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5499fd0eb48eecf/Desktop/Iamgold/"/>
    </mc:Choice>
  </mc:AlternateContent>
  <xr:revisionPtr revIDLastSave="3" documentId="13_ncr:1_{E7992464-ED4F-43C1-A5C6-833709CD7D3F}" xr6:coauthVersionLast="47" xr6:coauthVersionMax="47" xr10:uidLastSave="{BCAF8A08-D0C5-44CA-9AFB-8C32F573733C}"/>
  <bookViews>
    <workbookView xWindow="-19575" yWindow="5400" windowWidth="15375" windowHeight="7665" xr2:uid="{00000000-000D-0000-FFFF-FFFF00000000}"/>
  </bookViews>
  <sheets>
    <sheet name="Summary" sheetId="45" r:id="rId1"/>
    <sheet name="Q" sheetId="33" r:id="rId2"/>
    <sheet name="A" sheetId="40" r:id="rId3"/>
    <sheet name="General Assumptions" sheetId="38" r:id="rId4"/>
    <sheet name="Valuation and PT Basis" sheetId="44" r:id="rId5"/>
    <sheet name="Pricing Assumptions" sheetId="35" r:id="rId6"/>
  </sheets>
  <externalReferences>
    <externalReference r:id="rId7"/>
    <externalReference r:id="rId8"/>
  </externalReferences>
  <definedNames>
    <definedName name="CAD">'Valuation and PT Basis'!$R$3</definedName>
    <definedName name="CADTAX">'General Assumptions'!$E$21</definedName>
    <definedName name="catalyst" localSheetId="2">#REF!</definedName>
    <definedName name="catalyst" localSheetId="3">#REF!</definedName>
    <definedName name="catalyst" localSheetId="5">#REF!</definedName>
    <definedName name="catalyst" localSheetId="1">#REF!</definedName>
    <definedName name="catalyst" localSheetId="4">#REF!</definedName>
    <definedName name="catalyst">#REF!</definedName>
    <definedName name="Company_Name" localSheetId="2">#REF!</definedName>
    <definedName name="Company_Name" localSheetId="3">'[1]IMG-DCF'!$F$8</definedName>
    <definedName name="Company_Name" localSheetId="5">'[1]IMG-DCF'!$F$8</definedName>
    <definedName name="Company_Name" localSheetId="4">'[1]IMG-DCF'!$F$8</definedName>
    <definedName name="Company_Name">#REF!</definedName>
    <definedName name="Cost_of_Debt" localSheetId="2">#REF!</definedName>
    <definedName name="Cost_of_Debt" localSheetId="3">#REF!</definedName>
    <definedName name="Cost_of_Debt" localSheetId="5">#REF!</definedName>
    <definedName name="Cost_of_Debt" localSheetId="1">#REF!</definedName>
    <definedName name="Cost_of_Debt" localSheetId="4">#REF!</definedName>
    <definedName name="Cost_of_Debt">#REF!</definedName>
    <definedName name="Cost_of_Preferred" localSheetId="2">#REF!</definedName>
    <definedName name="Cost_of_Preferred" localSheetId="3">#REF!</definedName>
    <definedName name="Cost_of_Preferred" localSheetId="5">#REF!</definedName>
    <definedName name="Cost_of_Preferred" localSheetId="1">#REF!</definedName>
    <definedName name="Cost_of_Preferred" localSheetId="4">#REF!</definedName>
    <definedName name="Cost_of_Preferred">#REF!</definedName>
    <definedName name="Cost_of_Preferred..." localSheetId="2">#REF!</definedName>
    <definedName name="Cost_of_Preferred..." localSheetId="3">#REF!</definedName>
    <definedName name="Cost_of_Preferred..." localSheetId="5">#REF!</definedName>
    <definedName name="Cost_of_Preferred..." localSheetId="4">#REF!</definedName>
    <definedName name="Cost_of_Preferred...">#REF!</definedName>
    <definedName name="Diluted_Shares" localSheetId="2">#REF!</definedName>
    <definedName name="Diluted_Shares" localSheetId="3">'[1]IMG-DCF'!$F$11</definedName>
    <definedName name="Diluted_Shares" localSheetId="5">'[1]IMG-DCF'!$F$11</definedName>
    <definedName name="Diluted_Shares" localSheetId="4">'[1]IMG-DCF'!$F$11</definedName>
    <definedName name="Diluted_Shares">#REF!</definedName>
    <definedName name="Discount_Rate" localSheetId="2">#REF!</definedName>
    <definedName name="Discount_Rate">'Valuation and PT Basis'!$R$4</definedName>
    <definedName name="Enterprise_Value" localSheetId="2">#REF!</definedName>
    <definedName name="Enterprise_Value">#REF!</definedName>
    <definedName name="Equity_Risk_Premium" localSheetId="2">#REF!</definedName>
    <definedName name="Equity_Risk_Premium" localSheetId="3">#REF!</definedName>
    <definedName name="Equity_Risk_Premium" localSheetId="5">#REF!</definedName>
    <definedName name="Equity_Risk_Premium" localSheetId="1">#REF!</definedName>
    <definedName name="Equity_Risk_Premium" localSheetId="4">#REF!</definedName>
    <definedName name="Equity_Risk_Premium">#REF!</definedName>
    <definedName name="Equity_Value" localSheetId="2">#REF!</definedName>
    <definedName name="Equity_Value">#REF!</definedName>
    <definedName name="EV_Ebitda_Multiple">'Valuation and PT Basis'!$R$9</definedName>
    <definedName name="EV_EBITDA_Target_Multiple">'Valuation and PT Basis'!$R$9</definedName>
    <definedName name="EV_Ebitda_Weight">'Valuation and PT Basis'!$R$10</definedName>
    <definedName name="g_toz" localSheetId="2">#REF!</definedName>
    <definedName name="g_toz">#REF!</definedName>
    <definedName name="g_troz">'General Assumptions'!$E$14</definedName>
    <definedName name="Hist_Year" localSheetId="2">#REF!</definedName>
    <definedName name="Hist_Year" localSheetId="3">'[1]IMG-DCF'!$F$17</definedName>
    <definedName name="Hist_Year" localSheetId="5">'[1]IMG-DCF'!$F$17</definedName>
    <definedName name="Hist_Year" localSheetId="4">'[1]IMG-DCF'!$F$17</definedName>
    <definedName name="Hist_Year">#REF!</definedName>
    <definedName name="NPVmultiple">'Valuation and PT Basis'!$R$7</definedName>
    <definedName name="NPVweight">'Valuation and PT Basis'!$R$8</definedName>
    <definedName name="Price_Target">'Valuation and PT Basis'!$L$22</definedName>
    <definedName name="Pub_Comps_Data" localSheetId="2">#REF!</definedName>
    <definedName name="Pub_Comps_Data" localSheetId="3">#REF!</definedName>
    <definedName name="Pub_Comps_Data" localSheetId="5">#REF!</definedName>
    <definedName name="Pub_Comps_Data" localSheetId="1">#REF!</definedName>
    <definedName name="Pub_Comps_Data" localSheetId="4">#REF!</definedName>
    <definedName name="Pub_Comps_Data">#REF!</definedName>
    <definedName name="QBECTAX">'General Assumptions'!$E$22</definedName>
    <definedName name="Risk_Free_Rate" localSheetId="2">#REF!</definedName>
    <definedName name="Risk_Free_Rate" localSheetId="3">#REF!</definedName>
    <definedName name="Risk_Free_Rate" localSheetId="5">#REF!</definedName>
    <definedName name="Risk_Free_Rate" localSheetId="1">#REF!</definedName>
    <definedName name="Risk_Free_Rate" localSheetId="4">#REF!</definedName>
    <definedName name="Risk_Free_Rate">#REF!</definedName>
    <definedName name="Share_Price" localSheetId="2">#REF!</definedName>
    <definedName name="Share_Price" localSheetId="3">'[1]IMG-DCF'!$F$10</definedName>
    <definedName name="Share_Price" localSheetId="5">'[1]IMG-DCF'!$F$10</definedName>
    <definedName name="Share_Price" localSheetId="4">'[1]IMG-DCF'!$F$10</definedName>
    <definedName name="Share_Price">#REF!</definedName>
    <definedName name="share_pxusd">'Valuation and PT Basis'!$C$1</definedName>
    <definedName name="Target_Multiple">'Valuation and PT Basis'!$R$9</definedName>
    <definedName name="Tax_Rate" localSheetId="2">#REF!</definedName>
    <definedName name="Tax_Rate" localSheetId="3">'[1]IMG-DCF'!$F$13</definedName>
    <definedName name="Tax_Rate" localSheetId="5">'[1]IMG-DCF'!$F$13</definedName>
    <definedName name="Tax_Rate" localSheetId="4">'[1]IMG-DCF'!$F$13</definedName>
    <definedName name="Tax_Rate">#REF!</definedName>
    <definedName name="Terminal_Growth_Rate" localSheetId="2">#REF!</definedName>
    <definedName name="Terminal_Growth_Rate">#REF!</definedName>
    <definedName name="Terminal_Multiple" localSheetId="2">#REF!</definedName>
    <definedName name="Terminal_Multiple">#REF!</definedName>
    <definedName name="Ticker" localSheetId="2">#REF!</definedName>
    <definedName name="Ticker">#REF!</definedName>
    <definedName name="Units" localSheetId="2">#REF!</definedName>
    <definedName name="Units" localSheetId="3">'[1]IMG-DCF'!$F$16</definedName>
    <definedName name="Units" localSheetId="5">'[1]IMG-DCF'!$F$16</definedName>
    <definedName name="Units" localSheetId="4">'[1]IMG-DCF'!$F$16</definedName>
    <definedName name="Units">#REF!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33" l="1"/>
  <c r="M36" i="35"/>
  <c r="N36" i="35"/>
  <c r="N37" i="35"/>
  <c r="O36" i="35"/>
  <c r="O37" i="35"/>
  <c r="P36" i="35"/>
  <c r="P37" i="35"/>
  <c r="Q36" i="35"/>
  <c r="Q37" i="35"/>
  <c r="R36" i="35"/>
  <c r="R37" i="35"/>
  <c r="S36" i="35"/>
  <c r="S37" i="35"/>
  <c r="T36" i="35"/>
  <c r="T37" i="35"/>
  <c r="U36" i="35"/>
  <c r="U37" i="35"/>
  <c r="V36" i="35"/>
  <c r="V37" i="35"/>
  <c r="W36" i="35"/>
  <c r="W37" i="35"/>
  <c r="X36" i="35"/>
  <c r="X37" i="35"/>
  <c r="Y36" i="35"/>
  <c r="Y37" i="35"/>
  <c r="Z36" i="35"/>
  <c r="Z37" i="35"/>
  <c r="AA36" i="35"/>
  <c r="AA37" i="35"/>
  <c r="AB36" i="35"/>
  <c r="AB37" i="35"/>
  <c r="AC36" i="35"/>
  <c r="AC37" i="35"/>
  <c r="AD36" i="35"/>
  <c r="AD37" i="35"/>
  <c r="AE36" i="35"/>
  <c r="AE37" i="35"/>
  <c r="AF36" i="35"/>
  <c r="AF37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AD38" i="35"/>
  <c r="AE38" i="35"/>
  <c r="AF38" i="35"/>
  <c r="F37" i="35"/>
  <c r="G37" i="35"/>
  <c r="H37" i="35"/>
  <c r="I37" i="35"/>
  <c r="J36" i="35"/>
  <c r="J37" i="35"/>
  <c r="K36" i="35"/>
  <c r="K37" i="35"/>
  <c r="L36" i="35"/>
  <c r="L37" i="35"/>
  <c r="M37" i="35"/>
  <c r="F38" i="35"/>
  <c r="G38" i="35"/>
  <c r="H38" i="35"/>
  <c r="I38" i="35"/>
  <c r="J38" i="35"/>
  <c r="K38" i="35"/>
  <c r="L38" i="35"/>
  <c r="M38" i="35"/>
  <c r="E28" i="35"/>
  <c r="E38" i="35"/>
  <c r="E37" i="35"/>
  <c r="F27" i="35"/>
  <c r="G27" i="35"/>
  <c r="H27" i="35"/>
  <c r="I27" i="35"/>
  <c r="J26" i="35"/>
  <c r="J27" i="35"/>
  <c r="K26" i="35"/>
  <c r="K27" i="35"/>
  <c r="L26" i="35"/>
  <c r="L27" i="35"/>
  <c r="M26" i="35"/>
  <c r="M27" i="35"/>
  <c r="N26" i="35"/>
  <c r="N27" i="35"/>
  <c r="O26" i="35"/>
  <c r="O27" i="35"/>
  <c r="P26" i="35"/>
  <c r="P27" i="35"/>
  <c r="Q26" i="35"/>
  <c r="Q27" i="35"/>
  <c r="R26" i="35"/>
  <c r="R27" i="35"/>
  <c r="S26" i="35"/>
  <c r="S27" i="35"/>
  <c r="T26" i="35"/>
  <c r="T27" i="35"/>
  <c r="U26" i="35"/>
  <c r="U27" i="35"/>
  <c r="V26" i="35"/>
  <c r="V27" i="35"/>
  <c r="W26" i="35"/>
  <c r="W27" i="35"/>
  <c r="X26" i="35"/>
  <c r="X27" i="35"/>
  <c r="Y26" i="35"/>
  <c r="Y27" i="35"/>
  <c r="Z26" i="35"/>
  <c r="Z27" i="35"/>
  <c r="AA26" i="35"/>
  <c r="AA27" i="35"/>
  <c r="AB26" i="35"/>
  <c r="AB27" i="35"/>
  <c r="AC26" i="35"/>
  <c r="AC27" i="35"/>
  <c r="AD26" i="35"/>
  <c r="AD27" i="35"/>
  <c r="AE26" i="35"/>
  <c r="AE27" i="35"/>
  <c r="AF26" i="35"/>
  <c r="AF27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AD28" i="35"/>
  <c r="AE28" i="35"/>
  <c r="AF28" i="35"/>
  <c r="E27" i="35"/>
  <c r="E27" i="38"/>
  <c r="J18" i="35"/>
  <c r="K18" i="35"/>
  <c r="L18" i="35"/>
  <c r="M18" i="35"/>
  <c r="J19" i="35"/>
  <c r="F19" i="35"/>
  <c r="G19" i="35"/>
  <c r="H19" i="35"/>
  <c r="I19" i="35"/>
  <c r="K19" i="35"/>
  <c r="L19" i="35"/>
  <c r="F20" i="35"/>
  <c r="G20" i="35"/>
  <c r="H20" i="35"/>
  <c r="I20" i="35"/>
  <c r="K20" i="35"/>
  <c r="E20" i="35"/>
  <c r="E19" i="35"/>
  <c r="M19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AD18" i="35"/>
  <c r="AE18" i="35"/>
  <c r="AF18" i="35"/>
  <c r="M20" i="35"/>
  <c r="L20" i="35"/>
  <c r="J20" i="35"/>
  <c r="I17" i="35"/>
  <c r="F12" i="35"/>
  <c r="G12" i="35"/>
  <c r="H12" i="35"/>
  <c r="I12" i="35"/>
  <c r="J10" i="35"/>
  <c r="J12" i="35"/>
  <c r="K10" i="35"/>
  <c r="K12" i="35"/>
  <c r="L10" i="35"/>
  <c r="L12" i="35"/>
  <c r="M10" i="35"/>
  <c r="M12" i="35"/>
  <c r="E12" i="35"/>
  <c r="K11" i="35"/>
  <c r="M11" i="35"/>
  <c r="L11" i="35"/>
  <c r="J11" i="35"/>
  <c r="I11" i="35"/>
  <c r="H11" i="35"/>
  <c r="G11" i="35"/>
  <c r="F11" i="35"/>
  <c r="E11" i="35"/>
  <c r="I673" i="35"/>
  <c r="D673" i="35"/>
  <c r="Q667" i="35"/>
  <c r="Q653" i="35"/>
  <c r="Q639" i="35"/>
  <c r="Q672" i="35"/>
  <c r="P667" i="35"/>
  <c r="P653" i="35"/>
  <c r="P639" i="35"/>
  <c r="P672" i="35"/>
  <c r="O667" i="35"/>
  <c r="O653" i="35"/>
  <c r="O639" i="35"/>
  <c r="O672" i="35"/>
  <c r="I667" i="35"/>
  <c r="I653" i="35"/>
  <c r="I639" i="35"/>
  <c r="I672" i="35"/>
  <c r="T667" i="35"/>
  <c r="S667" i="35"/>
  <c r="R667" i="35"/>
  <c r="R653" i="35"/>
  <c r="R639" i="35"/>
  <c r="R672" i="35"/>
  <c r="N667" i="35"/>
  <c r="M667" i="35"/>
  <c r="L667" i="35"/>
  <c r="K667" i="35"/>
  <c r="K653" i="35"/>
  <c r="K639" i="35"/>
  <c r="K672" i="35"/>
  <c r="J667" i="35"/>
  <c r="J653" i="35"/>
  <c r="J639" i="35"/>
  <c r="J672" i="35"/>
  <c r="H667" i="35"/>
  <c r="G667" i="35"/>
  <c r="F667" i="35"/>
  <c r="E667" i="35"/>
  <c r="D667" i="35"/>
  <c r="C667" i="35"/>
  <c r="C653" i="35"/>
  <c r="C639" i="35"/>
  <c r="C672" i="35"/>
  <c r="T653" i="35"/>
  <c r="S653" i="35"/>
  <c r="N653" i="35"/>
  <c r="M653" i="35"/>
  <c r="M639" i="35"/>
  <c r="M672" i="35"/>
  <c r="L653" i="35"/>
  <c r="L639" i="35"/>
  <c r="L672" i="35"/>
  <c r="H653" i="35"/>
  <c r="H639" i="35"/>
  <c r="H672" i="35"/>
  <c r="G653" i="35"/>
  <c r="F653" i="35"/>
  <c r="E653" i="35"/>
  <c r="E639" i="35"/>
  <c r="E672" i="35"/>
  <c r="D653" i="35"/>
  <c r="D639" i="35"/>
  <c r="D672" i="35"/>
  <c r="T639" i="35"/>
  <c r="S639" i="35"/>
  <c r="N639" i="35"/>
  <c r="G639" i="35"/>
  <c r="G672" i="35"/>
  <c r="F639" i="35"/>
  <c r="G621" i="35"/>
  <c r="E621" i="35"/>
  <c r="H619" i="35"/>
  <c r="C612" i="35"/>
  <c r="S580" i="35"/>
  <c r="R580" i="35"/>
  <c r="Q580" i="35"/>
  <c r="P580" i="35"/>
  <c r="O580" i="35"/>
  <c r="N580" i="35"/>
  <c r="M580" i="35"/>
  <c r="L580" i="35"/>
  <c r="K580" i="35"/>
  <c r="J580" i="35"/>
  <c r="I580" i="35"/>
  <c r="H580" i="35"/>
  <c r="G580" i="35"/>
  <c r="F580" i="35"/>
  <c r="E580" i="35"/>
  <c r="D580" i="35"/>
  <c r="S579" i="35"/>
  <c r="R579" i="35"/>
  <c r="Q579" i="35"/>
  <c r="P579" i="35"/>
  <c r="O579" i="35"/>
  <c r="N579" i="35"/>
  <c r="M579" i="35"/>
  <c r="L579" i="35"/>
  <c r="K579" i="35"/>
  <c r="J579" i="35"/>
  <c r="I579" i="35"/>
  <c r="H579" i="35"/>
  <c r="G579" i="35"/>
  <c r="F579" i="35"/>
  <c r="E579" i="35"/>
  <c r="D579" i="35"/>
  <c r="S578" i="35"/>
  <c r="R578" i="35"/>
  <c r="Q578" i="35"/>
  <c r="P578" i="35"/>
  <c r="O578" i="35"/>
  <c r="N578" i="35"/>
  <c r="M578" i="35"/>
  <c r="L578" i="35"/>
  <c r="K578" i="35"/>
  <c r="J578" i="35"/>
  <c r="I578" i="35"/>
  <c r="H578" i="35"/>
  <c r="G578" i="35"/>
  <c r="F578" i="35"/>
  <c r="E578" i="35"/>
  <c r="D578" i="35"/>
  <c r="S577" i="35"/>
  <c r="R577" i="35"/>
  <c r="Q577" i="35"/>
  <c r="P577" i="35"/>
  <c r="O577" i="35"/>
  <c r="N577" i="35"/>
  <c r="M577" i="35"/>
  <c r="L577" i="35"/>
  <c r="K577" i="35"/>
  <c r="J577" i="35"/>
  <c r="I577" i="35"/>
  <c r="H577" i="35"/>
  <c r="G577" i="35"/>
  <c r="F577" i="35"/>
  <c r="E577" i="35"/>
  <c r="D577" i="35"/>
  <c r="I538" i="35"/>
  <c r="I547" i="35"/>
  <c r="I556" i="35"/>
  <c r="I564" i="35"/>
  <c r="I573" i="35"/>
  <c r="H536" i="35"/>
  <c r="H545" i="35"/>
  <c r="H554" i="35"/>
  <c r="H562" i="35"/>
  <c r="H571" i="35"/>
  <c r="E536" i="35"/>
  <c r="E545" i="35"/>
  <c r="E554" i="35"/>
  <c r="E562" i="35"/>
  <c r="E571" i="35"/>
  <c r="R564" i="35"/>
  <c r="R566" i="35"/>
  <c r="R567" i="35"/>
  <c r="H564" i="35"/>
  <c r="H566" i="35"/>
  <c r="H567" i="35"/>
  <c r="S566" i="35"/>
  <c r="S567" i="35"/>
  <c r="I566" i="35"/>
  <c r="I567" i="35"/>
  <c r="F564" i="35"/>
  <c r="F566" i="35"/>
  <c r="F567" i="35"/>
  <c r="C566" i="35"/>
  <c r="C567" i="35"/>
  <c r="Q564" i="35"/>
  <c r="Q566" i="35"/>
  <c r="Q567" i="35"/>
  <c r="P564" i="35"/>
  <c r="P566" i="35"/>
  <c r="P567" i="35"/>
  <c r="O564" i="35"/>
  <c r="O562" i="35"/>
  <c r="O563" i="35"/>
  <c r="N564" i="35"/>
  <c r="N562" i="35"/>
  <c r="N563" i="35"/>
  <c r="M564" i="35"/>
  <c r="M566" i="35"/>
  <c r="M567" i="35"/>
  <c r="L564" i="35"/>
  <c r="L562" i="35"/>
  <c r="L563" i="35"/>
  <c r="K564" i="35"/>
  <c r="J564" i="35"/>
  <c r="G564" i="35"/>
  <c r="G562" i="35"/>
  <c r="G563" i="35"/>
  <c r="F562" i="35"/>
  <c r="F563" i="35"/>
  <c r="E564" i="35"/>
  <c r="E566" i="35"/>
  <c r="E567" i="35"/>
  <c r="D564" i="35"/>
  <c r="D562" i="35"/>
  <c r="D563" i="35"/>
  <c r="R562" i="35"/>
  <c r="R563" i="35"/>
  <c r="M562" i="35"/>
  <c r="M563" i="35"/>
  <c r="H563" i="35"/>
  <c r="E563" i="35"/>
  <c r="Q562" i="35"/>
  <c r="Q563" i="35"/>
  <c r="P562" i="35"/>
  <c r="P563" i="35"/>
  <c r="K562" i="35"/>
  <c r="J562" i="35"/>
  <c r="I562" i="35"/>
  <c r="S558" i="35"/>
  <c r="R558" i="35"/>
  <c r="Q558" i="35"/>
  <c r="P558" i="35"/>
  <c r="O558" i="35"/>
  <c r="N558" i="35"/>
  <c r="M558" i="35"/>
  <c r="L558" i="35"/>
  <c r="K558" i="35"/>
  <c r="J558" i="35"/>
  <c r="I558" i="35"/>
  <c r="H558" i="35"/>
  <c r="R556" i="35"/>
  <c r="R554" i="35"/>
  <c r="R555" i="35"/>
  <c r="Q556" i="35"/>
  <c r="P556" i="35"/>
  <c r="P554" i="35"/>
  <c r="P555" i="35"/>
  <c r="O556" i="35"/>
  <c r="O554" i="35"/>
  <c r="O555" i="35"/>
  <c r="N556" i="35"/>
  <c r="M556" i="35"/>
  <c r="M554" i="35"/>
  <c r="M555" i="35"/>
  <c r="L556" i="35"/>
  <c r="L554" i="35"/>
  <c r="L555" i="35"/>
  <c r="K556" i="35"/>
  <c r="J556" i="35"/>
  <c r="H556" i="35"/>
  <c r="H555" i="35"/>
  <c r="G556" i="35"/>
  <c r="G554" i="35"/>
  <c r="G555" i="35"/>
  <c r="F556" i="35"/>
  <c r="E556" i="35"/>
  <c r="E555" i="35"/>
  <c r="D556" i="35"/>
  <c r="D554" i="35"/>
  <c r="D555" i="35"/>
  <c r="Q554" i="35"/>
  <c r="Q555" i="35"/>
  <c r="N554" i="35"/>
  <c r="N555" i="35"/>
  <c r="K554" i="35"/>
  <c r="K555" i="35"/>
  <c r="I554" i="35"/>
  <c r="I555" i="35"/>
  <c r="F554" i="35"/>
  <c r="F555" i="35"/>
  <c r="M536" i="35"/>
  <c r="M545" i="35"/>
  <c r="M571" i="35"/>
  <c r="J554" i="35"/>
  <c r="J536" i="35"/>
  <c r="J545" i="35"/>
  <c r="J571" i="35"/>
  <c r="S550" i="35"/>
  <c r="R547" i="35"/>
  <c r="R550" i="35"/>
  <c r="P547" i="35"/>
  <c r="P550" i="35"/>
  <c r="M547" i="35"/>
  <c r="M550" i="35"/>
  <c r="J547" i="35"/>
  <c r="J550" i="35"/>
  <c r="I550" i="35"/>
  <c r="H547" i="35"/>
  <c r="H550" i="35"/>
  <c r="E547" i="35"/>
  <c r="E550" i="35"/>
  <c r="C550" i="35"/>
  <c r="S549" i="35"/>
  <c r="K547" i="35"/>
  <c r="K549" i="35"/>
  <c r="J549" i="35"/>
  <c r="I549" i="35"/>
  <c r="C549" i="35"/>
  <c r="R545" i="35"/>
  <c r="R546" i="35"/>
  <c r="Q547" i="35"/>
  <c r="Q550" i="35"/>
  <c r="P549" i="35"/>
  <c r="O547" i="35"/>
  <c r="O550" i="35"/>
  <c r="N547" i="35"/>
  <c r="M549" i="35"/>
  <c r="L547" i="35"/>
  <c r="L550" i="35"/>
  <c r="H549" i="35"/>
  <c r="G547" i="35"/>
  <c r="G550" i="35"/>
  <c r="F547" i="35"/>
  <c r="E549" i="35"/>
  <c r="D547" i="35"/>
  <c r="D550" i="35"/>
  <c r="M546" i="35"/>
  <c r="J546" i="35"/>
  <c r="I545" i="35"/>
  <c r="I546" i="35"/>
  <c r="H546" i="35"/>
  <c r="E546" i="35"/>
  <c r="Q545" i="35"/>
  <c r="P545" i="35"/>
  <c r="P546" i="35"/>
  <c r="O545" i="35"/>
  <c r="N545" i="35"/>
  <c r="L545" i="35"/>
  <c r="K545" i="35"/>
  <c r="G545" i="35"/>
  <c r="F545" i="35"/>
  <c r="D545" i="35"/>
  <c r="H538" i="35"/>
  <c r="H540" i="35"/>
  <c r="H541" i="35"/>
  <c r="G538" i="35"/>
  <c r="G540" i="35"/>
  <c r="G541" i="35"/>
  <c r="S540" i="35"/>
  <c r="S541" i="35"/>
  <c r="J538" i="35"/>
  <c r="J540" i="35"/>
  <c r="J541" i="35"/>
  <c r="I540" i="35"/>
  <c r="I541" i="35"/>
  <c r="E538" i="35"/>
  <c r="E540" i="35"/>
  <c r="E541" i="35"/>
  <c r="C540" i="35"/>
  <c r="C541" i="35"/>
  <c r="Q538" i="35"/>
  <c r="Q573" i="35"/>
  <c r="P538" i="35"/>
  <c r="P573" i="35"/>
  <c r="O538" i="35"/>
  <c r="O540" i="35"/>
  <c r="O541" i="35"/>
  <c r="N538" i="35"/>
  <c r="M538" i="35"/>
  <c r="L538" i="35"/>
  <c r="L540" i="35"/>
  <c r="L541" i="35"/>
  <c r="K538" i="35"/>
  <c r="J537" i="35"/>
  <c r="H573" i="35"/>
  <c r="F538" i="35"/>
  <c r="D538" i="35"/>
  <c r="D540" i="35"/>
  <c r="D541" i="35"/>
  <c r="L536" i="35"/>
  <c r="L537" i="35"/>
  <c r="I536" i="35"/>
  <c r="I537" i="35"/>
  <c r="H537" i="35"/>
  <c r="G536" i="35"/>
  <c r="G537" i="35"/>
  <c r="D536" i="35"/>
  <c r="D537" i="35"/>
  <c r="Q536" i="35"/>
  <c r="P536" i="35"/>
  <c r="P571" i="35"/>
  <c r="O536" i="35"/>
  <c r="N536" i="35"/>
  <c r="L571" i="35"/>
  <c r="K536" i="35"/>
  <c r="K571" i="35"/>
  <c r="F536" i="35"/>
  <c r="F571" i="35"/>
  <c r="D571" i="35"/>
  <c r="C573" i="35"/>
  <c r="I502" i="35"/>
  <c r="Q493" i="35"/>
  <c r="L493" i="35"/>
  <c r="G493" i="35"/>
  <c r="Q492" i="35"/>
  <c r="L492" i="35"/>
  <c r="G492" i="35"/>
  <c r="R491" i="35"/>
  <c r="N491" i="35"/>
  <c r="O491" i="35"/>
  <c r="P491" i="35"/>
  <c r="Q491" i="35"/>
  <c r="M491" i="35"/>
  <c r="I491" i="35"/>
  <c r="J491" i="35"/>
  <c r="K491" i="35"/>
  <c r="L491" i="35"/>
  <c r="H491" i="35"/>
  <c r="F491" i="35"/>
  <c r="E491" i="35"/>
  <c r="D491" i="35"/>
  <c r="G491" i="35"/>
  <c r="C491" i="35"/>
  <c r="Q489" i="35"/>
  <c r="L489" i="35"/>
  <c r="G489" i="35"/>
  <c r="Q488" i="35"/>
  <c r="L488" i="35"/>
  <c r="G488" i="35"/>
  <c r="R487" i="35"/>
  <c r="P487" i="35"/>
  <c r="O487" i="35"/>
  <c r="O462" i="35"/>
  <c r="O461" i="35"/>
  <c r="N487" i="35"/>
  <c r="M487" i="35"/>
  <c r="I487" i="35"/>
  <c r="J487" i="35"/>
  <c r="K487" i="35"/>
  <c r="L487" i="35"/>
  <c r="H487" i="35"/>
  <c r="D487" i="35"/>
  <c r="E487" i="35"/>
  <c r="F487" i="35"/>
  <c r="G487" i="35"/>
  <c r="C487" i="35"/>
  <c r="S470" i="35"/>
  <c r="S473" i="35"/>
  <c r="Q470" i="35"/>
  <c r="Q473" i="35"/>
  <c r="P470" i="35"/>
  <c r="P473" i="35"/>
  <c r="M470" i="35"/>
  <c r="M473" i="35"/>
  <c r="L470" i="35"/>
  <c r="L473" i="35"/>
  <c r="K470" i="35"/>
  <c r="K473" i="35"/>
  <c r="I470" i="35"/>
  <c r="I473" i="35"/>
  <c r="D470" i="35"/>
  <c r="D473" i="35"/>
  <c r="C470" i="35"/>
  <c r="C473" i="35"/>
  <c r="Q472" i="35"/>
  <c r="N470" i="35"/>
  <c r="N472" i="35"/>
  <c r="M472" i="35"/>
  <c r="L472" i="35"/>
  <c r="I472" i="35"/>
  <c r="D472" i="35"/>
  <c r="S472" i="35"/>
  <c r="R470" i="35"/>
  <c r="P472" i="35"/>
  <c r="O470" i="35"/>
  <c r="N473" i="35"/>
  <c r="K472" i="35"/>
  <c r="J470" i="35"/>
  <c r="H470" i="35"/>
  <c r="F470" i="35"/>
  <c r="F473" i="35"/>
  <c r="E470" i="35"/>
  <c r="E473" i="35"/>
  <c r="C472" i="35"/>
  <c r="G469" i="35"/>
  <c r="G468" i="35"/>
  <c r="G470" i="35"/>
  <c r="P462" i="35"/>
  <c r="P461" i="35"/>
  <c r="P466" i="35"/>
  <c r="I462" i="35"/>
  <c r="I461" i="35"/>
  <c r="I466" i="35"/>
  <c r="H462" i="35"/>
  <c r="H461" i="35"/>
  <c r="H466" i="35"/>
  <c r="H467" i="35"/>
  <c r="Q463" i="35"/>
  <c r="L463" i="35"/>
  <c r="G463" i="35"/>
  <c r="N462" i="35"/>
  <c r="M462" i="35"/>
  <c r="M461" i="35"/>
  <c r="K462" i="35"/>
  <c r="K461" i="35"/>
  <c r="J462" i="35"/>
  <c r="F462" i="35"/>
  <c r="E462" i="35"/>
  <c r="E461" i="35"/>
  <c r="D462" i="35"/>
  <c r="G462" i="35"/>
  <c r="C462" i="35"/>
  <c r="C461" i="35"/>
  <c r="N461" i="35"/>
  <c r="N466" i="35"/>
  <c r="J461" i="35"/>
  <c r="F461" i="35"/>
  <c r="L461" i="35"/>
  <c r="K563" i="35"/>
  <c r="K573" i="35"/>
  <c r="K572" i="35"/>
  <c r="K566" i="35"/>
  <c r="K567" i="35"/>
  <c r="L462" i="35"/>
  <c r="F550" i="35"/>
  <c r="F546" i="35"/>
  <c r="F573" i="35"/>
  <c r="F572" i="35"/>
  <c r="I571" i="35"/>
  <c r="I572" i="35"/>
  <c r="I563" i="35"/>
  <c r="Q571" i="35"/>
  <c r="Q572" i="35"/>
  <c r="J473" i="35"/>
  <c r="J472" i="35"/>
  <c r="R473" i="35"/>
  <c r="R472" i="35"/>
  <c r="E573" i="35"/>
  <c r="E572" i="35"/>
  <c r="E537" i="35"/>
  <c r="M573" i="35"/>
  <c r="M572" i="35"/>
  <c r="M537" i="35"/>
  <c r="M540" i="35"/>
  <c r="M541" i="35"/>
  <c r="D461" i="35"/>
  <c r="G461" i="35"/>
  <c r="G466" i="35"/>
  <c r="G467" i="35"/>
  <c r="G473" i="35"/>
  <c r="G472" i="35"/>
  <c r="F537" i="35"/>
  <c r="N537" i="35"/>
  <c r="J555" i="35"/>
  <c r="H572" i="35"/>
  <c r="F549" i="35"/>
  <c r="J563" i="35"/>
  <c r="J573" i="35"/>
  <c r="J572" i="35"/>
  <c r="J566" i="35"/>
  <c r="J567" i="35"/>
  <c r="N550" i="35"/>
  <c r="N546" i="35"/>
  <c r="N573" i="35"/>
  <c r="N571" i="35"/>
  <c r="N572" i="35"/>
  <c r="N549" i="35"/>
  <c r="H472" i="35"/>
  <c r="H473" i="35"/>
  <c r="R536" i="35"/>
  <c r="R571" i="35"/>
  <c r="P572" i="35"/>
  <c r="F672" i="35"/>
  <c r="N672" i="35"/>
  <c r="E472" i="35"/>
  <c r="Q487" i="35"/>
  <c r="G571" i="35"/>
  <c r="O571" i="35"/>
  <c r="O537" i="35"/>
  <c r="P540" i="35"/>
  <c r="P541" i="35"/>
  <c r="Q549" i="35"/>
  <c r="F472" i="35"/>
  <c r="P537" i="35"/>
  <c r="R538" i="35"/>
  <c r="Q540" i="35"/>
  <c r="Q541" i="35"/>
  <c r="Q546" i="35"/>
  <c r="R549" i="35"/>
  <c r="N566" i="35"/>
  <c r="N567" i="35"/>
  <c r="R462" i="35"/>
  <c r="O473" i="35"/>
  <c r="O472" i="35"/>
  <c r="Q537" i="35"/>
  <c r="K537" i="35"/>
  <c r="K550" i="35"/>
  <c r="K546" i="35"/>
  <c r="F540" i="35"/>
  <c r="F541" i="35"/>
  <c r="N540" i="35"/>
  <c r="N541" i="35"/>
  <c r="G549" i="35"/>
  <c r="O549" i="35"/>
  <c r="G566" i="35"/>
  <c r="G567" i="35"/>
  <c r="O566" i="35"/>
  <c r="O567" i="35"/>
  <c r="G573" i="35"/>
  <c r="O573" i="35"/>
  <c r="O572" i="35"/>
  <c r="G546" i="35"/>
  <c r="O546" i="35"/>
  <c r="K540" i="35"/>
  <c r="K541" i="35"/>
  <c r="D549" i="35"/>
  <c r="L549" i="35"/>
  <c r="D566" i="35"/>
  <c r="D567" i="35"/>
  <c r="L566" i="35"/>
  <c r="L567" i="35"/>
  <c r="D573" i="35"/>
  <c r="D572" i="35"/>
  <c r="L573" i="35"/>
  <c r="L572" i="35"/>
  <c r="D546" i="35"/>
  <c r="L546" i="35"/>
  <c r="H35" i="35"/>
  <c r="J33" i="35"/>
  <c r="R537" i="35"/>
  <c r="R540" i="35"/>
  <c r="R541" i="35"/>
  <c r="R573" i="35"/>
  <c r="R572" i="35"/>
  <c r="Q462" i="35"/>
  <c r="R461" i="35"/>
  <c r="Q461" i="35"/>
  <c r="Q466" i="35"/>
  <c r="G572" i="35"/>
  <c r="M33" i="35"/>
  <c r="L33" i="35"/>
  <c r="K33" i="35"/>
  <c r="I33" i="35"/>
  <c r="H33" i="35"/>
  <c r="G33" i="35"/>
  <c r="F33" i="35"/>
  <c r="E33" i="35"/>
  <c r="AC33" i="35"/>
  <c r="U33" i="35"/>
  <c r="AB33" i="35"/>
  <c r="T33" i="35"/>
  <c r="AA33" i="35"/>
  <c r="S33" i="35"/>
  <c r="Z33" i="35"/>
  <c r="R33" i="35"/>
  <c r="Y33" i="35"/>
  <c r="Q33" i="35"/>
  <c r="AF33" i="35"/>
  <c r="X33" i="35"/>
  <c r="P33" i="35"/>
  <c r="AE33" i="35"/>
  <c r="W33" i="35"/>
  <c r="O33" i="35"/>
  <c r="AD33" i="35"/>
  <c r="V33" i="35"/>
  <c r="N33" i="35"/>
  <c r="K25" i="35"/>
  <c r="K23" i="35"/>
  <c r="J25" i="35"/>
  <c r="J23" i="35"/>
  <c r="I25" i="35"/>
  <c r="I23" i="35"/>
  <c r="H25" i="35"/>
  <c r="H23" i="35"/>
  <c r="G25" i="35"/>
  <c r="G23" i="35"/>
  <c r="F25" i="35"/>
  <c r="M25" i="35"/>
  <c r="L25" i="35"/>
  <c r="M23" i="35"/>
  <c r="L23" i="35"/>
  <c r="F23" i="35"/>
  <c r="E23" i="35"/>
  <c r="AA25" i="35"/>
  <c r="AA23" i="35"/>
  <c r="S25" i="35"/>
  <c r="S23" i="35"/>
  <c r="Z25" i="35"/>
  <c r="Z23" i="35"/>
  <c r="R25" i="35"/>
  <c r="R23" i="35"/>
  <c r="Y25" i="35"/>
  <c r="Y23" i="35"/>
  <c r="Q25" i="35"/>
  <c r="Q23" i="35"/>
  <c r="AF25" i="35"/>
  <c r="AF23" i="35"/>
  <c r="X25" i="35"/>
  <c r="X23" i="35"/>
  <c r="P25" i="35"/>
  <c r="P23" i="35"/>
  <c r="AE25" i="35"/>
  <c r="AE23" i="35"/>
  <c r="W25" i="35"/>
  <c r="W23" i="35"/>
  <c r="O25" i="35"/>
  <c r="O23" i="35"/>
  <c r="AD25" i="35"/>
  <c r="AD23" i="35"/>
  <c r="V25" i="35"/>
  <c r="V23" i="35"/>
  <c r="N25" i="35"/>
  <c r="N23" i="35"/>
  <c r="AC25" i="35"/>
  <c r="AC23" i="35"/>
  <c r="U25" i="35"/>
  <c r="U23" i="35"/>
  <c r="AB25" i="35"/>
  <c r="AB23" i="35"/>
  <c r="T25" i="35"/>
  <c r="T23" i="35"/>
  <c r="L15" i="35"/>
  <c r="K15" i="35"/>
  <c r="J15" i="35"/>
  <c r="I15" i="35"/>
  <c r="H15" i="35"/>
  <c r="G15" i="35"/>
  <c r="F15" i="35"/>
  <c r="E15" i="35"/>
  <c r="AC15" i="35"/>
  <c r="U15" i="35"/>
  <c r="AB15" i="35"/>
  <c r="T15" i="35"/>
  <c r="AA15" i="35"/>
  <c r="S15" i="35"/>
  <c r="Z15" i="35"/>
  <c r="R15" i="35"/>
  <c r="Y15" i="35"/>
  <c r="Q15" i="35"/>
  <c r="AF15" i="35"/>
  <c r="X15" i="35"/>
  <c r="P15" i="35"/>
  <c r="AE15" i="35"/>
  <c r="W15" i="35"/>
  <c r="O15" i="35"/>
  <c r="AD15" i="35"/>
  <c r="V15" i="35"/>
  <c r="N15" i="35"/>
  <c r="M15" i="35"/>
  <c r="M9" i="35"/>
  <c r="AB9" i="35"/>
  <c r="AB10" i="35"/>
  <c r="AB7" i="35"/>
  <c r="AA9" i="35"/>
  <c r="AA10" i="35"/>
  <c r="AA7" i="35"/>
  <c r="Z9" i="35"/>
  <c r="Z10" i="35"/>
  <c r="Z7" i="35"/>
  <c r="T9" i="35"/>
  <c r="T10" i="35"/>
  <c r="T7" i="35"/>
  <c r="S9" i="35"/>
  <c r="S10" i="35"/>
  <c r="S7" i="35"/>
  <c r="R9" i="35"/>
  <c r="R10" i="35"/>
  <c r="R7" i="35"/>
  <c r="Y9" i="35"/>
  <c r="Y10" i="35"/>
  <c r="Y7" i="35"/>
  <c r="L9" i="35"/>
  <c r="L7" i="35"/>
  <c r="K9" i="35"/>
  <c r="K7" i="35"/>
  <c r="J9" i="35"/>
  <c r="J7" i="35"/>
  <c r="I9" i="35"/>
  <c r="H9" i="35"/>
  <c r="G9" i="35"/>
  <c r="F9" i="35"/>
  <c r="M7" i="35"/>
  <c r="I7" i="35"/>
  <c r="H7" i="35"/>
  <c r="G7" i="35"/>
  <c r="F7" i="35"/>
  <c r="E7" i="35"/>
  <c r="O4" i="35"/>
  <c r="P4" i="35"/>
  <c r="Q4" i="35"/>
  <c r="R4" i="35"/>
  <c r="S4" i="35"/>
  <c r="T4" i="35"/>
  <c r="U4" i="35"/>
  <c r="V4" i="35"/>
  <c r="W4" i="35"/>
  <c r="X4" i="35"/>
  <c r="Y4" i="35"/>
  <c r="Z4" i="35"/>
  <c r="AA4" i="35"/>
  <c r="AB4" i="35"/>
  <c r="AC4" i="35"/>
  <c r="AD4" i="35"/>
  <c r="AE4" i="35"/>
  <c r="AF4" i="35"/>
  <c r="F4" i="35"/>
  <c r="G4" i="35"/>
  <c r="H4" i="35"/>
  <c r="I4" i="35"/>
  <c r="J4" i="35"/>
  <c r="K4" i="35"/>
  <c r="L4" i="35"/>
  <c r="M4" i="35"/>
  <c r="L16" i="45"/>
  <c r="W212" i="33"/>
  <c r="W547" i="33"/>
  <c r="W767" i="33"/>
  <c r="W1629" i="33"/>
  <c r="W1400" i="33"/>
  <c r="W1464" i="33"/>
  <c r="W1630" i="33"/>
  <c r="W213" i="33"/>
  <c r="W548" i="33"/>
  <c r="W768" i="33"/>
  <c r="W1401" i="33"/>
  <c r="W1465" i="33"/>
  <c r="W1631" i="33"/>
  <c r="W1635" i="33"/>
  <c r="W216" i="33"/>
  <c r="W551" i="33"/>
  <c r="W1467" i="33"/>
  <c r="W769" i="33"/>
  <c r="W1403" i="33"/>
  <c r="W1634" i="33"/>
  <c r="W1636" i="33"/>
  <c r="W1402" i="33"/>
  <c r="W1466" i="33"/>
  <c r="W1637" i="33"/>
  <c r="W219" i="33"/>
  <c r="W554" i="33"/>
  <c r="W772" i="33"/>
  <c r="W1014" i="33"/>
  <c r="W1470" i="33"/>
  <c r="W1406" i="33"/>
  <c r="W1638" i="33"/>
  <c r="W220" i="33"/>
  <c r="W555" i="33"/>
  <c r="W773" i="33"/>
  <c r="W1471" i="33"/>
  <c r="W1407" i="33"/>
  <c r="W1639" i="33"/>
  <c r="W221" i="33"/>
  <c r="W556" i="33"/>
  <c r="W774" i="33"/>
  <c r="W1472" i="33"/>
  <c r="W1408" i="33"/>
  <c r="W1640" i="33"/>
  <c r="W1641" i="33"/>
  <c r="W1687" i="33"/>
  <c r="W1688" i="33"/>
  <c r="X212" i="33"/>
  <c r="X547" i="33"/>
  <c r="X767" i="33"/>
  <c r="X1629" i="33"/>
  <c r="X1400" i="33"/>
  <c r="X1464" i="33"/>
  <c r="X1630" i="33"/>
  <c r="X213" i="33"/>
  <c r="X548" i="33"/>
  <c r="X768" i="33"/>
  <c r="X1401" i="33"/>
  <c r="X1465" i="33"/>
  <c r="X1631" i="33"/>
  <c r="X1635" i="33"/>
  <c r="X216" i="33"/>
  <c r="X551" i="33"/>
  <c r="X1467" i="33"/>
  <c r="X769" i="33"/>
  <c r="X1403" i="33"/>
  <c r="X1634" i="33"/>
  <c r="X1636" i="33"/>
  <c r="X1402" i="33"/>
  <c r="X1466" i="33"/>
  <c r="X1637" i="33"/>
  <c r="X219" i="33"/>
  <c r="X554" i="33"/>
  <c r="X772" i="33"/>
  <c r="X1014" i="33"/>
  <c r="X1470" i="33"/>
  <c r="X1406" i="33"/>
  <c r="X1638" i="33"/>
  <c r="X220" i="33"/>
  <c r="X555" i="33"/>
  <c r="X773" i="33"/>
  <c r="X1471" i="33"/>
  <c r="X1407" i="33"/>
  <c r="X1639" i="33"/>
  <c r="X221" i="33"/>
  <c r="X556" i="33"/>
  <c r="X774" i="33"/>
  <c r="X1472" i="33"/>
  <c r="X1408" i="33"/>
  <c r="X1640" i="33"/>
  <c r="X1641" i="33"/>
  <c r="X1687" i="33"/>
  <c r="X1688" i="33"/>
  <c r="Y212" i="33"/>
  <c r="Y547" i="33"/>
  <c r="Y767" i="33"/>
  <c r="Y1629" i="33"/>
  <c r="Y1400" i="33"/>
  <c r="Y1464" i="33"/>
  <c r="Y1630" i="33"/>
  <c r="Y213" i="33"/>
  <c r="Y548" i="33"/>
  <c r="Y768" i="33"/>
  <c r="Y1401" i="33"/>
  <c r="Y1465" i="33"/>
  <c r="Y1631" i="33"/>
  <c r="Y1635" i="33"/>
  <c r="Y216" i="33"/>
  <c r="Y551" i="33"/>
  <c r="Y1467" i="33"/>
  <c r="Y769" i="33"/>
  <c r="Y1403" i="33"/>
  <c r="Y1634" i="33"/>
  <c r="Y1636" i="33"/>
  <c r="Y1402" i="33"/>
  <c r="Y1466" i="33"/>
  <c r="Y1637" i="33"/>
  <c r="Y219" i="33"/>
  <c r="Y554" i="33"/>
  <c r="Y772" i="33"/>
  <c r="Y1014" i="33"/>
  <c r="Y1470" i="33"/>
  <c r="Y1406" i="33"/>
  <c r="Y1638" i="33"/>
  <c r="Y220" i="33"/>
  <c r="Y555" i="33"/>
  <c r="Y773" i="33"/>
  <c r="Y1471" i="33"/>
  <c r="Y1407" i="33"/>
  <c r="Y1639" i="33"/>
  <c r="Y221" i="33"/>
  <c r="Y556" i="33"/>
  <c r="Y774" i="33"/>
  <c r="Y1472" i="33"/>
  <c r="Y1408" i="33"/>
  <c r="Y1640" i="33"/>
  <c r="Y1641" i="33"/>
  <c r="Y1687" i="33"/>
  <c r="Y1688" i="33"/>
  <c r="Z212" i="33"/>
  <c r="Z547" i="33"/>
  <c r="Z767" i="33"/>
  <c r="Z1629" i="33"/>
  <c r="Z1400" i="33"/>
  <c r="Z1464" i="33"/>
  <c r="Z1630" i="33"/>
  <c r="Z213" i="33"/>
  <c r="Z548" i="33"/>
  <c r="Z768" i="33"/>
  <c r="Z1401" i="33"/>
  <c r="Z1465" i="33"/>
  <c r="Z1631" i="33"/>
  <c r="Z1635" i="33"/>
  <c r="Z216" i="33"/>
  <c r="Z551" i="33"/>
  <c r="Z1467" i="33"/>
  <c r="Z769" i="33"/>
  <c r="Z1403" i="33"/>
  <c r="Z1634" i="33"/>
  <c r="Z1636" i="33"/>
  <c r="Z1402" i="33"/>
  <c r="Z1466" i="33"/>
  <c r="Z1637" i="33"/>
  <c r="Z1641" i="33"/>
  <c r="Z1687" i="33"/>
  <c r="Z1688" i="33"/>
  <c r="S1688" i="40"/>
  <c r="Z1777" i="33"/>
  <c r="Z1801" i="33"/>
  <c r="AE250" i="33"/>
  <c r="AF250" i="33"/>
  <c r="AG250" i="33"/>
  <c r="AH250" i="33"/>
  <c r="AI250" i="33"/>
  <c r="AJ250" i="33"/>
  <c r="AK250" i="33"/>
  <c r="AL250" i="33"/>
  <c r="AM250" i="33"/>
  <c r="AN250" i="33"/>
  <c r="AO250" i="33"/>
  <c r="AP250" i="33"/>
  <c r="AQ250" i="33"/>
  <c r="AR250" i="33"/>
  <c r="AR1045" i="33"/>
  <c r="AR1062" i="33"/>
  <c r="AR1059" i="33"/>
  <c r="AS250" i="33"/>
  <c r="AS1045" i="33"/>
  <c r="AS1062" i="33"/>
  <c r="AS1059" i="33"/>
  <c r="AT250" i="33"/>
  <c r="AT1045" i="33"/>
  <c r="AT1062" i="33"/>
  <c r="AT1059" i="33"/>
  <c r="AU250" i="33"/>
  <c r="AU1045" i="33"/>
  <c r="AU1062" i="33"/>
  <c r="AU1059" i="33"/>
  <c r="AR1035" i="33"/>
  <c r="AS1035" i="33"/>
  <c r="AT1035" i="33"/>
  <c r="AU1035" i="33"/>
  <c r="AU1065" i="33"/>
  <c r="AA532" i="33"/>
  <c r="AB532" i="33"/>
  <c r="AC532" i="33"/>
  <c r="AD532" i="33"/>
  <c r="AA617" i="33"/>
  <c r="AE617" i="33"/>
  <c r="AE532" i="33"/>
  <c r="AE614" i="33"/>
  <c r="AB617" i="33"/>
  <c r="AF617" i="33"/>
  <c r="AF532" i="33"/>
  <c r="AF614" i="33"/>
  <c r="AC617" i="33"/>
  <c r="AG617" i="33"/>
  <c r="AG532" i="33"/>
  <c r="AG614" i="33"/>
  <c r="AD617" i="33"/>
  <c r="AH617" i="33"/>
  <c r="AH532" i="33"/>
  <c r="AH614" i="33"/>
  <c r="U614" i="40"/>
  <c r="AA614" i="33"/>
  <c r="AB614" i="33"/>
  <c r="AC614" i="33"/>
  <c r="AD614" i="33"/>
  <c r="T614" i="40"/>
  <c r="U615" i="40"/>
  <c r="W532" i="33"/>
  <c r="W614" i="33"/>
  <c r="X532" i="33"/>
  <c r="X614" i="33"/>
  <c r="Y532" i="33"/>
  <c r="Y614" i="33"/>
  <c r="Z532" i="33"/>
  <c r="Z614" i="33"/>
  <c r="S614" i="40"/>
  <c r="T615" i="40"/>
  <c r="U9" i="35"/>
  <c r="U10" i="35"/>
  <c r="U7" i="35"/>
  <c r="AC9" i="35"/>
  <c r="AC10" i="35"/>
  <c r="AC7" i="35"/>
  <c r="N9" i="35"/>
  <c r="N10" i="35"/>
  <c r="N7" i="35"/>
  <c r="V9" i="35"/>
  <c r="V10" i="35"/>
  <c r="V7" i="35"/>
  <c r="AD9" i="35"/>
  <c r="AD10" i="35"/>
  <c r="AD7" i="35"/>
  <c r="O9" i="35"/>
  <c r="O10" i="35"/>
  <c r="O7" i="35"/>
  <c r="W9" i="35"/>
  <c r="W10" i="35"/>
  <c r="W7" i="35"/>
  <c r="AE9" i="35"/>
  <c r="AE10" i="35"/>
  <c r="AE7" i="35"/>
  <c r="P9" i="35"/>
  <c r="P10" i="35"/>
  <c r="P7" i="35"/>
  <c r="X9" i="35"/>
  <c r="X10" i="35"/>
  <c r="X7" i="35"/>
  <c r="AF9" i="35"/>
  <c r="AF10" i="35"/>
  <c r="AF7" i="35"/>
  <c r="Q10" i="35"/>
  <c r="Q9" i="35"/>
  <c r="Q7" i="35"/>
  <c r="Y12" i="35"/>
  <c r="Q12" i="35"/>
  <c r="AC12" i="35"/>
  <c r="U12" i="35"/>
  <c r="Z12" i="35"/>
  <c r="AF12" i="35"/>
  <c r="X12" i="35"/>
  <c r="P12" i="35"/>
  <c r="S12" i="35"/>
  <c r="R12" i="35"/>
  <c r="AE12" i="35"/>
  <c r="W12" i="35"/>
  <c r="O12" i="35"/>
  <c r="T12" i="35"/>
  <c r="AD12" i="35"/>
  <c r="V12" i="35"/>
  <c r="N12" i="35"/>
  <c r="AB12" i="35"/>
  <c r="AA12" i="35"/>
  <c r="AC11" i="35"/>
  <c r="U11" i="35"/>
  <c r="Y11" i="35"/>
  <c r="AD11" i="35"/>
  <c r="AB11" i="35"/>
  <c r="T11" i="35"/>
  <c r="Q11" i="35"/>
  <c r="X11" i="35"/>
  <c r="N11" i="35"/>
  <c r="AA11" i="35"/>
  <c r="S11" i="35"/>
  <c r="AF11" i="35"/>
  <c r="AE11" i="35"/>
  <c r="O11" i="35"/>
  <c r="V11" i="35"/>
  <c r="Z11" i="35"/>
  <c r="R11" i="35"/>
  <c r="P11" i="35"/>
  <c r="W11" i="35"/>
  <c r="AA19" i="35"/>
  <c r="S19" i="35"/>
  <c r="Z19" i="35"/>
  <c r="R19" i="35"/>
  <c r="Y19" i="35"/>
  <c r="Q19" i="35"/>
  <c r="AF19" i="35"/>
  <c r="X19" i="35"/>
  <c r="P19" i="35"/>
  <c r="AE19" i="35"/>
  <c r="W19" i="35"/>
  <c r="O19" i="35"/>
  <c r="AD19" i="35"/>
  <c r="V19" i="35"/>
  <c r="N19" i="35"/>
  <c r="AC19" i="35"/>
  <c r="U19" i="35"/>
  <c r="AB19" i="35"/>
  <c r="T19" i="35"/>
  <c r="AE20" i="35"/>
  <c r="W20" i="35"/>
  <c r="O20" i="35"/>
  <c r="AD20" i="35"/>
  <c r="V20" i="35"/>
  <c r="N20" i="35"/>
  <c r="AC20" i="35"/>
  <c r="U20" i="35"/>
  <c r="AB20" i="35"/>
  <c r="T20" i="35"/>
  <c r="AA20" i="35"/>
  <c r="S20" i="35"/>
  <c r="Z20" i="35"/>
  <c r="R20" i="35"/>
  <c r="Y20" i="35"/>
  <c r="Q20" i="35"/>
  <c r="AF20" i="35"/>
  <c r="X20" i="35"/>
  <c r="P20" i="35"/>
  <c r="AH531" i="33"/>
  <c r="F12" i="44"/>
  <c r="P33" i="45"/>
  <c r="K33" i="45"/>
  <c r="AD1661" i="33"/>
  <c r="AE1661" i="33"/>
  <c r="AF1661" i="33"/>
  <c r="AG1661" i="33"/>
  <c r="AH1661" i="33"/>
  <c r="U1661" i="40"/>
  <c r="F18" i="44"/>
  <c r="P29" i="45"/>
  <c r="W1982" i="33"/>
  <c r="W1981" i="33"/>
  <c r="W1980" i="33"/>
  <c r="X1982" i="33"/>
  <c r="X1981" i="33"/>
  <c r="X1980" i="33"/>
  <c r="Y1982" i="33"/>
  <c r="Y1981" i="33"/>
  <c r="Y1980" i="33"/>
  <c r="Z1982" i="33"/>
  <c r="Z1981" i="33"/>
  <c r="Z1980" i="33"/>
  <c r="S1860" i="40"/>
  <c r="D29" i="45"/>
  <c r="P28" i="45"/>
  <c r="W1976" i="33"/>
  <c r="X1976" i="33"/>
  <c r="Y1976" i="33"/>
  <c r="Z1976" i="33"/>
  <c r="S1856" i="40"/>
  <c r="D28" i="45"/>
  <c r="AD1847" i="33"/>
  <c r="AD1853" i="33"/>
  <c r="AD1850" i="33"/>
  <c r="AD1851" i="33"/>
  <c r="AE1847" i="33"/>
  <c r="AE1854" i="33"/>
  <c r="AE1853" i="33"/>
  <c r="AE1850" i="33"/>
  <c r="AE1851" i="33"/>
  <c r="AF1847" i="33"/>
  <c r="AF1854" i="33"/>
  <c r="AF1853" i="33"/>
  <c r="AF1850" i="33"/>
  <c r="AF1851" i="33"/>
  <c r="AG1847" i="33"/>
  <c r="AG1854" i="33"/>
  <c r="AG1853" i="33"/>
  <c r="AG1850" i="33"/>
  <c r="AG1851" i="33"/>
  <c r="AH1847" i="33"/>
  <c r="AH1854" i="33"/>
  <c r="AH1853" i="33"/>
  <c r="AH1850" i="33"/>
  <c r="AH1851" i="33"/>
  <c r="F15" i="44"/>
  <c r="P27" i="45"/>
  <c r="W1971" i="33"/>
  <c r="X1971" i="33"/>
  <c r="Y1971" i="33"/>
  <c r="Z1971" i="33"/>
  <c r="S1851" i="40"/>
  <c r="D27" i="45"/>
  <c r="W1966" i="33"/>
  <c r="X1966" i="33"/>
  <c r="Y1966" i="33"/>
  <c r="Z1966" i="33"/>
  <c r="S1846" i="40"/>
  <c r="D26" i="45"/>
  <c r="W222" i="33"/>
  <c r="W227" i="33"/>
  <c r="W228" i="33"/>
  <c r="W1677" i="33"/>
  <c r="W557" i="33"/>
  <c r="W562" i="33"/>
  <c r="W563" i="33"/>
  <c r="W1678" i="33"/>
  <c r="W775" i="33"/>
  <c r="W780" i="33"/>
  <c r="W781" i="33"/>
  <c r="W1679" i="33"/>
  <c r="W1017" i="33"/>
  <c r="W1022" i="33"/>
  <c r="W1023" i="33"/>
  <c r="W1680" i="33"/>
  <c r="W1681" i="33"/>
  <c r="W1473" i="33"/>
  <c r="W1478" i="33"/>
  <c r="W1479" i="33"/>
  <c r="W1409" i="33"/>
  <c r="W1414" i="33"/>
  <c r="W1415" i="33"/>
  <c r="W1682" i="33"/>
  <c r="W1676" i="33"/>
  <c r="W1643" i="33"/>
  <c r="W1644" i="33"/>
  <c r="W1646" i="33"/>
  <c r="W1647" i="33"/>
  <c r="W1649" i="33"/>
  <c r="W1946" i="33"/>
  <c r="W1947" i="33"/>
  <c r="W237" i="33"/>
  <c r="W572" i="33"/>
  <c r="W790" i="33"/>
  <c r="W1032" i="33"/>
  <c r="W1424" i="33"/>
  <c r="W1690" i="33"/>
  <c r="W1948" i="33"/>
  <c r="W1963" i="33"/>
  <c r="W1949" i="33"/>
  <c r="W1950" i="33"/>
  <c r="X222" i="33"/>
  <c r="X227" i="33"/>
  <c r="X228" i="33"/>
  <c r="X1677" i="33"/>
  <c r="X557" i="33"/>
  <c r="X562" i="33"/>
  <c r="X563" i="33"/>
  <c r="X1678" i="33"/>
  <c r="X775" i="33"/>
  <c r="X780" i="33"/>
  <c r="X781" i="33"/>
  <c r="X1679" i="33"/>
  <c r="X1017" i="33"/>
  <c r="X1022" i="33"/>
  <c r="X1023" i="33"/>
  <c r="X1680" i="33"/>
  <c r="X1681" i="33"/>
  <c r="X1473" i="33"/>
  <c r="X1478" i="33"/>
  <c r="X1479" i="33"/>
  <c r="X1409" i="33"/>
  <c r="X1414" i="33"/>
  <c r="X1415" i="33"/>
  <c r="X1682" i="33"/>
  <c r="X1676" i="33"/>
  <c r="X1643" i="33"/>
  <c r="X1644" i="33"/>
  <c r="X1646" i="33"/>
  <c r="X1647" i="33"/>
  <c r="X1649" i="33"/>
  <c r="X1946" i="33"/>
  <c r="X1947" i="33"/>
  <c r="X237" i="33"/>
  <c r="X572" i="33"/>
  <c r="X790" i="33"/>
  <c r="X1032" i="33"/>
  <c r="X1424" i="33"/>
  <c r="X1690" i="33"/>
  <c r="X1948" i="33"/>
  <c r="X1963" i="33"/>
  <c r="X1949" i="33"/>
  <c r="X1950" i="33"/>
  <c r="Y222" i="33"/>
  <c r="Y227" i="33"/>
  <c r="Y228" i="33"/>
  <c r="Y1677" i="33"/>
  <c r="Y557" i="33"/>
  <c r="Y562" i="33"/>
  <c r="Y563" i="33"/>
  <c r="Y1678" i="33"/>
  <c r="Y775" i="33"/>
  <c r="Y780" i="33"/>
  <c r="Y781" i="33"/>
  <c r="Y1679" i="33"/>
  <c r="Y1017" i="33"/>
  <c r="Y1022" i="33"/>
  <c r="Y1023" i="33"/>
  <c r="Y1680" i="33"/>
  <c r="Y1681" i="33"/>
  <c r="Y1473" i="33"/>
  <c r="Y1478" i="33"/>
  <c r="Y1479" i="33"/>
  <c r="Y1409" i="33"/>
  <c r="Y1414" i="33"/>
  <c r="Y1415" i="33"/>
  <c r="Y1682" i="33"/>
  <c r="Y1676" i="33"/>
  <c r="Y1946" i="33"/>
  <c r="Y1947" i="33"/>
  <c r="Y237" i="33"/>
  <c r="Y572" i="33"/>
  <c r="Y790" i="33"/>
  <c r="Y1032" i="33"/>
  <c r="Y1424" i="33"/>
  <c r="Y1690" i="33"/>
  <c r="Y1948" i="33"/>
  <c r="Y1963" i="33"/>
  <c r="Y1949" i="33"/>
  <c r="Y1950" i="33"/>
  <c r="Z222" i="33"/>
  <c r="Z227" i="33"/>
  <c r="Z220" i="33"/>
  <c r="Z228" i="33"/>
  <c r="Z1677" i="33"/>
  <c r="Z557" i="33"/>
  <c r="Z562" i="33"/>
  <c r="Z555" i="33"/>
  <c r="Z563" i="33"/>
  <c r="Z1678" i="33"/>
  <c r="Z775" i="33"/>
  <c r="Z780" i="33"/>
  <c r="Z773" i="33"/>
  <c r="Z781" i="33"/>
  <c r="Z1679" i="33"/>
  <c r="Z1017" i="33"/>
  <c r="Z1022" i="33"/>
  <c r="Z1023" i="33"/>
  <c r="Z1680" i="33"/>
  <c r="Z1681" i="33"/>
  <c r="Z1473" i="33"/>
  <c r="Z1478" i="33"/>
  <c r="Z1471" i="33"/>
  <c r="Z1479" i="33"/>
  <c r="Z1409" i="33"/>
  <c r="Z1414" i="33"/>
  <c r="Z1407" i="33"/>
  <c r="Z1415" i="33"/>
  <c r="Z1682" i="33"/>
  <c r="Z1676" i="33"/>
  <c r="Z1643" i="33"/>
  <c r="Z1705" i="33"/>
  <c r="Z1644" i="33"/>
  <c r="Z1704" i="33"/>
  <c r="Z1646" i="33"/>
  <c r="Z1647" i="33"/>
  <c r="Z1649" i="33"/>
  <c r="Z1946" i="33"/>
  <c r="Z1947" i="33"/>
  <c r="Z237" i="33"/>
  <c r="Z572" i="33"/>
  <c r="Z790" i="33"/>
  <c r="Z1032" i="33"/>
  <c r="Z1424" i="33"/>
  <c r="Z1690" i="33"/>
  <c r="Z1948" i="33"/>
  <c r="Z1963" i="33"/>
  <c r="Z1949" i="33"/>
  <c r="Z1950" i="33"/>
  <c r="S1830" i="40"/>
  <c r="D25" i="45"/>
  <c r="L18" i="45" s="1"/>
  <c r="S1661" i="40"/>
  <c r="Z1935" i="33"/>
  <c r="Z1936" i="33"/>
  <c r="S1816" i="40"/>
  <c r="D23" i="45"/>
  <c r="R10" i="44"/>
  <c r="J21" i="45"/>
  <c r="S1808" i="40"/>
  <c r="D20" i="45"/>
  <c r="T212" i="33"/>
  <c r="T547" i="33"/>
  <c r="T767" i="33"/>
  <c r="T1629" i="33"/>
  <c r="T1400" i="33"/>
  <c r="T1464" i="33"/>
  <c r="T1630" i="33"/>
  <c r="T213" i="33"/>
  <c r="T548" i="33"/>
  <c r="T768" i="33"/>
  <c r="T1401" i="33"/>
  <c r="T1465" i="33"/>
  <c r="T1631" i="33"/>
  <c r="T1635" i="33"/>
  <c r="T216" i="33"/>
  <c r="T551" i="33"/>
  <c r="T1467" i="33"/>
  <c r="T769" i="33"/>
  <c r="T1403" i="33"/>
  <c r="T1634" i="33"/>
  <c r="T1636" i="33"/>
  <c r="T1402" i="33"/>
  <c r="T1466" i="33"/>
  <c r="T1637" i="33"/>
  <c r="T219" i="33"/>
  <c r="T554" i="33"/>
  <c r="T772" i="33"/>
  <c r="T1014" i="33"/>
  <c r="T1470" i="33"/>
  <c r="T1406" i="33"/>
  <c r="T1638" i="33"/>
  <c r="T220" i="33"/>
  <c r="T555" i="33"/>
  <c r="T773" i="33"/>
  <c r="T1471" i="33"/>
  <c r="T1407" i="33"/>
  <c r="T1639" i="33"/>
  <c r="T221" i="33"/>
  <c r="T556" i="33"/>
  <c r="T774" i="33"/>
  <c r="T1472" i="33"/>
  <c r="T1408" i="33"/>
  <c r="T1640" i="33"/>
  <c r="T1641" i="33"/>
  <c r="T1643" i="33"/>
  <c r="T1644" i="33"/>
  <c r="T1646" i="33"/>
  <c r="T1647" i="33"/>
  <c r="T1650" i="33"/>
  <c r="T1655" i="33"/>
  <c r="U212" i="33"/>
  <c r="U547" i="33"/>
  <c r="U767" i="33"/>
  <c r="U1629" i="33"/>
  <c r="U1400" i="33"/>
  <c r="U1464" i="33"/>
  <c r="U1630" i="33"/>
  <c r="U213" i="33"/>
  <c r="U548" i="33"/>
  <c r="U768" i="33"/>
  <c r="U1401" i="33"/>
  <c r="U1465" i="33"/>
  <c r="U1631" i="33"/>
  <c r="U1635" i="33"/>
  <c r="U216" i="33"/>
  <c r="U551" i="33"/>
  <c r="U1467" i="33"/>
  <c r="U769" i="33"/>
  <c r="U1403" i="33"/>
  <c r="U1634" i="33"/>
  <c r="U1636" i="33"/>
  <c r="U1402" i="33"/>
  <c r="U1466" i="33"/>
  <c r="U1637" i="33"/>
  <c r="U219" i="33"/>
  <c r="U554" i="33"/>
  <c r="U772" i="33"/>
  <c r="U1014" i="33"/>
  <c r="U1470" i="33"/>
  <c r="U1406" i="33"/>
  <c r="U1638" i="33"/>
  <c r="U220" i="33"/>
  <c r="U555" i="33"/>
  <c r="U773" i="33"/>
  <c r="U1471" i="33"/>
  <c r="U1407" i="33"/>
  <c r="U1639" i="33"/>
  <c r="U221" i="33"/>
  <c r="U556" i="33"/>
  <c r="U774" i="33"/>
  <c r="U1472" i="33"/>
  <c r="U1408" i="33"/>
  <c r="U1640" i="33"/>
  <c r="U1641" i="33"/>
  <c r="U1643" i="33"/>
  <c r="U1644" i="33"/>
  <c r="U1646" i="33"/>
  <c r="U1647" i="33"/>
  <c r="U1650" i="33"/>
  <c r="U1655" i="33"/>
  <c r="V212" i="33"/>
  <c r="V547" i="33"/>
  <c r="V767" i="33"/>
  <c r="V1629" i="33"/>
  <c r="V1400" i="33"/>
  <c r="V1464" i="33"/>
  <c r="V1630" i="33"/>
  <c r="V213" i="33"/>
  <c r="V548" i="33"/>
  <c r="V768" i="33"/>
  <c r="V1401" i="33"/>
  <c r="V1465" i="33"/>
  <c r="V1631" i="33"/>
  <c r="V1635" i="33"/>
  <c r="V216" i="33"/>
  <c r="V551" i="33"/>
  <c r="V1467" i="33"/>
  <c r="V769" i="33"/>
  <c r="V1403" i="33"/>
  <c r="V1634" i="33"/>
  <c r="V1636" i="33"/>
  <c r="V1402" i="33"/>
  <c r="V1466" i="33"/>
  <c r="V1637" i="33"/>
  <c r="V219" i="33"/>
  <c r="V554" i="33"/>
  <c r="V772" i="33"/>
  <c r="V1014" i="33"/>
  <c r="V1470" i="33"/>
  <c r="V1406" i="33"/>
  <c r="V1638" i="33"/>
  <c r="V220" i="33"/>
  <c r="V555" i="33"/>
  <c r="V773" i="33"/>
  <c r="V1471" i="33"/>
  <c r="V1407" i="33"/>
  <c r="V1639" i="33"/>
  <c r="V221" i="33"/>
  <c r="V556" i="33"/>
  <c r="V774" i="33"/>
  <c r="V1472" i="33"/>
  <c r="V1408" i="33"/>
  <c r="V1640" i="33"/>
  <c r="V1641" i="33"/>
  <c r="V1699" i="33"/>
  <c r="V1643" i="33"/>
  <c r="V1644" i="33"/>
  <c r="V1646" i="33"/>
  <c r="V1647" i="33"/>
  <c r="V1650" i="33"/>
  <c r="V1655" i="33"/>
  <c r="W1650" i="33"/>
  <c r="W1655" i="33"/>
  <c r="W1762" i="33"/>
  <c r="X1650" i="33"/>
  <c r="X1655" i="33"/>
  <c r="X1762" i="33"/>
  <c r="Y1643" i="33"/>
  <c r="Y1644" i="33"/>
  <c r="Y1646" i="33"/>
  <c r="Y1647" i="33"/>
  <c r="Y1650" i="33"/>
  <c r="Y1655" i="33"/>
  <c r="Y1762" i="33"/>
  <c r="Z1650" i="33"/>
  <c r="Z1655" i="33"/>
  <c r="Z1762" i="33"/>
  <c r="S1741" i="40"/>
  <c r="L19" i="45"/>
  <c r="S1799" i="40"/>
  <c r="D18" i="45"/>
  <c r="S1793" i="40"/>
  <c r="D17" i="45"/>
  <c r="S1784" i="40"/>
  <c r="D16" i="45"/>
  <c r="S1775" i="40"/>
  <c r="D14" i="45"/>
  <c r="S1753" i="40"/>
  <c r="D13" i="45"/>
  <c r="W203" i="33"/>
  <c r="W35" i="33"/>
  <c r="W538" i="33"/>
  <c r="W36" i="33"/>
  <c r="W758" i="33"/>
  <c r="W37" i="33"/>
  <c r="W38" i="33"/>
  <c r="W39" i="33"/>
  <c r="W40" i="33"/>
  <c r="X203" i="33"/>
  <c r="X35" i="33"/>
  <c r="X538" i="33"/>
  <c r="X36" i="33"/>
  <c r="X758" i="33"/>
  <c r="X37" i="33"/>
  <c r="X38" i="33"/>
  <c r="X39" i="33"/>
  <c r="X40" i="33"/>
  <c r="Y203" i="33"/>
  <c r="Y35" i="33"/>
  <c r="Y538" i="33"/>
  <c r="Y36" i="33"/>
  <c r="Y758" i="33"/>
  <c r="Y37" i="33"/>
  <c r="Y38" i="33"/>
  <c r="Y39" i="33"/>
  <c r="Y40" i="33"/>
  <c r="Z203" i="33"/>
  <c r="Z35" i="33"/>
  <c r="Z538" i="33"/>
  <c r="Z36" i="33"/>
  <c r="Z758" i="33"/>
  <c r="Z37" i="33"/>
  <c r="Z38" i="33"/>
  <c r="Z39" i="33"/>
  <c r="Z40" i="33"/>
  <c r="S40" i="40"/>
  <c r="L12" i="45"/>
  <c r="S1766" i="40"/>
  <c r="D12" i="45"/>
  <c r="W21" i="33"/>
  <c r="X21" i="33"/>
  <c r="Y21" i="33"/>
  <c r="Z21" i="33"/>
  <c r="S21" i="40"/>
  <c r="L10" i="45"/>
  <c r="W1658" i="33"/>
  <c r="X1658" i="33"/>
  <c r="Y1658" i="33"/>
  <c r="Z1658" i="33"/>
  <c r="S1658" i="40"/>
  <c r="D10" i="45"/>
  <c r="W20" i="33"/>
  <c r="X20" i="33"/>
  <c r="Y20" i="33"/>
  <c r="Z20" i="33"/>
  <c r="S20" i="40"/>
  <c r="L9" i="45"/>
  <c r="S1655" i="40"/>
  <c r="D9" i="45"/>
  <c r="W754" i="33"/>
  <c r="W19" i="33"/>
  <c r="X754" i="33"/>
  <c r="X19" i="33"/>
  <c r="Y754" i="33"/>
  <c r="Y19" i="33"/>
  <c r="Z754" i="33"/>
  <c r="Z19" i="33"/>
  <c r="S19" i="40"/>
  <c r="L8" i="45"/>
  <c r="S1641" i="40"/>
  <c r="D8" i="45"/>
  <c r="W18" i="33"/>
  <c r="X18" i="33"/>
  <c r="Y18" i="33"/>
  <c r="Z18" i="33"/>
  <c r="S18" i="40"/>
  <c r="L7" i="45"/>
  <c r="S1687" i="40"/>
  <c r="D7" i="45"/>
  <c r="W198" i="33"/>
  <c r="W17" i="33"/>
  <c r="X198" i="33"/>
  <c r="X17" i="33"/>
  <c r="Y198" i="33"/>
  <c r="Y17" i="33"/>
  <c r="Z198" i="33"/>
  <c r="Z17" i="33"/>
  <c r="S17" i="40"/>
  <c r="L6" i="45"/>
  <c r="S1636" i="40"/>
  <c r="D6" i="45"/>
  <c r="W1615" i="33"/>
  <c r="X1615" i="33"/>
  <c r="Y1615" i="33"/>
  <c r="Z1615" i="33"/>
  <c r="S1615" i="40"/>
  <c r="L5" i="45"/>
  <c r="S1630" i="40"/>
  <c r="D5" i="45"/>
  <c r="D3" i="45"/>
  <c r="L3" i="45" s="1"/>
  <c r="E1" i="45"/>
  <c r="E3" i="45" s="1"/>
  <c r="M3" i="45" s="1"/>
  <c r="AQ1045" i="33"/>
  <c r="AV250" i="33"/>
  <c r="AV1045" i="33"/>
  <c r="AW250" i="33"/>
  <c r="AW1045" i="33"/>
  <c r="AX250" i="33"/>
  <c r="AX1045" i="33"/>
  <c r="AY250" i="33"/>
  <c r="AY1045" i="33"/>
  <c r="AZ250" i="33"/>
  <c r="AZ1045" i="33"/>
  <c r="BA250" i="33"/>
  <c r="BA1045" i="33"/>
  <c r="BB250" i="33"/>
  <c r="BB1045" i="33"/>
  <c r="BC250" i="33"/>
  <c r="BC1045" i="33"/>
  <c r="BD250" i="33"/>
  <c r="BD1045" i="33"/>
  <c r="BE250" i="33"/>
  <c r="BE1045" i="33"/>
  <c r="BF250" i="33"/>
  <c r="BF1045" i="33"/>
  <c r="BG250" i="33"/>
  <c r="BG1045" i="33"/>
  <c r="BH250" i="33"/>
  <c r="BH1045" i="33"/>
  <c r="BI250" i="33"/>
  <c r="BI1045" i="33"/>
  <c r="BJ250" i="33"/>
  <c r="BJ1045" i="33"/>
  <c r="BK250" i="33"/>
  <c r="BK1045" i="33"/>
  <c r="BL250" i="33"/>
  <c r="BL1045" i="33"/>
  <c r="BM250" i="33"/>
  <c r="BM1045" i="33"/>
  <c r="BN250" i="33"/>
  <c r="BN1045" i="33"/>
  <c r="BO250" i="33"/>
  <c r="BO1045" i="33"/>
  <c r="BP250" i="33"/>
  <c r="BP1045" i="33"/>
  <c r="BQ250" i="33"/>
  <c r="BQ1045" i="33"/>
  <c r="BR250" i="33"/>
  <c r="BR1045" i="33"/>
  <c r="BS250" i="33"/>
  <c r="BS1045" i="33"/>
  <c r="BT250" i="33"/>
  <c r="BT1045" i="33"/>
  <c r="BU250" i="33"/>
  <c r="BU1045" i="33"/>
  <c r="BV250" i="33"/>
  <c r="BV1045" i="33"/>
  <c r="BW1045" i="33"/>
  <c r="BX1045" i="33"/>
  <c r="BY1045" i="33"/>
  <c r="BZ1045" i="33"/>
  <c r="CA1045" i="33"/>
  <c r="CB1045" i="33"/>
  <c r="CC1045" i="33"/>
  <c r="CD1045" i="33"/>
  <c r="CE1045" i="33"/>
  <c r="CF1045" i="33"/>
  <c r="CG1045" i="33"/>
  <c r="CH1045" i="33"/>
  <c r="CI1045" i="33"/>
  <c r="CJ1045" i="33"/>
  <c r="CK1045" i="33"/>
  <c r="CL1045" i="33"/>
  <c r="CM1045" i="33"/>
  <c r="CN1045" i="33"/>
  <c r="CO1045" i="33"/>
  <c r="CP1045" i="33"/>
  <c r="CQ1045" i="33"/>
  <c r="CR1045" i="33"/>
  <c r="CS1045" i="33"/>
  <c r="CT1045" i="33"/>
  <c r="CU1045" i="33"/>
  <c r="CV1045" i="33"/>
  <c r="CW1045" i="33"/>
  <c r="CX1045" i="33"/>
  <c r="CY1045" i="33"/>
  <c r="CZ1045" i="33"/>
  <c r="DA1045" i="33"/>
  <c r="DB1045" i="33"/>
  <c r="DC1045" i="33"/>
  <c r="DD1045" i="33"/>
  <c r="DE1045" i="33"/>
  <c r="DF1045" i="33"/>
  <c r="DG1045" i="33"/>
  <c r="DH1045" i="33"/>
  <c r="DI1045" i="33"/>
  <c r="DJ1045" i="33"/>
  <c r="AQ1042" i="33"/>
  <c r="AA1017" i="33"/>
  <c r="AA1022" i="33"/>
  <c r="AA1023" i="33"/>
  <c r="AA1032" i="33"/>
  <c r="AA1026" i="33"/>
  <c r="X902" i="33"/>
  <c r="Y902" i="33"/>
  <c r="Z902" i="33"/>
  <c r="AA902" i="33"/>
  <c r="AA1028" i="33"/>
  <c r="AA199" i="33"/>
  <c r="AA26" i="33"/>
  <c r="AB199" i="33"/>
  <c r="AB26" i="33"/>
  <c r="AC199" i="33"/>
  <c r="AC26" i="33"/>
  <c r="AD26" i="33"/>
  <c r="T26" i="40"/>
  <c r="AA20" i="33"/>
  <c r="AB20" i="33"/>
  <c r="AC20" i="33"/>
  <c r="AD20" i="33"/>
  <c r="T20" i="40"/>
  <c r="M9" i="45"/>
  <c r="AD1904" i="33"/>
  <c r="AD1913" i="33"/>
  <c r="T1793" i="40"/>
  <c r="E17" i="45"/>
  <c r="F1" i="45"/>
  <c r="AA1971" i="33"/>
  <c r="AB1971" i="33"/>
  <c r="AC1971" i="33"/>
  <c r="AD238" i="33"/>
  <c r="AD239" i="33"/>
  <c r="AD237" i="33"/>
  <c r="AD573" i="33"/>
  <c r="AD574" i="33"/>
  <c r="AD572" i="33"/>
  <c r="AD791" i="33"/>
  <c r="AD792" i="33"/>
  <c r="AD790" i="33"/>
  <c r="AD1032" i="33"/>
  <c r="AD1425" i="33"/>
  <c r="AD1426" i="33"/>
  <c r="AD1424" i="33"/>
  <c r="AD1690" i="33"/>
  <c r="AD1968" i="33"/>
  <c r="AC1969" i="33"/>
  <c r="AD1969" i="33"/>
  <c r="AC1968" i="33"/>
  <c r="AC1970" i="33"/>
  <c r="AD1970" i="33"/>
  <c r="AD1971" i="33"/>
  <c r="T1851" i="40"/>
  <c r="E27" i="45"/>
  <c r="AA198" i="33"/>
  <c r="AA754" i="33"/>
  <c r="AA1615" i="33"/>
  <c r="AB198" i="33"/>
  <c r="AB754" i="33"/>
  <c r="AB1615" i="33"/>
  <c r="AC198" i="33"/>
  <c r="AC754" i="33"/>
  <c r="AC1615" i="33"/>
  <c r="AD198" i="33"/>
  <c r="AD1615" i="33"/>
  <c r="T1615" i="40"/>
  <c r="M5" i="45"/>
  <c r="AD1911" i="33"/>
  <c r="AD1912" i="33"/>
  <c r="AD1914" i="33"/>
  <c r="AD1915" i="33"/>
  <c r="AD1916" i="33"/>
  <c r="AD1917" i="33"/>
  <c r="AD1918" i="33"/>
  <c r="AA213" i="33"/>
  <c r="AA548" i="33"/>
  <c r="AA768" i="33"/>
  <c r="AA1401" i="33"/>
  <c r="AA1465" i="33"/>
  <c r="AA1631" i="33"/>
  <c r="AB213" i="33"/>
  <c r="AB548" i="33"/>
  <c r="AB768" i="33"/>
  <c r="AB1401" i="33"/>
  <c r="AB1465" i="33"/>
  <c r="AB1631" i="33"/>
  <c r="AC213" i="33"/>
  <c r="AC548" i="33"/>
  <c r="AC768" i="33"/>
  <c r="AC1401" i="33"/>
  <c r="AC1465" i="33"/>
  <c r="AC1631" i="33"/>
  <c r="AC203" i="33"/>
  <c r="AC247" i="33"/>
  <c r="AD247" i="33"/>
  <c r="AD203" i="33"/>
  <c r="AD246" i="33"/>
  <c r="AD213" i="33"/>
  <c r="AC538" i="33"/>
  <c r="AC582" i="33"/>
  <c r="AD585" i="33"/>
  <c r="AD582" i="33"/>
  <c r="AD538" i="33"/>
  <c r="AD581" i="33"/>
  <c r="AD548" i="33"/>
  <c r="AC758" i="33"/>
  <c r="AC800" i="33"/>
  <c r="AD803" i="33"/>
  <c r="AD800" i="33"/>
  <c r="AD758" i="33"/>
  <c r="AD799" i="33"/>
  <c r="AD768" i="33"/>
  <c r="AD1401" i="33"/>
  <c r="AD1465" i="33"/>
  <c r="AD1631" i="33"/>
  <c r="AD1794" i="33"/>
  <c r="AD1900" i="33"/>
  <c r="AD1901" i="33"/>
  <c r="AD1905" i="33"/>
  <c r="AD1906" i="33"/>
  <c r="AD1908" i="33"/>
  <c r="AD1909" i="33"/>
  <c r="AD1919" i="33"/>
  <c r="T1799" i="40"/>
  <c r="E18" i="45"/>
  <c r="AA19" i="33"/>
  <c r="AB19" i="33"/>
  <c r="AC19" i="33"/>
  <c r="AD19" i="33"/>
  <c r="T19" i="40"/>
  <c r="M8" i="45"/>
  <c r="AA1976" i="33"/>
  <c r="AB1976" i="33"/>
  <c r="AC1976" i="33"/>
  <c r="AC1973" i="33"/>
  <c r="AC1974" i="33"/>
  <c r="AC1975" i="33"/>
  <c r="AD1975" i="33"/>
  <c r="AD1976" i="33"/>
  <c r="T1856" i="40"/>
  <c r="E28" i="45"/>
  <c r="T1784" i="40"/>
  <c r="E16" i="45"/>
  <c r="AD1810" i="33"/>
  <c r="AD1811" i="33"/>
  <c r="AC216" i="33"/>
  <c r="AC311" i="33"/>
  <c r="AD311" i="33"/>
  <c r="AD216" i="33"/>
  <c r="AC551" i="33"/>
  <c r="AC648" i="33"/>
  <c r="AD648" i="33"/>
  <c r="AD551" i="33"/>
  <c r="AC1467" i="33"/>
  <c r="AD1467" i="33"/>
  <c r="AC769" i="33"/>
  <c r="AC850" i="33"/>
  <c r="AD850" i="33"/>
  <c r="AD769" i="33"/>
  <c r="AC1403" i="33"/>
  <c r="AD1403" i="33"/>
  <c r="AD1634" i="33"/>
  <c r="AD1812" i="33"/>
  <c r="AD1813" i="33"/>
  <c r="AD1886" i="33"/>
  <c r="T1766" i="40"/>
  <c r="E12" i="45"/>
  <c r="D21" i="45"/>
  <c r="AA17" i="33"/>
  <c r="AB17" i="33"/>
  <c r="AC17" i="33"/>
  <c r="AD17" i="33"/>
  <c r="T17" i="40"/>
  <c r="M6" i="45"/>
  <c r="AA21" i="33"/>
  <c r="AB21" i="33"/>
  <c r="AC21" i="33"/>
  <c r="AD21" i="33"/>
  <c r="T21" i="40"/>
  <c r="M10" i="45"/>
  <c r="AA18" i="33"/>
  <c r="AB18" i="33"/>
  <c r="AC18" i="33"/>
  <c r="AD18" i="33"/>
  <c r="T18" i="40"/>
  <c r="M7" i="45"/>
  <c r="AA203" i="33"/>
  <c r="AA35" i="33"/>
  <c r="AA538" i="33"/>
  <c r="AA36" i="33"/>
  <c r="AA758" i="33"/>
  <c r="AA37" i="33"/>
  <c r="AA38" i="33"/>
  <c r="AA39" i="33"/>
  <c r="AA40" i="33"/>
  <c r="AB203" i="33"/>
  <c r="AB35" i="33"/>
  <c r="AB538" i="33"/>
  <c r="AB36" i="33"/>
  <c r="AB758" i="33"/>
  <c r="AB37" i="33"/>
  <c r="AB38" i="33"/>
  <c r="AB39" i="33"/>
  <c r="AB40" i="33"/>
  <c r="AC35" i="33"/>
  <c r="AC36" i="33"/>
  <c r="AC37" i="33"/>
  <c r="AC38" i="33"/>
  <c r="AC39" i="33"/>
  <c r="AC40" i="33"/>
  <c r="AD35" i="33"/>
  <c r="AD36" i="33"/>
  <c r="AD37" i="33"/>
  <c r="AD38" i="33"/>
  <c r="AD39" i="33"/>
  <c r="AD40" i="33"/>
  <c r="T40" i="40"/>
  <c r="M12" i="45"/>
  <c r="N6" i="45"/>
  <c r="N7" i="45"/>
  <c r="F3" i="45"/>
  <c r="N3" i="45" s="1"/>
  <c r="BO21" i="33"/>
  <c r="BP21" i="33"/>
  <c r="BQ21" i="33"/>
  <c r="BR21" i="33"/>
  <c r="U21" i="40"/>
  <c r="N10" i="45"/>
  <c r="AE1904" i="33"/>
  <c r="AF1904" i="33"/>
  <c r="AG1904" i="33"/>
  <c r="AH1904" i="33"/>
  <c r="U1784" i="40"/>
  <c r="F16" i="45"/>
  <c r="AE1975" i="33"/>
  <c r="AE1976" i="33"/>
  <c r="AF1975" i="33"/>
  <c r="AF1976" i="33"/>
  <c r="AG1975" i="33"/>
  <c r="AG1976" i="33"/>
  <c r="AH1975" i="33"/>
  <c r="AH1976" i="33"/>
  <c r="U1856" i="40"/>
  <c r="F28" i="45"/>
  <c r="N8" i="45"/>
  <c r="AE1919" i="33"/>
  <c r="AF1919" i="33"/>
  <c r="AG1919" i="33"/>
  <c r="AH1919" i="33"/>
  <c r="U1799" i="40"/>
  <c r="F18" i="45"/>
  <c r="G1" i="45"/>
  <c r="H1" i="45" s="1"/>
  <c r="AH1913" i="33"/>
  <c r="U1793" i="40"/>
  <c r="F17" i="45"/>
  <c r="AE20" i="33"/>
  <c r="AF20" i="33"/>
  <c r="AG20" i="33"/>
  <c r="AH20" i="33"/>
  <c r="U20" i="40"/>
  <c r="N9" i="45"/>
  <c r="G3" i="45"/>
  <c r="O3" i="45" s="1"/>
  <c r="BS21" i="33"/>
  <c r="V21" i="40"/>
  <c r="AI1919" i="33"/>
  <c r="AJ1919" i="33"/>
  <c r="AK1919" i="33"/>
  <c r="AL1919" i="33"/>
  <c r="V1799" i="40"/>
  <c r="G18" i="45"/>
  <c r="AI1904" i="33"/>
  <c r="AJ1904" i="33"/>
  <c r="AK1904" i="33"/>
  <c r="AL1904" i="33"/>
  <c r="V1784" i="40"/>
  <c r="AI1847" i="33"/>
  <c r="AI1854" i="33"/>
  <c r="AI1853" i="33"/>
  <c r="AI1850" i="33"/>
  <c r="AI1851" i="33"/>
  <c r="AJ1847" i="33"/>
  <c r="AJ1854" i="33"/>
  <c r="AJ1853" i="33"/>
  <c r="AJ1850" i="33"/>
  <c r="AJ1851" i="33"/>
  <c r="AK1847" i="33"/>
  <c r="AK1854" i="33"/>
  <c r="AK1853" i="33"/>
  <c r="AK1850" i="33"/>
  <c r="AK1851" i="33"/>
  <c r="AL1847" i="33"/>
  <c r="AL1854" i="33"/>
  <c r="AL1853" i="33"/>
  <c r="AL1850" i="33"/>
  <c r="AL1851" i="33"/>
  <c r="AL1913" i="33"/>
  <c r="V1793" i="40"/>
  <c r="G17" i="45"/>
  <c r="V19" i="40"/>
  <c r="AI1975" i="33"/>
  <c r="AI1976" i="33"/>
  <c r="AJ1975" i="33"/>
  <c r="AJ1976" i="33"/>
  <c r="AK1975" i="33"/>
  <c r="AK1976" i="33"/>
  <c r="AL1975" i="33"/>
  <c r="AL1976" i="33"/>
  <c r="V1856" i="40"/>
  <c r="AI20" i="33"/>
  <c r="V20" i="40"/>
  <c r="O9" i="45"/>
  <c r="BT21" i="33"/>
  <c r="W21" i="40"/>
  <c r="AM1975" i="33"/>
  <c r="AM1976" i="33"/>
  <c r="AN1975" i="33"/>
  <c r="AN1976" i="33"/>
  <c r="AO1975" i="33"/>
  <c r="AO1976" i="33"/>
  <c r="AP1975" i="33"/>
  <c r="AP1976" i="33"/>
  <c r="W1856" i="40"/>
  <c r="AM1919" i="33"/>
  <c r="AN1919" i="33"/>
  <c r="AO1919" i="33"/>
  <c r="AP1919" i="33"/>
  <c r="W1799" i="40"/>
  <c r="AM1847" i="33"/>
  <c r="AM1854" i="33"/>
  <c r="AM1853" i="33"/>
  <c r="AM1850" i="33"/>
  <c r="AM1851" i="33"/>
  <c r="AN1847" i="33"/>
  <c r="AN1854" i="33"/>
  <c r="AN1853" i="33"/>
  <c r="AN1850" i="33"/>
  <c r="AN1851" i="33"/>
  <c r="AO1847" i="33"/>
  <c r="AO1854" i="33"/>
  <c r="AO1853" i="33"/>
  <c r="AO1850" i="33"/>
  <c r="AO1851" i="33"/>
  <c r="AP1847" i="33"/>
  <c r="AP1854" i="33"/>
  <c r="AP1853" i="33"/>
  <c r="AP1850" i="33"/>
  <c r="AP1851" i="33"/>
  <c r="AM1904" i="33"/>
  <c r="AN1904" i="33"/>
  <c r="AO1904" i="33"/>
  <c r="AP1904" i="33"/>
  <c r="AP1913" i="33"/>
  <c r="W1793" i="40"/>
  <c r="W1784" i="40"/>
  <c r="AJ20" i="33"/>
  <c r="W20" i="40"/>
  <c r="W19" i="40"/>
  <c r="J7" i="44"/>
  <c r="AC1847" i="33"/>
  <c r="C6" i="44"/>
  <c r="AI1661" i="33"/>
  <c r="AJ1661" i="33"/>
  <c r="AK1661" i="33"/>
  <c r="AL1661" i="33"/>
  <c r="V1661" i="40"/>
  <c r="G18" i="44"/>
  <c r="AP1022" i="33"/>
  <c r="AP1023" i="33"/>
  <c r="AN1034" i="33"/>
  <c r="AO1034" i="33"/>
  <c r="AP1034" i="33"/>
  <c r="AN1033" i="33"/>
  <c r="AO1033" i="33"/>
  <c r="AP1033" i="33"/>
  <c r="AP1032" i="33"/>
  <c r="AP1026" i="33"/>
  <c r="AB902" i="33"/>
  <c r="AC902" i="33"/>
  <c r="AD902" i="33"/>
  <c r="AE902" i="33"/>
  <c r="AF902" i="33"/>
  <c r="AG902" i="33"/>
  <c r="AH902" i="33"/>
  <c r="AI902" i="33"/>
  <c r="AJ902" i="33"/>
  <c r="AK902" i="33"/>
  <c r="AL902" i="33"/>
  <c r="AM902" i="33"/>
  <c r="AN902" i="33"/>
  <c r="AO902" i="33"/>
  <c r="AP902" i="33"/>
  <c r="AP1028" i="33"/>
  <c r="AO1022" i="33"/>
  <c r="AO1023" i="33"/>
  <c r="AO1032" i="33"/>
  <c r="AO1026" i="33"/>
  <c r="AO1028" i="33"/>
  <c r="AN1022" i="33"/>
  <c r="AN1023" i="33"/>
  <c r="AN1032" i="33"/>
  <c r="AN1026" i="33"/>
  <c r="AN1028" i="33"/>
  <c r="AM1022" i="33"/>
  <c r="AM1023" i="33"/>
  <c r="AM1032" i="33"/>
  <c r="AM1026" i="33"/>
  <c r="AM1028" i="33"/>
  <c r="AL1022" i="33"/>
  <c r="AL1023" i="33"/>
  <c r="AI1032" i="33"/>
  <c r="AJ1032" i="33"/>
  <c r="AK1032" i="33"/>
  <c r="AL1032" i="33"/>
  <c r="AL1026" i="33"/>
  <c r="AL1028" i="33"/>
  <c r="AK1022" i="33"/>
  <c r="AK1023" i="33"/>
  <c r="AK1026" i="33"/>
  <c r="AK1028" i="33"/>
  <c r="AJ1022" i="33"/>
  <c r="AJ1023" i="33"/>
  <c r="AJ1026" i="33"/>
  <c r="AJ1028" i="33"/>
  <c r="AI1022" i="33"/>
  <c r="AI1023" i="33"/>
  <c r="AI1026" i="33"/>
  <c r="AI1028" i="33"/>
  <c r="AH1022" i="33"/>
  <c r="AH1023" i="33"/>
  <c r="AF1034" i="33"/>
  <c r="AG1034" i="33"/>
  <c r="AH1034" i="33"/>
  <c r="AF1033" i="33"/>
  <c r="AG1033" i="33"/>
  <c r="AH1033" i="33"/>
  <c r="AH1032" i="33"/>
  <c r="AH1026" i="33"/>
  <c r="AH1028" i="33"/>
  <c r="AG1022" i="33"/>
  <c r="AG1023" i="33"/>
  <c r="AG1032" i="33"/>
  <c r="AG1026" i="33"/>
  <c r="AG1028" i="33"/>
  <c r="AF1022" i="33"/>
  <c r="AF1023" i="33"/>
  <c r="AF1032" i="33"/>
  <c r="AF1026" i="33"/>
  <c r="AF1028" i="33"/>
  <c r="AE1022" i="33"/>
  <c r="AE1023" i="33"/>
  <c r="AE1032" i="33"/>
  <c r="AE1026" i="33"/>
  <c r="AE1028" i="33"/>
  <c r="AD1022" i="33"/>
  <c r="AD1023" i="33"/>
  <c r="AD1026" i="33"/>
  <c r="AD1028" i="33"/>
  <c r="AC1017" i="33"/>
  <c r="AC1022" i="33"/>
  <c r="AC1023" i="33"/>
  <c r="AC1032" i="33"/>
  <c r="AC1026" i="33"/>
  <c r="AC1028" i="33"/>
  <c r="AB1017" i="33"/>
  <c r="AB1022" i="33"/>
  <c r="AB1023" i="33"/>
  <c r="AB1032" i="33"/>
  <c r="AB1026" i="33"/>
  <c r="AB1028" i="33"/>
  <c r="L18" i="44"/>
  <c r="K18" i="44"/>
  <c r="AA1935" i="33"/>
  <c r="AA1936" i="33"/>
  <c r="AA2087" i="33"/>
  <c r="AA2098" i="33"/>
  <c r="L15" i="44"/>
  <c r="K30" i="45"/>
  <c r="AA2086" i="33"/>
  <c r="AA2097" i="33"/>
  <c r="L14" i="44"/>
  <c r="K29" i="45"/>
  <c r="AA2084" i="33"/>
  <c r="AA2095" i="33"/>
  <c r="L12" i="44"/>
  <c r="K27" i="45"/>
  <c r="AA775" i="33"/>
  <c r="AA769" i="33"/>
  <c r="AA780" i="33"/>
  <c r="AA773" i="33"/>
  <c r="AA781" i="33"/>
  <c r="AA790" i="33"/>
  <c r="AA784" i="33"/>
  <c r="K15" i="44"/>
  <c r="K14" i="44"/>
  <c r="K12" i="44"/>
  <c r="G12" i="44"/>
  <c r="E12" i="44"/>
  <c r="C5" i="44"/>
  <c r="C4" i="44"/>
  <c r="E18" i="44"/>
  <c r="E19" i="44" s="1"/>
  <c r="P35" i="45"/>
  <c r="C1963" i="33"/>
  <c r="C1949" i="33"/>
  <c r="D1963" i="33"/>
  <c r="D1949" i="33"/>
  <c r="E1963" i="33"/>
  <c r="E1949" i="33"/>
  <c r="F1963" i="33"/>
  <c r="F1949" i="33"/>
  <c r="N1829" i="40"/>
  <c r="AA197" i="33"/>
  <c r="AA161" i="33"/>
  <c r="AB197" i="33"/>
  <c r="AB161" i="33"/>
  <c r="AC197" i="33"/>
  <c r="AC161" i="33"/>
  <c r="AD197" i="33"/>
  <c r="AD161" i="33"/>
  <c r="AA280" i="33"/>
  <c r="AE280" i="33"/>
  <c r="AE198" i="33"/>
  <c r="AE197" i="33"/>
  <c r="AE161" i="33"/>
  <c r="AB280" i="33"/>
  <c r="AF280" i="33"/>
  <c r="AF198" i="33"/>
  <c r="AF197" i="33"/>
  <c r="AF161" i="33"/>
  <c r="AC280" i="33"/>
  <c r="AG280" i="33"/>
  <c r="AG198" i="33"/>
  <c r="AG197" i="33"/>
  <c r="AG161" i="33"/>
  <c r="AA191" i="33"/>
  <c r="AA159" i="33"/>
  <c r="AB191" i="33"/>
  <c r="AB159" i="33"/>
  <c r="AC191" i="33"/>
  <c r="AC159" i="33"/>
  <c r="AD192" i="33"/>
  <c r="AD191" i="33"/>
  <c r="AD159" i="33"/>
  <c r="AE192" i="33"/>
  <c r="AE191" i="33"/>
  <c r="AE159" i="33"/>
  <c r="AF192" i="33"/>
  <c r="AF191" i="33"/>
  <c r="AF159" i="33"/>
  <c r="AG192" i="33"/>
  <c r="AG191" i="33"/>
  <c r="AG159" i="33"/>
  <c r="Q1889" i="40"/>
  <c r="DJ2084" i="33"/>
  <c r="AD1662" i="33"/>
  <c r="AE1662" i="33"/>
  <c r="AF1662" i="33"/>
  <c r="AG1662" i="33"/>
  <c r="AH1662" i="33"/>
  <c r="AI1662" i="33"/>
  <c r="AJ1662" i="33"/>
  <c r="AK1662" i="33"/>
  <c r="AL1662" i="33"/>
  <c r="AM1662" i="33"/>
  <c r="AN1662" i="33"/>
  <c r="AO1662" i="33"/>
  <c r="AP1662" i="33"/>
  <c r="AQ1662" i="33"/>
  <c r="AR1662" i="33"/>
  <c r="AS1662" i="33"/>
  <c r="AT1662" i="33"/>
  <c r="AU1662" i="33"/>
  <c r="AV1662" i="33"/>
  <c r="AW1662" i="33"/>
  <c r="AX1662" i="33"/>
  <c r="AY1662" i="33"/>
  <c r="AZ1662" i="33"/>
  <c r="BA1662" i="33"/>
  <c r="BB1662" i="33"/>
  <c r="BC1662" i="33"/>
  <c r="BD1662" i="33"/>
  <c r="BE1662" i="33"/>
  <c r="BF1662" i="33"/>
  <c r="BG1662" i="33"/>
  <c r="BH1662" i="33"/>
  <c r="BI1662" i="33"/>
  <c r="BJ1662" i="33"/>
  <c r="BK1662" i="33"/>
  <c r="BL1662" i="33"/>
  <c r="BM1662" i="33"/>
  <c r="BN1662" i="33"/>
  <c r="BO1662" i="33"/>
  <c r="BP1662" i="33"/>
  <c r="BQ1662" i="33"/>
  <c r="BR1662" i="33"/>
  <c r="BS1662" i="33"/>
  <c r="BT1662" i="33"/>
  <c r="BU1662" i="33"/>
  <c r="BV1662" i="33"/>
  <c r="BW1662" i="33"/>
  <c r="BX1662" i="33"/>
  <c r="BY1662" i="33"/>
  <c r="BZ1662" i="33"/>
  <c r="CA1662" i="33"/>
  <c r="CB1662" i="33"/>
  <c r="CC1662" i="33"/>
  <c r="CD1662" i="33"/>
  <c r="CE1662" i="33"/>
  <c r="CF1662" i="33"/>
  <c r="CG1662" i="33"/>
  <c r="CH1662" i="33"/>
  <c r="CI1662" i="33"/>
  <c r="CJ1662" i="33"/>
  <c r="CK1662" i="33"/>
  <c r="CL1662" i="33"/>
  <c r="CM1662" i="33"/>
  <c r="CN1662" i="33"/>
  <c r="CO1662" i="33"/>
  <c r="CP1662" i="33"/>
  <c r="CQ1662" i="33"/>
  <c r="CR1662" i="33"/>
  <c r="CS1662" i="33"/>
  <c r="CT1662" i="33"/>
  <c r="CU1662" i="33"/>
  <c r="CV1662" i="33"/>
  <c r="CW1662" i="33"/>
  <c r="CX1662" i="33"/>
  <c r="CY1662" i="33"/>
  <c r="CZ1662" i="33"/>
  <c r="DA1662" i="33"/>
  <c r="DB1662" i="33"/>
  <c r="DC1662" i="33"/>
  <c r="DD1662" i="33"/>
  <c r="DE1662" i="33"/>
  <c r="DF1662" i="33"/>
  <c r="DG1662" i="33"/>
  <c r="DH1662" i="33"/>
  <c r="DI1662" i="33"/>
  <c r="DJ1662" i="33"/>
  <c r="DJ2095" i="33"/>
  <c r="AO1885" i="40"/>
  <c r="DF2084" i="33"/>
  <c r="DF2095" i="33"/>
  <c r="AN1885" i="40"/>
  <c r="DB2084" i="33"/>
  <c r="DB2095" i="33"/>
  <c r="AM1885" i="40"/>
  <c r="CX2084" i="33"/>
  <c r="CX2095" i="33"/>
  <c r="AL1885" i="40"/>
  <c r="CT2084" i="33"/>
  <c r="CT2095" i="33"/>
  <c r="AK1885" i="40"/>
  <c r="CP2084" i="33"/>
  <c r="CP2095" i="33"/>
  <c r="AJ1885" i="40"/>
  <c r="CL2084" i="33"/>
  <c r="CL2095" i="33"/>
  <c r="AI1885" i="40"/>
  <c r="CH2084" i="33"/>
  <c r="CH2095" i="33"/>
  <c r="AH1885" i="40"/>
  <c r="CD2084" i="33"/>
  <c r="CD2095" i="33"/>
  <c r="AG1885" i="40"/>
  <c r="BZ2084" i="33"/>
  <c r="BZ2095" i="33"/>
  <c r="AF1885" i="40"/>
  <c r="BV2084" i="33"/>
  <c r="BV2095" i="33"/>
  <c r="AE1885" i="40"/>
  <c r="BR2084" i="33"/>
  <c r="BR2095" i="33"/>
  <c r="AD1885" i="40"/>
  <c r="BN2084" i="33"/>
  <c r="BN2095" i="33"/>
  <c r="AC1885" i="40"/>
  <c r="BJ2084" i="33"/>
  <c r="BJ2095" i="33"/>
  <c r="AB1885" i="40"/>
  <c r="BF2084" i="33"/>
  <c r="BF2095" i="33"/>
  <c r="AA1885" i="40"/>
  <c r="BB2084" i="33"/>
  <c r="BB2095" i="33"/>
  <c r="Z1885" i="40"/>
  <c r="AX2084" i="33"/>
  <c r="AX2095" i="33"/>
  <c r="Y1885" i="40"/>
  <c r="AT2084" i="33"/>
  <c r="AT2095" i="33"/>
  <c r="X1885" i="40"/>
  <c r="AP2084" i="33"/>
  <c r="AP2095" i="33"/>
  <c r="W1885" i="40"/>
  <c r="AL2084" i="33"/>
  <c r="AL2095" i="33"/>
  <c r="V1885" i="40"/>
  <c r="AH2084" i="33"/>
  <c r="AH2095" i="33"/>
  <c r="U1885" i="40"/>
  <c r="AD2084" i="33"/>
  <c r="AD2095" i="33"/>
  <c r="T1885" i="40"/>
  <c r="S1885" i="40"/>
  <c r="R1885" i="40"/>
  <c r="Q1885" i="40"/>
  <c r="P1885" i="40"/>
  <c r="O1885" i="40"/>
  <c r="N1885" i="40"/>
  <c r="AO1874" i="40"/>
  <c r="AN1874" i="40"/>
  <c r="AM1874" i="40"/>
  <c r="AL1874" i="40"/>
  <c r="AK1874" i="40"/>
  <c r="AJ1874" i="40"/>
  <c r="AI1874" i="40"/>
  <c r="AH1874" i="40"/>
  <c r="AG1874" i="40"/>
  <c r="AF1874" i="40"/>
  <c r="AE1874" i="40"/>
  <c r="AD1874" i="40"/>
  <c r="AC1874" i="40"/>
  <c r="AB1874" i="40"/>
  <c r="AA1874" i="40"/>
  <c r="Z1874" i="40"/>
  <c r="Y1874" i="40"/>
  <c r="X1874" i="40"/>
  <c r="W1874" i="40"/>
  <c r="V1874" i="40"/>
  <c r="U1874" i="40"/>
  <c r="T1874" i="40"/>
  <c r="S1874" i="40"/>
  <c r="R1874" i="40"/>
  <c r="Q1874" i="40"/>
  <c r="P1874" i="40"/>
  <c r="O1874" i="40"/>
  <c r="N1874" i="40"/>
  <c r="DI2084" i="33"/>
  <c r="DI2095" i="33"/>
  <c r="DH2084" i="33"/>
  <c r="DH2095" i="33"/>
  <c r="DG2084" i="33"/>
  <c r="DG2095" i="33"/>
  <c r="DE2084" i="33"/>
  <c r="DE2095" i="33"/>
  <c r="DD2084" i="33"/>
  <c r="DD2095" i="33"/>
  <c r="DC2084" i="33"/>
  <c r="DC2095" i="33"/>
  <c r="DA2084" i="33"/>
  <c r="DA2095" i="33"/>
  <c r="CZ2084" i="33"/>
  <c r="CZ2095" i="33"/>
  <c r="CY2084" i="33"/>
  <c r="CY2095" i="33"/>
  <c r="CW2084" i="33"/>
  <c r="CW2095" i="33"/>
  <c r="CV2084" i="33"/>
  <c r="CV2095" i="33"/>
  <c r="CU2084" i="33"/>
  <c r="CU2095" i="33"/>
  <c r="CS2084" i="33"/>
  <c r="CS2095" i="33"/>
  <c r="CR2084" i="33"/>
  <c r="CR2095" i="33"/>
  <c r="CQ2084" i="33"/>
  <c r="CQ2095" i="33"/>
  <c r="CO2084" i="33"/>
  <c r="CO2095" i="33"/>
  <c r="CN2084" i="33"/>
  <c r="CN2095" i="33"/>
  <c r="CM2084" i="33"/>
  <c r="CM2095" i="33"/>
  <c r="CK2084" i="33"/>
  <c r="CK2095" i="33"/>
  <c r="CJ2084" i="33"/>
  <c r="CJ2095" i="33"/>
  <c r="CI2084" i="33"/>
  <c r="CI2095" i="33"/>
  <c r="CG2084" i="33"/>
  <c r="CG2095" i="33"/>
  <c r="CF2084" i="33"/>
  <c r="CF2095" i="33"/>
  <c r="CE2084" i="33"/>
  <c r="CE2095" i="33"/>
  <c r="CC2084" i="33"/>
  <c r="CC2095" i="33"/>
  <c r="CB2084" i="33"/>
  <c r="CB2095" i="33"/>
  <c r="CA2084" i="33"/>
  <c r="CA2095" i="33"/>
  <c r="BY2084" i="33"/>
  <c r="BY2095" i="33"/>
  <c r="BX2084" i="33"/>
  <c r="BX2095" i="33"/>
  <c r="BW2084" i="33"/>
  <c r="BW2095" i="33"/>
  <c r="BU2084" i="33"/>
  <c r="BU2095" i="33"/>
  <c r="BT2084" i="33"/>
  <c r="BT2095" i="33"/>
  <c r="BS2084" i="33"/>
  <c r="BS2095" i="33"/>
  <c r="BQ2084" i="33"/>
  <c r="BQ2095" i="33"/>
  <c r="BP2084" i="33"/>
  <c r="BP2095" i="33"/>
  <c r="BO2084" i="33"/>
  <c r="BO2095" i="33"/>
  <c r="BM2084" i="33"/>
  <c r="BM2095" i="33"/>
  <c r="BL2084" i="33"/>
  <c r="BL2095" i="33"/>
  <c r="BK2084" i="33"/>
  <c r="BK2095" i="33"/>
  <c r="BI2084" i="33"/>
  <c r="BI2095" i="33"/>
  <c r="BH2084" i="33"/>
  <c r="BH2095" i="33"/>
  <c r="BG2084" i="33"/>
  <c r="BG2095" i="33"/>
  <c r="BE2084" i="33"/>
  <c r="BE2095" i="33"/>
  <c r="BD2084" i="33"/>
  <c r="BD2095" i="33"/>
  <c r="BC2084" i="33"/>
  <c r="BC2095" i="33"/>
  <c r="BA2084" i="33"/>
  <c r="BA2095" i="33"/>
  <c r="AZ2084" i="33"/>
  <c r="AZ2095" i="33"/>
  <c r="AY2084" i="33"/>
  <c r="AY2095" i="33"/>
  <c r="AW2084" i="33"/>
  <c r="AW2095" i="33"/>
  <c r="AV2084" i="33"/>
  <c r="AV2095" i="33"/>
  <c r="AU2084" i="33"/>
  <c r="AU2095" i="33"/>
  <c r="AS2084" i="33"/>
  <c r="AS2095" i="33"/>
  <c r="AR2084" i="33"/>
  <c r="AR2095" i="33"/>
  <c r="AQ2084" i="33"/>
  <c r="AQ2095" i="33"/>
  <c r="AO2084" i="33"/>
  <c r="AO2095" i="33"/>
  <c r="AN2084" i="33"/>
  <c r="AN2095" i="33"/>
  <c r="AM2084" i="33"/>
  <c r="AM2095" i="33"/>
  <c r="AK2084" i="33"/>
  <c r="AK2095" i="33"/>
  <c r="AJ2084" i="33"/>
  <c r="AJ2095" i="33"/>
  <c r="AI2084" i="33"/>
  <c r="AI2095" i="33"/>
  <c r="AG2084" i="33"/>
  <c r="AG2095" i="33"/>
  <c r="AF2084" i="33"/>
  <c r="AF2095" i="33"/>
  <c r="AE2084" i="33"/>
  <c r="AE2095" i="33"/>
  <c r="AC2084" i="33"/>
  <c r="AC2095" i="33"/>
  <c r="AB2084" i="33"/>
  <c r="AB2095" i="33"/>
  <c r="AA914" i="33"/>
  <c r="AB914" i="33"/>
  <c r="AC914" i="33"/>
  <c r="AD914" i="33"/>
  <c r="AE914" i="33"/>
  <c r="AF914" i="33"/>
  <c r="AG914" i="33"/>
  <c r="AH914" i="33"/>
  <c r="AI914" i="33"/>
  <c r="AJ914" i="33"/>
  <c r="AA909" i="33"/>
  <c r="AB909" i="33"/>
  <c r="AC909" i="33"/>
  <c r="AD909" i="33"/>
  <c r="AE909" i="33"/>
  <c r="AF909" i="33"/>
  <c r="AG909" i="33"/>
  <c r="AH909" i="33"/>
  <c r="AI909" i="33"/>
  <c r="AJ909" i="33"/>
  <c r="AA911" i="33"/>
  <c r="AB911" i="33"/>
  <c r="AC911" i="33"/>
  <c r="AD911" i="33"/>
  <c r="AE911" i="33"/>
  <c r="AF911" i="33"/>
  <c r="AG911" i="33"/>
  <c r="AH911" i="33"/>
  <c r="AI911" i="33"/>
  <c r="AJ911" i="33"/>
  <c r="AJ910" i="33"/>
  <c r="AA450" i="33"/>
  <c r="AB450" i="33"/>
  <c r="AC450" i="33"/>
  <c r="AD450" i="33"/>
  <c r="AE450" i="33"/>
  <c r="AF450" i="33"/>
  <c r="AG450" i="33"/>
  <c r="AH450" i="33"/>
  <c r="AI450" i="33"/>
  <c r="AJ450" i="33"/>
  <c r="S1889" i="40"/>
  <c r="R1889" i="40"/>
  <c r="P1889" i="40"/>
  <c r="O1889" i="40"/>
  <c r="N1889" i="40"/>
  <c r="S1888" i="40"/>
  <c r="R1888" i="40"/>
  <c r="Q1888" i="40"/>
  <c r="P1888" i="40"/>
  <c r="O1888" i="40"/>
  <c r="N1888" i="40"/>
  <c r="AE1912" i="33"/>
  <c r="AF1912" i="33"/>
  <c r="AG1912" i="33"/>
  <c r="AH1912" i="33"/>
  <c r="AI1912" i="33"/>
  <c r="AJ1912" i="33"/>
  <c r="AK1912" i="33"/>
  <c r="AL1912" i="33"/>
  <c r="AM1912" i="33"/>
  <c r="AN1912" i="33"/>
  <c r="AO1912" i="33"/>
  <c r="AP1912" i="33"/>
  <c r="AQ1912" i="33"/>
  <c r="AR1912" i="33"/>
  <c r="AS1912" i="33"/>
  <c r="AT1912" i="33"/>
  <c r="AU1912" i="33"/>
  <c r="AV1912" i="33"/>
  <c r="AW1912" i="33"/>
  <c r="AX1912" i="33"/>
  <c r="AY1912" i="33"/>
  <c r="AZ1912" i="33"/>
  <c r="BA1912" i="33"/>
  <c r="BB1912" i="33"/>
  <c r="BC1912" i="33"/>
  <c r="BD1912" i="33"/>
  <c r="BE1912" i="33"/>
  <c r="BF1912" i="33"/>
  <c r="BG1912" i="33"/>
  <c r="BH1912" i="33"/>
  <c r="BI1912" i="33"/>
  <c r="BJ1912" i="33"/>
  <c r="BK1912" i="33"/>
  <c r="BL1912" i="33"/>
  <c r="BM1912" i="33"/>
  <c r="BN1912" i="33"/>
  <c r="BO1912" i="33"/>
  <c r="BP1912" i="33"/>
  <c r="BQ1912" i="33"/>
  <c r="BR1912" i="33"/>
  <c r="BS1912" i="33"/>
  <c r="BT1912" i="33"/>
  <c r="BU1912" i="33"/>
  <c r="BV1912" i="33"/>
  <c r="BW1912" i="33"/>
  <c r="BX1912" i="33"/>
  <c r="BY1912" i="33"/>
  <c r="BZ1912" i="33"/>
  <c r="CA1912" i="33"/>
  <c r="CB1912" i="33"/>
  <c r="CC1912" i="33"/>
  <c r="CD1912" i="33"/>
  <c r="CE1912" i="33"/>
  <c r="CF1912" i="33"/>
  <c r="CG1912" i="33"/>
  <c r="CH1912" i="33"/>
  <c r="CI1912" i="33"/>
  <c r="CJ1912" i="33"/>
  <c r="CK1912" i="33"/>
  <c r="CL1912" i="33"/>
  <c r="CM1912" i="33"/>
  <c r="CN1912" i="33"/>
  <c r="CO1912" i="33"/>
  <c r="CP1912" i="33"/>
  <c r="CQ1912" i="33"/>
  <c r="CR1912" i="33"/>
  <c r="CS1912" i="33"/>
  <c r="CT1912" i="33"/>
  <c r="CU1912" i="33"/>
  <c r="CV1912" i="33"/>
  <c r="CW1912" i="33"/>
  <c r="CX1912" i="33"/>
  <c r="CY1912" i="33"/>
  <c r="CZ1912" i="33"/>
  <c r="DA1912" i="33"/>
  <c r="DB1912" i="33"/>
  <c r="DC1912" i="33"/>
  <c r="DD1912" i="33"/>
  <c r="DE1912" i="33"/>
  <c r="DF1912" i="33"/>
  <c r="DG1912" i="33"/>
  <c r="DH1912" i="33"/>
  <c r="DI1912" i="33"/>
  <c r="DJ1912" i="33"/>
  <c r="DJ2086" i="33"/>
  <c r="DJ2097" i="33"/>
  <c r="AO1887" i="40"/>
  <c r="DF2086" i="33"/>
  <c r="DF2097" i="33"/>
  <c r="AN1887" i="40"/>
  <c r="DB2086" i="33"/>
  <c r="DB2097" i="33"/>
  <c r="AM1887" i="40"/>
  <c r="CX2086" i="33"/>
  <c r="CX2097" i="33"/>
  <c r="AL1887" i="40"/>
  <c r="CT2086" i="33"/>
  <c r="CT2097" i="33"/>
  <c r="AK1887" i="40"/>
  <c r="CP2086" i="33"/>
  <c r="CP2097" i="33"/>
  <c r="AJ1887" i="40"/>
  <c r="CL2086" i="33"/>
  <c r="CL2097" i="33"/>
  <c r="AI1887" i="40"/>
  <c r="CH2086" i="33"/>
  <c r="CH2097" i="33"/>
  <c r="AH1887" i="40"/>
  <c r="CD2086" i="33"/>
  <c r="CD2097" i="33"/>
  <c r="AG1887" i="40"/>
  <c r="BZ2086" i="33"/>
  <c r="BZ2097" i="33"/>
  <c r="AF1887" i="40"/>
  <c r="BV2086" i="33"/>
  <c r="BV2097" i="33"/>
  <c r="AE1887" i="40"/>
  <c r="BR2086" i="33"/>
  <c r="BR2097" i="33"/>
  <c r="AD1887" i="40"/>
  <c r="BN2086" i="33"/>
  <c r="BN2097" i="33"/>
  <c r="AC1887" i="40"/>
  <c r="BJ2086" i="33"/>
  <c r="BJ2097" i="33"/>
  <c r="AB1887" i="40"/>
  <c r="BF2086" i="33"/>
  <c r="BF2097" i="33"/>
  <c r="AA1887" i="40"/>
  <c r="BB2086" i="33"/>
  <c r="BB2097" i="33"/>
  <c r="Z1887" i="40"/>
  <c r="AX2086" i="33"/>
  <c r="AX2097" i="33"/>
  <c r="Y1887" i="40"/>
  <c r="AT2086" i="33"/>
  <c r="AT2097" i="33"/>
  <c r="X1887" i="40"/>
  <c r="AP2086" i="33"/>
  <c r="AP2097" i="33"/>
  <c r="W1887" i="40"/>
  <c r="AL2086" i="33"/>
  <c r="AL2097" i="33"/>
  <c r="V1887" i="40"/>
  <c r="AH2086" i="33"/>
  <c r="AH2097" i="33"/>
  <c r="U1887" i="40"/>
  <c r="AD2086" i="33"/>
  <c r="AD2097" i="33"/>
  <c r="T1887" i="40"/>
  <c r="S1887" i="40"/>
  <c r="R1887" i="40"/>
  <c r="Q1887" i="40"/>
  <c r="P1887" i="40"/>
  <c r="O1887" i="40"/>
  <c r="N1887" i="40"/>
  <c r="S1886" i="40"/>
  <c r="R1886" i="40"/>
  <c r="Q1886" i="40"/>
  <c r="P1886" i="40"/>
  <c r="O1886" i="40"/>
  <c r="N1886" i="40"/>
  <c r="S1884" i="40"/>
  <c r="R1884" i="40"/>
  <c r="Q1884" i="40"/>
  <c r="P1884" i="40"/>
  <c r="O1884" i="40"/>
  <c r="N1884" i="40"/>
  <c r="DJ2082" i="33"/>
  <c r="DJ2093" i="33"/>
  <c r="AO1883" i="40"/>
  <c r="DF2082" i="33"/>
  <c r="DF2093" i="33"/>
  <c r="AN1883" i="40"/>
  <c r="DB2082" i="33"/>
  <c r="DB2093" i="33"/>
  <c r="AM1883" i="40"/>
  <c r="CX2082" i="33"/>
  <c r="CX2093" i="33"/>
  <c r="AL1883" i="40"/>
  <c r="CT2082" i="33"/>
  <c r="CT2093" i="33"/>
  <c r="AK1883" i="40"/>
  <c r="CP2082" i="33"/>
  <c r="CP2093" i="33"/>
  <c r="AJ1883" i="40"/>
  <c r="CL2082" i="33"/>
  <c r="CL2093" i="33"/>
  <c r="AI1883" i="40"/>
  <c r="CH2082" i="33"/>
  <c r="CH2093" i="33"/>
  <c r="AH1883" i="40"/>
  <c r="CD2082" i="33"/>
  <c r="CD2093" i="33"/>
  <c r="AG1883" i="40"/>
  <c r="BZ2082" i="33"/>
  <c r="BZ2093" i="33"/>
  <c r="AF1883" i="40"/>
  <c r="BV2082" i="33"/>
  <c r="BV2093" i="33"/>
  <c r="AE1883" i="40"/>
  <c r="BR2082" i="33"/>
  <c r="BR2093" i="33"/>
  <c r="AD1883" i="40"/>
  <c r="BN2082" i="33"/>
  <c r="BN2093" i="33"/>
  <c r="AC1883" i="40"/>
  <c r="S1883" i="40"/>
  <c r="R1883" i="40"/>
  <c r="Q1883" i="40"/>
  <c r="P1883" i="40"/>
  <c r="O1883" i="40"/>
  <c r="N1883" i="40"/>
  <c r="S1882" i="40"/>
  <c r="R1882" i="40"/>
  <c r="Q1882" i="40"/>
  <c r="P1882" i="40"/>
  <c r="O1882" i="40"/>
  <c r="N1882" i="40"/>
  <c r="DJ2080" i="33"/>
  <c r="DJ2091" i="33"/>
  <c r="AO1881" i="40"/>
  <c r="DF2080" i="33"/>
  <c r="DF2091" i="33"/>
  <c r="AN1881" i="40"/>
  <c r="DB2080" i="33"/>
  <c r="DB2091" i="33"/>
  <c r="AM1881" i="40"/>
  <c r="CX2080" i="33"/>
  <c r="CX2091" i="33"/>
  <c r="AL1881" i="40"/>
  <c r="CT2080" i="33"/>
  <c r="CT2091" i="33"/>
  <c r="AK1881" i="40"/>
  <c r="CP2080" i="33"/>
  <c r="CP2091" i="33"/>
  <c r="AJ1881" i="40"/>
  <c r="CL2080" i="33"/>
  <c r="CL2091" i="33"/>
  <c r="AI1881" i="40"/>
  <c r="CH2080" i="33"/>
  <c r="CH2091" i="33"/>
  <c r="AH1881" i="40"/>
  <c r="CD2080" i="33"/>
  <c r="CD2091" i="33"/>
  <c r="AG1881" i="40"/>
  <c r="BZ2080" i="33"/>
  <c r="BZ2091" i="33"/>
  <c r="AF1881" i="40"/>
  <c r="S1881" i="40"/>
  <c r="R1881" i="40"/>
  <c r="Q1881" i="40"/>
  <c r="P1881" i="40"/>
  <c r="O1881" i="40"/>
  <c r="N1881" i="40"/>
  <c r="S1878" i="40"/>
  <c r="R1878" i="40"/>
  <c r="Q1878" i="40"/>
  <c r="P1878" i="40"/>
  <c r="O1878" i="40"/>
  <c r="N1878" i="40"/>
  <c r="S1877" i="40"/>
  <c r="R1877" i="40"/>
  <c r="Q1877" i="40"/>
  <c r="P1877" i="40"/>
  <c r="O1877" i="40"/>
  <c r="N1877" i="40"/>
  <c r="AO1876" i="40"/>
  <c r="AN1876" i="40"/>
  <c r="AM1876" i="40"/>
  <c r="AL1876" i="40"/>
  <c r="AK1876" i="40"/>
  <c r="AJ1876" i="40"/>
  <c r="AI1876" i="40"/>
  <c r="AH1876" i="40"/>
  <c r="AG1876" i="40"/>
  <c r="AF1876" i="40"/>
  <c r="AE1876" i="40"/>
  <c r="AD1876" i="40"/>
  <c r="AC1876" i="40"/>
  <c r="AB1876" i="40"/>
  <c r="AA1876" i="40"/>
  <c r="Z1876" i="40"/>
  <c r="Y1876" i="40"/>
  <c r="X1876" i="40"/>
  <c r="W1876" i="40"/>
  <c r="V1876" i="40"/>
  <c r="U1876" i="40"/>
  <c r="T1876" i="40"/>
  <c r="S1876" i="40"/>
  <c r="R1876" i="40"/>
  <c r="Q1876" i="40"/>
  <c r="P1876" i="40"/>
  <c r="O1876" i="40"/>
  <c r="N1876" i="40"/>
  <c r="S1875" i="40"/>
  <c r="R1875" i="40"/>
  <c r="Q1875" i="40"/>
  <c r="P1875" i="40"/>
  <c r="O1875" i="40"/>
  <c r="N1875" i="40"/>
  <c r="S1873" i="40"/>
  <c r="R1873" i="40"/>
  <c r="Q1873" i="40"/>
  <c r="P1873" i="40"/>
  <c r="O1873" i="40"/>
  <c r="N1873" i="40"/>
  <c r="AO1872" i="40"/>
  <c r="AN1872" i="40"/>
  <c r="AM1872" i="40"/>
  <c r="AL1872" i="40"/>
  <c r="AK1872" i="40"/>
  <c r="AJ1872" i="40"/>
  <c r="AI1872" i="40"/>
  <c r="AH1872" i="40"/>
  <c r="AG1872" i="40"/>
  <c r="AF1872" i="40"/>
  <c r="AE1872" i="40"/>
  <c r="AD1872" i="40"/>
  <c r="AC1872" i="40"/>
  <c r="S1872" i="40"/>
  <c r="R1872" i="40"/>
  <c r="Q1872" i="40"/>
  <c r="P1872" i="40"/>
  <c r="O1872" i="40"/>
  <c r="N1872" i="40"/>
  <c r="S1871" i="40"/>
  <c r="R1871" i="40"/>
  <c r="Q1871" i="40"/>
  <c r="P1871" i="40"/>
  <c r="O1871" i="40"/>
  <c r="N1871" i="40"/>
  <c r="AO1870" i="40"/>
  <c r="AN1870" i="40"/>
  <c r="AM1870" i="40"/>
  <c r="AL1870" i="40"/>
  <c r="AK1870" i="40"/>
  <c r="AJ1870" i="40"/>
  <c r="AI1870" i="40"/>
  <c r="AH1870" i="40"/>
  <c r="AG1870" i="40"/>
  <c r="AF1870" i="40"/>
  <c r="S1870" i="40"/>
  <c r="R1870" i="40"/>
  <c r="Q1870" i="40"/>
  <c r="P1870" i="40"/>
  <c r="O1870" i="40"/>
  <c r="N1870" i="40"/>
  <c r="S1862" i="40"/>
  <c r="S1982" i="33"/>
  <c r="T1982" i="33"/>
  <c r="U1982" i="33"/>
  <c r="V1982" i="33"/>
  <c r="R1862" i="40"/>
  <c r="O1982" i="33"/>
  <c r="P1982" i="33"/>
  <c r="Q1982" i="33"/>
  <c r="R1982" i="33"/>
  <c r="Q1862" i="40"/>
  <c r="K1982" i="33"/>
  <c r="L1982" i="33"/>
  <c r="M1982" i="33"/>
  <c r="N1982" i="33"/>
  <c r="P1862" i="40"/>
  <c r="G1982" i="33"/>
  <c r="H1982" i="33"/>
  <c r="I1982" i="33"/>
  <c r="J1982" i="33"/>
  <c r="O1862" i="40"/>
  <c r="C1982" i="33"/>
  <c r="D1982" i="33"/>
  <c r="E1982" i="33"/>
  <c r="F1982" i="33"/>
  <c r="N1862" i="40"/>
  <c r="AA1981" i="33"/>
  <c r="AB1981" i="33"/>
  <c r="AC1981" i="33"/>
  <c r="AC1982" i="33"/>
  <c r="AD1981" i="33"/>
  <c r="T1861" i="40"/>
  <c r="S1861" i="40"/>
  <c r="S1981" i="33"/>
  <c r="T1981" i="33"/>
  <c r="U1981" i="33"/>
  <c r="V1981" i="33"/>
  <c r="R1861" i="40"/>
  <c r="O1981" i="33"/>
  <c r="P1981" i="33"/>
  <c r="Q1981" i="33"/>
  <c r="R1981" i="33"/>
  <c r="Q1861" i="40"/>
  <c r="K1981" i="33"/>
  <c r="L1981" i="33"/>
  <c r="M1981" i="33"/>
  <c r="N1981" i="33"/>
  <c r="P1861" i="40"/>
  <c r="G1981" i="33"/>
  <c r="H1981" i="33"/>
  <c r="I1981" i="33"/>
  <c r="J1981" i="33"/>
  <c r="O1861" i="40"/>
  <c r="C1981" i="33"/>
  <c r="D1981" i="33"/>
  <c r="E1981" i="33"/>
  <c r="F1981" i="33"/>
  <c r="N1861" i="40"/>
  <c r="S1980" i="33"/>
  <c r="T1980" i="33"/>
  <c r="U1980" i="33"/>
  <c r="V1980" i="33"/>
  <c r="R1860" i="40"/>
  <c r="O1980" i="33"/>
  <c r="P1980" i="33"/>
  <c r="Q1980" i="33"/>
  <c r="R1980" i="33"/>
  <c r="Q1860" i="40"/>
  <c r="K1980" i="33"/>
  <c r="L1980" i="33"/>
  <c r="M1980" i="33"/>
  <c r="N1980" i="33"/>
  <c r="P1860" i="40"/>
  <c r="G1980" i="33"/>
  <c r="H1980" i="33"/>
  <c r="I1980" i="33"/>
  <c r="J1980" i="33"/>
  <c r="O1860" i="40"/>
  <c r="C1980" i="33"/>
  <c r="D1980" i="33"/>
  <c r="E1980" i="33"/>
  <c r="F1980" i="33"/>
  <c r="N1860" i="40"/>
  <c r="W1978" i="33"/>
  <c r="X1978" i="33"/>
  <c r="Y1978" i="33"/>
  <c r="Z1978" i="33"/>
  <c r="AA1978" i="33"/>
  <c r="AB1978" i="33"/>
  <c r="AC1978" i="33"/>
  <c r="V1978" i="33"/>
  <c r="AD1978" i="33"/>
  <c r="AE1978" i="33"/>
  <c r="AF1978" i="33"/>
  <c r="AG1978" i="33"/>
  <c r="AH1978" i="33"/>
  <c r="AI1978" i="33"/>
  <c r="AJ1978" i="33"/>
  <c r="AK1978" i="33"/>
  <c r="AL1978" i="33"/>
  <c r="AM1978" i="33"/>
  <c r="AN1978" i="33"/>
  <c r="AO1978" i="33"/>
  <c r="AP1978" i="33"/>
  <c r="AQ1978" i="33"/>
  <c r="AR1978" i="33"/>
  <c r="AS1978" i="33"/>
  <c r="AT1978" i="33"/>
  <c r="AU1978" i="33"/>
  <c r="AV1978" i="33"/>
  <c r="AW1978" i="33"/>
  <c r="AX1978" i="33"/>
  <c r="AY1978" i="33"/>
  <c r="AZ1978" i="33"/>
  <c r="BA1978" i="33"/>
  <c r="BB1978" i="33"/>
  <c r="BC1978" i="33"/>
  <c r="BD1978" i="33"/>
  <c r="BE1978" i="33"/>
  <c r="BF1978" i="33"/>
  <c r="BG1978" i="33"/>
  <c r="BH1978" i="33"/>
  <c r="BI1978" i="33"/>
  <c r="BJ1978" i="33"/>
  <c r="BK1978" i="33"/>
  <c r="BL1978" i="33"/>
  <c r="BM1978" i="33"/>
  <c r="BN1978" i="33"/>
  <c r="BO1978" i="33"/>
  <c r="BP1978" i="33"/>
  <c r="BQ1978" i="33"/>
  <c r="BR1978" i="33"/>
  <c r="BS1978" i="33"/>
  <c r="BT1978" i="33"/>
  <c r="BU1978" i="33"/>
  <c r="BV1978" i="33"/>
  <c r="BW1978" i="33"/>
  <c r="BX1978" i="33"/>
  <c r="BY1978" i="33"/>
  <c r="BZ1978" i="33"/>
  <c r="CA1978" i="33"/>
  <c r="CB1978" i="33"/>
  <c r="CC1978" i="33"/>
  <c r="CD1978" i="33"/>
  <c r="CE1978" i="33"/>
  <c r="CF1978" i="33"/>
  <c r="CG1978" i="33"/>
  <c r="CH1978" i="33"/>
  <c r="CI1978" i="33"/>
  <c r="CJ1978" i="33"/>
  <c r="CK1978" i="33"/>
  <c r="CL1978" i="33"/>
  <c r="CM1978" i="33"/>
  <c r="CN1978" i="33"/>
  <c r="CO1978" i="33"/>
  <c r="CP1978" i="33"/>
  <c r="CQ1978" i="33"/>
  <c r="CR1978" i="33"/>
  <c r="CS1978" i="33"/>
  <c r="CT1978" i="33"/>
  <c r="CU1978" i="33"/>
  <c r="CV1978" i="33"/>
  <c r="CW1978" i="33"/>
  <c r="CX1978" i="33"/>
  <c r="CY1978" i="33"/>
  <c r="CZ1978" i="33"/>
  <c r="DA1978" i="33"/>
  <c r="DB1978" i="33"/>
  <c r="DC1978" i="33"/>
  <c r="DD1978" i="33"/>
  <c r="DE1978" i="33"/>
  <c r="DF1978" i="33"/>
  <c r="DG1978" i="33"/>
  <c r="DH1978" i="33"/>
  <c r="DI1978" i="33"/>
  <c r="DJ1978" i="33"/>
  <c r="AO1858" i="40"/>
  <c r="AN1858" i="40"/>
  <c r="AM1858" i="40"/>
  <c r="AL1858" i="40"/>
  <c r="AK1858" i="40"/>
  <c r="AJ1858" i="40"/>
  <c r="AI1858" i="40"/>
  <c r="AH1858" i="40"/>
  <c r="AG1858" i="40"/>
  <c r="AF1858" i="40"/>
  <c r="AE1858" i="40"/>
  <c r="AD1858" i="40"/>
  <c r="AC1858" i="40"/>
  <c r="AB1858" i="40"/>
  <c r="AA1858" i="40"/>
  <c r="Z1858" i="40"/>
  <c r="Y1858" i="40"/>
  <c r="X1858" i="40"/>
  <c r="W1858" i="40"/>
  <c r="V1858" i="40"/>
  <c r="U1858" i="40"/>
  <c r="T1858" i="40"/>
  <c r="S1858" i="40"/>
  <c r="S1978" i="33"/>
  <c r="T1978" i="33"/>
  <c r="U1978" i="33"/>
  <c r="R1858" i="40"/>
  <c r="O1978" i="33"/>
  <c r="P1978" i="33"/>
  <c r="Q1978" i="33"/>
  <c r="R1978" i="33"/>
  <c r="Q1858" i="40"/>
  <c r="K1978" i="33"/>
  <c r="L1978" i="33"/>
  <c r="M1978" i="33"/>
  <c r="N1978" i="33"/>
  <c r="P1858" i="40"/>
  <c r="G1978" i="33"/>
  <c r="H1978" i="33"/>
  <c r="I1978" i="33"/>
  <c r="J1978" i="33"/>
  <c r="O1858" i="40"/>
  <c r="C1978" i="33"/>
  <c r="D1978" i="33"/>
  <c r="E1978" i="33"/>
  <c r="F1978" i="33"/>
  <c r="N1858" i="40"/>
  <c r="AQ1975" i="33"/>
  <c r="AR1975" i="33"/>
  <c r="AS1975" i="33"/>
  <c r="AT1975" i="33"/>
  <c r="AU1975" i="33"/>
  <c r="AV1975" i="33"/>
  <c r="AW1975" i="33"/>
  <c r="AX1975" i="33"/>
  <c r="AY1975" i="33"/>
  <c r="AZ1975" i="33"/>
  <c r="BA1975" i="33"/>
  <c r="BB1975" i="33"/>
  <c r="BC1975" i="33"/>
  <c r="BD1975" i="33"/>
  <c r="BE1975" i="33"/>
  <c r="BF1975" i="33"/>
  <c r="BG1975" i="33"/>
  <c r="BH1975" i="33"/>
  <c r="BI1975" i="33"/>
  <c r="BJ1975" i="33"/>
  <c r="BK1975" i="33"/>
  <c r="BL1975" i="33"/>
  <c r="BM1975" i="33"/>
  <c r="BN1975" i="33"/>
  <c r="BO1975" i="33"/>
  <c r="BP1975" i="33"/>
  <c r="BQ1975" i="33"/>
  <c r="BR1975" i="33"/>
  <c r="BS1975" i="33"/>
  <c r="BT1975" i="33"/>
  <c r="BU1975" i="33"/>
  <c r="BV1975" i="33"/>
  <c r="BW1975" i="33"/>
  <c r="BX1975" i="33"/>
  <c r="BY1975" i="33"/>
  <c r="BZ1975" i="33"/>
  <c r="CA1975" i="33"/>
  <c r="CB1975" i="33"/>
  <c r="CC1975" i="33"/>
  <c r="CD1975" i="33"/>
  <c r="CE1975" i="33"/>
  <c r="CF1975" i="33"/>
  <c r="CG1975" i="33"/>
  <c r="CH1975" i="33"/>
  <c r="CI1975" i="33"/>
  <c r="CJ1975" i="33"/>
  <c r="CK1975" i="33"/>
  <c r="CL1975" i="33"/>
  <c r="CM1975" i="33"/>
  <c r="CN1975" i="33"/>
  <c r="CO1975" i="33"/>
  <c r="CP1975" i="33"/>
  <c r="CQ1975" i="33"/>
  <c r="CR1975" i="33"/>
  <c r="CS1975" i="33"/>
  <c r="CT1975" i="33"/>
  <c r="CU1975" i="33"/>
  <c r="CV1975" i="33"/>
  <c r="CW1975" i="33"/>
  <c r="CX1975" i="33"/>
  <c r="CY1975" i="33"/>
  <c r="CZ1975" i="33"/>
  <c r="DA1975" i="33"/>
  <c r="DB1975" i="33"/>
  <c r="DC1975" i="33"/>
  <c r="DD1975" i="33"/>
  <c r="DE1975" i="33"/>
  <c r="DF1975" i="33"/>
  <c r="DG1975" i="33"/>
  <c r="DG1976" i="33"/>
  <c r="DH1975" i="33"/>
  <c r="DH1976" i="33"/>
  <c r="DI1975" i="33"/>
  <c r="DI1976" i="33"/>
  <c r="DJ1975" i="33"/>
  <c r="DJ1976" i="33"/>
  <c r="AO1856" i="40"/>
  <c r="DC1976" i="33"/>
  <c r="DD1976" i="33"/>
  <c r="DE1976" i="33"/>
  <c r="DF1976" i="33"/>
  <c r="AN1856" i="40"/>
  <c r="CY1976" i="33"/>
  <c r="CZ1976" i="33"/>
  <c r="DA1976" i="33"/>
  <c r="DB1976" i="33"/>
  <c r="AM1856" i="40"/>
  <c r="CU1976" i="33"/>
  <c r="CV1976" i="33"/>
  <c r="CW1976" i="33"/>
  <c r="CX1976" i="33"/>
  <c r="AL1856" i="40"/>
  <c r="CQ1976" i="33"/>
  <c r="CR1976" i="33"/>
  <c r="CS1976" i="33"/>
  <c r="CT1976" i="33"/>
  <c r="AK1856" i="40"/>
  <c r="CM1976" i="33"/>
  <c r="CN1976" i="33"/>
  <c r="CO1976" i="33"/>
  <c r="CP1976" i="33"/>
  <c r="AJ1856" i="40"/>
  <c r="CI1976" i="33"/>
  <c r="CJ1976" i="33"/>
  <c r="CK1976" i="33"/>
  <c r="CL1976" i="33"/>
  <c r="AI1856" i="40"/>
  <c r="CE1976" i="33"/>
  <c r="CF1976" i="33"/>
  <c r="CG1976" i="33"/>
  <c r="CH1976" i="33"/>
  <c r="AH1856" i="40"/>
  <c r="CA1976" i="33"/>
  <c r="CB1976" i="33"/>
  <c r="CC1976" i="33"/>
  <c r="CD1976" i="33"/>
  <c r="AG1856" i="40"/>
  <c r="BW1976" i="33"/>
  <c r="BX1976" i="33"/>
  <c r="BY1976" i="33"/>
  <c r="BZ1976" i="33"/>
  <c r="AF1856" i="40"/>
  <c r="BS1976" i="33"/>
  <c r="BT1976" i="33"/>
  <c r="BU1976" i="33"/>
  <c r="BV1976" i="33"/>
  <c r="AE1856" i="40"/>
  <c r="BO1976" i="33"/>
  <c r="BP1976" i="33"/>
  <c r="BQ1976" i="33"/>
  <c r="BR1976" i="33"/>
  <c r="AD1856" i="40"/>
  <c r="BK1976" i="33"/>
  <c r="BL1976" i="33"/>
  <c r="BM1976" i="33"/>
  <c r="BN1976" i="33"/>
  <c r="AC1856" i="40"/>
  <c r="BG1976" i="33"/>
  <c r="BH1976" i="33"/>
  <c r="BI1976" i="33"/>
  <c r="BJ1976" i="33"/>
  <c r="AB1856" i="40"/>
  <c r="BC1976" i="33"/>
  <c r="BD1976" i="33"/>
  <c r="BE1976" i="33"/>
  <c r="BF1976" i="33"/>
  <c r="AA1856" i="40"/>
  <c r="AY1976" i="33"/>
  <c r="AZ1976" i="33"/>
  <c r="BA1976" i="33"/>
  <c r="BB1976" i="33"/>
  <c r="Z1856" i="40"/>
  <c r="AU1976" i="33"/>
  <c r="AV1976" i="33"/>
  <c r="AW1976" i="33"/>
  <c r="AX1976" i="33"/>
  <c r="Y1856" i="40"/>
  <c r="AQ1976" i="33"/>
  <c r="AR1976" i="33"/>
  <c r="AS1976" i="33"/>
  <c r="AT1976" i="33"/>
  <c r="X1856" i="40"/>
  <c r="S1976" i="33"/>
  <c r="T1976" i="33"/>
  <c r="U1976" i="33"/>
  <c r="V1976" i="33"/>
  <c r="R1856" i="40"/>
  <c r="O1976" i="33"/>
  <c r="P1976" i="33"/>
  <c r="Q1976" i="33"/>
  <c r="R1976" i="33"/>
  <c r="Q1856" i="40"/>
  <c r="K1976" i="33"/>
  <c r="L1976" i="33"/>
  <c r="M1976" i="33"/>
  <c r="N1976" i="33"/>
  <c r="P1856" i="40"/>
  <c r="G1976" i="33"/>
  <c r="H1976" i="33"/>
  <c r="I1976" i="33"/>
  <c r="J1976" i="33"/>
  <c r="O1856" i="40"/>
  <c r="C1976" i="33"/>
  <c r="D1976" i="33"/>
  <c r="E1976" i="33"/>
  <c r="F1976" i="33"/>
  <c r="N1856" i="40"/>
  <c r="AO1855" i="40"/>
  <c r="AN1855" i="40"/>
  <c r="AM1855" i="40"/>
  <c r="AL1855" i="40"/>
  <c r="AK1855" i="40"/>
  <c r="AJ1855" i="40"/>
  <c r="AI1855" i="40"/>
  <c r="AH1855" i="40"/>
  <c r="AG1855" i="40"/>
  <c r="AF1855" i="40"/>
  <c r="AE1855" i="40"/>
  <c r="AD1855" i="40"/>
  <c r="AC1855" i="40"/>
  <c r="AB1855" i="40"/>
  <c r="AA1855" i="40"/>
  <c r="Z1855" i="40"/>
  <c r="Y1855" i="40"/>
  <c r="X1855" i="40"/>
  <c r="W1855" i="40"/>
  <c r="V1855" i="40"/>
  <c r="U1855" i="40"/>
  <c r="AA1973" i="33"/>
  <c r="AA1974" i="33"/>
  <c r="AA1975" i="33"/>
  <c r="AB1973" i="33"/>
  <c r="AB1974" i="33"/>
  <c r="AB1975" i="33"/>
  <c r="T1855" i="40"/>
  <c r="W1973" i="33"/>
  <c r="W1974" i="33"/>
  <c r="W1975" i="33"/>
  <c r="X1973" i="33"/>
  <c r="X1974" i="33"/>
  <c r="X1975" i="33"/>
  <c r="Y1973" i="33"/>
  <c r="Y1974" i="33"/>
  <c r="Y1975" i="33"/>
  <c r="Z1973" i="33"/>
  <c r="Z1974" i="33"/>
  <c r="Z1975" i="33"/>
  <c r="S1855" i="40"/>
  <c r="S1973" i="33"/>
  <c r="S1974" i="33"/>
  <c r="S1975" i="33"/>
  <c r="T1973" i="33"/>
  <c r="T1974" i="33"/>
  <c r="T1975" i="33"/>
  <c r="U1973" i="33"/>
  <c r="U1974" i="33"/>
  <c r="U1975" i="33"/>
  <c r="V1973" i="33"/>
  <c r="V1974" i="33"/>
  <c r="V1975" i="33"/>
  <c r="R1855" i="40"/>
  <c r="O1973" i="33"/>
  <c r="O1974" i="33"/>
  <c r="O1975" i="33"/>
  <c r="P1973" i="33"/>
  <c r="P1974" i="33"/>
  <c r="P1975" i="33"/>
  <c r="Q1973" i="33"/>
  <c r="Q1974" i="33"/>
  <c r="Q1975" i="33"/>
  <c r="R1973" i="33"/>
  <c r="R1974" i="33"/>
  <c r="R1975" i="33"/>
  <c r="Q1855" i="40"/>
  <c r="K1973" i="33"/>
  <c r="K1974" i="33"/>
  <c r="K1975" i="33"/>
  <c r="L1973" i="33"/>
  <c r="L1974" i="33"/>
  <c r="L1975" i="33"/>
  <c r="M1973" i="33"/>
  <c r="M1974" i="33"/>
  <c r="M1975" i="33"/>
  <c r="N1973" i="33"/>
  <c r="N1974" i="33"/>
  <c r="N1975" i="33"/>
  <c r="P1855" i="40"/>
  <c r="G1973" i="33"/>
  <c r="G1974" i="33"/>
  <c r="G1975" i="33"/>
  <c r="H1973" i="33"/>
  <c r="H1974" i="33"/>
  <c r="H1975" i="33"/>
  <c r="I1973" i="33"/>
  <c r="I1974" i="33"/>
  <c r="I1975" i="33"/>
  <c r="J1973" i="33"/>
  <c r="J1974" i="33"/>
  <c r="J1975" i="33"/>
  <c r="O1855" i="40"/>
  <c r="C1973" i="33"/>
  <c r="C1974" i="33"/>
  <c r="C1975" i="33"/>
  <c r="D1973" i="33"/>
  <c r="D1974" i="33"/>
  <c r="D1975" i="33"/>
  <c r="E1973" i="33"/>
  <c r="E1974" i="33"/>
  <c r="E1975" i="33"/>
  <c r="F1973" i="33"/>
  <c r="F1974" i="33"/>
  <c r="F1975" i="33"/>
  <c r="N1855" i="40"/>
  <c r="AO1854" i="40"/>
  <c r="AN1854" i="40"/>
  <c r="AM1854" i="40"/>
  <c r="AL1854" i="40"/>
  <c r="AK1854" i="40"/>
  <c r="AJ1854" i="40"/>
  <c r="AI1854" i="40"/>
  <c r="AH1854" i="40"/>
  <c r="AG1854" i="40"/>
  <c r="AF1854" i="40"/>
  <c r="AE1854" i="40"/>
  <c r="AD1854" i="40"/>
  <c r="AC1854" i="40"/>
  <c r="AB1854" i="40"/>
  <c r="AA1854" i="40"/>
  <c r="Z1854" i="40"/>
  <c r="Y1854" i="40"/>
  <c r="X1854" i="40"/>
  <c r="W1854" i="40"/>
  <c r="V1854" i="40"/>
  <c r="U1854" i="40"/>
  <c r="T1854" i="40"/>
  <c r="S1854" i="40"/>
  <c r="R1854" i="40"/>
  <c r="Q1854" i="40"/>
  <c r="P1854" i="40"/>
  <c r="O1854" i="40"/>
  <c r="N1854" i="40"/>
  <c r="AO1853" i="40"/>
  <c r="AN1853" i="40"/>
  <c r="AM1853" i="40"/>
  <c r="AL1853" i="40"/>
  <c r="AK1853" i="40"/>
  <c r="AJ1853" i="40"/>
  <c r="AI1853" i="40"/>
  <c r="AH1853" i="40"/>
  <c r="AG1853" i="40"/>
  <c r="AF1853" i="40"/>
  <c r="AE1853" i="40"/>
  <c r="AD1853" i="40"/>
  <c r="AC1853" i="40"/>
  <c r="AB1853" i="40"/>
  <c r="AA1853" i="40"/>
  <c r="Z1853" i="40"/>
  <c r="Y1853" i="40"/>
  <c r="X1853" i="40"/>
  <c r="W1853" i="40"/>
  <c r="V1853" i="40"/>
  <c r="U1853" i="40"/>
  <c r="T1853" i="40"/>
  <c r="S1853" i="40"/>
  <c r="R1853" i="40"/>
  <c r="Q1853" i="40"/>
  <c r="P1853" i="40"/>
  <c r="O1853" i="40"/>
  <c r="N1853" i="40"/>
  <c r="S1971" i="33"/>
  <c r="T1971" i="33"/>
  <c r="U1971" i="33"/>
  <c r="V1971" i="33"/>
  <c r="R1851" i="40"/>
  <c r="O1971" i="33"/>
  <c r="P1971" i="33"/>
  <c r="Q1971" i="33"/>
  <c r="R1971" i="33"/>
  <c r="Q1851" i="40"/>
  <c r="K1971" i="33"/>
  <c r="L1971" i="33"/>
  <c r="M1971" i="33"/>
  <c r="N1971" i="33"/>
  <c r="P1851" i="40"/>
  <c r="G1971" i="33"/>
  <c r="H1971" i="33"/>
  <c r="I1971" i="33"/>
  <c r="J1971" i="33"/>
  <c r="O1851" i="40"/>
  <c r="C1971" i="33"/>
  <c r="D1971" i="33"/>
  <c r="E1971" i="33"/>
  <c r="F1971" i="33"/>
  <c r="N1851" i="40"/>
  <c r="AA1968" i="33"/>
  <c r="AA1969" i="33"/>
  <c r="AA1970" i="33"/>
  <c r="AB1968" i="33"/>
  <c r="AB1969" i="33"/>
  <c r="AB1970" i="33"/>
  <c r="T1850" i="40"/>
  <c r="W1968" i="33"/>
  <c r="W1969" i="33"/>
  <c r="W1970" i="33"/>
  <c r="X1968" i="33"/>
  <c r="X1969" i="33"/>
  <c r="X1970" i="33"/>
  <c r="Y1968" i="33"/>
  <c r="Y1969" i="33"/>
  <c r="Y1970" i="33"/>
  <c r="Z1968" i="33"/>
  <c r="Z1969" i="33"/>
  <c r="Z1970" i="33"/>
  <c r="S1850" i="40"/>
  <c r="S1968" i="33"/>
  <c r="S1969" i="33"/>
  <c r="S1970" i="33"/>
  <c r="T1968" i="33"/>
  <c r="T1969" i="33"/>
  <c r="T1970" i="33"/>
  <c r="U1968" i="33"/>
  <c r="U1969" i="33"/>
  <c r="U1970" i="33"/>
  <c r="V1968" i="33"/>
  <c r="V1969" i="33"/>
  <c r="V1970" i="33"/>
  <c r="R1850" i="40"/>
  <c r="O1968" i="33"/>
  <c r="O1969" i="33"/>
  <c r="O1970" i="33"/>
  <c r="P1968" i="33"/>
  <c r="P1969" i="33"/>
  <c r="P1970" i="33"/>
  <c r="Q1968" i="33"/>
  <c r="Q1969" i="33"/>
  <c r="Q1970" i="33"/>
  <c r="R1968" i="33"/>
  <c r="R1969" i="33"/>
  <c r="R1970" i="33"/>
  <c r="Q1850" i="40"/>
  <c r="K1968" i="33"/>
  <c r="K1969" i="33"/>
  <c r="K1970" i="33"/>
  <c r="L1968" i="33"/>
  <c r="L1969" i="33"/>
  <c r="L1970" i="33"/>
  <c r="M1968" i="33"/>
  <c r="M1969" i="33"/>
  <c r="M1970" i="33"/>
  <c r="N1968" i="33"/>
  <c r="N1969" i="33"/>
  <c r="N1970" i="33"/>
  <c r="P1850" i="40"/>
  <c r="G1968" i="33"/>
  <c r="G1969" i="33"/>
  <c r="G1970" i="33"/>
  <c r="H1968" i="33"/>
  <c r="H1969" i="33"/>
  <c r="H1970" i="33"/>
  <c r="I1968" i="33"/>
  <c r="I1969" i="33"/>
  <c r="I1970" i="33"/>
  <c r="J1968" i="33"/>
  <c r="J1969" i="33"/>
  <c r="J1970" i="33"/>
  <c r="O1850" i="40"/>
  <c r="C1968" i="33"/>
  <c r="C1969" i="33"/>
  <c r="C1970" i="33"/>
  <c r="D1968" i="33"/>
  <c r="D1969" i="33"/>
  <c r="D1970" i="33"/>
  <c r="E1968" i="33"/>
  <c r="E1969" i="33"/>
  <c r="E1970" i="33"/>
  <c r="F1968" i="33"/>
  <c r="F1969" i="33"/>
  <c r="F1970" i="33"/>
  <c r="N1850" i="40"/>
  <c r="AE1969" i="33"/>
  <c r="AF1969" i="33"/>
  <c r="AG1969" i="33"/>
  <c r="AH1969" i="33"/>
  <c r="AI1969" i="33"/>
  <c r="AJ1969" i="33"/>
  <c r="AK1969" i="33"/>
  <c r="AL1969" i="33"/>
  <c r="AM1969" i="33"/>
  <c r="AN1969" i="33"/>
  <c r="AO1969" i="33"/>
  <c r="AP1969" i="33"/>
  <c r="AQ1969" i="33"/>
  <c r="AR1969" i="33"/>
  <c r="AS1969" i="33"/>
  <c r="AT1969" i="33"/>
  <c r="AU1969" i="33"/>
  <c r="AV1969" i="33"/>
  <c r="AW1969" i="33"/>
  <c r="AX1969" i="33"/>
  <c r="AY1969" i="33"/>
  <c r="AZ1969" i="33"/>
  <c r="BA1969" i="33"/>
  <c r="BB1969" i="33"/>
  <c r="BC1969" i="33"/>
  <c r="BD1969" i="33"/>
  <c r="BE1969" i="33"/>
  <c r="BF1969" i="33"/>
  <c r="BG1969" i="33"/>
  <c r="BH1969" i="33"/>
  <c r="BI1969" i="33"/>
  <c r="BJ1969" i="33"/>
  <c r="BK1969" i="33"/>
  <c r="BL1969" i="33"/>
  <c r="BM1969" i="33"/>
  <c r="BN1969" i="33"/>
  <c r="BO1969" i="33"/>
  <c r="BP1969" i="33"/>
  <c r="BQ1969" i="33"/>
  <c r="BR1969" i="33"/>
  <c r="BS1969" i="33"/>
  <c r="BT1969" i="33"/>
  <c r="BU1969" i="33"/>
  <c r="BV1969" i="33"/>
  <c r="BW1969" i="33"/>
  <c r="BX1969" i="33"/>
  <c r="BY1969" i="33"/>
  <c r="BZ1969" i="33"/>
  <c r="CA1969" i="33"/>
  <c r="CB1969" i="33"/>
  <c r="CC1969" i="33"/>
  <c r="CD1969" i="33"/>
  <c r="CE1969" i="33"/>
  <c r="CF1969" i="33"/>
  <c r="CG1969" i="33"/>
  <c r="CH1969" i="33"/>
  <c r="CI1969" i="33"/>
  <c r="CJ1969" i="33"/>
  <c r="CK1969" i="33"/>
  <c r="CL1969" i="33"/>
  <c r="CM1969" i="33"/>
  <c r="CN1969" i="33"/>
  <c r="CO1969" i="33"/>
  <c r="CP1969" i="33"/>
  <c r="CQ1969" i="33"/>
  <c r="CR1969" i="33"/>
  <c r="CS1969" i="33"/>
  <c r="CT1969" i="33"/>
  <c r="CU1969" i="33"/>
  <c r="CV1969" i="33"/>
  <c r="CW1969" i="33"/>
  <c r="CX1969" i="33"/>
  <c r="CY1969" i="33"/>
  <c r="CZ1969" i="33"/>
  <c r="DA1969" i="33"/>
  <c r="DB1969" i="33"/>
  <c r="DC1969" i="33"/>
  <c r="DD1969" i="33"/>
  <c r="DE1969" i="33"/>
  <c r="DF1969" i="33"/>
  <c r="DG1969" i="33"/>
  <c r="DH1969" i="33"/>
  <c r="DI1969" i="33"/>
  <c r="DJ1969" i="33"/>
  <c r="AO1849" i="40"/>
  <c r="AN1849" i="40"/>
  <c r="AM1849" i="40"/>
  <c r="AL1849" i="40"/>
  <c r="AK1849" i="40"/>
  <c r="AJ1849" i="40"/>
  <c r="AI1849" i="40"/>
  <c r="AH1849" i="40"/>
  <c r="AG1849" i="40"/>
  <c r="AF1849" i="40"/>
  <c r="AE1849" i="40"/>
  <c r="AD1849" i="40"/>
  <c r="AC1849" i="40"/>
  <c r="AB1849" i="40"/>
  <c r="AA1849" i="40"/>
  <c r="Z1849" i="40"/>
  <c r="Y1849" i="40"/>
  <c r="X1849" i="40"/>
  <c r="W1849" i="40"/>
  <c r="V1849" i="40"/>
  <c r="U1849" i="40"/>
  <c r="T1849" i="40"/>
  <c r="S1849" i="40"/>
  <c r="R1849" i="40"/>
  <c r="Q1849" i="40"/>
  <c r="P1849" i="40"/>
  <c r="O1849" i="40"/>
  <c r="N1849" i="40"/>
  <c r="AE573" i="33"/>
  <c r="AF573" i="33"/>
  <c r="AG573" i="33"/>
  <c r="AH573" i="33"/>
  <c r="AI573" i="33"/>
  <c r="AJ573" i="33"/>
  <c r="AK573" i="33"/>
  <c r="AL573" i="33"/>
  <c r="AM573" i="33"/>
  <c r="AE574" i="33"/>
  <c r="AF574" i="33"/>
  <c r="AG574" i="33"/>
  <c r="AH574" i="33"/>
  <c r="AI574" i="33"/>
  <c r="AJ574" i="33"/>
  <c r="AK574" i="33"/>
  <c r="AL574" i="33"/>
  <c r="AM574" i="33"/>
  <c r="AM572" i="33"/>
  <c r="AE791" i="33"/>
  <c r="AF791" i="33"/>
  <c r="AG791" i="33"/>
  <c r="AH791" i="33"/>
  <c r="AI791" i="33"/>
  <c r="AJ791" i="33"/>
  <c r="AK791" i="33"/>
  <c r="AL791" i="33"/>
  <c r="AM791" i="33"/>
  <c r="AE792" i="33"/>
  <c r="AF792" i="33"/>
  <c r="AG792" i="33"/>
  <c r="AH792" i="33"/>
  <c r="AI792" i="33"/>
  <c r="AJ792" i="33"/>
  <c r="AK792" i="33"/>
  <c r="AL792" i="33"/>
  <c r="AM792" i="33"/>
  <c r="AM790" i="33"/>
  <c r="AE1425" i="33"/>
  <c r="AF1425" i="33"/>
  <c r="AG1425" i="33"/>
  <c r="AH1425" i="33"/>
  <c r="AI1425" i="33"/>
  <c r="AJ1425" i="33"/>
  <c r="AK1425" i="33"/>
  <c r="AL1425" i="33"/>
  <c r="AM1425" i="33"/>
  <c r="AE1426" i="33"/>
  <c r="AF1426" i="33"/>
  <c r="AG1426" i="33"/>
  <c r="AH1426" i="33"/>
  <c r="AI1426" i="33"/>
  <c r="AJ1426" i="33"/>
  <c r="AK1426" i="33"/>
  <c r="AL1426" i="33"/>
  <c r="AM1426" i="33"/>
  <c r="AM1424" i="33"/>
  <c r="AM1690" i="33"/>
  <c r="AM1968" i="33"/>
  <c r="AN573" i="33"/>
  <c r="AN574" i="33"/>
  <c r="AN572" i="33"/>
  <c r="AN791" i="33"/>
  <c r="AN792" i="33"/>
  <c r="AN790" i="33"/>
  <c r="AN1425" i="33"/>
  <c r="AN1426" i="33"/>
  <c r="AN1424" i="33"/>
  <c r="AN1690" i="33"/>
  <c r="AN1968" i="33"/>
  <c r="AO573" i="33"/>
  <c r="AO574" i="33"/>
  <c r="AO572" i="33"/>
  <c r="AO791" i="33"/>
  <c r="AO792" i="33"/>
  <c r="AO790" i="33"/>
  <c r="AO1425" i="33"/>
  <c r="AO1426" i="33"/>
  <c r="AO1424" i="33"/>
  <c r="AO1690" i="33"/>
  <c r="AO1968" i="33"/>
  <c r="AP573" i="33"/>
  <c r="AP574" i="33"/>
  <c r="AP572" i="33"/>
  <c r="AP791" i="33"/>
  <c r="AP792" i="33"/>
  <c r="AP790" i="33"/>
  <c r="AP1425" i="33"/>
  <c r="AP1426" i="33"/>
  <c r="AP1424" i="33"/>
  <c r="AP1690" i="33"/>
  <c r="AP1968" i="33"/>
  <c r="W1848" i="40"/>
  <c r="AI572" i="33"/>
  <c r="AI790" i="33"/>
  <c r="AI1424" i="33"/>
  <c r="AI1690" i="33"/>
  <c r="AI1968" i="33"/>
  <c r="AJ572" i="33"/>
  <c r="AJ790" i="33"/>
  <c r="AJ1424" i="33"/>
  <c r="AJ1690" i="33"/>
  <c r="AJ1968" i="33"/>
  <c r="AK572" i="33"/>
  <c r="AK790" i="33"/>
  <c r="AK1424" i="33"/>
  <c r="AK1690" i="33"/>
  <c r="AK1968" i="33"/>
  <c r="AL572" i="33"/>
  <c r="AL790" i="33"/>
  <c r="AL1424" i="33"/>
  <c r="AL1690" i="33"/>
  <c r="AL1968" i="33"/>
  <c r="V1848" i="40"/>
  <c r="AE572" i="33"/>
  <c r="AE790" i="33"/>
  <c r="AE1424" i="33"/>
  <c r="AE1690" i="33"/>
  <c r="AE1968" i="33"/>
  <c r="AF572" i="33"/>
  <c r="AF790" i="33"/>
  <c r="AF1424" i="33"/>
  <c r="AF1690" i="33"/>
  <c r="AF1968" i="33"/>
  <c r="AG572" i="33"/>
  <c r="AG790" i="33"/>
  <c r="AG1424" i="33"/>
  <c r="AG1690" i="33"/>
  <c r="AG1968" i="33"/>
  <c r="AH572" i="33"/>
  <c r="AH790" i="33"/>
  <c r="AH1424" i="33"/>
  <c r="AH1690" i="33"/>
  <c r="AH1968" i="33"/>
  <c r="U1848" i="40"/>
  <c r="T1848" i="40"/>
  <c r="S1848" i="40"/>
  <c r="R1848" i="40"/>
  <c r="Q1848" i="40"/>
  <c r="P1848" i="40"/>
  <c r="O1848" i="40"/>
  <c r="N1848" i="40"/>
  <c r="S1966" i="33"/>
  <c r="T1966" i="33"/>
  <c r="U1966" i="33"/>
  <c r="V1966" i="33"/>
  <c r="R1846" i="40"/>
  <c r="O1966" i="33"/>
  <c r="P1966" i="33"/>
  <c r="Q1966" i="33"/>
  <c r="R1966" i="33"/>
  <c r="Q1846" i="40"/>
  <c r="K1966" i="33"/>
  <c r="L1966" i="33"/>
  <c r="M1966" i="33"/>
  <c r="N1966" i="33"/>
  <c r="P1846" i="40"/>
  <c r="G1966" i="33"/>
  <c r="H1966" i="33"/>
  <c r="I1966" i="33"/>
  <c r="J1966" i="33"/>
  <c r="O1846" i="40"/>
  <c r="C1966" i="33"/>
  <c r="D1966" i="33"/>
  <c r="E1966" i="33"/>
  <c r="F1966" i="33"/>
  <c r="N1846" i="40"/>
  <c r="AC1966" i="33"/>
  <c r="AC1961" i="33"/>
  <c r="AC1962" i="33"/>
  <c r="AC1963" i="33"/>
  <c r="AC1964" i="33"/>
  <c r="AC1965" i="33"/>
  <c r="AD1965" i="33"/>
  <c r="AE1965" i="33"/>
  <c r="AF1965" i="33"/>
  <c r="AG1965" i="33"/>
  <c r="AH1965" i="33"/>
  <c r="AI1965" i="33"/>
  <c r="AJ1965" i="33"/>
  <c r="AK1965" i="33"/>
  <c r="AL1965" i="33"/>
  <c r="AM1965" i="33"/>
  <c r="AN1965" i="33"/>
  <c r="AO1965" i="33"/>
  <c r="AP1965" i="33"/>
  <c r="AQ1965" i="33"/>
  <c r="AR1965" i="33"/>
  <c r="AS1965" i="33"/>
  <c r="AT1965" i="33"/>
  <c r="AU1965" i="33"/>
  <c r="AV1965" i="33"/>
  <c r="AW1965" i="33"/>
  <c r="AX1965" i="33"/>
  <c r="AY1965" i="33"/>
  <c r="AZ1965" i="33"/>
  <c r="BA1965" i="33"/>
  <c r="BB1965" i="33"/>
  <c r="BC1965" i="33"/>
  <c r="BD1965" i="33"/>
  <c r="BE1965" i="33"/>
  <c r="BF1965" i="33"/>
  <c r="BG1965" i="33"/>
  <c r="BH1965" i="33"/>
  <c r="BI1965" i="33"/>
  <c r="BJ1965" i="33"/>
  <c r="BK1965" i="33"/>
  <c r="BL1965" i="33"/>
  <c r="BM1965" i="33"/>
  <c r="BN1965" i="33"/>
  <c r="BO1965" i="33"/>
  <c r="BP1965" i="33"/>
  <c r="BQ1965" i="33"/>
  <c r="BR1965" i="33"/>
  <c r="BS1965" i="33"/>
  <c r="BT1965" i="33"/>
  <c r="BU1965" i="33"/>
  <c r="BV1965" i="33"/>
  <c r="BW1965" i="33"/>
  <c r="BX1965" i="33"/>
  <c r="BY1965" i="33"/>
  <c r="BZ1965" i="33"/>
  <c r="CA1965" i="33"/>
  <c r="CB1965" i="33"/>
  <c r="CC1965" i="33"/>
  <c r="CD1965" i="33"/>
  <c r="CE1965" i="33"/>
  <c r="CF1965" i="33"/>
  <c r="CG1965" i="33"/>
  <c r="CH1965" i="33"/>
  <c r="CI1965" i="33"/>
  <c r="CJ1965" i="33"/>
  <c r="CK1965" i="33"/>
  <c r="CL1965" i="33"/>
  <c r="CM1965" i="33"/>
  <c r="CN1965" i="33"/>
  <c r="CO1965" i="33"/>
  <c r="CP1965" i="33"/>
  <c r="CQ1965" i="33"/>
  <c r="CR1965" i="33"/>
  <c r="CS1965" i="33"/>
  <c r="CT1965" i="33"/>
  <c r="CU1965" i="33"/>
  <c r="CV1965" i="33"/>
  <c r="CW1965" i="33"/>
  <c r="CX1965" i="33"/>
  <c r="CY1965" i="33"/>
  <c r="CZ1965" i="33"/>
  <c r="DA1965" i="33"/>
  <c r="DB1965" i="33"/>
  <c r="DC1965" i="33"/>
  <c r="DD1965" i="33"/>
  <c r="DE1965" i="33"/>
  <c r="DF1965" i="33"/>
  <c r="DG1965" i="33"/>
  <c r="DH1965" i="33"/>
  <c r="DI1965" i="33"/>
  <c r="DJ1965" i="33"/>
  <c r="AO1845" i="40"/>
  <c r="AN1845" i="40"/>
  <c r="AM1845" i="40"/>
  <c r="AL1845" i="40"/>
  <c r="AK1845" i="40"/>
  <c r="AJ1845" i="40"/>
  <c r="AI1845" i="40"/>
  <c r="AH1845" i="40"/>
  <c r="AG1845" i="40"/>
  <c r="AF1845" i="40"/>
  <c r="AE1845" i="40"/>
  <c r="AD1845" i="40"/>
  <c r="AC1845" i="40"/>
  <c r="AB1845" i="40"/>
  <c r="AA1845" i="40"/>
  <c r="Z1845" i="40"/>
  <c r="Y1845" i="40"/>
  <c r="X1845" i="40"/>
  <c r="W1845" i="40"/>
  <c r="V1845" i="40"/>
  <c r="U1845" i="40"/>
  <c r="AA1966" i="33"/>
  <c r="AA1961" i="33"/>
  <c r="AA1962" i="33"/>
  <c r="AA1963" i="33"/>
  <c r="AA1964" i="33"/>
  <c r="AA1965" i="33"/>
  <c r="AB1966" i="33"/>
  <c r="AB1961" i="33"/>
  <c r="AB1962" i="33"/>
  <c r="AB1963" i="33"/>
  <c r="AB1964" i="33"/>
  <c r="AB1965" i="33"/>
  <c r="T1845" i="40"/>
  <c r="W1961" i="33"/>
  <c r="W1962" i="33"/>
  <c r="W1964" i="33"/>
  <c r="W1965" i="33"/>
  <c r="X1961" i="33"/>
  <c r="X1962" i="33"/>
  <c r="X1964" i="33"/>
  <c r="X1965" i="33"/>
  <c r="Y1961" i="33"/>
  <c r="Y1962" i="33"/>
  <c r="Y1964" i="33"/>
  <c r="Y1965" i="33"/>
  <c r="Z1961" i="33"/>
  <c r="Z1962" i="33"/>
  <c r="Z1964" i="33"/>
  <c r="Z1965" i="33"/>
  <c r="S1845" i="40"/>
  <c r="S1961" i="33"/>
  <c r="S1962" i="33"/>
  <c r="S1963" i="33"/>
  <c r="S1964" i="33"/>
  <c r="S1965" i="33"/>
  <c r="T1961" i="33"/>
  <c r="T1962" i="33"/>
  <c r="T1963" i="33"/>
  <c r="T1964" i="33"/>
  <c r="T1965" i="33"/>
  <c r="U1961" i="33"/>
  <c r="U1962" i="33"/>
  <c r="U1963" i="33"/>
  <c r="U1964" i="33"/>
  <c r="U1965" i="33"/>
  <c r="V1961" i="33"/>
  <c r="V1962" i="33"/>
  <c r="V1963" i="33"/>
  <c r="V1964" i="33"/>
  <c r="V1965" i="33"/>
  <c r="R1845" i="40"/>
  <c r="O1961" i="33"/>
  <c r="O1962" i="33"/>
  <c r="O1963" i="33"/>
  <c r="O1964" i="33"/>
  <c r="O1965" i="33"/>
  <c r="P1961" i="33"/>
  <c r="P1962" i="33"/>
  <c r="P1963" i="33"/>
  <c r="P1964" i="33"/>
  <c r="P1965" i="33"/>
  <c r="Q1961" i="33"/>
  <c r="Q1962" i="33"/>
  <c r="Q1963" i="33"/>
  <c r="Q1964" i="33"/>
  <c r="Q1965" i="33"/>
  <c r="R1961" i="33"/>
  <c r="R1962" i="33"/>
  <c r="R1963" i="33"/>
  <c r="R1964" i="33"/>
  <c r="R1965" i="33"/>
  <c r="Q1845" i="40"/>
  <c r="K1961" i="33"/>
  <c r="K1962" i="33"/>
  <c r="K1963" i="33"/>
  <c r="K1964" i="33"/>
  <c r="K1965" i="33"/>
  <c r="L1961" i="33"/>
  <c r="L1962" i="33"/>
  <c r="L1963" i="33"/>
  <c r="L1964" i="33"/>
  <c r="L1965" i="33"/>
  <c r="M1961" i="33"/>
  <c r="M1962" i="33"/>
  <c r="M1963" i="33"/>
  <c r="M1964" i="33"/>
  <c r="M1965" i="33"/>
  <c r="N1961" i="33"/>
  <c r="N1962" i="33"/>
  <c r="N1963" i="33"/>
  <c r="N1964" i="33"/>
  <c r="N1965" i="33"/>
  <c r="P1845" i="40"/>
  <c r="G1961" i="33"/>
  <c r="G1962" i="33"/>
  <c r="G1963" i="33"/>
  <c r="G1964" i="33"/>
  <c r="G1965" i="33"/>
  <c r="H1961" i="33"/>
  <c r="H1962" i="33"/>
  <c r="H1963" i="33"/>
  <c r="H1964" i="33"/>
  <c r="H1965" i="33"/>
  <c r="I1961" i="33"/>
  <c r="I1962" i="33"/>
  <c r="I1963" i="33"/>
  <c r="I1964" i="33"/>
  <c r="I1965" i="33"/>
  <c r="J1961" i="33"/>
  <c r="J1962" i="33"/>
  <c r="J1963" i="33"/>
  <c r="J1964" i="33"/>
  <c r="J1965" i="33"/>
  <c r="O1845" i="40"/>
  <c r="C1961" i="33"/>
  <c r="C1962" i="33"/>
  <c r="C1964" i="33"/>
  <c r="C1965" i="33"/>
  <c r="D1961" i="33"/>
  <c r="D1962" i="33"/>
  <c r="D1964" i="33"/>
  <c r="D1965" i="33"/>
  <c r="E1961" i="33"/>
  <c r="E1962" i="33"/>
  <c r="E1964" i="33"/>
  <c r="E1965" i="33"/>
  <c r="F1961" i="33"/>
  <c r="F1962" i="33"/>
  <c r="F1964" i="33"/>
  <c r="F1965" i="33"/>
  <c r="N1845" i="40"/>
  <c r="S1844" i="40"/>
  <c r="R1844" i="40"/>
  <c r="Q1844" i="40"/>
  <c r="P1844" i="40"/>
  <c r="O1844" i="40"/>
  <c r="N1844" i="40"/>
  <c r="S1843" i="40"/>
  <c r="R1843" i="40"/>
  <c r="Q1843" i="40"/>
  <c r="P1843" i="40"/>
  <c r="O1843" i="40"/>
  <c r="N1843" i="40"/>
  <c r="AD1962" i="33"/>
  <c r="T1842" i="40"/>
  <c r="S1842" i="40"/>
  <c r="R1842" i="40"/>
  <c r="Q1842" i="40"/>
  <c r="P1842" i="40"/>
  <c r="O1842" i="40"/>
  <c r="N1842" i="40"/>
  <c r="S1841" i="40"/>
  <c r="R1841" i="40"/>
  <c r="Q1841" i="40"/>
  <c r="P1841" i="40"/>
  <c r="O1841" i="40"/>
  <c r="N1841" i="40"/>
  <c r="S1829" i="40"/>
  <c r="S1949" i="33"/>
  <c r="T1949" i="33"/>
  <c r="U1949" i="33"/>
  <c r="V1949" i="33"/>
  <c r="R1829" i="40"/>
  <c r="O1949" i="33"/>
  <c r="P1949" i="33"/>
  <c r="Q1949" i="33"/>
  <c r="R1949" i="33"/>
  <c r="Q1829" i="40"/>
  <c r="K1949" i="33"/>
  <c r="L1949" i="33"/>
  <c r="M1949" i="33"/>
  <c r="N1949" i="33"/>
  <c r="P1829" i="40"/>
  <c r="G1949" i="33"/>
  <c r="H1949" i="33"/>
  <c r="I1949" i="33"/>
  <c r="J1949" i="33"/>
  <c r="O1829" i="40"/>
  <c r="AM1948" i="33"/>
  <c r="AN1948" i="33"/>
  <c r="AO1948" i="33"/>
  <c r="AP1948" i="33"/>
  <c r="W1828" i="40"/>
  <c r="AI1948" i="33"/>
  <c r="AJ1948" i="33"/>
  <c r="AK1948" i="33"/>
  <c r="AL1948" i="33"/>
  <c r="V1828" i="40"/>
  <c r="AE1948" i="33"/>
  <c r="AF1948" i="33"/>
  <c r="AG1948" i="33"/>
  <c r="AH1948" i="33"/>
  <c r="U1828" i="40"/>
  <c r="AA237" i="33"/>
  <c r="AA572" i="33"/>
  <c r="AA1424" i="33"/>
  <c r="AA1690" i="33"/>
  <c r="AA1948" i="33"/>
  <c r="AB237" i="33"/>
  <c r="AB572" i="33"/>
  <c r="AB790" i="33"/>
  <c r="AB1285" i="33"/>
  <c r="AB1424" i="33"/>
  <c r="AB1690" i="33"/>
  <c r="AB1948" i="33"/>
  <c r="AC237" i="33"/>
  <c r="AC572" i="33"/>
  <c r="AC790" i="33"/>
  <c r="AC1285" i="33"/>
  <c r="AC1424" i="33"/>
  <c r="AC1690" i="33"/>
  <c r="AC1948" i="33"/>
  <c r="AD1948" i="33"/>
  <c r="T1828" i="40"/>
  <c r="S1828" i="40"/>
  <c r="S237" i="33"/>
  <c r="S572" i="33"/>
  <c r="S790" i="33"/>
  <c r="S1032" i="33"/>
  <c r="S1424" i="33"/>
  <c r="S1690" i="33"/>
  <c r="S1948" i="33"/>
  <c r="T237" i="33"/>
  <c r="T572" i="33"/>
  <c r="T790" i="33"/>
  <c r="T1032" i="33"/>
  <c r="T1424" i="33"/>
  <c r="T1690" i="33"/>
  <c r="T1948" i="33"/>
  <c r="U237" i="33"/>
  <c r="U572" i="33"/>
  <c r="U790" i="33"/>
  <c r="U1032" i="33"/>
  <c r="U1424" i="33"/>
  <c r="U1690" i="33"/>
  <c r="U1948" i="33"/>
  <c r="V237" i="33"/>
  <c r="V572" i="33"/>
  <c r="V790" i="33"/>
  <c r="V1032" i="33"/>
  <c r="V1424" i="33"/>
  <c r="V1690" i="33"/>
  <c r="V1948" i="33"/>
  <c r="R1828" i="40"/>
  <c r="O237" i="33"/>
  <c r="O572" i="33"/>
  <c r="O790" i="33"/>
  <c r="O1032" i="33"/>
  <c r="O1424" i="33"/>
  <c r="O1690" i="33"/>
  <c r="O1948" i="33"/>
  <c r="P237" i="33"/>
  <c r="P572" i="33"/>
  <c r="P790" i="33"/>
  <c r="P1032" i="33"/>
  <c r="P1424" i="33"/>
  <c r="P1690" i="33"/>
  <c r="P1948" i="33"/>
  <c r="Q237" i="33"/>
  <c r="Q572" i="33"/>
  <c r="Q790" i="33"/>
  <c r="Q1032" i="33"/>
  <c r="Q1424" i="33"/>
  <c r="Q1690" i="33"/>
  <c r="Q1948" i="33"/>
  <c r="R237" i="33"/>
  <c r="R572" i="33"/>
  <c r="R790" i="33"/>
  <c r="R1032" i="33"/>
  <c r="R1424" i="33"/>
  <c r="R1690" i="33"/>
  <c r="R1948" i="33"/>
  <c r="Q1828" i="40"/>
  <c r="K237" i="33"/>
  <c r="K572" i="33"/>
  <c r="K790" i="33"/>
  <c r="K1032" i="33"/>
  <c r="K1424" i="33"/>
  <c r="K1690" i="33"/>
  <c r="K1948" i="33"/>
  <c r="L237" i="33"/>
  <c r="L572" i="33"/>
  <c r="L790" i="33"/>
  <c r="L1032" i="33"/>
  <c r="L1424" i="33"/>
  <c r="L1690" i="33"/>
  <c r="L1948" i="33"/>
  <c r="M237" i="33"/>
  <c r="M572" i="33"/>
  <c r="M790" i="33"/>
  <c r="M1032" i="33"/>
  <c r="M1424" i="33"/>
  <c r="M1690" i="33"/>
  <c r="M1948" i="33"/>
  <c r="N237" i="33"/>
  <c r="N572" i="33"/>
  <c r="N790" i="33"/>
  <c r="N1032" i="33"/>
  <c r="N1424" i="33"/>
  <c r="N1690" i="33"/>
  <c r="N1948" i="33"/>
  <c r="P1828" i="40"/>
  <c r="G237" i="33"/>
  <c r="G572" i="33"/>
  <c r="G790" i="33"/>
  <c r="G1032" i="33"/>
  <c r="G1424" i="33"/>
  <c r="G1690" i="33"/>
  <c r="G1948" i="33"/>
  <c r="H237" i="33"/>
  <c r="H572" i="33"/>
  <c r="H790" i="33"/>
  <c r="H1032" i="33"/>
  <c r="H1424" i="33"/>
  <c r="H1690" i="33"/>
  <c r="H1948" i="33"/>
  <c r="I237" i="33"/>
  <c r="I572" i="33"/>
  <c r="I790" i="33"/>
  <c r="I1032" i="33"/>
  <c r="I1424" i="33"/>
  <c r="I1690" i="33"/>
  <c r="I1948" i="33"/>
  <c r="J237" i="33"/>
  <c r="J572" i="33"/>
  <c r="J790" i="33"/>
  <c r="J1032" i="33"/>
  <c r="J1424" i="33"/>
  <c r="J1690" i="33"/>
  <c r="J1948" i="33"/>
  <c r="O1828" i="40"/>
  <c r="C237" i="33"/>
  <c r="C572" i="33"/>
  <c r="C790" i="33"/>
  <c r="C1032" i="33"/>
  <c r="C1424" i="33"/>
  <c r="C1690" i="33"/>
  <c r="C1948" i="33"/>
  <c r="D237" i="33"/>
  <c r="D572" i="33"/>
  <c r="D790" i="33"/>
  <c r="D1032" i="33"/>
  <c r="D1424" i="33"/>
  <c r="D1690" i="33"/>
  <c r="D1948" i="33"/>
  <c r="E237" i="33"/>
  <c r="E572" i="33"/>
  <c r="E790" i="33"/>
  <c r="E1032" i="33"/>
  <c r="E1424" i="33"/>
  <c r="E1690" i="33"/>
  <c r="E1948" i="33"/>
  <c r="F237" i="33"/>
  <c r="F572" i="33"/>
  <c r="F790" i="33"/>
  <c r="F1032" i="33"/>
  <c r="F1424" i="33"/>
  <c r="F1690" i="33"/>
  <c r="F1948" i="33"/>
  <c r="N1828" i="40"/>
  <c r="S1826" i="40"/>
  <c r="S222" i="33"/>
  <c r="S216" i="33"/>
  <c r="S227" i="33"/>
  <c r="S220" i="33"/>
  <c r="S228" i="33"/>
  <c r="S1677" i="33"/>
  <c r="S557" i="33"/>
  <c r="S551" i="33"/>
  <c r="S562" i="33"/>
  <c r="S555" i="33"/>
  <c r="S563" i="33"/>
  <c r="S1678" i="33"/>
  <c r="S775" i="33"/>
  <c r="S769" i="33"/>
  <c r="S780" i="33"/>
  <c r="S773" i="33"/>
  <c r="S781" i="33"/>
  <c r="S1679" i="33"/>
  <c r="S1017" i="33"/>
  <c r="S1022" i="33"/>
  <c r="S1023" i="33"/>
  <c r="S1680" i="33"/>
  <c r="S1681" i="33"/>
  <c r="S1473" i="33"/>
  <c r="S1467" i="33"/>
  <c r="S1478" i="33"/>
  <c r="S1471" i="33"/>
  <c r="S1479" i="33"/>
  <c r="S1409" i="33"/>
  <c r="S1403" i="33"/>
  <c r="S1414" i="33"/>
  <c r="S1407" i="33"/>
  <c r="S1415" i="33"/>
  <c r="S1682" i="33"/>
  <c r="S1676" i="33"/>
  <c r="S212" i="33"/>
  <c r="S547" i="33"/>
  <c r="S767" i="33"/>
  <c r="S1629" i="33"/>
  <c r="S1400" i="33"/>
  <c r="S1464" i="33"/>
  <c r="S1630" i="33"/>
  <c r="S213" i="33"/>
  <c r="S548" i="33"/>
  <c r="S768" i="33"/>
  <c r="S1401" i="33"/>
  <c r="S1465" i="33"/>
  <c r="S1631" i="33"/>
  <c r="S1635" i="33"/>
  <c r="S1634" i="33"/>
  <c r="S1636" i="33"/>
  <c r="S1402" i="33"/>
  <c r="S1466" i="33"/>
  <c r="S1637" i="33"/>
  <c r="S219" i="33"/>
  <c r="S554" i="33"/>
  <c r="S772" i="33"/>
  <c r="S1014" i="33"/>
  <c r="S1470" i="33"/>
  <c r="S1406" i="33"/>
  <c r="S1638" i="33"/>
  <c r="S1639" i="33"/>
  <c r="S221" i="33"/>
  <c r="S556" i="33"/>
  <c r="S774" i="33"/>
  <c r="S1472" i="33"/>
  <c r="S1408" i="33"/>
  <c r="S1640" i="33"/>
  <c r="S1641" i="33"/>
  <c r="S1643" i="33"/>
  <c r="S1644" i="33"/>
  <c r="S1646" i="33"/>
  <c r="S1647" i="33"/>
  <c r="S1649" i="33"/>
  <c r="S1946" i="33"/>
  <c r="T222" i="33"/>
  <c r="T227" i="33"/>
  <c r="T228" i="33"/>
  <c r="T1677" i="33"/>
  <c r="T557" i="33"/>
  <c r="T562" i="33"/>
  <c r="T563" i="33"/>
  <c r="T1678" i="33"/>
  <c r="T775" i="33"/>
  <c r="T780" i="33"/>
  <c r="T781" i="33"/>
  <c r="T1679" i="33"/>
  <c r="T1017" i="33"/>
  <c r="T1022" i="33"/>
  <c r="T1023" i="33"/>
  <c r="T1680" i="33"/>
  <c r="T1681" i="33"/>
  <c r="T1473" i="33"/>
  <c r="T1478" i="33"/>
  <c r="T1479" i="33"/>
  <c r="T1409" i="33"/>
  <c r="T1414" i="33"/>
  <c r="T1415" i="33"/>
  <c r="T1682" i="33"/>
  <c r="T1676" i="33"/>
  <c r="T1649" i="33"/>
  <c r="T1946" i="33"/>
  <c r="U222" i="33"/>
  <c r="U227" i="33"/>
  <c r="U228" i="33"/>
  <c r="U1677" i="33"/>
  <c r="U557" i="33"/>
  <c r="U562" i="33"/>
  <c r="U563" i="33"/>
  <c r="U1678" i="33"/>
  <c r="U775" i="33"/>
  <c r="U780" i="33"/>
  <c r="U781" i="33"/>
  <c r="U1679" i="33"/>
  <c r="U1017" i="33"/>
  <c r="U1022" i="33"/>
  <c r="U1023" i="33"/>
  <c r="U1680" i="33"/>
  <c r="U1681" i="33"/>
  <c r="U1473" i="33"/>
  <c r="U1478" i="33"/>
  <c r="U1479" i="33"/>
  <c r="U1409" i="33"/>
  <c r="U1414" i="33"/>
  <c r="U1415" i="33"/>
  <c r="U1682" i="33"/>
  <c r="U1676" i="33"/>
  <c r="U1649" i="33"/>
  <c r="U1946" i="33"/>
  <c r="V222" i="33"/>
  <c r="V227" i="33"/>
  <c r="V228" i="33"/>
  <c r="V1677" i="33"/>
  <c r="V557" i="33"/>
  <c r="V562" i="33"/>
  <c r="V563" i="33"/>
  <c r="V1678" i="33"/>
  <c r="V775" i="33"/>
  <c r="V780" i="33"/>
  <c r="V781" i="33"/>
  <c r="V1679" i="33"/>
  <c r="V1017" i="33"/>
  <c r="V1022" i="33"/>
  <c r="V1023" i="33"/>
  <c r="V1680" i="33"/>
  <c r="V1681" i="33"/>
  <c r="V1473" i="33"/>
  <c r="V1478" i="33"/>
  <c r="V1479" i="33"/>
  <c r="V1409" i="33"/>
  <c r="V1414" i="33"/>
  <c r="V1415" i="33"/>
  <c r="V1682" i="33"/>
  <c r="V1676" i="33"/>
  <c r="V1649" i="33"/>
  <c r="V1946" i="33"/>
  <c r="R1826" i="40"/>
  <c r="O222" i="33"/>
  <c r="O216" i="33"/>
  <c r="O227" i="33"/>
  <c r="O220" i="33"/>
  <c r="O228" i="33"/>
  <c r="O1677" i="33"/>
  <c r="O557" i="33"/>
  <c r="O551" i="33"/>
  <c r="O562" i="33"/>
  <c r="O555" i="33"/>
  <c r="O563" i="33"/>
  <c r="O1678" i="33"/>
  <c r="O775" i="33"/>
  <c r="O769" i="33"/>
  <c r="O780" i="33"/>
  <c r="O773" i="33"/>
  <c r="O781" i="33"/>
  <c r="O1679" i="33"/>
  <c r="O1017" i="33"/>
  <c r="O1022" i="33"/>
  <c r="O1023" i="33"/>
  <c r="O1680" i="33"/>
  <c r="O1681" i="33"/>
  <c r="O1473" i="33"/>
  <c r="O1467" i="33"/>
  <c r="O1478" i="33"/>
  <c r="O1471" i="33"/>
  <c r="O1479" i="33"/>
  <c r="O1409" i="33"/>
  <c r="O1403" i="33"/>
  <c r="O1414" i="33"/>
  <c r="O1407" i="33"/>
  <c r="O1415" i="33"/>
  <c r="O1682" i="33"/>
  <c r="O1676" i="33"/>
  <c r="O212" i="33"/>
  <c r="O547" i="33"/>
  <c r="O767" i="33"/>
  <c r="O1629" i="33"/>
  <c r="O1400" i="33"/>
  <c r="O1464" i="33"/>
  <c r="O1630" i="33"/>
  <c r="O213" i="33"/>
  <c r="O548" i="33"/>
  <c r="O768" i="33"/>
  <c r="O1401" i="33"/>
  <c r="O1465" i="33"/>
  <c r="O1631" i="33"/>
  <c r="O1635" i="33"/>
  <c r="O1634" i="33"/>
  <c r="O1636" i="33"/>
  <c r="O1402" i="33"/>
  <c r="O1466" i="33"/>
  <c r="O1637" i="33"/>
  <c r="O219" i="33"/>
  <c r="O554" i="33"/>
  <c r="O772" i="33"/>
  <c r="O1014" i="33"/>
  <c r="O1470" i="33"/>
  <c r="O1406" i="33"/>
  <c r="O1638" i="33"/>
  <c r="O1639" i="33"/>
  <c r="O221" i="33"/>
  <c r="O556" i="33"/>
  <c r="O774" i="33"/>
  <c r="O1472" i="33"/>
  <c r="O1408" i="33"/>
  <c r="O1640" i="33"/>
  <c r="O1641" i="33"/>
  <c r="O1643" i="33"/>
  <c r="O1644" i="33"/>
  <c r="O1646" i="33"/>
  <c r="O1647" i="33"/>
  <c r="O1649" i="33"/>
  <c r="O1946" i="33"/>
  <c r="P222" i="33"/>
  <c r="P216" i="33"/>
  <c r="P227" i="33"/>
  <c r="P220" i="33"/>
  <c r="P228" i="33"/>
  <c r="P1677" i="33"/>
  <c r="P557" i="33"/>
  <c r="P551" i="33"/>
  <c r="P562" i="33"/>
  <c r="P555" i="33"/>
  <c r="P563" i="33"/>
  <c r="P1678" i="33"/>
  <c r="P775" i="33"/>
  <c r="P769" i="33"/>
  <c r="P780" i="33"/>
  <c r="P773" i="33"/>
  <c r="P781" i="33"/>
  <c r="P1679" i="33"/>
  <c r="P1017" i="33"/>
  <c r="P1022" i="33"/>
  <c r="P1023" i="33"/>
  <c r="P1680" i="33"/>
  <c r="P1681" i="33"/>
  <c r="P1473" i="33"/>
  <c r="P1467" i="33"/>
  <c r="P1478" i="33"/>
  <c r="P1471" i="33"/>
  <c r="P1479" i="33"/>
  <c r="P1409" i="33"/>
  <c r="P1403" i="33"/>
  <c r="P1414" i="33"/>
  <c r="P1407" i="33"/>
  <c r="P1415" i="33"/>
  <c r="P1682" i="33"/>
  <c r="P1676" i="33"/>
  <c r="P212" i="33"/>
  <c r="P547" i="33"/>
  <c r="P767" i="33"/>
  <c r="P1629" i="33"/>
  <c r="P1400" i="33"/>
  <c r="P1464" i="33"/>
  <c r="P1630" i="33"/>
  <c r="P213" i="33"/>
  <c r="P548" i="33"/>
  <c r="P768" i="33"/>
  <c r="P1401" i="33"/>
  <c r="P1465" i="33"/>
  <c r="P1631" i="33"/>
  <c r="P1635" i="33"/>
  <c r="P1634" i="33"/>
  <c r="P1636" i="33"/>
  <c r="P1402" i="33"/>
  <c r="P1466" i="33"/>
  <c r="P1637" i="33"/>
  <c r="P219" i="33"/>
  <c r="P554" i="33"/>
  <c r="P772" i="33"/>
  <c r="P1014" i="33"/>
  <c r="P1470" i="33"/>
  <c r="P1406" i="33"/>
  <c r="P1638" i="33"/>
  <c r="P1639" i="33"/>
  <c r="P221" i="33"/>
  <c r="P556" i="33"/>
  <c r="P774" i="33"/>
  <c r="P1472" i="33"/>
  <c r="P1408" i="33"/>
  <c r="P1640" i="33"/>
  <c r="P1641" i="33"/>
  <c r="P1643" i="33"/>
  <c r="P1644" i="33"/>
  <c r="P1646" i="33"/>
  <c r="P1647" i="33"/>
  <c r="P1649" i="33"/>
  <c r="P1946" i="33"/>
  <c r="Q222" i="33"/>
  <c r="Q216" i="33"/>
  <c r="Q227" i="33"/>
  <c r="Q220" i="33"/>
  <c r="Q228" i="33"/>
  <c r="Q1677" i="33"/>
  <c r="Q557" i="33"/>
  <c r="Q551" i="33"/>
  <c r="Q562" i="33"/>
  <c r="Q555" i="33"/>
  <c r="Q563" i="33"/>
  <c r="Q1678" i="33"/>
  <c r="Q775" i="33"/>
  <c r="Q769" i="33"/>
  <c r="Q780" i="33"/>
  <c r="Q773" i="33"/>
  <c r="Q781" i="33"/>
  <c r="Q1679" i="33"/>
  <c r="Q1017" i="33"/>
  <c r="Q1022" i="33"/>
  <c r="Q1023" i="33"/>
  <c r="Q1680" i="33"/>
  <c r="Q1681" i="33"/>
  <c r="Q1473" i="33"/>
  <c r="Q1467" i="33"/>
  <c r="Q1478" i="33"/>
  <c r="Q1471" i="33"/>
  <c r="Q1479" i="33"/>
  <c r="Q1409" i="33"/>
  <c r="Q1403" i="33"/>
  <c r="Q1414" i="33"/>
  <c r="Q1407" i="33"/>
  <c r="Q1415" i="33"/>
  <c r="Q1682" i="33"/>
  <c r="Q1676" i="33"/>
  <c r="Q212" i="33"/>
  <c r="Q547" i="33"/>
  <c r="Q767" i="33"/>
  <c r="Q1629" i="33"/>
  <c r="Q1400" i="33"/>
  <c r="Q1464" i="33"/>
  <c r="Q1630" i="33"/>
  <c r="Q213" i="33"/>
  <c r="Q548" i="33"/>
  <c r="Q768" i="33"/>
  <c r="Q1401" i="33"/>
  <c r="Q1465" i="33"/>
  <c r="Q1631" i="33"/>
  <c r="Q1635" i="33"/>
  <c r="Q1634" i="33"/>
  <c r="Q1636" i="33"/>
  <c r="Q1402" i="33"/>
  <c r="Q1466" i="33"/>
  <c r="Q1637" i="33"/>
  <c r="Q219" i="33"/>
  <c r="Q554" i="33"/>
  <c r="Q772" i="33"/>
  <c r="Q1014" i="33"/>
  <c r="Q1470" i="33"/>
  <c r="Q1406" i="33"/>
  <c r="Q1638" i="33"/>
  <c r="Q1639" i="33"/>
  <c r="Q221" i="33"/>
  <c r="Q556" i="33"/>
  <c r="Q774" i="33"/>
  <c r="Q1472" i="33"/>
  <c r="Q1408" i="33"/>
  <c r="Q1640" i="33"/>
  <c r="Q1641" i="33"/>
  <c r="Q1643" i="33"/>
  <c r="Q1644" i="33"/>
  <c r="Q1646" i="33"/>
  <c r="Q1647" i="33"/>
  <c r="Q1649" i="33"/>
  <c r="Q1946" i="33"/>
  <c r="R222" i="33"/>
  <c r="R216" i="33"/>
  <c r="R227" i="33"/>
  <c r="R220" i="33"/>
  <c r="R228" i="33"/>
  <c r="R1677" i="33"/>
  <c r="R557" i="33"/>
  <c r="R551" i="33"/>
  <c r="R562" i="33"/>
  <c r="R555" i="33"/>
  <c r="R563" i="33"/>
  <c r="R1678" i="33"/>
  <c r="R775" i="33"/>
  <c r="R769" i="33"/>
  <c r="R780" i="33"/>
  <c r="R773" i="33"/>
  <c r="R781" i="33"/>
  <c r="R1679" i="33"/>
  <c r="R1017" i="33"/>
  <c r="R1022" i="33"/>
  <c r="R1023" i="33"/>
  <c r="R1680" i="33"/>
  <c r="R1681" i="33"/>
  <c r="R1473" i="33"/>
  <c r="R1467" i="33"/>
  <c r="R1478" i="33"/>
  <c r="R1471" i="33"/>
  <c r="R1479" i="33"/>
  <c r="R1409" i="33"/>
  <c r="R1403" i="33"/>
  <c r="R1414" i="33"/>
  <c r="R1407" i="33"/>
  <c r="R1415" i="33"/>
  <c r="R1682" i="33"/>
  <c r="R1676" i="33"/>
  <c r="R1946" i="33"/>
  <c r="Q1826" i="40"/>
  <c r="K222" i="33"/>
  <c r="K216" i="33"/>
  <c r="K227" i="33"/>
  <c r="K220" i="33"/>
  <c r="K228" i="33"/>
  <c r="K1677" i="33"/>
  <c r="K557" i="33"/>
  <c r="K551" i="33"/>
  <c r="K562" i="33"/>
  <c r="K555" i="33"/>
  <c r="K563" i="33"/>
  <c r="K1678" i="33"/>
  <c r="K775" i="33"/>
  <c r="K769" i="33"/>
  <c r="K780" i="33"/>
  <c r="K773" i="33"/>
  <c r="K781" i="33"/>
  <c r="K1679" i="33"/>
  <c r="K1680" i="33"/>
  <c r="K1681" i="33"/>
  <c r="K1473" i="33"/>
  <c r="K1467" i="33"/>
  <c r="K1478" i="33"/>
  <c r="K1471" i="33"/>
  <c r="K1479" i="33"/>
  <c r="K1409" i="33"/>
  <c r="K1403" i="33"/>
  <c r="K1414" i="33"/>
  <c r="K1407" i="33"/>
  <c r="K1415" i="33"/>
  <c r="K1682" i="33"/>
  <c r="K1676" i="33"/>
  <c r="K212" i="33"/>
  <c r="K547" i="33"/>
  <c r="K767" i="33"/>
  <c r="K1629" i="33"/>
  <c r="K1400" i="33"/>
  <c r="K1464" i="33"/>
  <c r="K1630" i="33"/>
  <c r="K213" i="33"/>
  <c r="K548" i="33"/>
  <c r="K768" i="33"/>
  <c r="K1401" i="33"/>
  <c r="K1465" i="33"/>
  <c r="K1631" i="33"/>
  <c r="K1635" i="33"/>
  <c r="K1634" i="33"/>
  <c r="K1636" i="33"/>
  <c r="K1402" i="33"/>
  <c r="K1466" i="33"/>
  <c r="K1637" i="33"/>
  <c r="K219" i="33"/>
  <c r="K554" i="33"/>
  <c r="K772" i="33"/>
  <c r="K1470" i="33"/>
  <c r="K1406" i="33"/>
  <c r="K1638" i="33"/>
  <c r="K1639" i="33"/>
  <c r="K221" i="33"/>
  <c r="K556" i="33"/>
  <c r="K774" i="33"/>
  <c r="K1472" i="33"/>
  <c r="K1408" i="33"/>
  <c r="K1640" i="33"/>
  <c r="K1641" i="33"/>
  <c r="K1643" i="33"/>
  <c r="K1644" i="33"/>
  <c r="K1646" i="33"/>
  <c r="K1647" i="33"/>
  <c r="K1649" i="33"/>
  <c r="K1946" i="33"/>
  <c r="L222" i="33"/>
  <c r="L216" i="33"/>
  <c r="L227" i="33"/>
  <c r="L220" i="33"/>
  <c r="L228" i="33"/>
  <c r="L1677" i="33"/>
  <c r="L557" i="33"/>
  <c r="L551" i="33"/>
  <c r="L562" i="33"/>
  <c r="L555" i="33"/>
  <c r="L563" i="33"/>
  <c r="L1678" i="33"/>
  <c r="L775" i="33"/>
  <c r="L769" i="33"/>
  <c r="L780" i="33"/>
  <c r="L773" i="33"/>
  <c r="L781" i="33"/>
  <c r="L1679" i="33"/>
  <c r="L1680" i="33"/>
  <c r="L1681" i="33"/>
  <c r="L1473" i="33"/>
  <c r="L1467" i="33"/>
  <c r="L1478" i="33"/>
  <c r="L1471" i="33"/>
  <c r="L1479" i="33"/>
  <c r="L1409" i="33"/>
  <c r="L1403" i="33"/>
  <c r="L1414" i="33"/>
  <c r="L1407" i="33"/>
  <c r="L1415" i="33"/>
  <c r="L1682" i="33"/>
  <c r="L1676" i="33"/>
  <c r="L1946" i="33"/>
  <c r="M222" i="33"/>
  <c r="M216" i="33"/>
  <c r="M227" i="33"/>
  <c r="M220" i="33"/>
  <c r="M228" i="33"/>
  <c r="M1677" i="33"/>
  <c r="M557" i="33"/>
  <c r="M551" i="33"/>
  <c r="M562" i="33"/>
  <c r="M555" i="33"/>
  <c r="M563" i="33"/>
  <c r="M1678" i="33"/>
  <c r="M775" i="33"/>
  <c r="M769" i="33"/>
  <c r="M780" i="33"/>
  <c r="M773" i="33"/>
  <c r="M781" i="33"/>
  <c r="M1679" i="33"/>
  <c r="M1680" i="33"/>
  <c r="M1681" i="33"/>
  <c r="M1473" i="33"/>
  <c r="M1467" i="33"/>
  <c r="M1478" i="33"/>
  <c r="M1471" i="33"/>
  <c r="M1479" i="33"/>
  <c r="M1409" i="33"/>
  <c r="M1403" i="33"/>
  <c r="M1414" i="33"/>
  <c r="M1407" i="33"/>
  <c r="M1415" i="33"/>
  <c r="M1682" i="33"/>
  <c r="M1676" i="33"/>
  <c r="M212" i="33"/>
  <c r="M547" i="33"/>
  <c r="M767" i="33"/>
  <c r="M1629" i="33"/>
  <c r="M1400" i="33"/>
  <c r="M1464" i="33"/>
  <c r="M1630" i="33"/>
  <c r="M213" i="33"/>
  <c r="M548" i="33"/>
  <c r="M768" i="33"/>
  <c r="M1401" i="33"/>
  <c r="M1465" i="33"/>
  <c r="M1631" i="33"/>
  <c r="M1635" i="33"/>
  <c r="M1634" i="33"/>
  <c r="M1636" i="33"/>
  <c r="M1402" i="33"/>
  <c r="M1466" i="33"/>
  <c r="M1637" i="33"/>
  <c r="M219" i="33"/>
  <c r="M554" i="33"/>
  <c r="M772" i="33"/>
  <c r="M1470" i="33"/>
  <c r="M1406" i="33"/>
  <c r="M1638" i="33"/>
  <c r="M1639" i="33"/>
  <c r="M221" i="33"/>
  <c r="M556" i="33"/>
  <c r="M774" i="33"/>
  <c r="M1472" i="33"/>
  <c r="M1408" i="33"/>
  <c r="M1640" i="33"/>
  <c r="M1641" i="33"/>
  <c r="M1643" i="33"/>
  <c r="M1644" i="33"/>
  <c r="M1646" i="33"/>
  <c r="M1647" i="33"/>
  <c r="M1649" i="33"/>
  <c r="M1946" i="33"/>
  <c r="N222" i="33"/>
  <c r="N216" i="33"/>
  <c r="N227" i="33"/>
  <c r="N220" i="33"/>
  <c r="N228" i="33"/>
  <c r="N1677" i="33"/>
  <c r="N557" i="33"/>
  <c r="N551" i="33"/>
  <c r="N562" i="33"/>
  <c r="N555" i="33"/>
  <c r="N563" i="33"/>
  <c r="N1678" i="33"/>
  <c r="N775" i="33"/>
  <c r="N769" i="33"/>
  <c r="N780" i="33"/>
  <c r="N773" i="33"/>
  <c r="N781" i="33"/>
  <c r="N1679" i="33"/>
  <c r="N1680" i="33"/>
  <c r="N1681" i="33"/>
  <c r="N1473" i="33"/>
  <c r="N1467" i="33"/>
  <c r="N1478" i="33"/>
  <c r="N1471" i="33"/>
  <c r="N1479" i="33"/>
  <c r="N1409" i="33"/>
  <c r="N1403" i="33"/>
  <c r="N1414" i="33"/>
  <c r="N1407" i="33"/>
  <c r="N1415" i="33"/>
  <c r="N1682" i="33"/>
  <c r="N1676" i="33"/>
  <c r="N212" i="33"/>
  <c r="N547" i="33"/>
  <c r="N767" i="33"/>
  <c r="N1629" i="33"/>
  <c r="N1400" i="33"/>
  <c r="N1464" i="33"/>
  <c r="N1630" i="33"/>
  <c r="N213" i="33"/>
  <c r="N548" i="33"/>
  <c r="N768" i="33"/>
  <c r="N1401" i="33"/>
  <c r="N1465" i="33"/>
  <c r="N1631" i="33"/>
  <c r="N1635" i="33"/>
  <c r="N1634" i="33"/>
  <c r="N1636" i="33"/>
  <c r="N1402" i="33"/>
  <c r="N1466" i="33"/>
  <c r="N1637" i="33"/>
  <c r="N219" i="33"/>
  <c r="N554" i="33"/>
  <c r="N772" i="33"/>
  <c r="N1470" i="33"/>
  <c r="N1406" i="33"/>
  <c r="N1638" i="33"/>
  <c r="N1639" i="33"/>
  <c r="N221" i="33"/>
  <c r="N556" i="33"/>
  <c r="N774" i="33"/>
  <c r="N1472" i="33"/>
  <c r="N1408" i="33"/>
  <c r="N1640" i="33"/>
  <c r="N1641" i="33"/>
  <c r="N1643" i="33"/>
  <c r="N1705" i="33"/>
  <c r="N1644" i="33"/>
  <c r="N1704" i="33"/>
  <c r="N1646" i="33"/>
  <c r="N1647" i="33"/>
  <c r="N1649" i="33"/>
  <c r="N1946" i="33"/>
  <c r="P1826" i="40"/>
  <c r="G222" i="33"/>
  <c r="G216" i="33"/>
  <c r="G227" i="33"/>
  <c r="G220" i="33"/>
  <c r="G228" i="33"/>
  <c r="G1677" i="33"/>
  <c r="G557" i="33"/>
  <c r="G551" i="33"/>
  <c r="G562" i="33"/>
  <c r="G555" i="33"/>
  <c r="G563" i="33"/>
  <c r="G1678" i="33"/>
  <c r="G775" i="33"/>
  <c r="G769" i="33"/>
  <c r="G780" i="33"/>
  <c r="G773" i="33"/>
  <c r="G781" i="33"/>
  <c r="G1679" i="33"/>
  <c r="G1680" i="33"/>
  <c r="G1681" i="33"/>
  <c r="G1473" i="33"/>
  <c r="G1467" i="33"/>
  <c r="G1478" i="33"/>
  <c r="G1471" i="33"/>
  <c r="G1479" i="33"/>
  <c r="G1409" i="33"/>
  <c r="G1403" i="33"/>
  <c r="G1414" i="33"/>
  <c r="G1407" i="33"/>
  <c r="G1415" i="33"/>
  <c r="G1682" i="33"/>
  <c r="G1676" i="33"/>
  <c r="G1946" i="33"/>
  <c r="H222" i="33"/>
  <c r="H216" i="33"/>
  <c r="H227" i="33"/>
  <c r="H220" i="33"/>
  <c r="H228" i="33"/>
  <c r="H1677" i="33"/>
  <c r="H557" i="33"/>
  <c r="H551" i="33"/>
  <c r="H562" i="33"/>
  <c r="H555" i="33"/>
  <c r="H563" i="33"/>
  <c r="H1678" i="33"/>
  <c r="H775" i="33"/>
  <c r="H769" i="33"/>
  <c r="H780" i="33"/>
  <c r="H773" i="33"/>
  <c r="H781" i="33"/>
  <c r="H1679" i="33"/>
  <c r="H1680" i="33"/>
  <c r="H1681" i="33"/>
  <c r="H1473" i="33"/>
  <c r="H1467" i="33"/>
  <c r="H1478" i="33"/>
  <c r="H1471" i="33"/>
  <c r="H1479" i="33"/>
  <c r="H1409" i="33"/>
  <c r="H1403" i="33"/>
  <c r="H1414" i="33"/>
  <c r="H1407" i="33"/>
  <c r="H1415" i="33"/>
  <c r="H1682" i="33"/>
  <c r="H1676" i="33"/>
  <c r="H1946" i="33"/>
  <c r="I222" i="33"/>
  <c r="I216" i="33"/>
  <c r="I227" i="33"/>
  <c r="I220" i="33"/>
  <c r="I228" i="33"/>
  <c r="I1677" i="33"/>
  <c r="I557" i="33"/>
  <c r="I551" i="33"/>
  <c r="I562" i="33"/>
  <c r="I555" i="33"/>
  <c r="I563" i="33"/>
  <c r="I1678" i="33"/>
  <c r="I775" i="33"/>
  <c r="I769" i="33"/>
  <c r="I780" i="33"/>
  <c r="I773" i="33"/>
  <c r="I781" i="33"/>
  <c r="I1679" i="33"/>
  <c r="I1680" i="33"/>
  <c r="I1681" i="33"/>
  <c r="I1473" i="33"/>
  <c r="I1467" i="33"/>
  <c r="I1478" i="33"/>
  <c r="I1471" i="33"/>
  <c r="I1479" i="33"/>
  <c r="I1409" i="33"/>
  <c r="I1403" i="33"/>
  <c r="I1414" i="33"/>
  <c r="I1407" i="33"/>
  <c r="I1415" i="33"/>
  <c r="I1682" i="33"/>
  <c r="I1676" i="33"/>
  <c r="I1946" i="33"/>
  <c r="J222" i="33"/>
  <c r="J216" i="33"/>
  <c r="J227" i="33"/>
  <c r="J220" i="33"/>
  <c r="J228" i="33"/>
  <c r="J1677" i="33"/>
  <c r="J557" i="33"/>
  <c r="J551" i="33"/>
  <c r="J562" i="33"/>
  <c r="J555" i="33"/>
  <c r="J563" i="33"/>
  <c r="J1678" i="33"/>
  <c r="J775" i="33"/>
  <c r="J769" i="33"/>
  <c r="J780" i="33"/>
  <c r="J773" i="33"/>
  <c r="J781" i="33"/>
  <c r="J1679" i="33"/>
  <c r="J1680" i="33"/>
  <c r="J1681" i="33"/>
  <c r="J1473" i="33"/>
  <c r="J1467" i="33"/>
  <c r="J1478" i="33"/>
  <c r="J1471" i="33"/>
  <c r="J1479" i="33"/>
  <c r="J1409" i="33"/>
  <c r="J1403" i="33"/>
  <c r="J1414" i="33"/>
  <c r="J1407" i="33"/>
  <c r="J1415" i="33"/>
  <c r="J1682" i="33"/>
  <c r="J1676" i="33"/>
  <c r="J1946" i="33"/>
  <c r="O1826" i="40"/>
  <c r="Y1935" i="33"/>
  <c r="Y1936" i="33"/>
  <c r="X1935" i="33"/>
  <c r="X1936" i="33"/>
  <c r="W1935" i="33"/>
  <c r="W1936" i="33"/>
  <c r="V1935" i="33"/>
  <c r="V1936" i="33"/>
  <c r="R1816" i="40"/>
  <c r="U1935" i="33"/>
  <c r="U1936" i="33"/>
  <c r="T1935" i="33"/>
  <c r="T1936" i="33"/>
  <c r="S1935" i="33"/>
  <c r="S1936" i="33"/>
  <c r="R1935" i="33"/>
  <c r="R1936" i="33"/>
  <c r="Q1816" i="40"/>
  <c r="Q1935" i="33"/>
  <c r="Q1936" i="33"/>
  <c r="P1935" i="33"/>
  <c r="P1936" i="33"/>
  <c r="O1935" i="33"/>
  <c r="O1936" i="33"/>
  <c r="N1935" i="33"/>
  <c r="N1936" i="33"/>
  <c r="P1816" i="40"/>
  <c r="M1935" i="33"/>
  <c r="M1936" i="33"/>
  <c r="L1935" i="33"/>
  <c r="L1936" i="33"/>
  <c r="K1935" i="33"/>
  <c r="K1936" i="33"/>
  <c r="J1935" i="33"/>
  <c r="J1936" i="33"/>
  <c r="O1816" i="40"/>
  <c r="I1935" i="33"/>
  <c r="I1936" i="33"/>
  <c r="H1935" i="33"/>
  <c r="H1936" i="33"/>
  <c r="G1935" i="33"/>
  <c r="G1936" i="33"/>
  <c r="F1935" i="33"/>
  <c r="F1936" i="33"/>
  <c r="N1816" i="40"/>
  <c r="E1935" i="33"/>
  <c r="E1936" i="33"/>
  <c r="D1935" i="33"/>
  <c r="D1936" i="33"/>
  <c r="C1935" i="33"/>
  <c r="C1936" i="33"/>
  <c r="Q1815" i="40"/>
  <c r="P1815" i="40"/>
  <c r="O1815" i="40"/>
  <c r="N1815" i="40"/>
  <c r="S1809" i="40"/>
  <c r="R1809" i="40"/>
  <c r="Q1809" i="40"/>
  <c r="P1809" i="40"/>
  <c r="O1809" i="40"/>
  <c r="N1809" i="40"/>
  <c r="R1808" i="40"/>
  <c r="Q1808" i="40"/>
  <c r="P1808" i="40"/>
  <c r="O1808" i="40"/>
  <c r="N1808" i="40"/>
  <c r="AD1927" i="33"/>
  <c r="AE1927" i="33"/>
  <c r="AF1927" i="33"/>
  <c r="AG1927" i="33"/>
  <c r="AH1927" i="33"/>
  <c r="AI1927" i="33"/>
  <c r="AJ1927" i="33"/>
  <c r="AK1927" i="33"/>
  <c r="AL1927" i="33"/>
  <c r="AM1927" i="33"/>
  <c r="AN1927" i="33"/>
  <c r="AO1927" i="33"/>
  <c r="AP1927" i="33"/>
  <c r="AQ1927" i="33"/>
  <c r="AR1927" i="33"/>
  <c r="AS1927" i="33"/>
  <c r="AT1927" i="33"/>
  <c r="AU1927" i="33"/>
  <c r="AV1927" i="33"/>
  <c r="AW1927" i="33"/>
  <c r="AX1927" i="33"/>
  <c r="AY1927" i="33"/>
  <c r="AZ1927" i="33"/>
  <c r="BA1927" i="33"/>
  <c r="BB1927" i="33"/>
  <c r="BC1927" i="33"/>
  <c r="BD1927" i="33"/>
  <c r="BE1927" i="33"/>
  <c r="BF1927" i="33"/>
  <c r="BG1927" i="33"/>
  <c r="BH1927" i="33"/>
  <c r="BI1927" i="33"/>
  <c r="BJ1927" i="33"/>
  <c r="BK1927" i="33"/>
  <c r="BL1927" i="33"/>
  <c r="BM1927" i="33"/>
  <c r="BN1927" i="33"/>
  <c r="BO1927" i="33"/>
  <c r="BP1927" i="33"/>
  <c r="BQ1927" i="33"/>
  <c r="BR1927" i="33"/>
  <c r="BS1927" i="33"/>
  <c r="BT1927" i="33"/>
  <c r="BU1927" i="33"/>
  <c r="BV1927" i="33"/>
  <c r="BW1927" i="33"/>
  <c r="BX1927" i="33"/>
  <c r="BY1927" i="33"/>
  <c r="BZ1927" i="33"/>
  <c r="CA1927" i="33"/>
  <c r="CB1927" i="33"/>
  <c r="CC1927" i="33"/>
  <c r="CD1927" i="33"/>
  <c r="CE1927" i="33"/>
  <c r="CF1927" i="33"/>
  <c r="CG1927" i="33"/>
  <c r="CH1927" i="33"/>
  <c r="CI1927" i="33"/>
  <c r="CJ1927" i="33"/>
  <c r="CK1927" i="33"/>
  <c r="CL1927" i="33"/>
  <c r="CM1927" i="33"/>
  <c r="CN1927" i="33"/>
  <c r="CO1927" i="33"/>
  <c r="CP1927" i="33"/>
  <c r="CQ1927" i="33"/>
  <c r="CR1927" i="33"/>
  <c r="CS1927" i="33"/>
  <c r="CT1927" i="33"/>
  <c r="CU1927" i="33"/>
  <c r="CV1927" i="33"/>
  <c r="CW1927" i="33"/>
  <c r="CX1927" i="33"/>
  <c r="CY1927" i="33"/>
  <c r="CZ1927" i="33"/>
  <c r="DA1927" i="33"/>
  <c r="DB1927" i="33"/>
  <c r="DC1927" i="33"/>
  <c r="DD1927" i="33"/>
  <c r="DE1927" i="33"/>
  <c r="DF1927" i="33"/>
  <c r="DG1927" i="33"/>
  <c r="DH1927" i="33"/>
  <c r="DI1927" i="33"/>
  <c r="DJ1927" i="33"/>
  <c r="AO1807" i="40"/>
  <c r="AN1807" i="40"/>
  <c r="AM1807" i="40"/>
  <c r="AL1807" i="40"/>
  <c r="AK1807" i="40"/>
  <c r="AJ1807" i="40"/>
  <c r="AI1807" i="40"/>
  <c r="AH1807" i="40"/>
  <c r="AG1807" i="40"/>
  <c r="AF1807" i="40"/>
  <c r="AE1807" i="40"/>
  <c r="AD1807" i="40"/>
  <c r="AC1807" i="40"/>
  <c r="AB1807" i="40"/>
  <c r="AA1807" i="40"/>
  <c r="Z1807" i="40"/>
  <c r="Y1807" i="40"/>
  <c r="X1807" i="40"/>
  <c r="W1807" i="40"/>
  <c r="V1807" i="40"/>
  <c r="U1807" i="40"/>
  <c r="T1807" i="40"/>
  <c r="S1807" i="40"/>
  <c r="R1807" i="40"/>
  <c r="Q1807" i="40"/>
  <c r="P1807" i="40"/>
  <c r="O1807" i="40"/>
  <c r="N1807" i="40"/>
  <c r="AD1926" i="33"/>
  <c r="AE1926" i="33"/>
  <c r="AF1926" i="33"/>
  <c r="AG1926" i="33"/>
  <c r="AH1926" i="33"/>
  <c r="AI1926" i="33"/>
  <c r="AJ1926" i="33"/>
  <c r="AK1926" i="33"/>
  <c r="AL1926" i="33"/>
  <c r="AM1926" i="33"/>
  <c r="AN1926" i="33"/>
  <c r="AO1926" i="33"/>
  <c r="AP1926" i="33"/>
  <c r="AQ1926" i="33"/>
  <c r="AR1926" i="33"/>
  <c r="AS1926" i="33"/>
  <c r="AT1926" i="33"/>
  <c r="AU1926" i="33"/>
  <c r="AV1926" i="33"/>
  <c r="AW1926" i="33"/>
  <c r="AX1926" i="33"/>
  <c r="AY1926" i="33"/>
  <c r="AZ1926" i="33"/>
  <c r="BA1926" i="33"/>
  <c r="BB1926" i="33"/>
  <c r="BC1926" i="33"/>
  <c r="BD1926" i="33"/>
  <c r="BE1926" i="33"/>
  <c r="BF1926" i="33"/>
  <c r="BG1926" i="33"/>
  <c r="BH1926" i="33"/>
  <c r="BI1926" i="33"/>
  <c r="BJ1926" i="33"/>
  <c r="BK1926" i="33"/>
  <c r="BL1926" i="33"/>
  <c r="BM1926" i="33"/>
  <c r="BN1926" i="33"/>
  <c r="BO1926" i="33"/>
  <c r="BP1926" i="33"/>
  <c r="BQ1926" i="33"/>
  <c r="BR1926" i="33"/>
  <c r="BS1926" i="33"/>
  <c r="BT1926" i="33"/>
  <c r="BU1926" i="33"/>
  <c r="BV1926" i="33"/>
  <c r="BW1926" i="33"/>
  <c r="BX1926" i="33"/>
  <c r="BY1926" i="33"/>
  <c r="BZ1926" i="33"/>
  <c r="CA1926" i="33"/>
  <c r="CB1926" i="33"/>
  <c r="CC1926" i="33"/>
  <c r="CD1926" i="33"/>
  <c r="CE1926" i="33"/>
  <c r="CF1926" i="33"/>
  <c r="CG1926" i="33"/>
  <c r="CH1926" i="33"/>
  <c r="CI1926" i="33"/>
  <c r="CJ1926" i="33"/>
  <c r="CK1926" i="33"/>
  <c r="CL1926" i="33"/>
  <c r="CM1926" i="33"/>
  <c r="CN1926" i="33"/>
  <c r="CO1926" i="33"/>
  <c r="CP1926" i="33"/>
  <c r="CQ1926" i="33"/>
  <c r="CR1926" i="33"/>
  <c r="CS1926" i="33"/>
  <c r="CT1926" i="33"/>
  <c r="CU1926" i="33"/>
  <c r="CV1926" i="33"/>
  <c r="CW1926" i="33"/>
  <c r="CX1926" i="33"/>
  <c r="CY1926" i="33"/>
  <c r="CZ1926" i="33"/>
  <c r="DA1926" i="33"/>
  <c r="DB1926" i="33"/>
  <c r="DC1926" i="33"/>
  <c r="DD1926" i="33"/>
  <c r="DE1926" i="33"/>
  <c r="DF1926" i="33"/>
  <c r="DG1926" i="33"/>
  <c r="DH1926" i="33"/>
  <c r="DI1926" i="33"/>
  <c r="DJ1926" i="33"/>
  <c r="AO1806" i="40"/>
  <c r="AN1806" i="40"/>
  <c r="AM1806" i="40"/>
  <c r="AL1806" i="40"/>
  <c r="AK1806" i="40"/>
  <c r="AJ1806" i="40"/>
  <c r="AI1806" i="40"/>
  <c r="AH1806" i="40"/>
  <c r="AG1806" i="40"/>
  <c r="AF1806" i="40"/>
  <c r="AE1806" i="40"/>
  <c r="AD1806" i="40"/>
  <c r="AC1806" i="40"/>
  <c r="AB1806" i="40"/>
  <c r="AA1806" i="40"/>
  <c r="Z1806" i="40"/>
  <c r="Y1806" i="40"/>
  <c r="X1806" i="40"/>
  <c r="W1806" i="40"/>
  <c r="V1806" i="40"/>
  <c r="U1806" i="40"/>
  <c r="T1806" i="40"/>
  <c r="S1806" i="40"/>
  <c r="R1806" i="40"/>
  <c r="Q1806" i="40"/>
  <c r="P1806" i="40"/>
  <c r="O1806" i="40"/>
  <c r="N1806" i="40"/>
  <c r="AD1925" i="33"/>
  <c r="AE1925" i="33"/>
  <c r="AF1925" i="33"/>
  <c r="AG1925" i="33"/>
  <c r="AH1925" i="33"/>
  <c r="AI1925" i="33"/>
  <c r="AJ1925" i="33"/>
  <c r="AK1925" i="33"/>
  <c r="AL1925" i="33"/>
  <c r="AM1925" i="33"/>
  <c r="AN1925" i="33"/>
  <c r="AO1925" i="33"/>
  <c r="AP1925" i="33"/>
  <c r="AQ1925" i="33"/>
  <c r="AR1925" i="33"/>
  <c r="AS1925" i="33"/>
  <c r="AT1925" i="33"/>
  <c r="AU1925" i="33"/>
  <c r="AV1925" i="33"/>
  <c r="AW1925" i="33"/>
  <c r="AX1925" i="33"/>
  <c r="AY1925" i="33"/>
  <c r="AZ1925" i="33"/>
  <c r="BA1925" i="33"/>
  <c r="BB1925" i="33"/>
  <c r="BC1925" i="33"/>
  <c r="BD1925" i="33"/>
  <c r="BE1925" i="33"/>
  <c r="BF1925" i="33"/>
  <c r="BG1925" i="33"/>
  <c r="BH1925" i="33"/>
  <c r="BI1925" i="33"/>
  <c r="BJ1925" i="33"/>
  <c r="BK1925" i="33"/>
  <c r="BL1925" i="33"/>
  <c r="BM1925" i="33"/>
  <c r="BN1925" i="33"/>
  <c r="BO1925" i="33"/>
  <c r="BP1925" i="33"/>
  <c r="BQ1925" i="33"/>
  <c r="BR1925" i="33"/>
  <c r="BS1925" i="33"/>
  <c r="BT1925" i="33"/>
  <c r="BU1925" i="33"/>
  <c r="BV1925" i="33"/>
  <c r="BW1925" i="33"/>
  <c r="BX1925" i="33"/>
  <c r="BY1925" i="33"/>
  <c r="BZ1925" i="33"/>
  <c r="CA1925" i="33"/>
  <c r="CB1925" i="33"/>
  <c r="CC1925" i="33"/>
  <c r="CD1925" i="33"/>
  <c r="CE1925" i="33"/>
  <c r="CF1925" i="33"/>
  <c r="CG1925" i="33"/>
  <c r="CH1925" i="33"/>
  <c r="CI1925" i="33"/>
  <c r="CJ1925" i="33"/>
  <c r="CK1925" i="33"/>
  <c r="CL1925" i="33"/>
  <c r="CM1925" i="33"/>
  <c r="CN1925" i="33"/>
  <c r="CO1925" i="33"/>
  <c r="CP1925" i="33"/>
  <c r="CQ1925" i="33"/>
  <c r="CR1925" i="33"/>
  <c r="CS1925" i="33"/>
  <c r="CT1925" i="33"/>
  <c r="CU1925" i="33"/>
  <c r="CV1925" i="33"/>
  <c r="CW1925" i="33"/>
  <c r="CX1925" i="33"/>
  <c r="CY1925" i="33"/>
  <c r="CZ1925" i="33"/>
  <c r="DA1925" i="33"/>
  <c r="DB1925" i="33"/>
  <c r="DC1925" i="33"/>
  <c r="DD1925" i="33"/>
  <c r="DE1925" i="33"/>
  <c r="DF1925" i="33"/>
  <c r="DG1925" i="33"/>
  <c r="DH1925" i="33"/>
  <c r="DI1925" i="33"/>
  <c r="DJ1925" i="33"/>
  <c r="AO1805" i="40"/>
  <c r="AN1805" i="40"/>
  <c r="AM1805" i="40"/>
  <c r="AL1805" i="40"/>
  <c r="AK1805" i="40"/>
  <c r="AJ1805" i="40"/>
  <c r="AI1805" i="40"/>
  <c r="AH1805" i="40"/>
  <c r="AG1805" i="40"/>
  <c r="AF1805" i="40"/>
  <c r="AE1805" i="40"/>
  <c r="AD1805" i="40"/>
  <c r="AC1805" i="40"/>
  <c r="AB1805" i="40"/>
  <c r="AA1805" i="40"/>
  <c r="Z1805" i="40"/>
  <c r="Y1805" i="40"/>
  <c r="X1805" i="40"/>
  <c r="W1805" i="40"/>
  <c r="V1805" i="40"/>
  <c r="U1805" i="40"/>
  <c r="T1805" i="40"/>
  <c r="S1805" i="40"/>
  <c r="R1805" i="40"/>
  <c r="Q1805" i="40"/>
  <c r="P1805" i="40"/>
  <c r="O1805" i="40"/>
  <c r="N1805" i="40"/>
  <c r="S1804" i="40"/>
  <c r="R1804" i="40"/>
  <c r="Q1804" i="40"/>
  <c r="P1804" i="40"/>
  <c r="O1804" i="40"/>
  <c r="N1804" i="40"/>
  <c r="AD1923" i="33"/>
  <c r="DJ1923" i="33"/>
  <c r="AO1803" i="40"/>
  <c r="DF1923" i="33"/>
  <c r="AN1803" i="40"/>
  <c r="DB1923" i="33"/>
  <c r="AM1803" i="40"/>
  <c r="CX1923" i="33"/>
  <c r="AL1803" i="40"/>
  <c r="CT1923" i="33"/>
  <c r="AK1803" i="40"/>
  <c r="CP1923" i="33"/>
  <c r="AJ1803" i="40"/>
  <c r="CL1923" i="33"/>
  <c r="AI1803" i="40"/>
  <c r="CH1923" i="33"/>
  <c r="AH1803" i="40"/>
  <c r="CD1923" i="33"/>
  <c r="AG1803" i="40"/>
  <c r="BZ1923" i="33"/>
  <c r="AF1803" i="40"/>
  <c r="BV1923" i="33"/>
  <c r="AE1803" i="40"/>
  <c r="BR1923" i="33"/>
  <c r="AD1803" i="40"/>
  <c r="BN1923" i="33"/>
  <c r="AC1803" i="40"/>
  <c r="BJ1923" i="33"/>
  <c r="AB1803" i="40"/>
  <c r="BF1923" i="33"/>
  <c r="AA1803" i="40"/>
  <c r="BB1923" i="33"/>
  <c r="Z1803" i="40"/>
  <c r="AX1923" i="33"/>
  <c r="Y1803" i="40"/>
  <c r="AT1923" i="33"/>
  <c r="X1803" i="40"/>
  <c r="AP1923" i="33"/>
  <c r="W1803" i="40"/>
  <c r="AL1923" i="33"/>
  <c r="V1803" i="40"/>
  <c r="AH1923" i="33"/>
  <c r="U1803" i="40"/>
  <c r="T1803" i="40"/>
  <c r="S1803" i="40"/>
  <c r="R1803" i="40"/>
  <c r="Q1803" i="40"/>
  <c r="P1803" i="40"/>
  <c r="O1803" i="40"/>
  <c r="N1803" i="40"/>
  <c r="R1799" i="40"/>
  <c r="Q1799" i="40"/>
  <c r="P1799" i="40"/>
  <c r="O1799" i="40"/>
  <c r="N1799" i="40"/>
  <c r="S1798" i="40"/>
  <c r="R1798" i="40"/>
  <c r="Q1798" i="40"/>
  <c r="P1798" i="40"/>
  <c r="O1798" i="40"/>
  <c r="N1798" i="40"/>
  <c r="S1797" i="40"/>
  <c r="R1797" i="40"/>
  <c r="Q1797" i="40"/>
  <c r="P1797" i="40"/>
  <c r="O1797" i="40"/>
  <c r="N1797" i="40"/>
  <c r="S1796" i="40"/>
  <c r="R1796" i="40"/>
  <c r="Q1796" i="40"/>
  <c r="P1796" i="40"/>
  <c r="O1796" i="40"/>
  <c r="N1796" i="40"/>
  <c r="S1795" i="40"/>
  <c r="R1795" i="40"/>
  <c r="Q1795" i="40"/>
  <c r="P1795" i="40"/>
  <c r="O1795" i="40"/>
  <c r="N1795" i="40"/>
  <c r="S1794" i="40"/>
  <c r="R1794" i="40"/>
  <c r="Q1794" i="40"/>
  <c r="P1794" i="40"/>
  <c r="O1794" i="40"/>
  <c r="N1794" i="40"/>
  <c r="BK1904" i="33"/>
  <c r="BL1904" i="33"/>
  <c r="BM1904" i="33"/>
  <c r="BN1904" i="33"/>
  <c r="BO1904" i="33"/>
  <c r="BP1904" i="33"/>
  <c r="BQ1904" i="33"/>
  <c r="BR1904" i="33"/>
  <c r="BS1904" i="33"/>
  <c r="BT1904" i="33"/>
  <c r="BU1904" i="33"/>
  <c r="BV1904" i="33"/>
  <c r="BW1904" i="33"/>
  <c r="BX1904" i="33"/>
  <c r="BY1904" i="33"/>
  <c r="BZ1904" i="33"/>
  <c r="CA1904" i="33"/>
  <c r="CB1904" i="33"/>
  <c r="CC1904" i="33"/>
  <c r="CD1904" i="33"/>
  <c r="CE1904" i="33"/>
  <c r="CF1904" i="33"/>
  <c r="CG1904" i="33"/>
  <c r="CH1904" i="33"/>
  <c r="CI1904" i="33"/>
  <c r="CJ1904" i="33"/>
  <c r="CK1904" i="33"/>
  <c r="CL1904" i="33"/>
  <c r="CM1904" i="33"/>
  <c r="CN1904" i="33"/>
  <c r="CO1904" i="33"/>
  <c r="CP1904" i="33"/>
  <c r="CQ1904" i="33"/>
  <c r="CR1904" i="33"/>
  <c r="CS1904" i="33"/>
  <c r="CT1904" i="33"/>
  <c r="CU1904" i="33"/>
  <c r="CV1904" i="33"/>
  <c r="CW1904" i="33"/>
  <c r="CX1904" i="33"/>
  <c r="CY1904" i="33"/>
  <c r="CZ1904" i="33"/>
  <c r="DA1904" i="33"/>
  <c r="DB1904" i="33"/>
  <c r="DC1904" i="33"/>
  <c r="DD1904" i="33"/>
  <c r="DE1904" i="33"/>
  <c r="DF1904" i="33"/>
  <c r="DG1904" i="33"/>
  <c r="DH1904" i="33"/>
  <c r="DI1904" i="33"/>
  <c r="DJ1904" i="33"/>
  <c r="DJ1913" i="33"/>
  <c r="AO1793" i="40"/>
  <c r="DF1913" i="33"/>
  <c r="AN1793" i="40"/>
  <c r="DB1913" i="33"/>
  <c r="AM1793" i="40"/>
  <c r="CX1913" i="33"/>
  <c r="AL1793" i="40"/>
  <c r="CT1913" i="33"/>
  <c r="AK1793" i="40"/>
  <c r="CP1913" i="33"/>
  <c r="AJ1793" i="40"/>
  <c r="CL1913" i="33"/>
  <c r="AI1793" i="40"/>
  <c r="CH1913" i="33"/>
  <c r="AH1793" i="40"/>
  <c r="CD1913" i="33"/>
  <c r="AG1793" i="40"/>
  <c r="BZ1913" i="33"/>
  <c r="AF1793" i="40"/>
  <c r="BV1913" i="33"/>
  <c r="AE1793" i="40"/>
  <c r="BR1913" i="33"/>
  <c r="AD1793" i="40"/>
  <c r="BN1913" i="33"/>
  <c r="AC1793" i="40"/>
  <c r="R1793" i="40"/>
  <c r="Q1793" i="40"/>
  <c r="P1793" i="40"/>
  <c r="O1793" i="40"/>
  <c r="N1793" i="40"/>
  <c r="AO1792" i="40"/>
  <c r="AN1792" i="40"/>
  <c r="AM1792" i="40"/>
  <c r="AL1792" i="40"/>
  <c r="AK1792" i="40"/>
  <c r="AJ1792" i="40"/>
  <c r="AI1792" i="40"/>
  <c r="AH1792" i="40"/>
  <c r="AG1792" i="40"/>
  <c r="AF1792" i="40"/>
  <c r="AE1792" i="40"/>
  <c r="AD1792" i="40"/>
  <c r="AC1792" i="40"/>
  <c r="AB1792" i="40"/>
  <c r="AA1792" i="40"/>
  <c r="Z1792" i="40"/>
  <c r="Y1792" i="40"/>
  <c r="X1792" i="40"/>
  <c r="W1792" i="40"/>
  <c r="V1792" i="40"/>
  <c r="U1792" i="40"/>
  <c r="T1792" i="40"/>
  <c r="S1792" i="40"/>
  <c r="R1792" i="40"/>
  <c r="Q1792" i="40"/>
  <c r="P1792" i="40"/>
  <c r="O1792" i="40"/>
  <c r="N1792" i="40"/>
  <c r="AE1911" i="33"/>
  <c r="AF1911" i="33"/>
  <c r="AG1911" i="33"/>
  <c r="AH1911" i="33"/>
  <c r="AI1911" i="33"/>
  <c r="AJ1911" i="33"/>
  <c r="AK1911" i="33"/>
  <c r="AL1911" i="33"/>
  <c r="AM1911" i="33"/>
  <c r="AN1911" i="33"/>
  <c r="AO1911" i="33"/>
  <c r="AP1911" i="33"/>
  <c r="AQ1911" i="33"/>
  <c r="AR1911" i="33"/>
  <c r="AS1911" i="33"/>
  <c r="AT1911" i="33"/>
  <c r="AU1911" i="33"/>
  <c r="AV1911" i="33"/>
  <c r="AW1911" i="33"/>
  <c r="AX1911" i="33"/>
  <c r="AY1911" i="33"/>
  <c r="AZ1911" i="33"/>
  <c r="BA1911" i="33"/>
  <c r="BB1911" i="33"/>
  <c r="BC1911" i="33"/>
  <c r="BD1911" i="33"/>
  <c r="BE1911" i="33"/>
  <c r="BF1911" i="33"/>
  <c r="BG1911" i="33"/>
  <c r="BH1911" i="33"/>
  <c r="BI1911" i="33"/>
  <c r="BJ1911" i="33"/>
  <c r="BK1911" i="33"/>
  <c r="BL1911" i="33"/>
  <c r="BM1911" i="33"/>
  <c r="BN1911" i="33"/>
  <c r="BO1911" i="33"/>
  <c r="BP1911" i="33"/>
  <c r="BQ1911" i="33"/>
  <c r="BR1911" i="33"/>
  <c r="BS1911" i="33"/>
  <c r="BT1911" i="33"/>
  <c r="BU1911" i="33"/>
  <c r="BV1911" i="33"/>
  <c r="BW1911" i="33"/>
  <c r="BX1911" i="33"/>
  <c r="BY1911" i="33"/>
  <c r="BZ1911" i="33"/>
  <c r="CA1911" i="33"/>
  <c r="CB1911" i="33"/>
  <c r="CC1911" i="33"/>
  <c r="CD1911" i="33"/>
  <c r="CE1911" i="33"/>
  <c r="CF1911" i="33"/>
  <c r="CG1911" i="33"/>
  <c r="CH1911" i="33"/>
  <c r="CI1911" i="33"/>
  <c r="CJ1911" i="33"/>
  <c r="CK1911" i="33"/>
  <c r="CL1911" i="33"/>
  <c r="CM1911" i="33"/>
  <c r="CN1911" i="33"/>
  <c r="CO1911" i="33"/>
  <c r="CP1911" i="33"/>
  <c r="CQ1911" i="33"/>
  <c r="CR1911" i="33"/>
  <c r="CS1911" i="33"/>
  <c r="CT1911" i="33"/>
  <c r="CU1911" i="33"/>
  <c r="CV1911" i="33"/>
  <c r="CW1911" i="33"/>
  <c r="CX1911" i="33"/>
  <c r="CY1911" i="33"/>
  <c r="CZ1911" i="33"/>
  <c r="DA1911" i="33"/>
  <c r="DB1911" i="33"/>
  <c r="DC1911" i="33"/>
  <c r="DD1911" i="33"/>
  <c r="DE1911" i="33"/>
  <c r="DF1911" i="33"/>
  <c r="DG1911" i="33"/>
  <c r="DH1911" i="33"/>
  <c r="DI1911" i="33"/>
  <c r="DJ1911" i="33"/>
  <c r="AO1791" i="40"/>
  <c r="AN1791" i="40"/>
  <c r="AM1791" i="40"/>
  <c r="AL1791" i="40"/>
  <c r="AK1791" i="40"/>
  <c r="AJ1791" i="40"/>
  <c r="AI1791" i="40"/>
  <c r="AH1791" i="40"/>
  <c r="AG1791" i="40"/>
  <c r="AF1791" i="40"/>
  <c r="AE1791" i="40"/>
  <c r="AD1791" i="40"/>
  <c r="AC1791" i="40"/>
  <c r="AB1791" i="40"/>
  <c r="AA1791" i="40"/>
  <c r="Z1791" i="40"/>
  <c r="Y1791" i="40"/>
  <c r="X1791" i="40"/>
  <c r="W1791" i="40"/>
  <c r="V1791" i="40"/>
  <c r="U1791" i="40"/>
  <c r="T1791" i="40"/>
  <c r="S1791" i="40"/>
  <c r="R1791" i="40"/>
  <c r="Q1791" i="40"/>
  <c r="P1791" i="40"/>
  <c r="O1791" i="40"/>
  <c r="N1791" i="40"/>
  <c r="T1789" i="40"/>
  <c r="S1789" i="40"/>
  <c r="R1789" i="40"/>
  <c r="Q1789" i="40"/>
  <c r="P1789" i="40"/>
  <c r="O1789" i="40"/>
  <c r="N1789" i="40"/>
  <c r="T1788" i="40"/>
  <c r="S1788" i="40"/>
  <c r="R1788" i="40"/>
  <c r="Q1788" i="40"/>
  <c r="P1788" i="40"/>
  <c r="O1788" i="40"/>
  <c r="N1788" i="40"/>
  <c r="AO1787" i="40"/>
  <c r="AN1787" i="40"/>
  <c r="AM1787" i="40"/>
  <c r="AL1787" i="40"/>
  <c r="AK1787" i="40"/>
  <c r="AJ1787" i="40"/>
  <c r="AI1787" i="40"/>
  <c r="AH1787" i="40"/>
  <c r="AG1787" i="40"/>
  <c r="AF1787" i="40"/>
  <c r="AE1787" i="40"/>
  <c r="AD1787" i="40"/>
  <c r="AC1787" i="40"/>
  <c r="AB1787" i="40"/>
  <c r="AA1787" i="40"/>
  <c r="Z1787" i="40"/>
  <c r="Y1787" i="40"/>
  <c r="X1787" i="40"/>
  <c r="W1787" i="40"/>
  <c r="V1787" i="40"/>
  <c r="U1787" i="40"/>
  <c r="T1787" i="40"/>
  <c r="S1787" i="40"/>
  <c r="R1787" i="40"/>
  <c r="Q1787" i="40"/>
  <c r="P1787" i="40"/>
  <c r="O1787" i="40"/>
  <c r="N1787" i="40"/>
  <c r="AE1906" i="33"/>
  <c r="AF1906" i="33"/>
  <c r="AG1906" i="33"/>
  <c r="AH1906" i="33"/>
  <c r="AI1906" i="33"/>
  <c r="AJ1906" i="33"/>
  <c r="AK1906" i="33"/>
  <c r="AL1906" i="33"/>
  <c r="AM1906" i="33"/>
  <c r="AN1906" i="33"/>
  <c r="AO1906" i="33"/>
  <c r="AP1906" i="33"/>
  <c r="AQ1906" i="33"/>
  <c r="AR1906" i="33"/>
  <c r="AS1906" i="33"/>
  <c r="AT1906" i="33"/>
  <c r="AU1906" i="33"/>
  <c r="AV1906" i="33"/>
  <c r="AW1906" i="33"/>
  <c r="AX1906" i="33"/>
  <c r="AY1906" i="33"/>
  <c r="AZ1906" i="33"/>
  <c r="BA1906" i="33"/>
  <c r="BB1906" i="33"/>
  <c r="BC1906" i="33"/>
  <c r="BD1906" i="33"/>
  <c r="BE1906" i="33"/>
  <c r="BF1906" i="33"/>
  <c r="BG1906" i="33"/>
  <c r="BH1906" i="33"/>
  <c r="BI1906" i="33"/>
  <c r="BJ1906" i="33"/>
  <c r="BK1906" i="33"/>
  <c r="BL1906" i="33"/>
  <c r="BM1906" i="33"/>
  <c r="BN1906" i="33"/>
  <c r="BO1906" i="33"/>
  <c r="BP1906" i="33"/>
  <c r="BQ1906" i="33"/>
  <c r="BR1906" i="33"/>
  <c r="BS1906" i="33"/>
  <c r="BT1906" i="33"/>
  <c r="BU1906" i="33"/>
  <c r="BV1906" i="33"/>
  <c r="BW1906" i="33"/>
  <c r="BX1906" i="33"/>
  <c r="BY1906" i="33"/>
  <c r="BZ1906" i="33"/>
  <c r="CA1906" i="33"/>
  <c r="CB1906" i="33"/>
  <c r="CC1906" i="33"/>
  <c r="CD1906" i="33"/>
  <c r="CE1906" i="33"/>
  <c r="CF1906" i="33"/>
  <c r="CG1906" i="33"/>
  <c r="CH1906" i="33"/>
  <c r="CI1906" i="33"/>
  <c r="CJ1906" i="33"/>
  <c r="CK1906" i="33"/>
  <c r="CL1906" i="33"/>
  <c r="CM1906" i="33"/>
  <c r="CN1906" i="33"/>
  <c r="CO1906" i="33"/>
  <c r="CP1906" i="33"/>
  <c r="CQ1906" i="33"/>
  <c r="CR1906" i="33"/>
  <c r="CS1906" i="33"/>
  <c r="CT1906" i="33"/>
  <c r="CU1906" i="33"/>
  <c r="CV1906" i="33"/>
  <c r="CW1906" i="33"/>
  <c r="CX1906" i="33"/>
  <c r="CY1906" i="33"/>
  <c r="CZ1906" i="33"/>
  <c r="DA1906" i="33"/>
  <c r="DB1906" i="33"/>
  <c r="DC1906" i="33"/>
  <c r="DD1906" i="33"/>
  <c r="DE1906" i="33"/>
  <c r="DF1906" i="33"/>
  <c r="DG1906" i="33"/>
  <c r="DH1906" i="33"/>
  <c r="DI1906" i="33"/>
  <c r="DJ1906" i="33"/>
  <c r="AO1786" i="40"/>
  <c r="AN1786" i="40"/>
  <c r="AM1786" i="40"/>
  <c r="AL1786" i="40"/>
  <c r="AK1786" i="40"/>
  <c r="AJ1786" i="40"/>
  <c r="AI1786" i="40"/>
  <c r="AH1786" i="40"/>
  <c r="AG1786" i="40"/>
  <c r="AF1786" i="40"/>
  <c r="AE1786" i="40"/>
  <c r="AD1786" i="40"/>
  <c r="AC1786" i="40"/>
  <c r="AB1786" i="40"/>
  <c r="AA1786" i="40"/>
  <c r="Z1786" i="40"/>
  <c r="Y1786" i="40"/>
  <c r="X1786" i="40"/>
  <c r="W1786" i="40"/>
  <c r="V1786" i="40"/>
  <c r="U1786" i="40"/>
  <c r="T1786" i="40"/>
  <c r="S1786" i="40"/>
  <c r="R1786" i="40"/>
  <c r="Q1786" i="40"/>
  <c r="P1786" i="40"/>
  <c r="O1786" i="40"/>
  <c r="N1786" i="40"/>
  <c r="AE1905" i="33"/>
  <c r="AF1905" i="33"/>
  <c r="AG1905" i="33"/>
  <c r="AH1905" i="33"/>
  <c r="AI1905" i="33"/>
  <c r="AJ1905" i="33"/>
  <c r="AK1905" i="33"/>
  <c r="AL1905" i="33"/>
  <c r="AM1905" i="33"/>
  <c r="AN1905" i="33"/>
  <c r="AO1905" i="33"/>
  <c r="AP1905" i="33"/>
  <c r="AQ1905" i="33"/>
  <c r="AR1905" i="33"/>
  <c r="AS1905" i="33"/>
  <c r="AT1905" i="33"/>
  <c r="AU1905" i="33"/>
  <c r="AV1905" i="33"/>
  <c r="AW1905" i="33"/>
  <c r="AX1905" i="33"/>
  <c r="AY1905" i="33"/>
  <c r="AZ1905" i="33"/>
  <c r="BA1905" i="33"/>
  <c r="BB1905" i="33"/>
  <c r="BC1905" i="33"/>
  <c r="BD1905" i="33"/>
  <c r="BE1905" i="33"/>
  <c r="BF1905" i="33"/>
  <c r="BG1905" i="33"/>
  <c r="BH1905" i="33"/>
  <c r="BI1905" i="33"/>
  <c r="BJ1905" i="33"/>
  <c r="BK1905" i="33"/>
  <c r="BL1905" i="33"/>
  <c r="BM1905" i="33"/>
  <c r="BN1905" i="33"/>
  <c r="BO1905" i="33"/>
  <c r="BP1905" i="33"/>
  <c r="BQ1905" i="33"/>
  <c r="BR1905" i="33"/>
  <c r="BS1905" i="33"/>
  <c r="BT1905" i="33"/>
  <c r="BU1905" i="33"/>
  <c r="BV1905" i="33"/>
  <c r="BW1905" i="33"/>
  <c r="BX1905" i="33"/>
  <c r="BY1905" i="33"/>
  <c r="BZ1905" i="33"/>
  <c r="CA1905" i="33"/>
  <c r="CB1905" i="33"/>
  <c r="CC1905" i="33"/>
  <c r="CD1905" i="33"/>
  <c r="CE1905" i="33"/>
  <c r="CF1905" i="33"/>
  <c r="CG1905" i="33"/>
  <c r="CH1905" i="33"/>
  <c r="CI1905" i="33"/>
  <c r="CJ1905" i="33"/>
  <c r="CK1905" i="33"/>
  <c r="CL1905" i="33"/>
  <c r="CM1905" i="33"/>
  <c r="CN1905" i="33"/>
  <c r="CO1905" i="33"/>
  <c r="CP1905" i="33"/>
  <c r="CQ1905" i="33"/>
  <c r="CR1905" i="33"/>
  <c r="CS1905" i="33"/>
  <c r="CT1905" i="33"/>
  <c r="CU1905" i="33"/>
  <c r="CV1905" i="33"/>
  <c r="CW1905" i="33"/>
  <c r="CX1905" i="33"/>
  <c r="CY1905" i="33"/>
  <c r="CZ1905" i="33"/>
  <c r="DA1905" i="33"/>
  <c r="DB1905" i="33"/>
  <c r="DC1905" i="33"/>
  <c r="DD1905" i="33"/>
  <c r="DE1905" i="33"/>
  <c r="DF1905" i="33"/>
  <c r="DG1905" i="33"/>
  <c r="DH1905" i="33"/>
  <c r="DI1905" i="33"/>
  <c r="DJ1905" i="33"/>
  <c r="AO1785" i="40"/>
  <c r="AN1785" i="40"/>
  <c r="AM1785" i="40"/>
  <c r="AL1785" i="40"/>
  <c r="AK1785" i="40"/>
  <c r="AJ1785" i="40"/>
  <c r="AI1785" i="40"/>
  <c r="AH1785" i="40"/>
  <c r="AG1785" i="40"/>
  <c r="AF1785" i="40"/>
  <c r="AE1785" i="40"/>
  <c r="AD1785" i="40"/>
  <c r="AC1785" i="40"/>
  <c r="AB1785" i="40"/>
  <c r="AA1785" i="40"/>
  <c r="Z1785" i="40"/>
  <c r="Y1785" i="40"/>
  <c r="X1785" i="40"/>
  <c r="W1785" i="40"/>
  <c r="V1785" i="40"/>
  <c r="U1785" i="40"/>
  <c r="T1785" i="40"/>
  <c r="S1785" i="40"/>
  <c r="R1785" i="40"/>
  <c r="Q1785" i="40"/>
  <c r="P1785" i="40"/>
  <c r="O1785" i="40"/>
  <c r="N1785" i="40"/>
  <c r="AO1784" i="40"/>
  <c r="AN1784" i="40"/>
  <c r="AM1784" i="40"/>
  <c r="AL1784" i="40"/>
  <c r="AK1784" i="40"/>
  <c r="AJ1784" i="40"/>
  <c r="AI1784" i="40"/>
  <c r="AH1784" i="40"/>
  <c r="AG1784" i="40"/>
  <c r="AF1784" i="40"/>
  <c r="AE1784" i="40"/>
  <c r="AD1784" i="40"/>
  <c r="AC1784" i="40"/>
  <c r="AB1784" i="40"/>
  <c r="AQ1904" i="33"/>
  <c r="AR1904" i="33"/>
  <c r="AS1904" i="33"/>
  <c r="AT1904" i="33"/>
  <c r="AU1904" i="33"/>
  <c r="AV1904" i="33"/>
  <c r="AW1904" i="33"/>
  <c r="AX1904" i="33"/>
  <c r="AY1904" i="33"/>
  <c r="AZ1904" i="33"/>
  <c r="BA1904" i="33"/>
  <c r="BB1904" i="33"/>
  <c r="BC1904" i="33"/>
  <c r="BD1904" i="33"/>
  <c r="BE1904" i="33"/>
  <c r="BF1904" i="33"/>
  <c r="AA1784" i="40"/>
  <c r="Z1784" i="40"/>
  <c r="Y1784" i="40"/>
  <c r="X1784" i="40"/>
  <c r="R1784" i="40"/>
  <c r="Q1784" i="40"/>
  <c r="P1784" i="40"/>
  <c r="O1784" i="40"/>
  <c r="N1784" i="40"/>
  <c r="AO1783" i="40"/>
  <c r="AN1783" i="40"/>
  <c r="AM1783" i="40"/>
  <c r="AL1783" i="40"/>
  <c r="AK1783" i="40"/>
  <c r="AJ1783" i="40"/>
  <c r="AI1783" i="40"/>
  <c r="AH1783" i="40"/>
  <c r="AG1783" i="40"/>
  <c r="AF1783" i="40"/>
  <c r="AE1783" i="40"/>
  <c r="AD1783" i="40"/>
  <c r="AC1783" i="40"/>
  <c r="AB1783" i="40"/>
  <c r="AA1783" i="40"/>
  <c r="Z1783" i="40"/>
  <c r="Y1783" i="40"/>
  <c r="X1783" i="40"/>
  <c r="W1783" i="40"/>
  <c r="V1783" i="40"/>
  <c r="U1783" i="40"/>
  <c r="T1783" i="40"/>
  <c r="S1783" i="40"/>
  <c r="R1783" i="40"/>
  <c r="Q1783" i="40"/>
  <c r="P1783" i="40"/>
  <c r="O1783" i="40"/>
  <c r="N1783" i="40"/>
  <c r="AO1782" i="40"/>
  <c r="AN1782" i="40"/>
  <c r="AM1782" i="40"/>
  <c r="AL1782" i="40"/>
  <c r="AK1782" i="40"/>
  <c r="AJ1782" i="40"/>
  <c r="AI1782" i="40"/>
  <c r="AH1782" i="40"/>
  <c r="AG1782" i="40"/>
  <c r="AF1782" i="40"/>
  <c r="AE1782" i="40"/>
  <c r="AD1782" i="40"/>
  <c r="AC1782" i="40"/>
  <c r="AB1782" i="40"/>
  <c r="AA1782" i="40"/>
  <c r="Z1782" i="40"/>
  <c r="Y1782" i="40"/>
  <c r="X1782" i="40"/>
  <c r="W1782" i="40"/>
  <c r="V1782" i="40"/>
  <c r="U1782" i="40"/>
  <c r="T1782" i="40"/>
  <c r="S1782" i="40"/>
  <c r="R1782" i="40"/>
  <c r="Q1782" i="40"/>
  <c r="P1782" i="40"/>
  <c r="O1782" i="40"/>
  <c r="N1782" i="40"/>
  <c r="AE1901" i="33"/>
  <c r="AF1901" i="33"/>
  <c r="AG1901" i="33"/>
  <c r="AH1901" i="33"/>
  <c r="AI1901" i="33"/>
  <c r="AJ1901" i="33"/>
  <c r="AK1901" i="33"/>
  <c r="AL1901" i="33"/>
  <c r="AM1901" i="33"/>
  <c r="AN1901" i="33"/>
  <c r="AO1901" i="33"/>
  <c r="AP1901" i="33"/>
  <c r="AQ1901" i="33"/>
  <c r="AR1901" i="33"/>
  <c r="AS1901" i="33"/>
  <c r="AT1901" i="33"/>
  <c r="AU1901" i="33"/>
  <c r="AV1901" i="33"/>
  <c r="AW1901" i="33"/>
  <c r="AX1901" i="33"/>
  <c r="AY1901" i="33"/>
  <c r="AZ1901" i="33"/>
  <c r="BA1901" i="33"/>
  <c r="BB1901" i="33"/>
  <c r="BC1901" i="33"/>
  <c r="BD1901" i="33"/>
  <c r="BE1901" i="33"/>
  <c r="BF1901" i="33"/>
  <c r="BG1901" i="33"/>
  <c r="BH1901" i="33"/>
  <c r="BI1901" i="33"/>
  <c r="BJ1901" i="33"/>
  <c r="BK1901" i="33"/>
  <c r="BL1901" i="33"/>
  <c r="BM1901" i="33"/>
  <c r="BN1901" i="33"/>
  <c r="BO1901" i="33"/>
  <c r="BP1901" i="33"/>
  <c r="BQ1901" i="33"/>
  <c r="BR1901" i="33"/>
  <c r="BS1901" i="33"/>
  <c r="BT1901" i="33"/>
  <c r="BU1901" i="33"/>
  <c r="BV1901" i="33"/>
  <c r="BW1901" i="33"/>
  <c r="BX1901" i="33"/>
  <c r="BY1901" i="33"/>
  <c r="BZ1901" i="33"/>
  <c r="CA1901" i="33"/>
  <c r="CB1901" i="33"/>
  <c r="CC1901" i="33"/>
  <c r="CD1901" i="33"/>
  <c r="CE1901" i="33"/>
  <c r="CF1901" i="33"/>
  <c r="CG1901" i="33"/>
  <c r="CH1901" i="33"/>
  <c r="CI1901" i="33"/>
  <c r="CJ1901" i="33"/>
  <c r="CK1901" i="33"/>
  <c r="CL1901" i="33"/>
  <c r="CM1901" i="33"/>
  <c r="CN1901" i="33"/>
  <c r="CO1901" i="33"/>
  <c r="CP1901" i="33"/>
  <c r="CQ1901" i="33"/>
  <c r="CR1901" i="33"/>
  <c r="CS1901" i="33"/>
  <c r="CT1901" i="33"/>
  <c r="CU1901" i="33"/>
  <c r="CV1901" i="33"/>
  <c r="CW1901" i="33"/>
  <c r="CX1901" i="33"/>
  <c r="CY1901" i="33"/>
  <c r="CZ1901" i="33"/>
  <c r="DA1901" i="33"/>
  <c r="DB1901" i="33"/>
  <c r="DC1901" i="33"/>
  <c r="DD1901" i="33"/>
  <c r="DE1901" i="33"/>
  <c r="DF1901" i="33"/>
  <c r="DG1901" i="33"/>
  <c r="DH1901" i="33"/>
  <c r="DI1901" i="33"/>
  <c r="DJ1901" i="33"/>
  <c r="AO1781" i="40"/>
  <c r="AN1781" i="40"/>
  <c r="AM1781" i="40"/>
  <c r="AL1781" i="40"/>
  <c r="AK1781" i="40"/>
  <c r="AJ1781" i="40"/>
  <c r="AI1781" i="40"/>
  <c r="AH1781" i="40"/>
  <c r="AG1781" i="40"/>
  <c r="AF1781" i="40"/>
  <c r="AE1781" i="40"/>
  <c r="AD1781" i="40"/>
  <c r="AC1781" i="40"/>
  <c r="AB1781" i="40"/>
  <c r="AA1781" i="40"/>
  <c r="Z1781" i="40"/>
  <c r="Y1781" i="40"/>
  <c r="X1781" i="40"/>
  <c r="W1781" i="40"/>
  <c r="V1781" i="40"/>
  <c r="U1781" i="40"/>
  <c r="T1781" i="40"/>
  <c r="S1781" i="40"/>
  <c r="R1781" i="40"/>
  <c r="Q1781" i="40"/>
  <c r="P1781" i="40"/>
  <c r="O1781" i="40"/>
  <c r="N1781" i="40"/>
  <c r="T1780" i="40"/>
  <c r="S1780" i="40"/>
  <c r="R1780" i="40"/>
  <c r="Q1780" i="40"/>
  <c r="P1780" i="40"/>
  <c r="O1780" i="40"/>
  <c r="N1780" i="40"/>
  <c r="AO1779" i="40"/>
  <c r="AN1779" i="40"/>
  <c r="AM1779" i="40"/>
  <c r="AL1779" i="40"/>
  <c r="AK1779" i="40"/>
  <c r="AJ1779" i="40"/>
  <c r="AI1779" i="40"/>
  <c r="AH1779" i="40"/>
  <c r="AG1779" i="40"/>
  <c r="AF1779" i="40"/>
  <c r="AE1779" i="40"/>
  <c r="AD1779" i="40"/>
  <c r="AC1779" i="40"/>
  <c r="AB1779" i="40"/>
  <c r="AA1779" i="40"/>
  <c r="Z1779" i="40"/>
  <c r="Y1779" i="40"/>
  <c r="X1779" i="40"/>
  <c r="W1779" i="40"/>
  <c r="V1779" i="40"/>
  <c r="U1779" i="40"/>
  <c r="T1779" i="40"/>
  <c r="S1779" i="40"/>
  <c r="R1779" i="40"/>
  <c r="Q1779" i="40"/>
  <c r="P1779" i="40"/>
  <c r="O1779" i="40"/>
  <c r="N1779" i="40"/>
  <c r="AO1778" i="40"/>
  <c r="AN1778" i="40"/>
  <c r="AM1778" i="40"/>
  <c r="AL1778" i="40"/>
  <c r="AK1778" i="40"/>
  <c r="AJ1778" i="40"/>
  <c r="AI1778" i="40"/>
  <c r="AH1778" i="40"/>
  <c r="AG1778" i="40"/>
  <c r="AF1778" i="40"/>
  <c r="AE1778" i="40"/>
  <c r="AD1778" i="40"/>
  <c r="AC1778" i="40"/>
  <c r="AB1778" i="40"/>
  <c r="AA1778" i="40"/>
  <c r="Z1778" i="40"/>
  <c r="Y1778" i="40"/>
  <c r="X1778" i="40"/>
  <c r="W1778" i="40"/>
  <c r="V1778" i="40"/>
  <c r="U1778" i="40"/>
  <c r="T1778" i="40"/>
  <c r="S1778" i="40"/>
  <c r="R1778" i="40"/>
  <c r="Q1778" i="40"/>
  <c r="P1778" i="40"/>
  <c r="O1778" i="40"/>
  <c r="N1778" i="40"/>
  <c r="S1810" i="40"/>
  <c r="R1775" i="40"/>
  <c r="Q1775" i="40"/>
  <c r="P1775" i="40"/>
  <c r="O1775" i="40"/>
  <c r="N1775" i="40"/>
  <c r="S1774" i="40"/>
  <c r="R1774" i="40"/>
  <c r="Q1774" i="40"/>
  <c r="P1774" i="40"/>
  <c r="O1774" i="40"/>
  <c r="N1774" i="40"/>
  <c r="AD1893" i="33"/>
  <c r="AE1893" i="33"/>
  <c r="AF1893" i="33"/>
  <c r="AG1893" i="33"/>
  <c r="AH1893" i="33"/>
  <c r="AI1893" i="33"/>
  <c r="AJ1893" i="33"/>
  <c r="AK1893" i="33"/>
  <c r="AL1893" i="33"/>
  <c r="AM1893" i="33"/>
  <c r="AN1893" i="33"/>
  <c r="AO1893" i="33"/>
  <c r="AP1893" i="33"/>
  <c r="AQ1893" i="33"/>
  <c r="AR1893" i="33"/>
  <c r="AS1893" i="33"/>
  <c r="AT1893" i="33"/>
  <c r="AU1893" i="33"/>
  <c r="AV1893" i="33"/>
  <c r="AW1893" i="33"/>
  <c r="AX1893" i="33"/>
  <c r="AY1893" i="33"/>
  <c r="AZ1893" i="33"/>
  <c r="BA1893" i="33"/>
  <c r="BB1893" i="33"/>
  <c r="BC1893" i="33"/>
  <c r="BD1893" i="33"/>
  <c r="BE1893" i="33"/>
  <c r="BF1893" i="33"/>
  <c r="BG1893" i="33"/>
  <c r="BH1893" i="33"/>
  <c r="BI1893" i="33"/>
  <c r="BJ1893" i="33"/>
  <c r="BK1893" i="33"/>
  <c r="BL1893" i="33"/>
  <c r="BM1893" i="33"/>
  <c r="BN1893" i="33"/>
  <c r="BO1893" i="33"/>
  <c r="BP1893" i="33"/>
  <c r="BQ1893" i="33"/>
  <c r="BR1893" i="33"/>
  <c r="BS1893" i="33"/>
  <c r="BT1893" i="33"/>
  <c r="BU1893" i="33"/>
  <c r="BV1893" i="33"/>
  <c r="BW1893" i="33"/>
  <c r="BX1893" i="33"/>
  <c r="BY1893" i="33"/>
  <c r="BZ1893" i="33"/>
  <c r="CA1893" i="33"/>
  <c r="CB1893" i="33"/>
  <c r="CC1893" i="33"/>
  <c r="CD1893" i="33"/>
  <c r="CE1893" i="33"/>
  <c r="CF1893" i="33"/>
  <c r="CG1893" i="33"/>
  <c r="CH1893" i="33"/>
  <c r="CI1893" i="33"/>
  <c r="CJ1893" i="33"/>
  <c r="CK1893" i="33"/>
  <c r="CL1893" i="33"/>
  <c r="CM1893" i="33"/>
  <c r="CN1893" i="33"/>
  <c r="CO1893" i="33"/>
  <c r="CP1893" i="33"/>
  <c r="CQ1893" i="33"/>
  <c r="CR1893" i="33"/>
  <c r="CS1893" i="33"/>
  <c r="CT1893" i="33"/>
  <c r="CU1893" i="33"/>
  <c r="CV1893" i="33"/>
  <c r="CW1893" i="33"/>
  <c r="CX1893" i="33"/>
  <c r="CY1893" i="33"/>
  <c r="CZ1893" i="33"/>
  <c r="DA1893" i="33"/>
  <c r="DB1893" i="33"/>
  <c r="DC1893" i="33"/>
  <c r="DD1893" i="33"/>
  <c r="DE1893" i="33"/>
  <c r="DF1893" i="33"/>
  <c r="DG1893" i="33"/>
  <c r="DH1893" i="33"/>
  <c r="DI1893" i="33"/>
  <c r="DJ1893" i="33"/>
  <c r="AO1773" i="40"/>
  <c r="AN1773" i="40"/>
  <c r="AM1773" i="40"/>
  <c r="AL1773" i="40"/>
  <c r="AK1773" i="40"/>
  <c r="AJ1773" i="40"/>
  <c r="AI1773" i="40"/>
  <c r="AH1773" i="40"/>
  <c r="AG1773" i="40"/>
  <c r="AF1773" i="40"/>
  <c r="AE1773" i="40"/>
  <c r="AD1773" i="40"/>
  <c r="AC1773" i="40"/>
  <c r="AB1773" i="40"/>
  <c r="AA1773" i="40"/>
  <c r="Z1773" i="40"/>
  <c r="Y1773" i="40"/>
  <c r="X1773" i="40"/>
  <c r="W1773" i="40"/>
  <c r="V1773" i="40"/>
  <c r="U1773" i="40"/>
  <c r="T1773" i="40"/>
  <c r="S1773" i="40"/>
  <c r="R1773" i="40"/>
  <c r="Q1773" i="40"/>
  <c r="P1773" i="40"/>
  <c r="O1773" i="40"/>
  <c r="N1773" i="40"/>
  <c r="AO1772" i="40"/>
  <c r="AN1772" i="40"/>
  <c r="AM1772" i="40"/>
  <c r="AL1772" i="40"/>
  <c r="AK1772" i="40"/>
  <c r="AJ1772" i="40"/>
  <c r="AI1772" i="40"/>
  <c r="AH1772" i="40"/>
  <c r="AG1772" i="40"/>
  <c r="AF1772" i="40"/>
  <c r="AE1772" i="40"/>
  <c r="AD1772" i="40"/>
  <c r="AC1772" i="40"/>
  <c r="AB1772" i="40"/>
  <c r="AA1772" i="40"/>
  <c r="Z1772" i="40"/>
  <c r="Y1772" i="40"/>
  <c r="X1772" i="40"/>
  <c r="W1772" i="40"/>
  <c r="V1772" i="40"/>
  <c r="U1772" i="40"/>
  <c r="T1772" i="40"/>
  <c r="S1772" i="40"/>
  <c r="R1772" i="40"/>
  <c r="Q1772" i="40"/>
  <c r="P1772" i="40"/>
  <c r="O1772" i="40"/>
  <c r="N1772" i="40"/>
  <c r="AO1771" i="40"/>
  <c r="AN1771" i="40"/>
  <c r="AM1771" i="40"/>
  <c r="AL1771" i="40"/>
  <c r="AK1771" i="40"/>
  <c r="AJ1771" i="40"/>
  <c r="AI1771" i="40"/>
  <c r="AH1771" i="40"/>
  <c r="AG1771" i="40"/>
  <c r="AF1771" i="40"/>
  <c r="AE1771" i="40"/>
  <c r="AD1771" i="40"/>
  <c r="AC1771" i="40"/>
  <c r="AB1771" i="40"/>
  <c r="AA1771" i="40"/>
  <c r="Z1771" i="40"/>
  <c r="Y1771" i="40"/>
  <c r="X1771" i="40"/>
  <c r="W1771" i="40"/>
  <c r="V1771" i="40"/>
  <c r="U1771" i="40"/>
  <c r="T1771" i="40"/>
  <c r="S1771" i="40"/>
  <c r="R1771" i="40"/>
  <c r="Q1771" i="40"/>
  <c r="P1771" i="40"/>
  <c r="O1771" i="40"/>
  <c r="N1771" i="40"/>
  <c r="AD1785" i="33"/>
  <c r="AD1880" i="33"/>
  <c r="AD1890" i="33"/>
  <c r="T1770" i="40"/>
  <c r="S1770" i="40"/>
  <c r="R1770" i="40"/>
  <c r="Q1770" i="40"/>
  <c r="P1770" i="40"/>
  <c r="O1770" i="40"/>
  <c r="N1770" i="40"/>
  <c r="AD1889" i="33"/>
  <c r="AE1889" i="33"/>
  <c r="AF1889" i="33"/>
  <c r="AG1889" i="33"/>
  <c r="AH1889" i="33"/>
  <c r="AI1889" i="33"/>
  <c r="AJ1889" i="33"/>
  <c r="AK1889" i="33"/>
  <c r="AL1889" i="33"/>
  <c r="AM1889" i="33"/>
  <c r="AN1889" i="33"/>
  <c r="AO1889" i="33"/>
  <c r="AP1889" i="33"/>
  <c r="AQ1889" i="33"/>
  <c r="AR1889" i="33"/>
  <c r="AS1889" i="33"/>
  <c r="AT1889" i="33"/>
  <c r="AU1889" i="33"/>
  <c r="AV1889" i="33"/>
  <c r="AW1889" i="33"/>
  <c r="AX1889" i="33"/>
  <c r="AY1889" i="33"/>
  <c r="AZ1889" i="33"/>
  <c r="BA1889" i="33"/>
  <c r="BB1889" i="33"/>
  <c r="BC1889" i="33"/>
  <c r="BD1889" i="33"/>
  <c r="BE1889" i="33"/>
  <c r="BF1889" i="33"/>
  <c r="BG1889" i="33"/>
  <c r="BH1889" i="33"/>
  <c r="BI1889" i="33"/>
  <c r="BJ1889" i="33"/>
  <c r="BK1889" i="33"/>
  <c r="BL1889" i="33"/>
  <c r="BM1889" i="33"/>
  <c r="BN1889" i="33"/>
  <c r="BO1889" i="33"/>
  <c r="BP1889" i="33"/>
  <c r="BQ1889" i="33"/>
  <c r="BR1889" i="33"/>
  <c r="BS1889" i="33"/>
  <c r="BT1889" i="33"/>
  <c r="BU1889" i="33"/>
  <c r="BV1889" i="33"/>
  <c r="BW1889" i="33"/>
  <c r="BX1889" i="33"/>
  <c r="BY1889" i="33"/>
  <c r="BZ1889" i="33"/>
  <c r="CA1889" i="33"/>
  <c r="CB1889" i="33"/>
  <c r="CC1889" i="33"/>
  <c r="CD1889" i="33"/>
  <c r="CE1889" i="33"/>
  <c r="CF1889" i="33"/>
  <c r="CG1889" i="33"/>
  <c r="CH1889" i="33"/>
  <c r="CI1889" i="33"/>
  <c r="CJ1889" i="33"/>
  <c r="CK1889" i="33"/>
  <c r="CL1889" i="33"/>
  <c r="CM1889" i="33"/>
  <c r="CN1889" i="33"/>
  <c r="CO1889" i="33"/>
  <c r="CP1889" i="33"/>
  <c r="CQ1889" i="33"/>
  <c r="CR1889" i="33"/>
  <c r="CS1889" i="33"/>
  <c r="CT1889" i="33"/>
  <c r="CU1889" i="33"/>
  <c r="CV1889" i="33"/>
  <c r="CW1889" i="33"/>
  <c r="CX1889" i="33"/>
  <c r="CY1889" i="33"/>
  <c r="CZ1889" i="33"/>
  <c r="DA1889" i="33"/>
  <c r="DB1889" i="33"/>
  <c r="DC1889" i="33"/>
  <c r="DD1889" i="33"/>
  <c r="DE1889" i="33"/>
  <c r="DF1889" i="33"/>
  <c r="DG1889" i="33"/>
  <c r="DH1889" i="33"/>
  <c r="DI1889" i="33"/>
  <c r="DJ1889" i="33"/>
  <c r="AO1769" i="40"/>
  <c r="AN1769" i="40"/>
  <c r="AM1769" i="40"/>
  <c r="AL1769" i="40"/>
  <c r="AK1769" i="40"/>
  <c r="AJ1769" i="40"/>
  <c r="AI1769" i="40"/>
  <c r="AH1769" i="40"/>
  <c r="AG1769" i="40"/>
  <c r="AF1769" i="40"/>
  <c r="AE1769" i="40"/>
  <c r="AD1769" i="40"/>
  <c r="AC1769" i="40"/>
  <c r="AB1769" i="40"/>
  <c r="AA1769" i="40"/>
  <c r="Z1769" i="40"/>
  <c r="Y1769" i="40"/>
  <c r="X1769" i="40"/>
  <c r="W1769" i="40"/>
  <c r="V1769" i="40"/>
  <c r="U1769" i="40"/>
  <c r="T1769" i="40"/>
  <c r="S1769" i="40"/>
  <c r="R1769" i="40"/>
  <c r="Q1769" i="40"/>
  <c r="P1769" i="40"/>
  <c r="O1769" i="40"/>
  <c r="N1769" i="40"/>
  <c r="AO1768" i="40"/>
  <c r="AN1768" i="40"/>
  <c r="AM1768" i="40"/>
  <c r="AL1768" i="40"/>
  <c r="AK1768" i="40"/>
  <c r="AJ1768" i="40"/>
  <c r="AI1768" i="40"/>
  <c r="AH1768" i="40"/>
  <c r="AG1768" i="40"/>
  <c r="AF1768" i="40"/>
  <c r="AE1768" i="40"/>
  <c r="AD1768" i="40"/>
  <c r="AC1768" i="40"/>
  <c r="AB1768" i="40"/>
  <c r="AA1768" i="40"/>
  <c r="Z1768" i="40"/>
  <c r="Y1768" i="40"/>
  <c r="X1768" i="40"/>
  <c r="W1768" i="40"/>
  <c r="V1768" i="40"/>
  <c r="U1768" i="40"/>
  <c r="T1768" i="40"/>
  <c r="S1768" i="40"/>
  <c r="R1768" i="40"/>
  <c r="Q1768" i="40"/>
  <c r="P1768" i="40"/>
  <c r="O1768" i="40"/>
  <c r="N1768" i="40"/>
  <c r="AD1887" i="33"/>
  <c r="DJ1887" i="33"/>
  <c r="AO1767" i="40"/>
  <c r="DF1887" i="33"/>
  <c r="AN1767" i="40"/>
  <c r="DB1887" i="33"/>
  <c r="AM1767" i="40"/>
  <c r="CX1887" i="33"/>
  <c r="AL1767" i="40"/>
  <c r="CT1887" i="33"/>
  <c r="AK1767" i="40"/>
  <c r="CP1887" i="33"/>
  <c r="AJ1767" i="40"/>
  <c r="CL1887" i="33"/>
  <c r="AI1767" i="40"/>
  <c r="CH1887" i="33"/>
  <c r="AH1767" i="40"/>
  <c r="CD1887" i="33"/>
  <c r="AG1767" i="40"/>
  <c r="BZ1887" i="33"/>
  <c r="AF1767" i="40"/>
  <c r="BV1887" i="33"/>
  <c r="AE1767" i="40"/>
  <c r="BR1887" i="33"/>
  <c r="AD1767" i="40"/>
  <c r="BN1887" i="33"/>
  <c r="AC1767" i="40"/>
  <c r="BJ1887" i="33"/>
  <c r="AB1767" i="40"/>
  <c r="BF1887" i="33"/>
  <c r="AA1767" i="40"/>
  <c r="BB1887" i="33"/>
  <c r="Z1767" i="40"/>
  <c r="AX1887" i="33"/>
  <c r="Y1767" i="40"/>
  <c r="AT1887" i="33"/>
  <c r="X1767" i="40"/>
  <c r="AP1887" i="33"/>
  <c r="W1767" i="40"/>
  <c r="AL1887" i="33"/>
  <c r="V1767" i="40"/>
  <c r="AH1887" i="33"/>
  <c r="U1767" i="40"/>
  <c r="T1767" i="40"/>
  <c r="S1767" i="40"/>
  <c r="R1767" i="40"/>
  <c r="Q1767" i="40"/>
  <c r="P1767" i="40"/>
  <c r="O1767" i="40"/>
  <c r="N1767" i="40"/>
  <c r="R1766" i="40"/>
  <c r="Q1766" i="40"/>
  <c r="P1766" i="40"/>
  <c r="O1766" i="40"/>
  <c r="N1766" i="40"/>
  <c r="S1765" i="40"/>
  <c r="R1765" i="40"/>
  <c r="Q1765" i="40"/>
  <c r="P1765" i="40"/>
  <c r="O1765" i="40"/>
  <c r="N1765" i="40"/>
  <c r="AO1764" i="40"/>
  <c r="AN1764" i="40"/>
  <c r="AM1764" i="40"/>
  <c r="AL1764" i="40"/>
  <c r="AK1764" i="40"/>
  <c r="AJ1764" i="40"/>
  <c r="AI1764" i="40"/>
  <c r="AH1764" i="40"/>
  <c r="AG1764" i="40"/>
  <c r="AF1764" i="40"/>
  <c r="AE1764" i="40"/>
  <c r="AD1764" i="40"/>
  <c r="AC1764" i="40"/>
  <c r="AB1764" i="40"/>
  <c r="AA1764" i="40"/>
  <c r="Z1764" i="40"/>
  <c r="Y1764" i="40"/>
  <c r="X1764" i="40"/>
  <c r="W1764" i="40"/>
  <c r="V1764" i="40"/>
  <c r="U1764" i="40"/>
  <c r="T1764" i="40"/>
  <c r="S1764" i="40"/>
  <c r="R1764" i="40"/>
  <c r="Q1764" i="40"/>
  <c r="P1764" i="40"/>
  <c r="O1764" i="40"/>
  <c r="N1764" i="40"/>
  <c r="S1762" i="40"/>
  <c r="R1762" i="40"/>
  <c r="Q1762" i="40"/>
  <c r="P1762" i="40"/>
  <c r="O1762" i="40"/>
  <c r="N1762" i="40"/>
  <c r="AD1881" i="33"/>
  <c r="AE1881" i="33"/>
  <c r="AF1881" i="33"/>
  <c r="AG1881" i="33"/>
  <c r="AH1881" i="33"/>
  <c r="AI1881" i="33"/>
  <c r="AJ1881" i="33"/>
  <c r="AK1881" i="33"/>
  <c r="AL1881" i="33"/>
  <c r="AM1881" i="33"/>
  <c r="AN1881" i="33"/>
  <c r="AO1881" i="33"/>
  <c r="AP1881" i="33"/>
  <c r="AQ1881" i="33"/>
  <c r="AR1881" i="33"/>
  <c r="AS1881" i="33"/>
  <c r="AT1881" i="33"/>
  <c r="AU1881" i="33"/>
  <c r="AV1881" i="33"/>
  <c r="AW1881" i="33"/>
  <c r="AX1881" i="33"/>
  <c r="AY1881" i="33"/>
  <c r="AZ1881" i="33"/>
  <c r="BA1881" i="33"/>
  <c r="BB1881" i="33"/>
  <c r="BC1881" i="33"/>
  <c r="BD1881" i="33"/>
  <c r="BE1881" i="33"/>
  <c r="BF1881" i="33"/>
  <c r="BG1881" i="33"/>
  <c r="BH1881" i="33"/>
  <c r="BI1881" i="33"/>
  <c r="BJ1881" i="33"/>
  <c r="BK1881" i="33"/>
  <c r="BL1881" i="33"/>
  <c r="BM1881" i="33"/>
  <c r="BN1881" i="33"/>
  <c r="BO1881" i="33"/>
  <c r="BP1881" i="33"/>
  <c r="BQ1881" i="33"/>
  <c r="BR1881" i="33"/>
  <c r="BS1881" i="33"/>
  <c r="BT1881" i="33"/>
  <c r="BU1881" i="33"/>
  <c r="BV1881" i="33"/>
  <c r="BW1881" i="33"/>
  <c r="BX1881" i="33"/>
  <c r="BY1881" i="33"/>
  <c r="BZ1881" i="33"/>
  <c r="CA1881" i="33"/>
  <c r="CB1881" i="33"/>
  <c r="CC1881" i="33"/>
  <c r="CD1881" i="33"/>
  <c r="CE1881" i="33"/>
  <c r="CF1881" i="33"/>
  <c r="CG1881" i="33"/>
  <c r="CH1881" i="33"/>
  <c r="CI1881" i="33"/>
  <c r="CJ1881" i="33"/>
  <c r="CK1881" i="33"/>
  <c r="CL1881" i="33"/>
  <c r="CM1881" i="33"/>
  <c r="CN1881" i="33"/>
  <c r="CO1881" i="33"/>
  <c r="CP1881" i="33"/>
  <c r="CQ1881" i="33"/>
  <c r="CR1881" i="33"/>
  <c r="CS1881" i="33"/>
  <c r="CT1881" i="33"/>
  <c r="CU1881" i="33"/>
  <c r="CV1881" i="33"/>
  <c r="CW1881" i="33"/>
  <c r="CX1881" i="33"/>
  <c r="CY1881" i="33"/>
  <c r="CZ1881" i="33"/>
  <c r="DA1881" i="33"/>
  <c r="DB1881" i="33"/>
  <c r="DC1881" i="33"/>
  <c r="DD1881" i="33"/>
  <c r="DE1881" i="33"/>
  <c r="DF1881" i="33"/>
  <c r="DG1881" i="33"/>
  <c r="DH1881" i="33"/>
  <c r="DI1881" i="33"/>
  <c r="DJ1881" i="33"/>
  <c r="AO1761" i="40"/>
  <c r="AN1761" i="40"/>
  <c r="AM1761" i="40"/>
  <c r="AL1761" i="40"/>
  <c r="AK1761" i="40"/>
  <c r="AJ1761" i="40"/>
  <c r="AI1761" i="40"/>
  <c r="AH1761" i="40"/>
  <c r="AG1761" i="40"/>
  <c r="AF1761" i="40"/>
  <c r="AE1761" i="40"/>
  <c r="AD1761" i="40"/>
  <c r="AC1761" i="40"/>
  <c r="AB1761" i="40"/>
  <c r="AA1761" i="40"/>
  <c r="Z1761" i="40"/>
  <c r="Y1761" i="40"/>
  <c r="X1761" i="40"/>
  <c r="W1761" i="40"/>
  <c r="V1761" i="40"/>
  <c r="U1761" i="40"/>
  <c r="T1761" i="40"/>
  <c r="S1761" i="40"/>
  <c r="R1761" i="40"/>
  <c r="Q1761" i="40"/>
  <c r="P1761" i="40"/>
  <c r="O1761" i="40"/>
  <c r="N1761" i="40"/>
  <c r="T1760" i="40"/>
  <c r="S1760" i="40"/>
  <c r="R1760" i="40"/>
  <c r="Q1760" i="40"/>
  <c r="P1760" i="40"/>
  <c r="O1760" i="40"/>
  <c r="N1760" i="40"/>
  <c r="S1759" i="40"/>
  <c r="R1759" i="40"/>
  <c r="Q1759" i="40"/>
  <c r="P1759" i="40"/>
  <c r="O1759" i="40"/>
  <c r="N1759" i="40"/>
  <c r="AO1758" i="40"/>
  <c r="AN1758" i="40"/>
  <c r="AM1758" i="40"/>
  <c r="AL1758" i="40"/>
  <c r="AK1758" i="40"/>
  <c r="AJ1758" i="40"/>
  <c r="AI1758" i="40"/>
  <c r="AH1758" i="40"/>
  <c r="AG1758" i="40"/>
  <c r="AF1758" i="40"/>
  <c r="AE1758" i="40"/>
  <c r="AD1758" i="40"/>
  <c r="AC1758" i="40"/>
  <c r="AB1758" i="40"/>
  <c r="AA1758" i="40"/>
  <c r="Z1758" i="40"/>
  <c r="Y1758" i="40"/>
  <c r="X1758" i="40"/>
  <c r="W1758" i="40"/>
  <c r="V1758" i="40"/>
  <c r="U1758" i="40"/>
  <c r="T1758" i="40"/>
  <c r="S1758" i="40"/>
  <c r="R1758" i="40"/>
  <c r="Q1758" i="40"/>
  <c r="P1758" i="40"/>
  <c r="O1758" i="40"/>
  <c r="N1758" i="40"/>
  <c r="AO1757" i="40"/>
  <c r="AN1757" i="40"/>
  <c r="AM1757" i="40"/>
  <c r="AL1757" i="40"/>
  <c r="AK1757" i="40"/>
  <c r="AJ1757" i="40"/>
  <c r="AI1757" i="40"/>
  <c r="AH1757" i="40"/>
  <c r="AG1757" i="40"/>
  <c r="AF1757" i="40"/>
  <c r="AE1757" i="40"/>
  <c r="AD1757" i="40"/>
  <c r="AC1757" i="40"/>
  <c r="AB1757" i="40"/>
  <c r="AA1757" i="40"/>
  <c r="Z1757" i="40"/>
  <c r="Y1757" i="40"/>
  <c r="X1757" i="40"/>
  <c r="W1757" i="40"/>
  <c r="V1757" i="40"/>
  <c r="U1757" i="40"/>
  <c r="T1757" i="40"/>
  <c r="S1757" i="40"/>
  <c r="R1757" i="40"/>
  <c r="Q1757" i="40"/>
  <c r="P1757" i="40"/>
  <c r="O1757" i="40"/>
  <c r="N1757" i="40"/>
  <c r="AO1756" i="40"/>
  <c r="AN1756" i="40"/>
  <c r="AM1756" i="40"/>
  <c r="AL1756" i="40"/>
  <c r="AK1756" i="40"/>
  <c r="AJ1756" i="40"/>
  <c r="AI1756" i="40"/>
  <c r="AH1756" i="40"/>
  <c r="AG1756" i="40"/>
  <c r="AF1756" i="40"/>
  <c r="AE1756" i="40"/>
  <c r="AD1756" i="40"/>
  <c r="AC1756" i="40"/>
  <c r="AB1756" i="40"/>
  <c r="AA1756" i="40"/>
  <c r="Z1756" i="40"/>
  <c r="Y1756" i="40"/>
  <c r="X1756" i="40"/>
  <c r="W1756" i="40"/>
  <c r="V1756" i="40"/>
  <c r="U1756" i="40"/>
  <c r="T1756" i="40"/>
  <c r="S1756" i="40"/>
  <c r="R1756" i="40"/>
  <c r="Q1756" i="40"/>
  <c r="P1756" i="40"/>
  <c r="O1756" i="40"/>
  <c r="N1756" i="40"/>
  <c r="AD1875" i="33"/>
  <c r="AE1875" i="33"/>
  <c r="AF1875" i="33"/>
  <c r="AG1875" i="33"/>
  <c r="AH1875" i="33"/>
  <c r="AI1875" i="33"/>
  <c r="AJ1875" i="33"/>
  <c r="AK1875" i="33"/>
  <c r="AL1875" i="33"/>
  <c r="AM1875" i="33"/>
  <c r="AN1875" i="33"/>
  <c r="AO1875" i="33"/>
  <c r="AP1875" i="33"/>
  <c r="AQ1875" i="33"/>
  <c r="AR1875" i="33"/>
  <c r="AS1875" i="33"/>
  <c r="AT1875" i="33"/>
  <c r="AU1875" i="33"/>
  <c r="AV1875" i="33"/>
  <c r="AW1875" i="33"/>
  <c r="AX1875" i="33"/>
  <c r="AY1875" i="33"/>
  <c r="AZ1875" i="33"/>
  <c r="BA1875" i="33"/>
  <c r="BB1875" i="33"/>
  <c r="BC1875" i="33"/>
  <c r="BD1875" i="33"/>
  <c r="BE1875" i="33"/>
  <c r="BF1875" i="33"/>
  <c r="BG1875" i="33"/>
  <c r="BH1875" i="33"/>
  <c r="BI1875" i="33"/>
  <c r="BJ1875" i="33"/>
  <c r="BK1875" i="33"/>
  <c r="BL1875" i="33"/>
  <c r="BM1875" i="33"/>
  <c r="BN1875" i="33"/>
  <c r="BO1875" i="33"/>
  <c r="BP1875" i="33"/>
  <c r="BQ1875" i="33"/>
  <c r="BR1875" i="33"/>
  <c r="BS1875" i="33"/>
  <c r="BT1875" i="33"/>
  <c r="BU1875" i="33"/>
  <c r="BV1875" i="33"/>
  <c r="BW1875" i="33"/>
  <c r="BX1875" i="33"/>
  <c r="BY1875" i="33"/>
  <c r="BZ1875" i="33"/>
  <c r="CA1875" i="33"/>
  <c r="CB1875" i="33"/>
  <c r="CC1875" i="33"/>
  <c r="CD1875" i="33"/>
  <c r="CE1875" i="33"/>
  <c r="CF1875" i="33"/>
  <c r="CG1875" i="33"/>
  <c r="CH1875" i="33"/>
  <c r="CI1875" i="33"/>
  <c r="CJ1875" i="33"/>
  <c r="CK1875" i="33"/>
  <c r="CL1875" i="33"/>
  <c r="CM1875" i="33"/>
  <c r="CN1875" i="33"/>
  <c r="CO1875" i="33"/>
  <c r="CP1875" i="33"/>
  <c r="CQ1875" i="33"/>
  <c r="CR1875" i="33"/>
  <c r="CS1875" i="33"/>
  <c r="CT1875" i="33"/>
  <c r="CU1875" i="33"/>
  <c r="CV1875" i="33"/>
  <c r="CW1875" i="33"/>
  <c r="CX1875" i="33"/>
  <c r="CY1875" i="33"/>
  <c r="CZ1875" i="33"/>
  <c r="DA1875" i="33"/>
  <c r="DB1875" i="33"/>
  <c r="DC1875" i="33"/>
  <c r="DD1875" i="33"/>
  <c r="DE1875" i="33"/>
  <c r="DF1875" i="33"/>
  <c r="DG1875" i="33"/>
  <c r="DH1875" i="33"/>
  <c r="DI1875" i="33"/>
  <c r="DJ1875" i="33"/>
  <c r="AO1755" i="40"/>
  <c r="AN1755" i="40"/>
  <c r="AM1755" i="40"/>
  <c r="AL1755" i="40"/>
  <c r="AK1755" i="40"/>
  <c r="AJ1755" i="40"/>
  <c r="AI1755" i="40"/>
  <c r="AH1755" i="40"/>
  <c r="AG1755" i="40"/>
  <c r="AF1755" i="40"/>
  <c r="AE1755" i="40"/>
  <c r="AD1755" i="40"/>
  <c r="AC1755" i="40"/>
  <c r="AB1755" i="40"/>
  <c r="AA1755" i="40"/>
  <c r="Z1755" i="40"/>
  <c r="Y1755" i="40"/>
  <c r="X1755" i="40"/>
  <c r="W1755" i="40"/>
  <c r="V1755" i="40"/>
  <c r="U1755" i="40"/>
  <c r="T1755" i="40"/>
  <c r="S1755" i="40"/>
  <c r="R1755" i="40"/>
  <c r="Q1755" i="40"/>
  <c r="P1755" i="40"/>
  <c r="O1755" i="40"/>
  <c r="N1755" i="40"/>
  <c r="AO1754" i="40"/>
  <c r="AN1754" i="40"/>
  <c r="AM1754" i="40"/>
  <c r="AL1754" i="40"/>
  <c r="AK1754" i="40"/>
  <c r="AJ1754" i="40"/>
  <c r="AI1754" i="40"/>
  <c r="AH1754" i="40"/>
  <c r="AG1754" i="40"/>
  <c r="AF1754" i="40"/>
  <c r="AE1754" i="40"/>
  <c r="AD1754" i="40"/>
  <c r="AC1754" i="40"/>
  <c r="AB1754" i="40"/>
  <c r="AA1754" i="40"/>
  <c r="Z1754" i="40"/>
  <c r="Y1754" i="40"/>
  <c r="X1754" i="40"/>
  <c r="W1754" i="40"/>
  <c r="V1754" i="40"/>
  <c r="U1754" i="40"/>
  <c r="T1754" i="40"/>
  <c r="S1754" i="40"/>
  <c r="R1754" i="40"/>
  <c r="Q1754" i="40"/>
  <c r="P1754" i="40"/>
  <c r="O1754" i="40"/>
  <c r="N1754" i="40"/>
  <c r="R1753" i="40"/>
  <c r="Q1753" i="40"/>
  <c r="P1753" i="40"/>
  <c r="O1753" i="40"/>
  <c r="N1753" i="40"/>
  <c r="W1763" i="33"/>
  <c r="X1763" i="33"/>
  <c r="Y1763" i="33"/>
  <c r="Z1763" i="33"/>
  <c r="S1742" i="40"/>
  <c r="P1650" i="33"/>
  <c r="P1655" i="33"/>
  <c r="Q1650" i="33"/>
  <c r="Q1655" i="33"/>
  <c r="R212" i="33"/>
  <c r="R547" i="33"/>
  <c r="R767" i="33"/>
  <c r="R1629" i="33"/>
  <c r="R1400" i="33"/>
  <c r="R1464" i="33"/>
  <c r="R1630" i="33"/>
  <c r="R213" i="33"/>
  <c r="R548" i="33"/>
  <c r="R768" i="33"/>
  <c r="R1401" i="33"/>
  <c r="R1465" i="33"/>
  <c r="R1631" i="33"/>
  <c r="R1635" i="33"/>
  <c r="R1634" i="33"/>
  <c r="R1636" i="33"/>
  <c r="R1402" i="33"/>
  <c r="R1466" i="33"/>
  <c r="R1637" i="33"/>
  <c r="R219" i="33"/>
  <c r="R554" i="33"/>
  <c r="R772" i="33"/>
  <c r="R1014" i="33"/>
  <c r="R1470" i="33"/>
  <c r="R1406" i="33"/>
  <c r="R1638" i="33"/>
  <c r="R1639" i="33"/>
  <c r="R221" i="33"/>
  <c r="R556" i="33"/>
  <c r="R774" i="33"/>
  <c r="R1472" i="33"/>
  <c r="R1408" i="33"/>
  <c r="R1640" i="33"/>
  <c r="R1641" i="33"/>
  <c r="R1643" i="33"/>
  <c r="R1705" i="33"/>
  <c r="R1644" i="33"/>
  <c r="R1704" i="33"/>
  <c r="R1646" i="33"/>
  <c r="R1647" i="33"/>
  <c r="R1650" i="33"/>
  <c r="R1655" i="33"/>
  <c r="S1650" i="33"/>
  <c r="S1655" i="33"/>
  <c r="S1763" i="33"/>
  <c r="T1763" i="33"/>
  <c r="U1763" i="33"/>
  <c r="V1763" i="33"/>
  <c r="R1742" i="40"/>
  <c r="L212" i="33"/>
  <c r="L547" i="33"/>
  <c r="L767" i="33"/>
  <c r="L1629" i="33"/>
  <c r="L1400" i="33"/>
  <c r="L1464" i="33"/>
  <c r="L1630" i="33"/>
  <c r="L213" i="33"/>
  <c r="L548" i="33"/>
  <c r="L768" i="33"/>
  <c r="L1401" i="33"/>
  <c r="L1465" i="33"/>
  <c r="L1631" i="33"/>
  <c r="L1635" i="33"/>
  <c r="L1634" i="33"/>
  <c r="L1636" i="33"/>
  <c r="L1402" i="33"/>
  <c r="L1466" i="33"/>
  <c r="L1637" i="33"/>
  <c r="L219" i="33"/>
  <c r="L554" i="33"/>
  <c r="L772" i="33"/>
  <c r="L1470" i="33"/>
  <c r="L1406" i="33"/>
  <c r="L1638" i="33"/>
  <c r="L1639" i="33"/>
  <c r="L221" i="33"/>
  <c r="L556" i="33"/>
  <c r="L774" i="33"/>
  <c r="L1472" i="33"/>
  <c r="L1408" i="33"/>
  <c r="L1640" i="33"/>
  <c r="L1641" i="33"/>
  <c r="L1643" i="33"/>
  <c r="L1644" i="33"/>
  <c r="L1646" i="33"/>
  <c r="L1647" i="33"/>
  <c r="L1650" i="33"/>
  <c r="L1655" i="33"/>
  <c r="M1650" i="33"/>
  <c r="M1655" i="33"/>
  <c r="N1650" i="33"/>
  <c r="N1655" i="33"/>
  <c r="O1650" i="33"/>
  <c r="O1655" i="33"/>
  <c r="O1763" i="33"/>
  <c r="P1763" i="33"/>
  <c r="Q1763" i="33"/>
  <c r="R1763" i="33"/>
  <c r="Q1742" i="40"/>
  <c r="H212" i="33"/>
  <c r="H547" i="33"/>
  <c r="H767" i="33"/>
  <c r="H1629" i="33"/>
  <c r="H1400" i="33"/>
  <c r="H1464" i="33"/>
  <c r="H1630" i="33"/>
  <c r="H213" i="33"/>
  <c r="H548" i="33"/>
  <c r="H768" i="33"/>
  <c r="H1401" i="33"/>
  <c r="H1465" i="33"/>
  <c r="H1631" i="33"/>
  <c r="H1635" i="33"/>
  <c r="H1634" i="33"/>
  <c r="H1636" i="33"/>
  <c r="H1402" i="33"/>
  <c r="H1466" i="33"/>
  <c r="H1637" i="33"/>
  <c r="H219" i="33"/>
  <c r="H554" i="33"/>
  <c r="H772" i="33"/>
  <c r="H1470" i="33"/>
  <c r="H1406" i="33"/>
  <c r="H1638" i="33"/>
  <c r="H1639" i="33"/>
  <c r="H221" i="33"/>
  <c r="H556" i="33"/>
  <c r="H774" i="33"/>
  <c r="H1472" i="33"/>
  <c r="H1408" i="33"/>
  <c r="H1640" i="33"/>
  <c r="H1641" i="33"/>
  <c r="H1643" i="33"/>
  <c r="H1644" i="33"/>
  <c r="H1646" i="33"/>
  <c r="H1647" i="33"/>
  <c r="H1650" i="33"/>
  <c r="H1655" i="33"/>
  <c r="I212" i="33"/>
  <c r="I547" i="33"/>
  <c r="I767" i="33"/>
  <c r="I1629" i="33"/>
  <c r="I1400" i="33"/>
  <c r="I1464" i="33"/>
  <c r="I1630" i="33"/>
  <c r="I213" i="33"/>
  <c r="I548" i="33"/>
  <c r="I768" i="33"/>
  <c r="I1401" i="33"/>
  <c r="I1465" i="33"/>
  <c r="I1631" i="33"/>
  <c r="I1635" i="33"/>
  <c r="I1634" i="33"/>
  <c r="I1636" i="33"/>
  <c r="I1402" i="33"/>
  <c r="I1466" i="33"/>
  <c r="I1637" i="33"/>
  <c r="I219" i="33"/>
  <c r="I554" i="33"/>
  <c r="I772" i="33"/>
  <c r="I1470" i="33"/>
  <c r="I1406" i="33"/>
  <c r="I1638" i="33"/>
  <c r="I1639" i="33"/>
  <c r="I221" i="33"/>
  <c r="I556" i="33"/>
  <c r="I774" i="33"/>
  <c r="I1472" i="33"/>
  <c r="I1408" i="33"/>
  <c r="I1640" i="33"/>
  <c r="I1641" i="33"/>
  <c r="I1643" i="33"/>
  <c r="I1644" i="33"/>
  <c r="I1646" i="33"/>
  <c r="I1647" i="33"/>
  <c r="I1650" i="33"/>
  <c r="I1655" i="33"/>
  <c r="J212" i="33"/>
  <c r="J547" i="33"/>
  <c r="J767" i="33"/>
  <c r="J1629" i="33"/>
  <c r="J1400" i="33"/>
  <c r="J1464" i="33"/>
  <c r="J1630" i="33"/>
  <c r="J213" i="33"/>
  <c r="J548" i="33"/>
  <c r="J768" i="33"/>
  <c r="J1401" i="33"/>
  <c r="J1465" i="33"/>
  <c r="J1631" i="33"/>
  <c r="J1635" i="33"/>
  <c r="J1634" i="33"/>
  <c r="J1636" i="33"/>
  <c r="J1402" i="33"/>
  <c r="J1466" i="33"/>
  <c r="J1637" i="33"/>
  <c r="J219" i="33"/>
  <c r="J554" i="33"/>
  <c r="J772" i="33"/>
  <c r="J1470" i="33"/>
  <c r="J1406" i="33"/>
  <c r="J1638" i="33"/>
  <c r="J1639" i="33"/>
  <c r="J221" i="33"/>
  <c r="J556" i="33"/>
  <c r="J774" i="33"/>
  <c r="J1472" i="33"/>
  <c r="J1408" i="33"/>
  <c r="J1640" i="33"/>
  <c r="J1641" i="33"/>
  <c r="J1643" i="33"/>
  <c r="J1705" i="33"/>
  <c r="J1644" i="33"/>
  <c r="J1704" i="33"/>
  <c r="J1646" i="33"/>
  <c r="J1647" i="33"/>
  <c r="J1650" i="33"/>
  <c r="J1655" i="33"/>
  <c r="K1650" i="33"/>
  <c r="K1655" i="33"/>
  <c r="K1763" i="33"/>
  <c r="L1763" i="33"/>
  <c r="M1763" i="33"/>
  <c r="N1763" i="33"/>
  <c r="P1742" i="40"/>
  <c r="S1762" i="33"/>
  <c r="T1762" i="33"/>
  <c r="U1762" i="33"/>
  <c r="V1762" i="33"/>
  <c r="R1741" i="40"/>
  <c r="O1762" i="33"/>
  <c r="P1762" i="33"/>
  <c r="Q1762" i="33"/>
  <c r="R1762" i="33"/>
  <c r="Q1741" i="40"/>
  <c r="K1762" i="33"/>
  <c r="L1762" i="33"/>
  <c r="M1762" i="33"/>
  <c r="N1762" i="33"/>
  <c r="P1741" i="40"/>
  <c r="W1759" i="33"/>
  <c r="X1759" i="33"/>
  <c r="Y1759" i="33"/>
  <c r="Z1759" i="33"/>
  <c r="S1738" i="40"/>
  <c r="S1759" i="33"/>
  <c r="T1759" i="33"/>
  <c r="U1759" i="33"/>
  <c r="V1759" i="33"/>
  <c r="R1738" i="40"/>
  <c r="O1759" i="33"/>
  <c r="P1759" i="33"/>
  <c r="Q1759" i="33"/>
  <c r="R1759" i="33"/>
  <c r="Q1738" i="40"/>
  <c r="K1759" i="33"/>
  <c r="L1759" i="33"/>
  <c r="M1759" i="33"/>
  <c r="N1759" i="33"/>
  <c r="P1738" i="40"/>
  <c r="G212" i="33"/>
  <c r="G547" i="33"/>
  <c r="G767" i="33"/>
  <c r="G1629" i="33"/>
  <c r="G1400" i="33"/>
  <c r="G1464" i="33"/>
  <c r="G1630" i="33"/>
  <c r="G213" i="33"/>
  <c r="G548" i="33"/>
  <c r="G768" i="33"/>
  <c r="G1401" i="33"/>
  <c r="G1465" i="33"/>
  <c r="G1631" i="33"/>
  <c r="G1635" i="33"/>
  <c r="G1634" i="33"/>
  <c r="G1636" i="33"/>
  <c r="G1402" i="33"/>
  <c r="G1466" i="33"/>
  <c r="G1637" i="33"/>
  <c r="G219" i="33"/>
  <c r="G554" i="33"/>
  <c r="G772" i="33"/>
  <c r="G1470" i="33"/>
  <c r="G1406" i="33"/>
  <c r="G1638" i="33"/>
  <c r="G1639" i="33"/>
  <c r="G221" i="33"/>
  <c r="G556" i="33"/>
  <c r="G774" i="33"/>
  <c r="G1472" i="33"/>
  <c r="G1408" i="33"/>
  <c r="G1640" i="33"/>
  <c r="G1641" i="33"/>
  <c r="G1643" i="33"/>
  <c r="G1644" i="33"/>
  <c r="G1646" i="33"/>
  <c r="G1647" i="33"/>
  <c r="G1650" i="33"/>
  <c r="G1655" i="33"/>
  <c r="G1759" i="33"/>
  <c r="H1759" i="33"/>
  <c r="I1759" i="33"/>
  <c r="J1759" i="33"/>
  <c r="O1738" i="40"/>
  <c r="W1758" i="33"/>
  <c r="X1758" i="33"/>
  <c r="Y1758" i="33"/>
  <c r="Z1758" i="33"/>
  <c r="S1737" i="40"/>
  <c r="S1758" i="33"/>
  <c r="T1758" i="33"/>
  <c r="U1758" i="33"/>
  <c r="V1758" i="33"/>
  <c r="R1737" i="40"/>
  <c r="O1758" i="33"/>
  <c r="P1758" i="33"/>
  <c r="Q1758" i="33"/>
  <c r="R1758" i="33"/>
  <c r="Q1737" i="40"/>
  <c r="K1758" i="33"/>
  <c r="L1758" i="33"/>
  <c r="M1758" i="33"/>
  <c r="N1758" i="33"/>
  <c r="P1737" i="40"/>
  <c r="G1758" i="33"/>
  <c r="H1758" i="33"/>
  <c r="I1758" i="33"/>
  <c r="J1758" i="33"/>
  <c r="O1737" i="40"/>
  <c r="G1757" i="33"/>
  <c r="H1757" i="33"/>
  <c r="I1757" i="33"/>
  <c r="J1757" i="33"/>
  <c r="O1736" i="40"/>
  <c r="W1757" i="33"/>
  <c r="X1757" i="33"/>
  <c r="Y1757" i="33"/>
  <c r="Z1757" i="33"/>
  <c r="S1736" i="40"/>
  <c r="S1757" i="33"/>
  <c r="T1757" i="33"/>
  <c r="U1757" i="33"/>
  <c r="V1757" i="33"/>
  <c r="R1736" i="40"/>
  <c r="O1757" i="33"/>
  <c r="P1757" i="33"/>
  <c r="Q1757" i="33"/>
  <c r="R1757" i="33"/>
  <c r="Q1736" i="40"/>
  <c r="K1757" i="33"/>
  <c r="L1757" i="33"/>
  <c r="M1757" i="33"/>
  <c r="N1757" i="33"/>
  <c r="P1736" i="40"/>
  <c r="W1756" i="33"/>
  <c r="X1756" i="33"/>
  <c r="Y1756" i="33"/>
  <c r="Z1756" i="33"/>
  <c r="S1735" i="40"/>
  <c r="S1756" i="33"/>
  <c r="T1756" i="33"/>
  <c r="U1756" i="33"/>
  <c r="V1756" i="33"/>
  <c r="R1735" i="40"/>
  <c r="O1756" i="33"/>
  <c r="P1756" i="33"/>
  <c r="Q1756" i="33"/>
  <c r="R1756" i="33"/>
  <c r="Q1735" i="40"/>
  <c r="K1756" i="33"/>
  <c r="L1756" i="33"/>
  <c r="M1756" i="33"/>
  <c r="N1756" i="33"/>
  <c r="P1735" i="40"/>
  <c r="G1756" i="33"/>
  <c r="H1756" i="33"/>
  <c r="I1756" i="33"/>
  <c r="J1756" i="33"/>
  <c r="O1735" i="40"/>
  <c r="W1748" i="33"/>
  <c r="X1748" i="33"/>
  <c r="Y1748" i="33"/>
  <c r="Z1748" i="33"/>
  <c r="S1727" i="40"/>
  <c r="S1658" i="33"/>
  <c r="S1748" i="33"/>
  <c r="T1658" i="33"/>
  <c r="T1748" i="33"/>
  <c r="U1658" i="33"/>
  <c r="U1748" i="33"/>
  <c r="V1658" i="33"/>
  <c r="V1748" i="33"/>
  <c r="R1727" i="40"/>
  <c r="O1658" i="33"/>
  <c r="O1748" i="33"/>
  <c r="P1658" i="33"/>
  <c r="P1748" i="33"/>
  <c r="Q1658" i="33"/>
  <c r="Q1748" i="33"/>
  <c r="R1658" i="33"/>
  <c r="R1748" i="33"/>
  <c r="Q1727" i="40"/>
  <c r="K1658" i="33"/>
  <c r="K1748" i="33"/>
  <c r="L1658" i="33"/>
  <c r="L1748" i="33"/>
  <c r="M1658" i="33"/>
  <c r="M1748" i="33"/>
  <c r="N1658" i="33"/>
  <c r="N1748" i="33"/>
  <c r="P1727" i="40"/>
  <c r="G1658" i="33"/>
  <c r="G1748" i="33"/>
  <c r="H1658" i="33"/>
  <c r="H1748" i="33"/>
  <c r="I1658" i="33"/>
  <c r="I1748" i="33"/>
  <c r="J1658" i="33"/>
  <c r="J1748" i="33"/>
  <c r="O1727" i="40"/>
  <c r="W1744" i="33"/>
  <c r="X1744" i="33"/>
  <c r="Y1744" i="33"/>
  <c r="Z1744" i="33"/>
  <c r="S1723" i="40"/>
  <c r="S1744" i="33"/>
  <c r="T1744" i="33"/>
  <c r="U1744" i="33"/>
  <c r="V1744" i="33"/>
  <c r="R1723" i="40"/>
  <c r="O1744" i="33"/>
  <c r="P1744" i="33"/>
  <c r="Q1744" i="33"/>
  <c r="R1744" i="33"/>
  <c r="Q1723" i="40"/>
  <c r="K1744" i="33"/>
  <c r="L1744" i="33"/>
  <c r="M1744" i="33"/>
  <c r="N1744" i="33"/>
  <c r="P1723" i="40"/>
  <c r="G1744" i="33"/>
  <c r="H1744" i="33"/>
  <c r="I1744" i="33"/>
  <c r="J1744" i="33"/>
  <c r="O1723" i="40"/>
  <c r="W1740" i="33"/>
  <c r="X1740" i="33"/>
  <c r="Y1740" i="33"/>
  <c r="Z1740" i="33"/>
  <c r="S1719" i="40"/>
  <c r="S1740" i="33"/>
  <c r="T1740" i="33"/>
  <c r="U1740" i="33"/>
  <c r="V1740" i="33"/>
  <c r="R1719" i="40"/>
  <c r="O1740" i="33"/>
  <c r="P1740" i="33"/>
  <c r="Q1740" i="33"/>
  <c r="R1740" i="33"/>
  <c r="Q1719" i="40"/>
  <c r="K1740" i="33"/>
  <c r="L1740" i="33"/>
  <c r="M1740" i="33"/>
  <c r="N1740" i="33"/>
  <c r="P1719" i="40"/>
  <c r="G1740" i="33"/>
  <c r="H1740" i="33"/>
  <c r="I1740" i="33"/>
  <c r="J1740" i="33"/>
  <c r="O1719" i="40"/>
  <c r="W1736" i="33"/>
  <c r="X1736" i="33"/>
  <c r="Y1736" i="33"/>
  <c r="Z1736" i="33"/>
  <c r="S1715" i="40"/>
  <c r="S1736" i="33"/>
  <c r="T1736" i="33"/>
  <c r="U1736" i="33"/>
  <c r="V1736" i="33"/>
  <c r="R1715" i="40"/>
  <c r="O1736" i="33"/>
  <c r="P1736" i="33"/>
  <c r="Q1736" i="33"/>
  <c r="R1736" i="33"/>
  <c r="Q1715" i="40"/>
  <c r="K1736" i="33"/>
  <c r="L1736" i="33"/>
  <c r="M1736" i="33"/>
  <c r="N1736" i="33"/>
  <c r="P1715" i="40"/>
  <c r="G1736" i="33"/>
  <c r="H1736" i="33"/>
  <c r="I1736" i="33"/>
  <c r="J1736" i="33"/>
  <c r="O1715" i="40"/>
  <c r="W1732" i="33"/>
  <c r="X1732" i="33"/>
  <c r="Y1732" i="33"/>
  <c r="Z1732" i="33"/>
  <c r="S1711" i="40"/>
  <c r="S1732" i="33"/>
  <c r="T1732" i="33"/>
  <c r="U1732" i="33"/>
  <c r="V1732" i="33"/>
  <c r="R1711" i="40"/>
  <c r="O1732" i="33"/>
  <c r="P1732" i="33"/>
  <c r="Q1732" i="33"/>
  <c r="R1732" i="33"/>
  <c r="Q1711" i="40"/>
  <c r="K1732" i="33"/>
  <c r="L1732" i="33"/>
  <c r="M1732" i="33"/>
  <c r="N1732" i="33"/>
  <c r="P1711" i="40"/>
  <c r="G1732" i="33"/>
  <c r="H1732" i="33"/>
  <c r="I1732" i="33"/>
  <c r="J1732" i="33"/>
  <c r="O1711" i="40"/>
  <c r="C212" i="33"/>
  <c r="C547" i="33"/>
  <c r="C767" i="33"/>
  <c r="C1629" i="33"/>
  <c r="C1400" i="33"/>
  <c r="C1464" i="33"/>
  <c r="C1630" i="33"/>
  <c r="C1732" i="33"/>
  <c r="D212" i="33"/>
  <c r="D547" i="33"/>
  <c r="D767" i="33"/>
  <c r="D1629" i="33"/>
  <c r="D1400" i="33"/>
  <c r="D1464" i="33"/>
  <c r="D1630" i="33"/>
  <c r="D1732" i="33"/>
  <c r="E212" i="33"/>
  <c r="E547" i="33"/>
  <c r="E767" i="33"/>
  <c r="E1629" i="33"/>
  <c r="E1400" i="33"/>
  <c r="E1464" i="33"/>
  <c r="E1630" i="33"/>
  <c r="E1732" i="33"/>
  <c r="F212" i="33"/>
  <c r="F547" i="33"/>
  <c r="F767" i="33"/>
  <c r="F1629" i="33"/>
  <c r="F1400" i="33"/>
  <c r="F1464" i="33"/>
  <c r="F1630" i="33"/>
  <c r="F1732" i="33"/>
  <c r="N1711" i="40"/>
  <c r="AA1620" i="33"/>
  <c r="AA1728" i="33"/>
  <c r="AB1620" i="33"/>
  <c r="AB1728" i="33"/>
  <c r="AC1620" i="33"/>
  <c r="AC1728" i="33"/>
  <c r="AD1620" i="33"/>
  <c r="AD1728" i="33"/>
  <c r="T1707" i="40"/>
  <c r="W1620" i="33"/>
  <c r="W1728" i="33"/>
  <c r="X1620" i="33"/>
  <c r="X1728" i="33"/>
  <c r="Y1620" i="33"/>
  <c r="Y1728" i="33"/>
  <c r="Z1620" i="33"/>
  <c r="Z1728" i="33"/>
  <c r="S1707" i="40"/>
  <c r="S203" i="33"/>
  <c r="S538" i="33"/>
  <c r="S758" i="33"/>
  <c r="S1620" i="33"/>
  <c r="S1728" i="33"/>
  <c r="T203" i="33"/>
  <c r="T538" i="33"/>
  <c r="T758" i="33"/>
  <c r="T1620" i="33"/>
  <c r="T1728" i="33"/>
  <c r="U203" i="33"/>
  <c r="U538" i="33"/>
  <c r="U758" i="33"/>
  <c r="U1620" i="33"/>
  <c r="U1728" i="33"/>
  <c r="V203" i="33"/>
  <c r="V538" i="33"/>
  <c r="V758" i="33"/>
  <c r="V1620" i="33"/>
  <c r="V1728" i="33"/>
  <c r="R1707" i="40"/>
  <c r="O203" i="33"/>
  <c r="O538" i="33"/>
  <c r="O758" i="33"/>
  <c r="O1620" i="33"/>
  <c r="O1728" i="33"/>
  <c r="P203" i="33"/>
  <c r="P538" i="33"/>
  <c r="P758" i="33"/>
  <c r="P1620" i="33"/>
  <c r="P1728" i="33"/>
  <c r="Q203" i="33"/>
  <c r="Q538" i="33"/>
  <c r="Q758" i="33"/>
  <c r="Q1620" i="33"/>
  <c r="Q1728" i="33"/>
  <c r="R203" i="33"/>
  <c r="R538" i="33"/>
  <c r="R758" i="33"/>
  <c r="R1620" i="33"/>
  <c r="R1728" i="33"/>
  <c r="Q1707" i="40"/>
  <c r="K203" i="33"/>
  <c r="K538" i="33"/>
  <c r="K758" i="33"/>
  <c r="K1620" i="33"/>
  <c r="K1728" i="33"/>
  <c r="L203" i="33"/>
  <c r="L538" i="33"/>
  <c r="L758" i="33"/>
  <c r="L1620" i="33"/>
  <c r="L1728" i="33"/>
  <c r="M203" i="33"/>
  <c r="M538" i="33"/>
  <c r="M758" i="33"/>
  <c r="M1620" i="33"/>
  <c r="M1728" i="33"/>
  <c r="N203" i="33"/>
  <c r="N538" i="33"/>
  <c r="N758" i="33"/>
  <c r="N1620" i="33"/>
  <c r="N1728" i="33"/>
  <c r="P1707" i="40"/>
  <c r="G203" i="33"/>
  <c r="G538" i="33"/>
  <c r="G758" i="33"/>
  <c r="G1620" i="33"/>
  <c r="G1728" i="33"/>
  <c r="H203" i="33"/>
  <c r="H538" i="33"/>
  <c r="H758" i="33"/>
  <c r="H1620" i="33"/>
  <c r="H1728" i="33"/>
  <c r="I203" i="33"/>
  <c r="I538" i="33"/>
  <c r="I758" i="33"/>
  <c r="I1620" i="33"/>
  <c r="I1728" i="33"/>
  <c r="J203" i="33"/>
  <c r="J538" i="33"/>
  <c r="J758" i="33"/>
  <c r="J1620" i="33"/>
  <c r="J1728" i="33"/>
  <c r="O1707" i="40"/>
  <c r="C203" i="33"/>
  <c r="C538" i="33"/>
  <c r="C758" i="33"/>
  <c r="C1620" i="33"/>
  <c r="C1728" i="33"/>
  <c r="D203" i="33"/>
  <c r="D538" i="33"/>
  <c r="D758" i="33"/>
  <c r="D1620" i="33"/>
  <c r="D1728" i="33"/>
  <c r="E203" i="33"/>
  <c r="E538" i="33"/>
  <c r="E758" i="33"/>
  <c r="E1620" i="33"/>
  <c r="E1728" i="33"/>
  <c r="F203" i="33"/>
  <c r="F538" i="33"/>
  <c r="F758" i="33"/>
  <c r="F1620" i="33"/>
  <c r="F1728" i="33"/>
  <c r="N1707" i="40"/>
  <c r="W199" i="33"/>
  <c r="W534" i="33"/>
  <c r="W535" i="33"/>
  <c r="W533" i="33"/>
  <c r="W1616" i="33"/>
  <c r="W1723" i="33"/>
  <c r="X199" i="33"/>
  <c r="X534" i="33"/>
  <c r="X535" i="33"/>
  <c r="X533" i="33"/>
  <c r="X1616" i="33"/>
  <c r="X1723" i="33"/>
  <c r="Y199" i="33"/>
  <c r="Y534" i="33"/>
  <c r="Y535" i="33"/>
  <c r="Y533" i="33"/>
  <c r="Y1616" i="33"/>
  <c r="Y1723" i="33"/>
  <c r="Z199" i="33"/>
  <c r="Z534" i="33"/>
  <c r="Z535" i="33"/>
  <c r="Z533" i="33"/>
  <c r="Z1616" i="33"/>
  <c r="Z1723" i="33"/>
  <c r="S1702" i="40"/>
  <c r="S199" i="33"/>
  <c r="S534" i="33"/>
  <c r="S535" i="33"/>
  <c r="S533" i="33"/>
  <c r="S754" i="33"/>
  <c r="S1616" i="33"/>
  <c r="S1723" i="33"/>
  <c r="T199" i="33"/>
  <c r="T534" i="33"/>
  <c r="T535" i="33"/>
  <c r="T533" i="33"/>
  <c r="T754" i="33"/>
  <c r="T1616" i="33"/>
  <c r="T1723" i="33"/>
  <c r="U199" i="33"/>
  <c r="U534" i="33"/>
  <c r="U535" i="33"/>
  <c r="U533" i="33"/>
  <c r="U754" i="33"/>
  <c r="U1616" i="33"/>
  <c r="U1723" i="33"/>
  <c r="V199" i="33"/>
  <c r="V534" i="33"/>
  <c r="V535" i="33"/>
  <c r="V533" i="33"/>
  <c r="V754" i="33"/>
  <c r="V1616" i="33"/>
  <c r="V1723" i="33"/>
  <c r="R1702" i="40"/>
  <c r="O199" i="33"/>
  <c r="O534" i="33"/>
  <c r="O535" i="33"/>
  <c r="O533" i="33"/>
  <c r="O754" i="33"/>
  <c r="O1616" i="33"/>
  <c r="O1723" i="33"/>
  <c r="P199" i="33"/>
  <c r="P534" i="33"/>
  <c r="P535" i="33"/>
  <c r="P533" i="33"/>
  <c r="P754" i="33"/>
  <c r="P1616" i="33"/>
  <c r="P1723" i="33"/>
  <c r="Q199" i="33"/>
  <c r="Q534" i="33"/>
  <c r="Q535" i="33"/>
  <c r="Q533" i="33"/>
  <c r="Q754" i="33"/>
  <c r="Q1616" i="33"/>
  <c r="Q1723" i="33"/>
  <c r="R199" i="33"/>
  <c r="R534" i="33"/>
  <c r="R535" i="33"/>
  <c r="R533" i="33"/>
  <c r="R754" i="33"/>
  <c r="R1616" i="33"/>
  <c r="R1723" i="33"/>
  <c r="Q1702" i="40"/>
  <c r="K199" i="33"/>
  <c r="K534" i="33"/>
  <c r="K535" i="33"/>
  <c r="K533" i="33"/>
  <c r="K754" i="33"/>
  <c r="K1616" i="33"/>
  <c r="K1723" i="33"/>
  <c r="L199" i="33"/>
  <c r="L534" i="33"/>
  <c r="L535" i="33"/>
  <c r="L533" i="33"/>
  <c r="L754" i="33"/>
  <c r="L1616" i="33"/>
  <c r="L1723" i="33"/>
  <c r="M199" i="33"/>
  <c r="M534" i="33"/>
  <c r="M535" i="33"/>
  <c r="M533" i="33"/>
  <c r="M754" i="33"/>
  <c r="M1616" i="33"/>
  <c r="M1723" i="33"/>
  <c r="N199" i="33"/>
  <c r="N534" i="33"/>
  <c r="N535" i="33"/>
  <c r="N533" i="33"/>
  <c r="N754" i="33"/>
  <c r="N1616" i="33"/>
  <c r="N1723" i="33"/>
  <c r="P1702" i="40"/>
  <c r="G199" i="33"/>
  <c r="G534" i="33"/>
  <c r="G535" i="33"/>
  <c r="G533" i="33"/>
  <c r="G754" i="33"/>
  <c r="G1616" i="33"/>
  <c r="G1723" i="33"/>
  <c r="H199" i="33"/>
  <c r="H534" i="33"/>
  <c r="H535" i="33"/>
  <c r="H533" i="33"/>
  <c r="H754" i="33"/>
  <c r="H1616" i="33"/>
  <c r="H1723" i="33"/>
  <c r="I199" i="33"/>
  <c r="I534" i="33"/>
  <c r="I535" i="33"/>
  <c r="I533" i="33"/>
  <c r="I754" i="33"/>
  <c r="I1616" i="33"/>
  <c r="I1723" i="33"/>
  <c r="J199" i="33"/>
  <c r="J534" i="33"/>
  <c r="J535" i="33"/>
  <c r="J533" i="33"/>
  <c r="J754" i="33"/>
  <c r="J1616" i="33"/>
  <c r="J1723" i="33"/>
  <c r="O1702" i="40"/>
  <c r="C199" i="33"/>
  <c r="C534" i="33"/>
  <c r="C535" i="33"/>
  <c r="C533" i="33"/>
  <c r="C754" i="33"/>
  <c r="C1616" i="33"/>
  <c r="C1723" i="33"/>
  <c r="D199" i="33"/>
  <c r="D534" i="33"/>
  <c r="D535" i="33"/>
  <c r="D533" i="33"/>
  <c r="D754" i="33"/>
  <c r="D1616" i="33"/>
  <c r="D1723" i="33"/>
  <c r="E199" i="33"/>
  <c r="E534" i="33"/>
  <c r="E535" i="33"/>
  <c r="E533" i="33"/>
  <c r="E754" i="33"/>
  <c r="E1616" i="33"/>
  <c r="E1723" i="33"/>
  <c r="F199" i="33"/>
  <c r="F534" i="33"/>
  <c r="F535" i="33"/>
  <c r="F533" i="33"/>
  <c r="F754" i="33"/>
  <c r="F1616" i="33"/>
  <c r="F1723" i="33"/>
  <c r="N1702" i="40"/>
  <c r="AA1718" i="33"/>
  <c r="AB1718" i="33"/>
  <c r="AC1718" i="33"/>
  <c r="AD1718" i="33"/>
  <c r="T1697" i="40"/>
  <c r="W1718" i="33"/>
  <c r="X1718" i="33"/>
  <c r="Y1718" i="33"/>
  <c r="Z1718" i="33"/>
  <c r="S1697" i="40"/>
  <c r="S198" i="33"/>
  <c r="S532" i="33"/>
  <c r="S1615" i="33"/>
  <c r="S1718" i="33"/>
  <c r="T198" i="33"/>
  <c r="T532" i="33"/>
  <c r="T1615" i="33"/>
  <c r="T1718" i="33"/>
  <c r="U198" i="33"/>
  <c r="U532" i="33"/>
  <c r="U1615" i="33"/>
  <c r="U1718" i="33"/>
  <c r="V198" i="33"/>
  <c r="V532" i="33"/>
  <c r="V1615" i="33"/>
  <c r="V1718" i="33"/>
  <c r="R1697" i="40"/>
  <c r="O198" i="33"/>
  <c r="O532" i="33"/>
  <c r="O1615" i="33"/>
  <c r="O1718" i="33"/>
  <c r="P198" i="33"/>
  <c r="P532" i="33"/>
  <c r="P1615" i="33"/>
  <c r="P1718" i="33"/>
  <c r="Q198" i="33"/>
  <c r="Q532" i="33"/>
  <c r="Q1615" i="33"/>
  <c r="Q1718" i="33"/>
  <c r="R198" i="33"/>
  <c r="R532" i="33"/>
  <c r="R1615" i="33"/>
  <c r="R1718" i="33"/>
  <c r="Q1697" i="40"/>
  <c r="K198" i="33"/>
  <c r="K532" i="33"/>
  <c r="K1615" i="33"/>
  <c r="K1718" i="33"/>
  <c r="L198" i="33"/>
  <c r="L532" i="33"/>
  <c r="L1615" i="33"/>
  <c r="L1718" i="33"/>
  <c r="M198" i="33"/>
  <c r="M532" i="33"/>
  <c r="M1615" i="33"/>
  <c r="M1718" i="33"/>
  <c r="N198" i="33"/>
  <c r="N532" i="33"/>
  <c r="N1615" i="33"/>
  <c r="N1718" i="33"/>
  <c r="P1697" i="40"/>
  <c r="G198" i="33"/>
  <c r="G532" i="33"/>
  <c r="G1615" i="33"/>
  <c r="G1718" i="33"/>
  <c r="H198" i="33"/>
  <c r="H532" i="33"/>
  <c r="H1615" i="33"/>
  <c r="H1718" i="33"/>
  <c r="I198" i="33"/>
  <c r="I532" i="33"/>
  <c r="I1615" i="33"/>
  <c r="I1718" i="33"/>
  <c r="J198" i="33"/>
  <c r="J532" i="33"/>
  <c r="J1615" i="33"/>
  <c r="J1718" i="33"/>
  <c r="O1697" i="40"/>
  <c r="C198" i="33"/>
  <c r="C532" i="33"/>
  <c r="C1615" i="33"/>
  <c r="C1718" i="33"/>
  <c r="D198" i="33"/>
  <c r="D532" i="33"/>
  <c r="D1615" i="33"/>
  <c r="D1718" i="33"/>
  <c r="E198" i="33"/>
  <c r="E532" i="33"/>
  <c r="E1615" i="33"/>
  <c r="E1718" i="33"/>
  <c r="F198" i="33"/>
  <c r="F532" i="33"/>
  <c r="F1615" i="33"/>
  <c r="F1718" i="33"/>
  <c r="N1697" i="40"/>
  <c r="AA1691" i="33"/>
  <c r="AA1693" i="33"/>
  <c r="AB1691" i="33"/>
  <c r="AB1693" i="33"/>
  <c r="AC1691" i="33"/>
  <c r="AC1693" i="33"/>
  <c r="AD1691" i="33"/>
  <c r="AD1693" i="33"/>
  <c r="T1693" i="40"/>
  <c r="W1691" i="33"/>
  <c r="W1693" i="33"/>
  <c r="X1691" i="33"/>
  <c r="X1693" i="33"/>
  <c r="Y1691" i="33"/>
  <c r="Y1693" i="33"/>
  <c r="Z1691" i="33"/>
  <c r="Z1693" i="33"/>
  <c r="S1693" i="40"/>
  <c r="S1691" i="33"/>
  <c r="S1693" i="33"/>
  <c r="T1691" i="33"/>
  <c r="T1693" i="33"/>
  <c r="U1691" i="33"/>
  <c r="U1693" i="33"/>
  <c r="V1691" i="33"/>
  <c r="V1693" i="33"/>
  <c r="R1693" i="40"/>
  <c r="O1691" i="33"/>
  <c r="O1693" i="33"/>
  <c r="P1691" i="33"/>
  <c r="P1693" i="33"/>
  <c r="Q1691" i="33"/>
  <c r="Q1693" i="33"/>
  <c r="R1691" i="33"/>
  <c r="R1693" i="33"/>
  <c r="Q1693" i="40"/>
  <c r="K1691" i="33"/>
  <c r="K1693" i="33"/>
  <c r="L1691" i="33"/>
  <c r="L1693" i="33"/>
  <c r="M1691" i="33"/>
  <c r="M1693" i="33"/>
  <c r="N1691" i="33"/>
  <c r="N1693" i="33"/>
  <c r="P1693" i="40"/>
  <c r="G1691" i="33"/>
  <c r="G1693" i="33"/>
  <c r="H1691" i="33"/>
  <c r="H1693" i="33"/>
  <c r="I1691" i="33"/>
  <c r="I1693" i="33"/>
  <c r="J1691" i="33"/>
  <c r="J1693" i="33"/>
  <c r="O1693" i="40"/>
  <c r="C1691" i="33"/>
  <c r="C1693" i="33"/>
  <c r="D1691" i="33"/>
  <c r="D1693" i="33"/>
  <c r="E1691" i="33"/>
  <c r="E1693" i="33"/>
  <c r="F1691" i="33"/>
  <c r="F1693" i="33"/>
  <c r="N1693" i="40"/>
  <c r="W1690" i="40"/>
  <c r="V1690" i="40"/>
  <c r="U1690" i="40"/>
  <c r="T1690" i="40"/>
  <c r="S1690" i="40"/>
  <c r="R1690" i="40"/>
  <c r="Q1690" i="40"/>
  <c r="P1690" i="40"/>
  <c r="O1690" i="40"/>
  <c r="N1690" i="40"/>
  <c r="AR1034" i="33"/>
  <c r="AS1034" i="33"/>
  <c r="AT1034" i="33"/>
  <c r="AU1034" i="33"/>
  <c r="AV1034" i="33"/>
  <c r="AW1034" i="33"/>
  <c r="AX1034" i="33"/>
  <c r="AY1034" i="33"/>
  <c r="AZ1034" i="33"/>
  <c r="BA1034" i="33"/>
  <c r="BB1034" i="33"/>
  <c r="BC1034" i="33"/>
  <c r="BD1034" i="33"/>
  <c r="BE1034" i="33"/>
  <c r="BF1034" i="33"/>
  <c r="BG1034" i="33"/>
  <c r="BH1034" i="33"/>
  <c r="BI1034" i="33"/>
  <c r="BJ1034" i="33"/>
  <c r="BK1034" i="33"/>
  <c r="BL1034" i="33"/>
  <c r="BM1034" i="33"/>
  <c r="BN1034" i="33"/>
  <c r="BO1034" i="33"/>
  <c r="BP1034" i="33"/>
  <c r="BQ1034" i="33"/>
  <c r="BR1034" i="33"/>
  <c r="BS1034" i="33"/>
  <c r="BT1034" i="33"/>
  <c r="BU1034" i="33"/>
  <c r="BV1034" i="33"/>
  <c r="BW1034" i="33"/>
  <c r="BX1034" i="33"/>
  <c r="BY1034" i="33"/>
  <c r="BZ1034" i="33"/>
  <c r="CA1034" i="33"/>
  <c r="CB1034" i="33"/>
  <c r="CC1034" i="33"/>
  <c r="CD1034" i="33"/>
  <c r="CE1034" i="33"/>
  <c r="CF1034" i="33"/>
  <c r="CG1034" i="33"/>
  <c r="CH1034" i="33"/>
  <c r="CI1034" i="33"/>
  <c r="CJ1034" i="33"/>
  <c r="CK1034" i="33"/>
  <c r="CL1034" i="33"/>
  <c r="CM1034" i="33"/>
  <c r="CN1034" i="33"/>
  <c r="CO1034" i="33"/>
  <c r="CP1034" i="33"/>
  <c r="CQ1034" i="33"/>
  <c r="CR1034" i="33"/>
  <c r="CS1034" i="33"/>
  <c r="CT1034" i="33"/>
  <c r="CU1034" i="33"/>
  <c r="CV1034" i="33"/>
  <c r="CW1034" i="33"/>
  <c r="CX1034" i="33"/>
  <c r="CY1034" i="33"/>
  <c r="CZ1034" i="33"/>
  <c r="DA1034" i="33"/>
  <c r="DB1034" i="33"/>
  <c r="DC1034" i="33"/>
  <c r="DD1034" i="33"/>
  <c r="DE1034" i="33"/>
  <c r="DF1034" i="33"/>
  <c r="DG1034" i="33"/>
  <c r="AQ1426" i="33"/>
  <c r="AR1426" i="33"/>
  <c r="AS1426" i="33"/>
  <c r="AT1426" i="33"/>
  <c r="AU1426" i="33"/>
  <c r="AV1426" i="33"/>
  <c r="AW1426" i="33"/>
  <c r="AX1426" i="33"/>
  <c r="AY1426" i="33"/>
  <c r="AZ1426" i="33"/>
  <c r="BA1426" i="33"/>
  <c r="BB1426" i="33"/>
  <c r="BC1426" i="33"/>
  <c r="BD1426" i="33"/>
  <c r="BE1426" i="33"/>
  <c r="BF1426" i="33"/>
  <c r="BG1426" i="33"/>
  <c r="BH1426" i="33"/>
  <c r="BI1426" i="33"/>
  <c r="BJ1426" i="33"/>
  <c r="BK1426" i="33"/>
  <c r="BL1426" i="33"/>
  <c r="BM1426" i="33"/>
  <c r="BN1426" i="33"/>
  <c r="BO1426" i="33"/>
  <c r="BP1426" i="33"/>
  <c r="BQ1426" i="33"/>
  <c r="BR1426" i="33"/>
  <c r="BS1426" i="33"/>
  <c r="BT1426" i="33"/>
  <c r="BU1426" i="33"/>
  <c r="BV1426" i="33"/>
  <c r="BW1426" i="33"/>
  <c r="BX1426" i="33"/>
  <c r="BY1426" i="33"/>
  <c r="BZ1426" i="33"/>
  <c r="CA1426" i="33"/>
  <c r="CB1426" i="33"/>
  <c r="CC1426" i="33"/>
  <c r="CD1426" i="33"/>
  <c r="CE1426" i="33"/>
  <c r="CF1426" i="33"/>
  <c r="CG1426" i="33"/>
  <c r="CH1426" i="33"/>
  <c r="CI1426" i="33"/>
  <c r="CJ1426" i="33"/>
  <c r="CK1426" i="33"/>
  <c r="CL1426" i="33"/>
  <c r="CM1426" i="33"/>
  <c r="CN1426" i="33"/>
  <c r="CO1426" i="33"/>
  <c r="CP1426" i="33"/>
  <c r="CQ1426" i="33"/>
  <c r="CR1426" i="33"/>
  <c r="CS1426" i="33"/>
  <c r="CT1426" i="33"/>
  <c r="CU1426" i="33"/>
  <c r="CV1426" i="33"/>
  <c r="CW1426" i="33"/>
  <c r="CX1426" i="33"/>
  <c r="CY1426" i="33"/>
  <c r="CZ1426" i="33"/>
  <c r="DA1426" i="33"/>
  <c r="DB1426" i="33"/>
  <c r="DC1426" i="33"/>
  <c r="DD1426" i="33"/>
  <c r="DE1426" i="33"/>
  <c r="DF1426" i="33"/>
  <c r="DG1426" i="33"/>
  <c r="DG1692" i="33"/>
  <c r="DH1034" i="33"/>
  <c r="DH1426" i="33"/>
  <c r="DH1692" i="33"/>
  <c r="DI1034" i="33"/>
  <c r="DI1426" i="33"/>
  <c r="DI1692" i="33"/>
  <c r="DJ1034" i="33"/>
  <c r="DJ1426" i="33"/>
  <c r="DJ1692" i="33"/>
  <c r="AO1692" i="40"/>
  <c r="DC1692" i="33"/>
  <c r="DD1692" i="33"/>
  <c r="DE1692" i="33"/>
  <c r="DF1692" i="33"/>
  <c r="AN1692" i="40"/>
  <c r="CY1692" i="33"/>
  <c r="CZ1692" i="33"/>
  <c r="DA1692" i="33"/>
  <c r="DB1692" i="33"/>
  <c r="AM1692" i="40"/>
  <c r="CU1692" i="33"/>
  <c r="CV1692" i="33"/>
  <c r="CW1692" i="33"/>
  <c r="CX1692" i="33"/>
  <c r="AL1692" i="40"/>
  <c r="CQ1692" i="33"/>
  <c r="CR1692" i="33"/>
  <c r="CS1692" i="33"/>
  <c r="CT1692" i="33"/>
  <c r="AK1692" i="40"/>
  <c r="CM1692" i="33"/>
  <c r="CN1692" i="33"/>
  <c r="CO1692" i="33"/>
  <c r="CP1692" i="33"/>
  <c r="AJ1692" i="40"/>
  <c r="CI1692" i="33"/>
  <c r="CJ1692" i="33"/>
  <c r="CK1692" i="33"/>
  <c r="CL1692" i="33"/>
  <c r="AI1692" i="40"/>
  <c r="CE1692" i="33"/>
  <c r="CF1692" i="33"/>
  <c r="CG1692" i="33"/>
  <c r="CH1692" i="33"/>
  <c r="AH1692" i="40"/>
  <c r="AQ574" i="33"/>
  <c r="AR574" i="33"/>
  <c r="AS574" i="33"/>
  <c r="AT574" i="33"/>
  <c r="AU574" i="33"/>
  <c r="AV574" i="33"/>
  <c r="AW574" i="33"/>
  <c r="AX574" i="33"/>
  <c r="AY574" i="33"/>
  <c r="AZ574" i="33"/>
  <c r="BA574" i="33"/>
  <c r="BB574" i="33"/>
  <c r="BC574" i="33"/>
  <c r="BD574" i="33"/>
  <c r="BE574" i="33"/>
  <c r="BF574" i="33"/>
  <c r="BG574" i="33"/>
  <c r="BH574" i="33"/>
  <c r="BI574" i="33"/>
  <c r="BJ574" i="33"/>
  <c r="BK574" i="33"/>
  <c r="BL574" i="33"/>
  <c r="BM574" i="33"/>
  <c r="BN574" i="33"/>
  <c r="BO574" i="33"/>
  <c r="BP574" i="33"/>
  <c r="BQ574" i="33"/>
  <c r="BR574" i="33"/>
  <c r="BS574" i="33"/>
  <c r="BT574" i="33"/>
  <c r="BU574" i="33"/>
  <c r="BV574" i="33"/>
  <c r="BW574" i="33"/>
  <c r="BX574" i="33"/>
  <c r="BY574" i="33"/>
  <c r="BZ574" i="33"/>
  <c r="CA574" i="33"/>
  <c r="CA1692" i="33"/>
  <c r="CB574" i="33"/>
  <c r="CB1692" i="33"/>
  <c r="CC574" i="33"/>
  <c r="CC1692" i="33"/>
  <c r="CD574" i="33"/>
  <c r="CD1692" i="33"/>
  <c r="AG1692" i="40"/>
  <c r="BW1692" i="33"/>
  <c r="BX1692" i="33"/>
  <c r="BY1692" i="33"/>
  <c r="BZ1692" i="33"/>
  <c r="AF1692" i="40"/>
  <c r="BD237" i="33"/>
  <c r="BE237" i="33"/>
  <c r="BF237" i="33"/>
  <c r="BG237" i="33"/>
  <c r="BH237" i="33"/>
  <c r="BI237" i="33"/>
  <c r="BJ237" i="33"/>
  <c r="BK237" i="33"/>
  <c r="BL237" i="33"/>
  <c r="BM237" i="33"/>
  <c r="BN237" i="33"/>
  <c r="BO237" i="33"/>
  <c r="BP237" i="33"/>
  <c r="BQ237" i="33"/>
  <c r="BR237" i="33"/>
  <c r="BS237" i="33"/>
  <c r="BS238" i="33"/>
  <c r="BS239" i="33"/>
  <c r="BS1692" i="33"/>
  <c r="BT237" i="33"/>
  <c r="BT238" i="33"/>
  <c r="BT239" i="33"/>
  <c r="BT1692" i="33"/>
  <c r="BU237" i="33"/>
  <c r="BU238" i="33"/>
  <c r="BU239" i="33"/>
  <c r="BU1692" i="33"/>
  <c r="BV237" i="33"/>
  <c r="BV238" i="33"/>
  <c r="BV239" i="33"/>
  <c r="BV1692" i="33"/>
  <c r="AE1692" i="40"/>
  <c r="BO238" i="33"/>
  <c r="BO239" i="33"/>
  <c r="BO1692" i="33"/>
  <c r="BP238" i="33"/>
  <c r="BP239" i="33"/>
  <c r="BP1692" i="33"/>
  <c r="BQ238" i="33"/>
  <c r="BQ239" i="33"/>
  <c r="BQ1692" i="33"/>
  <c r="BR238" i="33"/>
  <c r="BR239" i="33"/>
  <c r="BR1692" i="33"/>
  <c r="AD1692" i="40"/>
  <c r="BK238" i="33"/>
  <c r="BK239" i="33"/>
  <c r="BK1692" i="33"/>
  <c r="BL238" i="33"/>
  <c r="BL239" i="33"/>
  <c r="BL1692" i="33"/>
  <c r="BM238" i="33"/>
  <c r="BM239" i="33"/>
  <c r="BM1692" i="33"/>
  <c r="BN238" i="33"/>
  <c r="BN239" i="33"/>
  <c r="BN1692" i="33"/>
  <c r="AC1692" i="40"/>
  <c r="BG238" i="33"/>
  <c r="BG239" i="33"/>
  <c r="AQ792" i="33"/>
  <c r="AR792" i="33"/>
  <c r="AS792" i="33"/>
  <c r="AT792" i="33"/>
  <c r="AU792" i="33"/>
  <c r="AV792" i="33"/>
  <c r="AW792" i="33"/>
  <c r="AX792" i="33"/>
  <c r="AY792" i="33"/>
  <c r="AZ792" i="33"/>
  <c r="BA792" i="33"/>
  <c r="BB792" i="33"/>
  <c r="BC792" i="33"/>
  <c r="BD792" i="33"/>
  <c r="BE792" i="33"/>
  <c r="BF792" i="33"/>
  <c r="BG792" i="33"/>
  <c r="BG1692" i="33"/>
  <c r="BH238" i="33"/>
  <c r="BH239" i="33"/>
  <c r="BH792" i="33"/>
  <c r="BH1692" i="33"/>
  <c r="BI238" i="33"/>
  <c r="BI239" i="33"/>
  <c r="BI792" i="33"/>
  <c r="BI1692" i="33"/>
  <c r="BJ238" i="33"/>
  <c r="BJ239" i="33"/>
  <c r="BJ792" i="33"/>
  <c r="BJ1692" i="33"/>
  <c r="AB1692" i="40"/>
  <c r="BC238" i="33"/>
  <c r="BC239" i="33"/>
  <c r="BC1692" i="33"/>
  <c r="BD238" i="33"/>
  <c r="BD239" i="33"/>
  <c r="BD1692" i="33"/>
  <c r="BE238" i="33"/>
  <c r="BE239" i="33"/>
  <c r="BE1692" i="33"/>
  <c r="BF238" i="33"/>
  <c r="BF239" i="33"/>
  <c r="BF1692" i="33"/>
  <c r="AA1692" i="40"/>
  <c r="AY238" i="33"/>
  <c r="AY239" i="33"/>
  <c r="AY1692" i="33"/>
  <c r="AZ237" i="33"/>
  <c r="AZ238" i="33"/>
  <c r="AZ239" i="33"/>
  <c r="AZ1692" i="33"/>
  <c r="BA237" i="33"/>
  <c r="BA238" i="33"/>
  <c r="BA239" i="33"/>
  <c r="BA1692" i="33"/>
  <c r="BB237" i="33"/>
  <c r="BB238" i="33"/>
  <c r="BB239" i="33"/>
  <c r="BB1692" i="33"/>
  <c r="Z1692" i="40"/>
  <c r="AU238" i="33"/>
  <c r="AU239" i="33"/>
  <c r="AU1692" i="33"/>
  <c r="AV237" i="33"/>
  <c r="AV238" i="33"/>
  <c r="AV239" i="33"/>
  <c r="AV1692" i="33"/>
  <c r="AW237" i="33"/>
  <c r="AW238" i="33"/>
  <c r="AW239" i="33"/>
  <c r="AW1692" i="33"/>
  <c r="AX237" i="33"/>
  <c r="AX238" i="33"/>
  <c r="AX239" i="33"/>
  <c r="AX1692" i="33"/>
  <c r="Y1692" i="40"/>
  <c r="AQ238" i="33"/>
  <c r="AQ239" i="33"/>
  <c r="AQ1692" i="33"/>
  <c r="AR237" i="33"/>
  <c r="AR238" i="33"/>
  <c r="AR239" i="33"/>
  <c r="AR1692" i="33"/>
  <c r="AS237" i="33"/>
  <c r="AS238" i="33"/>
  <c r="AS239" i="33"/>
  <c r="AS1692" i="33"/>
  <c r="AT237" i="33"/>
  <c r="AT238" i="33"/>
  <c r="AT239" i="33"/>
  <c r="AT1692" i="33"/>
  <c r="X1692" i="40"/>
  <c r="AM238" i="33"/>
  <c r="AM239" i="33"/>
  <c r="AM1692" i="33"/>
  <c r="AN238" i="33"/>
  <c r="AN239" i="33"/>
  <c r="AN1692" i="33"/>
  <c r="AO238" i="33"/>
  <c r="AO239" i="33"/>
  <c r="AO1692" i="33"/>
  <c r="AP238" i="33"/>
  <c r="AP239" i="33"/>
  <c r="AP1692" i="33"/>
  <c r="W1692" i="40"/>
  <c r="AI238" i="33"/>
  <c r="AI239" i="33"/>
  <c r="AI1692" i="33"/>
  <c r="AJ238" i="33"/>
  <c r="AJ239" i="33"/>
  <c r="AJ1034" i="33"/>
  <c r="AJ1692" i="33"/>
  <c r="AK238" i="33"/>
  <c r="AK239" i="33"/>
  <c r="AK1034" i="33"/>
  <c r="AK1692" i="33"/>
  <c r="AL238" i="33"/>
  <c r="AL239" i="33"/>
  <c r="AL1034" i="33"/>
  <c r="AL1692" i="33"/>
  <c r="V1692" i="40"/>
  <c r="AE238" i="33"/>
  <c r="AE239" i="33"/>
  <c r="AE1692" i="33"/>
  <c r="AF238" i="33"/>
  <c r="AF239" i="33"/>
  <c r="AF1692" i="33"/>
  <c r="AG238" i="33"/>
  <c r="AG239" i="33"/>
  <c r="AG1692" i="33"/>
  <c r="AH238" i="33"/>
  <c r="AH239" i="33"/>
  <c r="AH1692" i="33"/>
  <c r="U1692" i="40"/>
  <c r="AA1692" i="33"/>
  <c r="AB1692" i="33"/>
  <c r="AC1692" i="33"/>
  <c r="AD1692" i="33"/>
  <c r="T1692" i="40"/>
  <c r="W1692" i="33"/>
  <c r="X1692" i="33"/>
  <c r="Y1692" i="33"/>
  <c r="Z1692" i="33"/>
  <c r="S1692" i="40"/>
  <c r="S1692" i="33"/>
  <c r="T1692" i="33"/>
  <c r="U1692" i="33"/>
  <c r="V1692" i="33"/>
  <c r="R1692" i="40"/>
  <c r="O1692" i="33"/>
  <c r="P1692" i="33"/>
  <c r="Q1692" i="33"/>
  <c r="R1692" i="33"/>
  <c r="Q1692" i="40"/>
  <c r="K1692" i="33"/>
  <c r="L1692" i="33"/>
  <c r="M1692" i="33"/>
  <c r="N1692" i="33"/>
  <c r="P1692" i="40"/>
  <c r="G1692" i="33"/>
  <c r="H1692" i="33"/>
  <c r="I1692" i="33"/>
  <c r="J1692" i="33"/>
  <c r="O1692" i="40"/>
  <c r="C1692" i="33"/>
  <c r="D1692" i="33"/>
  <c r="E1692" i="33"/>
  <c r="F1692" i="33"/>
  <c r="N1692" i="40"/>
  <c r="AM1691" i="33"/>
  <c r="AN1691" i="33"/>
  <c r="AO1691" i="33"/>
  <c r="AP1691" i="33"/>
  <c r="W1691" i="40"/>
  <c r="AI1691" i="33"/>
  <c r="AJ1033" i="33"/>
  <c r="AJ1691" i="33"/>
  <c r="AK1033" i="33"/>
  <c r="AK1691" i="33"/>
  <c r="AL1033" i="33"/>
  <c r="AL1691" i="33"/>
  <c r="V1691" i="40"/>
  <c r="AE1691" i="33"/>
  <c r="AF1691" i="33"/>
  <c r="AG1691" i="33"/>
  <c r="AH1691" i="33"/>
  <c r="U1691" i="40"/>
  <c r="T1691" i="40"/>
  <c r="S1691" i="40"/>
  <c r="R1691" i="40"/>
  <c r="Q1691" i="40"/>
  <c r="P1691" i="40"/>
  <c r="O1691" i="40"/>
  <c r="N1691" i="40"/>
  <c r="Z1671" i="33"/>
  <c r="Z1668" i="33"/>
  <c r="AQ1060" i="33"/>
  <c r="AQ1061" i="33"/>
  <c r="AC807" i="33"/>
  <c r="AC805" i="33"/>
  <c r="AC806" i="33"/>
  <c r="AD809" i="33"/>
  <c r="AD806" i="33"/>
  <c r="AE809" i="33"/>
  <c r="AE806" i="33"/>
  <c r="AF809" i="33"/>
  <c r="AF806" i="33"/>
  <c r="AG809" i="33"/>
  <c r="AG806" i="33"/>
  <c r="AH809" i="33"/>
  <c r="AH806" i="33"/>
  <c r="AI809" i="33"/>
  <c r="AI806" i="33"/>
  <c r="AJ809" i="33"/>
  <c r="AJ806" i="33"/>
  <c r="AK809" i="33"/>
  <c r="AK806" i="33"/>
  <c r="AL809" i="33"/>
  <c r="AL806" i="33"/>
  <c r="AM809" i="33"/>
  <c r="AM806" i="33"/>
  <c r="AN809" i="33"/>
  <c r="AN806" i="33"/>
  <c r="AO809" i="33"/>
  <c r="AO806" i="33"/>
  <c r="AP809" i="33"/>
  <c r="AP806" i="33"/>
  <c r="AQ809" i="33"/>
  <c r="AQ806" i="33"/>
  <c r="AV1062" i="33"/>
  <c r="AW1062" i="33"/>
  <c r="AX1062" i="33"/>
  <c r="AY1062" i="33"/>
  <c r="AZ1062" i="33"/>
  <c r="BA1062" i="33"/>
  <c r="BB1062" i="33"/>
  <c r="BC1062" i="33"/>
  <c r="BD1062" i="33"/>
  <c r="BE1062" i="33"/>
  <c r="BF1062" i="33"/>
  <c r="BG1062" i="33"/>
  <c r="BH1062" i="33"/>
  <c r="BI1062" i="33"/>
  <c r="BJ1062" i="33"/>
  <c r="BK1062" i="33"/>
  <c r="BL1062" i="33"/>
  <c r="BM1062" i="33"/>
  <c r="BN1062" i="33"/>
  <c r="BO1062" i="33"/>
  <c r="BP1062" i="33"/>
  <c r="BQ1062" i="33"/>
  <c r="BR1062" i="33"/>
  <c r="BS1062" i="33"/>
  <c r="BT1062" i="33"/>
  <c r="BU1062" i="33"/>
  <c r="BV1062" i="33"/>
  <c r="BW1062" i="33"/>
  <c r="BX1062" i="33"/>
  <c r="BY1062" i="33"/>
  <c r="BZ1062" i="33"/>
  <c r="CA1062" i="33"/>
  <c r="CB1062" i="33"/>
  <c r="CC1062" i="33"/>
  <c r="CD1062" i="33"/>
  <c r="CE1062" i="33"/>
  <c r="CF1062" i="33"/>
  <c r="CG1062" i="33"/>
  <c r="CH1062" i="33"/>
  <c r="CI1062" i="33"/>
  <c r="CJ1062" i="33"/>
  <c r="CK1062" i="33"/>
  <c r="CL1062" i="33"/>
  <c r="CM1062" i="33"/>
  <c r="CN1062" i="33"/>
  <c r="CO1062" i="33"/>
  <c r="CP1062" i="33"/>
  <c r="CQ1062" i="33"/>
  <c r="CR1062" i="33"/>
  <c r="CS1062" i="33"/>
  <c r="CT1062" i="33"/>
  <c r="CU1062" i="33"/>
  <c r="CV1062" i="33"/>
  <c r="CW1062" i="33"/>
  <c r="CX1062" i="33"/>
  <c r="CY1062" i="33"/>
  <c r="CZ1062" i="33"/>
  <c r="DA1062" i="33"/>
  <c r="DB1062" i="33"/>
  <c r="DC1062" i="33"/>
  <c r="DD1062" i="33"/>
  <c r="DE1062" i="33"/>
  <c r="DF1062" i="33"/>
  <c r="DG1062" i="33"/>
  <c r="DH1062" i="33"/>
  <c r="DI1062" i="33"/>
  <c r="DJ1062" i="33"/>
  <c r="AQ1062" i="33"/>
  <c r="AE803" i="33"/>
  <c r="AE800" i="33"/>
  <c r="AF803" i="33"/>
  <c r="AF800" i="33"/>
  <c r="AG803" i="33"/>
  <c r="AG800" i="33"/>
  <c r="AH803" i="33"/>
  <c r="AH800" i="33"/>
  <c r="AI803" i="33"/>
  <c r="AI800" i="33"/>
  <c r="AJ803" i="33"/>
  <c r="AJ800" i="33"/>
  <c r="AK803" i="33"/>
  <c r="AK800" i="33"/>
  <c r="AL803" i="33"/>
  <c r="AL800" i="33"/>
  <c r="AM803" i="33"/>
  <c r="AM800" i="33"/>
  <c r="AN803" i="33"/>
  <c r="AN800" i="33"/>
  <c r="AO803" i="33"/>
  <c r="AO800" i="33"/>
  <c r="AP803" i="33"/>
  <c r="AP800" i="33"/>
  <c r="AQ803" i="33"/>
  <c r="AQ800" i="33"/>
  <c r="AR803" i="33"/>
  <c r="AR800" i="33"/>
  <c r="AE585" i="33"/>
  <c r="AE582" i="33"/>
  <c r="AF585" i="33"/>
  <c r="AF582" i="33"/>
  <c r="AG585" i="33"/>
  <c r="AG582" i="33"/>
  <c r="AH585" i="33"/>
  <c r="AH582" i="33"/>
  <c r="AQ585" i="33"/>
  <c r="X903" i="33"/>
  <c r="Y903" i="33"/>
  <c r="Z903" i="33"/>
  <c r="AA903" i="33"/>
  <c r="AB903" i="33"/>
  <c r="AC903" i="33"/>
  <c r="AD903" i="33"/>
  <c r="AE903" i="33"/>
  <c r="AF903" i="33"/>
  <c r="AG903" i="33"/>
  <c r="AH903" i="33"/>
  <c r="AI903" i="33"/>
  <c r="AJ903" i="33"/>
  <c r="AK903" i="33"/>
  <c r="AL903" i="33"/>
  <c r="AM903" i="33"/>
  <c r="AN903" i="33"/>
  <c r="AO903" i="33"/>
  <c r="AP903" i="33"/>
  <c r="AQ903" i="33"/>
  <c r="AR903" i="33"/>
  <c r="AS903" i="33"/>
  <c r="AT903" i="33"/>
  <c r="AU903" i="33"/>
  <c r="AV903" i="33"/>
  <c r="AW903" i="33"/>
  <c r="AX903" i="33"/>
  <c r="AY903" i="33"/>
  <c r="AZ903" i="33"/>
  <c r="BA903" i="33"/>
  <c r="BB903" i="33"/>
  <c r="BC903" i="33"/>
  <c r="BD903" i="33"/>
  <c r="BE903" i="33"/>
  <c r="BF903" i="33"/>
  <c r="BG903" i="33"/>
  <c r="BH903" i="33"/>
  <c r="BI903" i="33"/>
  <c r="BJ903" i="33"/>
  <c r="BK903" i="33"/>
  <c r="BL903" i="33"/>
  <c r="BM903" i="33"/>
  <c r="BN903" i="33"/>
  <c r="BO903" i="33"/>
  <c r="BP903" i="33"/>
  <c r="BQ903" i="33"/>
  <c r="BR903" i="33"/>
  <c r="BS903" i="33"/>
  <c r="BT903" i="33"/>
  <c r="BU903" i="33"/>
  <c r="BV903" i="33"/>
  <c r="BW903" i="33"/>
  <c r="BX903" i="33"/>
  <c r="BY903" i="33"/>
  <c r="BZ903" i="33"/>
  <c r="CA903" i="33"/>
  <c r="CB903" i="33"/>
  <c r="CC903" i="33"/>
  <c r="CD903" i="33"/>
  <c r="CE903" i="33"/>
  <c r="CF903" i="33"/>
  <c r="CG903" i="33"/>
  <c r="CH903" i="33"/>
  <c r="CI903" i="33"/>
  <c r="CJ903" i="33"/>
  <c r="CK903" i="33"/>
  <c r="CL903" i="33"/>
  <c r="CM903" i="33"/>
  <c r="CN903" i="33"/>
  <c r="CO903" i="33"/>
  <c r="CP903" i="33"/>
  <c r="CQ903" i="33"/>
  <c r="CR903" i="33"/>
  <c r="CS903" i="33"/>
  <c r="CT903" i="33"/>
  <c r="CU903" i="33"/>
  <c r="CV903" i="33"/>
  <c r="CW903" i="33"/>
  <c r="CX903" i="33"/>
  <c r="CY903" i="33"/>
  <c r="CZ903" i="33"/>
  <c r="DA903" i="33"/>
  <c r="DB903" i="33"/>
  <c r="DC903" i="33"/>
  <c r="DD903" i="33"/>
  <c r="DE903" i="33"/>
  <c r="DF903" i="33"/>
  <c r="DG903" i="33"/>
  <c r="DH903" i="33"/>
  <c r="DI903" i="33"/>
  <c r="DJ903" i="33"/>
  <c r="AO903" i="40"/>
  <c r="AN903" i="40"/>
  <c r="AM903" i="40"/>
  <c r="AL903" i="40"/>
  <c r="AK903" i="40"/>
  <c r="AJ903" i="40"/>
  <c r="AI903" i="40"/>
  <c r="AH903" i="40"/>
  <c r="AG903" i="40"/>
  <c r="AF903" i="40"/>
  <c r="AE903" i="40"/>
  <c r="AD903" i="40"/>
  <c r="AC903" i="40"/>
  <c r="AQ902" i="33"/>
  <c r="AR902" i="33"/>
  <c r="AS902" i="33"/>
  <c r="AT902" i="33"/>
  <c r="AU902" i="33"/>
  <c r="AV902" i="33"/>
  <c r="AW902" i="33"/>
  <c r="AX902" i="33"/>
  <c r="AY902" i="33"/>
  <c r="AZ902" i="33"/>
  <c r="BA902" i="33"/>
  <c r="BB902" i="33"/>
  <c r="BC902" i="33"/>
  <c r="BD902" i="33"/>
  <c r="BE902" i="33"/>
  <c r="BF902" i="33"/>
  <c r="BG902" i="33"/>
  <c r="BH902" i="33"/>
  <c r="BI902" i="33"/>
  <c r="BJ902" i="33"/>
  <c r="BK902" i="33"/>
  <c r="BL902" i="33"/>
  <c r="BM902" i="33"/>
  <c r="BN902" i="33"/>
  <c r="BO902" i="33"/>
  <c r="BP902" i="33"/>
  <c r="BQ902" i="33"/>
  <c r="BR902" i="33"/>
  <c r="BS902" i="33"/>
  <c r="BT902" i="33"/>
  <c r="BU902" i="33"/>
  <c r="BV902" i="33"/>
  <c r="BW902" i="33"/>
  <c r="BX902" i="33"/>
  <c r="BY902" i="33"/>
  <c r="BZ902" i="33"/>
  <c r="CA902" i="33"/>
  <c r="CB902" i="33"/>
  <c r="CC902" i="33"/>
  <c r="CD902" i="33"/>
  <c r="CE902" i="33"/>
  <c r="CF902" i="33"/>
  <c r="CG902" i="33"/>
  <c r="CH902" i="33"/>
  <c r="CI902" i="33"/>
  <c r="CJ902" i="33"/>
  <c r="CK902" i="33"/>
  <c r="CL902" i="33"/>
  <c r="CM902" i="33"/>
  <c r="CN902" i="33"/>
  <c r="CO902" i="33"/>
  <c r="CP902" i="33"/>
  <c r="CQ902" i="33"/>
  <c r="CR902" i="33"/>
  <c r="CS902" i="33"/>
  <c r="CT902" i="33"/>
  <c r="CU902" i="33"/>
  <c r="CV902" i="33"/>
  <c r="CW902" i="33"/>
  <c r="CX902" i="33"/>
  <c r="CY902" i="33"/>
  <c r="CZ902" i="33"/>
  <c r="DA902" i="33"/>
  <c r="DB902" i="33"/>
  <c r="DC902" i="33"/>
  <c r="DD902" i="33"/>
  <c r="DE902" i="33"/>
  <c r="DF902" i="33"/>
  <c r="DG902" i="33"/>
  <c r="DH902" i="33"/>
  <c r="DI902" i="33"/>
  <c r="DJ902" i="33"/>
  <c r="AO902" i="40"/>
  <c r="AN902" i="40"/>
  <c r="AM902" i="40"/>
  <c r="AL902" i="40"/>
  <c r="AK902" i="40"/>
  <c r="AJ902" i="40"/>
  <c r="AI902" i="40"/>
  <c r="AH902" i="40"/>
  <c r="AG902" i="40"/>
  <c r="AF902" i="40"/>
  <c r="AE902" i="40"/>
  <c r="AD902" i="40"/>
  <c r="AC902" i="40"/>
  <c r="AC1014" i="33"/>
  <c r="AS1060" i="33"/>
  <c r="AS1061" i="33"/>
  <c r="AR1060" i="33"/>
  <c r="AR1061" i="33"/>
  <c r="R1716" i="40"/>
  <c r="S1698" i="40"/>
  <c r="Q1810" i="40"/>
  <c r="S1716" i="40"/>
  <c r="R1703" i="40"/>
  <c r="R1810" i="40"/>
  <c r="N1810" i="40"/>
  <c r="P1728" i="40"/>
  <c r="T1698" i="40"/>
  <c r="O1708" i="40"/>
  <c r="O1712" i="40"/>
  <c r="Q1720" i="40"/>
  <c r="S1728" i="40"/>
  <c r="P1810" i="40"/>
  <c r="Q1712" i="40"/>
  <c r="O1810" i="40"/>
  <c r="Q1703" i="40"/>
  <c r="S1712" i="40"/>
  <c r="P1712" i="40"/>
  <c r="S1708" i="40"/>
  <c r="R1698" i="40"/>
  <c r="S1703" i="40"/>
  <c r="T1708" i="40"/>
  <c r="P1724" i="40"/>
  <c r="R1728" i="40"/>
  <c r="Q1728" i="40"/>
  <c r="O1698" i="40"/>
  <c r="P1703" i="40"/>
  <c r="R1712" i="40"/>
  <c r="P1720" i="40"/>
  <c r="R1720" i="40"/>
  <c r="R1815" i="40"/>
  <c r="S1815" i="40"/>
  <c r="Q1708" i="40"/>
  <c r="P1708" i="40"/>
  <c r="R1724" i="40"/>
  <c r="S1724" i="40"/>
  <c r="Q1724" i="40"/>
  <c r="Q1698" i="40"/>
  <c r="P1698" i="40"/>
  <c r="O1703" i="40"/>
  <c r="P1716" i="40"/>
  <c r="Q1716" i="40"/>
  <c r="R1708" i="40"/>
  <c r="S1720" i="40"/>
  <c r="AT1060" i="33"/>
  <c r="AT1061" i="33"/>
  <c r="AU1060" i="33"/>
  <c r="AV1059" i="33"/>
  <c r="AU1061" i="33"/>
  <c r="AV1060" i="33"/>
  <c r="AW1059" i="33"/>
  <c r="AV1061" i="33"/>
  <c r="AW1060" i="33"/>
  <c r="AX1059" i="33"/>
  <c r="AW1061" i="33"/>
  <c r="AX1060" i="33"/>
  <c r="AY1059" i="33"/>
  <c r="AX1061" i="33"/>
  <c r="AZ1059" i="33"/>
  <c r="AY1060" i="33"/>
  <c r="AY1061" i="33"/>
  <c r="AZ1060" i="33"/>
  <c r="BA1059" i="33"/>
  <c r="AZ1061" i="33"/>
  <c r="BA1060" i="33"/>
  <c r="BA1061" i="33"/>
  <c r="BB1059" i="33"/>
  <c r="BC1059" i="33"/>
  <c r="BB1060" i="33"/>
  <c r="BB1061" i="33"/>
  <c r="BC1060" i="33"/>
  <c r="BD1059" i="33"/>
  <c r="BC1061" i="33"/>
  <c r="BD1060" i="33"/>
  <c r="BE1059" i="33"/>
  <c r="BD1061" i="33"/>
  <c r="BE1060" i="33"/>
  <c r="BF1059" i="33"/>
  <c r="BE1061" i="33"/>
  <c r="BF1060" i="33"/>
  <c r="BG1059" i="33"/>
  <c r="BF1061" i="33"/>
  <c r="BG1060" i="33"/>
  <c r="BH1059" i="33"/>
  <c r="BG1061" i="33"/>
  <c r="BI1059" i="33"/>
  <c r="BH1060" i="33"/>
  <c r="BH1061" i="33"/>
  <c r="BJ1059" i="33"/>
  <c r="BI1060" i="33"/>
  <c r="BI1061" i="33"/>
  <c r="BK1059" i="33"/>
  <c r="BJ1060" i="33"/>
  <c r="BJ1061" i="33"/>
  <c r="BK1060" i="33"/>
  <c r="BK1061" i="33"/>
  <c r="BL1059" i="33"/>
  <c r="BL1060" i="33"/>
  <c r="BL1061" i="33"/>
  <c r="BM1059" i="33"/>
  <c r="BM1060" i="33"/>
  <c r="BM1061" i="33"/>
  <c r="BN1059" i="33"/>
  <c r="BN1060" i="33"/>
  <c r="BN1061" i="33"/>
  <c r="BO1059" i="33"/>
  <c r="BP1059" i="33"/>
  <c r="BO1060" i="33"/>
  <c r="BO1061" i="33"/>
  <c r="BQ1059" i="33"/>
  <c r="BP1060" i="33"/>
  <c r="BP1061" i="33"/>
  <c r="BQ1060" i="33"/>
  <c r="BQ1061" i="33"/>
  <c r="BR1059" i="33"/>
  <c r="BS1059" i="33"/>
  <c r="BR1060" i="33"/>
  <c r="BR1061" i="33"/>
  <c r="BS1060" i="33"/>
  <c r="BT1059" i="33"/>
  <c r="BS1061" i="33"/>
  <c r="BT1060" i="33"/>
  <c r="BU1059" i="33"/>
  <c r="BT1061" i="33"/>
  <c r="BU1060" i="33"/>
  <c r="BV1059" i="33"/>
  <c r="BU1061" i="33"/>
  <c r="BV1060" i="33"/>
  <c r="BW1059" i="33"/>
  <c r="BV1061" i="33"/>
  <c r="BW1060" i="33"/>
  <c r="BX1059" i="33"/>
  <c r="BW1061" i="33"/>
  <c r="BY1059" i="33"/>
  <c r="BX1060" i="33"/>
  <c r="BX1061" i="33"/>
  <c r="BZ1059" i="33"/>
  <c r="BY1060" i="33"/>
  <c r="BY1061" i="33"/>
  <c r="CA1059" i="33"/>
  <c r="BZ1060" i="33"/>
  <c r="BZ1061" i="33"/>
  <c r="CA1060" i="33"/>
  <c r="CB1059" i="33"/>
  <c r="CA1061" i="33"/>
  <c r="CB1060" i="33"/>
  <c r="CC1059" i="33"/>
  <c r="CB1061" i="33"/>
  <c r="CC1060" i="33"/>
  <c r="CD1059" i="33"/>
  <c r="CC1061" i="33"/>
  <c r="CD1060" i="33"/>
  <c r="CE1059" i="33"/>
  <c r="CD1061" i="33"/>
  <c r="CF1059" i="33"/>
  <c r="CE1060" i="33"/>
  <c r="CE1061" i="33"/>
  <c r="CG1059" i="33"/>
  <c r="CF1060" i="33"/>
  <c r="CF1061" i="33"/>
  <c r="CH1059" i="33"/>
  <c r="CG1060" i="33"/>
  <c r="CG1061" i="33"/>
  <c r="CI1059" i="33"/>
  <c r="CH1060" i="33"/>
  <c r="CH1061" i="33"/>
  <c r="CI1060" i="33"/>
  <c r="CI1061" i="33"/>
  <c r="CJ1059" i="33"/>
  <c r="CJ1060" i="33"/>
  <c r="CK1059" i="33"/>
  <c r="CJ1061" i="33"/>
  <c r="CK1060" i="33"/>
  <c r="CL1059" i="33"/>
  <c r="CK1061" i="33"/>
  <c r="CL1060" i="33"/>
  <c r="CM1059" i="33"/>
  <c r="CL1061" i="33"/>
  <c r="CM1060" i="33"/>
  <c r="CM1061" i="33"/>
  <c r="CN1059" i="33"/>
  <c r="CN1060" i="33"/>
  <c r="CN1061" i="33"/>
  <c r="CO1059" i="33"/>
  <c r="CO1060" i="33"/>
  <c r="CO1061" i="33"/>
  <c r="CP1059" i="33"/>
  <c r="CQ1059" i="33"/>
  <c r="CP1060" i="33"/>
  <c r="CP1061" i="33"/>
  <c r="CQ1060" i="33"/>
  <c r="CQ1061" i="33"/>
  <c r="CR1059" i="33"/>
  <c r="CR1060" i="33"/>
  <c r="CR1061" i="33"/>
  <c r="CS1059" i="33"/>
  <c r="CS1060" i="33"/>
  <c r="CS1061" i="33"/>
  <c r="CT1059" i="33"/>
  <c r="CT1060" i="33"/>
  <c r="CT1061" i="33"/>
  <c r="CU1059" i="33"/>
  <c r="CV1059" i="33"/>
  <c r="CU1060" i="33"/>
  <c r="CU1061" i="33"/>
  <c r="CV1060" i="33"/>
  <c r="CV1061" i="33"/>
  <c r="CW1059" i="33"/>
  <c r="CW1060" i="33"/>
  <c r="CW1061" i="33"/>
  <c r="CX1059" i="33"/>
  <c r="CY1059" i="33"/>
  <c r="CX1060" i="33"/>
  <c r="CX1061" i="33"/>
  <c r="CY1060" i="33"/>
  <c r="CY1061" i="33"/>
  <c r="CZ1059" i="33"/>
  <c r="CZ1060" i="33"/>
  <c r="CZ1061" i="33"/>
  <c r="DA1059" i="33"/>
  <c r="DA1060" i="33"/>
  <c r="DB1059" i="33"/>
  <c r="DA1061" i="33"/>
  <c r="DB1060" i="33"/>
  <c r="DC1059" i="33"/>
  <c r="DB1061" i="33"/>
  <c r="DC1060" i="33"/>
  <c r="DD1059" i="33"/>
  <c r="DC1061" i="33"/>
  <c r="DE1059" i="33"/>
  <c r="DD1060" i="33"/>
  <c r="DD1061" i="33"/>
  <c r="DF1059" i="33"/>
  <c r="DE1060" i="33"/>
  <c r="DE1061" i="33"/>
  <c r="DG1059" i="33"/>
  <c r="DF1060" i="33"/>
  <c r="DF1061" i="33"/>
  <c r="DG1060" i="33"/>
  <c r="DH1059" i="33"/>
  <c r="DG1061" i="33"/>
  <c r="DH1060" i="33"/>
  <c r="DI1059" i="33"/>
  <c r="DH1061" i="33"/>
  <c r="BW198" i="33"/>
  <c r="AF210" i="40"/>
  <c r="AC1409" i="33"/>
  <c r="AC1414" i="33"/>
  <c r="AC1407" i="33"/>
  <c r="AC1415" i="33"/>
  <c r="AC1473" i="33"/>
  <c r="AC1478" i="33"/>
  <c r="AC1471" i="33"/>
  <c r="AC1479" i="33"/>
  <c r="AC1682" i="33"/>
  <c r="AC222" i="33"/>
  <c r="AC227" i="33"/>
  <c r="AC220" i="33"/>
  <c r="AC228" i="33"/>
  <c r="AC1677" i="33"/>
  <c r="S1687" i="33"/>
  <c r="T1687" i="33"/>
  <c r="U1687" i="33"/>
  <c r="V1687" i="33"/>
  <c r="R1687" i="40"/>
  <c r="S1688" i="33"/>
  <c r="T1688" i="33"/>
  <c r="U1688" i="33"/>
  <c r="V1688" i="33"/>
  <c r="R1688" i="40"/>
  <c r="O1687" i="33"/>
  <c r="O1688" i="33"/>
  <c r="P1687" i="33"/>
  <c r="P1688" i="33"/>
  <c r="Q1687" i="33"/>
  <c r="Q1688" i="33"/>
  <c r="R1687" i="33"/>
  <c r="R1688" i="33"/>
  <c r="Q1688" i="40"/>
  <c r="K1687" i="33"/>
  <c r="K1688" i="33"/>
  <c r="L1687" i="33"/>
  <c r="L1688" i="33"/>
  <c r="M1687" i="33"/>
  <c r="M1688" i="33"/>
  <c r="N1687" i="33"/>
  <c r="N1688" i="33"/>
  <c r="P1688" i="40"/>
  <c r="G1687" i="33"/>
  <c r="G1688" i="33"/>
  <c r="H1687" i="33"/>
  <c r="H1688" i="33"/>
  <c r="I1687" i="33"/>
  <c r="I1688" i="33"/>
  <c r="J1687" i="33"/>
  <c r="J1688" i="33"/>
  <c r="O1688" i="40"/>
  <c r="Q1687" i="40"/>
  <c r="P1687" i="40"/>
  <c r="O1687" i="40"/>
  <c r="AC1464" i="33"/>
  <c r="AD1464" i="33"/>
  <c r="AE1464" i="33"/>
  <c r="AF1464" i="33"/>
  <c r="AG1464" i="33"/>
  <c r="AH1464" i="33"/>
  <c r="AI1464" i="33"/>
  <c r="AJ1464" i="33"/>
  <c r="AK1464" i="33"/>
  <c r="AL1464" i="33"/>
  <c r="AM1464" i="33"/>
  <c r="AN1464" i="33"/>
  <c r="AO1464" i="33"/>
  <c r="AP1464" i="33"/>
  <c r="AQ1464" i="33"/>
  <c r="AR1464" i="33"/>
  <c r="AS1464" i="33"/>
  <c r="AT1464" i="33"/>
  <c r="AU1464" i="33"/>
  <c r="AV1464" i="33"/>
  <c r="AW1464" i="33"/>
  <c r="AX1464" i="33"/>
  <c r="AY1464" i="33"/>
  <c r="AZ1464" i="33"/>
  <c r="BA1464" i="33"/>
  <c r="BB1464" i="33"/>
  <c r="BC1464" i="33"/>
  <c r="BD1464" i="33"/>
  <c r="BE1464" i="33"/>
  <c r="BF1464" i="33"/>
  <c r="BG1464" i="33"/>
  <c r="BH1464" i="33"/>
  <c r="BI1464" i="33"/>
  <c r="BJ1464" i="33"/>
  <c r="BK1464" i="33"/>
  <c r="BL1464" i="33"/>
  <c r="BM1464" i="33"/>
  <c r="BN1464" i="33"/>
  <c r="BO1464" i="33"/>
  <c r="BP1464" i="33"/>
  <c r="BQ1464" i="33"/>
  <c r="BR1464" i="33"/>
  <c r="BS1464" i="33"/>
  <c r="BT1464" i="33"/>
  <c r="BU1464" i="33"/>
  <c r="BV1464" i="33"/>
  <c r="BW1464" i="33"/>
  <c r="BX1464" i="33"/>
  <c r="BY1464" i="33"/>
  <c r="BZ1464" i="33"/>
  <c r="CA1464" i="33"/>
  <c r="CB1464" i="33"/>
  <c r="CC1464" i="33"/>
  <c r="CD1464" i="33"/>
  <c r="CE1464" i="33"/>
  <c r="CF1464" i="33"/>
  <c r="CG1464" i="33"/>
  <c r="CH1464" i="33"/>
  <c r="CI1464" i="33"/>
  <c r="CJ1464" i="33"/>
  <c r="CK1464" i="33"/>
  <c r="CL1464" i="33"/>
  <c r="CM1464" i="33"/>
  <c r="CN1464" i="33"/>
  <c r="CO1464" i="33"/>
  <c r="CP1464" i="33"/>
  <c r="CQ1464" i="33"/>
  <c r="CR1464" i="33"/>
  <c r="CS1464" i="33"/>
  <c r="CT1464" i="33"/>
  <c r="CU1464" i="33"/>
  <c r="CV1464" i="33"/>
  <c r="CW1464" i="33"/>
  <c r="CX1464" i="33"/>
  <c r="CY1464" i="33"/>
  <c r="CZ1464" i="33"/>
  <c r="DA1464" i="33"/>
  <c r="DB1464" i="33"/>
  <c r="DC1464" i="33"/>
  <c r="DD1464" i="33"/>
  <c r="DE1464" i="33"/>
  <c r="DF1464" i="33"/>
  <c r="DG1464" i="33"/>
  <c r="AE1465" i="33"/>
  <c r="AF1465" i="33"/>
  <c r="AG1465" i="33"/>
  <c r="AH1465" i="33"/>
  <c r="AI1465" i="33"/>
  <c r="AJ1465" i="33"/>
  <c r="AK1465" i="33"/>
  <c r="AL1465" i="33"/>
  <c r="AM1465" i="33"/>
  <c r="AN1465" i="33"/>
  <c r="AO1465" i="33"/>
  <c r="AP1465" i="33"/>
  <c r="AQ1465" i="33"/>
  <c r="AR1465" i="33"/>
  <c r="AS1465" i="33"/>
  <c r="AT1465" i="33"/>
  <c r="AU1465" i="33"/>
  <c r="AV1465" i="33"/>
  <c r="AW1465" i="33"/>
  <c r="AX1465" i="33"/>
  <c r="AY1465" i="33"/>
  <c r="AZ1465" i="33"/>
  <c r="BA1465" i="33"/>
  <c r="BB1465" i="33"/>
  <c r="BC1465" i="33"/>
  <c r="BD1465" i="33"/>
  <c r="BE1465" i="33"/>
  <c r="BF1465" i="33"/>
  <c r="BG1465" i="33"/>
  <c r="BH1465" i="33"/>
  <c r="BI1465" i="33"/>
  <c r="BJ1465" i="33"/>
  <c r="BK1465" i="33"/>
  <c r="BL1465" i="33"/>
  <c r="BM1465" i="33"/>
  <c r="BN1465" i="33"/>
  <c r="BO1465" i="33"/>
  <c r="BP1465" i="33"/>
  <c r="BQ1465" i="33"/>
  <c r="BR1465" i="33"/>
  <c r="BS1465" i="33"/>
  <c r="BT1465" i="33"/>
  <c r="BU1465" i="33"/>
  <c r="BV1465" i="33"/>
  <c r="BW1465" i="33"/>
  <c r="BX1465" i="33"/>
  <c r="BY1465" i="33"/>
  <c r="BZ1465" i="33"/>
  <c r="CA1465" i="33"/>
  <c r="CB1465" i="33"/>
  <c r="CC1465" i="33"/>
  <c r="CD1465" i="33"/>
  <c r="CE1465" i="33"/>
  <c r="CF1465" i="33"/>
  <c r="CG1465" i="33"/>
  <c r="CH1465" i="33"/>
  <c r="CI1465" i="33"/>
  <c r="CJ1465" i="33"/>
  <c r="CK1465" i="33"/>
  <c r="CL1465" i="33"/>
  <c r="CM1465" i="33"/>
  <c r="CN1465" i="33"/>
  <c r="CO1465" i="33"/>
  <c r="CP1465" i="33"/>
  <c r="CQ1465" i="33"/>
  <c r="CR1465" i="33"/>
  <c r="CS1465" i="33"/>
  <c r="CT1465" i="33"/>
  <c r="CU1465" i="33"/>
  <c r="CV1465" i="33"/>
  <c r="CW1465" i="33"/>
  <c r="CX1465" i="33"/>
  <c r="CY1465" i="33"/>
  <c r="CZ1465" i="33"/>
  <c r="DA1465" i="33"/>
  <c r="DB1465" i="33"/>
  <c r="DC1465" i="33"/>
  <c r="DD1465" i="33"/>
  <c r="DE1465" i="33"/>
  <c r="DF1465" i="33"/>
  <c r="DG1465" i="33"/>
  <c r="DG1468" i="33"/>
  <c r="AE1467" i="33"/>
  <c r="AF1467" i="33"/>
  <c r="AG1467" i="33"/>
  <c r="AH1467" i="33"/>
  <c r="AI1467" i="33"/>
  <c r="AJ1467" i="33"/>
  <c r="AK1467" i="33"/>
  <c r="AL1467" i="33"/>
  <c r="AM1467" i="33"/>
  <c r="AN1467" i="33"/>
  <c r="AO1467" i="33"/>
  <c r="AP1467" i="33"/>
  <c r="AQ1467" i="33"/>
  <c r="AR1467" i="33"/>
  <c r="AS1467" i="33"/>
  <c r="AT1467" i="33"/>
  <c r="AU1467" i="33"/>
  <c r="AV1467" i="33"/>
  <c r="AW1467" i="33"/>
  <c r="AX1467" i="33"/>
  <c r="AY1467" i="33"/>
  <c r="AZ1467" i="33"/>
  <c r="BA1467" i="33"/>
  <c r="BB1467" i="33"/>
  <c r="BC1467" i="33"/>
  <c r="BD1467" i="33"/>
  <c r="BE1467" i="33"/>
  <c r="BF1467" i="33"/>
  <c r="BG1467" i="33"/>
  <c r="BH1467" i="33"/>
  <c r="BI1467" i="33"/>
  <c r="BJ1467" i="33"/>
  <c r="BK1467" i="33"/>
  <c r="BL1467" i="33"/>
  <c r="BM1467" i="33"/>
  <c r="BN1467" i="33"/>
  <c r="BO1467" i="33"/>
  <c r="BP1467" i="33"/>
  <c r="BQ1467" i="33"/>
  <c r="BR1467" i="33"/>
  <c r="BS1467" i="33"/>
  <c r="BT1467" i="33"/>
  <c r="BU1467" i="33"/>
  <c r="BV1467" i="33"/>
  <c r="BW1467" i="33"/>
  <c r="BX1467" i="33"/>
  <c r="BY1467" i="33"/>
  <c r="BZ1467" i="33"/>
  <c r="CA1467" i="33"/>
  <c r="CB1467" i="33"/>
  <c r="CC1467" i="33"/>
  <c r="CD1467" i="33"/>
  <c r="CE1467" i="33"/>
  <c r="CF1467" i="33"/>
  <c r="CG1467" i="33"/>
  <c r="CH1467" i="33"/>
  <c r="CI1467" i="33"/>
  <c r="CJ1467" i="33"/>
  <c r="CK1467" i="33"/>
  <c r="CL1467" i="33"/>
  <c r="CM1467" i="33"/>
  <c r="CN1467" i="33"/>
  <c r="CO1467" i="33"/>
  <c r="CP1467" i="33"/>
  <c r="CQ1467" i="33"/>
  <c r="CR1467" i="33"/>
  <c r="CS1467" i="33"/>
  <c r="CT1467" i="33"/>
  <c r="CU1467" i="33"/>
  <c r="CV1467" i="33"/>
  <c r="CW1467" i="33"/>
  <c r="CX1467" i="33"/>
  <c r="CY1467" i="33"/>
  <c r="CZ1467" i="33"/>
  <c r="DA1467" i="33"/>
  <c r="DB1467" i="33"/>
  <c r="DC1467" i="33"/>
  <c r="DD1467" i="33"/>
  <c r="DE1467" i="33"/>
  <c r="DF1467" i="33"/>
  <c r="DG1467" i="33"/>
  <c r="DG1469" i="33"/>
  <c r="AC1470" i="33"/>
  <c r="AD1470" i="33"/>
  <c r="AE1470" i="33"/>
  <c r="AF1470" i="33"/>
  <c r="AG1470" i="33"/>
  <c r="AH1470" i="33"/>
  <c r="AI1470" i="33"/>
  <c r="AJ1470" i="33"/>
  <c r="AK1470" i="33"/>
  <c r="AL1470" i="33"/>
  <c r="AM1470" i="33"/>
  <c r="AN1470" i="33"/>
  <c r="AO1470" i="33"/>
  <c r="AP1470" i="33"/>
  <c r="AQ1470" i="33"/>
  <c r="AR1470" i="33"/>
  <c r="AS1470" i="33"/>
  <c r="AT1470" i="33"/>
  <c r="AU1470" i="33"/>
  <c r="AV1470" i="33"/>
  <c r="AW1470" i="33"/>
  <c r="AX1470" i="33"/>
  <c r="AY1470" i="33"/>
  <c r="AZ1470" i="33"/>
  <c r="BA1470" i="33"/>
  <c r="BB1470" i="33"/>
  <c r="BC1470" i="33"/>
  <c r="BD1470" i="33"/>
  <c r="BE1470" i="33"/>
  <c r="BF1470" i="33"/>
  <c r="BG1470" i="33"/>
  <c r="BH1470" i="33"/>
  <c r="BI1470" i="33"/>
  <c r="BJ1470" i="33"/>
  <c r="BK1470" i="33"/>
  <c r="BL1470" i="33"/>
  <c r="BM1470" i="33"/>
  <c r="BN1470" i="33"/>
  <c r="BO1470" i="33"/>
  <c r="BP1470" i="33"/>
  <c r="BQ1470" i="33"/>
  <c r="BR1470" i="33"/>
  <c r="BS1470" i="33"/>
  <c r="BT1470" i="33"/>
  <c r="BU1470" i="33"/>
  <c r="BV1470" i="33"/>
  <c r="BW1470" i="33"/>
  <c r="BX1470" i="33"/>
  <c r="BY1470" i="33"/>
  <c r="BZ1470" i="33"/>
  <c r="CA1470" i="33"/>
  <c r="CB1470" i="33"/>
  <c r="CC1470" i="33"/>
  <c r="CD1470" i="33"/>
  <c r="CE1470" i="33"/>
  <c r="CF1470" i="33"/>
  <c r="CG1470" i="33"/>
  <c r="CH1470" i="33"/>
  <c r="CI1470" i="33"/>
  <c r="CJ1470" i="33"/>
  <c r="CK1470" i="33"/>
  <c r="CL1470" i="33"/>
  <c r="CM1470" i="33"/>
  <c r="CN1470" i="33"/>
  <c r="CO1470" i="33"/>
  <c r="CP1470" i="33"/>
  <c r="CQ1470" i="33"/>
  <c r="CR1470" i="33"/>
  <c r="CS1470" i="33"/>
  <c r="CT1470" i="33"/>
  <c r="CU1470" i="33"/>
  <c r="CV1470" i="33"/>
  <c r="CW1470" i="33"/>
  <c r="CX1470" i="33"/>
  <c r="CY1470" i="33"/>
  <c r="CZ1470" i="33"/>
  <c r="DA1470" i="33"/>
  <c r="DB1470" i="33"/>
  <c r="DC1470" i="33"/>
  <c r="DD1470" i="33"/>
  <c r="DE1470" i="33"/>
  <c r="DF1470" i="33"/>
  <c r="DG1470" i="33"/>
  <c r="AD1471" i="33"/>
  <c r="AE1471" i="33"/>
  <c r="AF1471" i="33"/>
  <c r="AG1471" i="33"/>
  <c r="AH1471" i="33"/>
  <c r="AI1471" i="33"/>
  <c r="AJ1471" i="33"/>
  <c r="AK1471" i="33"/>
  <c r="AL1471" i="33"/>
  <c r="AM1471" i="33"/>
  <c r="AN1471" i="33"/>
  <c r="AO1471" i="33"/>
  <c r="AP1471" i="33"/>
  <c r="AQ1471" i="33"/>
  <c r="AR1471" i="33"/>
  <c r="AS1471" i="33"/>
  <c r="AT1471" i="33"/>
  <c r="AU1471" i="33"/>
  <c r="AV1471" i="33"/>
  <c r="AW1471" i="33"/>
  <c r="AX1471" i="33"/>
  <c r="AY1471" i="33"/>
  <c r="AZ1471" i="33"/>
  <c r="BA1471" i="33"/>
  <c r="BB1471" i="33"/>
  <c r="BC1471" i="33"/>
  <c r="BD1471" i="33"/>
  <c r="BE1471" i="33"/>
  <c r="BF1471" i="33"/>
  <c r="BG1471" i="33"/>
  <c r="BH1471" i="33"/>
  <c r="BI1471" i="33"/>
  <c r="BJ1471" i="33"/>
  <c r="BK1471" i="33"/>
  <c r="BL1471" i="33"/>
  <c r="BM1471" i="33"/>
  <c r="BN1471" i="33"/>
  <c r="BO1471" i="33"/>
  <c r="BP1471" i="33"/>
  <c r="BQ1471" i="33"/>
  <c r="BR1471" i="33"/>
  <c r="BS1471" i="33"/>
  <c r="BT1471" i="33"/>
  <c r="BU1471" i="33"/>
  <c r="BV1471" i="33"/>
  <c r="BW1471" i="33"/>
  <c r="BX1471" i="33"/>
  <c r="BY1471" i="33"/>
  <c r="BZ1471" i="33"/>
  <c r="CA1471" i="33"/>
  <c r="CB1471" i="33"/>
  <c r="CC1471" i="33"/>
  <c r="CD1471" i="33"/>
  <c r="CE1471" i="33"/>
  <c r="CF1471" i="33"/>
  <c r="CG1471" i="33"/>
  <c r="CH1471" i="33"/>
  <c r="CI1471" i="33"/>
  <c r="CJ1471" i="33"/>
  <c r="CK1471" i="33"/>
  <c r="CL1471" i="33"/>
  <c r="CM1471" i="33"/>
  <c r="CN1471" i="33"/>
  <c r="CO1471" i="33"/>
  <c r="CP1471" i="33"/>
  <c r="CQ1471" i="33"/>
  <c r="CR1471" i="33"/>
  <c r="CS1471" i="33"/>
  <c r="CT1471" i="33"/>
  <c r="CU1471" i="33"/>
  <c r="CV1471" i="33"/>
  <c r="CW1471" i="33"/>
  <c r="CX1471" i="33"/>
  <c r="CY1471" i="33"/>
  <c r="CZ1471" i="33"/>
  <c r="DA1471" i="33"/>
  <c r="DB1471" i="33"/>
  <c r="DC1471" i="33"/>
  <c r="DD1471" i="33"/>
  <c r="DE1471" i="33"/>
  <c r="DF1471" i="33"/>
  <c r="DG1471" i="33"/>
  <c r="AC1472" i="33"/>
  <c r="AD1472" i="33"/>
  <c r="AE1472" i="33"/>
  <c r="AF1472" i="33"/>
  <c r="AG1472" i="33"/>
  <c r="AH1472" i="33"/>
  <c r="AI1472" i="33"/>
  <c r="AJ1472" i="33"/>
  <c r="AK1472" i="33"/>
  <c r="AL1472" i="33"/>
  <c r="AM1472" i="33"/>
  <c r="AN1472" i="33"/>
  <c r="AO1472" i="33"/>
  <c r="AP1472" i="33"/>
  <c r="AQ1472" i="33"/>
  <c r="AR1472" i="33"/>
  <c r="AS1472" i="33"/>
  <c r="AT1472" i="33"/>
  <c r="AU1472" i="33"/>
  <c r="AV1472" i="33"/>
  <c r="AW1472" i="33"/>
  <c r="AX1472" i="33"/>
  <c r="AY1472" i="33"/>
  <c r="AZ1472" i="33"/>
  <c r="BA1472" i="33"/>
  <c r="BB1472" i="33"/>
  <c r="BC1472" i="33"/>
  <c r="BD1472" i="33"/>
  <c r="BE1472" i="33"/>
  <c r="BF1472" i="33"/>
  <c r="BG1472" i="33"/>
  <c r="BH1472" i="33"/>
  <c r="BI1472" i="33"/>
  <c r="BJ1472" i="33"/>
  <c r="BK1472" i="33"/>
  <c r="BL1472" i="33"/>
  <c r="BM1472" i="33"/>
  <c r="BN1472" i="33"/>
  <c r="BO1472" i="33"/>
  <c r="BP1472" i="33"/>
  <c r="BQ1472" i="33"/>
  <c r="BR1472" i="33"/>
  <c r="BS1472" i="33"/>
  <c r="BT1472" i="33"/>
  <c r="BU1472" i="33"/>
  <c r="BV1472" i="33"/>
  <c r="BW1472" i="33"/>
  <c r="BX1472" i="33"/>
  <c r="BY1472" i="33"/>
  <c r="BZ1472" i="33"/>
  <c r="CA1472" i="33"/>
  <c r="CB1472" i="33"/>
  <c r="CC1472" i="33"/>
  <c r="CD1472" i="33"/>
  <c r="CE1472" i="33"/>
  <c r="CF1472" i="33"/>
  <c r="CG1472" i="33"/>
  <c r="CH1472" i="33"/>
  <c r="CI1472" i="33"/>
  <c r="CJ1472" i="33"/>
  <c r="CK1472" i="33"/>
  <c r="CL1472" i="33"/>
  <c r="CM1472" i="33"/>
  <c r="CN1472" i="33"/>
  <c r="CO1472" i="33"/>
  <c r="CP1472" i="33"/>
  <c r="CQ1472" i="33"/>
  <c r="CR1472" i="33"/>
  <c r="CS1472" i="33"/>
  <c r="CT1472" i="33"/>
  <c r="CU1472" i="33"/>
  <c r="CV1472" i="33"/>
  <c r="CW1472" i="33"/>
  <c r="CX1472" i="33"/>
  <c r="CY1472" i="33"/>
  <c r="CZ1472" i="33"/>
  <c r="DA1472" i="33"/>
  <c r="DB1472" i="33"/>
  <c r="DC1472" i="33"/>
  <c r="DD1472" i="33"/>
  <c r="DE1472" i="33"/>
  <c r="DF1472" i="33"/>
  <c r="DG1472" i="33"/>
  <c r="AC1466" i="33"/>
  <c r="AD1466" i="33"/>
  <c r="AE1466" i="33"/>
  <c r="AF1466" i="33"/>
  <c r="AG1466" i="33"/>
  <c r="AH1466" i="33"/>
  <c r="AI1466" i="33"/>
  <c r="AJ1466" i="33"/>
  <c r="AK1466" i="33"/>
  <c r="AL1466" i="33"/>
  <c r="AM1466" i="33"/>
  <c r="AN1466" i="33"/>
  <c r="AO1466" i="33"/>
  <c r="AP1466" i="33"/>
  <c r="AQ1466" i="33"/>
  <c r="AR1466" i="33"/>
  <c r="AS1466" i="33"/>
  <c r="AT1466" i="33"/>
  <c r="AU1466" i="33"/>
  <c r="AV1466" i="33"/>
  <c r="AW1466" i="33"/>
  <c r="AX1466" i="33"/>
  <c r="AY1466" i="33"/>
  <c r="AZ1466" i="33"/>
  <c r="BA1466" i="33"/>
  <c r="BB1466" i="33"/>
  <c r="BC1466" i="33"/>
  <c r="BD1466" i="33"/>
  <c r="BE1466" i="33"/>
  <c r="BF1466" i="33"/>
  <c r="BG1466" i="33"/>
  <c r="BH1466" i="33"/>
  <c r="BI1466" i="33"/>
  <c r="BJ1466" i="33"/>
  <c r="BK1466" i="33"/>
  <c r="BL1466" i="33"/>
  <c r="BM1466" i="33"/>
  <c r="BN1466" i="33"/>
  <c r="BO1466" i="33"/>
  <c r="BP1466" i="33"/>
  <c r="BQ1466" i="33"/>
  <c r="BR1466" i="33"/>
  <c r="BS1466" i="33"/>
  <c r="BT1466" i="33"/>
  <c r="BU1466" i="33"/>
  <c r="BV1466" i="33"/>
  <c r="BW1466" i="33"/>
  <c r="BX1466" i="33"/>
  <c r="BY1466" i="33"/>
  <c r="BZ1466" i="33"/>
  <c r="CA1466" i="33"/>
  <c r="CB1466" i="33"/>
  <c r="CC1466" i="33"/>
  <c r="CD1466" i="33"/>
  <c r="CE1466" i="33"/>
  <c r="CF1466" i="33"/>
  <c r="CG1466" i="33"/>
  <c r="CH1466" i="33"/>
  <c r="CI1466" i="33"/>
  <c r="CJ1466" i="33"/>
  <c r="CK1466" i="33"/>
  <c r="CL1466" i="33"/>
  <c r="CM1466" i="33"/>
  <c r="CN1466" i="33"/>
  <c r="CO1466" i="33"/>
  <c r="CP1466" i="33"/>
  <c r="CQ1466" i="33"/>
  <c r="CR1466" i="33"/>
  <c r="CS1466" i="33"/>
  <c r="CT1466" i="33"/>
  <c r="CU1466" i="33"/>
  <c r="CV1466" i="33"/>
  <c r="CW1466" i="33"/>
  <c r="CX1466" i="33"/>
  <c r="CY1466" i="33"/>
  <c r="CZ1466" i="33"/>
  <c r="DA1466" i="33"/>
  <c r="DB1466" i="33"/>
  <c r="DC1466" i="33"/>
  <c r="DD1466" i="33"/>
  <c r="DE1466" i="33"/>
  <c r="DF1466" i="33"/>
  <c r="DG1466" i="33"/>
  <c r="DG1473" i="33"/>
  <c r="DG1478" i="33"/>
  <c r="DG1479" i="33"/>
  <c r="AD1409" i="33"/>
  <c r="AE1409" i="33"/>
  <c r="AF1409" i="33"/>
  <c r="AG1409" i="33"/>
  <c r="AH1409" i="33"/>
  <c r="AI1409" i="33"/>
  <c r="AJ1409" i="33"/>
  <c r="AK1409" i="33"/>
  <c r="AL1409" i="33"/>
  <c r="AM1409" i="33"/>
  <c r="AN1409" i="33"/>
  <c r="AO1409" i="33"/>
  <c r="AP1409" i="33"/>
  <c r="AQ1409" i="33"/>
  <c r="AR1409" i="33"/>
  <c r="AS1409" i="33"/>
  <c r="AT1409" i="33"/>
  <c r="AU1409" i="33"/>
  <c r="AV1409" i="33"/>
  <c r="AW1409" i="33"/>
  <c r="AX1409" i="33"/>
  <c r="AY1409" i="33"/>
  <c r="AZ1409" i="33"/>
  <c r="BA1409" i="33"/>
  <c r="BB1409" i="33"/>
  <c r="BC1409" i="33"/>
  <c r="BD1409" i="33"/>
  <c r="BE1409" i="33"/>
  <c r="BF1409" i="33"/>
  <c r="BG1409" i="33"/>
  <c r="BH1409" i="33"/>
  <c r="BI1409" i="33"/>
  <c r="BJ1409" i="33"/>
  <c r="BK1409" i="33"/>
  <c r="BL1409" i="33"/>
  <c r="BM1409" i="33"/>
  <c r="BN1409" i="33"/>
  <c r="BO1409" i="33"/>
  <c r="BP1409" i="33"/>
  <c r="BQ1409" i="33"/>
  <c r="BR1409" i="33"/>
  <c r="BS1409" i="33"/>
  <c r="BT1409" i="33"/>
  <c r="BU1409" i="33"/>
  <c r="BV1409" i="33"/>
  <c r="BW1409" i="33"/>
  <c r="BX1409" i="33"/>
  <c r="BY1409" i="33"/>
  <c r="BZ1409" i="33"/>
  <c r="CA1409" i="33"/>
  <c r="CB1409" i="33"/>
  <c r="CC1409" i="33"/>
  <c r="CD1409" i="33"/>
  <c r="CE1409" i="33"/>
  <c r="CF1409" i="33"/>
  <c r="CG1409" i="33"/>
  <c r="CH1409" i="33"/>
  <c r="CI1409" i="33"/>
  <c r="CJ1409" i="33"/>
  <c r="CK1409" i="33"/>
  <c r="CL1409" i="33"/>
  <c r="CM1409" i="33"/>
  <c r="CN1409" i="33"/>
  <c r="CO1409" i="33"/>
  <c r="CP1409" i="33"/>
  <c r="CQ1409" i="33"/>
  <c r="CR1409" i="33"/>
  <c r="CS1409" i="33"/>
  <c r="CT1409" i="33"/>
  <c r="CU1409" i="33"/>
  <c r="CV1409" i="33"/>
  <c r="CW1409" i="33"/>
  <c r="CX1409" i="33"/>
  <c r="CY1409" i="33"/>
  <c r="CZ1409" i="33"/>
  <c r="DA1409" i="33"/>
  <c r="DB1409" i="33"/>
  <c r="DC1409" i="33"/>
  <c r="DD1409" i="33"/>
  <c r="DE1409" i="33"/>
  <c r="DF1409" i="33"/>
  <c r="DG1409" i="33"/>
  <c r="AE1403" i="33"/>
  <c r="AF1403" i="33"/>
  <c r="AG1403" i="33"/>
  <c r="AH1403" i="33"/>
  <c r="AI1403" i="33"/>
  <c r="AJ1403" i="33"/>
  <c r="AK1403" i="33"/>
  <c r="AL1403" i="33"/>
  <c r="AM1403" i="33"/>
  <c r="AN1403" i="33"/>
  <c r="AO1403" i="33"/>
  <c r="AP1403" i="33"/>
  <c r="AQ1403" i="33"/>
  <c r="AR1403" i="33"/>
  <c r="AS1403" i="33"/>
  <c r="AT1403" i="33"/>
  <c r="AU1403" i="33"/>
  <c r="AV1403" i="33"/>
  <c r="AW1403" i="33"/>
  <c r="AX1403" i="33"/>
  <c r="AY1403" i="33"/>
  <c r="AZ1403" i="33"/>
  <c r="BA1403" i="33"/>
  <c r="BB1403" i="33"/>
  <c r="BC1403" i="33"/>
  <c r="BD1403" i="33"/>
  <c r="BE1403" i="33"/>
  <c r="BF1403" i="33"/>
  <c r="BG1403" i="33"/>
  <c r="BH1403" i="33"/>
  <c r="BI1403" i="33"/>
  <c r="BJ1403" i="33"/>
  <c r="BK1403" i="33"/>
  <c r="BL1403" i="33"/>
  <c r="BM1403" i="33"/>
  <c r="BN1403" i="33"/>
  <c r="BO1403" i="33"/>
  <c r="BP1403" i="33"/>
  <c r="BQ1403" i="33"/>
  <c r="BR1403" i="33"/>
  <c r="BS1403" i="33"/>
  <c r="BT1403" i="33"/>
  <c r="BU1403" i="33"/>
  <c r="BV1403" i="33"/>
  <c r="BW1403" i="33"/>
  <c r="BX1403" i="33"/>
  <c r="BY1403" i="33"/>
  <c r="BZ1403" i="33"/>
  <c r="CA1403" i="33"/>
  <c r="CB1403" i="33"/>
  <c r="CC1403" i="33"/>
  <c r="CD1403" i="33"/>
  <c r="CE1403" i="33"/>
  <c r="CF1403" i="33"/>
  <c r="CG1403" i="33"/>
  <c r="CH1403" i="33"/>
  <c r="CI1403" i="33"/>
  <c r="CJ1403" i="33"/>
  <c r="CK1403" i="33"/>
  <c r="CL1403" i="33"/>
  <c r="CM1403" i="33"/>
  <c r="CN1403" i="33"/>
  <c r="CO1403" i="33"/>
  <c r="CP1403" i="33"/>
  <c r="CQ1403" i="33"/>
  <c r="CR1403" i="33"/>
  <c r="CS1403" i="33"/>
  <c r="CT1403" i="33"/>
  <c r="CU1403" i="33"/>
  <c r="CV1403" i="33"/>
  <c r="CW1403" i="33"/>
  <c r="CX1403" i="33"/>
  <c r="CY1403" i="33"/>
  <c r="CZ1403" i="33"/>
  <c r="DA1403" i="33"/>
  <c r="DB1403" i="33"/>
  <c r="DC1403" i="33"/>
  <c r="DD1403" i="33"/>
  <c r="DE1403" i="33"/>
  <c r="DF1403" i="33"/>
  <c r="DG1403" i="33"/>
  <c r="DG1414" i="33"/>
  <c r="AD1407" i="33"/>
  <c r="AE1407" i="33"/>
  <c r="AF1407" i="33"/>
  <c r="AG1407" i="33"/>
  <c r="AH1407" i="33"/>
  <c r="AI1407" i="33"/>
  <c r="AJ1407" i="33"/>
  <c r="AK1407" i="33"/>
  <c r="AL1407" i="33"/>
  <c r="AM1407" i="33"/>
  <c r="AN1407" i="33"/>
  <c r="AO1407" i="33"/>
  <c r="AP1407" i="33"/>
  <c r="AQ1407" i="33"/>
  <c r="AR1407" i="33"/>
  <c r="AS1407" i="33"/>
  <c r="AT1407" i="33"/>
  <c r="AU1407" i="33"/>
  <c r="AV1407" i="33"/>
  <c r="AW1407" i="33"/>
  <c r="AX1407" i="33"/>
  <c r="AY1407" i="33"/>
  <c r="AZ1407" i="33"/>
  <c r="BA1407" i="33"/>
  <c r="BB1407" i="33"/>
  <c r="BC1407" i="33"/>
  <c r="BD1407" i="33"/>
  <c r="BE1407" i="33"/>
  <c r="BF1407" i="33"/>
  <c r="BG1407" i="33"/>
  <c r="BH1407" i="33"/>
  <c r="BI1407" i="33"/>
  <c r="BJ1407" i="33"/>
  <c r="BK1407" i="33"/>
  <c r="BL1407" i="33"/>
  <c r="BM1407" i="33"/>
  <c r="BN1407" i="33"/>
  <c r="BO1407" i="33"/>
  <c r="BP1407" i="33"/>
  <c r="BQ1407" i="33"/>
  <c r="BR1407" i="33"/>
  <c r="BS1407" i="33"/>
  <c r="BT1407" i="33"/>
  <c r="BU1407" i="33"/>
  <c r="BV1407" i="33"/>
  <c r="BW1407" i="33"/>
  <c r="BX1407" i="33"/>
  <c r="BY1407" i="33"/>
  <c r="BZ1407" i="33"/>
  <c r="CA1407" i="33"/>
  <c r="CB1407" i="33"/>
  <c r="CC1407" i="33"/>
  <c r="CD1407" i="33"/>
  <c r="CE1407" i="33"/>
  <c r="CF1407" i="33"/>
  <c r="CG1407" i="33"/>
  <c r="CH1407" i="33"/>
  <c r="CI1407" i="33"/>
  <c r="CJ1407" i="33"/>
  <c r="CK1407" i="33"/>
  <c r="CL1407" i="33"/>
  <c r="CM1407" i="33"/>
  <c r="CN1407" i="33"/>
  <c r="CO1407" i="33"/>
  <c r="CP1407" i="33"/>
  <c r="CQ1407" i="33"/>
  <c r="CR1407" i="33"/>
  <c r="CS1407" i="33"/>
  <c r="CT1407" i="33"/>
  <c r="CU1407" i="33"/>
  <c r="CV1407" i="33"/>
  <c r="CW1407" i="33"/>
  <c r="CX1407" i="33"/>
  <c r="CY1407" i="33"/>
  <c r="CZ1407" i="33"/>
  <c r="DA1407" i="33"/>
  <c r="DB1407" i="33"/>
  <c r="DC1407" i="33"/>
  <c r="DD1407" i="33"/>
  <c r="DE1407" i="33"/>
  <c r="DF1407" i="33"/>
  <c r="DG1407" i="33"/>
  <c r="DG1415" i="33"/>
  <c r="DG1682" i="33"/>
  <c r="DH1464" i="33"/>
  <c r="DH1465" i="33"/>
  <c r="DH1468" i="33"/>
  <c r="DH1467" i="33"/>
  <c r="DH1469" i="33"/>
  <c r="DH1470" i="33"/>
  <c r="DH1471" i="33"/>
  <c r="DH1472" i="33"/>
  <c r="DH1466" i="33"/>
  <c r="DH1473" i="33"/>
  <c r="DH1478" i="33"/>
  <c r="DH1479" i="33"/>
  <c r="DH1409" i="33"/>
  <c r="DH1403" i="33"/>
  <c r="DH1414" i="33"/>
  <c r="DH1407" i="33"/>
  <c r="DH1415" i="33"/>
  <c r="DH1682" i="33"/>
  <c r="DI1464" i="33"/>
  <c r="DI1465" i="33"/>
  <c r="DI1468" i="33"/>
  <c r="DI1467" i="33"/>
  <c r="DI1469" i="33"/>
  <c r="DI1470" i="33"/>
  <c r="DI1471" i="33"/>
  <c r="DI1472" i="33"/>
  <c r="DI1466" i="33"/>
  <c r="DI1473" i="33"/>
  <c r="DI1478" i="33"/>
  <c r="DI1479" i="33"/>
  <c r="DI1409" i="33"/>
  <c r="DI1403" i="33"/>
  <c r="DI1414" i="33"/>
  <c r="DI1407" i="33"/>
  <c r="DI1415" i="33"/>
  <c r="DI1682" i="33"/>
  <c r="DJ1464" i="33"/>
  <c r="DJ1465" i="33"/>
  <c r="DJ1468" i="33"/>
  <c r="DJ1467" i="33"/>
  <c r="DJ1469" i="33"/>
  <c r="DJ1470" i="33"/>
  <c r="DJ1471" i="33"/>
  <c r="DJ1472" i="33"/>
  <c r="DJ1466" i="33"/>
  <c r="DJ1473" i="33"/>
  <c r="DJ1478" i="33"/>
  <c r="DJ1479" i="33"/>
  <c r="DJ1409" i="33"/>
  <c r="DJ1403" i="33"/>
  <c r="DJ1414" i="33"/>
  <c r="DJ1407" i="33"/>
  <c r="DJ1415" i="33"/>
  <c r="DJ1682" i="33"/>
  <c r="AO1682" i="40"/>
  <c r="DC1468" i="33"/>
  <c r="DC1469" i="33"/>
  <c r="DC1473" i="33"/>
  <c r="DC1478" i="33"/>
  <c r="DC1479" i="33"/>
  <c r="DC1414" i="33"/>
  <c r="DC1415" i="33"/>
  <c r="DC1682" i="33"/>
  <c r="DD1468" i="33"/>
  <c r="DD1469" i="33"/>
  <c r="DD1473" i="33"/>
  <c r="DD1478" i="33"/>
  <c r="DD1479" i="33"/>
  <c r="DD1414" i="33"/>
  <c r="DD1415" i="33"/>
  <c r="DD1682" i="33"/>
  <c r="DE1468" i="33"/>
  <c r="DE1469" i="33"/>
  <c r="DE1473" i="33"/>
  <c r="DE1478" i="33"/>
  <c r="DE1479" i="33"/>
  <c r="DE1414" i="33"/>
  <c r="DE1415" i="33"/>
  <c r="DE1682" i="33"/>
  <c r="DF1468" i="33"/>
  <c r="DF1469" i="33"/>
  <c r="DF1473" i="33"/>
  <c r="DF1478" i="33"/>
  <c r="DF1479" i="33"/>
  <c r="DF1414" i="33"/>
  <c r="DF1415" i="33"/>
  <c r="DF1682" i="33"/>
  <c r="AN1682" i="40"/>
  <c r="CY1468" i="33"/>
  <c r="CY1469" i="33"/>
  <c r="CY1473" i="33"/>
  <c r="CY1478" i="33"/>
  <c r="CY1479" i="33"/>
  <c r="CY1414" i="33"/>
  <c r="CY1415" i="33"/>
  <c r="CY1682" i="33"/>
  <c r="CZ1468" i="33"/>
  <c r="CZ1469" i="33"/>
  <c r="CZ1473" i="33"/>
  <c r="CZ1478" i="33"/>
  <c r="CZ1479" i="33"/>
  <c r="CZ1414" i="33"/>
  <c r="CZ1415" i="33"/>
  <c r="CZ1682" i="33"/>
  <c r="DA1468" i="33"/>
  <c r="DA1469" i="33"/>
  <c r="DA1473" i="33"/>
  <c r="DA1478" i="33"/>
  <c r="DA1479" i="33"/>
  <c r="DA1414" i="33"/>
  <c r="DA1415" i="33"/>
  <c r="DA1682" i="33"/>
  <c r="DB1468" i="33"/>
  <c r="DB1469" i="33"/>
  <c r="DB1473" i="33"/>
  <c r="DB1478" i="33"/>
  <c r="DB1479" i="33"/>
  <c r="DB1414" i="33"/>
  <c r="DB1415" i="33"/>
  <c r="DB1682" i="33"/>
  <c r="AM1682" i="40"/>
  <c r="CU1468" i="33"/>
  <c r="CU1469" i="33"/>
  <c r="CU1473" i="33"/>
  <c r="CU1478" i="33"/>
  <c r="CU1479" i="33"/>
  <c r="CU1414" i="33"/>
  <c r="CU1415" i="33"/>
  <c r="CU1682" i="33"/>
  <c r="CV1468" i="33"/>
  <c r="CV1469" i="33"/>
  <c r="CV1473" i="33"/>
  <c r="CV1478" i="33"/>
  <c r="CV1479" i="33"/>
  <c r="CV1414" i="33"/>
  <c r="CV1415" i="33"/>
  <c r="CV1682" i="33"/>
  <c r="CW1468" i="33"/>
  <c r="CW1469" i="33"/>
  <c r="CW1473" i="33"/>
  <c r="CW1478" i="33"/>
  <c r="CW1479" i="33"/>
  <c r="CW1414" i="33"/>
  <c r="CW1415" i="33"/>
  <c r="CW1682" i="33"/>
  <c r="CX1468" i="33"/>
  <c r="CX1469" i="33"/>
  <c r="CX1473" i="33"/>
  <c r="CX1478" i="33"/>
  <c r="CX1479" i="33"/>
  <c r="CX1414" i="33"/>
  <c r="CX1415" i="33"/>
  <c r="CX1682" i="33"/>
  <c r="AL1682" i="40"/>
  <c r="CQ1468" i="33"/>
  <c r="CQ1469" i="33"/>
  <c r="CQ1473" i="33"/>
  <c r="CQ1478" i="33"/>
  <c r="CQ1479" i="33"/>
  <c r="CQ1414" i="33"/>
  <c r="CQ1415" i="33"/>
  <c r="CQ1682" i="33"/>
  <c r="CR1468" i="33"/>
  <c r="CR1469" i="33"/>
  <c r="CR1473" i="33"/>
  <c r="CR1478" i="33"/>
  <c r="CR1479" i="33"/>
  <c r="CR1414" i="33"/>
  <c r="CR1415" i="33"/>
  <c r="CR1682" i="33"/>
  <c r="CS1468" i="33"/>
  <c r="CS1469" i="33"/>
  <c r="CS1473" i="33"/>
  <c r="CS1478" i="33"/>
  <c r="CS1479" i="33"/>
  <c r="CS1414" i="33"/>
  <c r="CS1415" i="33"/>
  <c r="CS1682" i="33"/>
  <c r="CT1468" i="33"/>
  <c r="CT1469" i="33"/>
  <c r="CT1473" i="33"/>
  <c r="CT1478" i="33"/>
  <c r="CT1479" i="33"/>
  <c r="CT1414" i="33"/>
  <c r="CT1415" i="33"/>
  <c r="CT1682" i="33"/>
  <c r="AK1682" i="40"/>
  <c r="CM1468" i="33"/>
  <c r="CM1469" i="33"/>
  <c r="CM1473" i="33"/>
  <c r="CM1478" i="33"/>
  <c r="CM1479" i="33"/>
  <c r="CM1414" i="33"/>
  <c r="CM1415" i="33"/>
  <c r="CM1682" i="33"/>
  <c r="CN1468" i="33"/>
  <c r="CN1469" i="33"/>
  <c r="CN1473" i="33"/>
  <c r="CN1478" i="33"/>
  <c r="CN1479" i="33"/>
  <c r="CN1414" i="33"/>
  <c r="CN1415" i="33"/>
  <c r="CN1682" i="33"/>
  <c r="CO1468" i="33"/>
  <c r="CO1469" i="33"/>
  <c r="CO1473" i="33"/>
  <c r="CO1478" i="33"/>
  <c r="CO1479" i="33"/>
  <c r="CO1414" i="33"/>
  <c r="CO1415" i="33"/>
  <c r="CO1682" i="33"/>
  <c r="CP1468" i="33"/>
  <c r="CP1469" i="33"/>
  <c r="CP1473" i="33"/>
  <c r="CP1478" i="33"/>
  <c r="CP1479" i="33"/>
  <c r="CP1414" i="33"/>
  <c r="CP1415" i="33"/>
  <c r="CP1682" i="33"/>
  <c r="AJ1682" i="40"/>
  <c r="CI1468" i="33"/>
  <c r="CI1469" i="33"/>
  <c r="CI1473" i="33"/>
  <c r="CI1478" i="33"/>
  <c r="CI1479" i="33"/>
  <c r="CI1414" i="33"/>
  <c r="CI1415" i="33"/>
  <c r="CI1682" i="33"/>
  <c r="CJ1468" i="33"/>
  <c r="CJ1469" i="33"/>
  <c r="CJ1473" i="33"/>
  <c r="CJ1478" i="33"/>
  <c r="CJ1479" i="33"/>
  <c r="CJ1414" i="33"/>
  <c r="CJ1415" i="33"/>
  <c r="CJ1682" i="33"/>
  <c r="CK1468" i="33"/>
  <c r="CK1469" i="33"/>
  <c r="CK1473" i="33"/>
  <c r="CK1478" i="33"/>
  <c r="CK1479" i="33"/>
  <c r="CK1414" i="33"/>
  <c r="CK1415" i="33"/>
  <c r="CK1682" i="33"/>
  <c r="CL1468" i="33"/>
  <c r="CL1469" i="33"/>
  <c r="CL1473" i="33"/>
  <c r="CL1478" i="33"/>
  <c r="CL1479" i="33"/>
  <c r="CL1414" i="33"/>
  <c r="CL1415" i="33"/>
  <c r="CL1682" i="33"/>
  <c r="AI1682" i="40"/>
  <c r="CE1468" i="33"/>
  <c r="CE1469" i="33"/>
  <c r="CE1473" i="33"/>
  <c r="CE1478" i="33"/>
  <c r="CE1479" i="33"/>
  <c r="CE1414" i="33"/>
  <c r="CE1415" i="33"/>
  <c r="CE1682" i="33"/>
  <c r="CF1468" i="33"/>
  <c r="CF1469" i="33"/>
  <c r="CF1473" i="33"/>
  <c r="CF1478" i="33"/>
  <c r="CF1479" i="33"/>
  <c r="CF1414" i="33"/>
  <c r="CF1415" i="33"/>
  <c r="CF1682" i="33"/>
  <c r="CG1468" i="33"/>
  <c r="CG1469" i="33"/>
  <c r="CG1473" i="33"/>
  <c r="CG1478" i="33"/>
  <c r="CG1479" i="33"/>
  <c r="CG1414" i="33"/>
  <c r="CG1415" i="33"/>
  <c r="CG1682" i="33"/>
  <c r="CH1468" i="33"/>
  <c r="CH1469" i="33"/>
  <c r="CH1473" i="33"/>
  <c r="CH1478" i="33"/>
  <c r="CH1479" i="33"/>
  <c r="CH1414" i="33"/>
  <c r="CH1415" i="33"/>
  <c r="CH1682" i="33"/>
  <c r="AH1682" i="40"/>
  <c r="CA1468" i="33"/>
  <c r="CA1469" i="33"/>
  <c r="CA1473" i="33"/>
  <c r="CA1478" i="33"/>
  <c r="CA1479" i="33"/>
  <c r="CA1414" i="33"/>
  <c r="CA1415" i="33"/>
  <c r="CA1682" i="33"/>
  <c r="CB1468" i="33"/>
  <c r="CB1469" i="33"/>
  <c r="CB1473" i="33"/>
  <c r="CB1478" i="33"/>
  <c r="CB1479" i="33"/>
  <c r="CB1414" i="33"/>
  <c r="CB1415" i="33"/>
  <c r="CB1682" i="33"/>
  <c r="CC1468" i="33"/>
  <c r="CC1469" i="33"/>
  <c r="CC1473" i="33"/>
  <c r="CC1478" i="33"/>
  <c r="CC1479" i="33"/>
  <c r="CC1414" i="33"/>
  <c r="CC1415" i="33"/>
  <c r="CC1682" i="33"/>
  <c r="CD1468" i="33"/>
  <c r="CD1469" i="33"/>
  <c r="CD1473" i="33"/>
  <c r="CD1478" i="33"/>
  <c r="CD1479" i="33"/>
  <c r="CD1414" i="33"/>
  <c r="CD1415" i="33"/>
  <c r="CD1682" i="33"/>
  <c r="AG1682" i="40"/>
  <c r="BW1468" i="33"/>
  <c r="BW1469" i="33"/>
  <c r="BW1473" i="33"/>
  <c r="BW1478" i="33"/>
  <c r="BW1479" i="33"/>
  <c r="BW1414" i="33"/>
  <c r="BW1415" i="33"/>
  <c r="BW1682" i="33"/>
  <c r="BX1468" i="33"/>
  <c r="BX1469" i="33"/>
  <c r="BX1473" i="33"/>
  <c r="BX1478" i="33"/>
  <c r="BX1479" i="33"/>
  <c r="BX1414" i="33"/>
  <c r="BX1415" i="33"/>
  <c r="BX1682" i="33"/>
  <c r="BY1468" i="33"/>
  <c r="BY1469" i="33"/>
  <c r="BY1473" i="33"/>
  <c r="BY1478" i="33"/>
  <c r="BY1479" i="33"/>
  <c r="BY1414" i="33"/>
  <c r="BY1415" i="33"/>
  <c r="BY1682" i="33"/>
  <c r="BZ1468" i="33"/>
  <c r="BZ1469" i="33"/>
  <c r="BZ1473" i="33"/>
  <c r="BZ1478" i="33"/>
  <c r="BZ1479" i="33"/>
  <c r="BZ1414" i="33"/>
  <c r="BZ1415" i="33"/>
  <c r="BZ1682" i="33"/>
  <c r="AF1682" i="40"/>
  <c r="BS1468" i="33"/>
  <c r="BS1469" i="33"/>
  <c r="BS1473" i="33"/>
  <c r="BS1478" i="33"/>
  <c r="BS1479" i="33"/>
  <c r="BS1414" i="33"/>
  <c r="BS1415" i="33"/>
  <c r="BS1682" i="33"/>
  <c r="BT1468" i="33"/>
  <c r="BT1469" i="33"/>
  <c r="BT1473" i="33"/>
  <c r="BT1478" i="33"/>
  <c r="BT1479" i="33"/>
  <c r="BT1414" i="33"/>
  <c r="BT1415" i="33"/>
  <c r="BT1682" i="33"/>
  <c r="BU1468" i="33"/>
  <c r="BU1469" i="33"/>
  <c r="BU1473" i="33"/>
  <c r="BU1478" i="33"/>
  <c r="BU1479" i="33"/>
  <c r="BU1414" i="33"/>
  <c r="BU1415" i="33"/>
  <c r="BU1682" i="33"/>
  <c r="BV1468" i="33"/>
  <c r="BV1469" i="33"/>
  <c r="BV1473" i="33"/>
  <c r="BV1478" i="33"/>
  <c r="BV1479" i="33"/>
  <c r="BV1414" i="33"/>
  <c r="BV1415" i="33"/>
  <c r="BV1682" i="33"/>
  <c r="AE1682" i="40"/>
  <c r="BO1468" i="33"/>
  <c r="BO1469" i="33"/>
  <c r="BO1473" i="33"/>
  <c r="BO1478" i="33"/>
  <c r="BO1479" i="33"/>
  <c r="BO1414" i="33"/>
  <c r="BO1415" i="33"/>
  <c r="BO1682" i="33"/>
  <c r="BP1468" i="33"/>
  <c r="BP1469" i="33"/>
  <c r="BP1473" i="33"/>
  <c r="BP1478" i="33"/>
  <c r="BP1479" i="33"/>
  <c r="BP1414" i="33"/>
  <c r="BP1415" i="33"/>
  <c r="BP1682" i="33"/>
  <c r="BQ1468" i="33"/>
  <c r="BQ1469" i="33"/>
  <c r="BQ1473" i="33"/>
  <c r="BQ1478" i="33"/>
  <c r="BQ1479" i="33"/>
  <c r="BQ1414" i="33"/>
  <c r="BQ1415" i="33"/>
  <c r="BQ1682" i="33"/>
  <c r="BR1468" i="33"/>
  <c r="BR1469" i="33"/>
  <c r="BR1473" i="33"/>
  <c r="BR1478" i="33"/>
  <c r="BR1479" i="33"/>
  <c r="BR1414" i="33"/>
  <c r="BR1415" i="33"/>
  <c r="BR1682" i="33"/>
  <c r="AD1682" i="40"/>
  <c r="BK1468" i="33"/>
  <c r="BK1469" i="33"/>
  <c r="BK1473" i="33"/>
  <c r="BK1478" i="33"/>
  <c r="BK1479" i="33"/>
  <c r="BK1414" i="33"/>
  <c r="BK1415" i="33"/>
  <c r="BK1682" i="33"/>
  <c r="BL1468" i="33"/>
  <c r="BL1469" i="33"/>
  <c r="BL1473" i="33"/>
  <c r="BL1478" i="33"/>
  <c r="BL1479" i="33"/>
  <c r="BL1414" i="33"/>
  <c r="BL1415" i="33"/>
  <c r="BL1682" i="33"/>
  <c r="BM1468" i="33"/>
  <c r="BM1469" i="33"/>
  <c r="BM1473" i="33"/>
  <c r="BM1478" i="33"/>
  <c r="BM1479" i="33"/>
  <c r="BM1414" i="33"/>
  <c r="BM1415" i="33"/>
  <c r="BM1682" i="33"/>
  <c r="BN1468" i="33"/>
  <c r="BN1469" i="33"/>
  <c r="BN1473" i="33"/>
  <c r="BN1478" i="33"/>
  <c r="BN1479" i="33"/>
  <c r="BN1414" i="33"/>
  <c r="BN1415" i="33"/>
  <c r="BN1682" i="33"/>
  <c r="AC1682" i="40"/>
  <c r="BG1468" i="33"/>
  <c r="BG1469" i="33"/>
  <c r="BG1473" i="33"/>
  <c r="BG1478" i="33"/>
  <c r="BG1479" i="33"/>
  <c r="BG1414" i="33"/>
  <c r="BG1415" i="33"/>
  <c r="BG1682" i="33"/>
  <c r="BH1468" i="33"/>
  <c r="BH1469" i="33"/>
  <c r="BH1473" i="33"/>
  <c r="BH1478" i="33"/>
  <c r="BH1479" i="33"/>
  <c r="BH1414" i="33"/>
  <c r="BH1415" i="33"/>
  <c r="BH1682" i="33"/>
  <c r="BI1468" i="33"/>
  <c r="BI1469" i="33"/>
  <c r="BI1473" i="33"/>
  <c r="BI1478" i="33"/>
  <c r="BI1479" i="33"/>
  <c r="BI1414" i="33"/>
  <c r="BI1415" i="33"/>
  <c r="BI1682" i="33"/>
  <c r="BJ1468" i="33"/>
  <c r="BJ1469" i="33"/>
  <c r="BJ1473" i="33"/>
  <c r="BJ1478" i="33"/>
  <c r="BJ1479" i="33"/>
  <c r="BJ1414" i="33"/>
  <c r="BJ1415" i="33"/>
  <c r="BJ1682" i="33"/>
  <c r="AB1682" i="40"/>
  <c r="BC1468" i="33"/>
  <c r="BC1469" i="33"/>
  <c r="BC1473" i="33"/>
  <c r="BC1478" i="33"/>
  <c r="BC1479" i="33"/>
  <c r="BC1414" i="33"/>
  <c r="BC1415" i="33"/>
  <c r="BC1682" i="33"/>
  <c r="BD1468" i="33"/>
  <c r="BD1469" i="33"/>
  <c r="BD1473" i="33"/>
  <c r="BD1478" i="33"/>
  <c r="BD1479" i="33"/>
  <c r="BD1414" i="33"/>
  <c r="BD1415" i="33"/>
  <c r="BD1682" i="33"/>
  <c r="BE1468" i="33"/>
  <c r="BE1469" i="33"/>
  <c r="BE1473" i="33"/>
  <c r="BE1478" i="33"/>
  <c r="BE1479" i="33"/>
  <c r="BE1414" i="33"/>
  <c r="BE1415" i="33"/>
  <c r="BE1682" i="33"/>
  <c r="BF1468" i="33"/>
  <c r="BF1469" i="33"/>
  <c r="BF1473" i="33"/>
  <c r="BF1478" i="33"/>
  <c r="BF1479" i="33"/>
  <c r="BF1414" i="33"/>
  <c r="BF1415" i="33"/>
  <c r="BF1682" i="33"/>
  <c r="AA1682" i="40"/>
  <c r="AY1468" i="33"/>
  <c r="AY1469" i="33"/>
  <c r="AY1473" i="33"/>
  <c r="AY1478" i="33"/>
  <c r="AY1479" i="33"/>
  <c r="AY1414" i="33"/>
  <c r="AY1415" i="33"/>
  <c r="AY1682" i="33"/>
  <c r="AZ1468" i="33"/>
  <c r="AZ1469" i="33"/>
  <c r="AZ1473" i="33"/>
  <c r="AZ1478" i="33"/>
  <c r="AZ1479" i="33"/>
  <c r="AZ1414" i="33"/>
  <c r="AZ1415" i="33"/>
  <c r="AZ1682" i="33"/>
  <c r="BA1468" i="33"/>
  <c r="BA1469" i="33"/>
  <c r="BA1473" i="33"/>
  <c r="BA1478" i="33"/>
  <c r="BA1479" i="33"/>
  <c r="BA1414" i="33"/>
  <c r="BA1415" i="33"/>
  <c r="BA1682" i="33"/>
  <c r="BB1468" i="33"/>
  <c r="BB1469" i="33"/>
  <c r="BB1473" i="33"/>
  <c r="BB1478" i="33"/>
  <c r="BB1479" i="33"/>
  <c r="BB1414" i="33"/>
  <c r="BB1415" i="33"/>
  <c r="BB1682" i="33"/>
  <c r="Z1682" i="40"/>
  <c r="AU1468" i="33"/>
  <c r="AU1469" i="33"/>
  <c r="AU1473" i="33"/>
  <c r="AU1478" i="33"/>
  <c r="AU1479" i="33"/>
  <c r="AU1414" i="33"/>
  <c r="AU1415" i="33"/>
  <c r="AU1682" i="33"/>
  <c r="AV1468" i="33"/>
  <c r="AV1469" i="33"/>
  <c r="AV1473" i="33"/>
  <c r="AV1478" i="33"/>
  <c r="AV1479" i="33"/>
  <c r="AV1414" i="33"/>
  <c r="AV1415" i="33"/>
  <c r="AV1682" i="33"/>
  <c r="AW1468" i="33"/>
  <c r="AW1469" i="33"/>
  <c r="AW1473" i="33"/>
  <c r="AW1478" i="33"/>
  <c r="AW1479" i="33"/>
  <c r="AW1414" i="33"/>
  <c r="AW1415" i="33"/>
  <c r="AW1682" i="33"/>
  <c r="AX1468" i="33"/>
  <c r="AX1469" i="33"/>
  <c r="AX1473" i="33"/>
  <c r="AX1478" i="33"/>
  <c r="AX1479" i="33"/>
  <c r="AX1414" i="33"/>
  <c r="AX1415" i="33"/>
  <c r="AX1682" i="33"/>
  <c r="Y1682" i="40"/>
  <c r="AQ1468" i="33"/>
  <c r="AQ1469" i="33"/>
  <c r="AQ1473" i="33"/>
  <c r="AQ1478" i="33"/>
  <c r="AQ1479" i="33"/>
  <c r="AQ1414" i="33"/>
  <c r="AQ1415" i="33"/>
  <c r="AQ1682" i="33"/>
  <c r="AR1468" i="33"/>
  <c r="AR1469" i="33"/>
  <c r="AR1473" i="33"/>
  <c r="AR1478" i="33"/>
  <c r="AR1479" i="33"/>
  <c r="AR1414" i="33"/>
  <c r="AR1415" i="33"/>
  <c r="AR1682" i="33"/>
  <c r="AS1468" i="33"/>
  <c r="AS1469" i="33"/>
  <c r="AS1473" i="33"/>
  <c r="AS1478" i="33"/>
  <c r="AS1479" i="33"/>
  <c r="AS1414" i="33"/>
  <c r="AS1415" i="33"/>
  <c r="AS1682" i="33"/>
  <c r="AT1468" i="33"/>
  <c r="AT1469" i="33"/>
  <c r="AT1473" i="33"/>
  <c r="AT1478" i="33"/>
  <c r="AT1479" i="33"/>
  <c r="AT1414" i="33"/>
  <c r="AT1415" i="33"/>
  <c r="AT1682" i="33"/>
  <c r="X1682" i="40"/>
  <c r="AM1468" i="33"/>
  <c r="AM1469" i="33"/>
  <c r="AM1473" i="33"/>
  <c r="AM1478" i="33"/>
  <c r="AM1479" i="33"/>
  <c r="AM1414" i="33"/>
  <c r="AM1415" i="33"/>
  <c r="AM1682" i="33"/>
  <c r="AN1468" i="33"/>
  <c r="AN1469" i="33"/>
  <c r="AN1473" i="33"/>
  <c r="AN1478" i="33"/>
  <c r="AN1479" i="33"/>
  <c r="AN1414" i="33"/>
  <c r="AN1415" i="33"/>
  <c r="AN1682" i="33"/>
  <c r="AO1468" i="33"/>
  <c r="AO1469" i="33"/>
  <c r="AO1473" i="33"/>
  <c r="AO1478" i="33"/>
  <c r="AO1479" i="33"/>
  <c r="AO1414" i="33"/>
  <c r="AO1415" i="33"/>
  <c r="AO1682" i="33"/>
  <c r="AP1468" i="33"/>
  <c r="AP1469" i="33"/>
  <c r="AP1473" i="33"/>
  <c r="AP1478" i="33"/>
  <c r="AP1479" i="33"/>
  <c r="AP1414" i="33"/>
  <c r="AP1415" i="33"/>
  <c r="AP1682" i="33"/>
  <c r="W1682" i="40"/>
  <c r="AI1468" i="33"/>
  <c r="AI1469" i="33"/>
  <c r="AI1473" i="33"/>
  <c r="AI1478" i="33"/>
  <c r="AI1479" i="33"/>
  <c r="AI1414" i="33"/>
  <c r="AI1415" i="33"/>
  <c r="AI1682" i="33"/>
  <c r="AJ1468" i="33"/>
  <c r="AJ1469" i="33"/>
  <c r="AJ1473" i="33"/>
  <c r="AJ1478" i="33"/>
  <c r="AJ1479" i="33"/>
  <c r="AJ1414" i="33"/>
  <c r="AJ1415" i="33"/>
  <c r="AJ1682" i="33"/>
  <c r="AK1468" i="33"/>
  <c r="AK1469" i="33"/>
  <c r="AK1473" i="33"/>
  <c r="AK1478" i="33"/>
  <c r="AK1479" i="33"/>
  <c r="AK1414" i="33"/>
  <c r="AK1415" i="33"/>
  <c r="AK1682" i="33"/>
  <c r="AL1468" i="33"/>
  <c r="AL1469" i="33"/>
  <c r="AL1473" i="33"/>
  <c r="AL1478" i="33"/>
  <c r="AL1479" i="33"/>
  <c r="AL1414" i="33"/>
  <c r="AL1415" i="33"/>
  <c r="AL1682" i="33"/>
  <c r="V1682" i="40"/>
  <c r="AE1468" i="33"/>
  <c r="AE1469" i="33"/>
  <c r="AE1473" i="33"/>
  <c r="AE1478" i="33"/>
  <c r="AE1479" i="33"/>
  <c r="AE1414" i="33"/>
  <c r="AE1415" i="33"/>
  <c r="AE1682" i="33"/>
  <c r="AF1468" i="33"/>
  <c r="AF1469" i="33"/>
  <c r="AF1473" i="33"/>
  <c r="AF1478" i="33"/>
  <c r="AF1479" i="33"/>
  <c r="AF1414" i="33"/>
  <c r="AF1415" i="33"/>
  <c r="AF1682" i="33"/>
  <c r="AG1468" i="33"/>
  <c r="AG1469" i="33"/>
  <c r="AG1473" i="33"/>
  <c r="AG1478" i="33"/>
  <c r="AG1479" i="33"/>
  <c r="AG1414" i="33"/>
  <c r="AG1415" i="33"/>
  <c r="AG1682" i="33"/>
  <c r="AH1468" i="33"/>
  <c r="AH1469" i="33"/>
  <c r="AH1473" i="33"/>
  <c r="AH1478" i="33"/>
  <c r="AH1479" i="33"/>
  <c r="AH1414" i="33"/>
  <c r="AH1415" i="33"/>
  <c r="AH1682" i="33"/>
  <c r="U1682" i="40"/>
  <c r="AA1473" i="33"/>
  <c r="AA1467" i="33"/>
  <c r="AA1478" i="33"/>
  <c r="AA1471" i="33"/>
  <c r="AA1479" i="33"/>
  <c r="AA1409" i="33"/>
  <c r="AA1403" i="33"/>
  <c r="AA1414" i="33"/>
  <c r="AA1407" i="33"/>
  <c r="AA1415" i="33"/>
  <c r="AA1682" i="33"/>
  <c r="AB1473" i="33"/>
  <c r="AB1467" i="33"/>
  <c r="AB1478" i="33"/>
  <c r="AB1471" i="33"/>
  <c r="AB1479" i="33"/>
  <c r="AB1409" i="33"/>
  <c r="AB1403" i="33"/>
  <c r="AB1414" i="33"/>
  <c r="AB1407" i="33"/>
  <c r="AB1415" i="33"/>
  <c r="AB1682" i="33"/>
  <c r="AD1468" i="33"/>
  <c r="AD1469" i="33"/>
  <c r="AD1473" i="33"/>
  <c r="AD1478" i="33"/>
  <c r="AD1479" i="33"/>
  <c r="AD1414" i="33"/>
  <c r="AD1415" i="33"/>
  <c r="AD1682" i="33"/>
  <c r="T1682" i="40"/>
  <c r="S1682" i="40"/>
  <c r="R1682" i="40"/>
  <c r="Q1682" i="40"/>
  <c r="P1682" i="40"/>
  <c r="O1682" i="40"/>
  <c r="C1473" i="33"/>
  <c r="C1467" i="33"/>
  <c r="C1478" i="33"/>
  <c r="C1471" i="33"/>
  <c r="C1479" i="33"/>
  <c r="C1409" i="33"/>
  <c r="C1403" i="33"/>
  <c r="C1414" i="33"/>
  <c r="C1407" i="33"/>
  <c r="C1415" i="33"/>
  <c r="C1682" i="33"/>
  <c r="D1473" i="33"/>
  <c r="D1467" i="33"/>
  <c r="D1478" i="33"/>
  <c r="D1471" i="33"/>
  <c r="D1479" i="33"/>
  <c r="D1409" i="33"/>
  <c r="D1403" i="33"/>
  <c r="D1414" i="33"/>
  <c r="D1407" i="33"/>
  <c r="D1415" i="33"/>
  <c r="D1682" i="33"/>
  <c r="E1473" i="33"/>
  <c r="E1467" i="33"/>
  <c r="E1478" i="33"/>
  <c r="E1471" i="33"/>
  <c r="E1479" i="33"/>
  <c r="E1409" i="33"/>
  <c r="E1403" i="33"/>
  <c r="E1414" i="33"/>
  <c r="E1407" i="33"/>
  <c r="E1415" i="33"/>
  <c r="E1682" i="33"/>
  <c r="F1473" i="33"/>
  <c r="F1467" i="33"/>
  <c r="F1478" i="33"/>
  <c r="F1471" i="33"/>
  <c r="F1479" i="33"/>
  <c r="F1409" i="33"/>
  <c r="F1403" i="33"/>
  <c r="F1414" i="33"/>
  <c r="F1407" i="33"/>
  <c r="F1415" i="33"/>
  <c r="F1682" i="33"/>
  <c r="N1682" i="40"/>
  <c r="DG1681" i="33"/>
  <c r="DH1681" i="33"/>
  <c r="DI1681" i="33"/>
  <c r="DJ1681" i="33"/>
  <c r="AO1681" i="40"/>
  <c r="DC1681" i="33"/>
  <c r="DD1681" i="33"/>
  <c r="DE1681" i="33"/>
  <c r="DF1681" i="33"/>
  <c r="AN1681" i="40"/>
  <c r="CY1681" i="33"/>
  <c r="CZ1681" i="33"/>
  <c r="DA1681" i="33"/>
  <c r="DB1681" i="33"/>
  <c r="AM1681" i="40"/>
  <c r="CU1681" i="33"/>
  <c r="CV1681" i="33"/>
  <c r="CW1681" i="33"/>
  <c r="CX1681" i="33"/>
  <c r="AL1681" i="40"/>
  <c r="CQ1681" i="33"/>
  <c r="CR1681" i="33"/>
  <c r="CS1681" i="33"/>
  <c r="CT1681" i="33"/>
  <c r="AK1681" i="40"/>
  <c r="CM1681" i="33"/>
  <c r="CN1681" i="33"/>
  <c r="CO1681" i="33"/>
  <c r="CP1681" i="33"/>
  <c r="AJ1681" i="40"/>
  <c r="CI1681" i="33"/>
  <c r="CJ1681" i="33"/>
  <c r="CK1681" i="33"/>
  <c r="CL1681" i="33"/>
  <c r="AI1681" i="40"/>
  <c r="CE1681" i="33"/>
  <c r="CF1681" i="33"/>
  <c r="CG1681" i="33"/>
  <c r="CH1681" i="33"/>
  <c r="AH1681" i="40"/>
  <c r="CA1681" i="33"/>
  <c r="CB1681" i="33"/>
  <c r="CC1681" i="33"/>
  <c r="CD1681" i="33"/>
  <c r="AG1681" i="40"/>
  <c r="BW1681" i="33"/>
  <c r="BX1681" i="33"/>
  <c r="BY1681" i="33"/>
  <c r="BZ1681" i="33"/>
  <c r="AF1681" i="40"/>
  <c r="BS1681" i="33"/>
  <c r="BT1681" i="33"/>
  <c r="BU1681" i="33"/>
  <c r="BV1681" i="33"/>
  <c r="AE1681" i="40"/>
  <c r="BO1681" i="33"/>
  <c r="BP1681" i="33"/>
  <c r="BQ1681" i="33"/>
  <c r="BR1681" i="33"/>
  <c r="AD1681" i="40"/>
  <c r="BK1681" i="33"/>
  <c r="BL1681" i="33"/>
  <c r="BM1681" i="33"/>
  <c r="BN1681" i="33"/>
  <c r="AC1681" i="40"/>
  <c r="BG1681" i="33"/>
  <c r="BH1681" i="33"/>
  <c r="BI1681" i="33"/>
  <c r="BJ1681" i="33"/>
  <c r="AB1681" i="40"/>
  <c r="BC1681" i="33"/>
  <c r="BD1681" i="33"/>
  <c r="BE1681" i="33"/>
  <c r="BF1681" i="33"/>
  <c r="AA1681" i="40"/>
  <c r="AY1681" i="33"/>
  <c r="AZ1681" i="33"/>
  <c r="BA1681" i="33"/>
  <c r="BB1681" i="33"/>
  <c r="Z1681" i="40"/>
  <c r="AU1681" i="33"/>
  <c r="AV1681" i="33"/>
  <c r="AW1681" i="33"/>
  <c r="AX1681" i="33"/>
  <c r="Y1681" i="40"/>
  <c r="AQ1681" i="33"/>
  <c r="AR1681" i="33"/>
  <c r="AS1681" i="33"/>
  <c r="AT1681" i="33"/>
  <c r="X1681" i="40"/>
  <c r="AM1681" i="33"/>
  <c r="AN1681" i="33"/>
  <c r="AO1681" i="33"/>
  <c r="AP1681" i="33"/>
  <c r="W1681" i="40"/>
  <c r="AI1681" i="33"/>
  <c r="AJ1681" i="33"/>
  <c r="AK1681" i="33"/>
  <c r="AL1681" i="33"/>
  <c r="V1681" i="40"/>
  <c r="AE1681" i="33"/>
  <c r="AF1681" i="33"/>
  <c r="AG1681" i="33"/>
  <c r="AH1681" i="33"/>
  <c r="U1681" i="40"/>
  <c r="AA1681" i="33"/>
  <c r="AB1681" i="33"/>
  <c r="AC1681" i="33"/>
  <c r="AD1681" i="33"/>
  <c r="T1681" i="40"/>
  <c r="S1681" i="40"/>
  <c r="R1681" i="40"/>
  <c r="Q1681" i="40"/>
  <c r="P1681" i="40"/>
  <c r="O1681" i="40"/>
  <c r="C1681" i="33"/>
  <c r="D1681" i="33"/>
  <c r="E1681" i="33"/>
  <c r="F1681" i="33"/>
  <c r="N1681" i="40"/>
  <c r="P1680" i="40"/>
  <c r="O1680" i="40"/>
  <c r="C1680" i="33"/>
  <c r="D1680" i="33"/>
  <c r="E1680" i="33"/>
  <c r="F1680" i="33"/>
  <c r="N1680" i="40"/>
  <c r="DG1679" i="33"/>
  <c r="DH1679" i="33"/>
  <c r="DI1679" i="33"/>
  <c r="DJ1679" i="33"/>
  <c r="AO1679" i="40"/>
  <c r="DC1679" i="33"/>
  <c r="DD1679" i="33"/>
  <c r="DE1679" i="33"/>
  <c r="DF1679" i="33"/>
  <c r="AN1679" i="40"/>
  <c r="CY1679" i="33"/>
  <c r="CZ1679" i="33"/>
  <c r="DA1679" i="33"/>
  <c r="DB1679" i="33"/>
  <c r="AM1679" i="40"/>
  <c r="CU1679" i="33"/>
  <c r="CV1679" i="33"/>
  <c r="CW1679" i="33"/>
  <c r="CX1679" i="33"/>
  <c r="AL1679" i="40"/>
  <c r="CQ1679" i="33"/>
  <c r="CR1679" i="33"/>
  <c r="CS1679" i="33"/>
  <c r="CT1679" i="33"/>
  <c r="AK1679" i="40"/>
  <c r="CM1679" i="33"/>
  <c r="CN1679" i="33"/>
  <c r="CO1679" i="33"/>
  <c r="CP1679" i="33"/>
  <c r="AJ1679" i="40"/>
  <c r="CI1679" i="33"/>
  <c r="CJ1679" i="33"/>
  <c r="CK1679" i="33"/>
  <c r="CL1679" i="33"/>
  <c r="AI1679" i="40"/>
  <c r="CE1679" i="33"/>
  <c r="CF1679" i="33"/>
  <c r="CG1679" i="33"/>
  <c r="CH1679" i="33"/>
  <c r="AH1679" i="40"/>
  <c r="CA1679" i="33"/>
  <c r="CB1679" i="33"/>
  <c r="CC1679" i="33"/>
  <c r="CD1679" i="33"/>
  <c r="AG1679" i="40"/>
  <c r="BW1679" i="33"/>
  <c r="BX1679" i="33"/>
  <c r="BY1679" i="33"/>
  <c r="BZ1679" i="33"/>
  <c r="AF1679" i="40"/>
  <c r="BS1679" i="33"/>
  <c r="BT1679" i="33"/>
  <c r="BU1679" i="33"/>
  <c r="BV1679" i="33"/>
  <c r="AE1679" i="40"/>
  <c r="BO1679" i="33"/>
  <c r="BP1679" i="33"/>
  <c r="BQ1679" i="33"/>
  <c r="BR1679" i="33"/>
  <c r="AD1679" i="40"/>
  <c r="BK1679" i="33"/>
  <c r="BL1679" i="33"/>
  <c r="BM1679" i="33"/>
  <c r="BN1679" i="33"/>
  <c r="AC1679" i="40"/>
  <c r="S1679" i="40"/>
  <c r="R1679" i="40"/>
  <c r="Q1679" i="40"/>
  <c r="P1679" i="40"/>
  <c r="O1679" i="40"/>
  <c r="DG1678" i="33"/>
  <c r="DH1678" i="33"/>
  <c r="DI1678" i="33"/>
  <c r="DJ1678" i="33"/>
  <c r="AO1678" i="40"/>
  <c r="DC1678" i="33"/>
  <c r="DD1678" i="33"/>
  <c r="DE1678" i="33"/>
  <c r="DF1678" i="33"/>
  <c r="AN1678" i="40"/>
  <c r="CY1678" i="33"/>
  <c r="CZ1678" i="33"/>
  <c r="DA1678" i="33"/>
  <c r="DB1678" i="33"/>
  <c r="AM1678" i="40"/>
  <c r="CU1678" i="33"/>
  <c r="CV1678" i="33"/>
  <c r="CW1678" i="33"/>
  <c r="CX1678" i="33"/>
  <c r="AL1678" i="40"/>
  <c r="CQ1678" i="33"/>
  <c r="CR1678" i="33"/>
  <c r="CS1678" i="33"/>
  <c r="CT1678" i="33"/>
  <c r="AK1678" i="40"/>
  <c r="CM1678" i="33"/>
  <c r="CN1678" i="33"/>
  <c r="CO1678" i="33"/>
  <c r="CP1678" i="33"/>
  <c r="AJ1678" i="40"/>
  <c r="CI1678" i="33"/>
  <c r="CJ1678" i="33"/>
  <c r="CK1678" i="33"/>
  <c r="CL1678" i="33"/>
  <c r="AI1678" i="40"/>
  <c r="CE1678" i="33"/>
  <c r="CF1678" i="33"/>
  <c r="CG1678" i="33"/>
  <c r="CH1678" i="33"/>
  <c r="AH1678" i="40"/>
  <c r="S1678" i="40"/>
  <c r="R1678" i="40"/>
  <c r="Q1678" i="40"/>
  <c r="P1678" i="40"/>
  <c r="O1678" i="40"/>
  <c r="C557" i="33"/>
  <c r="C551" i="33"/>
  <c r="C562" i="33"/>
  <c r="C555" i="33"/>
  <c r="C563" i="33"/>
  <c r="C1678" i="33"/>
  <c r="D557" i="33"/>
  <c r="D551" i="33"/>
  <c r="D562" i="33"/>
  <c r="D555" i="33"/>
  <c r="D563" i="33"/>
  <c r="D1678" i="33"/>
  <c r="E557" i="33"/>
  <c r="E551" i="33"/>
  <c r="E562" i="33"/>
  <c r="E555" i="33"/>
  <c r="E563" i="33"/>
  <c r="E1678" i="33"/>
  <c r="F557" i="33"/>
  <c r="F551" i="33"/>
  <c r="F562" i="33"/>
  <c r="F555" i="33"/>
  <c r="F563" i="33"/>
  <c r="F1678" i="33"/>
  <c r="N1678" i="40"/>
  <c r="DG1677" i="33"/>
  <c r="DH1677" i="33"/>
  <c r="DI1677" i="33"/>
  <c r="DJ1677" i="33"/>
  <c r="AO1677" i="40"/>
  <c r="DC1677" i="33"/>
  <c r="DD1677" i="33"/>
  <c r="DE1677" i="33"/>
  <c r="DF1677" i="33"/>
  <c r="AN1677" i="40"/>
  <c r="CY1677" i="33"/>
  <c r="CZ1677" i="33"/>
  <c r="DA1677" i="33"/>
  <c r="DB1677" i="33"/>
  <c r="AM1677" i="40"/>
  <c r="CU1677" i="33"/>
  <c r="CV1677" i="33"/>
  <c r="CW1677" i="33"/>
  <c r="CX1677" i="33"/>
  <c r="AL1677" i="40"/>
  <c r="CQ1677" i="33"/>
  <c r="CR1677" i="33"/>
  <c r="CS1677" i="33"/>
  <c r="CT1677" i="33"/>
  <c r="AK1677" i="40"/>
  <c r="CM1677" i="33"/>
  <c r="CN1677" i="33"/>
  <c r="CO1677" i="33"/>
  <c r="CP1677" i="33"/>
  <c r="AJ1677" i="40"/>
  <c r="CI1677" i="33"/>
  <c r="CJ1677" i="33"/>
  <c r="CK1677" i="33"/>
  <c r="CL1677" i="33"/>
  <c r="AI1677" i="40"/>
  <c r="CE1677" i="33"/>
  <c r="CF1677" i="33"/>
  <c r="CG1677" i="33"/>
  <c r="CH1677" i="33"/>
  <c r="AH1677" i="40"/>
  <c r="CA1677" i="33"/>
  <c r="CB1677" i="33"/>
  <c r="CC1677" i="33"/>
  <c r="CD1677" i="33"/>
  <c r="AG1677" i="40"/>
  <c r="BW1677" i="33"/>
  <c r="BX1677" i="33"/>
  <c r="BY1677" i="33"/>
  <c r="BZ1677" i="33"/>
  <c r="AF1677" i="40"/>
  <c r="S1677" i="40"/>
  <c r="R1677" i="40"/>
  <c r="Q1677" i="40"/>
  <c r="P1677" i="40"/>
  <c r="O1677" i="40"/>
  <c r="C222" i="33"/>
  <c r="C216" i="33"/>
  <c r="C227" i="33"/>
  <c r="C220" i="33"/>
  <c r="C228" i="33"/>
  <c r="C1677" i="33"/>
  <c r="D222" i="33"/>
  <c r="D216" i="33"/>
  <c r="D227" i="33"/>
  <c r="D220" i="33"/>
  <c r="D228" i="33"/>
  <c r="D1677" i="33"/>
  <c r="E222" i="33"/>
  <c r="E216" i="33"/>
  <c r="E227" i="33"/>
  <c r="E220" i="33"/>
  <c r="E228" i="33"/>
  <c r="E1677" i="33"/>
  <c r="F222" i="33"/>
  <c r="F216" i="33"/>
  <c r="F227" i="33"/>
  <c r="F220" i="33"/>
  <c r="F228" i="33"/>
  <c r="F1677" i="33"/>
  <c r="N1677" i="40"/>
  <c r="P1676" i="40"/>
  <c r="O1676" i="40"/>
  <c r="P1683" i="40"/>
  <c r="K1666" i="33"/>
  <c r="K1667" i="33"/>
  <c r="K1668" i="33"/>
  <c r="K1669" i="33"/>
  <c r="K1670" i="33"/>
  <c r="K1671" i="33"/>
  <c r="K1665" i="33"/>
  <c r="L1666" i="33"/>
  <c r="L1667" i="33"/>
  <c r="L1668" i="33"/>
  <c r="L1669" i="33"/>
  <c r="L1670" i="33"/>
  <c r="L1671" i="33"/>
  <c r="L1665" i="33"/>
  <c r="M1666" i="33"/>
  <c r="M1667" i="33"/>
  <c r="M1668" i="33"/>
  <c r="M1669" i="33"/>
  <c r="M1670" i="33"/>
  <c r="M1671" i="33"/>
  <c r="M1665" i="33"/>
  <c r="N1666" i="33"/>
  <c r="N1667" i="33"/>
  <c r="N1668" i="33"/>
  <c r="N1669" i="33"/>
  <c r="N1670" i="33"/>
  <c r="N1671" i="33"/>
  <c r="N1665" i="33"/>
  <c r="P1665" i="40"/>
  <c r="G1666" i="33"/>
  <c r="G1667" i="33"/>
  <c r="G1668" i="33"/>
  <c r="G1669" i="33"/>
  <c r="G1670" i="33"/>
  <c r="G1671" i="33"/>
  <c r="G1665" i="33"/>
  <c r="H1666" i="33"/>
  <c r="H1667" i="33"/>
  <c r="H1668" i="33"/>
  <c r="H1669" i="33"/>
  <c r="H1670" i="33"/>
  <c r="H1671" i="33"/>
  <c r="H1665" i="33"/>
  <c r="I1666" i="33"/>
  <c r="I1667" i="33"/>
  <c r="I1668" i="33"/>
  <c r="I1669" i="33"/>
  <c r="I1670" i="33"/>
  <c r="I1671" i="33"/>
  <c r="I1665" i="33"/>
  <c r="J1666" i="33"/>
  <c r="J1667" i="33"/>
  <c r="J1668" i="33"/>
  <c r="J1669" i="33"/>
  <c r="J1670" i="33"/>
  <c r="J1671" i="33"/>
  <c r="J1665" i="33"/>
  <c r="O1665" i="40"/>
  <c r="P1672" i="40"/>
  <c r="O1672" i="40"/>
  <c r="DG1671" i="33"/>
  <c r="DH1671" i="33"/>
  <c r="DI1671" i="33"/>
  <c r="DJ1671" i="33"/>
  <c r="AO1671" i="40"/>
  <c r="DC1671" i="33"/>
  <c r="DD1671" i="33"/>
  <c r="DE1671" i="33"/>
  <c r="DF1671" i="33"/>
  <c r="AN1671" i="40"/>
  <c r="CY1671" i="33"/>
  <c r="CZ1671" i="33"/>
  <c r="DA1671" i="33"/>
  <c r="DB1671" i="33"/>
  <c r="AM1671" i="40"/>
  <c r="CU1671" i="33"/>
  <c r="CV1671" i="33"/>
  <c r="CW1671" i="33"/>
  <c r="CX1671" i="33"/>
  <c r="AL1671" i="40"/>
  <c r="CQ1671" i="33"/>
  <c r="CR1671" i="33"/>
  <c r="CS1671" i="33"/>
  <c r="CT1671" i="33"/>
  <c r="AK1671" i="40"/>
  <c r="CM1671" i="33"/>
  <c r="CN1671" i="33"/>
  <c r="CO1671" i="33"/>
  <c r="CP1671" i="33"/>
  <c r="AJ1671" i="40"/>
  <c r="CI1671" i="33"/>
  <c r="CJ1671" i="33"/>
  <c r="CK1671" i="33"/>
  <c r="CL1671" i="33"/>
  <c r="AI1671" i="40"/>
  <c r="CE1671" i="33"/>
  <c r="CF1671" i="33"/>
  <c r="CG1671" i="33"/>
  <c r="CH1671" i="33"/>
  <c r="AH1671" i="40"/>
  <c r="CA1671" i="33"/>
  <c r="CB1671" i="33"/>
  <c r="CC1671" i="33"/>
  <c r="CD1671" i="33"/>
  <c r="AG1671" i="40"/>
  <c r="BW1671" i="33"/>
  <c r="BX1671" i="33"/>
  <c r="BY1671" i="33"/>
  <c r="BZ1671" i="33"/>
  <c r="AF1671" i="40"/>
  <c r="BS1671" i="33"/>
  <c r="BT1671" i="33"/>
  <c r="BU1671" i="33"/>
  <c r="BV1671" i="33"/>
  <c r="AE1671" i="40"/>
  <c r="BO1671" i="33"/>
  <c r="BP1671" i="33"/>
  <c r="BQ1671" i="33"/>
  <c r="BR1671" i="33"/>
  <c r="AD1671" i="40"/>
  <c r="BK1671" i="33"/>
  <c r="BL1671" i="33"/>
  <c r="BM1671" i="33"/>
  <c r="BN1671" i="33"/>
  <c r="AC1671" i="40"/>
  <c r="BG1671" i="33"/>
  <c r="BH1671" i="33"/>
  <c r="BI1671" i="33"/>
  <c r="BJ1671" i="33"/>
  <c r="AB1671" i="40"/>
  <c r="BC1671" i="33"/>
  <c r="BD1671" i="33"/>
  <c r="BE1671" i="33"/>
  <c r="BF1671" i="33"/>
  <c r="AA1671" i="40"/>
  <c r="AY1671" i="33"/>
  <c r="AZ1671" i="33"/>
  <c r="BA1671" i="33"/>
  <c r="BB1671" i="33"/>
  <c r="Z1671" i="40"/>
  <c r="AU1671" i="33"/>
  <c r="AV1671" i="33"/>
  <c r="AW1671" i="33"/>
  <c r="AX1671" i="33"/>
  <c r="Y1671" i="40"/>
  <c r="AQ1671" i="33"/>
  <c r="AR1671" i="33"/>
  <c r="AS1671" i="33"/>
  <c r="AT1671" i="33"/>
  <c r="X1671" i="40"/>
  <c r="AM1671" i="33"/>
  <c r="AN1671" i="33"/>
  <c r="AO1671" i="33"/>
  <c r="AP1671" i="33"/>
  <c r="W1671" i="40"/>
  <c r="AI1671" i="33"/>
  <c r="AJ1671" i="33"/>
  <c r="AK1671" i="33"/>
  <c r="AL1671" i="33"/>
  <c r="V1671" i="40"/>
  <c r="AE1671" i="33"/>
  <c r="AF1671" i="33"/>
  <c r="AG1671" i="33"/>
  <c r="AH1671" i="33"/>
  <c r="U1671" i="40"/>
  <c r="AA1671" i="33"/>
  <c r="AB1671" i="33"/>
  <c r="AC1671" i="33"/>
  <c r="AD1671" i="33"/>
  <c r="T1671" i="40"/>
  <c r="W1671" i="33"/>
  <c r="X1671" i="33"/>
  <c r="Y1671" i="33"/>
  <c r="S1671" i="40"/>
  <c r="S1671" i="33"/>
  <c r="T1671" i="33"/>
  <c r="U1671" i="33"/>
  <c r="V1671" i="33"/>
  <c r="R1671" i="40"/>
  <c r="O1671" i="33"/>
  <c r="P1671" i="33"/>
  <c r="Q1671" i="33"/>
  <c r="R1671" i="33"/>
  <c r="Q1671" i="40"/>
  <c r="P1671" i="40"/>
  <c r="O1671" i="40"/>
  <c r="C1671" i="33"/>
  <c r="D1671" i="33"/>
  <c r="E1671" i="33"/>
  <c r="F1671" i="33"/>
  <c r="N1671" i="40"/>
  <c r="DG1670" i="33"/>
  <c r="DH1670" i="33"/>
  <c r="DI1670" i="33"/>
  <c r="DJ1670" i="33"/>
  <c r="AO1670" i="40"/>
  <c r="DC1670" i="33"/>
  <c r="DD1670" i="33"/>
  <c r="DE1670" i="33"/>
  <c r="DF1670" i="33"/>
  <c r="AN1670" i="40"/>
  <c r="CY1670" i="33"/>
  <c r="CZ1670" i="33"/>
  <c r="DA1670" i="33"/>
  <c r="DB1670" i="33"/>
  <c r="AM1670" i="40"/>
  <c r="CU1670" i="33"/>
  <c r="CV1670" i="33"/>
  <c r="CW1670" i="33"/>
  <c r="CX1670" i="33"/>
  <c r="AL1670" i="40"/>
  <c r="CQ1670" i="33"/>
  <c r="CR1670" i="33"/>
  <c r="CS1670" i="33"/>
  <c r="CT1670" i="33"/>
  <c r="AK1670" i="40"/>
  <c r="CM1670" i="33"/>
  <c r="CN1670" i="33"/>
  <c r="CO1670" i="33"/>
  <c r="CP1670" i="33"/>
  <c r="AJ1670" i="40"/>
  <c r="CI1670" i="33"/>
  <c r="CJ1670" i="33"/>
  <c r="CK1670" i="33"/>
  <c r="CL1670" i="33"/>
  <c r="AI1670" i="40"/>
  <c r="CE1670" i="33"/>
  <c r="CF1670" i="33"/>
  <c r="CG1670" i="33"/>
  <c r="CH1670" i="33"/>
  <c r="AH1670" i="40"/>
  <c r="CA1670" i="33"/>
  <c r="CB1670" i="33"/>
  <c r="CC1670" i="33"/>
  <c r="CD1670" i="33"/>
  <c r="AG1670" i="40"/>
  <c r="BW1670" i="33"/>
  <c r="BX1670" i="33"/>
  <c r="BY1670" i="33"/>
  <c r="BZ1670" i="33"/>
  <c r="AF1670" i="40"/>
  <c r="BS1670" i="33"/>
  <c r="BT1670" i="33"/>
  <c r="BU1670" i="33"/>
  <c r="BV1670" i="33"/>
  <c r="AE1670" i="40"/>
  <c r="BO1670" i="33"/>
  <c r="BP1670" i="33"/>
  <c r="BQ1670" i="33"/>
  <c r="BR1670" i="33"/>
  <c r="AD1670" i="40"/>
  <c r="BK1670" i="33"/>
  <c r="BL1670" i="33"/>
  <c r="BM1670" i="33"/>
  <c r="BN1670" i="33"/>
  <c r="AC1670" i="40"/>
  <c r="BG1670" i="33"/>
  <c r="BH1670" i="33"/>
  <c r="BI1670" i="33"/>
  <c r="BJ1670" i="33"/>
  <c r="AB1670" i="40"/>
  <c r="BC1670" i="33"/>
  <c r="BD1670" i="33"/>
  <c r="BE1670" i="33"/>
  <c r="BF1670" i="33"/>
  <c r="AA1670" i="40"/>
  <c r="AY1670" i="33"/>
  <c r="AZ1670" i="33"/>
  <c r="BA1670" i="33"/>
  <c r="BB1670" i="33"/>
  <c r="Z1670" i="40"/>
  <c r="AU1670" i="33"/>
  <c r="AV1670" i="33"/>
  <c r="AW1670" i="33"/>
  <c r="AX1670" i="33"/>
  <c r="Y1670" i="40"/>
  <c r="AQ1670" i="33"/>
  <c r="AR1670" i="33"/>
  <c r="AS1670" i="33"/>
  <c r="AT1670" i="33"/>
  <c r="X1670" i="40"/>
  <c r="AM1670" i="33"/>
  <c r="AN1670" i="33"/>
  <c r="AO1670" i="33"/>
  <c r="AP1670" i="33"/>
  <c r="W1670" i="40"/>
  <c r="AI1670" i="33"/>
  <c r="AJ1670" i="33"/>
  <c r="AK1670" i="33"/>
  <c r="AL1670" i="33"/>
  <c r="V1670" i="40"/>
  <c r="AE1670" i="33"/>
  <c r="AF1670" i="33"/>
  <c r="AG1670" i="33"/>
  <c r="AH1670" i="33"/>
  <c r="U1670" i="40"/>
  <c r="AA1670" i="33"/>
  <c r="AB1670" i="33"/>
  <c r="AC1670" i="33"/>
  <c r="AD1670" i="33"/>
  <c r="T1670" i="40"/>
  <c r="W1670" i="33"/>
  <c r="X1670" i="33"/>
  <c r="Y1670" i="33"/>
  <c r="Z1670" i="33"/>
  <c r="S1670" i="40"/>
  <c r="S1670" i="33"/>
  <c r="T1670" i="33"/>
  <c r="U1670" i="33"/>
  <c r="V1670" i="33"/>
  <c r="R1670" i="40"/>
  <c r="O1670" i="33"/>
  <c r="P1670" i="33"/>
  <c r="Q1670" i="33"/>
  <c r="R1670" i="33"/>
  <c r="Q1670" i="40"/>
  <c r="P1670" i="40"/>
  <c r="O1670" i="40"/>
  <c r="C1670" i="33"/>
  <c r="D1670" i="33"/>
  <c r="E1670" i="33"/>
  <c r="F1670" i="33"/>
  <c r="N1670" i="40"/>
  <c r="P1669" i="40"/>
  <c r="O1669" i="40"/>
  <c r="C1669" i="33"/>
  <c r="D1669" i="33"/>
  <c r="E1669" i="33"/>
  <c r="F1669" i="33"/>
  <c r="N1669" i="40"/>
  <c r="DG1668" i="33"/>
  <c r="DH1668" i="33"/>
  <c r="DI1668" i="33"/>
  <c r="DJ1668" i="33"/>
  <c r="AO1668" i="40"/>
  <c r="DC1668" i="33"/>
  <c r="DD1668" i="33"/>
  <c r="DE1668" i="33"/>
  <c r="DF1668" i="33"/>
  <c r="AN1668" i="40"/>
  <c r="CY1668" i="33"/>
  <c r="CZ1668" i="33"/>
  <c r="DA1668" i="33"/>
  <c r="DB1668" i="33"/>
  <c r="AM1668" i="40"/>
  <c r="CU1668" i="33"/>
  <c r="CV1668" i="33"/>
  <c r="CW1668" i="33"/>
  <c r="CX1668" i="33"/>
  <c r="AL1668" i="40"/>
  <c r="CQ1668" i="33"/>
  <c r="CR1668" i="33"/>
  <c r="CS1668" i="33"/>
  <c r="CT1668" i="33"/>
  <c r="AK1668" i="40"/>
  <c r="CM1668" i="33"/>
  <c r="CN1668" i="33"/>
  <c r="CO1668" i="33"/>
  <c r="CP1668" i="33"/>
  <c r="AJ1668" i="40"/>
  <c r="CI1668" i="33"/>
  <c r="CJ1668" i="33"/>
  <c r="CK1668" i="33"/>
  <c r="CL1668" i="33"/>
  <c r="AI1668" i="40"/>
  <c r="CE1668" i="33"/>
  <c r="CF1668" i="33"/>
  <c r="CG1668" i="33"/>
  <c r="CH1668" i="33"/>
  <c r="AH1668" i="40"/>
  <c r="CA1668" i="33"/>
  <c r="CB1668" i="33"/>
  <c r="CC1668" i="33"/>
  <c r="CD1668" i="33"/>
  <c r="AG1668" i="40"/>
  <c r="BW1668" i="33"/>
  <c r="BX1668" i="33"/>
  <c r="BY1668" i="33"/>
  <c r="BZ1668" i="33"/>
  <c r="AF1668" i="40"/>
  <c r="BS1668" i="33"/>
  <c r="BT1668" i="33"/>
  <c r="BU1668" i="33"/>
  <c r="BV1668" i="33"/>
  <c r="AE1668" i="40"/>
  <c r="BO1668" i="33"/>
  <c r="BP1668" i="33"/>
  <c r="BQ1668" i="33"/>
  <c r="BR1668" i="33"/>
  <c r="AD1668" i="40"/>
  <c r="BK1668" i="33"/>
  <c r="BL1668" i="33"/>
  <c r="BM1668" i="33"/>
  <c r="BN1668" i="33"/>
  <c r="AC1668" i="40"/>
  <c r="W1668" i="33"/>
  <c r="X1668" i="33"/>
  <c r="Y1668" i="33"/>
  <c r="S1668" i="40"/>
  <c r="S1668" i="33"/>
  <c r="T1668" i="33"/>
  <c r="U1668" i="33"/>
  <c r="V1668" i="33"/>
  <c r="R1668" i="40"/>
  <c r="O1668" i="33"/>
  <c r="P1668" i="33"/>
  <c r="Q1668" i="33"/>
  <c r="R1668" i="33"/>
  <c r="Q1668" i="40"/>
  <c r="P1668" i="40"/>
  <c r="O1668" i="40"/>
  <c r="DG1667" i="33"/>
  <c r="DH1667" i="33"/>
  <c r="DI1667" i="33"/>
  <c r="DJ1667" i="33"/>
  <c r="AO1667" i="40"/>
  <c r="DC1667" i="33"/>
  <c r="DD1667" i="33"/>
  <c r="DE1667" i="33"/>
  <c r="DF1667" i="33"/>
  <c r="AN1667" i="40"/>
  <c r="CY1667" i="33"/>
  <c r="CZ1667" i="33"/>
  <c r="DA1667" i="33"/>
  <c r="DB1667" i="33"/>
  <c r="AM1667" i="40"/>
  <c r="CU1667" i="33"/>
  <c r="CV1667" i="33"/>
  <c r="CW1667" i="33"/>
  <c r="CX1667" i="33"/>
  <c r="AL1667" i="40"/>
  <c r="CQ1667" i="33"/>
  <c r="CR1667" i="33"/>
  <c r="CS1667" i="33"/>
  <c r="CT1667" i="33"/>
  <c r="AK1667" i="40"/>
  <c r="CM1667" i="33"/>
  <c r="CN1667" i="33"/>
  <c r="CO1667" i="33"/>
  <c r="CP1667" i="33"/>
  <c r="AJ1667" i="40"/>
  <c r="CI1667" i="33"/>
  <c r="CJ1667" i="33"/>
  <c r="CK1667" i="33"/>
  <c r="CL1667" i="33"/>
  <c r="AI1667" i="40"/>
  <c r="CE1667" i="33"/>
  <c r="CF1667" i="33"/>
  <c r="CG1667" i="33"/>
  <c r="CH1667" i="33"/>
  <c r="AH1667" i="40"/>
  <c r="W1667" i="33"/>
  <c r="X1667" i="33"/>
  <c r="Y1667" i="33"/>
  <c r="Z1667" i="33"/>
  <c r="S1667" i="40"/>
  <c r="S1667" i="33"/>
  <c r="T1667" i="33"/>
  <c r="U1667" i="33"/>
  <c r="V1667" i="33"/>
  <c r="R1667" i="40"/>
  <c r="O1667" i="33"/>
  <c r="P1667" i="33"/>
  <c r="Q1667" i="33"/>
  <c r="R1667" i="33"/>
  <c r="Q1667" i="40"/>
  <c r="P1667" i="40"/>
  <c r="O1667" i="40"/>
  <c r="C1667" i="33"/>
  <c r="D1667" i="33"/>
  <c r="E1667" i="33"/>
  <c r="F1667" i="33"/>
  <c r="N1667" i="40"/>
  <c r="DG1666" i="33"/>
  <c r="DH1666" i="33"/>
  <c r="DI1666" i="33"/>
  <c r="DJ1666" i="33"/>
  <c r="AO1666" i="40"/>
  <c r="DC1666" i="33"/>
  <c r="DD1666" i="33"/>
  <c r="DE1666" i="33"/>
  <c r="DF1666" i="33"/>
  <c r="AN1666" i="40"/>
  <c r="CY1666" i="33"/>
  <c r="CZ1666" i="33"/>
  <c r="DA1666" i="33"/>
  <c r="DB1666" i="33"/>
  <c r="AM1666" i="40"/>
  <c r="CU1666" i="33"/>
  <c r="CV1666" i="33"/>
  <c r="CW1666" i="33"/>
  <c r="CX1666" i="33"/>
  <c r="AL1666" i="40"/>
  <c r="CQ1666" i="33"/>
  <c r="CR1666" i="33"/>
  <c r="CS1666" i="33"/>
  <c r="CT1666" i="33"/>
  <c r="AK1666" i="40"/>
  <c r="CM1666" i="33"/>
  <c r="CN1666" i="33"/>
  <c r="CO1666" i="33"/>
  <c r="CP1666" i="33"/>
  <c r="AJ1666" i="40"/>
  <c r="CI1666" i="33"/>
  <c r="CJ1666" i="33"/>
  <c r="CK1666" i="33"/>
  <c r="CL1666" i="33"/>
  <c r="AI1666" i="40"/>
  <c r="CE1666" i="33"/>
  <c r="CF1666" i="33"/>
  <c r="CG1666" i="33"/>
  <c r="CH1666" i="33"/>
  <c r="AH1666" i="40"/>
  <c r="CA1666" i="33"/>
  <c r="CB1666" i="33"/>
  <c r="CC1666" i="33"/>
  <c r="CD1666" i="33"/>
  <c r="AG1666" i="40"/>
  <c r="BW1666" i="33"/>
  <c r="BX1666" i="33"/>
  <c r="BY1666" i="33"/>
  <c r="BZ1666" i="33"/>
  <c r="AF1666" i="40"/>
  <c r="W1666" i="33"/>
  <c r="X1666" i="33"/>
  <c r="Y1666" i="33"/>
  <c r="Z1666" i="33"/>
  <c r="S1666" i="40"/>
  <c r="S1666" i="33"/>
  <c r="T1666" i="33"/>
  <c r="U1666" i="33"/>
  <c r="V1666" i="33"/>
  <c r="R1666" i="40"/>
  <c r="O1666" i="33"/>
  <c r="P1666" i="33"/>
  <c r="Q1666" i="33"/>
  <c r="R1666" i="33"/>
  <c r="Q1666" i="40"/>
  <c r="P1666" i="40"/>
  <c r="O1666" i="40"/>
  <c r="C1666" i="33"/>
  <c r="D1666" i="33"/>
  <c r="E1666" i="33"/>
  <c r="F1666" i="33"/>
  <c r="N1666" i="40"/>
  <c r="AD1730" i="33"/>
  <c r="AC1730" i="33"/>
  <c r="AB1730" i="33"/>
  <c r="AA1730" i="33"/>
  <c r="Z1730" i="33"/>
  <c r="Y1730" i="33"/>
  <c r="X1730" i="33"/>
  <c r="W1730" i="33"/>
  <c r="V1730" i="33"/>
  <c r="U1730" i="33"/>
  <c r="T1730" i="33"/>
  <c r="S1730" i="33"/>
  <c r="R1730" i="33"/>
  <c r="Q1730" i="33"/>
  <c r="P1730" i="33"/>
  <c r="O1730" i="33"/>
  <c r="N1730" i="33"/>
  <c r="M1730" i="33"/>
  <c r="L1730" i="33"/>
  <c r="K1730" i="33"/>
  <c r="J1730" i="33"/>
  <c r="I1730" i="33"/>
  <c r="H1730" i="33"/>
  <c r="AD1729" i="33"/>
  <c r="AC1729" i="33"/>
  <c r="AB1729" i="33"/>
  <c r="AA1729" i="33"/>
  <c r="Z1729" i="33"/>
  <c r="Y1729" i="33"/>
  <c r="X1729" i="33"/>
  <c r="W1729" i="33"/>
  <c r="V1729" i="33"/>
  <c r="U1729" i="33"/>
  <c r="T1729" i="33"/>
  <c r="S1729" i="33"/>
  <c r="R1729" i="33"/>
  <c r="Q1729" i="33"/>
  <c r="P1729" i="33"/>
  <c r="O1729" i="33"/>
  <c r="N1729" i="33"/>
  <c r="M1729" i="33"/>
  <c r="L1729" i="33"/>
  <c r="K1729" i="33"/>
  <c r="J1729" i="33"/>
  <c r="I1729" i="33"/>
  <c r="H1729" i="33"/>
  <c r="G1730" i="33"/>
  <c r="G1729" i="33"/>
  <c r="AD1616" i="33"/>
  <c r="AD1723" i="33"/>
  <c r="AC534" i="33"/>
  <c r="AC535" i="33"/>
  <c r="AC533" i="33"/>
  <c r="AC1616" i="33"/>
  <c r="AC1723" i="33"/>
  <c r="AD1725" i="33"/>
  <c r="AA534" i="33"/>
  <c r="AA535" i="33"/>
  <c r="AA533" i="33"/>
  <c r="AA1616" i="33"/>
  <c r="AA1723" i="33"/>
  <c r="AA1725" i="33"/>
  <c r="Z1725" i="33"/>
  <c r="Y1725" i="33"/>
  <c r="X1725" i="33"/>
  <c r="W1725" i="33"/>
  <c r="V1725" i="33"/>
  <c r="U1725" i="33"/>
  <c r="T1725" i="33"/>
  <c r="S1725" i="33"/>
  <c r="R1725" i="33"/>
  <c r="Q1725" i="33"/>
  <c r="P1725" i="33"/>
  <c r="O1725" i="33"/>
  <c r="N1725" i="33"/>
  <c r="M1725" i="33"/>
  <c r="L1725" i="33"/>
  <c r="K1725" i="33"/>
  <c r="J1725" i="33"/>
  <c r="I1725" i="33"/>
  <c r="H1725" i="33"/>
  <c r="AD1724" i="33"/>
  <c r="AC1724" i="33"/>
  <c r="AA1724" i="33"/>
  <c r="Z1724" i="33"/>
  <c r="Y1724" i="33"/>
  <c r="X1724" i="33"/>
  <c r="W1724" i="33"/>
  <c r="V1724" i="33"/>
  <c r="U1724" i="33"/>
  <c r="T1724" i="33"/>
  <c r="S1724" i="33"/>
  <c r="R1724" i="33"/>
  <c r="Q1724" i="33"/>
  <c r="P1724" i="33"/>
  <c r="O1724" i="33"/>
  <c r="N1724" i="33"/>
  <c r="M1724" i="33"/>
  <c r="L1724" i="33"/>
  <c r="K1724" i="33"/>
  <c r="J1724" i="33"/>
  <c r="I1724" i="33"/>
  <c r="H1724" i="33"/>
  <c r="G1725" i="33"/>
  <c r="G1724" i="33"/>
  <c r="W1659" i="33"/>
  <c r="X1659" i="33"/>
  <c r="Y1659" i="33"/>
  <c r="Z1659" i="33"/>
  <c r="S1659" i="40"/>
  <c r="S1659" i="33"/>
  <c r="T1659" i="33"/>
  <c r="U1659" i="33"/>
  <c r="V1659" i="33"/>
  <c r="R1659" i="40"/>
  <c r="O1659" i="33"/>
  <c r="P1659" i="33"/>
  <c r="Q1659" i="33"/>
  <c r="R1659" i="33"/>
  <c r="Q1659" i="40"/>
  <c r="K1659" i="33"/>
  <c r="L1659" i="33"/>
  <c r="M1659" i="33"/>
  <c r="N1659" i="33"/>
  <c r="P1659" i="40"/>
  <c r="G1659" i="33"/>
  <c r="H1659" i="33"/>
  <c r="I1659" i="33"/>
  <c r="J1659" i="33"/>
  <c r="O1659" i="40"/>
  <c r="R1658" i="40"/>
  <c r="Q1658" i="40"/>
  <c r="P1658" i="40"/>
  <c r="O1658" i="40"/>
  <c r="AC212" i="33"/>
  <c r="AC547" i="33"/>
  <c r="AC767" i="33"/>
  <c r="AC1629" i="33"/>
  <c r="AC1400" i="33"/>
  <c r="AC1630" i="33"/>
  <c r="AC1635" i="33"/>
  <c r="AC1634" i="33"/>
  <c r="AC1636" i="33"/>
  <c r="AC1402" i="33"/>
  <c r="AC1637" i="33"/>
  <c r="AC219" i="33"/>
  <c r="AC554" i="33"/>
  <c r="AC772" i="33"/>
  <c r="AC1406" i="33"/>
  <c r="AC1638" i="33"/>
  <c r="AC555" i="33"/>
  <c r="AC773" i="33"/>
  <c r="AC1639" i="33"/>
  <c r="AC221" i="33"/>
  <c r="AC556" i="33"/>
  <c r="AC774" i="33"/>
  <c r="AC1408" i="33"/>
  <c r="AC1640" i="33"/>
  <c r="AC1641" i="33"/>
  <c r="AC1643" i="33"/>
  <c r="AC1644" i="33"/>
  <c r="AC1646" i="33"/>
  <c r="AC1647" i="33"/>
  <c r="AC1650" i="33"/>
  <c r="AD1402" i="33"/>
  <c r="D1401" i="33"/>
  <c r="D1404" i="33"/>
  <c r="E1401" i="33"/>
  <c r="E1404" i="33"/>
  <c r="F1401" i="33"/>
  <c r="F1404" i="33"/>
  <c r="G1404" i="33"/>
  <c r="H1404" i="33"/>
  <c r="I1404" i="33"/>
  <c r="J1404" i="33"/>
  <c r="K1404" i="33"/>
  <c r="L1404" i="33"/>
  <c r="M1404" i="33"/>
  <c r="N1404" i="33"/>
  <c r="O1404" i="33"/>
  <c r="P1404" i="33"/>
  <c r="Q1404" i="33"/>
  <c r="R1404" i="33"/>
  <c r="S1404" i="33"/>
  <c r="T1404" i="33"/>
  <c r="U1404" i="33"/>
  <c r="V1404" i="33"/>
  <c r="W1404" i="33"/>
  <c r="X1404" i="33"/>
  <c r="Y1404" i="33"/>
  <c r="Z1404" i="33"/>
  <c r="AA1400" i="33"/>
  <c r="AA1404" i="33"/>
  <c r="AB1400" i="33"/>
  <c r="AB1404" i="33"/>
  <c r="AC1404" i="33"/>
  <c r="AD1400" i="33"/>
  <c r="AD1404" i="33"/>
  <c r="AE1400" i="33"/>
  <c r="AE1401" i="33"/>
  <c r="AE1404" i="33"/>
  <c r="AF1400" i="33"/>
  <c r="AF1401" i="33"/>
  <c r="AF1404" i="33"/>
  <c r="AG1400" i="33"/>
  <c r="AG1401" i="33"/>
  <c r="AG1404" i="33"/>
  <c r="AH1400" i="33"/>
  <c r="AH1401" i="33"/>
  <c r="AH1404" i="33"/>
  <c r="AI1400" i="33"/>
  <c r="AI1401" i="33"/>
  <c r="AI1404" i="33"/>
  <c r="AJ1400" i="33"/>
  <c r="AJ1401" i="33"/>
  <c r="AJ1404" i="33"/>
  <c r="AK1400" i="33"/>
  <c r="AK1401" i="33"/>
  <c r="AK1404" i="33"/>
  <c r="AL1400" i="33"/>
  <c r="AL1401" i="33"/>
  <c r="AL1404" i="33"/>
  <c r="AM1400" i="33"/>
  <c r="AM1401" i="33"/>
  <c r="AM1404" i="33"/>
  <c r="AN1400" i="33"/>
  <c r="AN1401" i="33"/>
  <c r="AN1404" i="33"/>
  <c r="AO1400" i="33"/>
  <c r="AO1401" i="33"/>
  <c r="AO1404" i="33"/>
  <c r="AP1400" i="33"/>
  <c r="AP1401" i="33"/>
  <c r="AP1404" i="33"/>
  <c r="AQ1400" i="33"/>
  <c r="AQ1401" i="33"/>
  <c r="AQ1404" i="33"/>
  <c r="AR1400" i="33"/>
  <c r="AR1401" i="33"/>
  <c r="AR1404" i="33"/>
  <c r="AS1400" i="33"/>
  <c r="AS1401" i="33"/>
  <c r="AS1404" i="33"/>
  <c r="AT1400" i="33"/>
  <c r="AT1401" i="33"/>
  <c r="AT1404" i="33"/>
  <c r="AU1400" i="33"/>
  <c r="AU1401" i="33"/>
  <c r="AU1404" i="33"/>
  <c r="AV1400" i="33"/>
  <c r="AV1401" i="33"/>
  <c r="AV1404" i="33"/>
  <c r="AW1400" i="33"/>
  <c r="AW1401" i="33"/>
  <c r="AW1404" i="33"/>
  <c r="AX1400" i="33"/>
  <c r="AX1401" i="33"/>
  <c r="AX1404" i="33"/>
  <c r="AY1400" i="33"/>
  <c r="AY1401" i="33"/>
  <c r="AY1404" i="33"/>
  <c r="AZ1400" i="33"/>
  <c r="AZ1401" i="33"/>
  <c r="AZ1404" i="33"/>
  <c r="BA1400" i="33"/>
  <c r="BA1401" i="33"/>
  <c r="BA1404" i="33"/>
  <c r="BB1400" i="33"/>
  <c r="BB1401" i="33"/>
  <c r="BB1404" i="33"/>
  <c r="BC1400" i="33"/>
  <c r="BC1401" i="33"/>
  <c r="BC1404" i="33"/>
  <c r="BD1400" i="33"/>
  <c r="BD1401" i="33"/>
  <c r="BD1404" i="33"/>
  <c r="BE1400" i="33"/>
  <c r="BE1401" i="33"/>
  <c r="BE1404" i="33"/>
  <c r="BF1400" i="33"/>
  <c r="BF1401" i="33"/>
  <c r="BF1404" i="33"/>
  <c r="BG1400" i="33"/>
  <c r="BG1401" i="33"/>
  <c r="BG1404" i="33"/>
  <c r="BH1400" i="33"/>
  <c r="BH1401" i="33"/>
  <c r="BH1404" i="33"/>
  <c r="BI1400" i="33"/>
  <c r="BI1401" i="33"/>
  <c r="BI1404" i="33"/>
  <c r="BJ1400" i="33"/>
  <c r="BJ1401" i="33"/>
  <c r="BJ1404" i="33"/>
  <c r="BK1400" i="33"/>
  <c r="BK1401" i="33"/>
  <c r="BK1404" i="33"/>
  <c r="BL1400" i="33"/>
  <c r="BL1401" i="33"/>
  <c r="BL1404" i="33"/>
  <c r="BM1400" i="33"/>
  <c r="BM1401" i="33"/>
  <c r="BM1404" i="33"/>
  <c r="BN1400" i="33"/>
  <c r="BN1401" i="33"/>
  <c r="BN1404" i="33"/>
  <c r="BO1400" i="33"/>
  <c r="BO1401" i="33"/>
  <c r="BO1404" i="33"/>
  <c r="BP1400" i="33"/>
  <c r="BP1401" i="33"/>
  <c r="BP1404" i="33"/>
  <c r="BQ1400" i="33"/>
  <c r="BQ1401" i="33"/>
  <c r="BQ1404" i="33"/>
  <c r="BR1400" i="33"/>
  <c r="BR1401" i="33"/>
  <c r="BR1404" i="33"/>
  <c r="BS1400" i="33"/>
  <c r="BS1401" i="33"/>
  <c r="BS1404" i="33"/>
  <c r="BT1400" i="33"/>
  <c r="BT1401" i="33"/>
  <c r="BT1404" i="33"/>
  <c r="BU1400" i="33"/>
  <c r="BU1401" i="33"/>
  <c r="BU1404" i="33"/>
  <c r="BV1400" i="33"/>
  <c r="BV1401" i="33"/>
  <c r="BV1404" i="33"/>
  <c r="BW1400" i="33"/>
  <c r="BW1401" i="33"/>
  <c r="BW1404" i="33"/>
  <c r="BX1400" i="33"/>
  <c r="BX1401" i="33"/>
  <c r="BX1404" i="33"/>
  <c r="BY1400" i="33"/>
  <c r="BY1401" i="33"/>
  <c r="BY1404" i="33"/>
  <c r="BZ1400" i="33"/>
  <c r="BZ1401" i="33"/>
  <c r="BZ1404" i="33"/>
  <c r="CA1400" i="33"/>
  <c r="CA1401" i="33"/>
  <c r="CA1404" i="33"/>
  <c r="CB1400" i="33"/>
  <c r="CB1401" i="33"/>
  <c r="CB1404" i="33"/>
  <c r="CC1400" i="33"/>
  <c r="CC1401" i="33"/>
  <c r="CC1404" i="33"/>
  <c r="CD1400" i="33"/>
  <c r="CD1401" i="33"/>
  <c r="CD1404" i="33"/>
  <c r="CE1400" i="33"/>
  <c r="CE1401" i="33"/>
  <c r="CE1404" i="33"/>
  <c r="CF1400" i="33"/>
  <c r="CF1401" i="33"/>
  <c r="CF1404" i="33"/>
  <c r="CG1400" i="33"/>
  <c r="CG1401" i="33"/>
  <c r="CG1404" i="33"/>
  <c r="CH1400" i="33"/>
  <c r="CH1401" i="33"/>
  <c r="CH1404" i="33"/>
  <c r="CI1400" i="33"/>
  <c r="CI1401" i="33"/>
  <c r="CI1404" i="33"/>
  <c r="CJ1400" i="33"/>
  <c r="CJ1401" i="33"/>
  <c r="CJ1404" i="33"/>
  <c r="CK1400" i="33"/>
  <c r="CK1401" i="33"/>
  <c r="CK1404" i="33"/>
  <c r="CL1400" i="33"/>
  <c r="CL1401" i="33"/>
  <c r="CL1404" i="33"/>
  <c r="CM1400" i="33"/>
  <c r="CM1401" i="33"/>
  <c r="CM1404" i="33"/>
  <c r="CN1400" i="33"/>
  <c r="CN1401" i="33"/>
  <c r="CN1404" i="33"/>
  <c r="CO1400" i="33"/>
  <c r="CO1401" i="33"/>
  <c r="CO1404" i="33"/>
  <c r="CP1400" i="33"/>
  <c r="CP1401" i="33"/>
  <c r="CP1404" i="33"/>
  <c r="CQ1400" i="33"/>
  <c r="CQ1401" i="33"/>
  <c r="CQ1404" i="33"/>
  <c r="CR1400" i="33"/>
  <c r="CR1401" i="33"/>
  <c r="CR1404" i="33"/>
  <c r="CS1400" i="33"/>
  <c r="CS1401" i="33"/>
  <c r="CS1404" i="33"/>
  <c r="CT1400" i="33"/>
  <c r="CT1401" i="33"/>
  <c r="CT1404" i="33"/>
  <c r="CU1400" i="33"/>
  <c r="CU1401" i="33"/>
  <c r="CU1404" i="33"/>
  <c r="CV1400" i="33"/>
  <c r="CV1401" i="33"/>
  <c r="CV1404" i="33"/>
  <c r="CW1400" i="33"/>
  <c r="CW1401" i="33"/>
  <c r="CW1404" i="33"/>
  <c r="CX1400" i="33"/>
  <c r="CX1401" i="33"/>
  <c r="CX1404" i="33"/>
  <c r="CY1400" i="33"/>
  <c r="CY1401" i="33"/>
  <c r="CY1404" i="33"/>
  <c r="CZ1400" i="33"/>
  <c r="CZ1401" i="33"/>
  <c r="CZ1404" i="33"/>
  <c r="DA1400" i="33"/>
  <c r="DA1401" i="33"/>
  <c r="DA1404" i="33"/>
  <c r="DB1400" i="33"/>
  <c r="DB1401" i="33"/>
  <c r="DB1404" i="33"/>
  <c r="DC1400" i="33"/>
  <c r="DC1401" i="33"/>
  <c r="DC1404" i="33"/>
  <c r="DD1400" i="33"/>
  <c r="DD1401" i="33"/>
  <c r="DD1404" i="33"/>
  <c r="DE1400" i="33"/>
  <c r="DE1401" i="33"/>
  <c r="DE1404" i="33"/>
  <c r="DF1400" i="33"/>
  <c r="DF1401" i="33"/>
  <c r="DF1404" i="33"/>
  <c r="DG1400" i="33"/>
  <c r="DG1401" i="33"/>
  <c r="DG1404" i="33"/>
  <c r="DH1400" i="33"/>
  <c r="DH1401" i="33"/>
  <c r="DH1404" i="33"/>
  <c r="DI1400" i="33"/>
  <c r="DI1401" i="33"/>
  <c r="DI1404" i="33"/>
  <c r="DJ1400" i="33"/>
  <c r="DJ1401" i="33"/>
  <c r="DJ1404" i="33"/>
  <c r="C1401" i="33"/>
  <c r="C1404" i="33"/>
  <c r="C1405" i="33"/>
  <c r="C1465" i="33"/>
  <c r="C1466" i="33"/>
  <c r="C1468" i="33"/>
  <c r="C1469" i="33"/>
  <c r="O1468" i="33"/>
  <c r="P1468" i="33"/>
  <c r="Q1468" i="33"/>
  <c r="R1468" i="33"/>
  <c r="S1468" i="33"/>
  <c r="T1468" i="33"/>
  <c r="U1468" i="33"/>
  <c r="V1468" i="33"/>
  <c r="W1468" i="33"/>
  <c r="X1468" i="33"/>
  <c r="Y1468" i="33"/>
  <c r="Z1468" i="33"/>
  <c r="AA1464" i="33"/>
  <c r="AA1468" i="33"/>
  <c r="AB1464" i="33"/>
  <c r="AB1468" i="33"/>
  <c r="AC1468" i="33"/>
  <c r="N1468" i="33"/>
  <c r="DI1060" i="33"/>
  <c r="DJ1059" i="33"/>
  <c r="DI1061" i="33"/>
  <c r="CQ1639" i="33"/>
  <c r="CR1639" i="33"/>
  <c r="CS1639" i="33"/>
  <c r="CT1639" i="33"/>
  <c r="AK1639" i="40"/>
  <c r="AA1680" i="33"/>
  <c r="AB1680" i="33"/>
  <c r="AC1680" i="33"/>
  <c r="AD1680" i="33"/>
  <c r="AE1680" i="33"/>
  <c r="AF1680" i="33"/>
  <c r="AG1680" i="33"/>
  <c r="AH1680" i="33"/>
  <c r="AI1680" i="33"/>
  <c r="AJ1680" i="33"/>
  <c r="AK1680" i="33"/>
  <c r="AL1680" i="33"/>
  <c r="AM1680" i="33"/>
  <c r="AN1680" i="33"/>
  <c r="AO1680" i="33"/>
  <c r="AP1680" i="33"/>
  <c r="R1669" i="33"/>
  <c r="R1665" i="33"/>
  <c r="V1669" i="33"/>
  <c r="V1665" i="33"/>
  <c r="Z1669" i="33"/>
  <c r="Z1665" i="33"/>
  <c r="AA222" i="33"/>
  <c r="AA216" i="33"/>
  <c r="AA227" i="33"/>
  <c r="AA1666" i="33"/>
  <c r="AB222" i="33"/>
  <c r="AB216" i="33"/>
  <c r="AB227" i="33"/>
  <c r="AB1666" i="33"/>
  <c r="AC1666" i="33"/>
  <c r="Q1669" i="33"/>
  <c r="Q1665" i="33"/>
  <c r="Y1669" i="33"/>
  <c r="Y1665" i="33"/>
  <c r="AA557" i="33"/>
  <c r="AA551" i="33"/>
  <c r="AA562" i="33"/>
  <c r="AA1667" i="33"/>
  <c r="AB557" i="33"/>
  <c r="AB551" i="33"/>
  <c r="AB562" i="33"/>
  <c r="AB1667" i="33"/>
  <c r="AC557" i="33"/>
  <c r="AC562" i="33"/>
  <c r="AC1667" i="33"/>
  <c r="AA1668" i="33"/>
  <c r="AB775" i="33"/>
  <c r="AB769" i="33"/>
  <c r="AB780" i="33"/>
  <c r="AB1668" i="33"/>
  <c r="AC775" i="33"/>
  <c r="AC780" i="33"/>
  <c r="AC1668" i="33"/>
  <c r="O1669" i="33"/>
  <c r="P1669" i="33"/>
  <c r="Q1669" i="40"/>
  <c r="S1669" i="33"/>
  <c r="T1669" i="33"/>
  <c r="U1669" i="33"/>
  <c r="R1669" i="40"/>
  <c r="T1665" i="33"/>
  <c r="U1665" i="33"/>
  <c r="W1669" i="33"/>
  <c r="X1669" i="33"/>
  <c r="S1669" i="40"/>
  <c r="AA1669" i="33"/>
  <c r="AB1669" i="33"/>
  <c r="AB1665" i="33"/>
  <c r="AC1669" i="33"/>
  <c r="AC1665" i="33"/>
  <c r="AD1669" i="33"/>
  <c r="AE1669" i="33"/>
  <c r="AF1669" i="33"/>
  <c r="AG1669" i="33"/>
  <c r="AH1669" i="33"/>
  <c r="U1669" i="40"/>
  <c r="AI1669" i="33"/>
  <c r="AJ1669" i="33"/>
  <c r="AK1669" i="33"/>
  <c r="AL1669" i="33"/>
  <c r="AM1669" i="33"/>
  <c r="AN1669" i="33"/>
  <c r="AO1669" i="33"/>
  <c r="AP1669" i="33"/>
  <c r="W1669" i="40"/>
  <c r="C775" i="33"/>
  <c r="C769" i="33"/>
  <c r="C780" i="33"/>
  <c r="C1668" i="33"/>
  <c r="C1665" i="33"/>
  <c r="AD1408" i="33"/>
  <c r="AE1408" i="33"/>
  <c r="AF1408" i="33"/>
  <c r="AG1408" i="33"/>
  <c r="AH1408" i="33"/>
  <c r="AI1408" i="33"/>
  <c r="AJ1408" i="33"/>
  <c r="AK1408" i="33"/>
  <c r="AL1408" i="33"/>
  <c r="AM1408" i="33"/>
  <c r="AN1408" i="33"/>
  <c r="AO1408" i="33"/>
  <c r="AP1408" i="33"/>
  <c r="AQ1408" i="33"/>
  <c r="AR1408" i="33"/>
  <c r="AS1408" i="33"/>
  <c r="AT1408" i="33"/>
  <c r="AU1408" i="33"/>
  <c r="AV1408" i="33"/>
  <c r="AW1408" i="33"/>
  <c r="AX1408" i="33"/>
  <c r="AY1408" i="33"/>
  <c r="AZ1408" i="33"/>
  <c r="BA1408" i="33"/>
  <c r="BB1408" i="33"/>
  <c r="BC1408" i="33"/>
  <c r="BD1408" i="33"/>
  <c r="BE1408" i="33"/>
  <c r="BF1408" i="33"/>
  <c r="BG1408" i="33"/>
  <c r="BH1408" i="33"/>
  <c r="BI1408" i="33"/>
  <c r="BJ1408" i="33"/>
  <c r="BK1408" i="33"/>
  <c r="BL1408" i="33"/>
  <c r="BM1408" i="33"/>
  <c r="BN1408" i="33"/>
  <c r="BO1408" i="33"/>
  <c r="BP1408" i="33"/>
  <c r="BQ1408" i="33"/>
  <c r="BR1408" i="33"/>
  <c r="BS1408" i="33"/>
  <c r="BT1408" i="33"/>
  <c r="BU1408" i="33"/>
  <c r="BV1408" i="33"/>
  <c r="BW1408" i="33"/>
  <c r="BX1408" i="33"/>
  <c r="BY1408" i="33"/>
  <c r="BZ1408" i="33"/>
  <c r="CA1408" i="33"/>
  <c r="CB1408" i="33"/>
  <c r="CC1408" i="33"/>
  <c r="CD1408" i="33"/>
  <c r="CE1408" i="33"/>
  <c r="CF1408" i="33"/>
  <c r="CG1408" i="33"/>
  <c r="CH1408" i="33"/>
  <c r="CI1408" i="33"/>
  <c r="CJ1408" i="33"/>
  <c r="CK1408" i="33"/>
  <c r="CL1408" i="33"/>
  <c r="CM1408" i="33"/>
  <c r="CN1408" i="33"/>
  <c r="CO1408" i="33"/>
  <c r="CP1408" i="33"/>
  <c r="CQ1408" i="33"/>
  <c r="CR1408" i="33"/>
  <c r="CS1408" i="33"/>
  <c r="CT1408" i="33"/>
  <c r="CU1408" i="33"/>
  <c r="CV1408" i="33"/>
  <c r="CW1408" i="33"/>
  <c r="CX1408" i="33"/>
  <c r="CY1408" i="33"/>
  <c r="CZ1408" i="33"/>
  <c r="DA1408" i="33"/>
  <c r="DB1408" i="33"/>
  <c r="DC1408" i="33"/>
  <c r="DD1408" i="33"/>
  <c r="DE1408" i="33"/>
  <c r="DF1408" i="33"/>
  <c r="DG1408" i="33"/>
  <c r="DH1408" i="33"/>
  <c r="DI1408" i="33"/>
  <c r="DJ1408" i="33"/>
  <c r="DJ1640" i="33"/>
  <c r="DI1640" i="33"/>
  <c r="DH1640" i="33"/>
  <c r="DG1640" i="33"/>
  <c r="DF1640" i="33"/>
  <c r="DE1640" i="33"/>
  <c r="DD1640" i="33"/>
  <c r="DC1640" i="33"/>
  <c r="DB1640" i="33"/>
  <c r="DA1640" i="33"/>
  <c r="CZ1640" i="33"/>
  <c r="CY1640" i="33"/>
  <c r="CX1640" i="33"/>
  <c r="CW1640" i="33"/>
  <c r="CV1640" i="33"/>
  <c r="CU1640" i="33"/>
  <c r="AL1640" i="40"/>
  <c r="CT1640" i="33"/>
  <c r="CS1640" i="33"/>
  <c r="CR1640" i="33"/>
  <c r="CQ1640" i="33"/>
  <c r="CP1640" i="33"/>
  <c r="CO1640" i="33"/>
  <c r="CN1640" i="33"/>
  <c r="CM1640" i="33"/>
  <c r="AJ1640" i="40"/>
  <c r="CL1640" i="33"/>
  <c r="CK1640" i="33"/>
  <c r="CJ1640" i="33"/>
  <c r="CI1640" i="33"/>
  <c r="CH1640" i="33"/>
  <c r="CG1640" i="33"/>
  <c r="CF1640" i="33"/>
  <c r="CE1640" i="33"/>
  <c r="AH1640" i="40"/>
  <c r="CD1640" i="33"/>
  <c r="CC1640" i="33"/>
  <c r="CB1640" i="33"/>
  <c r="CA1640" i="33"/>
  <c r="BZ1640" i="33"/>
  <c r="BY1640" i="33"/>
  <c r="BX1640" i="33"/>
  <c r="BW1640" i="33"/>
  <c r="BV1640" i="33"/>
  <c r="BU1640" i="33"/>
  <c r="BT1640" i="33"/>
  <c r="BS1640" i="33"/>
  <c r="BR1640" i="33"/>
  <c r="BQ1640" i="33"/>
  <c r="BP1640" i="33"/>
  <c r="BO1640" i="33"/>
  <c r="AD1640" i="40"/>
  <c r="BN1640" i="33"/>
  <c r="BM1640" i="33"/>
  <c r="BL1640" i="33"/>
  <c r="BK1640" i="33"/>
  <c r="BJ1640" i="33"/>
  <c r="BI1640" i="33"/>
  <c r="BH1640" i="33"/>
  <c r="BG1640" i="33"/>
  <c r="AB1640" i="40"/>
  <c r="BF1640" i="33"/>
  <c r="BE1640" i="33"/>
  <c r="BD1640" i="33"/>
  <c r="BC1640" i="33"/>
  <c r="BB1640" i="33"/>
  <c r="BA1640" i="33"/>
  <c r="AZ1640" i="33"/>
  <c r="AY1640" i="33"/>
  <c r="Z1640" i="40"/>
  <c r="AX1640" i="33"/>
  <c r="AW1640" i="33"/>
  <c r="AV1640" i="33"/>
  <c r="AU1640" i="33"/>
  <c r="AT1640" i="33"/>
  <c r="AS1640" i="33"/>
  <c r="AR1640" i="33"/>
  <c r="AQ1640" i="33"/>
  <c r="AP1640" i="33"/>
  <c r="AO1640" i="33"/>
  <c r="AN1640" i="33"/>
  <c r="AM1640" i="33"/>
  <c r="AL1640" i="33"/>
  <c r="AK1640" i="33"/>
  <c r="AJ1640" i="33"/>
  <c r="AI1640" i="33"/>
  <c r="V1640" i="40"/>
  <c r="AH1640" i="33"/>
  <c r="AG1640" i="33"/>
  <c r="AF1640" i="33"/>
  <c r="AE1640" i="33"/>
  <c r="AD1640" i="33"/>
  <c r="AB221" i="33"/>
  <c r="AB556" i="33"/>
  <c r="AB774" i="33"/>
  <c r="AB1472" i="33"/>
  <c r="AB1408" i="33"/>
  <c r="AB1640" i="33"/>
  <c r="AA221" i="33"/>
  <c r="AA556" i="33"/>
  <c r="AA774" i="33"/>
  <c r="AA1472" i="33"/>
  <c r="AA1408" i="33"/>
  <c r="AA1640" i="33"/>
  <c r="T1640" i="40"/>
  <c r="DJ1639" i="33"/>
  <c r="DI1639" i="33"/>
  <c r="DH1639" i="33"/>
  <c r="DG1639" i="33"/>
  <c r="DF1639" i="33"/>
  <c r="DE1639" i="33"/>
  <c r="DD1639" i="33"/>
  <c r="DC1639" i="33"/>
  <c r="AN1639" i="40"/>
  <c r="DB1639" i="33"/>
  <c r="DA1639" i="33"/>
  <c r="CZ1639" i="33"/>
  <c r="CY1639" i="33"/>
  <c r="CX1639" i="33"/>
  <c r="CW1639" i="33"/>
  <c r="CV1639" i="33"/>
  <c r="CU1639" i="33"/>
  <c r="CP1639" i="33"/>
  <c r="CO1639" i="33"/>
  <c r="CN1639" i="33"/>
  <c r="CM1639" i="33"/>
  <c r="AJ1639" i="40"/>
  <c r="CL1639" i="33"/>
  <c r="CK1639" i="33"/>
  <c r="CJ1639" i="33"/>
  <c r="CI1639" i="33"/>
  <c r="CH1639" i="33"/>
  <c r="CG1639" i="33"/>
  <c r="CF1639" i="33"/>
  <c r="CE1639" i="33"/>
  <c r="AH1639" i="40"/>
  <c r="CD1639" i="33"/>
  <c r="CC1639" i="33"/>
  <c r="CB1639" i="33"/>
  <c r="CA1639" i="33"/>
  <c r="BZ1639" i="33"/>
  <c r="BY1639" i="33"/>
  <c r="BX1639" i="33"/>
  <c r="BW1639" i="33"/>
  <c r="AF1639" i="40"/>
  <c r="BV1639" i="33"/>
  <c r="BU1639" i="33"/>
  <c r="BT1639" i="33"/>
  <c r="BS1639" i="33"/>
  <c r="BR1639" i="33"/>
  <c r="BQ1639" i="33"/>
  <c r="BP1639" i="33"/>
  <c r="BO1639" i="33"/>
  <c r="BN1639" i="33"/>
  <c r="BM1639" i="33"/>
  <c r="BL1639" i="33"/>
  <c r="BK1639" i="33"/>
  <c r="BJ1639" i="33"/>
  <c r="BI1639" i="33"/>
  <c r="BH1639" i="33"/>
  <c r="BG1639" i="33"/>
  <c r="AB1639" i="40"/>
  <c r="BF1639" i="33"/>
  <c r="BE1639" i="33"/>
  <c r="BD1639" i="33"/>
  <c r="BC1639" i="33"/>
  <c r="BB1639" i="33"/>
  <c r="BA1639" i="33"/>
  <c r="AZ1639" i="33"/>
  <c r="AY1639" i="33"/>
  <c r="Z1639" i="40"/>
  <c r="AX1639" i="33"/>
  <c r="AW1639" i="33"/>
  <c r="AV1639" i="33"/>
  <c r="AU1639" i="33"/>
  <c r="AT1639" i="33"/>
  <c r="AS1639" i="33"/>
  <c r="AR1639" i="33"/>
  <c r="AQ1639" i="33"/>
  <c r="X1639" i="40"/>
  <c r="AP1639" i="33"/>
  <c r="AO1639" i="33"/>
  <c r="AN1639" i="33"/>
  <c r="AM1639" i="33"/>
  <c r="AL1639" i="33"/>
  <c r="AK1639" i="33"/>
  <c r="AJ1639" i="33"/>
  <c r="AI1639" i="33"/>
  <c r="AH1639" i="33"/>
  <c r="AG1639" i="33"/>
  <c r="AF1639" i="33"/>
  <c r="AE1639" i="33"/>
  <c r="AD1639" i="33"/>
  <c r="AB220" i="33"/>
  <c r="AB555" i="33"/>
  <c r="AB773" i="33"/>
  <c r="AB1639" i="33"/>
  <c r="AA220" i="33"/>
  <c r="AA555" i="33"/>
  <c r="AA1639" i="33"/>
  <c r="T1639" i="40"/>
  <c r="AD1406" i="33"/>
  <c r="AE1406" i="33"/>
  <c r="AF1406" i="33"/>
  <c r="AG1406" i="33"/>
  <c r="AH1406" i="33"/>
  <c r="AI1406" i="33"/>
  <c r="AJ1406" i="33"/>
  <c r="AK1406" i="33"/>
  <c r="AL1406" i="33"/>
  <c r="AM1406" i="33"/>
  <c r="AN1406" i="33"/>
  <c r="AO1406" i="33"/>
  <c r="AP1406" i="33"/>
  <c r="AQ1406" i="33"/>
  <c r="AR1406" i="33"/>
  <c r="AS1406" i="33"/>
  <c r="AT1406" i="33"/>
  <c r="AU1406" i="33"/>
  <c r="AV1406" i="33"/>
  <c r="AW1406" i="33"/>
  <c r="AX1406" i="33"/>
  <c r="AY1406" i="33"/>
  <c r="AZ1406" i="33"/>
  <c r="BA1406" i="33"/>
  <c r="BB1406" i="33"/>
  <c r="BC1406" i="33"/>
  <c r="BD1406" i="33"/>
  <c r="BE1406" i="33"/>
  <c r="BF1406" i="33"/>
  <c r="BG1406" i="33"/>
  <c r="BH1406" i="33"/>
  <c r="BI1406" i="33"/>
  <c r="BJ1406" i="33"/>
  <c r="BK1406" i="33"/>
  <c r="BL1406" i="33"/>
  <c r="BM1406" i="33"/>
  <c r="BN1406" i="33"/>
  <c r="BO1406" i="33"/>
  <c r="BP1406" i="33"/>
  <c r="BQ1406" i="33"/>
  <c r="BR1406" i="33"/>
  <c r="BS1406" i="33"/>
  <c r="BT1406" i="33"/>
  <c r="BU1406" i="33"/>
  <c r="BV1406" i="33"/>
  <c r="BW1406" i="33"/>
  <c r="BX1406" i="33"/>
  <c r="BY1406" i="33"/>
  <c r="BZ1406" i="33"/>
  <c r="CA1406" i="33"/>
  <c r="CB1406" i="33"/>
  <c r="CC1406" i="33"/>
  <c r="CD1406" i="33"/>
  <c r="CE1406" i="33"/>
  <c r="CF1406" i="33"/>
  <c r="CG1406" i="33"/>
  <c r="CH1406" i="33"/>
  <c r="CI1406" i="33"/>
  <c r="CJ1406" i="33"/>
  <c r="CK1406" i="33"/>
  <c r="CL1406" i="33"/>
  <c r="CM1406" i="33"/>
  <c r="CN1406" i="33"/>
  <c r="CO1406" i="33"/>
  <c r="CP1406" i="33"/>
  <c r="CQ1406" i="33"/>
  <c r="CR1406" i="33"/>
  <c r="CS1406" i="33"/>
  <c r="CT1406" i="33"/>
  <c r="CU1406" i="33"/>
  <c r="CV1406" i="33"/>
  <c r="CW1406" i="33"/>
  <c r="CX1406" i="33"/>
  <c r="CY1406" i="33"/>
  <c r="CZ1406" i="33"/>
  <c r="DA1406" i="33"/>
  <c r="DB1406" i="33"/>
  <c r="DC1406" i="33"/>
  <c r="DD1406" i="33"/>
  <c r="DE1406" i="33"/>
  <c r="DF1406" i="33"/>
  <c r="DG1406" i="33"/>
  <c r="DH1406" i="33"/>
  <c r="DI1406" i="33"/>
  <c r="DJ1406" i="33"/>
  <c r="DJ1638" i="33"/>
  <c r="DI1638" i="33"/>
  <c r="DH1638" i="33"/>
  <c r="DG1638" i="33"/>
  <c r="DF1638" i="33"/>
  <c r="DE1638" i="33"/>
  <c r="DD1638" i="33"/>
  <c r="DC1638" i="33"/>
  <c r="AN1638" i="40"/>
  <c r="DB1638" i="33"/>
  <c r="DA1638" i="33"/>
  <c r="CZ1638" i="33"/>
  <c r="CY1638" i="33"/>
  <c r="CX1638" i="33"/>
  <c r="CW1638" i="33"/>
  <c r="CV1638" i="33"/>
  <c r="CU1638" i="33"/>
  <c r="AL1638" i="40"/>
  <c r="CT1638" i="33"/>
  <c r="CS1638" i="33"/>
  <c r="CR1638" i="33"/>
  <c r="CQ1638" i="33"/>
  <c r="CP1638" i="33"/>
  <c r="CO1638" i="33"/>
  <c r="CN1638" i="33"/>
  <c r="CM1638" i="33"/>
  <c r="CL1638" i="33"/>
  <c r="CK1638" i="33"/>
  <c r="CJ1638" i="33"/>
  <c r="CI1638" i="33"/>
  <c r="CH1638" i="33"/>
  <c r="CG1638" i="33"/>
  <c r="CF1638" i="33"/>
  <c r="CE1638" i="33"/>
  <c r="AH1638" i="40"/>
  <c r="CD1638" i="33"/>
  <c r="CC1638" i="33"/>
  <c r="CB1638" i="33"/>
  <c r="CA1638" i="33"/>
  <c r="BZ1638" i="33"/>
  <c r="BY1638" i="33"/>
  <c r="BX1638" i="33"/>
  <c r="BW1638" i="33"/>
  <c r="AF1638" i="40"/>
  <c r="BV1638" i="33"/>
  <c r="BU1638" i="33"/>
  <c r="BT1638" i="33"/>
  <c r="BS1638" i="33"/>
  <c r="BR1638" i="33"/>
  <c r="BQ1638" i="33"/>
  <c r="BP1638" i="33"/>
  <c r="BO1638" i="33"/>
  <c r="AD1638" i="40"/>
  <c r="BN1638" i="33"/>
  <c r="BM1638" i="33"/>
  <c r="BL1638" i="33"/>
  <c r="BK1638" i="33"/>
  <c r="BJ1638" i="33"/>
  <c r="BI1638" i="33"/>
  <c r="BH1638" i="33"/>
  <c r="BG1638" i="33"/>
  <c r="BF1638" i="33"/>
  <c r="BE1638" i="33"/>
  <c r="BD1638" i="33"/>
  <c r="BC1638" i="33"/>
  <c r="BB1638" i="33"/>
  <c r="BA1638" i="33"/>
  <c r="AZ1638" i="33"/>
  <c r="AY1638" i="33"/>
  <c r="Z1638" i="40"/>
  <c r="AX1638" i="33"/>
  <c r="AW1638" i="33"/>
  <c r="AV1638" i="33"/>
  <c r="AU1638" i="33"/>
  <c r="AT1638" i="33"/>
  <c r="AS1638" i="33"/>
  <c r="AR1638" i="33"/>
  <c r="AQ1638" i="33"/>
  <c r="X1638" i="40"/>
  <c r="AP1638" i="33"/>
  <c r="AO1638" i="33"/>
  <c r="AN1638" i="33"/>
  <c r="AM1638" i="33"/>
  <c r="AL1638" i="33"/>
  <c r="AK1638" i="33"/>
  <c r="AJ1638" i="33"/>
  <c r="AI1638" i="33"/>
  <c r="V1638" i="40"/>
  <c r="AH1638" i="33"/>
  <c r="AG1638" i="33"/>
  <c r="AF1638" i="33"/>
  <c r="AE1638" i="33"/>
  <c r="AD1638" i="33"/>
  <c r="AB219" i="33"/>
  <c r="AB554" i="33"/>
  <c r="AB772" i="33"/>
  <c r="AB1014" i="33"/>
  <c r="AB1470" i="33"/>
  <c r="AB1406" i="33"/>
  <c r="AB1638" i="33"/>
  <c r="AA219" i="33"/>
  <c r="AA554" i="33"/>
  <c r="AA772" i="33"/>
  <c r="AA1014" i="33"/>
  <c r="AA1470" i="33"/>
  <c r="AA1406" i="33"/>
  <c r="AA1638" i="33"/>
  <c r="AE1402" i="33"/>
  <c r="AF1402" i="33"/>
  <c r="AG1402" i="33"/>
  <c r="AH1402" i="33"/>
  <c r="AI1402" i="33"/>
  <c r="AJ1402" i="33"/>
  <c r="AK1402" i="33"/>
  <c r="AL1402" i="33"/>
  <c r="AM1402" i="33"/>
  <c r="AN1402" i="33"/>
  <c r="AO1402" i="33"/>
  <c r="AP1402" i="33"/>
  <c r="AQ1402" i="33"/>
  <c r="AR1402" i="33"/>
  <c r="AS1402" i="33"/>
  <c r="AT1402" i="33"/>
  <c r="AU1402" i="33"/>
  <c r="AV1402" i="33"/>
  <c r="AW1402" i="33"/>
  <c r="AX1402" i="33"/>
  <c r="AY1402" i="33"/>
  <c r="AZ1402" i="33"/>
  <c r="BA1402" i="33"/>
  <c r="BB1402" i="33"/>
  <c r="BC1402" i="33"/>
  <c r="BD1402" i="33"/>
  <c r="BE1402" i="33"/>
  <c r="BF1402" i="33"/>
  <c r="BG1402" i="33"/>
  <c r="BH1402" i="33"/>
  <c r="BI1402" i="33"/>
  <c r="BJ1402" i="33"/>
  <c r="BK1402" i="33"/>
  <c r="BL1402" i="33"/>
  <c r="BM1402" i="33"/>
  <c r="BN1402" i="33"/>
  <c r="BO1402" i="33"/>
  <c r="BP1402" i="33"/>
  <c r="BQ1402" i="33"/>
  <c r="BR1402" i="33"/>
  <c r="BS1402" i="33"/>
  <c r="BT1402" i="33"/>
  <c r="BU1402" i="33"/>
  <c r="BV1402" i="33"/>
  <c r="BW1402" i="33"/>
  <c r="BX1402" i="33"/>
  <c r="BY1402" i="33"/>
  <c r="BZ1402" i="33"/>
  <c r="CA1402" i="33"/>
  <c r="CB1402" i="33"/>
  <c r="CC1402" i="33"/>
  <c r="CD1402" i="33"/>
  <c r="CE1402" i="33"/>
  <c r="CF1402" i="33"/>
  <c r="CG1402" i="33"/>
  <c r="CH1402" i="33"/>
  <c r="CI1402" i="33"/>
  <c r="CJ1402" i="33"/>
  <c r="CK1402" i="33"/>
  <c r="CL1402" i="33"/>
  <c r="CM1402" i="33"/>
  <c r="CN1402" i="33"/>
  <c r="CO1402" i="33"/>
  <c r="CP1402" i="33"/>
  <c r="CQ1402" i="33"/>
  <c r="CR1402" i="33"/>
  <c r="CS1402" i="33"/>
  <c r="CT1402" i="33"/>
  <c r="CU1402" i="33"/>
  <c r="CV1402" i="33"/>
  <c r="CW1402" i="33"/>
  <c r="CX1402" i="33"/>
  <c r="CY1402" i="33"/>
  <c r="CZ1402" i="33"/>
  <c r="DA1402" i="33"/>
  <c r="DB1402" i="33"/>
  <c r="DC1402" i="33"/>
  <c r="DD1402" i="33"/>
  <c r="DE1402" i="33"/>
  <c r="DF1402" i="33"/>
  <c r="DG1402" i="33"/>
  <c r="DH1402" i="33"/>
  <c r="DI1402" i="33"/>
  <c r="DJ1402" i="33"/>
  <c r="DJ1637" i="33"/>
  <c r="DI1637" i="33"/>
  <c r="DH1637" i="33"/>
  <c r="DG1637" i="33"/>
  <c r="DF1637" i="33"/>
  <c r="DE1637" i="33"/>
  <c r="DD1637" i="33"/>
  <c r="DC1637" i="33"/>
  <c r="AN1637" i="40"/>
  <c r="DB1637" i="33"/>
  <c r="DA1637" i="33"/>
  <c r="CZ1637" i="33"/>
  <c r="CY1637" i="33"/>
  <c r="CX1637" i="33"/>
  <c r="CW1637" i="33"/>
  <c r="CV1637" i="33"/>
  <c r="CU1637" i="33"/>
  <c r="AL1637" i="40"/>
  <c r="CT1637" i="33"/>
  <c r="CS1637" i="33"/>
  <c r="CR1637" i="33"/>
  <c r="CQ1637" i="33"/>
  <c r="CP1637" i="33"/>
  <c r="CO1637" i="33"/>
  <c r="CN1637" i="33"/>
  <c r="CM1637" i="33"/>
  <c r="AJ1637" i="40"/>
  <c r="CL1637" i="33"/>
  <c r="CK1637" i="33"/>
  <c r="CJ1637" i="33"/>
  <c r="CI1637" i="33"/>
  <c r="CH1637" i="33"/>
  <c r="CG1637" i="33"/>
  <c r="CF1637" i="33"/>
  <c r="CE1637" i="33"/>
  <c r="CD1637" i="33"/>
  <c r="CC1637" i="33"/>
  <c r="CB1637" i="33"/>
  <c r="CA1637" i="33"/>
  <c r="BZ1637" i="33"/>
  <c r="BY1637" i="33"/>
  <c r="BX1637" i="33"/>
  <c r="BW1637" i="33"/>
  <c r="AF1637" i="40"/>
  <c r="BV1637" i="33"/>
  <c r="BU1637" i="33"/>
  <c r="BT1637" i="33"/>
  <c r="BS1637" i="33"/>
  <c r="BR1637" i="33"/>
  <c r="BQ1637" i="33"/>
  <c r="BP1637" i="33"/>
  <c r="BO1637" i="33"/>
  <c r="AD1637" i="40"/>
  <c r="BN1637" i="33"/>
  <c r="BM1637" i="33"/>
  <c r="BL1637" i="33"/>
  <c r="BK1637" i="33"/>
  <c r="BJ1637" i="33"/>
  <c r="BI1637" i="33"/>
  <c r="BH1637" i="33"/>
  <c r="BG1637" i="33"/>
  <c r="AB1637" i="40"/>
  <c r="BF1637" i="33"/>
  <c r="BE1637" i="33"/>
  <c r="BD1637" i="33"/>
  <c r="BC1637" i="33"/>
  <c r="BB1637" i="33"/>
  <c r="BA1637" i="33"/>
  <c r="AZ1637" i="33"/>
  <c r="AY1637" i="33"/>
  <c r="AX1637" i="33"/>
  <c r="AW1637" i="33"/>
  <c r="AV1637" i="33"/>
  <c r="AU1637" i="33"/>
  <c r="AT1637" i="33"/>
  <c r="AS1637" i="33"/>
  <c r="AR1637" i="33"/>
  <c r="AQ1637" i="33"/>
  <c r="X1637" i="40"/>
  <c r="AP1637" i="33"/>
  <c r="AO1637" i="33"/>
  <c r="AN1637" i="33"/>
  <c r="AM1637" i="33"/>
  <c r="AL1637" i="33"/>
  <c r="AK1637" i="33"/>
  <c r="AJ1637" i="33"/>
  <c r="AI1637" i="33"/>
  <c r="V1637" i="40"/>
  <c r="AH1637" i="33"/>
  <c r="AG1637" i="33"/>
  <c r="AF1637" i="33"/>
  <c r="AE1637" i="33"/>
  <c r="AD1637" i="33"/>
  <c r="AB1402" i="33"/>
  <c r="AB1466" i="33"/>
  <c r="AB1637" i="33"/>
  <c r="AB212" i="33"/>
  <c r="AB547" i="33"/>
  <c r="AB767" i="33"/>
  <c r="AB1629" i="33"/>
  <c r="AB1630" i="33"/>
  <c r="AB1635" i="33"/>
  <c r="AB1634" i="33"/>
  <c r="AB1636" i="33"/>
  <c r="AB1641" i="33"/>
  <c r="AA1402" i="33"/>
  <c r="AA1466" i="33"/>
  <c r="AA1637" i="33"/>
  <c r="T1637" i="40"/>
  <c r="S1640" i="40"/>
  <c r="Q1640" i="40"/>
  <c r="S1639" i="40"/>
  <c r="Q1639" i="40"/>
  <c r="P1639" i="40"/>
  <c r="S1638" i="40"/>
  <c r="Q1638" i="40"/>
  <c r="R1638" i="40"/>
  <c r="P1640" i="40"/>
  <c r="R1640" i="40"/>
  <c r="O1640" i="40"/>
  <c r="O1639" i="40"/>
  <c r="O1638" i="40"/>
  <c r="F1402" i="33"/>
  <c r="F1466" i="33"/>
  <c r="F1637" i="33"/>
  <c r="E1402" i="33"/>
  <c r="E1466" i="33"/>
  <c r="E1637" i="33"/>
  <c r="D1402" i="33"/>
  <c r="D1466" i="33"/>
  <c r="D1637" i="33"/>
  <c r="C1402" i="33"/>
  <c r="C1637" i="33"/>
  <c r="AA1634" i="33"/>
  <c r="S1634" i="40"/>
  <c r="Q1634" i="40"/>
  <c r="DJ1633" i="33"/>
  <c r="DI1633" i="33"/>
  <c r="DH1633" i="33"/>
  <c r="DG1633" i="33"/>
  <c r="DF1633" i="33"/>
  <c r="DE1633" i="33"/>
  <c r="DD1633" i="33"/>
  <c r="DC1633" i="33"/>
  <c r="DB1633" i="33"/>
  <c r="DA1633" i="33"/>
  <c r="CZ1633" i="33"/>
  <c r="CY1633" i="33"/>
  <c r="AM1633" i="40"/>
  <c r="CX1633" i="33"/>
  <c r="CW1633" i="33"/>
  <c r="CV1633" i="33"/>
  <c r="CU1633" i="33"/>
  <c r="CT1633" i="33"/>
  <c r="CS1633" i="33"/>
  <c r="CR1633" i="33"/>
  <c r="CQ1633" i="33"/>
  <c r="AK1633" i="40"/>
  <c r="CP1633" i="33"/>
  <c r="CO1633" i="33"/>
  <c r="CN1633" i="33"/>
  <c r="CM1633" i="33"/>
  <c r="CL1633" i="33"/>
  <c r="CK1633" i="33"/>
  <c r="CJ1633" i="33"/>
  <c r="CI1633" i="33"/>
  <c r="AI1633" i="40"/>
  <c r="CH1633" i="33"/>
  <c r="CG1633" i="33"/>
  <c r="CF1633" i="33"/>
  <c r="CE1633" i="33"/>
  <c r="AC258" i="33"/>
  <c r="AC215" i="33"/>
  <c r="AC593" i="33"/>
  <c r="AC550" i="33"/>
  <c r="AC1633" i="33"/>
  <c r="AB258" i="33"/>
  <c r="AB215" i="33"/>
  <c r="AB593" i="33"/>
  <c r="AB550" i="33"/>
  <c r="AB1633" i="33"/>
  <c r="AA258" i="33"/>
  <c r="AA215" i="33"/>
  <c r="AA593" i="33"/>
  <c r="AA550" i="33"/>
  <c r="AA1633" i="33"/>
  <c r="Z258" i="33"/>
  <c r="Z215" i="33"/>
  <c r="Z593" i="33"/>
  <c r="Z550" i="33"/>
  <c r="Z1633" i="33"/>
  <c r="Y258" i="33"/>
  <c r="Y215" i="33"/>
  <c r="Y593" i="33"/>
  <c r="Y550" i="33"/>
  <c r="Y1633" i="33"/>
  <c r="X258" i="33"/>
  <c r="X215" i="33"/>
  <c r="X593" i="33"/>
  <c r="X550" i="33"/>
  <c r="X1633" i="33"/>
  <c r="W258" i="33"/>
  <c r="W215" i="33"/>
  <c r="W593" i="33"/>
  <c r="W550" i="33"/>
  <c r="W1633" i="33"/>
  <c r="S1633" i="40"/>
  <c r="V258" i="33"/>
  <c r="V215" i="33"/>
  <c r="V593" i="33"/>
  <c r="V550" i="33"/>
  <c r="V1633" i="33"/>
  <c r="U258" i="33"/>
  <c r="U215" i="33"/>
  <c r="U593" i="33"/>
  <c r="U550" i="33"/>
  <c r="U1633" i="33"/>
  <c r="T258" i="33"/>
  <c r="T215" i="33"/>
  <c r="T593" i="33"/>
  <c r="T550" i="33"/>
  <c r="T1633" i="33"/>
  <c r="S258" i="33"/>
  <c r="S215" i="33"/>
  <c r="S593" i="33"/>
  <c r="S550" i="33"/>
  <c r="S1633" i="33"/>
  <c r="R258" i="33"/>
  <c r="R215" i="33"/>
  <c r="R593" i="33"/>
  <c r="R550" i="33"/>
  <c r="R1633" i="33"/>
  <c r="Q258" i="33"/>
  <c r="Q215" i="33"/>
  <c r="Q593" i="33"/>
  <c r="Q550" i="33"/>
  <c r="Q1633" i="33"/>
  <c r="P258" i="33"/>
  <c r="P215" i="33"/>
  <c r="P593" i="33"/>
  <c r="P550" i="33"/>
  <c r="P1633" i="33"/>
  <c r="O258" i="33"/>
  <c r="O215" i="33"/>
  <c r="O593" i="33"/>
  <c r="O550" i="33"/>
  <c r="O1633" i="33"/>
  <c r="N258" i="33"/>
  <c r="N215" i="33"/>
  <c r="N593" i="33"/>
  <c r="N550" i="33"/>
  <c r="N1633" i="33"/>
  <c r="M258" i="33"/>
  <c r="M215" i="33"/>
  <c r="M593" i="33"/>
  <c r="M550" i="33"/>
  <c r="M1633" i="33"/>
  <c r="L258" i="33"/>
  <c r="L215" i="33"/>
  <c r="L593" i="33"/>
  <c r="L550" i="33"/>
  <c r="L1633" i="33"/>
  <c r="K258" i="33"/>
  <c r="K215" i="33"/>
  <c r="K593" i="33"/>
  <c r="K550" i="33"/>
  <c r="K1633" i="33"/>
  <c r="J258" i="33"/>
  <c r="J215" i="33"/>
  <c r="J593" i="33"/>
  <c r="J550" i="33"/>
  <c r="J1633" i="33"/>
  <c r="I258" i="33"/>
  <c r="I215" i="33"/>
  <c r="I593" i="33"/>
  <c r="I550" i="33"/>
  <c r="I1633" i="33"/>
  <c r="H258" i="33"/>
  <c r="H215" i="33"/>
  <c r="H593" i="33"/>
  <c r="H550" i="33"/>
  <c r="H1633" i="33"/>
  <c r="G258" i="33"/>
  <c r="G215" i="33"/>
  <c r="G593" i="33"/>
  <c r="G550" i="33"/>
  <c r="G1633" i="33"/>
  <c r="F258" i="33"/>
  <c r="F215" i="33"/>
  <c r="F593" i="33"/>
  <c r="F550" i="33"/>
  <c r="F1633" i="33"/>
  <c r="E258" i="33"/>
  <c r="E215" i="33"/>
  <c r="E593" i="33"/>
  <c r="E550" i="33"/>
  <c r="E1633" i="33"/>
  <c r="D258" i="33"/>
  <c r="D215" i="33"/>
  <c r="D593" i="33"/>
  <c r="D550" i="33"/>
  <c r="D1633" i="33"/>
  <c r="DJ1632" i="33"/>
  <c r="DI1632" i="33"/>
  <c r="DH1632" i="33"/>
  <c r="DG1632" i="33"/>
  <c r="AO1632" i="40"/>
  <c r="DF1632" i="33"/>
  <c r="DE1632" i="33"/>
  <c r="DD1632" i="33"/>
  <c r="DC1632" i="33"/>
  <c r="DB1632" i="33"/>
  <c r="DA1632" i="33"/>
  <c r="CZ1632" i="33"/>
  <c r="CY1632" i="33"/>
  <c r="AM1632" i="40"/>
  <c r="CX1632" i="33"/>
  <c r="CW1632" i="33"/>
  <c r="CV1632" i="33"/>
  <c r="CU1632" i="33"/>
  <c r="CT1632" i="33"/>
  <c r="CS1632" i="33"/>
  <c r="CR1632" i="33"/>
  <c r="CQ1632" i="33"/>
  <c r="CP1632" i="33"/>
  <c r="CO1632" i="33"/>
  <c r="CN1632" i="33"/>
  <c r="CM1632" i="33"/>
  <c r="CL1632" i="33"/>
  <c r="CK1632" i="33"/>
  <c r="CJ1632" i="33"/>
  <c r="CI1632" i="33"/>
  <c r="CH1632" i="33"/>
  <c r="CG1632" i="33"/>
  <c r="CF1632" i="33"/>
  <c r="CE1632" i="33"/>
  <c r="AC214" i="33"/>
  <c r="AC549" i="33"/>
  <c r="AC1632" i="33"/>
  <c r="AB214" i="33"/>
  <c r="AB549" i="33"/>
  <c r="AB1632" i="33"/>
  <c r="AA214" i="33"/>
  <c r="AA549" i="33"/>
  <c r="AA1632" i="33"/>
  <c r="Z214" i="33"/>
  <c r="Z549" i="33"/>
  <c r="Z1632" i="33"/>
  <c r="Y214" i="33"/>
  <c r="Y549" i="33"/>
  <c r="Y1632" i="33"/>
  <c r="X214" i="33"/>
  <c r="X549" i="33"/>
  <c r="X1632" i="33"/>
  <c r="W214" i="33"/>
  <c r="W549" i="33"/>
  <c r="W1632" i="33"/>
  <c r="V214" i="33"/>
  <c r="V549" i="33"/>
  <c r="V1632" i="33"/>
  <c r="U214" i="33"/>
  <c r="U549" i="33"/>
  <c r="U1632" i="33"/>
  <c r="T214" i="33"/>
  <c r="T549" i="33"/>
  <c r="T1632" i="33"/>
  <c r="S214" i="33"/>
  <c r="S549" i="33"/>
  <c r="S1632" i="33"/>
  <c r="R214" i="33"/>
  <c r="R549" i="33"/>
  <c r="R1632" i="33"/>
  <c r="Q214" i="33"/>
  <c r="Q549" i="33"/>
  <c r="Q1632" i="33"/>
  <c r="P214" i="33"/>
  <c r="P549" i="33"/>
  <c r="P1632" i="33"/>
  <c r="O214" i="33"/>
  <c r="O549" i="33"/>
  <c r="O1632" i="33"/>
  <c r="Q1632" i="40"/>
  <c r="N214" i="33"/>
  <c r="N549" i="33"/>
  <c r="N1632" i="33"/>
  <c r="M214" i="33"/>
  <c r="M549" i="33"/>
  <c r="M1632" i="33"/>
  <c r="L214" i="33"/>
  <c r="L549" i="33"/>
  <c r="L1632" i="33"/>
  <c r="K214" i="33"/>
  <c r="K549" i="33"/>
  <c r="K1632" i="33"/>
  <c r="J214" i="33"/>
  <c r="J549" i="33"/>
  <c r="J1632" i="33"/>
  <c r="I214" i="33"/>
  <c r="I549" i="33"/>
  <c r="I1632" i="33"/>
  <c r="H214" i="33"/>
  <c r="H549" i="33"/>
  <c r="H1632" i="33"/>
  <c r="G214" i="33"/>
  <c r="G549" i="33"/>
  <c r="G1632" i="33"/>
  <c r="O1632" i="40"/>
  <c r="R1631" i="40"/>
  <c r="AA212" i="33"/>
  <c r="AA547" i="33"/>
  <c r="AA767" i="33"/>
  <c r="AA1629" i="33"/>
  <c r="AA1630" i="33"/>
  <c r="AC206" i="33"/>
  <c r="AC210" i="33"/>
  <c r="AC211" i="33"/>
  <c r="AC541" i="33"/>
  <c r="AC545" i="33"/>
  <c r="AC546" i="33"/>
  <c r="AC761" i="33"/>
  <c r="AC765" i="33"/>
  <c r="AC766" i="33"/>
  <c r="AC1628" i="33"/>
  <c r="AB206" i="33"/>
  <c r="AB210" i="33"/>
  <c r="AB211" i="33"/>
  <c r="AB541" i="33"/>
  <c r="AB545" i="33"/>
  <c r="AB546" i="33"/>
  <c r="AB761" i="33"/>
  <c r="AB765" i="33"/>
  <c r="AB766" i="33"/>
  <c r="AB1628" i="33"/>
  <c r="AA206" i="33"/>
  <c r="AA210" i="33"/>
  <c r="AA211" i="33"/>
  <c r="AA541" i="33"/>
  <c r="AA545" i="33"/>
  <c r="AA546" i="33"/>
  <c r="AA761" i="33"/>
  <c r="AA765" i="33"/>
  <c r="AA766" i="33"/>
  <c r="AA1628" i="33"/>
  <c r="Z206" i="33"/>
  <c r="Z210" i="33"/>
  <c r="Z211" i="33"/>
  <c r="Z541" i="33"/>
  <c r="Z545" i="33"/>
  <c r="Z546" i="33"/>
  <c r="Z761" i="33"/>
  <c r="Z765" i="33"/>
  <c r="Z766" i="33"/>
  <c r="Z1628" i="33"/>
  <c r="Y206" i="33"/>
  <c r="Y210" i="33"/>
  <c r="Y211" i="33"/>
  <c r="Y541" i="33"/>
  <c r="Y545" i="33"/>
  <c r="Y546" i="33"/>
  <c r="Y761" i="33"/>
  <c r="Y765" i="33"/>
  <c r="Y766" i="33"/>
  <c r="Y1628" i="33"/>
  <c r="W206" i="33"/>
  <c r="W210" i="33"/>
  <c r="W211" i="33"/>
  <c r="W541" i="33"/>
  <c r="W545" i="33"/>
  <c r="W546" i="33"/>
  <c r="W761" i="33"/>
  <c r="W765" i="33"/>
  <c r="W766" i="33"/>
  <c r="W1628" i="33"/>
  <c r="X206" i="33"/>
  <c r="X210" i="33"/>
  <c r="X211" i="33"/>
  <c r="X541" i="33"/>
  <c r="X545" i="33"/>
  <c r="X546" i="33"/>
  <c r="X761" i="33"/>
  <c r="X765" i="33"/>
  <c r="X766" i="33"/>
  <c r="X1628" i="33"/>
  <c r="S1628" i="40"/>
  <c r="V206" i="33"/>
  <c r="V210" i="33"/>
  <c r="V211" i="33"/>
  <c r="V541" i="33"/>
  <c r="V545" i="33"/>
  <c r="V546" i="33"/>
  <c r="V761" i="33"/>
  <c r="V765" i="33"/>
  <c r="V766" i="33"/>
  <c r="V1628" i="33"/>
  <c r="U206" i="33"/>
  <c r="U210" i="33"/>
  <c r="U211" i="33"/>
  <c r="U541" i="33"/>
  <c r="U545" i="33"/>
  <c r="U546" i="33"/>
  <c r="U761" i="33"/>
  <c r="U765" i="33"/>
  <c r="U766" i="33"/>
  <c r="U1628" i="33"/>
  <c r="T206" i="33"/>
  <c r="T210" i="33"/>
  <c r="T211" i="33"/>
  <c r="T541" i="33"/>
  <c r="T545" i="33"/>
  <c r="T546" i="33"/>
  <c r="T761" i="33"/>
  <c r="T765" i="33"/>
  <c r="T766" i="33"/>
  <c r="T1628" i="33"/>
  <c r="S206" i="33"/>
  <c r="S210" i="33"/>
  <c r="S211" i="33"/>
  <c r="S541" i="33"/>
  <c r="S545" i="33"/>
  <c r="S546" i="33"/>
  <c r="S761" i="33"/>
  <c r="S765" i="33"/>
  <c r="S766" i="33"/>
  <c r="S1628" i="33"/>
  <c r="R206" i="33"/>
  <c r="R210" i="33"/>
  <c r="R211" i="33"/>
  <c r="R541" i="33"/>
  <c r="R545" i="33"/>
  <c r="R546" i="33"/>
  <c r="R761" i="33"/>
  <c r="R765" i="33"/>
  <c r="R766" i="33"/>
  <c r="R1628" i="33"/>
  <c r="Q206" i="33"/>
  <c r="Q210" i="33"/>
  <c r="Q211" i="33"/>
  <c r="Q541" i="33"/>
  <c r="Q545" i="33"/>
  <c r="Q546" i="33"/>
  <c r="Q761" i="33"/>
  <c r="Q765" i="33"/>
  <c r="Q766" i="33"/>
  <c r="Q1628" i="33"/>
  <c r="P206" i="33"/>
  <c r="P210" i="33"/>
  <c r="P211" i="33"/>
  <c r="P541" i="33"/>
  <c r="P545" i="33"/>
  <c r="P546" i="33"/>
  <c r="P761" i="33"/>
  <c r="P765" i="33"/>
  <c r="P766" i="33"/>
  <c r="P1628" i="33"/>
  <c r="O206" i="33"/>
  <c r="O210" i="33"/>
  <c r="O211" i="33"/>
  <c r="O541" i="33"/>
  <c r="O545" i="33"/>
  <c r="O546" i="33"/>
  <c r="O761" i="33"/>
  <c r="O765" i="33"/>
  <c r="O766" i="33"/>
  <c r="O1628" i="33"/>
  <c r="N206" i="33"/>
  <c r="N210" i="33"/>
  <c r="N211" i="33"/>
  <c r="N541" i="33"/>
  <c r="N545" i="33"/>
  <c r="N546" i="33"/>
  <c r="N761" i="33"/>
  <c r="N765" i="33"/>
  <c r="N766" i="33"/>
  <c r="N1628" i="33"/>
  <c r="M206" i="33"/>
  <c r="M210" i="33"/>
  <c r="M211" i="33"/>
  <c r="M541" i="33"/>
  <c r="M545" i="33"/>
  <c r="M546" i="33"/>
  <c r="M761" i="33"/>
  <c r="M765" i="33"/>
  <c r="M766" i="33"/>
  <c r="M1628" i="33"/>
  <c r="L206" i="33"/>
  <c r="L210" i="33"/>
  <c r="L211" i="33"/>
  <c r="L541" i="33"/>
  <c r="L545" i="33"/>
  <c r="L546" i="33"/>
  <c r="L761" i="33"/>
  <c r="L765" i="33"/>
  <c r="L766" i="33"/>
  <c r="L1628" i="33"/>
  <c r="K206" i="33"/>
  <c r="K210" i="33"/>
  <c r="K211" i="33"/>
  <c r="K541" i="33"/>
  <c r="K545" i="33"/>
  <c r="K546" i="33"/>
  <c r="K761" i="33"/>
  <c r="K765" i="33"/>
  <c r="K766" i="33"/>
  <c r="K1628" i="33"/>
  <c r="P1628" i="40"/>
  <c r="J206" i="33"/>
  <c r="J210" i="33"/>
  <c r="J211" i="33"/>
  <c r="J541" i="33"/>
  <c r="J545" i="33"/>
  <c r="J546" i="33"/>
  <c r="J761" i="33"/>
  <c r="J765" i="33"/>
  <c r="J766" i="33"/>
  <c r="J1628" i="33"/>
  <c r="I206" i="33"/>
  <c r="I210" i="33"/>
  <c r="I211" i="33"/>
  <c r="I541" i="33"/>
  <c r="I545" i="33"/>
  <c r="I546" i="33"/>
  <c r="I761" i="33"/>
  <c r="I765" i="33"/>
  <c r="I766" i="33"/>
  <c r="I1628" i="33"/>
  <c r="H206" i="33"/>
  <c r="H210" i="33"/>
  <c r="H211" i="33"/>
  <c r="H541" i="33"/>
  <c r="H545" i="33"/>
  <c r="H546" i="33"/>
  <c r="H761" i="33"/>
  <c r="H765" i="33"/>
  <c r="H766" i="33"/>
  <c r="H1628" i="33"/>
  <c r="G206" i="33"/>
  <c r="G210" i="33"/>
  <c r="G211" i="33"/>
  <c r="G541" i="33"/>
  <c r="G545" i="33"/>
  <c r="G546" i="33"/>
  <c r="G761" i="33"/>
  <c r="G765" i="33"/>
  <c r="G766" i="33"/>
  <c r="G1628" i="33"/>
  <c r="F206" i="33"/>
  <c r="F210" i="33"/>
  <c r="F211" i="33"/>
  <c r="F541" i="33"/>
  <c r="F545" i="33"/>
  <c r="F546" i="33"/>
  <c r="F761" i="33"/>
  <c r="F765" i="33"/>
  <c r="F766" i="33"/>
  <c r="F1628" i="33"/>
  <c r="C206" i="33"/>
  <c r="C210" i="33"/>
  <c r="C211" i="33"/>
  <c r="C541" i="33"/>
  <c r="C545" i="33"/>
  <c r="C546" i="33"/>
  <c r="C765" i="33"/>
  <c r="C766" i="33"/>
  <c r="C1628" i="33"/>
  <c r="D206" i="33"/>
  <c r="D210" i="33"/>
  <c r="D211" i="33"/>
  <c r="D541" i="33"/>
  <c r="D545" i="33"/>
  <c r="D546" i="33"/>
  <c r="D765" i="33"/>
  <c r="D766" i="33"/>
  <c r="D1628" i="33"/>
  <c r="E206" i="33"/>
  <c r="E210" i="33"/>
  <c r="E211" i="33"/>
  <c r="E541" i="33"/>
  <c r="E545" i="33"/>
  <c r="E546" i="33"/>
  <c r="E761" i="33"/>
  <c r="E765" i="33"/>
  <c r="E766" i="33"/>
  <c r="E1628" i="33"/>
  <c r="N1628" i="40"/>
  <c r="AC1627" i="33"/>
  <c r="AB1627" i="33"/>
  <c r="AA1627" i="33"/>
  <c r="Z1627" i="33"/>
  <c r="Y1627" i="33"/>
  <c r="X1627" i="33"/>
  <c r="W1627" i="33"/>
  <c r="V1627" i="33"/>
  <c r="U1627" i="33"/>
  <c r="S1627" i="33"/>
  <c r="T1627" i="33"/>
  <c r="R1627" i="40"/>
  <c r="R1627" i="33"/>
  <c r="Q1627" i="33"/>
  <c r="P1627" i="33"/>
  <c r="O1627" i="33"/>
  <c r="Q1627" i="40"/>
  <c r="N1627" i="33"/>
  <c r="M1627" i="33"/>
  <c r="L1627" i="33"/>
  <c r="K1627" i="33"/>
  <c r="J1627" i="33"/>
  <c r="I1627" i="33"/>
  <c r="H1627" i="33"/>
  <c r="G1627" i="33"/>
  <c r="O1627" i="40"/>
  <c r="F1627" i="33"/>
  <c r="E1627" i="33"/>
  <c r="D1627" i="33"/>
  <c r="C1634" i="33"/>
  <c r="C258" i="33"/>
  <c r="C215" i="33"/>
  <c r="C593" i="33"/>
  <c r="C550" i="33"/>
  <c r="C1633" i="33"/>
  <c r="N1633" i="40"/>
  <c r="C1627" i="33"/>
  <c r="D191" i="33"/>
  <c r="D525" i="33"/>
  <c r="D747" i="33"/>
  <c r="D1608" i="33"/>
  <c r="E191" i="33"/>
  <c r="E525" i="33"/>
  <c r="E747" i="33"/>
  <c r="E1608" i="33"/>
  <c r="F191" i="33"/>
  <c r="F525" i="33"/>
  <c r="F747" i="33"/>
  <c r="F1608" i="33"/>
  <c r="G191" i="33"/>
  <c r="G525" i="33"/>
  <c r="G747" i="33"/>
  <c r="G1608" i="33"/>
  <c r="H191" i="33"/>
  <c r="H525" i="33"/>
  <c r="H747" i="33"/>
  <c r="H1608" i="33"/>
  <c r="I191" i="33"/>
  <c r="I525" i="33"/>
  <c r="I747" i="33"/>
  <c r="I1608" i="33"/>
  <c r="J191" i="33"/>
  <c r="J525" i="33"/>
  <c r="J747" i="33"/>
  <c r="J1608" i="33"/>
  <c r="K191" i="33"/>
  <c r="K525" i="33"/>
  <c r="K747" i="33"/>
  <c r="K1608" i="33"/>
  <c r="L191" i="33"/>
  <c r="L525" i="33"/>
  <c r="L747" i="33"/>
  <c r="L1608" i="33"/>
  <c r="M191" i="33"/>
  <c r="M525" i="33"/>
  <c r="M747" i="33"/>
  <c r="M1608" i="33"/>
  <c r="N191" i="33"/>
  <c r="N525" i="33"/>
  <c r="N747" i="33"/>
  <c r="N1608" i="33"/>
  <c r="O191" i="33"/>
  <c r="O525" i="33"/>
  <c r="O747" i="33"/>
  <c r="O1608" i="33"/>
  <c r="P191" i="33"/>
  <c r="P525" i="33"/>
  <c r="P747" i="33"/>
  <c r="P1608" i="33"/>
  <c r="Q191" i="33"/>
  <c r="Q525" i="33"/>
  <c r="Q747" i="33"/>
  <c r="Q1608" i="33"/>
  <c r="R191" i="33"/>
  <c r="R525" i="33"/>
  <c r="R747" i="33"/>
  <c r="R1608" i="33"/>
  <c r="S191" i="33"/>
  <c r="S525" i="33"/>
  <c r="S747" i="33"/>
  <c r="S1608" i="33"/>
  <c r="T191" i="33"/>
  <c r="T525" i="33"/>
  <c r="T747" i="33"/>
  <c r="T1608" i="33"/>
  <c r="U191" i="33"/>
  <c r="U525" i="33"/>
  <c r="U747" i="33"/>
  <c r="U1608" i="33"/>
  <c r="V191" i="33"/>
  <c r="V525" i="33"/>
  <c r="V747" i="33"/>
  <c r="V1608" i="33"/>
  <c r="W191" i="33"/>
  <c r="W525" i="33"/>
  <c r="W747" i="33"/>
  <c r="W1608" i="33"/>
  <c r="X191" i="33"/>
  <c r="X525" i="33"/>
  <c r="X747" i="33"/>
  <c r="X1608" i="33"/>
  <c r="Y191" i="33"/>
  <c r="Y525" i="33"/>
  <c r="Y747" i="33"/>
  <c r="Y1608" i="33"/>
  <c r="Z191" i="33"/>
  <c r="Z525" i="33"/>
  <c r="Z747" i="33"/>
  <c r="Z1608" i="33"/>
  <c r="AA525" i="33"/>
  <c r="AA747" i="33"/>
  <c r="AA1608" i="33"/>
  <c r="AB525" i="33"/>
  <c r="AB747" i="33"/>
  <c r="AB1608" i="33"/>
  <c r="AC525" i="33"/>
  <c r="AC747" i="33"/>
  <c r="AC1608" i="33"/>
  <c r="D192" i="33"/>
  <c r="D526" i="33"/>
  <c r="D748" i="33"/>
  <c r="D1609" i="33"/>
  <c r="E192" i="33"/>
  <c r="E526" i="33"/>
  <c r="E748" i="33"/>
  <c r="E1609" i="33"/>
  <c r="F192" i="33"/>
  <c r="F526" i="33"/>
  <c r="F748" i="33"/>
  <c r="F1609" i="33"/>
  <c r="G192" i="33"/>
  <c r="G526" i="33"/>
  <c r="G748" i="33"/>
  <c r="G1609" i="33"/>
  <c r="H192" i="33"/>
  <c r="H526" i="33"/>
  <c r="H748" i="33"/>
  <c r="H1609" i="33"/>
  <c r="I192" i="33"/>
  <c r="I526" i="33"/>
  <c r="I748" i="33"/>
  <c r="I1609" i="33"/>
  <c r="J192" i="33"/>
  <c r="J526" i="33"/>
  <c r="J748" i="33"/>
  <c r="J1609" i="33"/>
  <c r="K192" i="33"/>
  <c r="K526" i="33"/>
  <c r="K748" i="33"/>
  <c r="K1609" i="33"/>
  <c r="L192" i="33"/>
  <c r="L526" i="33"/>
  <c r="L748" i="33"/>
  <c r="L1609" i="33"/>
  <c r="M192" i="33"/>
  <c r="M526" i="33"/>
  <c r="M748" i="33"/>
  <c r="M1609" i="33"/>
  <c r="N192" i="33"/>
  <c r="N526" i="33"/>
  <c r="N748" i="33"/>
  <c r="N1609" i="33"/>
  <c r="P1609" i="40"/>
  <c r="O192" i="33"/>
  <c r="O526" i="33"/>
  <c r="O748" i="33"/>
  <c r="O1609" i="33"/>
  <c r="P192" i="33"/>
  <c r="P526" i="33"/>
  <c r="P748" i="33"/>
  <c r="P1609" i="33"/>
  <c r="Q192" i="33"/>
  <c r="Q526" i="33"/>
  <c r="Q748" i="33"/>
  <c r="Q1609" i="33"/>
  <c r="R192" i="33"/>
  <c r="R526" i="33"/>
  <c r="R748" i="33"/>
  <c r="R1609" i="33"/>
  <c r="S192" i="33"/>
  <c r="S526" i="33"/>
  <c r="S748" i="33"/>
  <c r="S1609" i="33"/>
  <c r="T192" i="33"/>
  <c r="T526" i="33"/>
  <c r="T748" i="33"/>
  <c r="T1609" i="33"/>
  <c r="U192" i="33"/>
  <c r="U526" i="33"/>
  <c r="U748" i="33"/>
  <c r="U1609" i="33"/>
  <c r="V192" i="33"/>
  <c r="V526" i="33"/>
  <c r="V748" i="33"/>
  <c r="V1609" i="33"/>
  <c r="W192" i="33"/>
  <c r="W526" i="33"/>
  <c r="W748" i="33"/>
  <c r="W1609" i="33"/>
  <c r="X192" i="33"/>
  <c r="X526" i="33"/>
  <c r="X748" i="33"/>
  <c r="X1609" i="33"/>
  <c r="Y192" i="33"/>
  <c r="Y526" i="33"/>
  <c r="Y748" i="33"/>
  <c r="Y1609" i="33"/>
  <c r="Z192" i="33"/>
  <c r="Z526" i="33"/>
  <c r="Z748" i="33"/>
  <c r="Z1609" i="33"/>
  <c r="AA192" i="33"/>
  <c r="AA526" i="33"/>
  <c r="AA748" i="33"/>
  <c r="AA1609" i="33"/>
  <c r="AB192" i="33"/>
  <c r="AB526" i="33"/>
  <c r="AB748" i="33"/>
  <c r="AB1609" i="33"/>
  <c r="AC192" i="33"/>
  <c r="AC526" i="33"/>
  <c r="AC748" i="33"/>
  <c r="AC1609" i="33"/>
  <c r="D196" i="33"/>
  <c r="D530" i="33"/>
  <c r="D752" i="33"/>
  <c r="D1613" i="33"/>
  <c r="E196" i="33"/>
  <c r="E530" i="33"/>
  <c r="E752" i="33"/>
  <c r="E1613" i="33"/>
  <c r="F196" i="33"/>
  <c r="F530" i="33"/>
  <c r="F752" i="33"/>
  <c r="F1613" i="33"/>
  <c r="G196" i="33"/>
  <c r="G530" i="33"/>
  <c r="G752" i="33"/>
  <c r="G1613" i="33"/>
  <c r="H196" i="33"/>
  <c r="H530" i="33"/>
  <c r="H752" i="33"/>
  <c r="H1613" i="33"/>
  <c r="I196" i="33"/>
  <c r="I530" i="33"/>
  <c r="I752" i="33"/>
  <c r="I1613" i="33"/>
  <c r="J196" i="33"/>
  <c r="J530" i="33"/>
  <c r="J752" i="33"/>
  <c r="J1613" i="33"/>
  <c r="K196" i="33"/>
  <c r="K530" i="33"/>
  <c r="K752" i="33"/>
  <c r="K1613" i="33"/>
  <c r="L196" i="33"/>
  <c r="L530" i="33"/>
  <c r="L752" i="33"/>
  <c r="L1613" i="33"/>
  <c r="M196" i="33"/>
  <c r="M530" i="33"/>
  <c r="M752" i="33"/>
  <c r="M1613" i="33"/>
  <c r="N196" i="33"/>
  <c r="N530" i="33"/>
  <c r="N752" i="33"/>
  <c r="N1613" i="33"/>
  <c r="O196" i="33"/>
  <c r="O530" i="33"/>
  <c r="O752" i="33"/>
  <c r="O1613" i="33"/>
  <c r="P196" i="33"/>
  <c r="P530" i="33"/>
  <c r="P752" i="33"/>
  <c r="P1613" i="33"/>
  <c r="Q196" i="33"/>
  <c r="Q530" i="33"/>
  <c r="Q752" i="33"/>
  <c r="Q1613" i="33"/>
  <c r="R196" i="33"/>
  <c r="R530" i="33"/>
  <c r="R752" i="33"/>
  <c r="R1613" i="33"/>
  <c r="Q1613" i="40"/>
  <c r="S196" i="33"/>
  <c r="S530" i="33"/>
  <c r="S752" i="33"/>
  <c r="S1613" i="33"/>
  <c r="T196" i="33"/>
  <c r="T530" i="33"/>
  <c r="T752" i="33"/>
  <c r="T1613" i="33"/>
  <c r="U196" i="33"/>
  <c r="U530" i="33"/>
  <c r="U752" i="33"/>
  <c r="U1613" i="33"/>
  <c r="V196" i="33"/>
  <c r="V530" i="33"/>
  <c r="V752" i="33"/>
  <c r="V1613" i="33"/>
  <c r="R1613" i="40"/>
  <c r="W196" i="33"/>
  <c r="W530" i="33"/>
  <c r="W752" i="33"/>
  <c r="W1613" i="33"/>
  <c r="X196" i="33"/>
  <c r="X530" i="33"/>
  <c r="X752" i="33"/>
  <c r="X1613" i="33"/>
  <c r="Y196" i="33"/>
  <c r="Y530" i="33"/>
  <c r="Y752" i="33"/>
  <c r="Y1613" i="33"/>
  <c r="AA196" i="33"/>
  <c r="AA530" i="33"/>
  <c r="AA752" i="33"/>
  <c r="AA1613" i="33"/>
  <c r="AB196" i="33"/>
  <c r="AB530" i="33"/>
  <c r="AB752" i="33"/>
  <c r="AB1613" i="33"/>
  <c r="D197" i="33"/>
  <c r="D531" i="33"/>
  <c r="D753" i="33"/>
  <c r="D1614" i="33"/>
  <c r="E197" i="33"/>
  <c r="E531" i="33"/>
  <c r="E753" i="33"/>
  <c r="E1614" i="33"/>
  <c r="F197" i="33"/>
  <c r="F531" i="33"/>
  <c r="F753" i="33"/>
  <c r="F1614" i="33"/>
  <c r="C197" i="33"/>
  <c r="C531" i="33"/>
  <c r="C753" i="33"/>
  <c r="C1614" i="33"/>
  <c r="N1614" i="40"/>
  <c r="G197" i="33"/>
  <c r="G531" i="33"/>
  <c r="G753" i="33"/>
  <c r="G1614" i="33"/>
  <c r="H197" i="33"/>
  <c r="H531" i="33"/>
  <c r="H753" i="33"/>
  <c r="H1614" i="33"/>
  <c r="I197" i="33"/>
  <c r="I531" i="33"/>
  <c r="I753" i="33"/>
  <c r="I1614" i="33"/>
  <c r="J197" i="33"/>
  <c r="J531" i="33"/>
  <c r="J753" i="33"/>
  <c r="J1614" i="33"/>
  <c r="K197" i="33"/>
  <c r="K531" i="33"/>
  <c r="K753" i="33"/>
  <c r="K1614" i="33"/>
  <c r="L197" i="33"/>
  <c r="L531" i="33"/>
  <c r="L753" i="33"/>
  <c r="L1614" i="33"/>
  <c r="M197" i="33"/>
  <c r="M531" i="33"/>
  <c r="M753" i="33"/>
  <c r="M1614" i="33"/>
  <c r="N197" i="33"/>
  <c r="N531" i="33"/>
  <c r="N753" i="33"/>
  <c r="N1614" i="33"/>
  <c r="P1614" i="40"/>
  <c r="O197" i="33"/>
  <c r="O531" i="33"/>
  <c r="O753" i="33"/>
  <c r="O1614" i="33"/>
  <c r="P197" i="33"/>
  <c r="P531" i="33"/>
  <c r="P753" i="33"/>
  <c r="P1614" i="33"/>
  <c r="Q197" i="33"/>
  <c r="Q531" i="33"/>
  <c r="Q753" i="33"/>
  <c r="Q1614" i="33"/>
  <c r="R197" i="33"/>
  <c r="R531" i="33"/>
  <c r="R753" i="33"/>
  <c r="R1614" i="33"/>
  <c r="S197" i="33"/>
  <c r="S531" i="33"/>
  <c r="S753" i="33"/>
  <c r="S1614" i="33"/>
  <c r="T197" i="33"/>
  <c r="T531" i="33"/>
  <c r="T753" i="33"/>
  <c r="T1614" i="33"/>
  <c r="U197" i="33"/>
  <c r="U531" i="33"/>
  <c r="U753" i="33"/>
  <c r="U1614" i="33"/>
  <c r="V197" i="33"/>
  <c r="V531" i="33"/>
  <c r="V753" i="33"/>
  <c r="V1614" i="33"/>
  <c r="R1614" i="40"/>
  <c r="W197" i="33"/>
  <c r="W531" i="33"/>
  <c r="W753" i="33"/>
  <c r="W1614" i="33"/>
  <c r="X197" i="33"/>
  <c r="X531" i="33"/>
  <c r="X753" i="33"/>
  <c r="X1614" i="33"/>
  <c r="Y197" i="33"/>
  <c r="Y531" i="33"/>
  <c r="Y753" i="33"/>
  <c r="Y1614" i="33"/>
  <c r="Z197" i="33"/>
  <c r="Z531" i="33"/>
  <c r="Z753" i="33"/>
  <c r="Z1614" i="33"/>
  <c r="AA531" i="33"/>
  <c r="AA753" i="33"/>
  <c r="AA1614" i="33"/>
  <c r="AB531" i="33"/>
  <c r="AB753" i="33"/>
  <c r="AB1614" i="33"/>
  <c r="AC531" i="33"/>
  <c r="AC753" i="33"/>
  <c r="AC1614" i="33"/>
  <c r="O1615" i="40"/>
  <c r="Q1615" i="40"/>
  <c r="O1616" i="40"/>
  <c r="Q1616" i="40"/>
  <c r="S1616" i="40"/>
  <c r="O1620" i="40"/>
  <c r="Q1620" i="40"/>
  <c r="S1620" i="40"/>
  <c r="D1623" i="33"/>
  <c r="E1623" i="33"/>
  <c r="F1623" i="33"/>
  <c r="G1623" i="33"/>
  <c r="H1623" i="33"/>
  <c r="I1623" i="33"/>
  <c r="J1623" i="33"/>
  <c r="O1623" i="40"/>
  <c r="K1623" i="33"/>
  <c r="L1623" i="33"/>
  <c r="M1623" i="33"/>
  <c r="N1623" i="33"/>
  <c r="O1623" i="33"/>
  <c r="P1623" i="33"/>
  <c r="Q1623" i="33"/>
  <c r="R1623" i="33"/>
  <c r="Q1623" i="40"/>
  <c r="S1623" i="33"/>
  <c r="T1623" i="33"/>
  <c r="U1623" i="33"/>
  <c r="V1623" i="33"/>
  <c r="W1623" i="33"/>
  <c r="X1623" i="33"/>
  <c r="Y1623" i="33"/>
  <c r="Z1623" i="33"/>
  <c r="S1623" i="40"/>
  <c r="AA1623" i="33"/>
  <c r="AB1623" i="33"/>
  <c r="AC1623" i="33"/>
  <c r="C1623" i="33"/>
  <c r="N1623" i="40"/>
  <c r="Q1609" i="40"/>
  <c r="O1609" i="40"/>
  <c r="S1608" i="40"/>
  <c r="Q1608" i="40"/>
  <c r="C192" i="33"/>
  <c r="C526" i="33"/>
  <c r="C748" i="33"/>
  <c r="C1609" i="33"/>
  <c r="N1609" i="40"/>
  <c r="C191" i="33"/>
  <c r="C525" i="33"/>
  <c r="C747" i="33"/>
  <c r="C1608" i="33"/>
  <c r="N1608" i="40"/>
  <c r="AO1662" i="40"/>
  <c r="AN1662" i="40"/>
  <c r="AM1662" i="40"/>
  <c r="AL1662" i="40"/>
  <c r="AK1662" i="40"/>
  <c r="AJ1662" i="40"/>
  <c r="AI1662" i="40"/>
  <c r="AH1662" i="40"/>
  <c r="AG1662" i="40"/>
  <c r="AF1662" i="40"/>
  <c r="AE1662" i="40"/>
  <c r="AD1662" i="40"/>
  <c r="AC1662" i="40"/>
  <c r="AB1662" i="40"/>
  <c r="AA1662" i="40"/>
  <c r="Z1662" i="40"/>
  <c r="Y1662" i="40"/>
  <c r="X1662" i="40"/>
  <c r="W1662" i="40"/>
  <c r="V1662" i="40"/>
  <c r="U1662" i="40"/>
  <c r="T1662" i="40"/>
  <c r="S1662" i="40"/>
  <c r="R1662" i="40"/>
  <c r="Q1662" i="40"/>
  <c r="P1662" i="40"/>
  <c r="O1662" i="40"/>
  <c r="N1662" i="40"/>
  <c r="AM1661" i="33"/>
  <c r="AN1661" i="33"/>
  <c r="AO1661" i="33"/>
  <c r="AP1661" i="33"/>
  <c r="AQ1661" i="33"/>
  <c r="AR1661" i="33"/>
  <c r="AS1661" i="33"/>
  <c r="AT1661" i="33"/>
  <c r="AU1661" i="33"/>
  <c r="AV1661" i="33"/>
  <c r="AW1661" i="33"/>
  <c r="AX1661" i="33"/>
  <c r="AY1661" i="33"/>
  <c r="AZ1661" i="33"/>
  <c r="BA1661" i="33"/>
  <c r="BB1661" i="33"/>
  <c r="BC1661" i="33"/>
  <c r="BD1661" i="33"/>
  <c r="BE1661" i="33"/>
  <c r="BF1661" i="33"/>
  <c r="BG1661" i="33"/>
  <c r="BH1661" i="33"/>
  <c r="BI1661" i="33"/>
  <c r="BJ1661" i="33"/>
  <c r="BK1661" i="33"/>
  <c r="BL1661" i="33"/>
  <c r="BM1661" i="33"/>
  <c r="BN1661" i="33"/>
  <c r="BO1661" i="33"/>
  <c r="BP1661" i="33"/>
  <c r="BQ1661" i="33"/>
  <c r="BR1661" i="33"/>
  <c r="BS1661" i="33"/>
  <c r="BT1661" i="33"/>
  <c r="BU1661" i="33"/>
  <c r="BV1661" i="33"/>
  <c r="BW1661" i="33"/>
  <c r="BX1661" i="33"/>
  <c r="BY1661" i="33"/>
  <c r="BZ1661" i="33"/>
  <c r="CA1661" i="33"/>
  <c r="CB1661" i="33"/>
  <c r="CC1661" i="33"/>
  <c r="CD1661" i="33"/>
  <c r="CE1661" i="33"/>
  <c r="CF1661" i="33"/>
  <c r="CG1661" i="33"/>
  <c r="CH1661" i="33"/>
  <c r="CI1661" i="33"/>
  <c r="CJ1661" i="33"/>
  <c r="CK1661" i="33"/>
  <c r="CL1661" i="33"/>
  <c r="CM1661" i="33"/>
  <c r="CN1661" i="33"/>
  <c r="CO1661" i="33"/>
  <c r="CP1661" i="33"/>
  <c r="CQ1661" i="33"/>
  <c r="CR1661" i="33"/>
  <c r="CS1661" i="33"/>
  <c r="CT1661" i="33"/>
  <c r="CU1661" i="33"/>
  <c r="CV1661" i="33"/>
  <c r="CW1661" i="33"/>
  <c r="CX1661" i="33"/>
  <c r="CY1661" i="33"/>
  <c r="CZ1661" i="33"/>
  <c r="DA1661" i="33"/>
  <c r="DB1661" i="33"/>
  <c r="DC1661" i="33"/>
  <c r="DD1661" i="33"/>
  <c r="DE1661" i="33"/>
  <c r="DF1661" i="33"/>
  <c r="DG1661" i="33"/>
  <c r="DH1661" i="33"/>
  <c r="DI1661" i="33"/>
  <c r="DJ1661" i="33"/>
  <c r="AO1661" i="40"/>
  <c r="AN1661" i="40"/>
  <c r="AM1661" i="40"/>
  <c r="AL1661" i="40"/>
  <c r="AK1661" i="40"/>
  <c r="AJ1661" i="40"/>
  <c r="AI1661" i="40"/>
  <c r="AH1661" i="40"/>
  <c r="AG1661" i="40"/>
  <c r="AF1661" i="40"/>
  <c r="AE1661" i="40"/>
  <c r="AD1661" i="40"/>
  <c r="AC1661" i="40"/>
  <c r="AB1661" i="40"/>
  <c r="AA1661" i="40"/>
  <c r="Z1661" i="40"/>
  <c r="Y1661" i="40"/>
  <c r="X1661" i="40"/>
  <c r="W1661" i="40"/>
  <c r="T1661" i="40"/>
  <c r="R1661" i="40"/>
  <c r="Q1661" i="40"/>
  <c r="P1661" i="40"/>
  <c r="O1661" i="40"/>
  <c r="N1661" i="40"/>
  <c r="S1656" i="40"/>
  <c r="R1656" i="40"/>
  <c r="Q1656" i="40"/>
  <c r="P1656" i="40"/>
  <c r="O1656" i="40"/>
  <c r="N1656" i="40"/>
  <c r="AD1651" i="33"/>
  <c r="T1651" i="40"/>
  <c r="S1651" i="40"/>
  <c r="R1651" i="40"/>
  <c r="Q1651" i="40"/>
  <c r="P1651" i="40"/>
  <c r="O1651" i="40"/>
  <c r="N1651" i="40"/>
  <c r="O1649" i="40"/>
  <c r="N1649" i="40"/>
  <c r="S1648" i="40"/>
  <c r="R1648" i="40"/>
  <c r="Q1648" i="40"/>
  <c r="P1648" i="40"/>
  <c r="O1648" i="40"/>
  <c r="N1648" i="40"/>
  <c r="AE1698" i="33"/>
  <c r="AF1698" i="33"/>
  <c r="AG1698" i="33"/>
  <c r="AH1698" i="33"/>
  <c r="AI1698" i="33"/>
  <c r="AJ1698" i="33"/>
  <c r="AK1698" i="33"/>
  <c r="AL1698" i="33"/>
  <c r="AM1698" i="33"/>
  <c r="AN1698" i="33"/>
  <c r="AO1698" i="33"/>
  <c r="AP1698" i="33"/>
  <c r="AQ1698" i="33"/>
  <c r="AR1698" i="33"/>
  <c r="AS1698" i="33"/>
  <c r="AT1698" i="33"/>
  <c r="AU1698" i="33"/>
  <c r="AV1698" i="33"/>
  <c r="AW1698" i="33"/>
  <c r="AX1698" i="33"/>
  <c r="AY1698" i="33"/>
  <c r="AZ1698" i="33"/>
  <c r="BA1698" i="33"/>
  <c r="BB1698" i="33"/>
  <c r="BC1698" i="33"/>
  <c r="BD1698" i="33"/>
  <c r="BE1698" i="33"/>
  <c r="BF1698" i="33"/>
  <c r="BG1698" i="33"/>
  <c r="BH1698" i="33"/>
  <c r="BI1698" i="33"/>
  <c r="BJ1698" i="33"/>
  <c r="BK1698" i="33"/>
  <c r="BL1698" i="33"/>
  <c r="BM1698" i="33"/>
  <c r="BN1698" i="33"/>
  <c r="BO1698" i="33"/>
  <c r="BP1698" i="33"/>
  <c r="BQ1698" i="33"/>
  <c r="BR1698" i="33"/>
  <c r="BS1698" i="33"/>
  <c r="BT1698" i="33"/>
  <c r="BU1698" i="33"/>
  <c r="BV1698" i="33"/>
  <c r="BW1698" i="33"/>
  <c r="BX1698" i="33"/>
  <c r="BY1698" i="33"/>
  <c r="BZ1698" i="33"/>
  <c r="CA1698" i="33"/>
  <c r="CB1698" i="33"/>
  <c r="CC1698" i="33"/>
  <c r="CD1698" i="33"/>
  <c r="CE1698" i="33"/>
  <c r="CF1698" i="33"/>
  <c r="CG1698" i="33"/>
  <c r="CH1698" i="33"/>
  <c r="CI1698" i="33"/>
  <c r="CJ1698" i="33"/>
  <c r="CK1698" i="33"/>
  <c r="CL1698" i="33"/>
  <c r="CM1698" i="33"/>
  <c r="CM1699" i="33"/>
  <c r="CM1643" i="33"/>
  <c r="AD1644" i="33"/>
  <c r="AE1644" i="33"/>
  <c r="AF1644" i="33"/>
  <c r="AG1644" i="33"/>
  <c r="AH1644" i="33"/>
  <c r="AI1644" i="33"/>
  <c r="AJ1644" i="33"/>
  <c r="AK1644" i="33"/>
  <c r="AL1644" i="33"/>
  <c r="AM1644" i="33"/>
  <c r="AN1644" i="33"/>
  <c r="AO1644" i="33"/>
  <c r="AP1644" i="33"/>
  <c r="AQ1644" i="33"/>
  <c r="AR1644" i="33"/>
  <c r="AS1644" i="33"/>
  <c r="AT1644" i="33"/>
  <c r="AU1644" i="33"/>
  <c r="AV1644" i="33"/>
  <c r="AW1644" i="33"/>
  <c r="AX1644" i="33"/>
  <c r="AY1644" i="33"/>
  <c r="AZ1644" i="33"/>
  <c r="BA1644" i="33"/>
  <c r="BB1644" i="33"/>
  <c r="BC1644" i="33"/>
  <c r="BD1644" i="33"/>
  <c r="BE1644" i="33"/>
  <c r="BF1644" i="33"/>
  <c r="BG1644" i="33"/>
  <c r="BH1644" i="33"/>
  <c r="BI1644" i="33"/>
  <c r="BJ1644" i="33"/>
  <c r="BK1644" i="33"/>
  <c r="BL1644" i="33"/>
  <c r="BM1644" i="33"/>
  <c r="BN1644" i="33"/>
  <c r="BO1644" i="33"/>
  <c r="BP1644" i="33"/>
  <c r="BQ1644" i="33"/>
  <c r="BR1644" i="33"/>
  <c r="BS1644" i="33"/>
  <c r="BT1644" i="33"/>
  <c r="BU1644" i="33"/>
  <c r="BV1644" i="33"/>
  <c r="BW1644" i="33"/>
  <c r="BX1644" i="33"/>
  <c r="BY1644" i="33"/>
  <c r="BZ1644" i="33"/>
  <c r="CA1644" i="33"/>
  <c r="CB1644" i="33"/>
  <c r="CC1644" i="33"/>
  <c r="CD1644" i="33"/>
  <c r="CE1644" i="33"/>
  <c r="CF1644" i="33"/>
  <c r="CG1644" i="33"/>
  <c r="CH1644" i="33"/>
  <c r="CI1644" i="33"/>
  <c r="CJ1644" i="33"/>
  <c r="CK1644" i="33"/>
  <c r="CL1644" i="33"/>
  <c r="CM1644" i="33"/>
  <c r="CM1646" i="33"/>
  <c r="CN1698" i="33"/>
  <c r="CN1699" i="33"/>
  <c r="CN1643" i="33"/>
  <c r="CN1644" i="33"/>
  <c r="CN1646" i="33"/>
  <c r="CO1698" i="33"/>
  <c r="CO1699" i="33"/>
  <c r="CO1643" i="33"/>
  <c r="CO1644" i="33"/>
  <c r="CO1646" i="33"/>
  <c r="CP1698" i="33"/>
  <c r="CP1699" i="33"/>
  <c r="CP1643" i="33"/>
  <c r="CP1644" i="33"/>
  <c r="CP1646" i="33"/>
  <c r="AJ1646" i="40"/>
  <c r="CI1699" i="33"/>
  <c r="CI1643" i="33"/>
  <c r="CI1646" i="33"/>
  <c r="CJ1699" i="33"/>
  <c r="CJ1643" i="33"/>
  <c r="CJ1646" i="33"/>
  <c r="CK1699" i="33"/>
  <c r="CK1643" i="33"/>
  <c r="CK1646" i="33"/>
  <c r="CL1699" i="33"/>
  <c r="CL1643" i="33"/>
  <c r="CL1646" i="33"/>
  <c r="AI1646" i="40"/>
  <c r="CE1699" i="33"/>
  <c r="CE1643" i="33"/>
  <c r="CE1646" i="33"/>
  <c r="CF1699" i="33"/>
  <c r="CF1643" i="33"/>
  <c r="CF1646" i="33"/>
  <c r="CG1699" i="33"/>
  <c r="CG1643" i="33"/>
  <c r="CG1646" i="33"/>
  <c r="CH1699" i="33"/>
  <c r="CH1643" i="33"/>
  <c r="CH1646" i="33"/>
  <c r="AH1646" i="40"/>
  <c r="CA1699" i="33"/>
  <c r="CA1643" i="33"/>
  <c r="CA1646" i="33"/>
  <c r="CB1699" i="33"/>
  <c r="CB1643" i="33"/>
  <c r="CB1646" i="33"/>
  <c r="CC1699" i="33"/>
  <c r="CC1643" i="33"/>
  <c r="CC1646" i="33"/>
  <c r="CD1699" i="33"/>
  <c r="CD1643" i="33"/>
  <c r="CD1646" i="33"/>
  <c r="AG1646" i="40"/>
  <c r="BW1699" i="33"/>
  <c r="BW1643" i="33"/>
  <c r="BW1646" i="33"/>
  <c r="BX1699" i="33"/>
  <c r="BX1643" i="33"/>
  <c r="BX1646" i="33"/>
  <c r="BY1699" i="33"/>
  <c r="BY1643" i="33"/>
  <c r="BY1646" i="33"/>
  <c r="BZ1699" i="33"/>
  <c r="BZ1643" i="33"/>
  <c r="BZ1646" i="33"/>
  <c r="AF1646" i="40"/>
  <c r="BS1699" i="33"/>
  <c r="BS1643" i="33"/>
  <c r="BS1646" i="33"/>
  <c r="BT1699" i="33"/>
  <c r="BT1643" i="33"/>
  <c r="BT1646" i="33"/>
  <c r="BU1699" i="33"/>
  <c r="BU1643" i="33"/>
  <c r="BU1646" i="33"/>
  <c r="BV1699" i="33"/>
  <c r="BV1643" i="33"/>
  <c r="BV1646" i="33"/>
  <c r="AE1646" i="40"/>
  <c r="BO1699" i="33"/>
  <c r="BO1643" i="33"/>
  <c r="BO1646" i="33"/>
  <c r="BP1699" i="33"/>
  <c r="BP1643" i="33"/>
  <c r="BP1646" i="33"/>
  <c r="BQ1699" i="33"/>
  <c r="BQ1643" i="33"/>
  <c r="BQ1646" i="33"/>
  <c r="BR1699" i="33"/>
  <c r="BR1643" i="33"/>
  <c r="BR1646" i="33"/>
  <c r="AD1646" i="40"/>
  <c r="BK1699" i="33"/>
  <c r="BK1643" i="33"/>
  <c r="BK1646" i="33"/>
  <c r="BL1699" i="33"/>
  <c r="BL1643" i="33"/>
  <c r="BL1646" i="33"/>
  <c r="BM1699" i="33"/>
  <c r="BM1643" i="33"/>
  <c r="BM1646" i="33"/>
  <c r="BN1699" i="33"/>
  <c r="BN1643" i="33"/>
  <c r="BN1646" i="33"/>
  <c r="AC1646" i="40"/>
  <c r="S1646" i="40"/>
  <c r="R1646" i="40"/>
  <c r="Q1646" i="40"/>
  <c r="P1646" i="40"/>
  <c r="O1646" i="40"/>
  <c r="C1643" i="33"/>
  <c r="C1644" i="33"/>
  <c r="C1646" i="33"/>
  <c r="D1643" i="33"/>
  <c r="D1644" i="33"/>
  <c r="D1646" i="33"/>
  <c r="E1643" i="33"/>
  <c r="E1644" i="33"/>
  <c r="E1646" i="33"/>
  <c r="F1643" i="33"/>
  <c r="F1704" i="33"/>
  <c r="F1705" i="33"/>
  <c r="F1644" i="33"/>
  <c r="F1646" i="33"/>
  <c r="N1646" i="40"/>
  <c r="S1645" i="40"/>
  <c r="R1645" i="40"/>
  <c r="Q1645" i="40"/>
  <c r="P1645" i="40"/>
  <c r="O1645" i="40"/>
  <c r="N1645" i="40"/>
  <c r="AJ1644" i="40"/>
  <c r="AI1644" i="40"/>
  <c r="AH1644" i="40"/>
  <c r="AG1644" i="40"/>
  <c r="AF1644" i="40"/>
  <c r="AE1644" i="40"/>
  <c r="AD1644" i="40"/>
  <c r="AC1644" i="40"/>
  <c r="AB1644" i="40"/>
  <c r="AA1644" i="40"/>
  <c r="Z1644" i="40"/>
  <c r="Y1644" i="40"/>
  <c r="X1644" i="40"/>
  <c r="W1644" i="40"/>
  <c r="V1644" i="40"/>
  <c r="U1644" i="40"/>
  <c r="AA1644" i="33"/>
  <c r="AB1644" i="33"/>
  <c r="T1644" i="40"/>
  <c r="S1644" i="40"/>
  <c r="R1644" i="40"/>
  <c r="Q1644" i="40"/>
  <c r="P1644" i="40"/>
  <c r="O1644" i="40"/>
  <c r="N1644" i="40"/>
  <c r="DG1699" i="33"/>
  <c r="DG1643" i="33"/>
  <c r="DH1699" i="33"/>
  <c r="DH1643" i="33"/>
  <c r="DI1699" i="33"/>
  <c r="DI1643" i="33"/>
  <c r="DJ1699" i="33"/>
  <c r="DJ1643" i="33"/>
  <c r="AO1643" i="40"/>
  <c r="DC1699" i="33"/>
  <c r="DC1643" i="33"/>
  <c r="DD1699" i="33"/>
  <c r="DD1643" i="33"/>
  <c r="DE1699" i="33"/>
  <c r="DE1643" i="33"/>
  <c r="DF1699" i="33"/>
  <c r="DF1643" i="33"/>
  <c r="AN1643" i="40"/>
  <c r="CY1699" i="33"/>
  <c r="CY1643" i="33"/>
  <c r="CZ1699" i="33"/>
  <c r="CZ1643" i="33"/>
  <c r="DA1699" i="33"/>
  <c r="DA1643" i="33"/>
  <c r="DB1699" i="33"/>
  <c r="DB1643" i="33"/>
  <c r="AM1643" i="40"/>
  <c r="CU1699" i="33"/>
  <c r="CU1643" i="33"/>
  <c r="CV1699" i="33"/>
  <c r="CV1643" i="33"/>
  <c r="CW1699" i="33"/>
  <c r="CW1643" i="33"/>
  <c r="CX1699" i="33"/>
  <c r="CX1643" i="33"/>
  <c r="AL1643" i="40"/>
  <c r="CQ1699" i="33"/>
  <c r="CQ1643" i="33"/>
  <c r="CR1699" i="33"/>
  <c r="CR1643" i="33"/>
  <c r="CS1699" i="33"/>
  <c r="CS1643" i="33"/>
  <c r="CT1699" i="33"/>
  <c r="CT1643" i="33"/>
  <c r="AK1643" i="40"/>
  <c r="AJ1643" i="40"/>
  <c r="AI1643" i="40"/>
  <c r="AH1643" i="40"/>
  <c r="AG1643" i="40"/>
  <c r="AF1643" i="40"/>
  <c r="AE1643" i="40"/>
  <c r="AD1643" i="40"/>
  <c r="AC1643" i="40"/>
  <c r="S1643" i="40"/>
  <c r="R1643" i="40"/>
  <c r="Q1643" i="40"/>
  <c r="P1643" i="40"/>
  <c r="O1643" i="40"/>
  <c r="N1643" i="40"/>
  <c r="S1642" i="40"/>
  <c r="R1642" i="40"/>
  <c r="Q1642" i="40"/>
  <c r="P1642" i="40"/>
  <c r="O1642" i="40"/>
  <c r="N1642" i="40"/>
  <c r="AO1640" i="40"/>
  <c r="AN1640" i="40"/>
  <c r="AM1640" i="40"/>
  <c r="AK1640" i="40"/>
  <c r="AI1640" i="40"/>
  <c r="AG1640" i="40"/>
  <c r="AF1640" i="40"/>
  <c r="AE1640" i="40"/>
  <c r="AC1640" i="40"/>
  <c r="AA1640" i="40"/>
  <c r="Y1640" i="40"/>
  <c r="X1640" i="40"/>
  <c r="W1640" i="40"/>
  <c r="U1640" i="40"/>
  <c r="AO1639" i="40"/>
  <c r="AM1639" i="40"/>
  <c r="AL1639" i="40"/>
  <c r="AI1639" i="40"/>
  <c r="AG1639" i="40"/>
  <c r="AE1639" i="40"/>
  <c r="AD1639" i="40"/>
  <c r="AC1639" i="40"/>
  <c r="AA1639" i="40"/>
  <c r="Y1639" i="40"/>
  <c r="W1639" i="40"/>
  <c r="V1639" i="40"/>
  <c r="U1639" i="40"/>
  <c r="AO1638" i="40"/>
  <c r="AM1638" i="40"/>
  <c r="AK1638" i="40"/>
  <c r="AJ1638" i="40"/>
  <c r="AI1638" i="40"/>
  <c r="AG1638" i="40"/>
  <c r="AE1638" i="40"/>
  <c r="AC1638" i="40"/>
  <c r="AB1638" i="40"/>
  <c r="AA1638" i="40"/>
  <c r="Y1638" i="40"/>
  <c r="W1638" i="40"/>
  <c r="U1638" i="40"/>
  <c r="T1638" i="40"/>
  <c r="AO1637" i="40"/>
  <c r="AM1637" i="40"/>
  <c r="AK1637" i="40"/>
  <c r="AI1637" i="40"/>
  <c r="AH1637" i="40"/>
  <c r="AG1637" i="40"/>
  <c r="AE1637" i="40"/>
  <c r="AC1637" i="40"/>
  <c r="AA1637" i="40"/>
  <c r="Z1637" i="40"/>
  <c r="Y1637" i="40"/>
  <c r="W1637" i="40"/>
  <c r="U1637" i="40"/>
  <c r="N1637" i="40"/>
  <c r="S1635" i="40"/>
  <c r="T1634" i="40"/>
  <c r="R1634" i="40"/>
  <c r="P1634" i="40"/>
  <c r="O1634" i="40"/>
  <c r="AO1633" i="40"/>
  <c r="AN1633" i="40"/>
  <c r="AL1633" i="40"/>
  <c r="AJ1633" i="40"/>
  <c r="AH1633" i="40"/>
  <c r="R1633" i="40"/>
  <c r="Q1633" i="40"/>
  <c r="P1633" i="40"/>
  <c r="O1633" i="40"/>
  <c r="AN1632" i="40"/>
  <c r="AL1632" i="40"/>
  <c r="AK1632" i="40"/>
  <c r="AJ1632" i="40"/>
  <c r="AI1632" i="40"/>
  <c r="AH1632" i="40"/>
  <c r="S1632" i="40"/>
  <c r="R1632" i="40"/>
  <c r="P1632" i="40"/>
  <c r="T1631" i="40"/>
  <c r="S1631" i="40"/>
  <c r="Q1631" i="40"/>
  <c r="P1631" i="40"/>
  <c r="O1631" i="40"/>
  <c r="R1630" i="40"/>
  <c r="P1630" i="40"/>
  <c r="Q1629" i="40"/>
  <c r="P1629" i="40"/>
  <c r="O1629" i="40"/>
  <c r="R1628" i="40"/>
  <c r="Q1628" i="40"/>
  <c r="O1628" i="40"/>
  <c r="S1627" i="40"/>
  <c r="P1627" i="40"/>
  <c r="N1627" i="40"/>
  <c r="R1623" i="40"/>
  <c r="P1623" i="40"/>
  <c r="T1620" i="40"/>
  <c r="R1620" i="40"/>
  <c r="P1620" i="40"/>
  <c r="N1620" i="40"/>
  <c r="R1616" i="40"/>
  <c r="P1616" i="40"/>
  <c r="N1616" i="40"/>
  <c r="R1615" i="40"/>
  <c r="P1615" i="40"/>
  <c r="N1615" i="40"/>
  <c r="S1614" i="40"/>
  <c r="Q1614" i="40"/>
  <c r="O1614" i="40"/>
  <c r="P1613" i="40"/>
  <c r="O1613" i="40"/>
  <c r="S1609" i="40"/>
  <c r="R1609" i="40"/>
  <c r="R1608" i="40"/>
  <c r="P1608" i="40"/>
  <c r="O1608" i="40"/>
  <c r="T1552" i="40"/>
  <c r="S1552" i="40"/>
  <c r="R1552" i="40"/>
  <c r="Q1552" i="40"/>
  <c r="P1552" i="40"/>
  <c r="O1552" i="40"/>
  <c r="N1552" i="40"/>
  <c r="T1551" i="40"/>
  <c r="S1551" i="40"/>
  <c r="R1551" i="40"/>
  <c r="Q1551" i="40"/>
  <c r="P1551" i="40"/>
  <c r="O1551" i="40"/>
  <c r="N1551" i="40"/>
  <c r="AA1550" i="33"/>
  <c r="AB1550" i="33"/>
  <c r="AC1550" i="33"/>
  <c r="AD1550" i="33"/>
  <c r="T1550" i="40"/>
  <c r="W1550" i="33"/>
  <c r="X1550" i="33"/>
  <c r="Y1550" i="33"/>
  <c r="Z1550" i="33"/>
  <c r="S1550" i="40"/>
  <c r="S1550" i="33"/>
  <c r="T1550" i="33"/>
  <c r="U1550" i="33"/>
  <c r="V1550" i="33"/>
  <c r="R1550" i="40"/>
  <c r="O1550" i="33"/>
  <c r="P1550" i="33"/>
  <c r="Q1550" i="33"/>
  <c r="R1550" i="33"/>
  <c r="Q1550" i="40"/>
  <c r="K1550" i="33"/>
  <c r="L1550" i="33"/>
  <c r="M1550" i="33"/>
  <c r="N1550" i="33"/>
  <c r="P1550" i="40"/>
  <c r="G1550" i="33"/>
  <c r="H1550" i="33"/>
  <c r="I1550" i="33"/>
  <c r="J1550" i="33"/>
  <c r="O1550" i="40"/>
  <c r="C1550" i="33"/>
  <c r="D1550" i="33"/>
  <c r="E1550" i="33"/>
  <c r="F1550" i="33"/>
  <c r="N1550" i="40"/>
  <c r="W1534" i="33"/>
  <c r="W1535" i="33"/>
  <c r="W1537" i="33"/>
  <c r="W1536" i="33"/>
  <c r="W1538" i="33"/>
  <c r="W1539" i="33"/>
  <c r="W1540" i="33"/>
  <c r="W1541" i="33"/>
  <c r="W1542" i="33"/>
  <c r="W1547" i="33"/>
  <c r="W1548" i="33"/>
  <c r="X1534" i="33"/>
  <c r="X1535" i="33"/>
  <c r="X1537" i="33"/>
  <c r="X1536" i="33"/>
  <c r="X1538" i="33"/>
  <c r="X1539" i="33"/>
  <c r="X1540" i="33"/>
  <c r="X1541" i="33"/>
  <c r="X1542" i="33"/>
  <c r="X1547" i="33"/>
  <c r="X1548" i="33"/>
  <c r="Y1534" i="33"/>
  <c r="Y1535" i="33"/>
  <c r="Y1537" i="33"/>
  <c r="Y1536" i="33"/>
  <c r="Y1538" i="33"/>
  <c r="Y1539" i="33"/>
  <c r="Y1540" i="33"/>
  <c r="Y1541" i="33"/>
  <c r="Y1542" i="33"/>
  <c r="Y1547" i="33"/>
  <c r="Y1548" i="33"/>
  <c r="Z1534" i="33"/>
  <c r="Z1535" i="33"/>
  <c r="Z1537" i="33"/>
  <c r="Z1536" i="33"/>
  <c r="Z1538" i="33"/>
  <c r="Z1539" i="33"/>
  <c r="Z1540" i="33"/>
  <c r="Z1541" i="33"/>
  <c r="Z1542" i="33"/>
  <c r="Z1547" i="33"/>
  <c r="Z1548" i="33"/>
  <c r="S1548" i="40"/>
  <c r="S1534" i="33"/>
  <c r="S1535" i="33"/>
  <c r="S1537" i="33"/>
  <c r="S1536" i="33"/>
  <c r="S1538" i="33"/>
  <c r="S1539" i="33"/>
  <c r="S1540" i="33"/>
  <c r="S1541" i="33"/>
  <c r="S1542" i="33"/>
  <c r="S1547" i="33"/>
  <c r="S1548" i="33"/>
  <c r="T1534" i="33"/>
  <c r="T1535" i="33"/>
  <c r="T1537" i="33"/>
  <c r="T1536" i="33"/>
  <c r="T1538" i="33"/>
  <c r="T1539" i="33"/>
  <c r="T1540" i="33"/>
  <c r="T1541" i="33"/>
  <c r="T1542" i="33"/>
  <c r="T1547" i="33"/>
  <c r="T1548" i="33"/>
  <c r="U1534" i="33"/>
  <c r="U1535" i="33"/>
  <c r="U1537" i="33"/>
  <c r="U1536" i="33"/>
  <c r="U1538" i="33"/>
  <c r="U1539" i="33"/>
  <c r="U1540" i="33"/>
  <c r="U1541" i="33"/>
  <c r="U1542" i="33"/>
  <c r="U1547" i="33"/>
  <c r="U1548" i="33"/>
  <c r="V1534" i="33"/>
  <c r="V1535" i="33"/>
  <c r="V1537" i="33"/>
  <c r="V1536" i="33"/>
  <c r="V1538" i="33"/>
  <c r="V1539" i="33"/>
  <c r="V1540" i="33"/>
  <c r="V1541" i="33"/>
  <c r="V1542" i="33"/>
  <c r="V1547" i="33"/>
  <c r="V1548" i="33"/>
  <c r="R1548" i="40"/>
  <c r="O1534" i="33"/>
  <c r="O1535" i="33"/>
  <c r="O1537" i="33"/>
  <c r="O1536" i="33"/>
  <c r="O1538" i="33"/>
  <c r="O1539" i="33"/>
  <c r="O1540" i="33"/>
  <c r="O1541" i="33"/>
  <c r="O1542" i="33"/>
  <c r="O1547" i="33"/>
  <c r="O1548" i="33"/>
  <c r="P1534" i="33"/>
  <c r="P1535" i="33"/>
  <c r="P1537" i="33"/>
  <c r="P1536" i="33"/>
  <c r="P1538" i="33"/>
  <c r="P1539" i="33"/>
  <c r="P1540" i="33"/>
  <c r="P1541" i="33"/>
  <c r="P1542" i="33"/>
  <c r="P1547" i="33"/>
  <c r="P1548" i="33"/>
  <c r="Q1534" i="33"/>
  <c r="Q1535" i="33"/>
  <c r="Q1537" i="33"/>
  <c r="Q1536" i="33"/>
  <c r="Q1538" i="33"/>
  <c r="Q1539" i="33"/>
  <c r="Q1540" i="33"/>
  <c r="Q1541" i="33"/>
  <c r="Q1542" i="33"/>
  <c r="Q1547" i="33"/>
  <c r="Q1548" i="33"/>
  <c r="R1534" i="33"/>
  <c r="R1535" i="33"/>
  <c r="R1537" i="33"/>
  <c r="R1536" i="33"/>
  <c r="R1538" i="33"/>
  <c r="R1539" i="33"/>
  <c r="R1540" i="33"/>
  <c r="R1541" i="33"/>
  <c r="R1542" i="33"/>
  <c r="R1547" i="33"/>
  <c r="R1548" i="33"/>
  <c r="Q1548" i="40"/>
  <c r="K1534" i="33"/>
  <c r="K1535" i="33"/>
  <c r="K1537" i="33"/>
  <c r="K1536" i="33"/>
  <c r="K1538" i="33"/>
  <c r="K1539" i="33"/>
  <c r="K1540" i="33"/>
  <c r="K1541" i="33"/>
  <c r="K1542" i="33"/>
  <c r="K1547" i="33"/>
  <c r="K1548" i="33"/>
  <c r="L1534" i="33"/>
  <c r="L1535" i="33"/>
  <c r="L1537" i="33"/>
  <c r="L1536" i="33"/>
  <c r="L1538" i="33"/>
  <c r="L1539" i="33"/>
  <c r="L1540" i="33"/>
  <c r="L1541" i="33"/>
  <c r="L1542" i="33"/>
  <c r="L1547" i="33"/>
  <c r="L1548" i="33"/>
  <c r="M1534" i="33"/>
  <c r="M1535" i="33"/>
  <c r="M1537" i="33"/>
  <c r="M1536" i="33"/>
  <c r="M1538" i="33"/>
  <c r="M1539" i="33"/>
  <c r="M1540" i="33"/>
  <c r="M1541" i="33"/>
  <c r="M1542" i="33"/>
  <c r="M1547" i="33"/>
  <c r="M1548" i="33"/>
  <c r="N1534" i="33"/>
  <c r="N1535" i="33"/>
  <c r="N1537" i="33"/>
  <c r="N1536" i="33"/>
  <c r="N1538" i="33"/>
  <c r="N1539" i="33"/>
  <c r="N1540" i="33"/>
  <c r="N1541" i="33"/>
  <c r="N1542" i="33"/>
  <c r="N1547" i="33"/>
  <c r="N1548" i="33"/>
  <c r="P1548" i="40"/>
  <c r="G1534" i="33"/>
  <c r="G1535" i="33"/>
  <c r="G1537" i="33"/>
  <c r="G1536" i="33"/>
  <c r="G1538" i="33"/>
  <c r="G1539" i="33"/>
  <c r="G1540" i="33"/>
  <c r="G1541" i="33"/>
  <c r="G1542" i="33"/>
  <c r="G1547" i="33"/>
  <c r="G1548" i="33"/>
  <c r="H1534" i="33"/>
  <c r="H1535" i="33"/>
  <c r="H1537" i="33"/>
  <c r="H1536" i="33"/>
  <c r="H1538" i="33"/>
  <c r="H1539" i="33"/>
  <c r="H1540" i="33"/>
  <c r="H1541" i="33"/>
  <c r="H1542" i="33"/>
  <c r="H1547" i="33"/>
  <c r="H1548" i="33"/>
  <c r="I1534" i="33"/>
  <c r="I1535" i="33"/>
  <c r="I1537" i="33"/>
  <c r="I1536" i="33"/>
  <c r="I1538" i="33"/>
  <c r="I1539" i="33"/>
  <c r="I1540" i="33"/>
  <c r="I1541" i="33"/>
  <c r="I1542" i="33"/>
  <c r="I1547" i="33"/>
  <c r="I1548" i="33"/>
  <c r="J1534" i="33"/>
  <c r="J1535" i="33"/>
  <c r="J1537" i="33"/>
  <c r="J1536" i="33"/>
  <c r="J1538" i="33"/>
  <c r="J1539" i="33"/>
  <c r="J1540" i="33"/>
  <c r="J1541" i="33"/>
  <c r="J1542" i="33"/>
  <c r="J1547" i="33"/>
  <c r="J1548" i="33"/>
  <c r="O1548" i="40"/>
  <c r="C1534" i="33"/>
  <c r="C1535" i="33"/>
  <c r="C1537" i="33"/>
  <c r="C1536" i="33"/>
  <c r="C1538" i="33"/>
  <c r="C1539" i="33"/>
  <c r="C1540" i="33"/>
  <c r="C1541" i="33"/>
  <c r="C1542" i="33"/>
  <c r="C1547" i="33"/>
  <c r="C1548" i="33"/>
  <c r="D1534" i="33"/>
  <c r="D1535" i="33"/>
  <c r="D1537" i="33"/>
  <c r="D1536" i="33"/>
  <c r="D1538" i="33"/>
  <c r="D1539" i="33"/>
  <c r="D1540" i="33"/>
  <c r="D1541" i="33"/>
  <c r="D1542" i="33"/>
  <c r="D1547" i="33"/>
  <c r="D1548" i="33"/>
  <c r="E1534" i="33"/>
  <c r="E1535" i="33"/>
  <c r="E1537" i="33"/>
  <c r="E1536" i="33"/>
  <c r="E1538" i="33"/>
  <c r="E1539" i="33"/>
  <c r="E1540" i="33"/>
  <c r="E1541" i="33"/>
  <c r="E1542" i="33"/>
  <c r="E1547" i="33"/>
  <c r="E1548" i="33"/>
  <c r="F1534" i="33"/>
  <c r="F1535" i="33"/>
  <c r="F1537" i="33"/>
  <c r="F1536" i="33"/>
  <c r="F1538" i="33"/>
  <c r="F1539" i="33"/>
  <c r="F1540" i="33"/>
  <c r="F1541" i="33"/>
  <c r="F1542" i="33"/>
  <c r="F1547" i="33"/>
  <c r="F1548" i="33"/>
  <c r="N1548" i="40"/>
  <c r="S1547" i="40"/>
  <c r="R1547" i="40"/>
  <c r="Q1547" i="40"/>
  <c r="P1547" i="40"/>
  <c r="O1547" i="40"/>
  <c r="N1547" i="40"/>
  <c r="S1542" i="40"/>
  <c r="R1542" i="40"/>
  <c r="Q1542" i="40"/>
  <c r="P1542" i="40"/>
  <c r="O1542" i="40"/>
  <c r="N1542" i="40"/>
  <c r="S1541" i="40"/>
  <c r="R1541" i="40"/>
  <c r="Q1541" i="40"/>
  <c r="P1541" i="40"/>
  <c r="O1541" i="40"/>
  <c r="N1541" i="40"/>
  <c r="S1540" i="40"/>
  <c r="R1540" i="40"/>
  <c r="Q1540" i="40"/>
  <c r="P1540" i="40"/>
  <c r="O1540" i="40"/>
  <c r="N1540" i="40"/>
  <c r="S1539" i="40"/>
  <c r="R1539" i="40"/>
  <c r="Q1539" i="40"/>
  <c r="P1539" i="40"/>
  <c r="O1539" i="40"/>
  <c r="N1539" i="40"/>
  <c r="DG1537" i="33"/>
  <c r="DG1538" i="33"/>
  <c r="DH1537" i="33"/>
  <c r="DH1538" i="33"/>
  <c r="DI1537" i="33"/>
  <c r="DI1538" i="33"/>
  <c r="DJ1537" i="33"/>
  <c r="DJ1538" i="33"/>
  <c r="AO1538" i="40"/>
  <c r="DC1537" i="33"/>
  <c r="DC1538" i="33"/>
  <c r="DD1537" i="33"/>
  <c r="DD1538" i="33"/>
  <c r="DE1537" i="33"/>
  <c r="DE1538" i="33"/>
  <c r="DF1537" i="33"/>
  <c r="DF1538" i="33"/>
  <c r="AN1538" i="40"/>
  <c r="CY1537" i="33"/>
  <c r="CY1538" i="33"/>
  <c r="CZ1537" i="33"/>
  <c r="CZ1538" i="33"/>
  <c r="DA1537" i="33"/>
  <c r="DA1538" i="33"/>
  <c r="DB1537" i="33"/>
  <c r="DB1538" i="33"/>
  <c r="AM1538" i="40"/>
  <c r="CU1537" i="33"/>
  <c r="CU1538" i="33"/>
  <c r="CV1537" i="33"/>
  <c r="CV1538" i="33"/>
  <c r="CW1537" i="33"/>
  <c r="CW1538" i="33"/>
  <c r="CX1537" i="33"/>
  <c r="CX1538" i="33"/>
  <c r="AL1538" i="40"/>
  <c r="CQ1537" i="33"/>
  <c r="CQ1538" i="33"/>
  <c r="CR1537" i="33"/>
  <c r="CR1538" i="33"/>
  <c r="CS1537" i="33"/>
  <c r="CS1538" i="33"/>
  <c r="CT1537" i="33"/>
  <c r="CT1538" i="33"/>
  <c r="AK1538" i="40"/>
  <c r="CM1537" i="33"/>
  <c r="CM1538" i="33"/>
  <c r="CN1537" i="33"/>
  <c r="CN1538" i="33"/>
  <c r="CO1537" i="33"/>
  <c r="CO1538" i="33"/>
  <c r="CP1537" i="33"/>
  <c r="CP1538" i="33"/>
  <c r="AJ1538" i="40"/>
  <c r="CI1537" i="33"/>
  <c r="CI1538" i="33"/>
  <c r="CJ1537" i="33"/>
  <c r="CJ1538" i="33"/>
  <c r="CK1537" i="33"/>
  <c r="CK1538" i="33"/>
  <c r="CL1537" i="33"/>
  <c r="CL1538" i="33"/>
  <c r="AI1538" i="40"/>
  <c r="CE1537" i="33"/>
  <c r="CE1538" i="33"/>
  <c r="CF1537" i="33"/>
  <c r="CF1538" i="33"/>
  <c r="CG1537" i="33"/>
  <c r="CG1538" i="33"/>
  <c r="CH1537" i="33"/>
  <c r="CH1538" i="33"/>
  <c r="AH1538" i="40"/>
  <c r="CA1537" i="33"/>
  <c r="CA1538" i="33"/>
  <c r="CB1537" i="33"/>
  <c r="CB1538" i="33"/>
  <c r="CC1537" i="33"/>
  <c r="CC1538" i="33"/>
  <c r="CD1537" i="33"/>
  <c r="CD1538" i="33"/>
  <c r="AG1538" i="40"/>
  <c r="BW1537" i="33"/>
  <c r="BW1538" i="33"/>
  <c r="BX1537" i="33"/>
  <c r="BX1538" i="33"/>
  <c r="BY1537" i="33"/>
  <c r="BY1538" i="33"/>
  <c r="BZ1537" i="33"/>
  <c r="BZ1538" i="33"/>
  <c r="AF1538" i="40"/>
  <c r="BS1537" i="33"/>
  <c r="BS1538" i="33"/>
  <c r="BT1537" i="33"/>
  <c r="BT1538" i="33"/>
  <c r="BU1537" i="33"/>
  <c r="BU1538" i="33"/>
  <c r="BV1537" i="33"/>
  <c r="BV1538" i="33"/>
  <c r="AE1538" i="40"/>
  <c r="BO1537" i="33"/>
  <c r="BO1538" i="33"/>
  <c r="BP1537" i="33"/>
  <c r="BP1538" i="33"/>
  <c r="BQ1537" i="33"/>
  <c r="BQ1538" i="33"/>
  <c r="BR1537" i="33"/>
  <c r="BR1538" i="33"/>
  <c r="AD1538" i="40"/>
  <c r="BK1537" i="33"/>
  <c r="BK1538" i="33"/>
  <c r="BL1537" i="33"/>
  <c r="BL1538" i="33"/>
  <c r="BM1537" i="33"/>
  <c r="BM1538" i="33"/>
  <c r="BN1537" i="33"/>
  <c r="BN1538" i="33"/>
  <c r="AC1538" i="40"/>
  <c r="BG1537" i="33"/>
  <c r="BG1538" i="33"/>
  <c r="BH1537" i="33"/>
  <c r="BH1538" i="33"/>
  <c r="BI1537" i="33"/>
  <c r="BI1538" i="33"/>
  <c r="BJ1537" i="33"/>
  <c r="BJ1538" i="33"/>
  <c r="AB1538" i="40"/>
  <c r="BC1537" i="33"/>
  <c r="BC1538" i="33"/>
  <c r="BD1537" i="33"/>
  <c r="BD1538" i="33"/>
  <c r="BE1537" i="33"/>
  <c r="BE1538" i="33"/>
  <c r="BF1537" i="33"/>
  <c r="BF1538" i="33"/>
  <c r="AA1538" i="40"/>
  <c r="AY1537" i="33"/>
  <c r="AY1538" i="33"/>
  <c r="AZ1537" i="33"/>
  <c r="AZ1538" i="33"/>
  <c r="BA1537" i="33"/>
  <c r="BA1538" i="33"/>
  <c r="BB1537" i="33"/>
  <c r="BB1538" i="33"/>
  <c r="Z1538" i="40"/>
  <c r="AU1537" i="33"/>
  <c r="AU1538" i="33"/>
  <c r="AV1537" i="33"/>
  <c r="AV1538" i="33"/>
  <c r="AW1537" i="33"/>
  <c r="AW1538" i="33"/>
  <c r="AX1537" i="33"/>
  <c r="AX1538" i="33"/>
  <c r="Y1538" i="40"/>
  <c r="AQ1537" i="33"/>
  <c r="AQ1538" i="33"/>
  <c r="AR1537" i="33"/>
  <c r="AR1538" i="33"/>
  <c r="AS1537" i="33"/>
  <c r="AS1538" i="33"/>
  <c r="AT1537" i="33"/>
  <c r="AT1538" i="33"/>
  <c r="X1538" i="40"/>
  <c r="AM1537" i="33"/>
  <c r="AM1538" i="33"/>
  <c r="AN1537" i="33"/>
  <c r="AN1538" i="33"/>
  <c r="AO1537" i="33"/>
  <c r="AO1538" i="33"/>
  <c r="AP1537" i="33"/>
  <c r="AP1538" i="33"/>
  <c r="W1538" i="40"/>
  <c r="AI1537" i="33"/>
  <c r="AI1538" i="33"/>
  <c r="AJ1537" i="33"/>
  <c r="AJ1538" i="33"/>
  <c r="AK1537" i="33"/>
  <c r="AK1538" i="33"/>
  <c r="AL1537" i="33"/>
  <c r="AL1538" i="33"/>
  <c r="V1538" i="40"/>
  <c r="AE1537" i="33"/>
  <c r="AE1538" i="33"/>
  <c r="AF1537" i="33"/>
  <c r="AF1538" i="33"/>
  <c r="AG1537" i="33"/>
  <c r="AG1538" i="33"/>
  <c r="AH1537" i="33"/>
  <c r="AH1538" i="33"/>
  <c r="U1538" i="40"/>
  <c r="AA1534" i="33"/>
  <c r="AA1535" i="33"/>
  <c r="AA1537" i="33"/>
  <c r="AA1536" i="33"/>
  <c r="AA1538" i="33"/>
  <c r="AB1534" i="33"/>
  <c r="AB1535" i="33"/>
  <c r="AB1537" i="33"/>
  <c r="AB1536" i="33"/>
  <c r="AB1538" i="33"/>
  <c r="AC1534" i="33"/>
  <c r="AC1535" i="33"/>
  <c r="AC1537" i="33"/>
  <c r="AC1536" i="33"/>
  <c r="AC1538" i="33"/>
  <c r="AD1534" i="33"/>
  <c r="AD1535" i="33"/>
  <c r="AD1537" i="33"/>
  <c r="AD1536" i="33"/>
  <c r="AD1538" i="33"/>
  <c r="T1538" i="40"/>
  <c r="S1538" i="40"/>
  <c r="R1538" i="40"/>
  <c r="Q1538" i="40"/>
  <c r="P1538" i="40"/>
  <c r="O1538" i="40"/>
  <c r="N1538" i="40"/>
  <c r="AO1537" i="40"/>
  <c r="AN1537" i="40"/>
  <c r="AM1537" i="40"/>
  <c r="AL1537" i="40"/>
  <c r="AK1537" i="40"/>
  <c r="AJ1537" i="40"/>
  <c r="AI1537" i="40"/>
  <c r="AH1537" i="40"/>
  <c r="AG1537" i="40"/>
  <c r="AF1537" i="40"/>
  <c r="AE1537" i="40"/>
  <c r="AD1537" i="40"/>
  <c r="AC1537" i="40"/>
  <c r="AB1537" i="40"/>
  <c r="AA1537" i="40"/>
  <c r="Z1537" i="40"/>
  <c r="Y1537" i="40"/>
  <c r="X1537" i="40"/>
  <c r="W1537" i="40"/>
  <c r="V1537" i="40"/>
  <c r="U1537" i="40"/>
  <c r="T1537" i="40"/>
  <c r="S1537" i="40"/>
  <c r="R1537" i="40"/>
  <c r="Q1537" i="40"/>
  <c r="P1537" i="40"/>
  <c r="O1537" i="40"/>
  <c r="N1537" i="40"/>
  <c r="AO1536" i="40"/>
  <c r="AN1536" i="40"/>
  <c r="AM1536" i="40"/>
  <c r="AL1536" i="40"/>
  <c r="AK1536" i="40"/>
  <c r="AJ1536" i="40"/>
  <c r="AI1536" i="40"/>
  <c r="AH1536" i="40"/>
  <c r="AG1536" i="40"/>
  <c r="AF1536" i="40"/>
  <c r="AE1536" i="40"/>
  <c r="AD1536" i="40"/>
  <c r="AC1536" i="40"/>
  <c r="AB1536" i="40"/>
  <c r="AA1536" i="40"/>
  <c r="Z1536" i="40"/>
  <c r="Y1536" i="40"/>
  <c r="X1536" i="40"/>
  <c r="W1536" i="40"/>
  <c r="V1536" i="40"/>
  <c r="U1536" i="40"/>
  <c r="T1536" i="40"/>
  <c r="S1536" i="40"/>
  <c r="R1536" i="40"/>
  <c r="Q1536" i="40"/>
  <c r="P1536" i="40"/>
  <c r="O1536" i="40"/>
  <c r="N1536" i="40"/>
  <c r="AO1535" i="40"/>
  <c r="AN1535" i="40"/>
  <c r="AM1535" i="40"/>
  <c r="AL1535" i="40"/>
  <c r="AK1535" i="40"/>
  <c r="AJ1535" i="40"/>
  <c r="AI1535" i="40"/>
  <c r="AH1535" i="40"/>
  <c r="AG1535" i="40"/>
  <c r="AF1535" i="40"/>
  <c r="AE1535" i="40"/>
  <c r="AD1535" i="40"/>
  <c r="AC1535" i="40"/>
  <c r="AB1535" i="40"/>
  <c r="AA1535" i="40"/>
  <c r="Z1535" i="40"/>
  <c r="Y1535" i="40"/>
  <c r="X1535" i="40"/>
  <c r="W1535" i="40"/>
  <c r="V1535" i="40"/>
  <c r="U1535" i="40"/>
  <c r="T1535" i="40"/>
  <c r="S1535" i="40"/>
  <c r="R1535" i="40"/>
  <c r="Q1535" i="40"/>
  <c r="P1535" i="40"/>
  <c r="O1535" i="40"/>
  <c r="N1535" i="40"/>
  <c r="AO1534" i="40"/>
  <c r="AN1534" i="40"/>
  <c r="AM1534" i="40"/>
  <c r="AL1534" i="40"/>
  <c r="AK1534" i="40"/>
  <c r="AJ1534" i="40"/>
  <c r="AI1534" i="40"/>
  <c r="AH1534" i="40"/>
  <c r="AG1534" i="40"/>
  <c r="AF1534" i="40"/>
  <c r="AE1534" i="40"/>
  <c r="AD1534" i="40"/>
  <c r="AC1534" i="40"/>
  <c r="AB1534" i="40"/>
  <c r="AA1534" i="40"/>
  <c r="Z1534" i="40"/>
  <c r="Y1534" i="40"/>
  <c r="X1534" i="40"/>
  <c r="W1534" i="40"/>
  <c r="V1534" i="40"/>
  <c r="U1534" i="40"/>
  <c r="T1534" i="40"/>
  <c r="S1534" i="40"/>
  <c r="R1534" i="40"/>
  <c r="Q1534" i="40"/>
  <c r="P1534" i="40"/>
  <c r="O1534" i="40"/>
  <c r="N1534" i="40"/>
  <c r="AO1533" i="40"/>
  <c r="AN1533" i="40"/>
  <c r="AM1533" i="40"/>
  <c r="AL1533" i="40"/>
  <c r="AK1533" i="40"/>
  <c r="AJ1533" i="40"/>
  <c r="AI1533" i="40"/>
  <c r="AH1533" i="40"/>
  <c r="AG1533" i="40"/>
  <c r="AF1533" i="40"/>
  <c r="AE1533" i="40"/>
  <c r="AD1533" i="40"/>
  <c r="AC1533" i="40"/>
  <c r="AB1533" i="40"/>
  <c r="AA1533" i="40"/>
  <c r="Z1533" i="40"/>
  <c r="Y1533" i="40"/>
  <c r="X1533" i="40"/>
  <c r="W1533" i="40"/>
  <c r="V1533" i="40"/>
  <c r="U1533" i="40"/>
  <c r="AA1525" i="33"/>
  <c r="AA1528" i="33"/>
  <c r="AA1532" i="33"/>
  <c r="AA1533" i="33"/>
  <c r="AB1525" i="33"/>
  <c r="AB1528" i="33"/>
  <c r="AB1532" i="33"/>
  <c r="AB1533" i="33"/>
  <c r="AC1525" i="33"/>
  <c r="AC1528" i="33"/>
  <c r="AC1532" i="33"/>
  <c r="AC1533" i="33"/>
  <c r="AD1533" i="33"/>
  <c r="T1533" i="40"/>
  <c r="W1525" i="33"/>
  <c r="W1528" i="33"/>
  <c r="W1532" i="33"/>
  <c r="W1533" i="33"/>
  <c r="X1525" i="33"/>
  <c r="X1528" i="33"/>
  <c r="X1532" i="33"/>
  <c r="X1533" i="33"/>
  <c r="Y1525" i="33"/>
  <c r="Y1528" i="33"/>
  <c r="Y1532" i="33"/>
  <c r="Y1533" i="33"/>
  <c r="Z1525" i="33"/>
  <c r="Z1528" i="33"/>
  <c r="Z1532" i="33"/>
  <c r="Z1533" i="33"/>
  <c r="S1533" i="40"/>
  <c r="S1525" i="33"/>
  <c r="S1528" i="33"/>
  <c r="S1532" i="33"/>
  <c r="S1533" i="33"/>
  <c r="T1525" i="33"/>
  <c r="T1528" i="33"/>
  <c r="T1532" i="33"/>
  <c r="T1533" i="33"/>
  <c r="U1525" i="33"/>
  <c r="U1528" i="33"/>
  <c r="U1532" i="33"/>
  <c r="U1533" i="33"/>
  <c r="V1525" i="33"/>
  <c r="V1528" i="33"/>
  <c r="V1532" i="33"/>
  <c r="V1533" i="33"/>
  <c r="R1533" i="40"/>
  <c r="O1525" i="33"/>
  <c r="O1528" i="33"/>
  <c r="O1532" i="33"/>
  <c r="O1533" i="33"/>
  <c r="P1525" i="33"/>
  <c r="P1528" i="33"/>
  <c r="P1532" i="33"/>
  <c r="P1533" i="33"/>
  <c r="Q1525" i="33"/>
  <c r="Q1528" i="33"/>
  <c r="Q1532" i="33"/>
  <c r="Q1533" i="33"/>
  <c r="R1525" i="33"/>
  <c r="R1528" i="33"/>
  <c r="R1532" i="33"/>
  <c r="R1533" i="33"/>
  <c r="Q1533" i="40"/>
  <c r="K1525" i="33"/>
  <c r="K1528" i="33"/>
  <c r="K1532" i="33"/>
  <c r="K1533" i="33"/>
  <c r="L1525" i="33"/>
  <c r="L1528" i="33"/>
  <c r="L1532" i="33"/>
  <c r="L1533" i="33"/>
  <c r="M1525" i="33"/>
  <c r="M1528" i="33"/>
  <c r="M1532" i="33"/>
  <c r="M1533" i="33"/>
  <c r="N1525" i="33"/>
  <c r="N1528" i="33"/>
  <c r="N1532" i="33"/>
  <c r="N1533" i="33"/>
  <c r="P1533" i="40"/>
  <c r="G1525" i="33"/>
  <c r="G1528" i="33"/>
  <c r="G1532" i="33"/>
  <c r="G1533" i="33"/>
  <c r="H1525" i="33"/>
  <c r="H1528" i="33"/>
  <c r="H1532" i="33"/>
  <c r="H1533" i="33"/>
  <c r="I1525" i="33"/>
  <c r="I1528" i="33"/>
  <c r="I1532" i="33"/>
  <c r="I1533" i="33"/>
  <c r="J1525" i="33"/>
  <c r="J1528" i="33"/>
  <c r="J1532" i="33"/>
  <c r="J1533" i="33"/>
  <c r="O1533" i="40"/>
  <c r="C1525" i="33"/>
  <c r="C1528" i="33"/>
  <c r="C1532" i="33"/>
  <c r="C1533" i="33"/>
  <c r="D1525" i="33"/>
  <c r="D1528" i="33"/>
  <c r="D1532" i="33"/>
  <c r="D1533" i="33"/>
  <c r="E1525" i="33"/>
  <c r="E1528" i="33"/>
  <c r="E1532" i="33"/>
  <c r="E1533" i="33"/>
  <c r="F1525" i="33"/>
  <c r="F1528" i="33"/>
  <c r="F1532" i="33"/>
  <c r="F1533" i="33"/>
  <c r="N1533" i="40"/>
  <c r="AD1525" i="33"/>
  <c r="AE1525" i="33"/>
  <c r="AF1525" i="33"/>
  <c r="AG1525" i="33"/>
  <c r="AH1525" i="33"/>
  <c r="AI1525" i="33"/>
  <c r="AJ1525" i="33"/>
  <c r="AK1525" i="33"/>
  <c r="AL1525" i="33"/>
  <c r="AM1525" i="33"/>
  <c r="AN1525" i="33"/>
  <c r="AO1525" i="33"/>
  <c r="AP1525" i="33"/>
  <c r="AQ1525" i="33"/>
  <c r="AR1525" i="33"/>
  <c r="AS1525" i="33"/>
  <c r="AT1525" i="33"/>
  <c r="AU1525" i="33"/>
  <c r="AV1525" i="33"/>
  <c r="AW1525" i="33"/>
  <c r="AX1525" i="33"/>
  <c r="AY1525" i="33"/>
  <c r="AZ1525" i="33"/>
  <c r="BA1525" i="33"/>
  <c r="BB1525" i="33"/>
  <c r="BC1525" i="33"/>
  <c r="BD1525" i="33"/>
  <c r="BE1525" i="33"/>
  <c r="BF1525" i="33"/>
  <c r="BG1525" i="33"/>
  <c r="BH1525" i="33"/>
  <c r="BI1525" i="33"/>
  <c r="BJ1525" i="33"/>
  <c r="BK1525" i="33"/>
  <c r="BL1525" i="33"/>
  <c r="BM1525" i="33"/>
  <c r="BN1525" i="33"/>
  <c r="BO1525" i="33"/>
  <c r="BP1525" i="33"/>
  <c r="BQ1525" i="33"/>
  <c r="BR1525" i="33"/>
  <c r="BS1525" i="33"/>
  <c r="BT1525" i="33"/>
  <c r="BU1525" i="33"/>
  <c r="BV1525" i="33"/>
  <c r="BW1525" i="33"/>
  <c r="BX1525" i="33"/>
  <c r="BY1525" i="33"/>
  <c r="BZ1525" i="33"/>
  <c r="CA1525" i="33"/>
  <c r="CB1525" i="33"/>
  <c r="CC1525" i="33"/>
  <c r="CD1525" i="33"/>
  <c r="CE1525" i="33"/>
  <c r="CF1525" i="33"/>
  <c r="CG1525" i="33"/>
  <c r="CH1525" i="33"/>
  <c r="CI1525" i="33"/>
  <c r="CJ1525" i="33"/>
  <c r="CK1525" i="33"/>
  <c r="CL1525" i="33"/>
  <c r="CM1525" i="33"/>
  <c r="CN1525" i="33"/>
  <c r="CO1525" i="33"/>
  <c r="CP1525" i="33"/>
  <c r="CQ1525" i="33"/>
  <c r="CR1525" i="33"/>
  <c r="CS1525" i="33"/>
  <c r="CT1525" i="33"/>
  <c r="CU1525" i="33"/>
  <c r="CV1525" i="33"/>
  <c r="CW1525" i="33"/>
  <c r="CX1525" i="33"/>
  <c r="CY1525" i="33"/>
  <c r="CZ1525" i="33"/>
  <c r="DA1525" i="33"/>
  <c r="DB1525" i="33"/>
  <c r="DC1525" i="33"/>
  <c r="DD1525" i="33"/>
  <c r="DE1525" i="33"/>
  <c r="DF1525" i="33"/>
  <c r="DG1525" i="33"/>
  <c r="AD1528" i="33"/>
  <c r="AE1528" i="33"/>
  <c r="AF1528" i="33"/>
  <c r="AG1528" i="33"/>
  <c r="AH1528" i="33"/>
  <c r="AI1528" i="33"/>
  <c r="AJ1528" i="33"/>
  <c r="AK1528" i="33"/>
  <c r="AL1528" i="33"/>
  <c r="AM1528" i="33"/>
  <c r="AN1528" i="33"/>
  <c r="AO1528" i="33"/>
  <c r="AP1528" i="33"/>
  <c r="AQ1528" i="33"/>
  <c r="AR1528" i="33"/>
  <c r="AS1528" i="33"/>
  <c r="AT1528" i="33"/>
  <c r="AU1528" i="33"/>
  <c r="AV1528" i="33"/>
  <c r="AW1528" i="33"/>
  <c r="AX1528" i="33"/>
  <c r="AY1528" i="33"/>
  <c r="AZ1528" i="33"/>
  <c r="BA1528" i="33"/>
  <c r="BB1528" i="33"/>
  <c r="BC1528" i="33"/>
  <c r="BD1528" i="33"/>
  <c r="BE1528" i="33"/>
  <c r="BF1528" i="33"/>
  <c r="BG1528" i="33"/>
  <c r="BH1528" i="33"/>
  <c r="BI1528" i="33"/>
  <c r="BJ1528" i="33"/>
  <c r="BK1528" i="33"/>
  <c r="BL1528" i="33"/>
  <c r="BM1528" i="33"/>
  <c r="BN1528" i="33"/>
  <c r="BO1528" i="33"/>
  <c r="BP1528" i="33"/>
  <c r="BQ1528" i="33"/>
  <c r="BR1528" i="33"/>
  <c r="BS1528" i="33"/>
  <c r="BT1528" i="33"/>
  <c r="BU1528" i="33"/>
  <c r="BV1528" i="33"/>
  <c r="BW1528" i="33"/>
  <c r="BX1528" i="33"/>
  <c r="BY1528" i="33"/>
  <c r="BZ1528" i="33"/>
  <c r="CA1528" i="33"/>
  <c r="CB1528" i="33"/>
  <c r="CC1528" i="33"/>
  <c r="CD1528" i="33"/>
  <c r="CE1528" i="33"/>
  <c r="CF1528" i="33"/>
  <c r="CG1528" i="33"/>
  <c r="CH1528" i="33"/>
  <c r="CI1528" i="33"/>
  <c r="CJ1528" i="33"/>
  <c r="CK1528" i="33"/>
  <c r="CL1528" i="33"/>
  <c r="CM1528" i="33"/>
  <c r="CN1528" i="33"/>
  <c r="CO1528" i="33"/>
  <c r="CP1528" i="33"/>
  <c r="CQ1528" i="33"/>
  <c r="CR1528" i="33"/>
  <c r="CS1528" i="33"/>
  <c r="CT1528" i="33"/>
  <c r="CU1528" i="33"/>
  <c r="CV1528" i="33"/>
  <c r="CW1528" i="33"/>
  <c r="CX1528" i="33"/>
  <c r="CY1528" i="33"/>
  <c r="CZ1528" i="33"/>
  <c r="DA1528" i="33"/>
  <c r="DB1528" i="33"/>
  <c r="DC1528" i="33"/>
  <c r="DD1528" i="33"/>
  <c r="DE1528" i="33"/>
  <c r="DF1528" i="33"/>
  <c r="DG1528" i="33"/>
  <c r="DG1532" i="33"/>
  <c r="DH1525" i="33"/>
  <c r="DH1528" i="33"/>
  <c r="DH1532" i="33"/>
  <c r="DI1525" i="33"/>
  <c r="DI1528" i="33"/>
  <c r="DI1532" i="33"/>
  <c r="DJ1525" i="33"/>
  <c r="DJ1528" i="33"/>
  <c r="DJ1532" i="33"/>
  <c r="AO1532" i="40"/>
  <c r="DC1532" i="33"/>
  <c r="DD1532" i="33"/>
  <c r="DE1532" i="33"/>
  <c r="DF1532" i="33"/>
  <c r="AN1532" i="40"/>
  <c r="CY1532" i="33"/>
  <c r="CZ1532" i="33"/>
  <c r="DA1532" i="33"/>
  <c r="DB1532" i="33"/>
  <c r="AM1532" i="40"/>
  <c r="CU1532" i="33"/>
  <c r="CV1532" i="33"/>
  <c r="CW1532" i="33"/>
  <c r="CX1532" i="33"/>
  <c r="AL1532" i="40"/>
  <c r="CQ1532" i="33"/>
  <c r="CR1532" i="33"/>
  <c r="CS1532" i="33"/>
  <c r="CT1532" i="33"/>
  <c r="AK1532" i="40"/>
  <c r="CM1532" i="33"/>
  <c r="CN1532" i="33"/>
  <c r="CO1532" i="33"/>
  <c r="CP1532" i="33"/>
  <c r="AJ1532" i="40"/>
  <c r="CI1532" i="33"/>
  <c r="CJ1532" i="33"/>
  <c r="CK1532" i="33"/>
  <c r="CL1532" i="33"/>
  <c r="AI1532" i="40"/>
  <c r="CE1532" i="33"/>
  <c r="CF1532" i="33"/>
  <c r="CG1532" i="33"/>
  <c r="CH1532" i="33"/>
  <c r="AH1532" i="40"/>
  <c r="CA1532" i="33"/>
  <c r="CB1532" i="33"/>
  <c r="CC1532" i="33"/>
  <c r="CD1532" i="33"/>
  <c r="AG1532" i="40"/>
  <c r="BW1532" i="33"/>
  <c r="BX1532" i="33"/>
  <c r="BY1532" i="33"/>
  <c r="BZ1532" i="33"/>
  <c r="AF1532" i="40"/>
  <c r="BS1532" i="33"/>
  <c r="BT1532" i="33"/>
  <c r="BU1532" i="33"/>
  <c r="BV1532" i="33"/>
  <c r="AE1532" i="40"/>
  <c r="BO1532" i="33"/>
  <c r="BP1532" i="33"/>
  <c r="BQ1532" i="33"/>
  <c r="BR1532" i="33"/>
  <c r="AD1532" i="40"/>
  <c r="BK1532" i="33"/>
  <c r="BL1532" i="33"/>
  <c r="BM1532" i="33"/>
  <c r="BN1532" i="33"/>
  <c r="AC1532" i="40"/>
  <c r="BG1532" i="33"/>
  <c r="BH1532" i="33"/>
  <c r="BI1532" i="33"/>
  <c r="BJ1532" i="33"/>
  <c r="AB1532" i="40"/>
  <c r="BC1532" i="33"/>
  <c r="BD1532" i="33"/>
  <c r="BE1532" i="33"/>
  <c r="BF1532" i="33"/>
  <c r="AA1532" i="40"/>
  <c r="AY1532" i="33"/>
  <c r="AZ1532" i="33"/>
  <c r="BA1532" i="33"/>
  <c r="BB1532" i="33"/>
  <c r="Z1532" i="40"/>
  <c r="AU1532" i="33"/>
  <c r="AV1532" i="33"/>
  <c r="AW1532" i="33"/>
  <c r="AX1532" i="33"/>
  <c r="Y1532" i="40"/>
  <c r="AQ1532" i="33"/>
  <c r="AR1532" i="33"/>
  <c r="AS1532" i="33"/>
  <c r="AT1532" i="33"/>
  <c r="X1532" i="40"/>
  <c r="AM1532" i="33"/>
  <c r="AN1532" i="33"/>
  <c r="AO1532" i="33"/>
  <c r="AP1532" i="33"/>
  <c r="W1532" i="40"/>
  <c r="AI1532" i="33"/>
  <c r="AJ1532" i="33"/>
  <c r="AK1532" i="33"/>
  <c r="AL1532" i="33"/>
  <c r="V1532" i="40"/>
  <c r="AE1532" i="33"/>
  <c r="AF1532" i="33"/>
  <c r="AG1532" i="33"/>
  <c r="AH1532" i="33"/>
  <c r="U1532" i="40"/>
  <c r="AD1532" i="33"/>
  <c r="T1532" i="40"/>
  <c r="S1532" i="40"/>
  <c r="R1532" i="40"/>
  <c r="Q1532" i="40"/>
  <c r="P1532" i="40"/>
  <c r="O1532" i="40"/>
  <c r="N1532" i="40"/>
  <c r="AO1529" i="40"/>
  <c r="AN1529" i="40"/>
  <c r="AM1529" i="40"/>
  <c r="AL1529" i="40"/>
  <c r="AK1529" i="40"/>
  <c r="AJ1529" i="40"/>
  <c r="AI1529" i="40"/>
  <c r="AH1529" i="40"/>
  <c r="AG1529" i="40"/>
  <c r="AF1529" i="40"/>
  <c r="AE1529" i="40"/>
  <c r="AD1529" i="40"/>
  <c r="AC1529" i="40"/>
  <c r="AB1529" i="40"/>
  <c r="AA1529" i="40"/>
  <c r="Z1529" i="40"/>
  <c r="Y1529" i="40"/>
  <c r="X1529" i="40"/>
  <c r="W1529" i="40"/>
  <c r="V1529" i="40"/>
  <c r="U1529" i="40"/>
  <c r="T1529" i="40"/>
  <c r="AO1528" i="40"/>
  <c r="AN1528" i="40"/>
  <c r="AM1528" i="40"/>
  <c r="AL1528" i="40"/>
  <c r="AK1528" i="40"/>
  <c r="AJ1528" i="40"/>
  <c r="AI1528" i="40"/>
  <c r="AH1528" i="40"/>
  <c r="AG1528" i="40"/>
  <c r="AF1528" i="40"/>
  <c r="AE1528" i="40"/>
  <c r="AD1528" i="40"/>
  <c r="AC1528" i="40"/>
  <c r="AB1528" i="40"/>
  <c r="AA1528" i="40"/>
  <c r="Z1528" i="40"/>
  <c r="Y1528" i="40"/>
  <c r="X1528" i="40"/>
  <c r="W1528" i="40"/>
  <c r="V1528" i="40"/>
  <c r="U1528" i="40"/>
  <c r="T1528" i="40"/>
  <c r="S1528" i="40"/>
  <c r="R1528" i="40"/>
  <c r="Q1528" i="40"/>
  <c r="P1528" i="40"/>
  <c r="O1528" i="40"/>
  <c r="N1528" i="40"/>
  <c r="AA1519" i="33"/>
  <c r="AB1519" i="33"/>
  <c r="AC1519" i="33"/>
  <c r="AD1519" i="33"/>
  <c r="T1519" i="40"/>
  <c r="W1519" i="33"/>
  <c r="X1519" i="33"/>
  <c r="Y1519" i="33"/>
  <c r="Z1519" i="33"/>
  <c r="S1519" i="40"/>
  <c r="S1519" i="33"/>
  <c r="T1519" i="33"/>
  <c r="U1519" i="33"/>
  <c r="V1519" i="33"/>
  <c r="R1519" i="40"/>
  <c r="O1519" i="33"/>
  <c r="P1519" i="33"/>
  <c r="Q1519" i="33"/>
  <c r="R1519" i="33"/>
  <c r="Q1519" i="40"/>
  <c r="K1519" i="33"/>
  <c r="L1519" i="33"/>
  <c r="M1519" i="33"/>
  <c r="N1519" i="33"/>
  <c r="P1519" i="40"/>
  <c r="G1519" i="33"/>
  <c r="H1519" i="33"/>
  <c r="I1519" i="33"/>
  <c r="J1519" i="33"/>
  <c r="O1519" i="40"/>
  <c r="C1519" i="33"/>
  <c r="D1519" i="33"/>
  <c r="E1519" i="33"/>
  <c r="F1519" i="33"/>
  <c r="N1519" i="40"/>
  <c r="AO1525" i="40"/>
  <c r="AN1525" i="40"/>
  <c r="AM1525" i="40"/>
  <c r="AL1525" i="40"/>
  <c r="AK1525" i="40"/>
  <c r="AJ1525" i="40"/>
  <c r="AI1525" i="40"/>
  <c r="AH1525" i="40"/>
  <c r="AG1525" i="40"/>
  <c r="AF1525" i="40"/>
  <c r="AE1525" i="40"/>
  <c r="AD1525" i="40"/>
  <c r="AC1525" i="40"/>
  <c r="AB1525" i="40"/>
  <c r="AA1525" i="40"/>
  <c r="Z1525" i="40"/>
  <c r="Y1525" i="40"/>
  <c r="X1525" i="40"/>
  <c r="W1525" i="40"/>
  <c r="V1525" i="40"/>
  <c r="U1525" i="40"/>
  <c r="T1525" i="40"/>
  <c r="S1525" i="40"/>
  <c r="R1525" i="40"/>
  <c r="Q1525" i="40"/>
  <c r="P1525" i="40"/>
  <c r="O1525" i="40"/>
  <c r="N1525" i="40"/>
  <c r="AA1520" i="33"/>
  <c r="AB1520" i="33"/>
  <c r="AC1520" i="33"/>
  <c r="AD1520" i="33"/>
  <c r="T1520" i="40"/>
  <c r="W1520" i="33"/>
  <c r="X1520" i="33"/>
  <c r="Y1520" i="33"/>
  <c r="Z1520" i="33"/>
  <c r="S1520" i="40"/>
  <c r="S1520" i="33"/>
  <c r="T1520" i="33"/>
  <c r="U1520" i="33"/>
  <c r="V1520" i="33"/>
  <c r="R1520" i="40"/>
  <c r="O1520" i="33"/>
  <c r="P1520" i="33"/>
  <c r="Q1520" i="33"/>
  <c r="R1520" i="33"/>
  <c r="Q1520" i="40"/>
  <c r="K1520" i="33"/>
  <c r="L1520" i="33"/>
  <c r="M1520" i="33"/>
  <c r="N1520" i="33"/>
  <c r="P1520" i="40"/>
  <c r="G1520" i="33"/>
  <c r="H1520" i="33"/>
  <c r="I1520" i="33"/>
  <c r="J1520" i="33"/>
  <c r="O1520" i="40"/>
  <c r="C1520" i="33"/>
  <c r="D1520" i="33"/>
  <c r="E1520" i="33"/>
  <c r="F1520" i="33"/>
  <c r="N1520" i="40"/>
  <c r="AA1513" i="33"/>
  <c r="AA1514" i="33"/>
  <c r="AA1518" i="33"/>
  <c r="AB1513" i="33"/>
  <c r="AB1514" i="33"/>
  <c r="AB1518" i="33"/>
  <c r="AC1513" i="33"/>
  <c r="AC1514" i="33"/>
  <c r="AC1518" i="33"/>
  <c r="AD1513" i="33"/>
  <c r="AD1514" i="33"/>
  <c r="AD1518" i="33"/>
  <c r="T1518" i="40"/>
  <c r="W1513" i="33"/>
  <c r="W1514" i="33"/>
  <c r="W1518" i="33"/>
  <c r="X1513" i="33"/>
  <c r="X1514" i="33"/>
  <c r="X1518" i="33"/>
  <c r="Y1513" i="33"/>
  <c r="Y1514" i="33"/>
  <c r="Y1518" i="33"/>
  <c r="Z1513" i="33"/>
  <c r="Z1514" i="33"/>
  <c r="Z1518" i="33"/>
  <c r="S1518" i="40"/>
  <c r="S1513" i="33"/>
  <c r="S1514" i="33"/>
  <c r="S1518" i="33"/>
  <c r="T1513" i="33"/>
  <c r="T1514" i="33"/>
  <c r="T1518" i="33"/>
  <c r="U1513" i="33"/>
  <c r="U1514" i="33"/>
  <c r="U1518" i="33"/>
  <c r="V1513" i="33"/>
  <c r="V1514" i="33"/>
  <c r="V1518" i="33"/>
  <c r="R1518" i="40"/>
  <c r="O1513" i="33"/>
  <c r="O1514" i="33"/>
  <c r="O1518" i="33"/>
  <c r="P1513" i="33"/>
  <c r="P1514" i="33"/>
  <c r="P1518" i="33"/>
  <c r="Q1513" i="33"/>
  <c r="Q1514" i="33"/>
  <c r="Q1518" i="33"/>
  <c r="R1513" i="33"/>
  <c r="R1514" i="33"/>
  <c r="R1518" i="33"/>
  <c r="Q1518" i="40"/>
  <c r="K1513" i="33"/>
  <c r="K1514" i="33"/>
  <c r="K1518" i="33"/>
  <c r="L1513" i="33"/>
  <c r="L1514" i="33"/>
  <c r="L1518" i="33"/>
  <c r="M1513" i="33"/>
  <c r="M1514" i="33"/>
  <c r="M1518" i="33"/>
  <c r="N1513" i="33"/>
  <c r="N1514" i="33"/>
  <c r="N1518" i="33"/>
  <c r="P1518" i="40"/>
  <c r="G1513" i="33"/>
  <c r="G1514" i="33"/>
  <c r="G1518" i="33"/>
  <c r="H1513" i="33"/>
  <c r="H1514" i="33"/>
  <c r="H1518" i="33"/>
  <c r="I1513" i="33"/>
  <c r="I1514" i="33"/>
  <c r="I1518" i="33"/>
  <c r="J1513" i="33"/>
  <c r="J1514" i="33"/>
  <c r="J1518" i="33"/>
  <c r="O1518" i="40"/>
  <c r="C1513" i="33"/>
  <c r="C1514" i="33"/>
  <c r="C1518" i="33"/>
  <c r="D1513" i="33"/>
  <c r="D1514" i="33"/>
  <c r="D1518" i="33"/>
  <c r="E1513" i="33"/>
  <c r="E1514" i="33"/>
  <c r="E1518" i="33"/>
  <c r="F1513" i="33"/>
  <c r="F1514" i="33"/>
  <c r="F1518" i="33"/>
  <c r="N1518" i="40"/>
  <c r="T1514" i="40"/>
  <c r="S1514" i="40"/>
  <c r="R1514" i="40"/>
  <c r="Q1514" i="40"/>
  <c r="P1514" i="40"/>
  <c r="O1514" i="40"/>
  <c r="N1514" i="40"/>
  <c r="T1513" i="40"/>
  <c r="S1513" i="40"/>
  <c r="R1513" i="40"/>
  <c r="Q1513" i="40"/>
  <c r="P1513" i="40"/>
  <c r="O1513" i="40"/>
  <c r="N1513" i="40"/>
  <c r="AO1490" i="40"/>
  <c r="AN1490" i="40"/>
  <c r="AM1490" i="40"/>
  <c r="AL1490" i="40"/>
  <c r="AK1490" i="40"/>
  <c r="AJ1490" i="40"/>
  <c r="AI1490" i="40"/>
  <c r="AH1490" i="40"/>
  <c r="AG1490" i="40"/>
  <c r="AF1490" i="40"/>
  <c r="AE1490" i="40"/>
  <c r="AD1490" i="40"/>
  <c r="AC1490" i="40"/>
  <c r="AB1490" i="40"/>
  <c r="AA1490" i="40"/>
  <c r="Z1490" i="40"/>
  <c r="Y1490" i="40"/>
  <c r="X1490" i="40"/>
  <c r="W1490" i="40"/>
  <c r="V1490" i="40"/>
  <c r="U1490" i="40"/>
  <c r="T1490" i="40"/>
  <c r="S1490" i="40"/>
  <c r="R1490" i="40"/>
  <c r="Q1490" i="40"/>
  <c r="P1490" i="40"/>
  <c r="O1490" i="40"/>
  <c r="N1490" i="40"/>
  <c r="AO1489" i="40"/>
  <c r="AN1489" i="40"/>
  <c r="AM1489" i="40"/>
  <c r="AL1489" i="40"/>
  <c r="AK1489" i="40"/>
  <c r="AJ1489" i="40"/>
  <c r="AI1489" i="40"/>
  <c r="AH1489" i="40"/>
  <c r="AG1489" i="40"/>
  <c r="AF1489" i="40"/>
  <c r="AE1489" i="40"/>
  <c r="AD1489" i="40"/>
  <c r="AC1489" i="40"/>
  <c r="AB1489" i="40"/>
  <c r="AA1489" i="40"/>
  <c r="Z1489" i="40"/>
  <c r="Y1489" i="40"/>
  <c r="X1489" i="40"/>
  <c r="W1489" i="40"/>
  <c r="V1489" i="40"/>
  <c r="U1489" i="40"/>
  <c r="T1489" i="40"/>
  <c r="S1489" i="40"/>
  <c r="R1489" i="40"/>
  <c r="Q1489" i="40"/>
  <c r="P1489" i="40"/>
  <c r="O1489" i="40"/>
  <c r="N1489" i="40"/>
  <c r="AO1488" i="40"/>
  <c r="AN1488" i="40"/>
  <c r="AM1488" i="40"/>
  <c r="AL1488" i="40"/>
  <c r="AK1488" i="40"/>
  <c r="AJ1488" i="40"/>
  <c r="AI1488" i="40"/>
  <c r="AH1488" i="40"/>
  <c r="AG1488" i="40"/>
  <c r="AF1488" i="40"/>
  <c r="AE1488" i="40"/>
  <c r="AD1488" i="40"/>
  <c r="AC1488" i="40"/>
  <c r="AB1488" i="40"/>
  <c r="AA1488" i="40"/>
  <c r="Z1488" i="40"/>
  <c r="Y1488" i="40"/>
  <c r="X1488" i="40"/>
  <c r="W1488" i="40"/>
  <c r="V1488" i="40"/>
  <c r="U1488" i="40"/>
  <c r="T1488" i="40"/>
  <c r="S1488" i="40"/>
  <c r="R1488" i="40"/>
  <c r="Q1488" i="40"/>
  <c r="P1488" i="40"/>
  <c r="O1488" i="40"/>
  <c r="N1488" i="40"/>
  <c r="N1425" i="40"/>
  <c r="S1426" i="40"/>
  <c r="R1426" i="40"/>
  <c r="Q1426" i="40"/>
  <c r="P1426" i="40"/>
  <c r="O1426" i="40"/>
  <c r="N1426" i="40"/>
  <c r="S1425" i="40"/>
  <c r="R1425" i="40"/>
  <c r="Q1425" i="40"/>
  <c r="P1425" i="40"/>
  <c r="O1425" i="40"/>
  <c r="AO1157" i="40"/>
  <c r="AN1157" i="40"/>
  <c r="AM1157" i="40"/>
  <c r="AL1157" i="40"/>
  <c r="AK1157" i="40"/>
  <c r="AJ1157" i="40"/>
  <c r="AI1157" i="40"/>
  <c r="AH1157" i="40"/>
  <c r="S1157" i="40"/>
  <c r="R1157" i="40"/>
  <c r="Q1157" i="40"/>
  <c r="P1157" i="40"/>
  <c r="O1157" i="40"/>
  <c r="N1157" i="40"/>
  <c r="AO1156" i="40"/>
  <c r="AN1156" i="40"/>
  <c r="AM1156" i="40"/>
  <c r="AL1156" i="40"/>
  <c r="AK1156" i="40"/>
  <c r="AJ1156" i="40"/>
  <c r="AI1156" i="40"/>
  <c r="AH1156" i="40"/>
  <c r="S1156" i="40"/>
  <c r="R1156" i="40"/>
  <c r="Q1156" i="40"/>
  <c r="P1156" i="40"/>
  <c r="O1156" i="40"/>
  <c r="N1156" i="40"/>
  <c r="W1108" i="40"/>
  <c r="V1108" i="40"/>
  <c r="U1108" i="40"/>
  <c r="T1108" i="40"/>
  <c r="S1108" i="40"/>
  <c r="R1108" i="40"/>
  <c r="Q1108" i="40"/>
  <c r="P1108" i="40"/>
  <c r="O1108" i="40"/>
  <c r="N1108" i="40"/>
  <c r="W1104" i="40"/>
  <c r="V1104" i="40"/>
  <c r="U1104" i="40"/>
  <c r="T1104" i="40"/>
  <c r="S1104" i="40"/>
  <c r="R1104" i="40"/>
  <c r="Q1104" i="40"/>
  <c r="P1104" i="40"/>
  <c r="O1104" i="40"/>
  <c r="N1104" i="40"/>
  <c r="W1100" i="40"/>
  <c r="V1100" i="40"/>
  <c r="U1100" i="40"/>
  <c r="T1100" i="40"/>
  <c r="S1100" i="40"/>
  <c r="R1100" i="40"/>
  <c r="Q1100" i="40"/>
  <c r="P1100" i="40"/>
  <c r="O1100" i="40"/>
  <c r="N1100" i="40"/>
  <c r="W1096" i="40"/>
  <c r="V1096" i="40"/>
  <c r="U1096" i="40"/>
  <c r="T1096" i="40"/>
  <c r="S1096" i="40"/>
  <c r="R1096" i="40"/>
  <c r="Q1096" i="40"/>
  <c r="P1096" i="40"/>
  <c r="O1096" i="40"/>
  <c r="N1096" i="40"/>
  <c r="W1092" i="40"/>
  <c r="V1092" i="40"/>
  <c r="U1092" i="40"/>
  <c r="T1092" i="40"/>
  <c r="S1092" i="40"/>
  <c r="R1092" i="40"/>
  <c r="Q1092" i="40"/>
  <c r="P1092" i="40"/>
  <c r="O1092" i="40"/>
  <c r="N1092" i="40"/>
  <c r="W1088" i="40"/>
  <c r="V1088" i="40"/>
  <c r="U1088" i="40"/>
  <c r="T1088" i="40"/>
  <c r="S1088" i="40"/>
  <c r="R1088" i="40"/>
  <c r="Q1088" i="40"/>
  <c r="P1088" i="40"/>
  <c r="O1088" i="40"/>
  <c r="N1088" i="40"/>
  <c r="W1084" i="40"/>
  <c r="V1084" i="40"/>
  <c r="U1084" i="40"/>
  <c r="T1084" i="40"/>
  <c r="S1084" i="40"/>
  <c r="R1084" i="40"/>
  <c r="Q1084" i="40"/>
  <c r="P1084" i="40"/>
  <c r="O1084" i="40"/>
  <c r="N1084" i="40"/>
  <c r="AQ1082" i="33"/>
  <c r="AQ1074" i="33"/>
  <c r="W1079" i="40"/>
  <c r="V1079" i="40"/>
  <c r="U1079" i="40"/>
  <c r="T1079" i="40"/>
  <c r="S1079" i="40"/>
  <c r="R1079" i="40"/>
  <c r="Q1079" i="40"/>
  <c r="P1079" i="40"/>
  <c r="O1079" i="40"/>
  <c r="N1079" i="40"/>
  <c r="W1074" i="40"/>
  <c r="V1074" i="40"/>
  <c r="U1074" i="40"/>
  <c r="T1074" i="40"/>
  <c r="S1074" i="40"/>
  <c r="R1074" i="40"/>
  <c r="Q1074" i="40"/>
  <c r="P1074" i="40"/>
  <c r="O1074" i="40"/>
  <c r="N1074" i="40"/>
  <c r="AO1062" i="40"/>
  <c r="AN1062" i="40"/>
  <c r="AM1062" i="40"/>
  <c r="AL1062" i="40"/>
  <c r="AK1062" i="40"/>
  <c r="AJ1062" i="40"/>
  <c r="AI1062" i="40"/>
  <c r="AH1062" i="40"/>
  <c r="AG1062" i="40"/>
  <c r="AF1062" i="40"/>
  <c r="AE1062" i="40"/>
  <c r="AD1062" i="40"/>
  <c r="AC1062" i="40"/>
  <c r="AB1062" i="40"/>
  <c r="AA1062" i="40"/>
  <c r="Z1062" i="40"/>
  <c r="Y1062" i="40"/>
  <c r="X1062" i="40"/>
  <c r="AO1051" i="40"/>
  <c r="AN1051" i="40"/>
  <c r="AM1051" i="40"/>
  <c r="AL1051" i="40"/>
  <c r="AK1051" i="40"/>
  <c r="AJ1051" i="40"/>
  <c r="AI1051" i="40"/>
  <c r="AH1051" i="40"/>
  <c r="AO1045" i="40"/>
  <c r="AN1045" i="40"/>
  <c r="AM1045" i="40"/>
  <c r="AL1045" i="40"/>
  <c r="AK1045" i="40"/>
  <c r="AJ1045" i="40"/>
  <c r="AI1045" i="40"/>
  <c r="AH1045" i="40"/>
  <c r="AG1045" i="40"/>
  <c r="AQ1065" i="33"/>
  <c r="AO1054" i="40"/>
  <c r="AN1054" i="40"/>
  <c r="AM1054" i="40"/>
  <c r="AL1054" i="40"/>
  <c r="AK1054" i="40"/>
  <c r="AJ1054" i="40"/>
  <c r="AI1054" i="40"/>
  <c r="AH1054" i="40"/>
  <c r="AO1053" i="40"/>
  <c r="AN1053" i="40"/>
  <c r="AM1053" i="40"/>
  <c r="AL1053" i="40"/>
  <c r="AK1053" i="40"/>
  <c r="AJ1053" i="40"/>
  <c r="AI1053" i="40"/>
  <c r="AH1053" i="40"/>
  <c r="AO1048" i="40"/>
  <c r="AO1049" i="40"/>
  <c r="AO1050" i="40"/>
  <c r="AN1048" i="40"/>
  <c r="AN1049" i="40"/>
  <c r="AN1050" i="40"/>
  <c r="AM1048" i="40"/>
  <c r="AM1049" i="40"/>
  <c r="AM1050" i="40"/>
  <c r="AL1048" i="40"/>
  <c r="AL1049" i="40"/>
  <c r="AL1050" i="40"/>
  <c r="AK1048" i="40"/>
  <c r="AK1049" i="40"/>
  <c r="AK1050" i="40"/>
  <c r="AJ1048" i="40"/>
  <c r="AJ1049" i="40"/>
  <c r="AJ1050" i="40"/>
  <c r="AI1048" i="40"/>
  <c r="AI1049" i="40"/>
  <c r="AI1050" i="40"/>
  <c r="AH1048" i="40"/>
  <c r="AH1049" i="40"/>
  <c r="AH1050" i="40"/>
  <c r="AO1047" i="40"/>
  <c r="AN1047" i="40"/>
  <c r="AM1047" i="40"/>
  <c r="AL1047" i="40"/>
  <c r="AK1047" i="40"/>
  <c r="AJ1047" i="40"/>
  <c r="AI1047" i="40"/>
  <c r="AH1047" i="40"/>
  <c r="AG1054" i="40"/>
  <c r="AF1054" i="40"/>
  <c r="AE1054" i="40"/>
  <c r="AD1054" i="40"/>
  <c r="AC1054" i="40"/>
  <c r="AB1054" i="40"/>
  <c r="AA1054" i="40"/>
  <c r="Z1054" i="40"/>
  <c r="Y1054" i="40"/>
  <c r="X1054" i="40"/>
  <c r="AG1053" i="40"/>
  <c r="AF1053" i="40"/>
  <c r="AE1053" i="40"/>
  <c r="AD1053" i="40"/>
  <c r="AC1053" i="40"/>
  <c r="AB1053" i="40"/>
  <c r="AA1053" i="40"/>
  <c r="Z1053" i="40"/>
  <c r="Y1053" i="40"/>
  <c r="X1053" i="40"/>
  <c r="X1047" i="40"/>
  <c r="AG1051" i="40"/>
  <c r="AF1051" i="40"/>
  <c r="AE1051" i="40"/>
  <c r="AD1051" i="40"/>
  <c r="AC1051" i="40"/>
  <c r="AB1051" i="40"/>
  <c r="AA1051" i="40"/>
  <c r="Z1051" i="40"/>
  <c r="Y1051" i="40"/>
  <c r="X1051" i="40"/>
  <c r="AG1048" i="40"/>
  <c r="AG1049" i="40"/>
  <c r="AG1050" i="40"/>
  <c r="AF1048" i="40"/>
  <c r="AF1049" i="40"/>
  <c r="AF1050" i="40"/>
  <c r="AE1048" i="40"/>
  <c r="AE1049" i="40"/>
  <c r="AE1050" i="40"/>
  <c r="AD1048" i="40"/>
  <c r="AD1049" i="40"/>
  <c r="AD1050" i="40"/>
  <c r="AC1048" i="40"/>
  <c r="AC1049" i="40"/>
  <c r="AC1050" i="40"/>
  <c r="AB1048" i="40"/>
  <c r="AB1049" i="40"/>
  <c r="AB1050" i="40"/>
  <c r="AA1048" i="40"/>
  <c r="AA1049" i="40"/>
  <c r="AA1050" i="40"/>
  <c r="Z1048" i="40"/>
  <c r="Z1049" i="40"/>
  <c r="Z1050" i="40"/>
  <c r="Y1048" i="40"/>
  <c r="Y1049" i="40"/>
  <c r="Y1050" i="40"/>
  <c r="X1048" i="40"/>
  <c r="X1049" i="40"/>
  <c r="X1050" i="40"/>
  <c r="AG1047" i="40"/>
  <c r="AF1047" i="40"/>
  <c r="AE1047" i="40"/>
  <c r="AD1047" i="40"/>
  <c r="AC1047" i="40"/>
  <c r="AB1047" i="40"/>
  <c r="AA1047" i="40"/>
  <c r="Z1047" i="40"/>
  <c r="Y1047" i="40"/>
  <c r="AF1045" i="40"/>
  <c r="AE1045" i="40"/>
  <c r="AD1045" i="40"/>
  <c r="AC1045" i="40"/>
  <c r="AB1045" i="40"/>
  <c r="AA1045" i="40"/>
  <c r="Z1045" i="40"/>
  <c r="Y1045" i="40"/>
  <c r="X1045" i="40"/>
  <c r="P1033" i="40"/>
  <c r="P1034" i="40"/>
  <c r="T1034" i="40"/>
  <c r="S1034" i="40"/>
  <c r="R1034" i="40"/>
  <c r="Q1034" i="40"/>
  <c r="O1034" i="40"/>
  <c r="N1034" i="40"/>
  <c r="T1033" i="40"/>
  <c r="S1033" i="40"/>
  <c r="R1033" i="40"/>
  <c r="Q1033" i="40"/>
  <c r="O1033" i="40"/>
  <c r="N1033" i="40"/>
  <c r="T1026" i="40"/>
  <c r="W1028" i="40"/>
  <c r="V1028" i="40"/>
  <c r="U1028" i="40"/>
  <c r="T1028" i="40"/>
  <c r="W1026" i="40"/>
  <c r="V1026" i="40"/>
  <c r="U1026" i="40"/>
  <c r="W1002" i="40"/>
  <c r="V1002" i="40"/>
  <c r="U1002" i="40"/>
  <c r="T1002" i="40"/>
  <c r="S1002" i="40"/>
  <c r="R1002" i="40"/>
  <c r="Q1002" i="40"/>
  <c r="P1002" i="40"/>
  <c r="O1002" i="40"/>
  <c r="N1002" i="40"/>
  <c r="W1001" i="40"/>
  <c r="V1001" i="40"/>
  <c r="U1001" i="40"/>
  <c r="T1001" i="40"/>
  <c r="S1001" i="40"/>
  <c r="R1001" i="40"/>
  <c r="Q1001" i="40"/>
  <c r="P1001" i="40"/>
  <c r="O1001" i="40"/>
  <c r="N1001" i="40"/>
  <c r="W998" i="40"/>
  <c r="V998" i="40"/>
  <c r="U998" i="40"/>
  <c r="T998" i="40"/>
  <c r="S998" i="40"/>
  <c r="R998" i="40"/>
  <c r="Q998" i="40"/>
  <c r="P998" i="40"/>
  <c r="O998" i="40"/>
  <c r="N998" i="40"/>
  <c r="W994" i="40"/>
  <c r="V994" i="40"/>
  <c r="U994" i="40"/>
  <c r="T994" i="40"/>
  <c r="S994" i="40"/>
  <c r="R994" i="40"/>
  <c r="Q994" i="40"/>
  <c r="P994" i="40"/>
  <c r="O994" i="40"/>
  <c r="N994" i="40"/>
  <c r="W993" i="40"/>
  <c r="V993" i="40"/>
  <c r="U993" i="40"/>
  <c r="T993" i="40"/>
  <c r="S993" i="40"/>
  <c r="R993" i="40"/>
  <c r="Q993" i="40"/>
  <c r="P993" i="40"/>
  <c r="O993" i="40"/>
  <c r="N993" i="40"/>
  <c r="W992" i="40"/>
  <c r="V992" i="40"/>
  <c r="U992" i="40"/>
  <c r="T992" i="40"/>
  <c r="S992" i="40"/>
  <c r="R992" i="40"/>
  <c r="Q992" i="40"/>
  <c r="P992" i="40"/>
  <c r="O992" i="40"/>
  <c r="N992" i="40"/>
  <c r="W991" i="40"/>
  <c r="V991" i="40"/>
  <c r="U991" i="40"/>
  <c r="T991" i="40"/>
  <c r="S991" i="40"/>
  <c r="R991" i="40"/>
  <c r="Q991" i="40"/>
  <c r="P991" i="40"/>
  <c r="O991" i="40"/>
  <c r="N991" i="40"/>
  <c r="W1006" i="40"/>
  <c r="V1006" i="40"/>
  <c r="U1006" i="40"/>
  <c r="T1006" i="40"/>
  <c r="S1006" i="40"/>
  <c r="R1006" i="40"/>
  <c r="Q1006" i="40"/>
  <c r="P1006" i="40"/>
  <c r="O1006" i="40"/>
  <c r="N1006" i="40"/>
  <c r="W1023" i="40"/>
  <c r="V1023" i="40"/>
  <c r="U1023" i="40"/>
  <c r="T1023" i="40"/>
  <c r="S1023" i="40"/>
  <c r="R1023" i="40"/>
  <c r="Q1023" i="40"/>
  <c r="P1023" i="40"/>
  <c r="O1023" i="40"/>
  <c r="N1023" i="40"/>
  <c r="W1022" i="40"/>
  <c r="V1022" i="40"/>
  <c r="U1022" i="40"/>
  <c r="T1022" i="40"/>
  <c r="S1022" i="40"/>
  <c r="R1022" i="40"/>
  <c r="Q1022" i="40"/>
  <c r="P1022" i="40"/>
  <c r="O1022" i="40"/>
  <c r="N1022" i="40"/>
  <c r="W1019" i="40"/>
  <c r="V1019" i="40"/>
  <c r="U1019" i="40"/>
  <c r="T1019" i="40"/>
  <c r="S1019" i="40"/>
  <c r="R1019" i="40"/>
  <c r="Q1019" i="40"/>
  <c r="P1019" i="40"/>
  <c r="O1019" i="40"/>
  <c r="N1019" i="40"/>
  <c r="W1018" i="40"/>
  <c r="V1018" i="40"/>
  <c r="U1018" i="40"/>
  <c r="T1018" i="40"/>
  <c r="S1018" i="40"/>
  <c r="R1018" i="40"/>
  <c r="Q1018" i="40"/>
  <c r="P1018" i="40"/>
  <c r="O1018" i="40"/>
  <c r="N1018" i="40"/>
  <c r="W1017" i="40"/>
  <c r="V1017" i="40"/>
  <c r="U1017" i="40"/>
  <c r="P1017" i="40"/>
  <c r="O1017" i="40"/>
  <c r="N1017" i="40"/>
  <c r="W1016" i="40"/>
  <c r="V1016" i="40"/>
  <c r="U1016" i="40"/>
  <c r="T1016" i="40"/>
  <c r="S1016" i="40"/>
  <c r="R1016" i="40"/>
  <c r="Q1016" i="40"/>
  <c r="P1016" i="40"/>
  <c r="O1016" i="40"/>
  <c r="N1016" i="40"/>
  <c r="W1015" i="40"/>
  <c r="V1015" i="40"/>
  <c r="U1015" i="40"/>
  <c r="T1015" i="40"/>
  <c r="S1015" i="40"/>
  <c r="R1015" i="40"/>
  <c r="Q1015" i="40"/>
  <c r="P1015" i="40"/>
  <c r="O1015" i="40"/>
  <c r="N1015" i="40"/>
  <c r="W1014" i="40"/>
  <c r="V1014" i="40"/>
  <c r="U1014" i="40"/>
  <c r="P1014" i="40"/>
  <c r="O1014" i="40"/>
  <c r="N1014" i="40"/>
  <c r="W1013" i="40"/>
  <c r="V1013" i="40"/>
  <c r="U1013" i="40"/>
  <c r="T1013" i="40"/>
  <c r="S1013" i="40"/>
  <c r="R1013" i="40"/>
  <c r="Q1013" i="40"/>
  <c r="P1013" i="40"/>
  <c r="O1013" i="40"/>
  <c r="N1013" i="40"/>
  <c r="W1012" i="40"/>
  <c r="V1012" i="40"/>
  <c r="U1012" i="40"/>
  <c r="T1012" i="40"/>
  <c r="S1012" i="40"/>
  <c r="R1012" i="40"/>
  <c r="Q1012" i="40"/>
  <c r="P1012" i="40"/>
  <c r="O1012" i="40"/>
  <c r="N1012" i="40"/>
  <c r="W1011" i="40"/>
  <c r="V1011" i="40"/>
  <c r="U1011" i="40"/>
  <c r="T1011" i="40"/>
  <c r="S1011" i="40"/>
  <c r="R1011" i="40"/>
  <c r="Q1011" i="40"/>
  <c r="P1011" i="40"/>
  <c r="O1011" i="40"/>
  <c r="N1011" i="40"/>
  <c r="W1010" i="40"/>
  <c r="V1010" i="40"/>
  <c r="U1010" i="40"/>
  <c r="T1010" i="40"/>
  <c r="S1010" i="40"/>
  <c r="R1010" i="40"/>
  <c r="Q1010" i="40"/>
  <c r="P1010" i="40"/>
  <c r="O1010" i="40"/>
  <c r="N1010" i="40"/>
  <c r="W1009" i="40"/>
  <c r="V1009" i="40"/>
  <c r="U1009" i="40"/>
  <c r="T1009" i="40"/>
  <c r="S1009" i="40"/>
  <c r="R1009" i="40"/>
  <c r="Q1009" i="40"/>
  <c r="P1009" i="40"/>
  <c r="O1009" i="40"/>
  <c r="N1009" i="40"/>
  <c r="W1008" i="40"/>
  <c r="V1008" i="40"/>
  <c r="U1008" i="40"/>
  <c r="T1008" i="40"/>
  <c r="S1008" i="40"/>
  <c r="R1008" i="40"/>
  <c r="Q1008" i="40"/>
  <c r="P1008" i="40"/>
  <c r="O1008" i="40"/>
  <c r="N1008" i="40"/>
  <c r="W1007" i="40"/>
  <c r="V1007" i="40"/>
  <c r="U1007" i="40"/>
  <c r="T1007" i="40"/>
  <c r="S1007" i="40"/>
  <c r="R1007" i="40"/>
  <c r="Q1007" i="40"/>
  <c r="P1007" i="40"/>
  <c r="O1007" i="40"/>
  <c r="N1007" i="40"/>
  <c r="W1005" i="40"/>
  <c r="V1005" i="40"/>
  <c r="U1005" i="40"/>
  <c r="T1005" i="40"/>
  <c r="S1005" i="40"/>
  <c r="R1005" i="40"/>
  <c r="Q1005" i="40"/>
  <c r="P1005" i="40"/>
  <c r="O1005" i="40"/>
  <c r="N1005" i="40"/>
  <c r="W986" i="40"/>
  <c r="V986" i="40"/>
  <c r="U986" i="40"/>
  <c r="T986" i="40"/>
  <c r="S986" i="40"/>
  <c r="R986" i="40"/>
  <c r="Q986" i="40"/>
  <c r="P986" i="40"/>
  <c r="O986" i="40"/>
  <c r="N986" i="40"/>
  <c r="AA1016" i="40"/>
  <c r="Z1016" i="40"/>
  <c r="Y1016" i="40"/>
  <c r="X1016" i="40"/>
  <c r="AA1015" i="40"/>
  <c r="Z1015" i="40"/>
  <c r="Y1015" i="40"/>
  <c r="X1015" i="40"/>
  <c r="AA1014" i="40"/>
  <c r="Z1014" i="40"/>
  <c r="Y1014" i="40"/>
  <c r="X1014" i="40"/>
  <c r="AO1016" i="40"/>
  <c r="AN1016" i="40"/>
  <c r="AM1016" i="40"/>
  <c r="AL1016" i="40"/>
  <c r="AK1016" i="40"/>
  <c r="AJ1016" i="40"/>
  <c r="AI1016" i="40"/>
  <c r="AH1016" i="40"/>
  <c r="AG1016" i="40"/>
  <c r="AF1016" i="40"/>
  <c r="AE1016" i="40"/>
  <c r="AD1016" i="40"/>
  <c r="AC1016" i="40"/>
  <c r="AB1016" i="40"/>
  <c r="AO1015" i="40"/>
  <c r="AN1015" i="40"/>
  <c r="AM1015" i="40"/>
  <c r="AL1015" i="40"/>
  <c r="AK1015" i="40"/>
  <c r="AJ1015" i="40"/>
  <c r="AI1015" i="40"/>
  <c r="AH1015" i="40"/>
  <c r="AG1015" i="40"/>
  <c r="AF1015" i="40"/>
  <c r="AE1015" i="40"/>
  <c r="AD1015" i="40"/>
  <c r="AC1015" i="40"/>
  <c r="AB1015" i="40"/>
  <c r="AO1014" i="40"/>
  <c r="AN1014" i="40"/>
  <c r="AM1014" i="40"/>
  <c r="AL1014" i="40"/>
  <c r="AK1014" i="40"/>
  <c r="AJ1014" i="40"/>
  <c r="AI1014" i="40"/>
  <c r="AH1014" i="40"/>
  <c r="AG1014" i="40"/>
  <c r="AF1014" i="40"/>
  <c r="AE1014" i="40"/>
  <c r="AD1014" i="40"/>
  <c r="AC1014" i="40"/>
  <c r="AB1014" i="40"/>
  <c r="P981" i="40"/>
  <c r="O981" i="40"/>
  <c r="N981" i="40"/>
  <c r="P980" i="40"/>
  <c r="O980" i="40"/>
  <c r="N980" i="40"/>
  <c r="P979" i="40"/>
  <c r="O979" i="40"/>
  <c r="N979" i="40"/>
  <c r="S976" i="40"/>
  <c r="R976" i="40"/>
  <c r="Q976" i="40"/>
  <c r="P976" i="40"/>
  <c r="O976" i="40"/>
  <c r="N976" i="40"/>
  <c r="S975" i="40"/>
  <c r="R975" i="40"/>
  <c r="Q975" i="40"/>
  <c r="P975" i="40"/>
  <c r="O975" i="40"/>
  <c r="N975" i="40"/>
  <c r="S974" i="40"/>
  <c r="R974" i="40"/>
  <c r="Q974" i="40"/>
  <c r="P974" i="40"/>
  <c r="O974" i="40"/>
  <c r="N974" i="40"/>
  <c r="S971" i="40"/>
  <c r="R971" i="40"/>
  <c r="Q971" i="40"/>
  <c r="P971" i="40"/>
  <c r="O971" i="40"/>
  <c r="N971" i="40"/>
  <c r="S970" i="40"/>
  <c r="R970" i="40"/>
  <c r="Q970" i="40"/>
  <c r="P970" i="40"/>
  <c r="O970" i="40"/>
  <c r="N970" i="40"/>
  <c r="S969" i="40"/>
  <c r="R969" i="40"/>
  <c r="Q969" i="40"/>
  <c r="P969" i="40"/>
  <c r="O969" i="40"/>
  <c r="N969" i="40"/>
  <c r="S961" i="40"/>
  <c r="R961" i="40"/>
  <c r="Q961" i="40"/>
  <c r="P961" i="40"/>
  <c r="O961" i="40"/>
  <c r="N961" i="40"/>
  <c r="S960" i="40"/>
  <c r="R960" i="40"/>
  <c r="Q960" i="40"/>
  <c r="P960" i="40"/>
  <c r="O960" i="40"/>
  <c r="N960" i="40"/>
  <c r="S959" i="40"/>
  <c r="R959" i="40"/>
  <c r="Q959" i="40"/>
  <c r="P959" i="40"/>
  <c r="O959" i="40"/>
  <c r="N959" i="40"/>
  <c r="S956" i="40"/>
  <c r="R956" i="40"/>
  <c r="Q956" i="40"/>
  <c r="P956" i="40"/>
  <c r="O956" i="40"/>
  <c r="N956" i="40"/>
  <c r="S955" i="40"/>
  <c r="R955" i="40"/>
  <c r="Q955" i="40"/>
  <c r="P955" i="40"/>
  <c r="O955" i="40"/>
  <c r="N955" i="40"/>
  <c r="S954" i="40"/>
  <c r="R954" i="40"/>
  <c r="Q954" i="40"/>
  <c r="P954" i="40"/>
  <c r="O954" i="40"/>
  <c r="N954" i="40"/>
  <c r="S951" i="40"/>
  <c r="R951" i="40"/>
  <c r="Q951" i="40"/>
  <c r="P951" i="40"/>
  <c r="O951" i="40"/>
  <c r="N951" i="40"/>
  <c r="S950" i="40"/>
  <c r="R950" i="40"/>
  <c r="Q950" i="40"/>
  <c r="P950" i="40"/>
  <c r="O950" i="40"/>
  <c r="N950" i="40"/>
  <c r="S949" i="40"/>
  <c r="R949" i="40"/>
  <c r="Q949" i="40"/>
  <c r="P949" i="40"/>
  <c r="O949" i="40"/>
  <c r="N949" i="40"/>
  <c r="P941" i="40"/>
  <c r="O941" i="40"/>
  <c r="N941" i="40"/>
  <c r="P940" i="40"/>
  <c r="O940" i="40"/>
  <c r="N940" i="40"/>
  <c r="P939" i="40"/>
  <c r="O939" i="40"/>
  <c r="N939" i="40"/>
  <c r="S936" i="40"/>
  <c r="R936" i="40"/>
  <c r="Q936" i="40"/>
  <c r="P936" i="40"/>
  <c r="O936" i="40"/>
  <c r="N936" i="40"/>
  <c r="S935" i="40"/>
  <c r="R935" i="40"/>
  <c r="Q935" i="40"/>
  <c r="P935" i="40"/>
  <c r="O935" i="40"/>
  <c r="N935" i="40"/>
  <c r="S934" i="40"/>
  <c r="R934" i="40"/>
  <c r="Q934" i="40"/>
  <c r="P934" i="40"/>
  <c r="O934" i="40"/>
  <c r="N934" i="40"/>
  <c r="S931" i="40"/>
  <c r="R931" i="40"/>
  <c r="Q931" i="40"/>
  <c r="P931" i="40"/>
  <c r="O931" i="40"/>
  <c r="N931" i="40"/>
  <c r="S930" i="40"/>
  <c r="R930" i="40"/>
  <c r="Q930" i="40"/>
  <c r="P930" i="40"/>
  <c r="O930" i="40"/>
  <c r="N930" i="40"/>
  <c r="S929" i="40"/>
  <c r="R929" i="40"/>
  <c r="Q929" i="40"/>
  <c r="P929" i="40"/>
  <c r="O929" i="40"/>
  <c r="N929" i="40"/>
  <c r="S921" i="40"/>
  <c r="R921" i="40"/>
  <c r="Q921" i="40"/>
  <c r="P921" i="40"/>
  <c r="O921" i="40"/>
  <c r="N921" i="40"/>
  <c r="S920" i="40"/>
  <c r="R920" i="40"/>
  <c r="Q920" i="40"/>
  <c r="P920" i="40"/>
  <c r="O920" i="40"/>
  <c r="N920" i="40"/>
  <c r="S919" i="40"/>
  <c r="R919" i="40"/>
  <c r="Q919" i="40"/>
  <c r="P919" i="40"/>
  <c r="O919" i="40"/>
  <c r="N919" i="40"/>
  <c r="S916" i="40"/>
  <c r="R916" i="40"/>
  <c r="Q916" i="40"/>
  <c r="P916" i="40"/>
  <c r="O916" i="40"/>
  <c r="N916" i="40"/>
  <c r="S915" i="40"/>
  <c r="R915" i="40"/>
  <c r="Q915" i="40"/>
  <c r="P915" i="40"/>
  <c r="O915" i="40"/>
  <c r="N915" i="40"/>
  <c r="S914" i="40"/>
  <c r="R914" i="40"/>
  <c r="Q914" i="40"/>
  <c r="P914" i="40"/>
  <c r="O914" i="40"/>
  <c r="N914" i="40"/>
  <c r="S911" i="40"/>
  <c r="R911" i="40"/>
  <c r="Q911" i="40"/>
  <c r="P911" i="40"/>
  <c r="O911" i="40"/>
  <c r="N911" i="40"/>
  <c r="S910" i="40"/>
  <c r="R910" i="40"/>
  <c r="Q910" i="40"/>
  <c r="P910" i="40"/>
  <c r="O910" i="40"/>
  <c r="N910" i="40"/>
  <c r="S909" i="40"/>
  <c r="R909" i="40"/>
  <c r="Q909" i="40"/>
  <c r="P909" i="40"/>
  <c r="O909" i="40"/>
  <c r="N909" i="40"/>
  <c r="AR1042" i="33"/>
  <c r="DJ1060" i="33"/>
  <c r="DJ1061" i="33"/>
  <c r="X1665" i="33"/>
  <c r="P1665" i="33"/>
  <c r="W1680" i="40"/>
  <c r="U1680" i="40"/>
  <c r="S1680" i="40"/>
  <c r="Q1680" i="40"/>
  <c r="T1669" i="40"/>
  <c r="W1665" i="33"/>
  <c r="S1665" i="40"/>
  <c r="S1672" i="40"/>
  <c r="V1669" i="40"/>
  <c r="AA1665" i="33"/>
  <c r="S1665" i="33"/>
  <c r="R1665" i="40"/>
  <c r="V1680" i="40"/>
  <c r="T1680" i="40"/>
  <c r="R1680" i="40"/>
  <c r="O1665" i="33"/>
  <c r="R1553" i="40"/>
  <c r="T1553" i="40"/>
  <c r="S1553" i="40"/>
  <c r="O1553" i="40"/>
  <c r="P1553" i="40"/>
  <c r="Q1553" i="40"/>
  <c r="N1553" i="40"/>
  <c r="AA1635" i="33"/>
  <c r="AA1636" i="33"/>
  <c r="AA1641" i="33"/>
  <c r="R1637" i="40"/>
  <c r="P1637" i="40"/>
  <c r="S1637" i="40"/>
  <c r="R1639" i="40"/>
  <c r="Q1637" i="40"/>
  <c r="P1638" i="40"/>
  <c r="O1637" i="40"/>
  <c r="Q1630" i="40"/>
  <c r="O1630" i="40"/>
  <c r="P1635" i="40"/>
  <c r="R1629" i="40"/>
  <c r="N1629" i="40"/>
  <c r="S1629" i="40"/>
  <c r="T1035" i="40"/>
  <c r="S792" i="40"/>
  <c r="R792" i="40"/>
  <c r="Q792" i="40"/>
  <c r="P792" i="40"/>
  <c r="O792" i="40"/>
  <c r="N792" i="40"/>
  <c r="S791" i="40"/>
  <c r="R791" i="40"/>
  <c r="Q791" i="40"/>
  <c r="P791" i="40"/>
  <c r="O791" i="40"/>
  <c r="N791" i="40"/>
  <c r="AB774" i="40"/>
  <c r="AA774" i="40"/>
  <c r="Z774" i="40"/>
  <c r="Y774" i="40"/>
  <c r="X774" i="40"/>
  <c r="W774" i="40"/>
  <c r="V774" i="40"/>
  <c r="U774" i="40"/>
  <c r="AB773" i="40"/>
  <c r="AA773" i="40"/>
  <c r="Z773" i="40"/>
  <c r="Y773" i="40"/>
  <c r="X773" i="40"/>
  <c r="W773" i="40"/>
  <c r="V773" i="40"/>
  <c r="U773" i="40"/>
  <c r="AB772" i="40"/>
  <c r="AA772" i="40"/>
  <c r="Z772" i="40"/>
  <c r="Y772" i="40"/>
  <c r="X772" i="40"/>
  <c r="W772" i="40"/>
  <c r="V772" i="40"/>
  <c r="U772" i="40"/>
  <c r="AS1042" i="33"/>
  <c r="Q1665" i="40"/>
  <c r="R1672" i="40"/>
  <c r="N1630" i="40"/>
  <c r="P1636" i="40"/>
  <c r="R1636" i="40"/>
  <c r="R1635" i="40"/>
  <c r="Q1636" i="40"/>
  <c r="Q1635" i="40"/>
  <c r="O1636" i="40"/>
  <c r="O1635" i="40"/>
  <c r="S737" i="40"/>
  <c r="R737" i="40"/>
  <c r="Q737" i="40"/>
  <c r="P737" i="40"/>
  <c r="O737" i="40"/>
  <c r="N737" i="40"/>
  <c r="S736" i="40"/>
  <c r="R736" i="40"/>
  <c r="Q736" i="40"/>
  <c r="P736" i="40"/>
  <c r="O736" i="40"/>
  <c r="N736" i="40"/>
  <c r="S735" i="40"/>
  <c r="R735" i="40"/>
  <c r="Q735" i="40"/>
  <c r="P735" i="40"/>
  <c r="O735" i="40"/>
  <c r="N735" i="40"/>
  <c r="S732" i="40"/>
  <c r="R732" i="40"/>
  <c r="Q732" i="40"/>
  <c r="P732" i="40"/>
  <c r="O732" i="40"/>
  <c r="N732" i="40"/>
  <c r="S731" i="40"/>
  <c r="R731" i="40"/>
  <c r="Q731" i="40"/>
  <c r="P731" i="40"/>
  <c r="O731" i="40"/>
  <c r="N731" i="40"/>
  <c r="S730" i="40"/>
  <c r="R730" i="40"/>
  <c r="Q730" i="40"/>
  <c r="P730" i="40"/>
  <c r="O730" i="40"/>
  <c r="N730" i="40"/>
  <c r="S722" i="40"/>
  <c r="R722" i="40"/>
  <c r="Q722" i="40"/>
  <c r="P722" i="40"/>
  <c r="O722" i="40"/>
  <c r="N722" i="40"/>
  <c r="S721" i="40"/>
  <c r="R721" i="40"/>
  <c r="Q721" i="40"/>
  <c r="P721" i="40"/>
  <c r="O721" i="40"/>
  <c r="N721" i="40"/>
  <c r="S720" i="40"/>
  <c r="R720" i="40"/>
  <c r="Q720" i="40"/>
  <c r="P720" i="40"/>
  <c r="O720" i="40"/>
  <c r="N720" i="40"/>
  <c r="S717" i="40"/>
  <c r="R717" i="40"/>
  <c r="Q717" i="40"/>
  <c r="P717" i="40"/>
  <c r="O717" i="40"/>
  <c r="N717" i="40"/>
  <c r="S716" i="40"/>
  <c r="R716" i="40"/>
  <c r="Q716" i="40"/>
  <c r="P716" i="40"/>
  <c r="O716" i="40"/>
  <c r="N716" i="40"/>
  <c r="S715" i="40"/>
  <c r="R715" i="40"/>
  <c r="Q715" i="40"/>
  <c r="P715" i="40"/>
  <c r="O715" i="40"/>
  <c r="N715" i="40"/>
  <c r="N712" i="40"/>
  <c r="S712" i="40"/>
  <c r="R712" i="40"/>
  <c r="Q712" i="40"/>
  <c r="P712" i="40"/>
  <c r="O712" i="40"/>
  <c r="S711" i="40"/>
  <c r="R711" i="40"/>
  <c r="Q711" i="40"/>
  <c r="P711" i="40"/>
  <c r="O711" i="40"/>
  <c r="N711" i="40"/>
  <c r="S710" i="40"/>
  <c r="R710" i="40"/>
  <c r="Q710" i="40"/>
  <c r="P710" i="40"/>
  <c r="O710" i="40"/>
  <c r="N710" i="40"/>
  <c r="O636" i="33"/>
  <c r="AG653" i="40"/>
  <c r="AF653" i="40"/>
  <c r="AE653" i="40"/>
  <c r="AD653" i="40"/>
  <c r="AC653" i="40"/>
  <c r="AB653" i="40"/>
  <c r="AA653" i="40"/>
  <c r="Z653" i="40"/>
  <c r="Y653" i="40"/>
  <c r="X653" i="40"/>
  <c r="W653" i="40"/>
  <c r="V653" i="40"/>
  <c r="U653" i="40"/>
  <c r="AD619" i="33"/>
  <c r="S574" i="40"/>
  <c r="R574" i="40"/>
  <c r="Q574" i="40"/>
  <c r="P574" i="40"/>
  <c r="O574" i="40"/>
  <c r="N574" i="40"/>
  <c r="S573" i="40"/>
  <c r="R573" i="40"/>
  <c r="Q573" i="40"/>
  <c r="P573" i="40"/>
  <c r="O573" i="40"/>
  <c r="N573" i="40"/>
  <c r="AG556" i="40"/>
  <c r="AF556" i="40"/>
  <c r="AE556" i="40"/>
  <c r="AD556" i="40"/>
  <c r="AC556" i="40"/>
  <c r="AB556" i="40"/>
  <c r="AA556" i="40"/>
  <c r="Z556" i="40"/>
  <c r="Y556" i="40"/>
  <c r="X556" i="40"/>
  <c r="W556" i="40"/>
  <c r="V556" i="40"/>
  <c r="U556" i="40"/>
  <c r="AG555" i="40"/>
  <c r="AF555" i="40"/>
  <c r="AE555" i="40"/>
  <c r="AD555" i="40"/>
  <c r="AC555" i="40"/>
  <c r="AB555" i="40"/>
  <c r="AA555" i="40"/>
  <c r="Z555" i="40"/>
  <c r="Y555" i="40"/>
  <c r="X555" i="40"/>
  <c r="W555" i="40"/>
  <c r="V555" i="40"/>
  <c r="U555" i="40"/>
  <c r="AG554" i="40"/>
  <c r="AF554" i="40"/>
  <c r="AE554" i="40"/>
  <c r="AD554" i="40"/>
  <c r="AC554" i="40"/>
  <c r="AB554" i="40"/>
  <c r="AA554" i="40"/>
  <c r="Z554" i="40"/>
  <c r="Y554" i="40"/>
  <c r="X554" i="40"/>
  <c r="W554" i="40"/>
  <c r="V554" i="40"/>
  <c r="U554" i="40"/>
  <c r="AG534" i="40"/>
  <c r="AF534" i="40"/>
  <c r="AE534" i="40"/>
  <c r="AD534" i="40"/>
  <c r="AC534" i="40"/>
  <c r="AB534" i="40"/>
  <c r="AA534" i="40"/>
  <c r="Z534" i="40"/>
  <c r="Y534" i="40"/>
  <c r="X534" i="40"/>
  <c r="W534" i="40"/>
  <c r="V534" i="40"/>
  <c r="U534" i="40"/>
  <c r="Q520" i="40"/>
  <c r="P520" i="40"/>
  <c r="O520" i="40"/>
  <c r="N520" i="40"/>
  <c r="Q519" i="40"/>
  <c r="P519" i="40"/>
  <c r="O519" i="40"/>
  <c r="N519" i="40"/>
  <c r="Q518" i="40"/>
  <c r="P518" i="40"/>
  <c r="O518" i="40"/>
  <c r="N518" i="40"/>
  <c r="S515" i="40"/>
  <c r="R515" i="40"/>
  <c r="Q515" i="40"/>
  <c r="P515" i="40"/>
  <c r="O515" i="40"/>
  <c r="N515" i="40"/>
  <c r="S514" i="40"/>
  <c r="R514" i="40"/>
  <c r="Q514" i="40"/>
  <c r="P514" i="40"/>
  <c r="O514" i="40"/>
  <c r="N514" i="40"/>
  <c r="S513" i="40"/>
  <c r="R513" i="40"/>
  <c r="Q513" i="40"/>
  <c r="P513" i="40"/>
  <c r="O513" i="40"/>
  <c r="N513" i="40"/>
  <c r="S510" i="40"/>
  <c r="R510" i="40"/>
  <c r="Q510" i="40"/>
  <c r="P510" i="40"/>
  <c r="O510" i="40"/>
  <c r="N510" i="40"/>
  <c r="S509" i="40"/>
  <c r="R509" i="40"/>
  <c r="Q509" i="40"/>
  <c r="P509" i="40"/>
  <c r="O509" i="40"/>
  <c r="N509" i="40"/>
  <c r="S508" i="40"/>
  <c r="R508" i="40"/>
  <c r="Q508" i="40"/>
  <c r="P508" i="40"/>
  <c r="O508" i="40"/>
  <c r="N508" i="40"/>
  <c r="P505" i="40"/>
  <c r="O505" i="40"/>
  <c r="N505" i="40"/>
  <c r="P504" i="40"/>
  <c r="O504" i="40"/>
  <c r="N504" i="40"/>
  <c r="P503" i="40"/>
  <c r="O503" i="40"/>
  <c r="N503" i="40"/>
  <c r="S500" i="40"/>
  <c r="R500" i="40"/>
  <c r="Q500" i="40"/>
  <c r="P500" i="40"/>
  <c r="O500" i="40"/>
  <c r="N500" i="40"/>
  <c r="S499" i="40"/>
  <c r="R499" i="40"/>
  <c r="Q499" i="40"/>
  <c r="P499" i="40"/>
  <c r="O499" i="40"/>
  <c r="N499" i="40"/>
  <c r="S498" i="40"/>
  <c r="R498" i="40"/>
  <c r="Q498" i="40"/>
  <c r="P498" i="40"/>
  <c r="O498" i="40"/>
  <c r="N498" i="40"/>
  <c r="S495" i="40"/>
  <c r="R495" i="40"/>
  <c r="Q495" i="40"/>
  <c r="P495" i="40"/>
  <c r="O495" i="40"/>
  <c r="N495" i="40"/>
  <c r="S494" i="40"/>
  <c r="R494" i="40"/>
  <c r="Q494" i="40"/>
  <c r="P494" i="40"/>
  <c r="O494" i="40"/>
  <c r="N494" i="40"/>
  <c r="S493" i="40"/>
  <c r="R493" i="40"/>
  <c r="Q493" i="40"/>
  <c r="P493" i="40"/>
  <c r="O493" i="40"/>
  <c r="N493" i="40"/>
  <c r="S490" i="40"/>
  <c r="R490" i="40"/>
  <c r="Q490" i="40"/>
  <c r="P490" i="40"/>
  <c r="O490" i="40"/>
  <c r="N490" i="40"/>
  <c r="S489" i="40"/>
  <c r="R489" i="40"/>
  <c r="Q489" i="40"/>
  <c r="P489" i="40"/>
  <c r="O489" i="40"/>
  <c r="N489" i="40"/>
  <c r="S488" i="40"/>
  <c r="R488" i="40"/>
  <c r="Q488" i="40"/>
  <c r="P488" i="40"/>
  <c r="O488" i="40"/>
  <c r="N488" i="40"/>
  <c r="Q482" i="40"/>
  <c r="P482" i="40"/>
  <c r="O482" i="40"/>
  <c r="N482" i="40"/>
  <c r="Q481" i="40"/>
  <c r="P481" i="40"/>
  <c r="O481" i="40"/>
  <c r="N481" i="40"/>
  <c r="Q480" i="40"/>
  <c r="P480" i="40"/>
  <c r="O480" i="40"/>
  <c r="N480" i="40"/>
  <c r="S477" i="40"/>
  <c r="R477" i="40"/>
  <c r="Q477" i="40"/>
  <c r="P477" i="40"/>
  <c r="O477" i="40"/>
  <c r="N477" i="40"/>
  <c r="S476" i="40"/>
  <c r="R476" i="40"/>
  <c r="Q476" i="40"/>
  <c r="P476" i="40"/>
  <c r="O476" i="40"/>
  <c r="N476" i="40"/>
  <c r="S475" i="40"/>
  <c r="R475" i="40"/>
  <c r="Q475" i="40"/>
  <c r="P475" i="40"/>
  <c r="O475" i="40"/>
  <c r="N475" i="40"/>
  <c r="S472" i="40"/>
  <c r="R472" i="40"/>
  <c r="Q472" i="40"/>
  <c r="P472" i="40"/>
  <c r="O472" i="40"/>
  <c r="N472" i="40"/>
  <c r="S471" i="40"/>
  <c r="R471" i="40"/>
  <c r="Q471" i="40"/>
  <c r="P471" i="40"/>
  <c r="O471" i="40"/>
  <c r="N471" i="40"/>
  <c r="S470" i="40"/>
  <c r="R470" i="40"/>
  <c r="Q470" i="40"/>
  <c r="P470" i="40"/>
  <c r="O470" i="40"/>
  <c r="N470" i="40"/>
  <c r="P467" i="40"/>
  <c r="O467" i="40"/>
  <c r="N467" i="40"/>
  <c r="P466" i="40"/>
  <c r="O466" i="40"/>
  <c r="N466" i="40"/>
  <c r="P465" i="40"/>
  <c r="O465" i="40"/>
  <c r="N465" i="40"/>
  <c r="S462" i="40"/>
  <c r="R462" i="40"/>
  <c r="Q462" i="40"/>
  <c r="P462" i="40"/>
  <c r="O462" i="40"/>
  <c r="N462" i="40"/>
  <c r="S461" i="40"/>
  <c r="R461" i="40"/>
  <c r="Q461" i="40"/>
  <c r="P461" i="40"/>
  <c r="O461" i="40"/>
  <c r="N461" i="40"/>
  <c r="S460" i="40"/>
  <c r="R460" i="40"/>
  <c r="Q460" i="40"/>
  <c r="P460" i="40"/>
  <c r="O460" i="40"/>
  <c r="N460" i="40"/>
  <c r="S457" i="40"/>
  <c r="R457" i="40"/>
  <c r="Q457" i="40"/>
  <c r="P457" i="40"/>
  <c r="O457" i="40"/>
  <c r="N457" i="40"/>
  <c r="S456" i="40"/>
  <c r="R456" i="40"/>
  <c r="Q456" i="40"/>
  <c r="P456" i="40"/>
  <c r="O456" i="40"/>
  <c r="N456" i="40"/>
  <c r="S455" i="40"/>
  <c r="R455" i="40"/>
  <c r="Q455" i="40"/>
  <c r="P455" i="40"/>
  <c r="O455" i="40"/>
  <c r="N455" i="40"/>
  <c r="S452" i="40"/>
  <c r="R452" i="40"/>
  <c r="Q452" i="40"/>
  <c r="P452" i="40"/>
  <c r="O452" i="40"/>
  <c r="N452" i="40"/>
  <c r="S451" i="40"/>
  <c r="R451" i="40"/>
  <c r="Q451" i="40"/>
  <c r="P451" i="40"/>
  <c r="O451" i="40"/>
  <c r="N451" i="40"/>
  <c r="S450" i="40"/>
  <c r="R450" i="40"/>
  <c r="Q450" i="40"/>
  <c r="P450" i="40"/>
  <c r="O450" i="40"/>
  <c r="N450" i="40"/>
  <c r="D445" i="33"/>
  <c r="E445" i="33"/>
  <c r="F445" i="33"/>
  <c r="D444" i="33"/>
  <c r="E444" i="33"/>
  <c r="F444" i="33"/>
  <c r="G444" i="33"/>
  <c r="AO445" i="40"/>
  <c r="AN445" i="40"/>
  <c r="AM445" i="40"/>
  <c r="AL445" i="40"/>
  <c r="AK445" i="40"/>
  <c r="AJ445" i="40"/>
  <c r="AI445" i="40"/>
  <c r="AH445" i="40"/>
  <c r="AO444" i="40"/>
  <c r="AN444" i="40"/>
  <c r="AM444" i="40"/>
  <c r="AL444" i="40"/>
  <c r="AK444" i="40"/>
  <c r="AJ444" i="40"/>
  <c r="AI444" i="40"/>
  <c r="AH444" i="40"/>
  <c r="S432" i="40"/>
  <c r="R432" i="40"/>
  <c r="Q432" i="40"/>
  <c r="P432" i="40"/>
  <c r="O432" i="40"/>
  <c r="N432" i="40"/>
  <c r="S431" i="40"/>
  <c r="R431" i="40"/>
  <c r="Q431" i="40"/>
  <c r="P431" i="40"/>
  <c r="O431" i="40"/>
  <c r="N431" i="40"/>
  <c r="S430" i="40"/>
  <c r="R430" i="40"/>
  <c r="Q430" i="40"/>
  <c r="P430" i="40"/>
  <c r="O430" i="40"/>
  <c r="N430" i="40"/>
  <c r="S427" i="40"/>
  <c r="R427" i="40"/>
  <c r="Q427" i="40"/>
  <c r="P427" i="40"/>
  <c r="O427" i="40"/>
  <c r="N427" i="40"/>
  <c r="S426" i="40"/>
  <c r="R426" i="40"/>
  <c r="Q426" i="40"/>
  <c r="P426" i="40"/>
  <c r="O426" i="40"/>
  <c r="N426" i="40"/>
  <c r="S425" i="40"/>
  <c r="R425" i="40"/>
  <c r="Q425" i="40"/>
  <c r="P425" i="40"/>
  <c r="O425" i="40"/>
  <c r="N425" i="40"/>
  <c r="S417" i="40"/>
  <c r="R417" i="40"/>
  <c r="Q417" i="40"/>
  <c r="P417" i="40"/>
  <c r="O417" i="40"/>
  <c r="N417" i="40"/>
  <c r="S416" i="40"/>
  <c r="R416" i="40"/>
  <c r="Q416" i="40"/>
  <c r="P416" i="40"/>
  <c r="O416" i="40"/>
  <c r="N416" i="40"/>
  <c r="S415" i="40"/>
  <c r="R415" i="40"/>
  <c r="Q415" i="40"/>
  <c r="P415" i="40"/>
  <c r="O415" i="40"/>
  <c r="N415" i="40"/>
  <c r="S412" i="40"/>
  <c r="R412" i="40"/>
  <c r="Q412" i="40"/>
  <c r="P412" i="40"/>
  <c r="O412" i="40"/>
  <c r="N412" i="40"/>
  <c r="S411" i="40"/>
  <c r="R411" i="40"/>
  <c r="Q411" i="40"/>
  <c r="P411" i="40"/>
  <c r="O411" i="40"/>
  <c r="N411" i="40"/>
  <c r="S410" i="40"/>
  <c r="R410" i="40"/>
  <c r="Q410" i="40"/>
  <c r="P410" i="40"/>
  <c r="O410" i="40"/>
  <c r="N410" i="40"/>
  <c r="S407" i="40"/>
  <c r="R407" i="40"/>
  <c r="Q407" i="40"/>
  <c r="P407" i="40"/>
  <c r="O407" i="40"/>
  <c r="N407" i="40"/>
  <c r="S406" i="40"/>
  <c r="R406" i="40"/>
  <c r="Q406" i="40"/>
  <c r="P406" i="40"/>
  <c r="O406" i="40"/>
  <c r="N406" i="40"/>
  <c r="S405" i="40"/>
  <c r="R405" i="40"/>
  <c r="Q405" i="40"/>
  <c r="P405" i="40"/>
  <c r="O405" i="40"/>
  <c r="N405" i="40"/>
  <c r="S394" i="40"/>
  <c r="R394" i="40"/>
  <c r="Q394" i="40"/>
  <c r="P394" i="40"/>
  <c r="O394" i="40"/>
  <c r="N394" i="40"/>
  <c r="S393" i="40"/>
  <c r="R393" i="40"/>
  <c r="Q393" i="40"/>
  <c r="P393" i="40"/>
  <c r="O393" i="40"/>
  <c r="N393" i="40"/>
  <c r="S392" i="40"/>
  <c r="R392" i="40"/>
  <c r="Q392" i="40"/>
  <c r="P392" i="40"/>
  <c r="O392" i="40"/>
  <c r="N392" i="40"/>
  <c r="S389" i="40"/>
  <c r="R389" i="40"/>
  <c r="Q389" i="40"/>
  <c r="P389" i="40"/>
  <c r="O389" i="40"/>
  <c r="N389" i="40"/>
  <c r="S388" i="40"/>
  <c r="R388" i="40"/>
  <c r="Q388" i="40"/>
  <c r="P388" i="40"/>
  <c r="O388" i="40"/>
  <c r="N388" i="40"/>
  <c r="S387" i="40"/>
  <c r="R387" i="40"/>
  <c r="Q387" i="40"/>
  <c r="P387" i="40"/>
  <c r="O387" i="40"/>
  <c r="N387" i="40"/>
  <c r="S379" i="40"/>
  <c r="R379" i="40"/>
  <c r="Q379" i="40"/>
  <c r="P379" i="40"/>
  <c r="O379" i="40"/>
  <c r="N379" i="40"/>
  <c r="S378" i="40"/>
  <c r="R378" i="40"/>
  <c r="Q378" i="40"/>
  <c r="P378" i="40"/>
  <c r="O378" i="40"/>
  <c r="N378" i="40"/>
  <c r="S377" i="40"/>
  <c r="R377" i="40"/>
  <c r="Q377" i="40"/>
  <c r="P377" i="40"/>
  <c r="O377" i="40"/>
  <c r="N377" i="40"/>
  <c r="S374" i="40"/>
  <c r="R374" i="40"/>
  <c r="Q374" i="40"/>
  <c r="P374" i="40"/>
  <c r="O374" i="40"/>
  <c r="N374" i="40"/>
  <c r="S373" i="40"/>
  <c r="R373" i="40"/>
  <c r="Q373" i="40"/>
  <c r="P373" i="40"/>
  <c r="O373" i="40"/>
  <c r="N373" i="40"/>
  <c r="S372" i="40"/>
  <c r="R372" i="40"/>
  <c r="Q372" i="40"/>
  <c r="P372" i="40"/>
  <c r="O372" i="40"/>
  <c r="N372" i="40"/>
  <c r="S369" i="40"/>
  <c r="R369" i="40"/>
  <c r="Q369" i="40"/>
  <c r="P369" i="40"/>
  <c r="O369" i="40"/>
  <c r="N369" i="40"/>
  <c r="S368" i="40"/>
  <c r="R368" i="40"/>
  <c r="Q368" i="40"/>
  <c r="P368" i="40"/>
  <c r="O368" i="40"/>
  <c r="N368" i="40"/>
  <c r="S367" i="40"/>
  <c r="R367" i="40"/>
  <c r="Q367" i="40"/>
  <c r="P367" i="40"/>
  <c r="O367" i="40"/>
  <c r="N367" i="40"/>
  <c r="AO362" i="40"/>
  <c r="AN362" i="40"/>
  <c r="AM362" i="40"/>
  <c r="AL362" i="40"/>
  <c r="AK362" i="40"/>
  <c r="AJ362" i="40"/>
  <c r="AI362" i="40"/>
  <c r="AH362" i="40"/>
  <c r="AO361" i="40"/>
  <c r="AN361" i="40"/>
  <c r="AM361" i="40"/>
  <c r="AL361" i="40"/>
  <c r="AK361" i="40"/>
  <c r="AJ361" i="40"/>
  <c r="AI361" i="40"/>
  <c r="AH361" i="40"/>
  <c r="AO256" i="40"/>
  <c r="AN256" i="40"/>
  <c r="AM256" i="40"/>
  <c r="AL256" i="40"/>
  <c r="AK256" i="40"/>
  <c r="AJ256" i="40"/>
  <c r="AI256" i="40"/>
  <c r="AH256" i="40"/>
  <c r="AG256" i="40"/>
  <c r="AF256" i="40"/>
  <c r="AO250" i="40"/>
  <c r="AN250" i="40"/>
  <c r="AM250" i="40"/>
  <c r="AL250" i="40"/>
  <c r="AK250" i="40"/>
  <c r="AJ250" i="40"/>
  <c r="AI250" i="40"/>
  <c r="AH250" i="40"/>
  <c r="AG250" i="40"/>
  <c r="AF250" i="40"/>
  <c r="T250" i="40"/>
  <c r="AO311" i="40"/>
  <c r="AN311" i="40"/>
  <c r="AM311" i="40"/>
  <c r="AL311" i="40"/>
  <c r="AK311" i="40"/>
  <c r="AJ311" i="40"/>
  <c r="AI311" i="40"/>
  <c r="AH311" i="40"/>
  <c r="AG311" i="40"/>
  <c r="AF311" i="40"/>
  <c r="AO315" i="40"/>
  <c r="AN315" i="40"/>
  <c r="AM315" i="40"/>
  <c r="AL315" i="40"/>
  <c r="AK315" i="40"/>
  <c r="AJ315" i="40"/>
  <c r="AI315" i="40"/>
  <c r="AH315" i="40"/>
  <c r="AG315" i="40"/>
  <c r="AF315" i="40"/>
  <c r="AE315" i="40"/>
  <c r="AD315" i="40"/>
  <c r="AC315" i="40"/>
  <c r="AB315" i="40"/>
  <c r="AA315" i="40"/>
  <c r="Z315" i="40"/>
  <c r="Y315" i="40"/>
  <c r="X315" i="40"/>
  <c r="W315" i="40"/>
  <c r="V315" i="40"/>
  <c r="U315" i="40"/>
  <c r="AO259" i="40"/>
  <c r="AN259" i="40"/>
  <c r="AM259" i="40"/>
  <c r="AL259" i="40"/>
  <c r="AK259" i="40"/>
  <c r="AJ259" i="40"/>
  <c r="AI259" i="40"/>
  <c r="AH259" i="40"/>
  <c r="AG259" i="40"/>
  <c r="AF259" i="40"/>
  <c r="N307" i="40"/>
  <c r="O303" i="40"/>
  <c r="O299" i="40"/>
  <c r="AO258" i="40"/>
  <c r="AN258" i="40"/>
  <c r="AM258" i="40"/>
  <c r="AL258" i="40"/>
  <c r="AK258" i="40"/>
  <c r="AJ258" i="40"/>
  <c r="AI258" i="40"/>
  <c r="AH258" i="40"/>
  <c r="AG258" i="40"/>
  <c r="AF258" i="40"/>
  <c r="AO247" i="40"/>
  <c r="AN247" i="40"/>
  <c r="AM247" i="40"/>
  <c r="AL247" i="40"/>
  <c r="AK247" i="40"/>
  <c r="AJ247" i="40"/>
  <c r="AI247" i="40"/>
  <c r="AH247" i="40"/>
  <c r="AG247" i="40"/>
  <c r="AF247" i="40"/>
  <c r="AO252" i="40"/>
  <c r="AN252" i="40"/>
  <c r="AM252" i="40"/>
  <c r="AL252" i="40"/>
  <c r="AK252" i="40"/>
  <c r="AJ252" i="40"/>
  <c r="AI252" i="40"/>
  <c r="AH252" i="40"/>
  <c r="AG252" i="40"/>
  <c r="AF252" i="40"/>
  <c r="AO253" i="40"/>
  <c r="AN253" i="40"/>
  <c r="AM253" i="40"/>
  <c r="AL253" i="40"/>
  <c r="AK253" i="40"/>
  <c r="AJ253" i="40"/>
  <c r="AI253" i="40"/>
  <c r="AH253" i="40"/>
  <c r="AG253" i="40"/>
  <c r="AF253" i="40"/>
  <c r="N248" i="40"/>
  <c r="AO239" i="40"/>
  <c r="AN239" i="40"/>
  <c r="AM239" i="40"/>
  <c r="AL239" i="40"/>
  <c r="AK239" i="40"/>
  <c r="AJ239" i="40"/>
  <c r="AI239" i="40"/>
  <c r="AH239" i="40"/>
  <c r="AG239" i="40"/>
  <c r="AF239" i="40"/>
  <c r="S239" i="40"/>
  <c r="R239" i="40"/>
  <c r="Q239" i="40"/>
  <c r="P239" i="40"/>
  <c r="O239" i="40"/>
  <c r="N239" i="40"/>
  <c r="AO238" i="40"/>
  <c r="AN238" i="40"/>
  <c r="AM238" i="40"/>
  <c r="AL238" i="40"/>
  <c r="AK238" i="40"/>
  <c r="AJ238" i="40"/>
  <c r="AI238" i="40"/>
  <c r="AH238" i="40"/>
  <c r="AG238" i="40"/>
  <c r="AF238" i="40"/>
  <c r="S238" i="40"/>
  <c r="R238" i="40"/>
  <c r="Q238" i="40"/>
  <c r="P238" i="40"/>
  <c r="O238" i="40"/>
  <c r="N238" i="40"/>
  <c r="AO237" i="40"/>
  <c r="AN237" i="40"/>
  <c r="AM237" i="40"/>
  <c r="AL237" i="40"/>
  <c r="AK237" i="40"/>
  <c r="AJ237" i="40"/>
  <c r="AI237" i="40"/>
  <c r="AH237" i="40"/>
  <c r="AG237" i="40"/>
  <c r="AF237" i="40"/>
  <c r="W237" i="40"/>
  <c r="V237" i="40"/>
  <c r="U237" i="40"/>
  <c r="AT1042" i="33"/>
  <c r="Q1672" i="40"/>
  <c r="N397" i="40"/>
  <c r="P398" i="40"/>
  <c r="R399" i="40"/>
  <c r="N436" i="40"/>
  <c r="AL264" i="40"/>
  <c r="AD654" i="40"/>
  <c r="V654" i="40"/>
  <c r="O398" i="40"/>
  <c r="Q399" i="40"/>
  <c r="Q421" i="40"/>
  <c r="S422" i="40"/>
  <c r="AM264" i="40"/>
  <c r="AG654" i="40"/>
  <c r="R422" i="40"/>
  <c r="AA654" i="40"/>
  <c r="O437" i="40"/>
  <c r="X654" i="40"/>
  <c r="AF654" i="40"/>
  <c r="Z654" i="40"/>
  <c r="AB654" i="40"/>
  <c r="Y654" i="40"/>
  <c r="W654" i="40"/>
  <c r="AE654" i="40"/>
  <c r="AC654" i="40"/>
  <c r="Q383" i="40"/>
  <c r="S384" i="40"/>
  <c r="S397" i="40"/>
  <c r="Y316" i="40"/>
  <c r="R383" i="40"/>
  <c r="X316" i="40"/>
  <c r="S398" i="40"/>
  <c r="R384" i="40"/>
  <c r="O421" i="40"/>
  <c r="Q435" i="40"/>
  <c r="S436" i="40"/>
  <c r="O435" i="40"/>
  <c r="N383" i="40"/>
  <c r="P384" i="40"/>
  <c r="O436" i="40"/>
  <c r="Q437" i="40"/>
  <c r="O383" i="40"/>
  <c r="Q384" i="40"/>
  <c r="P397" i="40"/>
  <c r="R420" i="40"/>
  <c r="N422" i="40"/>
  <c r="AI264" i="40"/>
  <c r="Q398" i="40"/>
  <c r="S383" i="40"/>
  <c r="O382" i="40"/>
  <c r="R436" i="40"/>
  <c r="R382" i="40"/>
  <c r="S382" i="40"/>
  <c r="O384" i="40"/>
  <c r="P420" i="40"/>
  <c r="Z316" i="40"/>
  <c r="S399" i="40"/>
  <c r="AA316" i="40"/>
  <c r="N382" i="40"/>
  <c r="P383" i="40"/>
  <c r="R397" i="40"/>
  <c r="R398" i="40"/>
  <c r="AH264" i="40"/>
  <c r="W316" i="40"/>
  <c r="AH254" i="40"/>
  <c r="O399" i="40"/>
  <c r="R421" i="40"/>
  <c r="N420" i="40"/>
  <c r="P421" i="40"/>
  <c r="R435" i="40"/>
  <c r="N437" i="40"/>
  <c r="P435" i="40"/>
  <c r="AI254" i="40"/>
  <c r="N398" i="40"/>
  <c r="P399" i="40"/>
  <c r="N399" i="40"/>
  <c r="S421" i="40"/>
  <c r="V316" i="40"/>
  <c r="AK264" i="40"/>
  <c r="P382" i="40"/>
  <c r="N421" i="40"/>
  <c r="Q382" i="40"/>
  <c r="Q422" i="40"/>
  <c r="S420" i="40"/>
  <c r="Q436" i="40"/>
  <c r="S437" i="40"/>
  <c r="AB316" i="40"/>
  <c r="AC316" i="40"/>
  <c r="AJ264" i="40"/>
  <c r="AJ254" i="40"/>
  <c r="AK254" i="40"/>
  <c r="AL254" i="40"/>
  <c r="AM254" i="40"/>
  <c r="AF264" i="40"/>
  <c r="AN264" i="40"/>
  <c r="AF254" i="40"/>
  <c r="AN254" i="40"/>
  <c r="N384" i="40"/>
  <c r="AG264" i="40"/>
  <c r="AO264" i="40"/>
  <c r="AG254" i="40"/>
  <c r="AO254" i="40"/>
  <c r="O397" i="40"/>
  <c r="O422" i="40"/>
  <c r="N435" i="40"/>
  <c r="R437" i="40"/>
  <c r="Q397" i="40"/>
  <c r="P422" i="40"/>
  <c r="O420" i="40"/>
  <c r="Q420" i="40"/>
  <c r="S435" i="40"/>
  <c r="P436" i="40"/>
  <c r="P437" i="40"/>
  <c r="H444" i="33"/>
  <c r="I444" i="33"/>
  <c r="J444" i="33"/>
  <c r="K444" i="33"/>
  <c r="O444" i="40"/>
  <c r="N445" i="40"/>
  <c r="G445" i="33"/>
  <c r="N444" i="40"/>
  <c r="AU1042" i="33"/>
  <c r="H445" i="33"/>
  <c r="I445" i="33"/>
  <c r="J445" i="33"/>
  <c r="K445" i="33"/>
  <c r="L444" i="33"/>
  <c r="M444" i="33"/>
  <c r="N444" i="33"/>
  <c r="O444" i="33"/>
  <c r="AV1042" i="33"/>
  <c r="P444" i="33"/>
  <c r="Q444" i="33"/>
  <c r="R444" i="33"/>
  <c r="S444" i="33"/>
  <c r="Q444" i="40"/>
  <c r="P444" i="40"/>
  <c r="L445" i="33"/>
  <c r="M445" i="33"/>
  <c r="N445" i="33"/>
  <c r="O445" i="33"/>
  <c r="O445" i="40"/>
  <c r="AW1042" i="33"/>
  <c r="P445" i="40"/>
  <c r="P445" i="33"/>
  <c r="Q445" i="33"/>
  <c r="R445" i="33"/>
  <c r="S445" i="33"/>
  <c r="Q445" i="40"/>
  <c r="T444" i="33"/>
  <c r="U444" i="33"/>
  <c r="V444" i="33"/>
  <c r="W444" i="33"/>
  <c r="AG312" i="40"/>
  <c r="AX1042" i="33"/>
  <c r="X444" i="33"/>
  <c r="Y444" i="33"/>
  <c r="AA444" i="33"/>
  <c r="S444" i="40"/>
  <c r="R444" i="40"/>
  <c r="T445" i="33"/>
  <c r="U445" i="33"/>
  <c r="V445" i="33"/>
  <c r="W445" i="33"/>
  <c r="AH312" i="40"/>
  <c r="AY1042" i="33"/>
  <c r="X445" i="33"/>
  <c r="Y445" i="33"/>
  <c r="Z445" i="33"/>
  <c r="AA445" i="33"/>
  <c r="S445" i="40"/>
  <c r="R445" i="40"/>
  <c r="AB444" i="33"/>
  <c r="AC444" i="33"/>
  <c r="AD444" i="33"/>
  <c r="AE444" i="33"/>
  <c r="AI312" i="40"/>
  <c r="AZ1042" i="33"/>
  <c r="T444" i="40"/>
  <c r="AF444" i="33"/>
  <c r="AG444" i="33"/>
  <c r="AH444" i="33"/>
  <c r="AI444" i="33"/>
  <c r="U444" i="40"/>
  <c r="AB445" i="33"/>
  <c r="AC445" i="33"/>
  <c r="AD445" i="33"/>
  <c r="AE445" i="33"/>
  <c r="T445" i="40"/>
  <c r="AJ312" i="40"/>
  <c r="BA1042" i="33"/>
  <c r="AF445" i="33"/>
  <c r="AG445" i="33"/>
  <c r="AH445" i="33"/>
  <c r="AI445" i="33"/>
  <c r="AJ444" i="33"/>
  <c r="AK444" i="33"/>
  <c r="AL444" i="33"/>
  <c r="AM444" i="33"/>
  <c r="V444" i="40"/>
  <c r="AK312" i="40"/>
  <c r="BB1042" i="33"/>
  <c r="AN444" i="33"/>
  <c r="AO444" i="33"/>
  <c r="AP444" i="33"/>
  <c r="AQ444" i="33"/>
  <c r="W444" i="40"/>
  <c r="AJ445" i="33"/>
  <c r="AK445" i="33"/>
  <c r="AL445" i="33"/>
  <c r="AM445" i="33"/>
  <c r="U445" i="40"/>
  <c r="AL312" i="40"/>
  <c r="BC1042" i="33"/>
  <c r="V445" i="40"/>
  <c r="AN445" i="33"/>
  <c r="AO445" i="33"/>
  <c r="AP445" i="33"/>
  <c r="W445" i="40"/>
  <c r="AQ445" i="33"/>
  <c r="AR444" i="33"/>
  <c r="AS444" i="33"/>
  <c r="AT444" i="33"/>
  <c r="AU444" i="33"/>
  <c r="AM312" i="40"/>
  <c r="BD1042" i="33"/>
  <c r="AV444" i="33"/>
  <c r="AW444" i="33"/>
  <c r="AX444" i="33"/>
  <c r="AY444" i="33"/>
  <c r="Y444" i="40"/>
  <c r="X444" i="40"/>
  <c r="AR445" i="33"/>
  <c r="AS445" i="33"/>
  <c r="AT445" i="33"/>
  <c r="AU445" i="33"/>
  <c r="X445" i="40"/>
  <c r="AO312" i="40"/>
  <c r="AN312" i="40"/>
  <c r="BE1042" i="33"/>
  <c r="AV445" i="33"/>
  <c r="AW445" i="33"/>
  <c r="AX445" i="33"/>
  <c r="AY445" i="33"/>
  <c r="AZ444" i="33"/>
  <c r="BA444" i="33"/>
  <c r="BB444" i="33"/>
  <c r="BC444" i="33"/>
  <c r="BF1042" i="33"/>
  <c r="AZ445" i="33"/>
  <c r="BA445" i="33"/>
  <c r="BB445" i="33"/>
  <c r="BC445" i="33"/>
  <c r="BD444" i="33"/>
  <c r="BE444" i="33"/>
  <c r="BF444" i="33"/>
  <c r="BG444" i="33"/>
  <c r="Z444" i="40"/>
  <c r="Y445" i="40"/>
  <c r="BG1042" i="33"/>
  <c r="AA444" i="40"/>
  <c r="BH444" i="33"/>
  <c r="BI444" i="33"/>
  <c r="BJ444" i="33"/>
  <c r="BK444" i="33"/>
  <c r="BD445" i="33"/>
  <c r="BE445" i="33"/>
  <c r="BF445" i="33"/>
  <c r="BG445" i="33"/>
  <c r="Z445" i="40"/>
  <c r="BH1042" i="33"/>
  <c r="AB444" i="40"/>
  <c r="BH445" i="33"/>
  <c r="BI445" i="33"/>
  <c r="BJ445" i="33"/>
  <c r="BK445" i="33"/>
  <c r="AA445" i="40"/>
  <c r="BL444" i="33"/>
  <c r="BM444" i="33"/>
  <c r="BN444" i="33"/>
  <c r="BO444" i="33"/>
  <c r="BI1042" i="33"/>
  <c r="AC444" i="40"/>
  <c r="BP444" i="33"/>
  <c r="BQ444" i="33"/>
  <c r="BR444" i="33"/>
  <c r="BS444" i="33"/>
  <c r="AD444" i="40"/>
  <c r="BL445" i="33"/>
  <c r="BM445" i="33"/>
  <c r="BN445" i="33"/>
  <c r="BO445" i="33"/>
  <c r="AB445" i="40"/>
  <c r="BJ1042" i="33"/>
  <c r="BP445" i="33"/>
  <c r="BQ445" i="33"/>
  <c r="BR445" i="33"/>
  <c r="BS445" i="33"/>
  <c r="AC445" i="40"/>
  <c r="BT444" i="33"/>
  <c r="BU444" i="33"/>
  <c r="BV444" i="33"/>
  <c r="BW444" i="33"/>
  <c r="BK1042" i="33"/>
  <c r="AE444" i="40"/>
  <c r="BX444" i="33"/>
  <c r="BY444" i="33"/>
  <c r="BZ444" i="33"/>
  <c r="CA444" i="33"/>
  <c r="BT445" i="33"/>
  <c r="BU445" i="33"/>
  <c r="BV445" i="33"/>
  <c r="BW445" i="33"/>
  <c r="AD445" i="40"/>
  <c r="BL1042" i="33"/>
  <c r="AF444" i="40"/>
  <c r="AE445" i="40"/>
  <c r="BX445" i="33"/>
  <c r="BY445" i="33"/>
  <c r="BZ445" i="33"/>
  <c r="CA445" i="33"/>
  <c r="CB444" i="33"/>
  <c r="CC444" i="33"/>
  <c r="CD444" i="33"/>
  <c r="AG444" i="40"/>
  <c r="BM1042" i="33"/>
  <c r="CB445" i="33"/>
  <c r="CC445" i="33"/>
  <c r="CD445" i="33"/>
  <c r="AF445" i="40"/>
  <c r="BN1042" i="33"/>
  <c r="AG445" i="40"/>
  <c r="BO1042" i="33"/>
  <c r="AO222" i="40"/>
  <c r="AN222" i="40"/>
  <c r="AM222" i="40"/>
  <c r="AL222" i="40"/>
  <c r="AK222" i="40"/>
  <c r="AJ222" i="40"/>
  <c r="AI222" i="40"/>
  <c r="AH222" i="40"/>
  <c r="AG222" i="40"/>
  <c r="AF222" i="40"/>
  <c r="AO221" i="40"/>
  <c r="AN221" i="40"/>
  <c r="AM221" i="40"/>
  <c r="AL221" i="40"/>
  <c r="AK221" i="40"/>
  <c r="AJ221" i="40"/>
  <c r="AI221" i="40"/>
  <c r="AH221" i="40"/>
  <c r="AG221" i="40"/>
  <c r="AF221" i="40"/>
  <c r="AE221" i="40"/>
  <c r="AD221" i="40"/>
  <c r="AC221" i="40"/>
  <c r="AB221" i="40"/>
  <c r="AA221" i="40"/>
  <c r="Z221" i="40"/>
  <c r="Y221" i="40"/>
  <c r="X221" i="40"/>
  <c r="W221" i="40"/>
  <c r="V221" i="40"/>
  <c r="U221" i="40"/>
  <c r="AO220" i="40"/>
  <c r="AN220" i="40"/>
  <c r="AM220" i="40"/>
  <c r="AL220" i="40"/>
  <c r="AK220" i="40"/>
  <c r="AJ220" i="40"/>
  <c r="AI220" i="40"/>
  <c r="AH220" i="40"/>
  <c r="AG220" i="40"/>
  <c r="AF220" i="40"/>
  <c r="AE220" i="40"/>
  <c r="AD220" i="40"/>
  <c r="AC220" i="40"/>
  <c r="AB220" i="40"/>
  <c r="AA220" i="40"/>
  <c r="Z220" i="40"/>
  <c r="Y220" i="40"/>
  <c r="X220" i="40"/>
  <c r="W220" i="40"/>
  <c r="V220" i="40"/>
  <c r="U220" i="40"/>
  <c r="AO219" i="40"/>
  <c r="AN219" i="40"/>
  <c r="AM219" i="40"/>
  <c r="AL219" i="40"/>
  <c r="AK219" i="40"/>
  <c r="AJ219" i="40"/>
  <c r="AI219" i="40"/>
  <c r="AH219" i="40"/>
  <c r="AG219" i="40"/>
  <c r="AF219" i="40"/>
  <c r="AE219" i="40"/>
  <c r="AD219" i="40"/>
  <c r="AC219" i="40"/>
  <c r="AB219" i="40"/>
  <c r="AA219" i="40"/>
  <c r="Z219" i="40"/>
  <c r="Y219" i="40"/>
  <c r="X219" i="40"/>
  <c r="W219" i="40"/>
  <c r="V219" i="40"/>
  <c r="U219" i="40"/>
  <c r="AO216" i="40"/>
  <c r="AN216" i="40"/>
  <c r="AM216" i="40"/>
  <c r="AL216" i="40"/>
  <c r="AK216" i="40"/>
  <c r="AJ216" i="40"/>
  <c r="AI216" i="40"/>
  <c r="AH216" i="40"/>
  <c r="AG216" i="40"/>
  <c r="AF216" i="40"/>
  <c r="AO215" i="40"/>
  <c r="AN215" i="40"/>
  <c r="AM215" i="40"/>
  <c r="AL215" i="40"/>
  <c r="AK215" i="40"/>
  <c r="AJ215" i="40"/>
  <c r="AI215" i="40"/>
  <c r="AH215" i="40"/>
  <c r="AG215" i="40"/>
  <c r="AF215" i="40"/>
  <c r="AO213" i="40"/>
  <c r="AN213" i="40"/>
  <c r="AM213" i="40"/>
  <c r="AL213" i="40"/>
  <c r="AK213" i="40"/>
  <c r="AJ213" i="40"/>
  <c r="AI213" i="40"/>
  <c r="AH213" i="40"/>
  <c r="AG213" i="40"/>
  <c r="AF213" i="40"/>
  <c r="AO212" i="40"/>
  <c r="AN212" i="40"/>
  <c r="AM212" i="40"/>
  <c r="AL212" i="40"/>
  <c r="AK212" i="40"/>
  <c r="AJ212" i="40"/>
  <c r="AI212" i="40"/>
  <c r="AH212" i="40"/>
  <c r="AG212" i="40"/>
  <c r="AF212" i="40"/>
  <c r="AO211" i="40"/>
  <c r="AN211" i="40"/>
  <c r="AM211" i="40"/>
  <c r="AL211" i="40"/>
  <c r="AK211" i="40"/>
  <c r="AJ211" i="40"/>
  <c r="AI211" i="40"/>
  <c r="AH211" i="40"/>
  <c r="AG211" i="40"/>
  <c r="AF211" i="40"/>
  <c r="AO210" i="40"/>
  <c r="AN210" i="40"/>
  <c r="AM210" i="40"/>
  <c r="AL210" i="40"/>
  <c r="AK210" i="40"/>
  <c r="AJ210" i="40"/>
  <c r="AI210" i="40"/>
  <c r="AH210" i="40"/>
  <c r="AG210" i="40"/>
  <c r="AO207" i="40"/>
  <c r="AN207" i="40"/>
  <c r="AM207" i="40"/>
  <c r="AL207" i="40"/>
  <c r="AK207" i="40"/>
  <c r="AJ207" i="40"/>
  <c r="AI207" i="40"/>
  <c r="AH207" i="40"/>
  <c r="AG207" i="40"/>
  <c r="AO206" i="40"/>
  <c r="AN206" i="40"/>
  <c r="AM206" i="40"/>
  <c r="AL206" i="40"/>
  <c r="AK206" i="40"/>
  <c r="AJ206" i="40"/>
  <c r="AI206" i="40"/>
  <c r="AH206" i="40"/>
  <c r="AG206" i="40"/>
  <c r="AO203" i="40"/>
  <c r="AN203" i="40"/>
  <c r="AM203" i="40"/>
  <c r="AL203" i="40"/>
  <c r="AK203" i="40"/>
  <c r="AJ203" i="40"/>
  <c r="AI203" i="40"/>
  <c r="AH203" i="40"/>
  <c r="AG203" i="40"/>
  <c r="AF203" i="40"/>
  <c r="AO199" i="40"/>
  <c r="AN199" i="40"/>
  <c r="AM199" i="40"/>
  <c r="AL199" i="40"/>
  <c r="AK199" i="40"/>
  <c r="AJ199" i="40"/>
  <c r="AI199" i="40"/>
  <c r="AH199" i="40"/>
  <c r="AG199" i="40"/>
  <c r="AF199" i="40"/>
  <c r="AO198" i="40"/>
  <c r="AN198" i="40"/>
  <c r="AM198" i="40"/>
  <c r="AM277" i="40"/>
  <c r="AL198" i="40"/>
  <c r="AK198" i="40"/>
  <c r="AJ198" i="40"/>
  <c r="AI198" i="40"/>
  <c r="AI277" i="40"/>
  <c r="AH198" i="40"/>
  <c r="AG198" i="40"/>
  <c r="AO197" i="40"/>
  <c r="AN197" i="40"/>
  <c r="AM197" i="40"/>
  <c r="AL197" i="40"/>
  <c r="AK197" i="40"/>
  <c r="AJ197" i="40"/>
  <c r="AI197" i="40"/>
  <c r="AH197" i="40"/>
  <c r="AG197" i="40"/>
  <c r="AF197" i="40"/>
  <c r="AO196" i="40"/>
  <c r="AN196" i="40"/>
  <c r="AM196" i="40"/>
  <c r="AL196" i="40"/>
  <c r="AK196" i="40"/>
  <c r="AJ196" i="40"/>
  <c r="AI196" i="40"/>
  <c r="AH196" i="40"/>
  <c r="AG196" i="40"/>
  <c r="AF196" i="40"/>
  <c r="AO192" i="40"/>
  <c r="AN192" i="40"/>
  <c r="AM192" i="40"/>
  <c r="AL192" i="40"/>
  <c r="AK192" i="40"/>
  <c r="AJ192" i="40"/>
  <c r="AI192" i="40"/>
  <c r="AH192" i="40"/>
  <c r="AG192" i="40"/>
  <c r="AF192" i="40"/>
  <c r="AO191" i="40"/>
  <c r="AN191" i="40"/>
  <c r="AM191" i="40"/>
  <c r="AL191" i="40"/>
  <c r="AK191" i="40"/>
  <c r="AJ191" i="40"/>
  <c r="AI191" i="40"/>
  <c r="AH191" i="40"/>
  <c r="AG191" i="40"/>
  <c r="AF191" i="40"/>
  <c r="S176" i="40"/>
  <c r="R176" i="40"/>
  <c r="R186" i="40"/>
  <c r="Q176" i="40"/>
  <c r="Q186" i="40"/>
  <c r="P176" i="40"/>
  <c r="O176" i="40"/>
  <c r="N176" i="40"/>
  <c r="N186" i="40"/>
  <c r="S175" i="40"/>
  <c r="S185" i="40"/>
  <c r="R175" i="40"/>
  <c r="R185" i="40"/>
  <c r="Q175" i="40"/>
  <c r="Q185" i="40"/>
  <c r="P175" i="40"/>
  <c r="P185" i="40"/>
  <c r="O175" i="40"/>
  <c r="O185" i="40"/>
  <c r="N175" i="40"/>
  <c r="K175" i="40"/>
  <c r="K185" i="40"/>
  <c r="S174" i="40"/>
  <c r="R174" i="40"/>
  <c r="R184" i="40"/>
  <c r="Q174" i="40"/>
  <c r="Q184" i="40"/>
  <c r="P174" i="40"/>
  <c r="O174" i="40"/>
  <c r="N174" i="40"/>
  <c r="M174" i="40"/>
  <c r="S161" i="40"/>
  <c r="R161" i="40"/>
  <c r="R171" i="40"/>
  <c r="Q161" i="40"/>
  <c r="P161" i="40"/>
  <c r="O161" i="40"/>
  <c r="N161" i="40"/>
  <c r="N171" i="40"/>
  <c r="S160" i="40"/>
  <c r="S170" i="40"/>
  <c r="R160" i="40"/>
  <c r="R170" i="40"/>
  <c r="Q160" i="40"/>
  <c r="Q170" i="40"/>
  <c r="P160" i="40"/>
  <c r="P170" i="40"/>
  <c r="O160" i="40"/>
  <c r="O170" i="40"/>
  <c r="N160" i="40"/>
  <c r="N170" i="40"/>
  <c r="S159" i="40"/>
  <c r="R159" i="40"/>
  <c r="R169" i="40"/>
  <c r="Q159" i="40"/>
  <c r="Q169" i="40"/>
  <c r="P159" i="40"/>
  <c r="O159" i="40"/>
  <c r="N159" i="40"/>
  <c r="N169" i="40"/>
  <c r="S156" i="40"/>
  <c r="R156" i="40"/>
  <c r="Q156" i="40"/>
  <c r="P156" i="40"/>
  <c r="O156" i="40"/>
  <c r="N156" i="40"/>
  <c r="S155" i="40"/>
  <c r="R155" i="40"/>
  <c r="Q155" i="40"/>
  <c r="P155" i="40"/>
  <c r="O155" i="40"/>
  <c r="N155" i="40"/>
  <c r="K155" i="40"/>
  <c r="S154" i="40"/>
  <c r="R154" i="40"/>
  <c r="Q154" i="40"/>
  <c r="P154" i="40"/>
  <c r="O154" i="40"/>
  <c r="N154" i="40"/>
  <c r="M154" i="40"/>
  <c r="S139" i="40"/>
  <c r="S150" i="40"/>
  <c r="R139" i="40"/>
  <c r="R150" i="40"/>
  <c r="Q139" i="40"/>
  <c r="Q150" i="40"/>
  <c r="P139" i="40"/>
  <c r="P150" i="40"/>
  <c r="O139" i="40"/>
  <c r="O150" i="40"/>
  <c r="N139" i="40"/>
  <c r="N150" i="40"/>
  <c r="S138" i="40"/>
  <c r="S149" i="40"/>
  <c r="R138" i="40"/>
  <c r="R149" i="40"/>
  <c r="Q138" i="40"/>
  <c r="Q149" i="40"/>
  <c r="P138" i="40"/>
  <c r="P149" i="40"/>
  <c r="O138" i="40"/>
  <c r="O149" i="40"/>
  <c r="N138" i="40"/>
  <c r="M138" i="40"/>
  <c r="M149" i="40"/>
  <c r="S137" i="40"/>
  <c r="S148" i="40"/>
  <c r="R137" i="40"/>
  <c r="R148" i="40"/>
  <c r="Q137" i="40"/>
  <c r="Q148" i="40"/>
  <c r="P137" i="40"/>
  <c r="P148" i="40"/>
  <c r="O137" i="40"/>
  <c r="O148" i="40"/>
  <c r="N137" i="40"/>
  <c r="N148" i="40"/>
  <c r="S124" i="40"/>
  <c r="R124" i="40"/>
  <c r="Q124" i="40"/>
  <c r="P124" i="40"/>
  <c r="O124" i="40"/>
  <c r="N124" i="40"/>
  <c r="N134" i="40"/>
  <c r="S123" i="40"/>
  <c r="S133" i="40"/>
  <c r="R123" i="40"/>
  <c r="R133" i="40"/>
  <c r="Q123" i="40"/>
  <c r="Q133" i="40"/>
  <c r="P123" i="40"/>
  <c r="P133" i="40"/>
  <c r="O123" i="40"/>
  <c r="O133" i="40"/>
  <c r="N123" i="40"/>
  <c r="M123" i="40"/>
  <c r="M133" i="40"/>
  <c r="S122" i="40"/>
  <c r="R122" i="40"/>
  <c r="R132" i="40"/>
  <c r="Q122" i="40"/>
  <c r="P122" i="40"/>
  <c r="O122" i="40"/>
  <c r="N122" i="40"/>
  <c r="N132" i="40"/>
  <c r="S119" i="40"/>
  <c r="S118" i="40"/>
  <c r="S117" i="40"/>
  <c r="R119" i="40"/>
  <c r="R118" i="40"/>
  <c r="R117" i="40"/>
  <c r="Q119" i="40"/>
  <c r="Q118" i="40"/>
  <c r="Q117" i="40"/>
  <c r="P119" i="40"/>
  <c r="P118" i="40"/>
  <c r="P117" i="40"/>
  <c r="O119" i="40"/>
  <c r="O118" i="40"/>
  <c r="O117" i="40"/>
  <c r="N119" i="40"/>
  <c r="N118" i="40"/>
  <c r="M118" i="40"/>
  <c r="N117" i="40"/>
  <c r="M117" i="40"/>
  <c r="M315" i="40"/>
  <c r="L315" i="40"/>
  <c r="K315" i="40"/>
  <c r="J315" i="40"/>
  <c r="I315" i="40"/>
  <c r="J317" i="40"/>
  <c r="H315" i="40"/>
  <c r="G315" i="40"/>
  <c r="F315" i="40"/>
  <c r="E315" i="40"/>
  <c r="D315" i="40"/>
  <c r="C315" i="40"/>
  <c r="S307" i="40"/>
  <c r="R307" i="40"/>
  <c r="Q307" i="40"/>
  <c r="P307" i="40"/>
  <c r="M271" i="40"/>
  <c r="M307" i="40"/>
  <c r="L271" i="40"/>
  <c r="K271" i="40"/>
  <c r="K307" i="40"/>
  <c r="J271" i="40"/>
  <c r="J307" i="40"/>
  <c r="I271" i="40"/>
  <c r="I307" i="40"/>
  <c r="H271" i="40"/>
  <c r="H307" i="40"/>
  <c r="G271" i="40"/>
  <c r="F271" i="40"/>
  <c r="F307" i="40"/>
  <c r="E271" i="40"/>
  <c r="E307" i="40"/>
  <c r="D271" i="40"/>
  <c r="C271" i="40"/>
  <c r="C307" i="40"/>
  <c r="R303" i="40"/>
  <c r="P303" i="40"/>
  <c r="P304" i="40"/>
  <c r="M265" i="40"/>
  <c r="L265" i="40"/>
  <c r="K265" i="40"/>
  <c r="J265" i="40"/>
  <c r="J303" i="40"/>
  <c r="I265" i="40"/>
  <c r="H265" i="40"/>
  <c r="H303" i="40"/>
  <c r="G265" i="40"/>
  <c r="F265" i="40"/>
  <c r="E265" i="40"/>
  <c r="D265" i="40"/>
  <c r="D303" i="40"/>
  <c r="C265" i="40"/>
  <c r="M259" i="40"/>
  <c r="L259" i="40"/>
  <c r="K259" i="40"/>
  <c r="J259" i="40"/>
  <c r="I259" i="40"/>
  <c r="H259" i="40"/>
  <c r="G259" i="40"/>
  <c r="F259" i="40"/>
  <c r="E259" i="40"/>
  <c r="D259" i="40"/>
  <c r="C259" i="40"/>
  <c r="M254" i="40"/>
  <c r="L254" i="40"/>
  <c r="K254" i="40"/>
  <c r="J254" i="40"/>
  <c r="I254" i="40"/>
  <c r="H254" i="40"/>
  <c r="G254" i="40"/>
  <c r="F254" i="40"/>
  <c r="E254" i="40"/>
  <c r="D254" i="40"/>
  <c r="C254" i="40"/>
  <c r="S299" i="40"/>
  <c r="N299" i="40"/>
  <c r="M248" i="40"/>
  <c r="M299" i="40"/>
  <c r="L248" i="40"/>
  <c r="K248" i="40"/>
  <c r="K299" i="40"/>
  <c r="J248" i="40"/>
  <c r="M237" i="40"/>
  <c r="L237" i="40"/>
  <c r="K237" i="40"/>
  <c r="J237" i="40"/>
  <c r="I237" i="40"/>
  <c r="H237" i="40"/>
  <c r="G237" i="40"/>
  <c r="F237" i="40"/>
  <c r="E237" i="40"/>
  <c r="D237" i="40"/>
  <c r="C237" i="40"/>
  <c r="M222" i="40"/>
  <c r="L222" i="40"/>
  <c r="K222" i="40"/>
  <c r="J222" i="40"/>
  <c r="I222" i="40"/>
  <c r="H222" i="40"/>
  <c r="G222" i="40"/>
  <c r="F222" i="40"/>
  <c r="E222" i="40"/>
  <c r="D222" i="40"/>
  <c r="C222" i="40"/>
  <c r="M221" i="40"/>
  <c r="L221" i="40"/>
  <c r="K221" i="40"/>
  <c r="J221" i="40"/>
  <c r="I221" i="40"/>
  <c r="H221" i="40"/>
  <c r="G221" i="40"/>
  <c r="F221" i="40"/>
  <c r="E221" i="40"/>
  <c r="D221" i="40"/>
  <c r="C221" i="40"/>
  <c r="M220" i="40"/>
  <c r="L220" i="40"/>
  <c r="K220" i="40"/>
  <c r="J220" i="40"/>
  <c r="I220" i="40"/>
  <c r="H220" i="40"/>
  <c r="G220" i="40"/>
  <c r="F220" i="40"/>
  <c r="E220" i="40"/>
  <c r="D220" i="40"/>
  <c r="C220" i="40"/>
  <c r="M219" i="40"/>
  <c r="L219" i="40"/>
  <c r="K219" i="40"/>
  <c r="J219" i="40"/>
  <c r="I219" i="40"/>
  <c r="H219" i="40"/>
  <c r="G219" i="40"/>
  <c r="F219" i="40"/>
  <c r="E219" i="40"/>
  <c r="D219" i="40"/>
  <c r="C219" i="40"/>
  <c r="M216" i="40"/>
  <c r="L216" i="40"/>
  <c r="K216" i="40"/>
  <c r="J216" i="40"/>
  <c r="I216" i="40"/>
  <c r="H216" i="40"/>
  <c r="G216" i="40"/>
  <c r="F216" i="40"/>
  <c r="E216" i="40"/>
  <c r="D216" i="40"/>
  <c r="C216" i="40"/>
  <c r="M213" i="40"/>
  <c r="L213" i="40"/>
  <c r="K213" i="40"/>
  <c r="J213" i="40"/>
  <c r="J246" i="40"/>
  <c r="I213" i="40"/>
  <c r="H213" i="40"/>
  <c r="G213" i="40"/>
  <c r="F213" i="40"/>
  <c r="E213" i="40"/>
  <c r="D213" i="40"/>
  <c r="C213" i="40"/>
  <c r="M212" i="40"/>
  <c r="L212" i="40"/>
  <c r="K212" i="40"/>
  <c r="J212" i="40"/>
  <c r="I212" i="40"/>
  <c r="H212" i="40"/>
  <c r="G212" i="40"/>
  <c r="F212" i="40"/>
  <c r="F291" i="40"/>
  <c r="E212" i="40"/>
  <c r="E291" i="40"/>
  <c r="D212" i="40"/>
  <c r="D291" i="40"/>
  <c r="C212" i="40"/>
  <c r="C291" i="40"/>
  <c r="M207" i="40"/>
  <c r="L207" i="40"/>
  <c r="K207" i="40"/>
  <c r="J207" i="40"/>
  <c r="I207" i="40"/>
  <c r="H207" i="40"/>
  <c r="G207" i="40"/>
  <c r="F207" i="40"/>
  <c r="E207" i="40"/>
  <c r="D207" i="40"/>
  <c r="C207" i="40"/>
  <c r="M206" i="40"/>
  <c r="L206" i="40"/>
  <c r="K206" i="40"/>
  <c r="J206" i="40"/>
  <c r="I206" i="40"/>
  <c r="H206" i="40"/>
  <c r="G206" i="40"/>
  <c r="F206" i="40"/>
  <c r="E206" i="40"/>
  <c r="D206" i="40"/>
  <c r="C206" i="40"/>
  <c r="M203" i="40"/>
  <c r="L203" i="40"/>
  <c r="K203" i="40"/>
  <c r="J203" i="40"/>
  <c r="I203" i="40"/>
  <c r="H203" i="40"/>
  <c r="G203" i="40"/>
  <c r="F203" i="40"/>
  <c r="F240" i="40"/>
  <c r="E203" i="40"/>
  <c r="D203" i="40"/>
  <c r="C203" i="40"/>
  <c r="M199" i="40"/>
  <c r="L199" i="40"/>
  <c r="K199" i="40"/>
  <c r="J199" i="40"/>
  <c r="I199" i="40"/>
  <c r="H199" i="40"/>
  <c r="G199" i="40"/>
  <c r="G252" i="40"/>
  <c r="G253" i="40"/>
  <c r="F199" i="40"/>
  <c r="E199" i="40"/>
  <c r="D199" i="40"/>
  <c r="C199" i="40"/>
  <c r="C282" i="40"/>
  <c r="M198" i="40"/>
  <c r="L198" i="40"/>
  <c r="K198" i="40"/>
  <c r="J198" i="40"/>
  <c r="I198" i="40"/>
  <c r="H198" i="40"/>
  <c r="G198" i="40"/>
  <c r="F198" i="40"/>
  <c r="F277" i="40"/>
  <c r="E198" i="40"/>
  <c r="E277" i="40"/>
  <c r="D198" i="40"/>
  <c r="D277" i="40"/>
  <c r="C198" i="40"/>
  <c r="C277" i="40"/>
  <c r="M197" i="40"/>
  <c r="L197" i="40"/>
  <c r="K197" i="40"/>
  <c r="J197" i="40"/>
  <c r="I197" i="40"/>
  <c r="H197" i="40"/>
  <c r="G197" i="40"/>
  <c r="F197" i="40"/>
  <c r="E197" i="40"/>
  <c r="D197" i="40"/>
  <c r="C197" i="40"/>
  <c r="M192" i="40"/>
  <c r="L192" i="40"/>
  <c r="K192" i="40"/>
  <c r="J192" i="40"/>
  <c r="I192" i="40"/>
  <c r="H192" i="40"/>
  <c r="G192" i="40"/>
  <c r="F192" i="40"/>
  <c r="E192" i="40"/>
  <c r="D192" i="40"/>
  <c r="C192" i="40"/>
  <c r="M191" i="40"/>
  <c r="L191" i="40"/>
  <c r="L196" i="40"/>
  <c r="K191" i="40"/>
  <c r="K196" i="40"/>
  <c r="J191" i="40"/>
  <c r="I191" i="40"/>
  <c r="H191" i="40"/>
  <c r="G191" i="40"/>
  <c r="F191" i="40"/>
  <c r="E191" i="40"/>
  <c r="D191" i="40"/>
  <c r="D196" i="40"/>
  <c r="C191" i="40"/>
  <c r="C196" i="40"/>
  <c r="J186" i="40"/>
  <c r="F186" i="40"/>
  <c r="J185" i="40"/>
  <c r="F185" i="40"/>
  <c r="J184" i="40"/>
  <c r="F184" i="40"/>
  <c r="I175" i="40"/>
  <c r="I185" i="40"/>
  <c r="H175" i="40"/>
  <c r="H185" i="40"/>
  <c r="G175" i="40"/>
  <c r="G185" i="40"/>
  <c r="E175" i="40"/>
  <c r="E185" i="40"/>
  <c r="D175" i="40"/>
  <c r="D185" i="40"/>
  <c r="C175" i="40"/>
  <c r="C185" i="40"/>
  <c r="I174" i="40"/>
  <c r="E174" i="40"/>
  <c r="D174" i="40"/>
  <c r="C174" i="40"/>
  <c r="C184" i="40"/>
  <c r="J171" i="40"/>
  <c r="F171" i="40"/>
  <c r="J170" i="40"/>
  <c r="F170" i="40"/>
  <c r="J169" i="40"/>
  <c r="F169" i="40"/>
  <c r="I160" i="40"/>
  <c r="I170" i="40"/>
  <c r="H160" i="40"/>
  <c r="H170" i="40"/>
  <c r="G160" i="40"/>
  <c r="G170" i="40"/>
  <c r="E160" i="40"/>
  <c r="E170" i="40"/>
  <c r="D160" i="40"/>
  <c r="D170" i="40"/>
  <c r="C160" i="40"/>
  <c r="C170" i="40"/>
  <c r="I159" i="40"/>
  <c r="I161" i="40"/>
  <c r="I171" i="40"/>
  <c r="E159" i="40"/>
  <c r="I155" i="40"/>
  <c r="H155" i="40"/>
  <c r="G155" i="40"/>
  <c r="E155" i="40"/>
  <c r="D155" i="40"/>
  <c r="C155" i="40"/>
  <c r="I154" i="40"/>
  <c r="H154" i="40"/>
  <c r="H156" i="40"/>
  <c r="E154" i="40"/>
  <c r="D154" i="40"/>
  <c r="J150" i="40"/>
  <c r="F150" i="40"/>
  <c r="J149" i="40"/>
  <c r="F149" i="40"/>
  <c r="J148" i="40"/>
  <c r="F148" i="40"/>
  <c r="I138" i="40"/>
  <c r="I149" i="40"/>
  <c r="H138" i="40"/>
  <c r="H149" i="40"/>
  <c r="G138" i="40"/>
  <c r="G149" i="40"/>
  <c r="E138" i="40"/>
  <c r="E149" i="40"/>
  <c r="I137" i="40"/>
  <c r="H137" i="40"/>
  <c r="H148" i="40"/>
  <c r="E137" i="40"/>
  <c r="E139" i="40"/>
  <c r="E150" i="40"/>
  <c r="J134" i="40"/>
  <c r="F134" i="40"/>
  <c r="J133" i="40"/>
  <c r="F133" i="40"/>
  <c r="J132" i="40"/>
  <c r="F132" i="40"/>
  <c r="I123" i="40"/>
  <c r="I133" i="40"/>
  <c r="H123" i="40"/>
  <c r="H133" i="40"/>
  <c r="G123" i="40"/>
  <c r="G133" i="40"/>
  <c r="E123" i="40"/>
  <c r="E133" i="40"/>
  <c r="D123" i="40"/>
  <c r="D133" i="40"/>
  <c r="C123" i="40"/>
  <c r="C133" i="40"/>
  <c r="I122" i="40"/>
  <c r="E122" i="40"/>
  <c r="D122" i="40"/>
  <c r="I118" i="40"/>
  <c r="H118" i="40"/>
  <c r="G118" i="40"/>
  <c r="E118" i="40"/>
  <c r="D118" i="40"/>
  <c r="C118" i="40"/>
  <c r="I117" i="40"/>
  <c r="H117" i="40"/>
  <c r="E117" i="40"/>
  <c r="D117" i="40"/>
  <c r="D113" i="40"/>
  <c r="E113" i="40"/>
  <c r="F113" i="40"/>
  <c r="G113" i="40"/>
  <c r="H113" i="40"/>
  <c r="I113" i="40"/>
  <c r="J113" i="40"/>
  <c r="K113" i="40"/>
  <c r="L113" i="40"/>
  <c r="M113" i="40"/>
  <c r="D112" i="40"/>
  <c r="E112" i="40"/>
  <c r="F112" i="40"/>
  <c r="G112" i="40"/>
  <c r="H112" i="40"/>
  <c r="I112" i="40"/>
  <c r="J112" i="40"/>
  <c r="K112" i="40"/>
  <c r="L112" i="40"/>
  <c r="M112" i="40"/>
  <c r="AB2086" i="33"/>
  <c r="AB2097" i="33"/>
  <c r="AC2086" i="33"/>
  <c r="AC2097" i="33"/>
  <c r="AC1935" i="33"/>
  <c r="AC1936" i="33"/>
  <c r="AC2087" i="33"/>
  <c r="AC2098" i="33"/>
  <c r="AB1935" i="33"/>
  <c r="AB1936" i="33"/>
  <c r="AB2087" i="33"/>
  <c r="AB2098" i="33"/>
  <c r="DJ566" i="33"/>
  <c r="DJ568" i="33"/>
  <c r="DJ569" i="33"/>
  <c r="DJ2081" i="33"/>
  <c r="AO1871" i="40"/>
  <c r="DI566" i="33"/>
  <c r="DH566" i="33"/>
  <c r="DH568" i="33"/>
  <c r="DG566" i="33"/>
  <c r="DG568" i="33"/>
  <c r="DF566" i="33"/>
  <c r="DF568" i="33"/>
  <c r="DE566" i="33"/>
  <c r="DE568" i="33"/>
  <c r="DD566" i="33"/>
  <c r="DD568" i="33"/>
  <c r="DC566" i="33"/>
  <c r="DC568" i="33"/>
  <c r="DB566" i="33"/>
  <c r="DB568" i="33"/>
  <c r="DA566" i="33"/>
  <c r="CZ566" i="33"/>
  <c r="CZ568" i="33"/>
  <c r="CY566" i="33"/>
  <c r="CY568" i="33"/>
  <c r="CX566" i="33"/>
  <c r="CX568" i="33"/>
  <c r="CW566" i="33"/>
  <c r="CW568" i="33"/>
  <c r="CV566" i="33"/>
  <c r="CV568" i="33"/>
  <c r="CU566" i="33"/>
  <c r="CU568" i="33"/>
  <c r="CT566" i="33"/>
  <c r="CT568" i="33"/>
  <c r="CS566" i="33"/>
  <c r="CR566" i="33"/>
  <c r="CR568" i="33"/>
  <c r="CQ566" i="33"/>
  <c r="CQ568" i="33"/>
  <c r="CP566" i="33"/>
  <c r="CP568" i="33"/>
  <c r="CO566" i="33"/>
  <c r="CO568" i="33"/>
  <c r="CN566" i="33"/>
  <c r="CN568" i="33"/>
  <c r="CM566" i="33"/>
  <c r="CM568" i="33"/>
  <c r="CL566" i="33"/>
  <c r="CL568" i="33"/>
  <c r="CK566" i="33"/>
  <c r="CJ566" i="33"/>
  <c r="CJ568" i="33"/>
  <c r="CI566" i="33"/>
  <c r="CI568" i="33"/>
  <c r="CH566" i="33"/>
  <c r="CH568" i="33"/>
  <c r="CG566" i="33"/>
  <c r="CG568" i="33"/>
  <c r="CF566" i="33"/>
  <c r="CF568" i="33"/>
  <c r="CE566" i="33"/>
  <c r="CE568" i="33"/>
  <c r="AF231" i="40"/>
  <c r="AH231" i="40"/>
  <c r="AJ231" i="40"/>
  <c r="AL231" i="40"/>
  <c r="AN231" i="40"/>
  <c r="BP1042" i="33"/>
  <c r="F196" i="40"/>
  <c r="S308" i="40"/>
  <c r="I260" i="40"/>
  <c r="K317" i="40"/>
  <c r="G196" i="40"/>
  <c r="K260" i="40"/>
  <c r="M317" i="40"/>
  <c r="I196" i="40"/>
  <c r="G260" i="40"/>
  <c r="R308" i="40"/>
  <c r="I316" i="40"/>
  <c r="J260" i="40"/>
  <c r="J316" i="40"/>
  <c r="E196" i="40"/>
  <c r="M196" i="40"/>
  <c r="I124" i="40"/>
  <c r="I134" i="40"/>
  <c r="I176" i="40"/>
  <c r="I186" i="40"/>
  <c r="E161" i="40"/>
  <c r="E171" i="40"/>
  <c r="G137" i="40"/>
  <c r="G148" i="40"/>
  <c r="D227" i="40"/>
  <c r="L227" i="40"/>
  <c r="L228" i="40"/>
  <c r="L295" i="40"/>
  <c r="H139" i="40"/>
  <c r="H150" i="40"/>
  <c r="E156" i="40"/>
  <c r="E260" i="40"/>
  <c r="M260" i="40"/>
  <c r="E227" i="40"/>
  <c r="E228" i="40"/>
  <c r="E295" i="40"/>
  <c r="M227" i="40"/>
  <c r="D138" i="40"/>
  <c r="G154" i="40"/>
  <c r="G156" i="40"/>
  <c r="H196" i="40"/>
  <c r="F227" i="40"/>
  <c r="F228" i="40"/>
  <c r="F295" i="40"/>
  <c r="F223" i="40"/>
  <c r="F224" i="40"/>
  <c r="F247" i="40"/>
  <c r="C311" i="40"/>
  <c r="I156" i="40"/>
  <c r="H174" i="40"/>
  <c r="E184" i="40"/>
  <c r="J196" i="40"/>
  <c r="C210" i="40"/>
  <c r="C211" i="40"/>
  <c r="H227" i="40"/>
  <c r="H228" i="40"/>
  <c r="H295" i="40"/>
  <c r="Q308" i="40"/>
  <c r="I227" i="40"/>
  <c r="I228" i="40"/>
  <c r="I295" i="40"/>
  <c r="K316" i="40"/>
  <c r="D137" i="40"/>
  <c r="C137" i="40"/>
  <c r="I184" i="40"/>
  <c r="M316" i="40"/>
  <c r="M228" i="40"/>
  <c r="M295" i="40"/>
  <c r="K311" i="40"/>
  <c r="M122" i="40"/>
  <c r="M132" i="40"/>
  <c r="N184" i="40"/>
  <c r="AH260" i="40"/>
  <c r="AO231" i="40"/>
  <c r="AK231" i="40"/>
  <c r="AI231" i="40"/>
  <c r="AM231" i="40"/>
  <c r="K118" i="40"/>
  <c r="L118" i="40"/>
  <c r="M159" i="40"/>
  <c r="L159" i="40"/>
  <c r="K159" i="40"/>
  <c r="K169" i="40"/>
  <c r="L175" i="40"/>
  <c r="L185" i="40"/>
  <c r="AG231" i="40"/>
  <c r="AO260" i="40"/>
  <c r="AI260" i="40"/>
  <c r="L155" i="40"/>
  <c r="AK260" i="40"/>
  <c r="AM260" i="40"/>
  <c r="N149" i="40"/>
  <c r="AI287" i="40"/>
  <c r="L174" i="40"/>
  <c r="L184" i="40"/>
  <c r="N185" i="40"/>
  <c r="M175" i="40"/>
  <c r="M185" i="40"/>
  <c r="L160" i="40"/>
  <c r="L170" i="40"/>
  <c r="M160" i="40"/>
  <c r="M170" i="40"/>
  <c r="K160" i="40"/>
  <c r="K170" i="40"/>
  <c r="L154" i="40"/>
  <c r="K154" i="40"/>
  <c r="K156" i="40"/>
  <c r="M155" i="40"/>
  <c r="M156" i="40"/>
  <c r="M137" i="40"/>
  <c r="M139" i="40"/>
  <c r="M150" i="40"/>
  <c r="K138" i="40"/>
  <c r="K149" i="40"/>
  <c r="L138" i="40"/>
  <c r="L149" i="40"/>
  <c r="R134" i="40"/>
  <c r="K123" i="40"/>
  <c r="K133" i="40"/>
  <c r="N133" i="40"/>
  <c r="L123" i="40"/>
  <c r="L133" i="40"/>
  <c r="M119" i="40"/>
  <c r="I119" i="40"/>
  <c r="H122" i="40"/>
  <c r="H132" i="40"/>
  <c r="E132" i="40"/>
  <c r="E124" i="40"/>
  <c r="E134" i="40"/>
  <c r="M124" i="40"/>
  <c r="M134" i="40"/>
  <c r="H119" i="40"/>
  <c r="G117" i="40"/>
  <c r="G119" i="40"/>
  <c r="P134" i="40"/>
  <c r="P132" i="40"/>
  <c r="C117" i="40"/>
  <c r="C119" i="40"/>
  <c r="D119" i="40"/>
  <c r="D132" i="40"/>
  <c r="C122" i="40"/>
  <c r="D124" i="40"/>
  <c r="D134" i="40"/>
  <c r="E119" i="40"/>
  <c r="D156" i="40"/>
  <c r="C154" i="40"/>
  <c r="C156" i="40"/>
  <c r="I277" i="40"/>
  <c r="I280" i="40"/>
  <c r="AG277" i="40"/>
  <c r="AO277" i="40"/>
  <c r="AO240" i="40"/>
  <c r="E282" i="40"/>
  <c r="E284" i="40"/>
  <c r="M282" i="40"/>
  <c r="M283" i="40"/>
  <c r="M284" i="40"/>
  <c r="Q132" i="40"/>
  <c r="D139" i="40"/>
  <c r="D150" i="40"/>
  <c r="G174" i="40"/>
  <c r="H184" i="40"/>
  <c r="H176" i="40"/>
  <c r="H186" i="40"/>
  <c r="Q134" i="40"/>
  <c r="I132" i="40"/>
  <c r="L117" i="40"/>
  <c r="G139" i="40"/>
  <c r="G150" i="40"/>
  <c r="I148" i="40"/>
  <c r="I139" i="40"/>
  <c r="I150" i="40"/>
  <c r="P169" i="40"/>
  <c r="C148" i="40"/>
  <c r="O184" i="40"/>
  <c r="O186" i="40"/>
  <c r="G287" i="40"/>
  <c r="G258" i="40"/>
  <c r="G215" i="40"/>
  <c r="G214" i="40"/>
  <c r="G240" i="40"/>
  <c r="G210" i="40"/>
  <c r="G211" i="40"/>
  <c r="J227" i="40"/>
  <c r="J228" i="40"/>
  <c r="J295" i="40"/>
  <c r="J223" i="40"/>
  <c r="J224" i="40"/>
  <c r="D148" i="40"/>
  <c r="P171" i="40"/>
  <c r="E148" i="40"/>
  <c r="D159" i="40"/>
  <c r="E169" i="40"/>
  <c r="C176" i="40"/>
  <c r="C186" i="40"/>
  <c r="G247" i="40"/>
  <c r="G246" i="40"/>
  <c r="D184" i="40"/>
  <c r="D176" i="40"/>
  <c r="D186" i="40"/>
  <c r="M184" i="40"/>
  <c r="J280" i="40"/>
  <c r="J277" i="40"/>
  <c r="AH277" i="40"/>
  <c r="F284" i="40"/>
  <c r="F252" i="40"/>
  <c r="F282" i="40"/>
  <c r="C227" i="40"/>
  <c r="C228" i="40"/>
  <c r="C295" i="40"/>
  <c r="K227" i="40"/>
  <c r="K228" i="40"/>
  <c r="K295" i="40"/>
  <c r="G263" i="40"/>
  <c r="H159" i="40"/>
  <c r="E176" i="40"/>
  <c r="E186" i="40"/>
  <c r="P186" i="40"/>
  <c r="G292" i="40"/>
  <c r="G291" i="40"/>
  <c r="G293" i="40"/>
  <c r="G311" i="40"/>
  <c r="D228" i="40"/>
  <c r="D295" i="40"/>
  <c r="P184" i="40"/>
  <c r="L277" i="40"/>
  <c r="AJ277" i="40"/>
  <c r="AJ278" i="40"/>
  <c r="H285" i="40"/>
  <c r="H284" i="40"/>
  <c r="H283" i="40"/>
  <c r="H282" i="40"/>
  <c r="H252" i="40"/>
  <c r="AH282" i="40"/>
  <c r="J287" i="40"/>
  <c r="J258" i="40"/>
  <c r="J215" i="40"/>
  <c r="J214" i="40"/>
  <c r="J210" i="40"/>
  <c r="J211" i="40"/>
  <c r="J240" i="40"/>
  <c r="M277" i="40"/>
  <c r="AK277" i="40"/>
  <c r="I283" i="40"/>
  <c r="I282" i="40"/>
  <c r="I284" i="40"/>
  <c r="I285" i="40"/>
  <c r="AI282" i="40"/>
  <c r="C287" i="40"/>
  <c r="C258" i="40"/>
  <c r="C215" i="40"/>
  <c r="C214" i="40"/>
  <c r="C240" i="40"/>
  <c r="K287" i="40"/>
  <c r="K258" i="40"/>
  <c r="K215" i="40"/>
  <c r="K214" i="40"/>
  <c r="K240" i="40"/>
  <c r="K210" i="40"/>
  <c r="K211" i="40"/>
  <c r="C247" i="40"/>
  <c r="C246" i="40"/>
  <c r="K247" i="40"/>
  <c r="K249" i="40"/>
  <c r="K246" i="40"/>
  <c r="C217" i="40"/>
  <c r="C218" i="40"/>
  <c r="Q171" i="40"/>
  <c r="AL277" i="40"/>
  <c r="J284" i="40"/>
  <c r="J282" i="40"/>
  <c r="J285" i="40"/>
  <c r="J283" i="40"/>
  <c r="J252" i="40"/>
  <c r="G217" i="40"/>
  <c r="G218" i="40"/>
  <c r="G227" i="40"/>
  <c r="G228" i="40"/>
  <c r="G295" i="40"/>
  <c r="I169" i="40"/>
  <c r="G280" i="40"/>
  <c r="G277" i="40"/>
  <c r="AL282" i="40"/>
  <c r="K293" i="40"/>
  <c r="K291" i="40"/>
  <c r="K292" i="40"/>
  <c r="K217" i="40"/>
  <c r="K218" i="40"/>
  <c r="H277" i="40"/>
  <c r="H280" i="40"/>
  <c r="AF240" i="40"/>
  <c r="AN277" i="40"/>
  <c r="AN278" i="40"/>
  <c r="D284" i="40"/>
  <c r="D252" i="40"/>
  <c r="D282" i="40"/>
  <c r="L284" i="40"/>
  <c r="L252" i="40"/>
  <c r="L282" i="40"/>
  <c r="L283" i="40"/>
  <c r="K283" i="40"/>
  <c r="K282" i="40"/>
  <c r="K284" i="40"/>
  <c r="K252" i="40"/>
  <c r="D287" i="40"/>
  <c r="D258" i="40"/>
  <c r="D215" i="40"/>
  <c r="D214" i="40"/>
  <c r="D240" i="40"/>
  <c r="L287" i="40"/>
  <c r="L258" i="40"/>
  <c r="L215" i="40"/>
  <c r="L214" i="40"/>
  <c r="L240" i="40"/>
  <c r="D260" i="40"/>
  <c r="L260" i="40"/>
  <c r="AJ260" i="40"/>
  <c r="D210" i="40"/>
  <c r="D211" i="40"/>
  <c r="L210" i="40"/>
  <c r="L211" i="40"/>
  <c r="L292" i="40"/>
  <c r="L291" i="40"/>
  <c r="L293" i="40"/>
  <c r="D247" i="40"/>
  <c r="D246" i="40"/>
  <c r="L247" i="40"/>
  <c r="L246" i="40"/>
  <c r="D311" i="40"/>
  <c r="L311" i="40"/>
  <c r="D217" i="40"/>
  <c r="D218" i="40"/>
  <c r="L217" i="40"/>
  <c r="L218" i="40"/>
  <c r="C223" i="40"/>
  <c r="C224" i="40"/>
  <c r="K223" i="40"/>
  <c r="K224" i="40"/>
  <c r="AN240" i="40"/>
  <c r="C252" i="40"/>
  <c r="E258" i="40"/>
  <c r="E215" i="40"/>
  <c r="E214" i="40"/>
  <c r="E287" i="40"/>
  <c r="E240" i="40"/>
  <c r="M258" i="40"/>
  <c r="M215" i="40"/>
  <c r="M214" i="40"/>
  <c r="M287" i="40"/>
  <c r="M240" i="40"/>
  <c r="E210" i="40"/>
  <c r="E211" i="40"/>
  <c r="M210" i="40"/>
  <c r="M211" i="40"/>
  <c r="M292" i="40"/>
  <c r="M293" i="40"/>
  <c r="M291" i="40"/>
  <c r="E247" i="40"/>
  <c r="E246" i="40"/>
  <c r="M247" i="40"/>
  <c r="M249" i="40"/>
  <c r="M246" i="40"/>
  <c r="E311" i="40"/>
  <c r="M311" i="40"/>
  <c r="E217" i="40"/>
  <c r="E218" i="40"/>
  <c r="M217" i="40"/>
  <c r="M218" i="40"/>
  <c r="D223" i="40"/>
  <c r="D224" i="40"/>
  <c r="L223" i="40"/>
  <c r="L224" i="40"/>
  <c r="AG240" i="40"/>
  <c r="F287" i="40"/>
  <c r="F258" i="40"/>
  <c r="F215" i="40"/>
  <c r="F214" i="40"/>
  <c r="F260" i="40"/>
  <c r="AL260" i="40"/>
  <c r="F210" i="40"/>
  <c r="F211" i="40"/>
  <c r="F311" i="40"/>
  <c r="F217" i="40"/>
  <c r="F218" i="40"/>
  <c r="E223" i="40"/>
  <c r="E224" i="40"/>
  <c r="M223" i="40"/>
  <c r="M224" i="40"/>
  <c r="F246" i="40"/>
  <c r="G307" i="40"/>
  <c r="O307" i="40"/>
  <c r="O308" i="40"/>
  <c r="K277" i="40"/>
  <c r="G282" i="40"/>
  <c r="G284" i="40"/>
  <c r="G283" i="40"/>
  <c r="G285" i="40"/>
  <c r="H287" i="40"/>
  <c r="H258" i="40"/>
  <c r="H215" i="40"/>
  <c r="H214" i="40"/>
  <c r="H240" i="40"/>
  <c r="H260" i="40"/>
  <c r="AN260" i="40"/>
  <c r="H210" i="40"/>
  <c r="H211" i="40"/>
  <c r="H293" i="40"/>
  <c r="H292" i="40"/>
  <c r="H291" i="40"/>
  <c r="H247" i="40"/>
  <c r="H246" i="40"/>
  <c r="H311" i="40"/>
  <c r="H217" i="40"/>
  <c r="H218" i="40"/>
  <c r="G223" i="40"/>
  <c r="G224" i="40"/>
  <c r="AJ240" i="40"/>
  <c r="Q299" i="40"/>
  <c r="I258" i="40"/>
  <c r="I215" i="40"/>
  <c r="I214" i="40"/>
  <c r="I287" i="40"/>
  <c r="I240" i="40"/>
  <c r="I210" i="40"/>
  <c r="I211" i="40"/>
  <c r="I293" i="40"/>
  <c r="I291" i="40"/>
  <c r="I292" i="40"/>
  <c r="I247" i="40"/>
  <c r="I246" i="40"/>
  <c r="I311" i="40"/>
  <c r="I217" i="40"/>
  <c r="I218" i="40"/>
  <c r="H223" i="40"/>
  <c r="H224" i="40"/>
  <c r="AK240" i="40"/>
  <c r="J247" i="40"/>
  <c r="J249" i="40"/>
  <c r="J292" i="40"/>
  <c r="J291" i="40"/>
  <c r="J293" i="40"/>
  <c r="J311" i="40"/>
  <c r="J217" i="40"/>
  <c r="J218" i="40"/>
  <c r="I223" i="40"/>
  <c r="I224" i="40"/>
  <c r="E303" i="40"/>
  <c r="M303" i="40"/>
  <c r="I252" i="40"/>
  <c r="J299" i="40"/>
  <c r="R299" i="40"/>
  <c r="I303" i="40"/>
  <c r="Q303" i="40"/>
  <c r="Q304" i="40"/>
  <c r="D307" i="40"/>
  <c r="L307" i="40"/>
  <c r="P299" i="40"/>
  <c r="P300" i="40"/>
  <c r="E252" i="40"/>
  <c r="M252" i="40"/>
  <c r="L299" i="40"/>
  <c r="L249" i="40"/>
  <c r="G303" i="40"/>
  <c r="G255" i="40"/>
  <c r="L303" i="40"/>
  <c r="C303" i="40"/>
  <c r="K303" i="40"/>
  <c r="S303" i="40"/>
  <c r="S304" i="40"/>
  <c r="F303" i="40"/>
  <c r="N303" i="40"/>
  <c r="O304" i="40"/>
  <c r="H317" i="40"/>
  <c r="I317" i="40"/>
  <c r="H316" i="40"/>
  <c r="G316" i="40"/>
  <c r="G317" i="40"/>
  <c r="L316" i="40"/>
  <c r="L317" i="40"/>
  <c r="CU567" i="33"/>
  <c r="DC567" i="33"/>
  <c r="DJ567" i="33"/>
  <c r="CJ567" i="33"/>
  <c r="CR567" i="33"/>
  <c r="CZ567" i="33"/>
  <c r="DH567" i="33"/>
  <c r="CE567" i="33"/>
  <c r="CM567" i="33"/>
  <c r="CT567" i="33"/>
  <c r="DB567" i="33"/>
  <c r="CK567" i="33"/>
  <c r="CI567" i="33"/>
  <c r="CK568" i="33"/>
  <c r="CH567" i="33"/>
  <c r="CG567" i="33"/>
  <c r="CF567" i="33"/>
  <c r="CS567" i="33"/>
  <c r="CP567" i="33"/>
  <c r="CO567" i="33"/>
  <c r="CN567" i="33"/>
  <c r="CS568" i="33"/>
  <c r="CQ567" i="33"/>
  <c r="DA567" i="33"/>
  <c r="CY567" i="33"/>
  <c r="CX567" i="33"/>
  <c r="DA568" i="33"/>
  <c r="CW567" i="33"/>
  <c r="CV567" i="33"/>
  <c r="DI567" i="33"/>
  <c r="DE567" i="33"/>
  <c r="DD567" i="33"/>
  <c r="DI568" i="33"/>
  <c r="DI569" i="33"/>
  <c r="DI2081" i="33"/>
  <c r="DG567" i="33"/>
  <c r="DF567" i="33"/>
  <c r="CL567" i="33"/>
  <c r="AO232" i="40"/>
  <c r="AK232" i="40"/>
  <c r="AG232" i="40"/>
  <c r="AL232" i="40"/>
  <c r="AJ232" i="40"/>
  <c r="AF232" i="40"/>
  <c r="AI232" i="40"/>
  <c r="AM232" i="40"/>
  <c r="AN232" i="40"/>
  <c r="AH232" i="40"/>
  <c r="BQ1042" i="33"/>
  <c r="Q300" i="40"/>
  <c r="I296" i="40"/>
  <c r="C138" i="40"/>
  <c r="D149" i="40"/>
  <c r="P308" i="40"/>
  <c r="R304" i="40"/>
  <c r="R300" i="40"/>
  <c r="S300" i="40"/>
  <c r="M296" i="40"/>
  <c r="I297" i="40"/>
  <c r="L122" i="40"/>
  <c r="L124" i="40"/>
  <c r="L134" i="40"/>
  <c r="M169" i="40"/>
  <c r="L169" i="40"/>
  <c r="K161" i="40"/>
  <c r="K171" i="40"/>
  <c r="K174" i="40"/>
  <c r="K184" i="40"/>
  <c r="L176" i="40"/>
  <c r="L186" i="40"/>
  <c r="L156" i="40"/>
  <c r="M161" i="40"/>
  <c r="M171" i="40"/>
  <c r="AL278" i="40"/>
  <c r="AI283" i="40"/>
  <c r="AH278" i="40"/>
  <c r="AO278" i="40"/>
  <c r="AM278" i="40"/>
  <c r="AI278" i="40"/>
  <c r="L161" i="40"/>
  <c r="L171" i="40"/>
  <c r="AK278" i="40"/>
  <c r="AI240" i="40"/>
  <c r="M176" i="40"/>
  <c r="M186" i="40"/>
  <c r="M148" i="40"/>
  <c r="L137" i="40"/>
  <c r="H124" i="40"/>
  <c r="H134" i="40"/>
  <c r="G122" i="40"/>
  <c r="I289" i="40"/>
  <c r="I288" i="40"/>
  <c r="L253" i="40"/>
  <c r="L255" i="40"/>
  <c r="L263" i="40"/>
  <c r="AJ287" i="40"/>
  <c r="AJ288" i="40"/>
  <c r="K297" i="40"/>
  <c r="K296" i="40"/>
  <c r="O171" i="40"/>
  <c r="O169" i="40"/>
  <c r="L119" i="40"/>
  <c r="K117" i="40"/>
  <c r="K119" i="40"/>
  <c r="AO287" i="40"/>
  <c r="AK287" i="40"/>
  <c r="AK288" i="40"/>
  <c r="L278" i="40"/>
  <c r="L279" i="40"/>
  <c r="E263" i="40"/>
  <c r="E253" i="40"/>
  <c r="E255" i="40"/>
  <c r="AF282" i="40"/>
  <c r="AI291" i="40"/>
  <c r="AM287" i="40"/>
  <c r="AM282" i="40"/>
  <c r="AM283" i="40"/>
  <c r="AF287" i="40"/>
  <c r="H279" i="40"/>
  <c r="H278" i="40"/>
  <c r="J253" i="40"/>
  <c r="J255" i="40"/>
  <c r="J263" i="40"/>
  <c r="K289" i="40"/>
  <c r="K288" i="40"/>
  <c r="H263" i="40"/>
  <c r="H253" i="40"/>
  <c r="H255" i="40"/>
  <c r="J297" i="40"/>
  <c r="J296" i="40"/>
  <c r="O134" i="40"/>
  <c r="O132" i="40"/>
  <c r="L296" i="40"/>
  <c r="L297" i="40"/>
  <c r="AM240" i="40"/>
  <c r="M263" i="40"/>
  <c r="M253" i="40"/>
  <c r="M255" i="40"/>
  <c r="K263" i="40"/>
  <c r="K253" i="40"/>
  <c r="K255" i="40"/>
  <c r="D253" i="40"/>
  <c r="D255" i="40"/>
  <c r="D263" i="40"/>
  <c r="C159" i="40"/>
  <c r="D161" i="40"/>
  <c r="D171" i="40"/>
  <c r="D169" i="40"/>
  <c r="G288" i="40"/>
  <c r="G289" i="40"/>
  <c r="G176" i="40"/>
  <c r="G186" i="40"/>
  <c r="G184" i="40"/>
  <c r="AO282" i="40"/>
  <c r="I263" i="40"/>
  <c r="I253" i="40"/>
  <c r="I255" i="40"/>
  <c r="K279" i="40"/>
  <c r="K278" i="40"/>
  <c r="L288" i="40"/>
  <c r="L289" i="40"/>
  <c r="H161" i="40"/>
  <c r="H171" i="40"/>
  <c r="H169" i="40"/>
  <c r="G159" i="40"/>
  <c r="AG282" i="40"/>
  <c r="C132" i="40"/>
  <c r="C124" i="40"/>
  <c r="C134" i="40"/>
  <c r="G296" i="40"/>
  <c r="G297" i="40"/>
  <c r="AN282" i="40"/>
  <c r="H297" i="40"/>
  <c r="H296" i="40"/>
  <c r="AL287" i="40"/>
  <c r="AL240" i="40"/>
  <c r="M297" i="40"/>
  <c r="G269" i="40"/>
  <c r="G264" i="40"/>
  <c r="F263" i="40"/>
  <c r="F253" i="40"/>
  <c r="F255" i="40"/>
  <c r="J278" i="40"/>
  <c r="J279" i="40"/>
  <c r="AG287" i="40"/>
  <c r="I279" i="40"/>
  <c r="I278" i="40"/>
  <c r="AJ282" i="40"/>
  <c r="AJ283" i="40"/>
  <c r="H289" i="40"/>
  <c r="H288" i="40"/>
  <c r="M289" i="40"/>
  <c r="M288" i="40"/>
  <c r="C263" i="40"/>
  <c r="C253" i="40"/>
  <c r="C255" i="40"/>
  <c r="AN287" i="40"/>
  <c r="G278" i="40"/>
  <c r="G279" i="40"/>
  <c r="AK282" i="40"/>
  <c r="M278" i="40"/>
  <c r="M279" i="40"/>
  <c r="J288" i="40"/>
  <c r="J289" i="40"/>
  <c r="AH287" i="40"/>
  <c r="AH240" i="40"/>
  <c r="CF2082" i="33"/>
  <c r="BW2082" i="33"/>
  <c r="DE2082" i="33"/>
  <c r="CA2082" i="33"/>
  <c r="DA2082" i="33"/>
  <c r="CO2082" i="33"/>
  <c r="BO2082" i="33"/>
  <c r="BL2082" i="33"/>
  <c r="CI2082" i="33"/>
  <c r="BQ2082" i="33"/>
  <c r="DI2082" i="33"/>
  <c r="CE2082" i="33"/>
  <c r="CB2082" i="33"/>
  <c r="BP2082" i="33"/>
  <c r="CY2082" i="33"/>
  <c r="CW2082" i="33"/>
  <c r="CM2082" i="33"/>
  <c r="BK2082" i="33"/>
  <c r="CR2082" i="33"/>
  <c r="BM2082" i="33"/>
  <c r="DC2082" i="33"/>
  <c r="CG2082" i="33"/>
  <c r="BX2082" i="33"/>
  <c r="DH2082" i="33"/>
  <c r="CV2082" i="33"/>
  <c r="CU2082" i="33"/>
  <c r="BU2082" i="33"/>
  <c r="CN2082" i="33"/>
  <c r="CQ2082" i="33"/>
  <c r="BT2082" i="33"/>
  <c r="CC2082" i="33"/>
  <c r="DD2082" i="33"/>
  <c r="DG2082" i="33"/>
  <c r="CZ2082" i="33"/>
  <c r="CK2082" i="33"/>
  <c r="CS2082" i="33"/>
  <c r="BY2082" i="33"/>
  <c r="BS2082" i="33"/>
  <c r="CJ2082" i="33"/>
  <c r="DA569" i="33"/>
  <c r="DA2081" i="33"/>
  <c r="CX569" i="33"/>
  <c r="CX2081" i="33"/>
  <c r="AL1871" i="40"/>
  <c r="DB569" i="33"/>
  <c r="DB2081" i="33"/>
  <c r="AM1871" i="40"/>
  <c r="CS569" i="33"/>
  <c r="CS2081" i="33"/>
  <c r="CP569" i="33"/>
  <c r="CP2081" i="33"/>
  <c r="AJ1871" i="40"/>
  <c r="CV569" i="33"/>
  <c r="CV2081" i="33"/>
  <c r="DD569" i="33"/>
  <c r="DD2081" i="33"/>
  <c r="CU569" i="33"/>
  <c r="CU2081" i="33"/>
  <c r="CI569" i="33"/>
  <c r="CI2081" i="33"/>
  <c r="CK569" i="33"/>
  <c r="CK2081" i="33"/>
  <c r="CE569" i="33"/>
  <c r="CE2081" i="33"/>
  <c r="CF569" i="33"/>
  <c r="CF2081" i="33"/>
  <c r="DH569" i="33"/>
  <c r="DH2081" i="33"/>
  <c r="CN569" i="33"/>
  <c r="CN2081" i="33"/>
  <c r="CW569" i="33"/>
  <c r="CW2081" i="33"/>
  <c r="CT569" i="33"/>
  <c r="CT2081" i="33"/>
  <c r="AK1871" i="40"/>
  <c r="CZ569" i="33"/>
  <c r="CZ2081" i="33"/>
  <c r="CJ569" i="33"/>
  <c r="CJ2081" i="33"/>
  <c r="DC569" i="33"/>
  <c r="DC2081" i="33"/>
  <c r="CL569" i="33"/>
  <c r="CL2081" i="33"/>
  <c r="AI1871" i="40"/>
  <c r="DE569" i="33"/>
  <c r="DE2081" i="33"/>
  <c r="CR569" i="33"/>
  <c r="CR2081" i="33"/>
  <c r="CQ569" i="33"/>
  <c r="CQ2081" i="33"/>
  <c r="CM569" i="33"/>
  <c r="CM2081" i="33"/>
  <c r="CG569" i="33"/>
  <c r="CG2081" i="33"/>
  <c r="DG569" i="33"/>
  <c r="DG2081" i="33"/>
  <c r="DF569" i="33"/>
  <c r="DF2081" i="33"/>
  <c r="AN1871" i="40"/>
  <c r="CY569" i="33"/>
  <c r="CY2081" i="33"/>
  <c r="CH569" i="33"/>
  <c r="CH2081" i="33"/>
  <c r="AH1871" i="40"/>
  <c r="CO569" i="33"/>
  <c r="CO2081" i="33"/>
  <c r="BR1042" i="33"/>
  <c r="C149" i="40"/>
  <c r="C139" i="40"/>
  <c r="C150" i="40"/>
  <c r="L132" i="40"/>
  <c r="K122" i="40"/>
  <c r="K124" i="40"/>
  <c r="K134" i="40"/>
  <c r="AG283" i="40"/>
  <c r="K176" i="40"/>
  <c r="K186" i="40"/>
  <c r="AO283" i="40"/>
  <c r="AM288" i="40"/>
  <c r="AH288" i="40"/>
  <c r="AG288" i="40"/>
  <c r="AK283" i="40"/>
  <c r="AL288" i="40"/>
  <c r="AN288" i="40"/>
  <c r="AO288" i="40"/>
  <c r="AL283" i="40"/>
  <c r="AH283" i="40"/>
  <c r="AN283" i="40"/>
  <c r="AI288" i="40"/>
  <c r="K137" i="40"/>
  <c r="L148" i="40"/>
  <c r="L139" i="40"/>
  <c r="L150" i="40"/>
  <c r="G124" i="40"/>
  <c r="G134" i="40"/>
  <c r="G132" i="40"/>
  <c r="AG291" i="40"/>
  <c r="I269" i="40"/>
  <c r="I264" i="40"/>
  <c r="D269" i="40"/>
  <c r="D264" i="40"/>
  <c r="E269" i="40"/>
  <c r="E264" i="40"/>
  <c r="F269" i="40"/>
  <c r="F264" i="40"/>
  <c r="AL291" i="40"/>
  <c r="G161" i="40"/>
  <c r="G171" i="40"/>
  <c r="G169" i="40"/>
  <c r="M269" i="40"/>
  <c r="M264" i="40"/>
  <c r="AJ291" i="40"/>
  <c r="AJ292" i="40"/>
  <c r="AO291" i="40"/>
  <c r="G270" i="40"/>
  <c r="G272" i="40"/>
  <c r="G266" i="40"/>
  <c r="S171" i="40"/>
  <c r="S169" i="40"/>
  <c r="AM291" i="40"/>
  <c r="S132" i="40"/>
  <c r="S134" i="40"/>
  <c r="L264" i="40"/>
  <c r="L269" i="40"/>
  <c r="K269" i="40"/>
  <c r="K264" i="40"/>
  <c r="AF291" i="40"/>
  <c r="AK291" i="40"/>
  <c r="J269" i="40"/>
  <c r="J264" i="40"/>
  <c r="AN291" i="40"/>
  <c r="C269" i="40"/>
  <c r="C264" i="40"/>
  <c r="AH291" i="40"/>
  <c r="C161" i="40"/>
  <c r="C171" i="40"/>
  <c r="C169" i="40"/>
  <c r="H264" i="40"/>
  <c r="H269" i="40"/>
  <c r="S184" i="40"/>
  <c r="S186" i="40"/>
  <c r="BS1042" i="33"/>
  <c r="K132" i="40"/>
  <c r="AN292" i="40"/>
  <c r="AH292" i="40"/>
  <c r="AM292" i="40"/>
  <c r="AI292" i="40"/>
  <c r="AO292" i="40"/>
  <c r="AL292" i="40"/>
  <c r="AG292" i="40"/>
  <c r="AK292" i="40"/>
  <c r="K148" i="40"/>
  <c r="K139" i="40"/>
  <c r="K150" i="40"/>
  <c r="J270" i="40"/>
  <c r="J272" i="40"/>
  <c r="J266" i="40"/>
  <c r="F270" i="40"/>
  <c r="F272" i="40"/>
  <c r="F266" i="40"/>
  <c r="D270" i="40"/>
  <c r="D272" i="40"/>
  <c r="D266" i="40"/>
  <c r="C270" i="40"/>
  <c r="C272" i="40"/>
  <c r="C266" i="40"/>
  <c r="L270" i="40"/>
  <c r="L272" i="40"/>
  <c r="L266" i="40"/>
  <c r="K270" i="40"/>
  <c r="K272" i="40"/>
  <c r="K266" i="40"/>
  <c r="I270" i="40"/>
  <c r="I272" i="40"/>
  <c r="I266" i="40"/>
  <c r="H270" i="40"/>
  <c r="H272" i="40"/>
  <c r="H266" i="40"/>
  <c r="M270" i="40"/>
  <c r="M272" i="40"/>
  <c r="M266" i="40"/>
  <c r="E270" i="40"/>
  <c r="E272" i="40"/>
  <c r="E266" i="40"/>
  <c r="BT1042" i="33"/>
  <c r="AF246" i="40"/>
  <c r="AF248" i="40"/>
  <c r="BU1042" i="33"/>
  <c r="AF299" i="40"/>
  <c r="AF249" i="40"/>
  <c r="AF214" i="40"/>
  <c r="AF217" i="40"/>
  <c r="AF218" i="40"/>
  <c r="AG248" i="40"/>
  <c r="AG246" i="40"/>
  <c r="BV1042" i="33"/>
  <c r="AF227" i="40"/>
  <c r="AF228" i="40"/>
  <c r="AF223" i="40"/>
  <c r="AF224" i="40"/>
  <c r="AG299" i="40"/>
  <c r="AG300" i="40"/>
  <c r="AG249" i="40"/>
  <c r="AH248" i="40"/>
  <c r="AH246" i="40"/>
  <c r="AG214" i="40"/>
  <c r="AG217" i="40"/>
  <c r="AG218" i="40"/>
  <c r="AF255" i="40"/>
  <c r="BW1042" i="33"/>
  <c r="AH214" i="40"/>
  <c r="AH217" i="40"/>
  <c r="AH218" i="40"/>
  <c r="AI248" i="40"/>
  <c r="AI246" i="40"/>
  <c r="AG227" i="40"/>
  <c r="AG228" i="40"/>
  <c r="AG223" i="40"/>
  <c r="AG224" i="40"/>
  <c r="AH299" i="40"/>
  <c r="AH300" i="40"/>
  <c r="AH249" i="40"/>
  <c r="AG255" i="40"/>
  <c r="AF295" i="40"/>
  <c r="BX1042" i="33"/>
  <c r="AI214" i="40"/>
  <c r="AI217" i="40"/>
  <c r="AI218" i="40"/>
  <c r="AJ248" i="40"/>
  <c r="AJ246" i="40"/>
  <c r="AI299" i="40"/>
  <c r="AI300" i="40"/>
  <c r="AI249" i="40"/>
  <c r="AH223" i="40"/>
  <c r="AH224" i="40"/>
  <c r="AH227" i="40"/>
  <c r="AH228" i="40"/>
  <c r="AG295" i="40"/>
  <c r="AG296" i="40"/>
  <c r="AH255" i="40"/>
  <c r="BY1042" i="33"/>
  <c r="AI255" i="40"/>
  <c r="AH295" i="40"/>
  <c r="AH296" i="40"/>
  <c r="AI227" i="40"/>
  <c r="AI228" i="40"/>
  <c r="AI223" i="40"/>
  <c r="AI224" i="40"/>
  <c r="AJ214" i="40"/>
  <c r="AJ217" i="40"/>
  <c r="AJ218" i="40"/>
  <c r="AK248" i="40"/>
  <c r="AK246" i="40"/>
  <c r="AJ299" i="40"/>
  <c r="AJ300" i="40"/>
  <c r="AJ249" i="40"/>
  <c r="BZ1042" i="33"/>
  <c r="AK299" i="40"/>
  <c r="AK300" i="40"/>
  <c r="AK249" i="40"/>
  <c r="AJ227" i="40"/>
  <c r="AJ228" i="40"/>
  <c r="AJ223" i="40"/>
  <c r="AJ224" i="40"/>
  <c r="AJ255" i="40"/>
  <c r="AI295" i="40"/>
  <c r="AI296" i="40"/>
  <c r="AL248" i="40"/>
  <c r="AL246" i="40"/>
  <c r="AK214" i="40"/>
  <c r="AK217" i="40"/>
  <c r="AK218" i="40"/>
  <c r="CA1042" i="33"/>
  <c r="AK227" i="40"/>
  <c r="AK228" i="40"/>
  <c r="AK223" i="40"/>
  <c r="AK224" i="40"/>
  <c r="AL214" i="40"/>
  <c r="AL217" i="40"/>
  <c r="AL218" i="40"/>
  <c r="AM246" i="40"/>
  <c r="AM248" i="40"/>
  <c r="AJ295" i="40"/>
  <c r="AJ296" i="40"/>
  <c r="AK255" i="40"/>
  <c r="AL299" i="40"/>
  <c r="AL300" i="40"/>
  <c r="AL249" i="40"/>
  <c r="CB1042" i="33"/>
  <c r="AM214" i="40"/>
  <c r="AM217" i="40"/>
  <c r="AM218" i="40"/>
  <c r="AL227" i="40"/>
  <c r="AL228" i="40"/>
  <c r="AL223" i="40"/>
  <c r="AL224" i="40"/>
  <c r="AL255" i="40"/>
  <c r="AN246" i="40"/>
  <c r="AN248" i="40"/>
  <c r="AM299" i="40"/>
  <c r="AM300" i="40"/>
  <c r="AM249" i="40"/>
  <c r="AK295" i="40"/>
  <c r="AK296" i="40"/>
  <c r="CC1042" i="33"/>
  <c r="AL295" i="40"/>
  <c r="AL296" i="40"/>
  <c r="AN299" i="40"/>
  <c r="AN300" i="40"/>
  <c r="AN249" i="40"/>
  <c r="AN214" i="40"/>
  <c r="AN217" i="40"/>
  <c r="AN218" i="40"/>
  <c r="AM227" i="40"/>
  <c r="AM228" i="40"/>
  <c r="AM223" i="40"/>
  <c r="AM224" i="40"/>
  <c r="AO248" i="40"/>
  <c r="AO246" i="40"/>
  <c r="AM255" i="40"/>
  <c r="CD1042" i="33"/>
  <c r="AM295" i="40"/>
  <c r="AM296" i="40"/>
  <c r="AN255" i="40"/>
  <c r="AN227" i="40"/>
  <c r="AN228" i="40"/>
  <c r="AN223" i="40"/>
  <c r="AN224" i="40"/>
  <c r="AO214" i="40"/>
  <c r="AO217" i="40"/>
  <c r="AO218" i="40"/>
  <c r="AO299" i="40"/>
  <c r="AO300" i="40"/>
  <c r="AO249" i="40"/>
  <c r="CE1042" i="33"/>
  <c r="AO227" i="40"/>
  <c r="AO228" i="40"/>
  <c r="AO223" i="40"/>
  <c r="AO224" i="40"/>
  <c r="AO255" i="40"/>
  <c r="AN295" i="40"/>
  <c r="AN296" i="40"/>
  <c r="CF1042" i="33"/>
  <c r="AO295" i="40"/>
  <c r="AO296" i="40"/>
  <c r="CG1042" i="33"/>
  <c r="DJ83" i="33"/>
  <c r="DI83" i="33"/>
  <c r="DH83" i="33"/>
  <c r="DG83" i="33"/>
  <c r="DF83" i="33"/>
  <c r="DE83" i="33"/>
  <c r="DD83" i="33"/>
  <c r="DC83" i="33"/>
  <c r="DB83" i="33"/>
  <c r="DA83" i="33"/>
  <c r="CZ83" i="33"/>
  <c r="CY83" i="33"/>
  <c r="CX83" i="33"/>
  <c r="CW83" i="33"/>
  <c r="CV83" i="33"/>
  <c r="CU83" i="33"/>
  <c r="CT83" i="33"/>
  <c r="CS83" i="33"/>
  <c r="CR83" i="33"/>
  <c r="CQ83" i="33"/>
  <c r="CP83" i="33"/>
  <c r="CO83" i="33"/>
  <c r="CN83" i="33"/>
  <c r="CM83" i="33"/>
  <c r="CL83" i="33"/>
  <c r="CK83" i="33"/>
  <c r="CJ83" i="33"/>
  <c r="CI83" i="33"/>
  <c r="CH83" i="33"/>
  <c r="CG83" i="33"/>
  <c r="CF83" i="33"/>
  <c r="CE83" i="33"/>
  <c r="CD83" i="33"/>
  <c r="CC83" i="33"/>
  <c r="CB83" i="33"/>
  <c r="CA83" i="33"/>
  <c r="BZ83" i="33"/>
  <c r="BY83" i="33"/>
  <c r="BX83" i="33"/>
  <c r="BW83" i="33"/>
  <c r="BV83" i="33"/>
  <c r="BU83" i="33"/>
  <c r="BT83" i="33"/>
  <c r="BS83" i="33"/>
  <c r="BR83" i="33"/>
  <c r="BQ83" i="33"/>
  <c r="BP83" i="33"/>
  <c r="BO83" i="33"/>
  <c r="BN83" i="33"/>
  <c r="BM83" i="33"/>
  <c r="BL83" i="33"/>
  <c r="BK83" i="33"/>
  <c r="BJ83" i="33"/>
  <c r="BI83" i="33"/>
  <c r="BH83" i="33"/>
  <c r="BG83" i="33"/>
  <c r="BF83" i="33"/>
  <c r="BE83" i="33"/>
  <c r="BD83" i="33"/>
  <c r="BC83" i="33"/>
  <c r="BB83" i="33"/>
  <c r="BA83" i="33"/>
  <c r="AZ83" i="33"/>
  <c r="AY83" i="33"/>
  <c r="AX83" i="33"/>
  <c r="AW83" i="33"/>
  <c r="AV83" i="33"/>
  <c r="AU83" i="33"/>
  <c r="AT83" i="33"/>
  <c r="AS83" i="33"/>
  <c r="AR83" i="33"/>
  <c r="AQ83" i="33"/>
  <c r="AP83" i="33"/>
  <c r="AO83" i="33"/>
  <c r="AN83" i="33"/>
  <c r="AM83" i="33"/>
  <c r="AL83" i="33"/>
  <c r="AK83" i="33"/>
  <c r="AJ83" i="33"/>
  <c r="AI83" i="33"/>
  <c r="AH83" i="33"/>
  <c r="AG83" i="33"/>
  <c r="AF83" i="33"/>
  <c r="AQ82" i="33"/>
  <c r="AM82" i="33"/>
  <c r="AI82" i="33"/>
  <c r="DJ81" i="33"/>
  <c r="DI81" i="33"/>
  <c r="DH81" i="33"/>
  <c r="DG81" i="33"/>
  <c r="DF81" i="33"/>
  <c r="DE81" i="33"/>
  <c r="DD81" i="33"/>
  <c r="DC81" i="33"/>
  <c r="DB81" i="33"/>
  <c r="DA81" i="33"/>
  <c r="CZ81" i="33"/>
  <c r="CY81" i="33"/>
  <c r="CX81" i="33"/>
  <c r="CW81" i="33"/>
  <c r="CV81" i="33"/>
  <c r="CU81" i="33"/>
  <c r="CT81" i="33"/>
  <c r="CS81" i="33"/>
  <c r="CR81" i="33"/>
  <c r="CQ81" i="33"/>
  <c r="CP81" i="33"/>
  <c r="CO81" i="33"/>
  <c r="CN81" i="33"/>
  <c r="CM81" i="33"/>
  <c r="CL81" i="33"/>
  <c r="CK81" i="33"/>
  <c r="CJ81" i="33"/>
  <c r="CI81" i="33"/>
  <c r="AI81" i="40"/>
  <c r="CH81" i="33"/>
  <c r="CG81" i="33"/>
  <c r="CF81" i="33"/>
  <c r="CE81" i="33"/>
  <c r="AH81" i="40"/>
  <c r="CD81" i="33"/>
  <c r="CC81" i="33"/>
  <c r="CB81" i="33"/>
  <c r="CA81" i="33"/>
  <c r="AG81" i="40"/>
  <c r="BZ81" i="33"/>
  <c r="BY81" i="33"/>
  <c r="BX81" i="33"/>
  <c r="BW81" i="33"/>
  <c r="AF81" i="40"/>
  <c r="BV81" i="33"/>
  <c r="BU81" i="33"/>
  <c r="BT81" i="33"/>
  <c r="BS81" i="33"/>
  <c r="AE81" i="40"/>
  <c r="BR81" i="33"/>
  <c r="BQ81" i="33"/>
  <c r="BP81" i="33"/>
  <c r="BO81" i="33"/>
  <c r="AD81" i="40"/>
  <c r="BN81" i="33"/>
  <c r="BM81" i="33"/>
  <c r="BL81" i="33"/>
  <c r="BK81" i="33"/>
  <c r="AC81" i="40"/>
  <c r="DJ80" i="33"/>
  <c r="DI80" i="33"/>
  <c r="DH80" i="33"/>
  <c r="DG80" i="33"/>
  <c r="AO80" i="40"/>
  <c r="DF80" i="33"/>
  <c r="DE80" i="33"/>
  <c r="DD80" i="33"/>
  <c r="DC80" i="33"/>
  <c r="AN80" i="40"/>
  <c r="DB80" i="33"/>
  <c r="DA80" i="33"/>
  <c r="CZ80" i="33"/>
  <c r="CY80" i="33"/>
  <c r="AM80" i="40"/>
  <c r="CX80" i="33"/>
  <c r="CW80" i="33"/>
  <c r="CV80" i="33"/>
  <c r="CU80" i="33"/>
  <c r="AL80" i="40"/>
  <c r="CT80" i="33"/>
  <c r="CS80" i="33"/>
  <c r="CR80" i="33"/>
  <c r="CQ80" i="33"/>
  <c r="AK80" i="40"/>
  <c r="CP80" i="33"/>
  <c r="CO80" i="33"/>
  <c r="CN80" i="33"/>
  <c r="CM80" i="33"/>
  <c r="AJ80" i="40"/>
  <c r="CL80" i="33"/>
  <c r="CK80" i="33"/>
  <c r="CJ80" i="33"/>
  <c r="CI80" i="33"/>
  <c r="AI80" i="40"/>
  <c r="CH80" i="33"/>
  <c r="CG80" i="33"/>
  <c r="CF80" i="33"/>
  <c r="CE80" i="33"/>
  <c r="AH80" i="40"/>
  <c r="DJ79" i="33"/>
  <c r="DI79" i="33"/>
  <c r="DH79" i="33"/>
  <c r="DG79" i="33"/>
  <c r="AO79" i="40"/>
  <c r="DF79" i="33"/>
  <c r="DE79" i="33"/>
  <c r="DD79" i="33"/>
  <c r="DC79" i="33"/>
  <c r="AN79" i="40"/>
  <c r="DB79" i="33"/>
  <c r="DA79" i="33"/>
  <c r="CZ79" i="33"/>
  <c r="CY79" i="33"/>
  <c r="AM79" i="40"/>
  <c r="CX79" i="33"/>
  <c r="CW79" i="33"/>
  <c r="CV79" i="33"/>
  <c r="CU79" i="33"/>
  <c r="AL79" i="40"/>
  <c r="CT79" i="33"/>
  <c r="CS79" i="33"/>
  <c r="CR79" i="33"/>
  <c r="CQ79" i="33"/>
  <c r="AK79" i="40"/>
  <c r="CP79" i="33"/>
  <c r="CO79" i="33"/>
  <c r="CN79" i="33"/>
  <c r="CM79" i="33"/>
  <c r="AJ79" i="40"/>
  <c r="CL79" i="33"/>
  <c r="CK79" i="33"/>
  <c r="CJ79" i="33"/>
  <c r="CI79" i="33"/>
  <c r="AI79" i="40"/>
  <c r="CH79" i="33"/>
  <c r="CG79" i="33"/>
  <c r="CF79" i="33"/>
  <c r="CE79" i="33"/>
  <c r="AH79" i="40"/>
  <c r="CD79" i="33"/>
  <c r="CC79" i="33"/>
  <c r="CB79" i="33"/>
  <c r="CA79" i="33"/>
  <c r="AG79" i="40"/>
  <c r="BZ79" i="33"/>
  <c r="BY79" i="33"/>
  <c r="BX79" i="33"/>
  <c r="BW79" i="33"/>
  <c r="AF79" i="40"/>
  <c r="AE83" i="33"/>
  <c r="AE82" i="33"/>
  <c r="DJ74" i="33"/>
  <c r="DI74" i="33"/>
  <c r="DH74" i="33"/>
  <c r="DH92" i="33"/>
  <c r="DG74" i="33"/>
  <c r="DF74" i="33"/>
  <c r="DF92" i="33"/>
  <c r="DE74" i="33"/>
  <c r="DD74" i="33"/>
  <c r="DD92" i="33"/>
  <c r="DC74" i="33"/>
  <c r="DB74" i="33"/>
  <c r="DA74" i="33"/>
  <c r="CZ74" i="33"/>
  <c r="CZ92" i="33"/>
  <c r="CY74" i="33"/>
  <c r="CX74" i="33"/>
  <c r="CX92" i="33"/>
  <c r="CW74" i="33"/>
  <c r="CV74" i="33"/>
  <c r="CV92" i="33"/>
  <c r="CU74" i="33"/>
  <c r="CT74" i="33"/>
  <c r="CS74" i="33"/>
  <c r="CR74" i="33"/>
  <c r="CR92" i="33"/>
  <c r="CQ74" i="33"/>
  <c r="CP74" i="33"/>
  <c r="CP92" i="33"/>
  <c r="CO74" i="33"/>
  <c r="CN74" i="33"/>
  <c r="CN92" i="33"/>
  <c r="CM74" i="33"/>
  <c r="CL74" i="33"/>
  <c r="CK74" i="33"/>
  <c r="CJ74" i="33"/>
  <c r="CJ92" i="33"/>
  <c r="CI74" i="33"/>
  <c r="CH74" i="33"/>
  <c r="CH92" i="33"/>
  <c r="CG74" i="33"/>
  <c r="CF74" i="33"/>
  <c r="CF92" i="33"/>
  <c r="CE74" i="33"/>
  <c r="CD74" i="33"/>
  <c r="CC74" i="33"/>
  <c r="CB74" i="33"/>
  <c r="CB92" i="33"/>
  <c r="CA74" i="33"/>
  <c r="BZ74" i="33"/>
  <c r="BZ92" i="33"/>
  <c r="BY74" i="33"/>
  <c r="BX74" i="33"/>
  <c r="BX92" i="33"/>
  <c r="BW74" i="33"/>
  <c r="BV74" i="33"/>
  <c r="BU74" i="33"/>
  <c r="BT74" i="33"/>
  <c r="BT92" i="33"/>
  <c r="BS74" i="33"/>
  <c r="BR74" i="33"/>
  <c r="BR92" i="33"/>
  <c r="BQ74" i="33"/>
  <c r="BP74" i="33"/>
  <c r="BP92" i="33"/>
  <c r="BO74" i="33"/>
  <c r="BN74" i="33"/>
  <c r="BM74" i="33"/>
  <c r="BL74" i="33"/>
  <c r="BL92" i="33"/>
  <c r="BK74" i="33"/>
  <c r="BJ74" i="33"/>
  <c r="BJ92" i="33"/>
  <c r="BI74" i="33"/>
  <c r="BH74" i="33"/>
  <c r="BH92" i="33"/>
  <c r="BG74" i="33"/>
  <c r="BF74" i="33"/>
  <c r="BE74" i="33"/>
  <c r="BD74" i="33"/>
  <c r="BD92" i="33"/>
  <c r="BC74" i="33"/>
  <c r="BB74" i="33"/>
  <c r="BB92" i="33"/>
  <c r="BA74" i="33"/>
  <c r="AZ74" i="33"/>
  <c r="AZ92" i="33"/>
  <c r="AY74" i="33"/>
  <c r="AX74" i="33"/>
  <c r="AW74" i="33"/>
  <c r="AV74" i="33"/>
  <c r="AV92" i="33"/>
  <c r="AU74" i="33"/>
  <c r="AT74" i="33"/>
  <c r="AT92" i="33"/>
  <c r="AS74" i="33"/>
  <c r="AR74" i="33"/>
  <c r="AR92" i="33"/>
  <c r="AQ74" i="33"/>
  <c r="AP74" i="33"/>
  <c r="AO74" i="33"/>
  <c r="AN74" i="33"/>
  <c r="AN92" i="33"/>
  <c r="AM74" i="33"/>
  <c r="AL74" i="33"/>
  <c r="AL92" i="33"/>
  <c r="AK74" i="33"/>
  <c r="AJ74" i="33"/>
  <c r="AJ92" i="33"/>
  <c r="AI74" i="33"/>
  <c r="AH74" i="33"/>
  <c r="AM73" i="33"/>
  <c r="AI73" i="33"/>
  <c r="DJ72" i="33"/>
  <c r="DJ90" i="33"/>
  <c r="DI72" i="33"/>
  <c r="DI90" i="33"/>
  <c r="DH72" i="33"/>
  <c r="DH90" i="33"/>
  <c r="DG72" i="33"/>
  <c r="DF72" i="33"/>
  <c r="DF90" i="33"/>
  <c r="DE72" i="33"/>
  <c r="DE90" i="33"/>
  <c r="DD72" i="33"/>
  <c r="DD90" i="33"/>
  <c r="DC72" i="33"/>
  <c r="DB72" i="33"/>
  <c r="DB90" i="33"/>
  <c r="DA72" i="33"/>
  <c r="DA90" i="33"/>
  <c r="CZ72" i="33"/>
  <c r="CZ90" i="33"/>
  <c r="CY72" i="33"/>
  <c r="CX72" i="33"/>
  <c r="CX90" i="33"/>
  <c r="CW72" i="33"/>
  <c r="CW90" i="33"/>
  <c r="CV72" i="33"/>
  <c r="CV90" i="33"/>
  <c r="CU72" i="33"/>
  <c r="CT72" i="33"/>
  <c r="CT90" i="33"/>
  <c r="CS72" i="33"/>
  <c r="CS90" i="33"/>
  <c r="CR72" i="33"/>
  <c r="CR90" i="33"/>
  <c r="CQ72" i="33"/>
  <c r="CP72" i="33"/>
  <c r="CP90" i="33"/>
  <c r="CO72" i="33"/>
  <c r="CO90" i="33"/>
  <c r="CN72" i="33"/>
  <c r="CN90" i="33"/>
  <c r="CM72" i="33"/>
  <c r="CL72" i="33"/>
  <c r="CL90" i="33"/>
  <c r="CK72" i="33"/>
  <c r="CK90" i="33"/>
  <c r="CJ72" i="33"/>
  <c r="CJ90" i="33"/>
  <c r="CI72" i="33"/>
  <c r="CH72" i="33"/>
  <c r="CH90" i="33"/>
  <c r="CG72" i="33"/>
  <c r="CG90" i="33"/>
  <c r="CF72" i="33"/>
  <c r="CF90" i="33"/>
  <c r="CE72" i="33"/>
  <c r="CD72" i="33"/>
  <c r="CD90" i="33"/>
  <c r="CC72" i="33"/>
  <c r="CC90" i="33"/>
  <c r="CB72" i="33"/>
  <c r="CB90" i="33"/>
  <c r="CA72" i="33"/>
  <c r="BZ72" i="33"/>
  <c r="BZ90" i="33"/>
  <c r="BY72" i="33"/>
  <c r="BY90" i="33"/>
  <c r="BX72" i="33"/>
  <c r="BX90" i="33"/>
  <c r="BW72" i="33"/>
  <c r="BV72" i="33"/>
  <c r="BV90" i="33"/>
  <c r="BU72" i="33"/>
  <c r="BU90" i="33"/>
  <c r="BT72" i="33"/>
  <c r="BT90" i="33"/>
  <c r="BS72" i="33"/>
  <c r="BR72" i="33"/>
  <c r="BR90" i="33"/>
  <c r="BQ72" i="33"/>
  <c r="BQ90" i="33"/>
  <c r="BP72" i="33"/>
  <c r="BP90" i="33"/>
  <c r="BO72" i="33"/>
  <c r="BN72" i="33"/>
  <c r="BN90" i="33"/>
  <c r="BM72" i="33"/>
  <c r="BM90" i="33"/>
  <c r="BL72" i="33"/>
  <c r="BL90" i="33"/>
  <c r="BK72" i="33"/>
  <c r="DJ71" i="33"/>
  <c r="DJ89" i="33"/>
  <c r="DI71" i="33"/>
  <c r="DI89" i="33"/>
  <c r="DH71" i="33"/>
  <c r="DH89" i="33"/>
  <c r="DG71" i="33"/>
  <c r="DF71" i="33"/>
  <c r="DF89" i="33"/>
  <c r="DE71" i="33"/>
  <c r="DE89" i="33"/>
  <c r="DD71" i="33"/>
  <c r="DD89" i="33"/>
  <c r="DC71" i="33"/>
  <c r="DB71" i="33"/>
  <c r="DB89" i="33"/>
  <c r="DA71" i="33"/>
  <c r="DA89" i="33"/>
  <c r="CZ71" i="33"/>
  <c r="CZ89" i="33"/>
  <c r="CY71" i="33"/>
  <c r="CX71" i="33"/>
  <c r="CX89" i="33"/>
  <c r="CW71" i="33"/>
  <c r="CW89" i="33"/>
  <c r="CV71" i="33"/>
  <c r="CV89" i="33"/>
  <c r="CU71" i="33"/>
  <c r="CT71" i="33"/>
  <c r="CT89" i="33"/>
  <c r="CS71" i="33"/>
  <c r="CS89" i="33"/>
  <c r="CR71" i="33"/>
  <c r="CR89" i="33"/>
  <c r="CQ71" i="33"/>
  <c r="CP71" i="33"/>
  <c r="CP89" i="33"/>
  <c r="CO71" i="33"/>
  <c r="CO89" i="33"/>
  <c r="CN71" i="33"/>
  <c r="CN89" i="33"/>
  <c r="CM71" i="33"/>
  <c r="CL71" i="33"/>
  <c r="CL89" i="33"/>
  <c r="CK71" i="33"/>
  <c r="CK89" i="33"/>
  <c r="CJ71" i="33"/>
  <c r="CJ89" i="33"/>
  <c r="CI71" i="33"/>
  <c r="CH71" i="33"/>
  <c r="CH89" i="33"/>
  <c r="CG71" i="33"/>
  <c r="CG89" i="33"/>
  <c r="CF71" i="33"/>
  <c r="CF89" i="33"/>
  <c r="CE71" i="33"/>
  <c r="DJ70" i="33"/>
  <c r="DJ88" i="33"/>
  <c r="DI70" i="33"/>
  <c r="DI88" i="33"/>
  <c r="DH70" i="33"/>
  <c r="DH88" i="33"/>
  <c r="DG70" i="33"/>
  <c r="DF70" i="33"/>
  <c r="DF88" i="33"/>
  <c r="DE70" i="33"/>
  <c r="DE88" i="33"/>
  <c r="DD70" i="33"/>
  <c r="DD88" i="33"/>
  <c r="DC70" i="33"/>
  <c r="DB70" i="33"/>
  <c r="DB88" i="33"/>
  <c r="DA70" i="33"/>
  <c r="DA88" i="33"/>
  <c r="CZ70" i="33"/>
  <c r="CZ88" i="33"/>
  <c r="CY70" i="33"/>
  <c r="CX70" i="33"/>
  <c r="CX88" i="33"/>
  <c r="CW70" i="33"/>
  <c r="CW88" i="33"/>
  <c r="CV70" i="33"/>
  <c r="CV88" i="33"/>
  <c r="CU70" i="33"/>
  <c r="CT70" i="33"/>
  <c r="CT88" i="33"/>
  <c r="CS70" i="33"/>
  <c r="CS88" i="33"/>
  <c r="CR70" i="33"/>
  <c r="CR88" i="33"/>
  <c r="CQ70" i="33"/>
  <c r="CP70" i="33"/>
  <c r="CP88" i="33"/>
  <c r="CO70" i="33"/>
  <c r="CO88" i="33"/>
  <c r="CN70" i="33"/>
  <c r="CN88" i="33"/>
  <c r="CM70" i="33"/>
  <c r="CL70" i="33"/>
  <c r="CL88" i="33"/>
  <c r="CK70" i="33"/>
  <c r="CK88" i="33"/>
  <c r="CJ70" i="33"/>
  <c r="CJ88" i="33"/>
  <c r="CI70" i="33"/>
  <c r="CH70" i="33"/>
  <c r="CH88" i="33"/>
  <c r="CG70" i="33"/>
  <c r="CG88" i="33"/>
  <c r="CF70" i="33"/>
  <c r="CF88" i="33"/>
  <c r="CE70" i="33"/>
  <c r="CD70" i="33"/>
  <c r="CD88" i="33"/>
  <c r="CC70" i="33"/>
  <c r="CC88" i="33"/>
  <c r="CB70" i="33"/>
  <c r="CB88" i="33"/>
  <c r="CA70" i="33"/>
  <c r="BZ70" i="33"/>
  <c r="BZ88" i="33"/>
  <c r="BY70" i="33"/>
  <c r="BY88" i="33"/>
  <c r="BX70" i="33"/>
  <c r="BX88" i="33"/>
  <c r="BW70" i="33"/>
  <c r="AG74" i="33"/>
  <c r="AF74" i="33"/>
  <c r="AF92" i="33"/>
  <c r="AE74" i="33"/>
  <c r="AE73" i="33"/>
  <c r="DJ66" i="33"/>
  <c r="DI66" i="33"/>
  <c r="DH66" i="33"/>
  <c r="DG66" i="33"/>
  <c r="DF66" i="33"/>
  <c r="DE66" i="33"/>
  <c r="DD66" i="33"/>
  <c r="DC66" i="33"/>
  <c r="DB66" i="33"/>
  <c r="DA66" i="33"/>
  <c r="CZ66" i="33"/>
  <c r="CY66" i="33"/>
  <c r="CX66" i="33"/>
  <c r="CW66" i="33"/>
  <c r="CV66" i="33"/>
  <c r="CU66" i="33"/>
  <c r="CT66" i="33"/>
  <c r="CS66" i="33"/>
  <c r="CR66" i="33"/>
  <c r="CQ66" i="33"/>
  <c r="CP66" i="33"/>
  <c r="CO66" i="33"/>
  <c r="CN66" i="33"/>
  <c r="CM66" i="33"/>
  <c r="CL66" i="33"/>
  <c r="CK66" i="33"/>
  <c r="CJ66" i="33"/>
  <c r="CI66" i="33"/>
  <c r="CH66" i="33"/>
  <c r="CG66" i="33"/>
  <c r="CF66" i="33"/>
  <c r="CE66" i="33"/>
  <c r="CD66" i="33"/>
  <c r="CC66" i="33"/>
  <c r="CB66" i="33"/>
  <c r="CA66" i="33"/>
  <c r="BZ66" i="33"/>
  <c r="BY66" i="33"/>
  <c r="BX66" i="33"/>
  <c r="BW66" i="33"/>
  <c r="BV66" i="33"/>
  <c r="BU66" i="33"/>
  <c r="BT66" i="33"/>
  <c r="BS66" i="33"/>
  <c r="BR66" i="33"/>
  <c r="BQ66" i="33"/>
  <c r="BP66" i="33"/>
  <c r="BO66" i="33"/>
  <c r="BN66" i="33"/>
  <c r="BM66" i="33"/>
  <c r="BL66" i="33"/>
  <c r="BK66" i="33"/>
  <c r="BJ66" i="33"/>
  <c r="BI66" i="33"/>
  <c r="BH66" i="33"/>
  <c r="BG66" i="33"/>
  <c r="BF66" i="33"/>
  <c r="BE66" i="33"/>
  <c r="BD66" i="33"/>
  <c r="BC66" i="33"/>
  <c r="BB66" i="33"/>
  <c r="BA66" i="33"/>
  <c r="AZ66" i="33"/>
  <c r="AY66" i="33"/>
  <c r="AX66" i="33"/>
  <c r="AW66" i="33"/>
  <c r="AV66" i="33"/>
  <c r="AU66" i="33"/>
  <c r="AT66" i="33"/>
  <c r="AS66" i="33"/>
  <c r="AR66" i="33"/>
  <c r="AQ66" i="33"/>
  <c r="AP66" i="33"/>
  <c r="AO66" i="33"/>
  <c r="AN66" i="33"/>
  <c r="AM66" i="33"/>
  <c r="AL66" i="33"/>
  <c r="AK66" i="33"/>
  <c r="AJ66" i="33"/>
  <c r="AI66" i="33"/>
  <c r="AH66" i="33"/>
  <c r="AG66" i="33"/>
  <c r="AP65" i="33"/>
  <c r="AO65" i="33"/>
  <c r="AN65" i="33"/>
  <c r="AM65" i="33"/>
  <c r="AL65" i="33"/>
  <c r="AK65" i="33"/>
  <c r="AJ65" i="33"/>
  <c r="AI65" i="33"/>
  <c r="AH65" i="33"/>
  <c r="AG65" i="33"/>
  <c r="DJ64" i="33"/>
  <c r="DI64" i="33"/>
  <c r="DH64" i="33"/>
  <c r="DG64" i="33"/>
  <c r="DF64" i="33"/>
  <c r="DE64" i="33"/>
  <c r="DD64" i="33"/>
  <c r="DC64" i="33"/>
  <c r="AN64" i="40"/>
  <c r="DB64" i="33"/>
  <c r="DA64" i="33"/>
  <c r="CZ64" i="33"/>
  <c r="CY64" i="33"/>
  <c r="CX64" i="33"/>
  <c r="CW64" i="33"/>
  <c r="CV64" i="33"/>
  <c r="CU64" i="33"/>
  <c r="AL64" i="40"/>
  <c r="CT64" i="33"/>
  <c r="CS64" i="33"/>
  <c r="CR64" i="33"/>
  <c r="CQ64" i="33"/>
  <c r="CP64" i="33"/>
  <c r="CO64" i="33"/>
  <c r="CN64" i="33"/>
  <c r="CM64" i="33"/>
  <c r="AJ64" i="40"/>
  <c r="CL64" i="33"/>
  <c r="CK64" i="33"/>
  <c r="CJ64" i="33"/>
  <c r="CI64" i="33"/>
  <c r="CH64" i="33"/>
  <c r="CG64" i="33"/>
  <c r="CF64" i="33"/>
  <c r="CE64" i="33"/>
  <c r="AH64" i="40"/>
  <c r="CD64" i="33"/>
  <c r="CC64" i="33"/>
  <c r="CB64" i="33"/>
  <c r="CA64" i="33"/>
  <c r="BZ64" i="33"/>
  <c r="BY64" i="33"/>
  <c r="BX64" i="33"/>
  <c r="BW64" i="33"/>
  <c r="AF64" i="40"/>
  <c r="BV64" i="33"/>
  <c r="BU64" i="33"/>
  <c r="BT64" i="33"/>
  <c r="BS64" i="33"/>
  <c r="BR64" i="33"/>
  <c r="BQ64" i="33"/>
  <c r="BP64" i="33"/>
  <c r="BO64" i="33"/>
  <c r="AD64" i="40"/>
  <c r="BN64" i="33"/>
  <c r="BM64" i="33"/>
  <c r="BL64" i="33"/>
  <c r="BK64" i="33"/>
  <c r="DJ63" i="33"/>
  <c r="DI63" i="33"/>
  <c r="DH63" i="33"/>
  <c r="DG63" i="33"/>
  <c r="AO63" i="40"/>
  <c r="DF63" i="33"/>
  <c r="DE63" i="33"/>
  <c r="DD63" i="33"/>
  <c r="DC63" i="33"/>
  <c r="DB63" i="33"/>
  <c r="DA63" i="33"/>
  <c r="CZ63" i="33"/>
  <c r="CY63" i="33"/>
  <c r="AM63" i="40"/>
  <c r="CX63" i="33"/>
  <c r="CW63" i="33"/>
  <c r="CV63" i="33"/>
  <c r="CU63" i="33"/>
  <c r="CT63" i="33"/>
  <c r="CS63" i="33"/>
  <c r="CR63" i="33"/>
  <c r="CQ63" i="33"/>
  <c r="AK63" i="40"/>
  <c r="CP63" i="33"/>
  <c r="CO63" i="33"/>
  <c r="CN63" i="33"/>
  <c r="CM63" i="33"/>
  <c r="CL63" i="33"/>
  <c r="CK63" i="33"/>
  <c r="CJ63" i="33"/>
  <c r="CI63" i="33"/>
  <c r="AI63" i="40"/>
  <c r="CH63" i="33"/>
  <c r="CG63" i="33"/>
  <c r="CF63" i="33"/>
  <c r="CE63" i="33"/>
  <c r="DJ62" i="33"/>
  <c r="DI62" i="33"/>
  <c r="DH62" i="33"/>
  <c r="DG62" i="33"/>
  <c r="AO62" i="40"/>
  <c r="DF62" i="33"/>
  <c r="DE62" i="33"/>
  <c r="DD62" i="33"/>
  <c r="DC62" i="33"/>
  <c r="DB62" i="33"/>
  <c r="DA62" i="33"/>
  <c r="CZ62" i="33"/>
  <c r="CY62" i="33"/>
  <c r="AM62" i="40"/>
  <c r="CX62" i="33"/>
  <c r="CW62" i="33"/>
  <c r="CV62" i="33"/>
  <c r="CU62" i="33"/>
  <c r="CT62" i="33"/>
  <c r="CS62" i="33"/>
  <c r="CR62" i="33"/>
  <c r="CQ62" i="33"/>
  <c r="AK62" i="40"/>
  <c r="CP62" i="33"/>
  <c r="CO62" i="33"/>
  <c r="CN62" i="33"/>
  <c r="CM62" i="33"/>
  <c r="CL62" i="33"/>
  <c r="CK62" i="33"/>
  <c r="CJ62" i="33"/>
  <c r="CI62" i="33"/>
  <c r="AI62" i="40"/>
  <c r="CH62" i="33"/>
  <c r="CG62" i="33"/>
  <c r="CF62" i="33"/>
  <c r="CE62" i="33"/>
  <c r="CD62" i="33"/>
  <c r="CC62" i="33"/>
  <c r="CB62" i="33"/>
  <c r="CA62" i="33"/>
  <c r="AG62" i="40"/>
  <c r="BZ62" i="33"/>
  <c r="BY62" i="33"/>
  <c r="BX62" i="33"/>
  <c r="BW62" i="33"/>
  <c r="AF66" i="33"/>
  <c r="AF65" i="33"/>
  <c r="AE66" i="33"/>
  <c r="U66" i="40"/>
  <c r="AE65" i="33"/>
  <c r="U65" i="40"/>
  <c r="DJ57" i="33"/>
  <c r="DI57" i="33"/>
  <c r="DH57" i="33"/>
  <c r="DG57" i="33"/>
  <c r="DF57" i="33"/>
  <c r="DE57" i="33"/>
  <c r="DD57" i="33"/>
  <c r="DC57" i="33"/>
  <c r="AN57" i="40"/>
  <c r="DB57" i="33"/>
  <c r="DA57" i="33"/>
  <c r="CZ57" i="33"/>
  <c r="CY57" i="33"/>
  <c r="CX57" i="33"/>
  <c r="CW57" i="33"/>
  <c r="CV57" i="33"/>
  <c r="CU57" i="33"/>
  <c r="AL57" i="40"/>
  <c r="CT57" i="33"/>
  <c r="CS57" i="33"/>
  <c r="CR57" i="33"/>
  <c r="CQ57" i="33"/>
  <c r="CP57" i="33"/>
  <c r="CO57" i="33"/>
  <c r="CN57" i="33"/>
  <c r="CM57" i="33"/>
  <c r="AJ57" i="40"/>
  <c r="CL57" i="33"/>
  <c r="CK57" i="33"/>
  <c r="CJ57" i="33"/>
  <c r="CI57" i="33"/>
  <c r="CH57" i="33"/>
  <c r="CG57" i="33"/>
  <c r="CF57" i="33"/>
  <c r="CE57" i="33"/>
  <c r="AH57" i="40"/>
  <c r="DJ56" i="33"/>
  <c r="DI56" i="33"/>
  <c r="DH56" i="33"/>
  <c r="DG56" i="33"/>
  <c r="DF56" i="33"/>
  <c r="DE56" i="33"/>
  <c r="DD56" i="33"/>
  <c r="DC56" i="33"/>
  <c r="AN56" i="40"/>
  <c r="DB56" i="33"/>
  <c r="DA56" i="33"/>
  <c r="CZ56" i="33"/>
  <c r="CY56" i="33"/>
  <c r="CX56" i="33"/>
  <c r="CW56" i="33"/>
  <c r="CV56" i="33"/>
  <c r="CU56" i="33"/>
  <c r="AL56" i="40"/>
  <c r="CT56" i="33"/>
  <c r="CS56" i="33"/>
  <c r="CR56" i="33"/>
  <c r="CQ56" i="33"/>
  <c r="CP56" i="33"/>
  <c r="CO56" i="33"/>
  <c r="CN56" i="33"/>
  <c r="CM56" i="33"/>
  <c r="AJ56" i="40"/>
  <c r="CL56" i="33"/>
  <c r="CK56" i="33"/>
  <c r="CJ56" i="33"/>
  <c r="CI56" i="33"/>
  <c r="CH56" i="33"/>
  <c r="CG56" i="33"/>
  <c r="CF56" i="33"/>
  <c r="CE56" i="33"/>
  <c r="AH56" i="40"/>
  <c r="DJ55" i="33"/>
  <c r="DI55" i="33"/>
  <c r="DH55" i="33"/>
  <c r="DG55" i="33"/>
  <c r="DF55" i="33"/>
  <c r="DE55" i="33"/>
  <c r="DD55" i="33"/>
  <c r="DC55" i="33"/>
  <c r="AN55" i="40"/>
  <c r="DB55" i="33"/>
  <c r="DA55" i="33"/>
  <c r="CZ55" i="33"/>
  <c r="CY55" i="33"/>
  <c r="CX55" i="33"/>
  <c r="CW55" i="33"/>
  <c r="CV55" i="33"/>
  <c r="CU55" i="33"/>
  <c r="AL55" i="40"/>
  <c r="CT55" i="33"/>
  <c r="CS55" i="33"/>
  <c r="CR55" i="33"/>
  <c r="CQ55" i="33"/>
  <c r="CP55" i="33"/>
  <c r="CO55" i="33"/>
  <c r="CN55" i="33"/>
  <c r="CM55" i="33"/>
  <c r="AJ55" i="40"/>
  <c r="CL55" i="33"/>
  <c r="CK55" i="33"/>
  <c r="CJ55" i="33"/>
  <c r="CI55" i="33"/>
  <c r="CH55" i="33"/>
  <c r="CG55" i="33"/>
  <c r="CF55" i="33"/>
  <c r="CE55" i="33"/>
  <c r="AH55" i="40"/>
  <c r="DJ54" i="33"/>
  <c r="DI54" i="33"/>
  <c r="DH54" i="33"/>
  <c r="DG54" i="33"/>
  <c r="DF54" i="33"/>
  <c r="DE54" i="33"/>
  <c r="DD54" i="33"/>
  <c r="DC54" i="33"/>
  <c r="AN54" i="40"/>
  <c r="DB54" i="33"/>
  <c r="DA54" i="33"/>
  <c r="CZ54" i="33"/>
  <c r="CY54" i="33"/>
  <c r="CX54" i="33"/>
  <c r="CW54" i="33"/>
  <c r="CV54" i="33"/>
  <c r="CU54" i="33"/>
  <c r="AL54" i="40"/>
  <c r="CT54" i="33"/>
  <c r="CS54" i="33"/>
  <c r="CR54" i="33"/>
  <c r="CQ54" i="33"/>
  <c r="CP54" i="33"/>
  <c r="CO54" i="33"/>
  <c r="CN54" i="33"/>
  <c r="CM54" i="33"/>
  <c r="AJ54" i="40"/>
  <c r="CL54" i="33"/>
  <c r="CK54" i="33"/>
  <c r="CJ54" i="33"/>
  <c r="CI54" i="33"/>
  <c r="CH54" i="33"/>
  <c r="CG54" i="33"/>
  <c r="CF54" i="33"/>
  <c r="CE54" i="33"/>
  <c r="AH54" i="40"/>
  <c r="DJ53" i="33"/>
  <c r="DI53" i="33"/>
  <c r="DH53" i="33"/>
  <c r="DG53" i="33"/>
  <c r="DF53" i="33"/>
  <c r="DE53" i="33"/>
  <c r="DD53" i="33"/>
  <c r="DC53" i="33"/>
  <c r="AN53" i="40"/>
  <c r="DB53" i="33"/>
  <c r="DA53" i="33"/>
  <c r="CZ53" i="33"/>
  <c r="CY53" i="33"/>
  <c r="CX53" i="33"/>
  <c r="CW53" i="33"/>
  <c r="CV53" i="33"/>
  <c r="CU53" i="33"/>
  <c r="AL53" i="40"/>
  <c r="CT53" i="33"/>
  <c r="CS53" i="33"/>
  <c r="CR53" i="33"/>
  <c r="CQ53" i="33"/>
  <c r="CP53" i="33"/>
  <c r="CO53" i="33"/>
  <c r="CN53" i="33"/>
  <c r="CM53" i="33"/>
  <c r="AJ53" i="40"/>
  <c r="CL53" i="33"/>
  <c r="CK53" i="33"/>
  <c r="CJ53" i="33"/>
  <c r="CI53" i="33"/>
  <c r="CH53" i="33"/>
  <c r="CG53" i="33"/>
  <c r="CF53" i="33"/>
  <c r="CE53" i="33"/>
  <c r="AH53" i="40"/>
  <c r="CD57" i="33"/>
  <c r="CC57" i="33"/>
  <c r="CB57" i="33"/>
  <c r="CA57" i="33"/>
  <c r="BZ57" i="33"/>
  <c r="BY57" i="33"/>
  <c r="BX57" i="33"/>
  <c r="BW57" i="33"/>
  <c r="AF57" i="40"/>
  <c r="BV57" i="33"/>
  <c r="BU57" i="33"/>
  <c r="BT57" i="33"/>
  <c r="BS57" i="33"/>
  <c r="BR57" i="33"/>
  <c r="BQ57" i="33"/>
  <c r="BP57" i="33"/>
  <c r="BO57" i="33"/>
  <c r="AD57" i="40"/>
  <c r="BN57" i="33"/>
  <c r="BM57" i="33"/>
  <c r="BL57" i="33"/>
  <c r="BK57" i="33"/>
  <c r="BJ57" i="33"/>
  <c r="BI57" i="33"/>
  <c r="BH57" i="33"/>
  <c r="BG57" i="33"/>
  <c r="AB57" i="40"/>
  <c r="BF57" i="33"/>
  <c r="BE57" i="33"/>
  <c r="BD57" i="33"/>
  <c r="BC57" i="33"/>
  <c r="BB57" i="33"/>
  <c r="BA57" i="33"/>
  <c r="AZ57" i="33"/>
  <c r="AY57" i="33"/>
  <c r="Z57" i="40"/>
  <c r="AX57" i="33"/>
  <c r="AW57" i="33"/>
  <c r="AV57" i="33"/>
  <c r="AU57" i="33"/>
  <c r="AT57" i="33"/>
  <c r="AS57" i="33"/>
  <c r="AR57" i="33"/>
  <c r="AQ57" i="33"/>
  <c r="X57" i="40"/>
  <c r="AP57" i="33"/>
  <c r="AO57" i="33"/>
  <c r="AN57" i="33"/>
  <c r="AM57" i="33"/>
  <c r="AL57" i="33"/>
  <c r="AK57" i="33"/>
  <c r="AJ57" i="33"/>
  <c r="AI57" i="33"/>
  <c r="V57" i="40"/>
  <c r="AH57" i="33"/>
  <c r="AG57" i="33"/>
  <c r="CD56" i="33"/>
  <c r="CC56" i="33"/>
  <c r="CB56" i="33"/>
  <c r="CA56" i="33"/>
  <c r="BZ56" i="33"/>
  <c r="BY56" i="33"/>
  <c r="BX56" i="33"/>
  <c r="BW56" i="33"/>
  <c r="BV56" i="33"/>
  <c r="BU56" i="33"/>
  <c r="BT56" i="33"/>
  <c r="BS56" i="33"/>
  <c r="BR56" i="33"/>
  <c r="BQ56" i="33"/>
  <c r="BP56" i="33"/>
  <c r="BO56" i="33"/>
  <c r="BN56" i="33"/>
  <c r="BM56" i="33"/>
  <c r="BL56" i="33"/>
  <c r="BK56" i="33"/>
  <c r="BJ56" i="33"/>
  <c r="BI56" i="33"/>
  <c r="BH56" i="33"/>
  <c r="BG56" i="33"/>
  <c r="BF56" i="33"/>
  <c r="BE56" i="33"/>
  <c r="BD56" i="33"/>
  <c r="BC56" i="33"/>
  <c r="BB56" i="33"/>
  <c r="BA56" i="33"/>
  <c r="AZ56" i="33"/>
  <c r="AY56" i="33"/>
  <c r="AX56" i="33"/>
  <c r="AW56" i="33"/>
  <c r="AV56" i="33"/>
  <c r="AU56" i="33"/>
  <c r="AT56" i="33"/>
  <c r="AS56" i="33"/>
  <c r="AR56" i="33"/>
  <c r="AQ56" i="33"/>
  <c r="AP56" i="33"/>
  <c r="AO56" i="33"/>
  <c r="AN56" i="33"/>
  <c r="AM56" i="33"/>
  <c r="AL56" i="33"/>
  <c r="AK56" i="33"/>
  <c r="AJ56" i="33"/>
  <c r="AI56" i="33"/>
  <c r="AH56" i="33"/>
  <c r="AG56" i="33"/>
  <c r="CD55" i="33"/>
  <c r="CC55" i="33"/>
  <c r="CB55" i="33"/>
  <c r="CA55" i="33"/>
  <c r="AG55" i="40"/>
  <c r="BZ55" i="33"/>
  <c r="BY55" i="33"/>
  <c r="BX55" i="33"/>
  <c r="BW55" i="33"/>
  <c r="BV55" i="33"/>
  <c r="BU55" i="33"/>
  <c r="BT55" i="33"/>
  <c r="BS55" i="33"/>
  <c r="AE55" i="40"/>
  <c r="BR55" i="33"/>
  <c r="BQ55" i="33"/>
  <c r="BP55" i="33"/>
  <c r="BO55" i="33"/>
  <c r="BN55" i="33"/>
  <c r="BM55" i="33"/>
  <c r="BL55" i="33"/>
  <c r="BK55" i="33"/>
  <c r="AC55" i="40"/>
  <c r="CD53" i="33"/>
  <c r="CC53" i="33"/>
  <c r="CB53" i="33"/>
  <c r="CA53" i="33"/>
  <c r="BZ53" i="33"/>
  <c r="BY53" i="33"/>
  <c r="BX53" i="33"/>
  <c r="BW53" i="33"/>
  <c r="AF53" i="40"/>
  <c r="AF57" i="33"/>
  <c r="AF56" i="33"/>
  <c r="AE57" i="33"/>
  <c r="U57" i="40"/>
  <c r="AE56" i="33"/>
  <c r="DJ48" i="33"/>
  <c r="DI48" i="33"/>
  <c r="DH48" i="33"/>
  <c r="DG48" i="33"/>
  <c r="AO48" i="40"/>
  <c r="DF48" i="33"/>
  <c r="DE48" i="33"/>
  <c r="DD48" i="33"/>
  <c r="DC48" i="33"/>
  <c r="DB48" i="33"/>
  <c r="DA48" i="33"/>
  <c r="CZ48" i="33"/>
  <c r="CY48" i="33"/>
  <c r="AM48" i="40"/>
  <c r="CX48" i="33"/>
  <c r="CW48" i="33"/>
  <c r="CV48" i="33"/>
  <c r="CU48" i="33"/>
  <c r="CT48" i="33"/>
  <c r="CS48" i="33"/>
  <c r="CR48" i="33"/>
  <c r="CQ48" i="33"/>
  <c r="AK48" i="40"/>
  <c r="CP48" i="33"/>
  <c r="CO48" i="33"/>
  <c r="CN48" i="33"/>
  <c r="CM48" i="33"/>
  <c r="CL48" i="33"/>
  <c r="CK48" i="33"/>
  <c r="CJ48" i="33"/>
  <c r="CI48" i="33"/>
  <c r="AI48" i="40"/>
  <c r="CH48" i="33"/>
  <c r="CG48" i="33"/>
  <c r="CF48" i="33"/>
  <c r="CE48" i="33"/>
  <c r="CD48" i="33"/>
  <c r="CC48" i="33"/>
  <c r="CB48" i="33"/>
  <c r="CA48" i="33"/>
  <c r="AG48" i="40"/>
  <c r="BZ48" i="33"/>
  <c r="BY48" i="33"/>
  <c r="BX48" i="33"/>
  <c r="BW48" i="33"/>
  <c r="BV48" i="33"/>
  <c r="BU48" i="33"/>
  <c r="BT48" i="33"/>
  <c r="BS48" i="33"/>
  <c r="AE48" i="40"/>
  <c r="BR48" i="33"/>
  <c r="BQ48" i="33"/>
  <c r="BP48" i="33"/>
  <c r="BO48" i="33"/>
  <c r="BN48" i="33"/>
  <c r="BM48" i="33"/>
  <c r="BL48" i="33"/>
  <c r="BK48" i="33"/>
  <c r="AC48" i="40"/>
  <c r="BJ48" i="33"/>
  <c r="BI48" i="33"/>
  <c r="BH48" i="33"/>
  <c r="BG48" i="33"/>
  <c r="BF48" i="33"/>
  <c r="BE48" i="33"/>
  <c r="BD48" i="33"/>
  <c r="BC48" i="33"/>
  <c r="AA48" i="40"/>
  <c r="BB48" i="33"/>
  <c r="BA48" i="33"/>
  <c r="AZ48" i="33"/>
  <c r="AY48" i="33"/>
  <c r="AX48" i="33"/>
  <c r="AW48" i="33"/>
  <c r="AV48" i="33"/>
  <c r="AU48" i="33"/>
  <c r="Y48" i="40"/>
  <c r="AT48" i="33"/>
  <c r="AS48" i="33"/>
  <c r="AR48" i="33"/>
  <c r="AQ48" i="33"/>
  <c r="AP48" i="33"/>
  <c r="AO48" i="33"/>
  <c r="AN48" i="33"/>
  <c r="AM48" i="33"/>
  <c r="W48" i="40"/>
  <c r="AL48" i="33"/>
  <c r="AK48" i="33"/>
  <c r="AJ48" i="33"/>
  <c r="AI48" i="33"/>
  <c r="AH48" i="33"/>
  <c r="AG48" i="33"/>
  <c r="AF48" i="33"/>
  <c r="AP47" i="33"/>
  <c r="AO47" i="33"/>
  <c r="AN47" i="33"/>
  <c r="AM47" i="33"/>
  <c r="AL47" i="33"/>
  <c r="AK47" i="33"/>
  <c r="AJ47" i="33"/>
  <c r="AI47" i="33"/>
  <c r="AH47" i="33"/>
  <c r="AG47" i="33"/>
  <c r="AF47" i="33"/>
  <c r="DJ46" i="33"/>
  <c r="DI46" i="33"/>
  <c r="DH46" i="33"/>
  <c r="DG46" i="33"/>
  <c r="DF46" i="33"/>
  <c r="DE46" i="33"/>
  <c r="DD46" i="33"/>
  <c r="DC46" i="33"/>
  <c r="DB46" i="33"/>
  <c r="DA46" i="33"/>
  <c r="CZ46" i="33"/>
  <c r="CY46" i="33"/>
  <c r="CX46" i="33"/>
  <c r="CW46" i="33"/>
  <c r="CV46" i="33"/>
  <c r="CU46" i="33"/>
  <c r="CT46" i="33"/>
  <c r="CS46" i="33"/>
  <c r="CR46" i="33"/>
  <c r="CQ46" i="33"/>
  <c r="CP46" i="33"/>
  <c r="CO46" i="33"/>
  <c r="CN46" i="33"/>
  <c r="CM46" i="33"/>
  <c r="CL46" i="33"/>
  <c r="CK46" i="33"/>
  <c r="CJ46" i="33"/>
  <c r="CI46" i="33"/>
  <c r="CH46" i="33"/>
  <c r="CG46" i="33"/>
  <c r="CF46" i="33"/>
  <c r="CE46" i="33"/>
  <c r="CD46" i="33"/>
  <c r="CC46" i="33"/>
  <c r="CB46" i="33"/>
  <c r="CA46" i="33"/>
  <c r="BZ46" i="33"/>
  <c r="BY46" i="33"/>
  <c r="BX46" i="33"/>
  <c r="BW46" i="33"/>
  <c r="BV46" i="33"/>
  <c r="BU46" i="33"/>
  <c r="BT46" i="33"/>
  <c r="BS46" i="33"/>
  <c r="BR46" i="33"/>
  <c r="BQ46" i="33"/>
  <c r="BP46" i="33"/>
  <c r="BO46" i="33"/>
  <c r="BN46" i="33"/>
  <c r="BM46" i="33"/>
  <c r="BL46" i="33"/>
  <c r="BK46" i="33"/>
  <c r="DJ45" i="33"/>
  <c r="DI45" i="33"/>
  <c r="DH45" i="33"/>
  <c r="DG45" i="33"/>
  <c r="DF45" i="33"/>
  <c r="DE45" i="33"/>
  <c r="DD45" i="33"/>
  <c r="DC45" i="33"/>
  <c r="DB45" i="33"/>
  <c r="DA45" i="33"/>
  <c r="CZ45" i="33"/>
  <c r="CY45" i="33"/>
  <c r="CX45" i="33"/>
  <c r="CW45" i="33"/>
  <c r="CV45" i="33"/>
  <c r="CU45" i="33"/>
  <c r="CT45" i="33"/>
  <c r="CS45" i="33"/>
  <c r="CR45" i="33"/>
  <c r="CQ45" i="33"/>
  <c r="CP45" i="33"/>
  <c r="CO45" i="33"/>
  <c r="CN45" i="33"/>
  <c r="CM45" i="33"/>
  <c r="CL45" i="33"/>
  <c r="CK45" i="33"/>
  <c r="CJ45" i="33"/>
  <c r="CI45" i="33"/>
  <c r="CH45" i="33"/>
  <c r="CG45" i="33"/>
  <c r="CF45" i="33"/>
  <c r="CE45" i="33"/>
  <c r="DJ44" i="33"/>
  <c r="DI44" i="33"/>
  <c r="DH44" i="33"/>
  <c r="DG44" i="33"/>
  <c r="DF44" i="33"/>
  <c r="DE44" i="33"/>
  <c r="DD44" i="33"/>
  <c r="DC44" i="33"/>
  <c r="DB44" i="33"/>
  <c r="DA44" i="33"/>
  <c r="CZ44" i="33"/>
  <c r="CY44" i="33"/>
  <c r="CX44" i="33"/>
  <c r="CW44" i="33"/>
  <c r="CV44" i="33"/>
  <c r="CU44" i="33"/>
  <c r="CT44" i="33"/>
  <c r="CS44" i="33"/>
  <c r="CR44" i="33"/>
  <c r="CQ44" i="33"/>
  <c r="CP44" i="33"/>
  <c r="CO44" i="33"/>
  <c r="CN44" i="33"/>
  <c r="CM44" i="33"/>
  <c r="CL44" i="33"/>
  <c r="CK44" i="33"/>
  <c r="CJ44" i="33"/>
  <c r="CI44" i="33"/>
  <c r="CH44" i="33"/>
  <c r="CG44" i="33"/>
  <c r="CF44" i="33"/>
  <c r="CE44" i="33"/>
  <c r="CD44" i="33"/>
  <c r="CC44" i="33"/>
  <c r="CB44" i="33"/>
  <c r="CA44" i="33"/>
  <c r="BZ44" i="33"/>
  <c r="BY44" i="33"/>
  <c r="BX44" i="33"/>
  <c r="BW44" i="33"/>
  <c r="AE48" i="33"/>
  <c r="AE47" i="33"/>
  <c r="U47" i="40"/>
  <c r="AD48" i="33"/>
  <c r="AD47" i="33"/>
  <c r="DJ39" i="33"/>
  <c r="DI39" i="33"/>
  <c r="DH39" i="33"/>
  <c r="DG39" i="33"/>
  <c r="DF39" i="33"/>
  <c r="DE39" i="33"/>
  <c r="DD39" i="33"/>
  <c r="DC39" i="33"/>
  <c r="DB39" i="33"/>
  <c r="DA39" i="33"/>
  <c r="CZ39" i="33"/>
  <c r="CY39" i="33"/>
  <c r="CX39" i="33"/>
  <c r="CW39" i="33"/>
  <c r="CV39" i="33"/>
  <c r="CU39" i="33"/>
  <c r="CT39" i="33"/>
  <c r="CS39" i="33"/>
  <c r="CR39" i="33"/>
  <c r="CQ39" i="33"/>
  <c r="CP39" i="33"/>
  <c r="CO39" i="33"/>
  <c r="CN39" i="33"/>
  <c r="CM39" i="33"/>
  <c r="CL39" i="33"/>
  <c r="CK39" i="33"/>
  <c r="CJ39" i="33"/>
  <c r="CI39" i="33"/>
  <c r="CH39" i="33"/>
  <c r="CG39" i="33"/>
  <c r="CF39" i="33"/>
  <c r="CE39" i="33"/>
  <c r="CD39" i="33"/>
  <c r="CC39" i="33"/>
  <c r="CB39" i="33"/>
  <c r="CA39" i="33"/>
  <c r="BZ39" i="33"/>
  <c r="BY39" i="33"/>
  <c r="BX39" i="33"/>
  <c r="BW39" i="33"/>
  <c r="BV39" i="33"/>
  <c r="BU39" i="33"/>
  <c r="BT39" i="33"/>
  <c r="BS39" i="33"/>
  <c r="BR39" i="33"/>
  <c r="BQ39" i="33"/>
  <c r="BP39" i="33"/>
  <c r="BO39" i="33"/>
  <c r="BN39" i="33"/>
  <c r="BM39" i="33"/>
  <c r="BL39" i="33"/>
  <c r="BK39" i="33"/>
  <c r="BJ39" i="33"/>
  <c r="BI39" i="33"/>
  <c r="BH39" i="33"/>
  <c r="BG39" i="33"/>
  <c r="BF39" i="33"/>
  <c r="BE39" i="33"/>
  <c r="BD39" i="33"/>
  <c r="BC39" i="33"/>
  <c r="BB39" i="33"/>
  <c r="BA39" i="33"/>
  <c r="AZ39" i="33"/>
  <c r="AY39" i="33"/>
  <c r="AX39" i="33"/>
  <c r="AW39" i="33"/>
  <c r="AV39" i="33"/>
  <c r="AU39" i="33"/>
  <c r="AT39" i="33"/>
  <c r="AS39" i="33"/>
  <c r="AR39" i="33"/>
  <c r="AQ39" i="33"/>
  <c r="AP39" i="33"/>
  <c r="AO39" i="33"/>
  <c r="AN39" i="33"/>
  <c r="AM39" i="33"/>
  <c r="AL39" i="33"/>
  <c r="AK39" i="33"/>
  <c r="AJ39" i="33"/>
  <c r="AI39" i="33"/>
  <c r="AH39" i="33"/>
  <c r="AG39" i="33"/>
  <c r="AF39" i="33"/>
  <c r="AP38" i="33"/>
  <c r="AO38" i="33"/>
  <c r="AN38" i="33"/>
  <c r="AM38" i="33"/>
  <c r="AL38" i="33"/>
  <c r="AK38" i="33"/>
  <c r="AJ38" i="33"/>
  <c r="AI38" i="33"/>
  <c r="AH38" i="33"/>
  <c r="AG38" i="33"/>
  <c r="AF38" i="33"/>
  <c r="DJ37" i="33"/>
  <c r="DI37" i="33"/>
  <c r="DH37" i="33"/>
  <c r="DG37" i="33"/>
  <c r="DF37" i="33"/>
  <c r="DE37" i="33"/>
  <c r="DD37" i="33"/>
  <c r="DC37" i="33"/>
  <c r="AN37" i="40"/>
  <c r="DB37" i="33"/>
  <c r="DA37" i="33"/>
  <c r="CZ37" i="33"/>
  <c r="CY37" i="33"/>
  <c r="CX37" i="33"/>
  <c r="CW37" i="33"/>
  <c r="CV37" i="33"/>
  <c r="CU37" i="33"/>
  <c r="AL37" i="40"/>
  <c r="CT37" i="33"/>
  <c r="CS37" i="33"/>
  <c r="CR37" i="33"/>
  <c r="CQ37" i="33"/>
  <c r="CP37" i="33"/>
  <c r="CO37" i="33"/>
  <c r="CN37" i="33"/>
  <c r="CM37" i="33"/>
  <c r="AJ37" i="40"/>
  <c r="CL37" i="33"/>
  <c r="CK37" i="33"/>
  <c r="CJ37" i="33"/>
  <c r="CI37" i="33"/>
  <c r="CH37" i="33"/>
  <c r="CG37" i="33"/>
  <c r="CF37" i="33"/>
  <c r="CE37" i="33"/>
  <c r="AH37" i="40"/>
  <c r="CD37" i="33"/>
  <c r="CC37" i="33"/>
  <c r="CB37" i="33"/>
  <c r="CA37" i="33"/>
  <c r="BZ37" i="33"/>
  <c r="BY37" i="33"/>
  <c r="BX37" i="33"/>
  <c r="BW37" i="33"/>
  <c r="AF37" i="40"/>
  <c r="BV37" i="33"/>
  <c r="BU37" i="33"/>
  <c r="BT37" i="33"/>
  <c r="BS37" i="33"/>
  <c r="BR37" i="33"/>
  <c r="BQ37" i="33"/>
  <c r="BP37" i="33"/>
  <c r="BO37" i="33"/>
  <c r="AD37" i="40"/>
  <c r="BN37" i="33"/>
  <c r="BM37" i="33"/>
  <c r="BL37" i="33"/>
  <c r="BK37" i="33"/>
  <c r="DJ36" i="33"/>
  <c r="DI36" i="33"/>
  <c r="DH36" i="33"/>
  <c r="DG36" i="33"/>
  <c r="AO36" i="40"/>
  <c r="DF36" i="33"/>
  <c r="DE36" i="33"/>
  <c r="DD36" i="33"/>
  <c r="DC36" i="33"/>
  <c r="DB36" i="33"/>
  <c r="DA36" i="33"/>
  <c r="CZ36" i="33"/>
  <c r="CY36" i="33"/>
  <c r="AM36" i="40"/>
  <c r="CX36" i="33"/>
  <c r="CW36" i="33"/>
  <c r="CV36" i="33"/>
  <c r="CU36" i="33"/>
  <c r="CT36" i="33"/>
  <c r="CS36" i="33"/>
  <c r="CR36" i="33"/>
  <c r="CQ36" i="33"/>
  <c r="AK36" i="40"/>
  <c r="CP36" i="33"/>
  <c r="CO36" i="33"/>
  <c r="CN36" i="33"/>
  <c r="CM36" i="33"/>
  <c r="CL36" i="33"/>
  <c r="CK36" i="33"/>
  <c r="CJ36" i="33"/>
  <c r="CI36" i="33"/>
  <c r="AI36" i="40"/>
  <c r="CH36" i="33"/>
  <c r="CG36" i="33"/>
  <c r="CF36" i="33"/>
  <c r="CE36" i="33"/>
  <c r="DJ35" i="33"/>
  <c r="DI35" i="33"/>
  <c r="DH35" i="33"/>
  <c r="DG35" i="33"/>
  <c r="AO35" i="40"/>
  <c r="DF35" i="33"/>
  <c r="DE35" i="33"/>
  <c r="DD35" i="33"/>
  <c r="DC35" i="33"/>
  <c r="DB35" i="33"/>
  <c r="DA35" i="33"/>
  <c r="CZ35" i="33"/>
  <c r="CY35" i="33"/>
  <c r="AM35" i="40"/>
  <c r="CX35" i="33"/>
  <c r="CW35" i="33"/>
  <c r="CV35" i="33"/>
  <c r="CU35" i="33"/>
  <c r="CT35" i="33"/>
  <c r="CS35" i="33"/>
  <c r="CR35" i="33"/>
  <c r="CQ35" i="33"/>
  <c r="AK35" i="40"/>
  <c r="CP35" i="33"/>
  <c r="CO35" i="33"/>
  <c r="CN35" i="33"/>
  <c r="CM35" i="33"/>
  <c r="CL35" i="33"/>
  <c r="CK35" i="33"/>
  <c r="CJ35" i="33"/>
  <c r="CI35" i="33"/>
  <c r="AI35" i="40"/>
  <c r="CH35" i="33"/>
  <c r="CG35" i="33"/>
  <c r="CF35" i="33"/>
  <c r="CE35" i="33"/>
  <c r="CD35" i="33"/>
  <c r="CC35" i="33"/>
  <c r="CB35" i="33"/>
  <c r="CA35" i="33"/>
  <c r="AG35" i="40"/>
  <c r="BZ35" i="33"/>
  <c r="BY35" i="33"/>
  <c r="BX35" i="33"/>
  <c r="BW35" i="33"/>
  <c r="AE39" i="33"/>
  <c r="AE38" i="33"/>
  <c r="DJ26" i="33"/>
  <c r="DI26" i="33"/>
  <c r="DH26" i="33"/>
  <c r="DG26" i="33"/>
  <c r="DF26" i="33"/>
  <c r="DE26" i="33"/>
  <c r="DD26" i="33"/>
  <c r="DC26" i="33"/>
  <c r="DB26" i="33"/>
  <c r="DA26" i="33"/>
  <c r="CZ26" i="33"/>
  <c r="CY26" i="33"/>
  <c r="CX26" i="33"/>
  <c r="CW26" i="33"/>
  <c r="CV26" i="33"/>
  <c r="CU26" i="33"/>
  <c r="CT26" i="33"/>
  <c r="CS26" i="33"/>
  <c r="CR26" i="33"/>
  <c r="CQ26" i="33"/>
  <c r="CP26" i="33"/>
  <c r="CO26" i="33"/>
  <c r="CN26" i="33"/>
  <c r="CM26" i="33"/>
  <c r="CL26" i="33"/>
  <c r="CK26" i="33"/>
  <c r="CJ26" i="33"/>
  <c r="CI26" i="33"/>
  <c r="CH26" i="33"/>
  <c r="CG26" i="33"/>
  <c r="CF26" i="33"/>
  <c r="CE26" i="33"/>
  <c r="DJ30" i="33"/>
  <c r="DI30" i="33"/>
  <c r="DH30" i="33"/>
  <c r="DG30" i="33"/>
  <c r="DF30" i="33"/>
  <c r="DE30" i="33"/>
  <c r="DD30" i="33"/>
  <c r="DC30" i="33"/>
  <c r="DB30" i="33"/>
  <c r="DA30" i="33"/>
  <c r="CZ30" i="33"/>
  <c r="CY30" i="33"/>
  <c r="CX30" i="33"/>
  <c r="CW30" i="33"/>
  <c r="CV30" i="33"/>
  <c r="CU30" i="33"/>
  <c r="CT30" i="33"/>
  <c r="CS30" i="33"/>
  <c r="CR30" i="33"/>
  <c r="CQ30" i="33"/>
  <c r="CP30" i="33"/>
  <c r="CO30" i="33"/>
  <c r="CN30" i="33"/>
  <c r="CM30" i="33"/>
  <c r="CL30" i="33"/>
  <c r="CK30" i="33"/>
  <c r="CJ30" i="33"/>
  <c r="CI30" i="33"/>
  <c r="CH30" i="33"/>
  <c r="CG30" i="33"/>
  <c r="CF30" i="33"/>
  <c r="CE30" i="33"/>
  <c r="CD30" i="33"/>
  <c r="CC30" i="33"/>
  <c r="CB30" i="33"/>
  <c r="CA30" i="33"/>
  <c r="BZ30" i="33"/>
  <c r="BY30" i="33"/>
  <c r="BX30" i="33"/>
  <c r="BW30" i="33"/>
  <c r="BV30" i="33"/>
  <c r="BU30" i="33"/>
  <c r="BT30" i="33"/>
  <c r="BS30" i="33"/>
  <c r="BR30" i="33"/>
  <c r="BQ30" i="33"/>
  <c r="BP30" i="33"/>
  <c r="BO30" i="33"/>
  <c r="BN30" i="33"/>
  <c r="BM30" i="33"/>
  <c r="BL30" i="33"/>
  <c r="BK30" i="33"/>
  <c r="BJ30" i="33"/>
  <c r="BI30" i="33"/>
  <c r="BH30" i="33"/>
  <c r="BG30" i="33"/>
  <c r="BF30" i="33"/>
  <c r="BE30" i="33"/>
  <c r="BD30" i="33"/>
  <c r="BC30" i="33"/>
  <c r="BB30" i="33"/>
  <c r="BA30" i="33"/>
  <c r="AZ30" i="33"/>
  <c r="AY30" i="33"/>
  <c r="AX30" i="33"/>
  <c r="AW30" i="33"/>
  <c r="AV30" i="33"/>
  <c r="AU30" i="33"/>
  <c r="AT30" i="33"/>
  <c r="AS30" i="33"/>
  <c r="AR30" i="33"/>
  <c r="AQ30" i="33"/>
  <c r="AP30" i="33"/>
  <c r="AO30" i="33"/>
  <c r="AN30" i="33"/>
  <c r="AM30" i="33"/>
  <c r="AL30" i="33"/>
  <c r="AK30" i="33"/>
  <c r="AJ30" i="33"/>
  <c r="AI30" i="33"/>
  <c r="AH30" i="33"/>
  <c r="AG30" i="33"/>
  <c r="AF30" i="33"/>
  <c r="AP29" i="33"/>
  <c r="AO29" i="33"/>
  <c r="AN29" i="33"/>
  <c r="AM29" i="33"/>
  <c r="AL29" i="33"/>
  <c r="AK29" i="33"/>
  <c r="AJ29" i="33"/>
  <c r="AI29" i="33"/>
  <c r="AH29" i="33"/>
  <c r="AG29" i="33"/>
  <c r="AF29" i="33"/>
  <c r="DJ28" i="33"/>
  <c r="DI28" i="33"/>
  <c r="DH28" i="33"/>
  <c r="DG28" i="33"/>
  <c r="AO28" i="40"/>
  <c r="DF28" i="33"/>
  <c r="DE28" i="33"/>
  <c r="DD28" i="33"/>
  <c r="DC28" i="33"/>
  <c r="DB28" i="33"/>
  <c r="DA28" i="33"/>
  <c r="CZ28" i="33"/>
  <c r="CY28" i="33"/>
  <c r="AM28" i="40"/>
  <c r="CX28" i="33"/>
  <c r="CW28" i="33"/>
  <c r="CV28" i="33"/>
  <c r="CU28" i="33"/>
  <c r="CT28" i="33"/>
  <c r="CS28" i="33"/>
  <c r="CR28" i="33"/>
  <c r="CQ28" i="33"/>
  <c r="AK28" i="40"/>
  <c r="CP28" i="33"/>
  <c r="CO28" i="33"/>
  <c r="CN28" i="33"/>
  <c r="CM28" i="33"/>
  <c r="CL28" i="33"/>
  <c r="CK28" i="33"/>
  <c r="CJ28" i="33"/>
  <c r="CI28" i="33"/>
  <c r="AI28" i="40"/>
  <c r="CH28" i="33"/>
  <c r="CG28" i="33"/>
  <c r="CF28" i="33"/>
  <c r="CE28" i="33"/>
  <c r="CD28" i="33"/>
  <c r="CC28" i="33"/>
  <c r="CB28" i="33"/>
  <c r="CA28" i="33"/>
  <c r="BZ28" i="33"/>
  <c r="BY28" i="33"/>
  <c r="BX28" i="33"/>
  <c r="BW28" i="33"/>
  <c r="BV28" i="33"/>
  <c r="BU28" i="33"/>
  <c r="BT28" i="33"/>
  <c r="BS28" i="33"/>
  <c r="AE28" i="40"/>
  <c r="BR28" i="33"/>
  <c r="BQ28" i="33"/>
  <c r="BP28" i="33"/>
  <c r="BO28" i="33"/>
  <c r="BN28" i="33"/>
  <c r="BM28" i="33"/>
  <c r="BL28" i="33"/>
  <c r="BK28" i="33"/>
  <c r="AC28" i="40"/>
  <c r="DJ27" i="33"/>
  <c r="DI27" i="33"/>
  <c r="DH27" i="33"/>
  <c r="DG27" i="33"/>
  <c r="DF27" i="33"/>
  <c r="DE27" i="33"/>
  <c r="DD27" i="33"/>
  <c r="DC27" i="33"/>
  <c r="AN27" i="40"/>
  <c r="DB27" i="33"/>
  <c r="DA27" i="33"/>
  <c r="CZ27" i="33"/>
  <c r="CY27" i="33"/>
  <c r="CX27" i="33"/>
  <c r="CW27" i="33"/>
  <c r="CV27" i="33"/>
  <c r="CU27" i="33"/>
  <c r="AL27" i="40"/>
  <c r="CT27" i="33"/>
  <c r="CS27" i="33"/>
  <c r="CR27" i="33"/>
  <c r="CQ27" i="33"/>
  <c r="CP27" i="33"/>
  <c r="CO27" i="33"/>
  <c r="CN27" i="33"/>
  <c r="CM27" i="33"/>
  <c r="AJ27" i="40"/>
  <c r="CL27" i="33"/>
  <c r="CK27" i="33"/>
  <c r="CJ27" i="33"/>
  <c r="CI27" i="33"/>
  <c r="CH27" i="33"/>
  <c r="CG27" i="33"/>
  <c r="CF27" i="33"/>
  <c r="CE27" i="33"/>
  <c r="AH27" i="40"/>
  <c r="AE30" i="33"/>
  <c r="AE29" i="33"/>
  <c r="DJ17" i="33"/>
  <c r="DI17" i="33"/>
  <c r="DH17" i="33"/>
  <c r="DG17" i="33"/>
  <c r="DF17" i="33"/>
  <c r="DE17" i="33"/>
  <c r="DD17" i="33"/>
  <c r="DC17" i="33"/>
  <c r="DB17" i="33"/>
  <c r="DA17" i="33"/>
  <c r="CZ17" i="33"/>
  <c r="CY17" i="33"/>
  <c r="CX17" i="33"/>
  <c r="CW17" i="33"/>
  <c r="CV17" i="33"/>
  <c r="CU17" i="33"/>
  <c r="CT17" i="33"/>
  <c r="CS17" i="33"/>
  <c r="CR17" i="33"/>
  <c r="CQ17" i="33"/>
  <c r="CP17" i="33"/>
  <c r="CO17" i="33"/>
  <c r="CN17" i="33"/>
  <c r="CM17" i="33"/>
  <c r="CL17" i="33"/>
  <c r="CK17" i="33"/>
  <c r="CJ17" i="33"/>
  <c r="CI17" i="33"/>
  <c r="CH17" i="33"/>
  <c r="CG17" i="33"/>
  <c r="CF17" i="33"/>
  <c r="CE17" i="33"/>
  <c r="DJ21" i="33"/>
  <c r="DI21" i="33"/>
  <c r="DH21" i="33"/>
  <c r="DG21" i="33"/>
  <c r="DF21" i="33"/>
  <c r="DE21" i="33"/>
  <c r="DD21" i="33"/>
  <c r="DC21" i="33"/>
  <c r="DB21" i="33"/>
  <c r="DA21" i="33"/>
  <c r="CZ21" i="33"/>
  <c r="CY21" i="33"/>
  <c r="CX21" i="33"/>
  <c r="CW21" i="33"/>
  <c r="CV21" i="33"/>
  <c r="CU21" i="33"/>
  <c r="CT21" i="33"/>
  <c r="CS21" i="33"/>
  <c r="CR21" i="33"/>
  <c r="CQ21" i="33"/>
  <c r="CP21" i="33"/>
  <c r="CO21" i="33"/>
  <c r="CN21" i="33"/>
  <c r="CM21" i="33"/>
  <c r="CL21" i="33"/>
  <c r="CK21" i="33"/>
  <c r="CJ21" i="33"/>
  <c r="CI21" i="33"/>
  <c r="CH21" i="33"/>
  <c r="CG21" i="33"/>
  <c r="AM21" i="40"/>
  <c r="CF21" i="33"/>
  <c r="CE21" i="33"/>
  <c r="CD21" i="33"/>
  <c r="CC21" i="33"/>
  <c r="CB21" i="33"/>
  <c r="CA21" i="33"/>
  <c r="BZ21" i="33"/>
  <c r="BY21" i="33"/>
  <c r="AE21" i="40"/>
  <c r="BX21" i="33"/>
  <c r="BW21" i="33"/>
  <c r="BV21" i="33"/>
  <c r="BU21" i="33"/>
  <c r="BN21" i="33"/>
  <c r="BM21" i="33"/>
  <c r="BL21" i="33"/>
  <c r="BK21" i="33"/>
  <c r="BJ21" i="33"/>
  <c r="BI21" i="33"/>
  <c r="BH21" i="33"/>
  <c r="BG21" i="33"/>
  <c r="BF21" i="33"/>
  <c r="BE21" i="33"/>
  <c r="BD21" i="33"/>
  <c r="BC21" i="33"/>
  <c r="BB21" i="33"/>
  <c r="BA21" i="33"/>
  <c r="AZ21" i="33"/>
  <c r="AY21" i="33"/>
  <c r="AX21" i="33"/>
  <c r="AW21" i="33"/>
  <c r="AV21" i="33"/>
  <c r="AU21" i="33"/>
  <c r="AT21" i="33"/>
  <c r="AS21" i="33"/>
  <c r="AR21" i="33"/>
  <c r="AQ21" i="33"/>
  <c r="AP21" i="33"/>
  <c r="AO21" i="33"/>
  <c r="AN21" i="33"/>
  <c r="AM21" i="33"/>
  <c r="AL21" i="33"/>
  <c r="AK21" i="33"/>
  <c r="AJ21" i="33"/>
  <c r="AI21" i="33"/>
  <c r="AH21" i="33"/>
  <c r="AG21" i="33"/>
  <c r="AP20" i="33"/>
  <c r="AO20" i="33"/>
  <c r="AN20" i="33"/>
  <c r="AM20" i="33"/>
  <c r="AL20" i="33"/>
  <c r="AK20" i="33"/>
  <c r="DJ19" i="33"/>
  <c r="DI19" i="33"/>
  <c r="DH19" i="33"/>
  <c r="DG19" i="33"/>
  <c r="DF19" i="33"/>
  <c r="DE19" i="33"/>
  <c r="DD19" i="33"/>
  <c r="DC19" i="33"/>
  <c r="DB19" i="33"/>
  <c r="DA19" i="33"/>
  <c r="CZ19" i="33"/>
  <c r="CY19" i="33"/>
  <c r="CX19" i="33"/>
  <c r="CW19" i="33"/>
  <c r="CV19" i="33"/>
  <c r="CU19" i="33"/>
  <c r="CT19" i="33"/>
  <c r="CS19" i="33"/>
  <c r="CR19" i="33"/>
  <c r="CQ19" i="33"/>
  <c r="CP19" i="33"/>
  <c r="CO19" i="33"/>
  <c r="CN19" i="33"/>
  <c r="CM19" i="33"/>
  <c r="CL19" i="33"/>
  <c r="CK19" i="33"/>
  <c r="CJ19" i="33"/>
  <c r="CI19" i="33"/>
  <c r="CH19" i="33"/>
  <c r="CG19" i="33"/>
  <c r="CF19" i="33"/>
  <c r="CE19" i="33"/>
  <c r="CD19" i="33"/>
  <c r="CC19" i="33"/>
  <c r="AI19" i="40"/>
  <c r="CB19" i="33"/>
  <c r="CA19" i="33"/>
  <c r="BZ19" i="33"/>
  <c r="BY19" i="33"/>
  <c r="BX19" i="33"/>
  <c r="BW19" i="33"/>
  <c r="BV19" i="33"/>
  <c r="BU19" i="33"/>
  <c r="BT19" i="33"/>
  <c r="BS19" i="33"/>
  <c r="BR19" i="33"/>
  <c r="BQ19" i="33"/>
  <c r="BP19" i="33"/>
  <c r="BO19" i="33"/>
  <c r="BN19" i="33"/>
  <c r="BM19" i="33"/>
  <c r="BL19" i="33"/>
  <c r="BK19" i="33"/>
  <c r="DJ18" i="33"/>
  <c r="DI18" i="33"/>
  <c r="DH18" i="33"/>
  <c r="DG18" i="33"/>
  <c r="DF18" i="33"/>
  <c r="DE18" i="33"/>
  <c r="DD18" i="33"/>
  <c r="DC18" i="33"/>
  <c r="DB18" i="33"/>
  <c r="DA18" i="33"/>
  <c r="CZ18" i="33"/>
  <c r="CY18" i="33"/>
  <c r="CX18" i="33"/>
  <c r="CW18" i="33"/>
  <c r="CV18" i="33"/>
  <c r="CU18" i="33"/>
  <c r="CT18" i="33"/>
  <c r="CS18" i="33"/>
  <c r="CR18" i="33"/>
  <c r="CQ18" i="33"/>
  <c r="CP18" i="33"/>
  <c r="CO18" i="33"/>
  <c r="CN18" i="33"/>
  <c r="CM18" i="33"/>
  <c r="CL18" i="33"/>
  <c r="CK18" i="33"/>
  <c r="CJ18" i="33"/>
  <c r="CI18" i="33"/>
  <c r="CH18" i="33"/>
  <c r="CG18" i="33"/>
  <c r="CF18" i="33"/>
  <c r="CE18" i="33"/>
  <c r="AF21" i="33"/>
  <c r="AE21" i="33"/>
  <c r="CH1042" i="33"/>
  <c r="AN19" i="40"/>
  <c r="AB21" i="40"/>
  <c r="AJ21" i="40"/>
  <c r="W47" i="40"/>
  <c r="AJ81" i="40"/>
  <c r="AL81" i="40"/>
  <c r="AN81" i="40"/>
  <c r="AA30" i="40"/>
  <c r="W83" i="40"/>
  <c r="Y83" i="40"/>
  <c r="AA83" i="40"/>
  <c r="AC83" i="40"/>
  <c r="AE83" i="40"/>
  <c r="AG83" i="40"/>
  <c r="AI83" i="40"/>
  <c r="AK83" i="40"/>
  <c r="AM83" i="40"/>
  <c r="AO83" i="40"/>
  <c r="W66" i="40"/>
  <c r="Y66" i="40"/>
  <c r="AA66" i="40"/>
  <c r="AC66" i="40"/>
  <c r="AE66" i="40"/>
  <c r="AG66" i="40"/>
  <c r="AI66" i="40"/>
  <c r="AK66" i="40"/>
  <c r="AM66" i="40"/>
  <c r="AO66" i="40"/>
  <c r="AF70" i="40"/>
  <c r="AF88" i="40"/>
  <c r="AH71" i="40"/>
  <c r="AH89" i="40"/>
  <c r="AJ71" i="40"/>
  <c r="AJ89" i="40"/>
  <c r="AL71" i="40"/>
  <c r="AL89" i="40"/>
  <c r="AN71" i="40"/>
  <c r="AN89" i="40"/>
  <c r="AC72" i="40"/>
  <c r="AC90" i="40"/>
  <c r="AE72" i="40"/>
  <c r="AE90" i="40"/>
  <c r="AG72" i="40"/>
  <c r="AG90" i="40"/>
  <c r="AI72" i="40"/>
  <c r="AI90" i="40"/>
  <c r="AK72" i="40"/>
  <c r="AM72" i="40"/>
  <c r="AO72" i="40"/>
  <c r="U83" i="40"/>
  <c r="U38" i="40"/>
  <c r="AO19" i="40"/>
  <c r="AK21" i="40"/>
  <c r="U29" i="40"/>
  <c r="AE30" i="40"/>
  <c r="AG30" i="40"/>
  <c r="AI30" i="40"/>
  <c r="AK30" i="40"/>
  <c r="AM30" i="40"/>
  <c r="AM91" i="33"/>
  <c r="AC21" i="40"/>
  <c r="W30" i="40"/>
  <c r="Y30" i="40"/>
  <c r="AC30" i="40"/>
  <c r="AO30" i="40"/>
  <c r="AE92" i="33"/>
  <c r="U74" i="40"/>
  <c r="U92" i="40"/>
  <c r="AG28" i="40"/>
  <c r="AG21" i="40"/>
  <c r="X30" i="40"/>
  <c r="AB30" i="40"/>
  <c r="AD30" i="40"/>
  <c r="AF30" i="40"/>
  <c r="AH30" i="40"/>
  <c r="AJ30" i="40"/>
  <c r="AL30" i="40"/>
  <c r="AH26" i="40"/>
  <c r="AJ26" i="40"/>
  <c r="AL26" i="40"/>
  <c r="AN26" i="40"/>
  <c r="Y21" i="40"/>
  <c r="AO21" i="40"/>
  <c r="V30" i="40"/>
  <c r="Z30" i="40"/>
  <c r="AN30" i="40"/>
  <c r="AK19" i="40"/>
  <c r="AM19" i="40"/>
  <c r="AA21" i="40"/>
  <c r="AI21" i="40"/>
  <c r="AI27" i="40"/>
  <c r="AK27" i="40"/>
  <c r="AM27" i="40"/>
  <c r="AO27" i="40"/>
  <c r="AD28" i="40"/>
  <c r="AF28" i="40"/>
  <c r="AH28" i="40"/>
  <c r="AJ28" i="40"/>
  <c r="AL28" i="40"/>
  <c r="AN28" i="40"/>
  <c r="AF35" i="40"/>
  <c r="V39" i="40"/>
  <c r="X39" i="40"/>
  <c r="Z39" i="40"/>
  <c r="AB39" i="40"/>
  <c r="AD39" i="40"/>
  <c r="AF39" i="40"/>
  <c r="AH39" i="40"/>
  <c r="AJ39" i="40"/>
  <c r="AL39" i="40"/>
  <c r="AN39" i="40"/>
  <c r="AG44" i="40"/>
  <c r="AI44" i="40"/>
  <c r="AK44" i="40"/>
  <c r="AM44" i="40"/>
  <c r="AO44" i="40"/>
  <c r="AI45" i="40"/>
  <c r="AK45" i="40"/>
  <c r="AM45" i="40"/>
  <c r="AO45" i="40"/>
  <c r="AD46" i="40"/>
  <c r="AF46" i="40"/>
  <c r="AH46" i="40"/>
  <c r="AJ46" i="40"/>
  <c r="AL46" i="40"/>
  <c r="AN46" i="40"/>
  <c r="V56" i="40"/>
  <c r="X56" i="40"/>
  <c r="Z56" i="40"/>
  <c r="AB56" i="40"/>
  <c r="AD56" i="40"/>
  <c r="AF56" i="40"/>
  <c r="W65" i="40"/>
  <c r="AH19" i="40"/>
  <c r="AD21" i="40"/>
  <c r="AL21" i="40"/>
  <c r="U30" i="40"/>
  <c r="V29" i="40"/>
  <c r="W38" i="40"/>
  <c r="AI92" i="33"/>
  <c r="V74" i="40"/>
  <c r="AQ92" i="33"/>
  <c r="X74" i="40"/>
  <c r="AY92" i="33"/>
  <c r="Z74" i="40"/>
  <c r="BG92" i="33"/>
  <c r="AB74" i="40"/>
  <c r="BO92" i="33"/>
  <c r="AD74" i="40"/>
  <c r="BW92" i="33"/>
  <c r="AF74" i="40"/>
  <c r="CE92" i="33"/>
  <c r="AH74" i="40"/>
  <c r="CM92" i="33"/>
  <c r="AJ74" i="40"/>
  <c r="CU92" i="33"/>
  <c r="AL74" i="40"/>
  <c r="DC92" i="33"/>
  <c r="AN74" i="40"/>
  <c r="AJ19" i="40"/>
  <c r="X21" i="40"/>
  <c r="AF21" i="40"/>
  <c r="AN21" i="40"/>
  <c r="U48" i="40"/>
  <c r="V47" i="40"/>
  <c r="AK92" i="33"/>
  <c r="AS92" i="33"/>
  <c r="BA92" i="33"/>
  <c r="BI92" i="33"/>
  <c r="BQ92" i="33"/>
  <c r="BY92" i="33"/>
  <c r="CG92" i="33"/>
  <c r="CO92" i="33"/>
  <c r="CW92" i="33"/>
  <c r="DE92" i="33"/>
  <c r="AK81" i="40"/>
  <c r="AK90" i="40"/>
  <c r="AM81" i="40"/>
  <c r="AO81" i="40"/>
  <c r="W39" i="40"/>
  <c r="Y39" i="40"/>
  <c r="AA39" i="40"/>
  <c r="AC39" i="40"/>
  <c r="AE39" i="40"/>
  <c r="AG39" i="40"/>
  <c r="AI39" i="40"/>
  <c r="AK39" i="40"/>
  <c r="AM39" i="40"/>
  <c r="AO39" i="40"/>
  <c r="AF44" i="40"/>
  <c r="AH44" i="40"/>
  <c r="AJ44" i="40"/>
  <c r="AL44" i="40"/>
  <c r="AN44" i="40"/>
  <c r="AH45" i="40"/>
  <c r="AJ45" i="40"/>
  <c r="AL45" i="40"/>
  <c r="AN45" i="40"/>
  <c r="AC46" i="40"/>
  <c r="AE46" i="40"/>
  <c r="AG46" i="40"/>
  <c r="AI46" i="40"/>
  <c r="AK46" i="40"/>
  <c r="AM46" i="40"/>
  <c r="AO46" i="40"/>
  <c r="W56" i="40"/>
  <c r="Y56" i="40"/>
  <c r="AA56" i="40"/>
  <c r="AC56" i="40"/>
  <c r="AE56" i="40"/>
  <c r="AG56" i="40"/>
  <c r="V65" i="40"/>
  <c r="AL19" i="40"/>
  <c r="Z21" i="40"/>
  <c r="AH21" i="40"/>
  <c r="W29" i="40"/>
  <c r="U39" i="40"/>
  <c r="V38" i="40"/>
  <c r="AM92" i="33"/>
  <c r="W74" i="40"/>
  <c r="W92" i="40"/>
  <c r="AU92" i="33"/>
  <c r="Y74" i="40"/>
  <c r="BC92" i="33"/>
  <c r="AA74" i="40"/>
  <c r="AA92" i="40"/>
  <c r="BK92" i="33"/>
  <c r="AC74" i="40"/>
  <c r="BS92" i="33"/>
  <c r="AE74" i="40"/>
  <c r="CA92" i="33"/>
  <c r="AG74" i="40"/>
  <c r="CI92" i="33"/>
  <c r="AI74" i="40"/>
  <c r="AI92" i="40"/>
  <c r="CQ92" i="33"/>
  <c r="AK74" i="40"/>
  <c r="CY92" i="33"/>
  <c r="AM74" i="40"/>
  <c r="AM92" i="40"/>
  <c r="DG92" i="33"/>
  <c r="AO74" i="40"/>
  <c r="V83" i="40"/>
  <c r="X83" i="40"/>
  <c r="Z83" i="40"/>
  <c r="AB83" i="40"/>
  <c r="AD83" i="40"/>
  <c r="AF83" i="40"/>
  <c r="AH83" i="40"/>
  <c r="AJ83" i="40"/>
  <c r="AL83" i="40"/>
  <c r="AN83" i="40"/>
  <c r="AH35" i="40"/>
  <c r="AJ35" i="40"/>
  <c r="AL35" i="40"/>
  <c r="AN35" i="40"/>
  <c r="AH36" i="40"/>
  <c r="AJ36" i="40"/>
  <c r="AL36" i="40"/>
  <c r="AN36" i="40"/>
  <c r="AC37" i="40"/>
  <c r="AE37" i="40"/>
  <c r="AG37" i="40"/>
  <c r="AI37" i="40"/>
  <c r="AK37" i="40"/>
  <c r="AM37" i="40"/>
  <c r="AO37" i="40"/>
  <c r="V48" i="40"/>
  <c r="X48" i="40"/>
  <c r="Z48" i="40"/>
  <c r="AB48" i="40"/>
  <c r="AD48" i="40"/>
  <c r="AF48" i="40"/>
  <c r="AH48" i="40"/>
  <c r="AJ48" i="40"/>
  <c r="AL48" i="40"/>
  <c r="AN48" i="40"/>
  <c r="U56" i="40"/>
  <c r="AG53" i="40"/>
  <c r="AD55" i="40"/>
  <c r="AF55" i="40"/>
  <c r="W57" i="40"/>
  <c r="Y57" i="40"/>
  <c r="AA57" i="40"/>
  <c r="AC57" i="40"/>
  <c r="AE57" i="40"/>
  <c r="AG57" i="40"/>
  <c r="AI53" i="40"/>
  <c r="AK53" i="40"/>
  <c r="AM53" i="40"/>
  <c r="AO53" i="40"/>
  <c r="AI54" i="40"/>
  <c r="AK54" i="40"/>
  <c r="AM54" i="40"/>
  <c r="AO54" i="40"/>
  <c r="AI55" i="40"/>
  <c r="AK55" i="40"/>
  <c r="AM55" i="40"/>
  <c r="AO55" i="40"/>
  <c r="AI56" i="40"/>
  <c r="AK56" i="40"/>
  <c r="AM56" i="40"/>
  <c r="AO56" i="40"/>
  <c r="AI57" i="40"/>
  <c r="AK57" i="40"/>
  <c r="AM57" i="40"/>
  <c r="AO57" i="40"/>
  <c r="AF62" i="40"/>
  <c r="AH62" i="40"/>
  <c r="AJ62" i="40"/>
  <c r="AL62" i="40"/>
  <c r="AN62" i="40"/>
  <c r="AH63" i="40"/>
  <c r="AJ63" i="40"/>
  <c r="AL63" i="40"/>
  <c r="AN63" i="40"/>
  <c r="AC64" i="40"/>
  <c r="AE64" i="40"/>
  <c r="AG64" i="40"/>
  <c r="AI64" i="40"/>
  <c r="AK64" i="40"/>
  <c r="AM64" i="40"/>
  <c r="AO64" i="40"/>
  <c r="V66" i="40"/>
  <c r="X66" i="40"/>
  <c r="Z66" i="40"/>
  <c r="AB66" i="40"/>
  <c r="AD66" i="40"/>
  <c r="AF66" i="40"/>
  <c r="AH66" i="40"/>
  <c r="AJ66" i="40"/>
  <c r="AL66" i="40"/>
  <c r="AN66" i="40"/>
  <c r="AE91" i="33"/>
  <c r="CA88" i="33"/>
  <c r="AG70" i="40"/>
  <c r="AG88" i="40"/>
  <c r="CI89" i="33"/>
  <c r="AI71" i="40"/>
  <c r="AI89" i="40"/>
  <c r="CQ89" i="33"/>
  <c r="AK71" i="40"/>
  <c r="AK89" i="40"/>
  <c r="CY89" i="33"/>
  <c r="AM71" i="40"/>
  <c r="AM89" i="40"/>
  <c r="DG89" i="33"/>
  <c r="AO71" i="40"/>
  <c r="AO89" i="40"/>
  <c r="BO90" i="33"/>
  <c r="AD72" i="40"/>
  <c r="AD90" i="40"/>
  <c r="BW90" i="33"/>
  <c r="AF72" i="40"/>
  <c r="AF90" i="40"/>
  <c r="CE90" i="33"/>
  <c r="AH72" i="40"/>
  <c r="AH90" i="40"/>
  <c r="CM90" i="33"/>
  <c r="AJ72" i="40"/>
  <c r="CU90" i="33"/>
  <c r="AL72" i="40"/>
  <c r="DC90" i="33"/>
  <c r="AN72" i="40"/>
  <c r="AN90" i="40"/>
  <c r="AI91" i="33"/>
  <c r="CI88" i="33"/>
  <c r="AI70" i="40"/>
  <c r="AI88" i="40"/>
  <c r="CQ88" i="33"/>
  <c r="AK70" i="40"/>
  <c r="AK88" i="40"/>
  <c r="CY88" i="33"/>
  <c r="AM70" i="40"/>
  <c r="AM88" i="40"/>
  <c r="DG88" i="33"/>
  <c r="AO70" i="40"/>
  <c r="AO88" i="40"/>
  <c r="AH70" i="40"/>
  <c r="AH88" i="40"/>
  <c r="AJ70" i="40"/>
  <c r="AJ88" i="40"/>
  <c r="AL70" i="40"/>
  <c r="AL88" i="40"/>
  <c r="AN70" i="40"/>
  <c r="AN88" i="40"/>
  <c r="AI26" i="40"/>
  <c r="AK26" i="40"/>
  <c r="AM26" i="40"/>
  <c r="AO26" i="40"/>
  <c r="AO92" i="33"/>
  <c r="AW92" i="33"/>
  <c r="BE92" i="33"/>
  <c r="BM92" i="33"/>
  <c r="BU92" i="33"/>
  <c r="CC92" i="33"/>
  <c r="CK92" i="33"/>
  <c r="CS92" i="33"/>
  <c r="DA92" i="33"/>
  <c r="DI92" i="33"/>
  <c r="AH92" i="33"/>
  <c r="AP92" i="33"/>
  <c r="AX92" i="33"/>
  <c r="BF92" i="33"/>
  <c r="BN92" i="33"/>
  <c r="BV92" i="33"/>
  <c r="CD92" i="33"/>
  <c r="CL92" i="33"/>
  <c r="CT92" i="33"/>
  <c r="DB92" i="33"/>
  <c r="DJ92" i="33"/>
  <c r="AG92" i="33"/>
  <c r="BW88" i="33"/>
  <c r="CE88" i="33"/>
  <c r="CM88" i="33"/>
  <c r="CU88" i="33"/>
  <c r="DC88" i="33"/>
  <c r="CE89" i="33"/>
  <c r="CM89" i="33"/>
  <c r="CU89" i="33"/>
  <c r="DC89" i="33"/>
  <c r="BK90" i="33"/>
  <c r="BS90" i="33"/>
  <c r="CA90" i="33"/>
  <c r="CI90" i="33"/>
  <c r="CQ90" i="33"/>
  <c r="CY90" i="33"/>
  <c r="DG90" i="33"/>
  <c r="CI1042" i="33"/>
  <c r="AO92" i="40"/>
  <c r="Y92" i="40"/>
  <c r="AG92" i="40"/>
  <c r="AE92" i="40"/>
  <c r="AL90" i="40"/>
  <c r="AJ90" i="40"/>
  <c r="AM90" i="40"/>
  <c r="AO90" i="40"/>
  <c r="AK92" i="40"/>
  <c r="AF92" i="40"/>
  <c r="AC92" i="40"/>
  <c r="AN92" i="40"/>
  <c r="X92" i="40"/>
  <c r="AL92" i="40"/>
  <c r="AD92" i="40"/>
  <c r="V92" i="40"/>
  <c r="AJ92" i="40"/>
  <c r="AB92" i="40"/>
  <c r="AH92" i="40"/>
  <c r="Z92" i="40"/>
  <c r="CJ1042" i="33"/>
  <c r="CK1042" i="33"/>
  <c r="CL1042" i="33"/>
  <c r="CM1042" i="33"/>
  <c r="CN1042" i="33"/>
  <c r="CO1042" i="33"/>
  <c r="AE1908" i="33"/>
  <c r="AF1908" i="33"/>
  <c r="AG1908" i="33"/>
  <c r="AH1908" i="33"/>
  <c r="BG1904" i="33"/>
  <c r="BH1904" i="33"/>
  <c r="BI1904" i="33"/>
  <c r="O1847" i="33"/>
  <c r="AB1847" i="33"/>
  <c r="AI1887" i="33"/>
  <c r="BT1923" i="33"/>
  <c r="AD1866" i="33"/>
  <c r="BJ1860" i="33"/>
  <c r="BI1860" i="33"/>
  <c r="BH1860" i="33"/>
  <c r="BG1860" i="33"/>
  <c r="BF1860" i="33"/>
  <c r="BE1860" i="33"/>
  <c r="BD1860" i="33"/>
  <c r="BC1860" i="33"/>
  <c r="BB1860" i="33"/>
  <c r="BA1860" i="33"/>
  <c r="AZ1860" i="33"/>
  <c r="AY1860" i="33"/>
  <c r="AX1860" i="33"/>
  <c r="AW1860" i="33"/>
  <c r="AV1860" i="33"/>
  <c r="AU1860" i="33"/>
  <c r="AT1860" i="33"/>
  <c r="AS1860" i="33"/>
  <c r="AR1860" i="33"/>
  <c r="AQ1860" i="33"/>
  <c r="AP1860" i="33"/>
  <c r="AO1860" i="33"/>
  <c r="AN1860" i="33"/>
  <c r="AM1860" i="33"/>
  <c r="AL1860" i="33"/>
  <c r="AK1860" i="33"/>
  <c r="AJ1860" i="33"/>
  <c r="AI1860" i="33"/>
  <c r="AH1860" i="33"/>
  <c r="AG1860" i="33"/>
  <c r="AF1860" i="33"/>
  <c r="AE1860" i="33"/>
  <c r="AD1860" i="33"/>
  <c r="AD1858" i="33"/>
  <c r="AC1858" i="33"/>
  <c r="AC1860" i="33"/>
  <c r="AB1860" i="33"/>
  <c r="AA1860" i="33"/>
  <c r="Z1860" i="33"/>
  <c r="Y1860" i="33"/>
  <c r="X1860" i="33"/>
  <c r="W1860" i="33"/>
  <c r="V1860" i="33"/>
  <c r="U1860" i="33"/>
  <c r="T1860" i="33"/>
  <c r="S1860" i="33"/>
  <c r="R1860" i="33"/>
  <c r="Q1860" i="33"/>
  <c r="AC1859" i="33"/>
  <c r="AB1859" i="33"/>
  <c r="AA1859" i="33"/>
  <c r="Z1859" i="33"/>
  <c r="Y1859" i="33"/>
  <c r="X1859" i="33"/>
  <c r="W1859" i="33"/>
  <c r="V1859" i="33"/>
  <c r="U1859" i="33"/>
  <c r="T1859" i="33"/>
  <c r="S1859" i="33"/>
  <c r="R1859" i="33"/>
  <c r="Q1859" i="33"/>
  <c r="AB1858" i="33"/>
  <c r="AA1858" i="33"/>
  <c r="Z1858" i="33"/>
  <c r="Y1858" i="33"/>
  <c r="X1858" i="33"/>
  <c r="W1858" i="33"/>
  <c r="V1858" i="33"/>
  <c r="U1858" i="33"/>
  <c r="T1858" i="33"/>
  <c r="S1858" i="33"/>
  <c r="R1858" i="33"/>
  <c r="Q1858" i="33"/>
  <c r="P1860" i="33"/>
  <c r="P1859" i="33"/>
  <c r="P1858" i="33"/>
  <c r="O1860" i="33"/>
  <c r="O1859" i="33"/>
  <c r="O1858" i="33"/>
  <c r="AC1810" i="33"/>
  <c r="Y1764" i="33"/>
  <c r="X1764" i="33"/>
  <c r="S1764" i="33"/>
  <c r="Q1764" i="33"/>
  <c r="P1764" i="33"/>
  <c r="N1764" i="33"/>
  <c r="W1764" i="33"/>
  <c r="R1764" i="33"/>
  <c r="T1764" i="33"/>
  <c r="U1764" i="33"/>
  <c r="O1764" i="33"/>
  <c r="V1764" i="33"/>
  <c r="CP1042" i="33"/>
  <c r="AE1914" i="33"/>
  <c r="AF1914" i="33"/>
  <c r="AG1914" i="33"/>
  <c r="AH1914" i="33"/>
  <c r="T1794" i="40"/>
  <c r="AE1915" i="33"/>
  <c r="AF1915" i="33"/>
  <c r="AG1915" i="33"/>
  <c r="AH1915" i="33"/>
  <c r="T1795" i="40"/>
  <c r="AE1916" i="33"/>
  <c r="AF1916" i="33"/>
  <c r="AG1916" i="33"/>
  <c r="AH1916" i="33"/>
  <c r="T1796" i="40"/>
  <c r="AE1917" i="33"/>
  <c r="AF1917" i="33"/>
  <c r="AG1917" i="33"/>
  <c r="AH1917" i="33"/>
  <c r="T1797" i="40"/>
  <c r="AI1908" i="33"/>
  <c r="AJ1908" i="33"/>
  <c r="AK1908" i="33"/>
  <c r="AL1908" i="33"/>
  <c r="U1788" i="40"/>
  <c r="AN1923" i="33"/>
  <c r="DI1887" i="33"/>
  <c r="BY1887" i="33"/>
  <c r="BI1887" i="33"/>
  <c r="AC1980" i="33"/>
  <c r="BL1913" i="33"/>
  <c r="DE1887" i="33"/>
  <c r="BE1887" i="33"/>
  <c r="AG1887" i="33"/>
  <c r="BK1913" i="33"/>
  <c r="DA1887" i="33"/>
  <c r="CC1887" i="33"/>
  <c r="CC1923" i="33"/>
  <c r="BU1887" i="33"/>
  <c r="AW1887" i="33"/>
  <c r="CZ1923" i="33"/>
  <c r="CS1887" i="33"/>
  <c r="AS1887" i="33"/>
  <c r="CO1887" i="33"/>
  <c r="AO1887" i="33"/>
  <c r="X1861" i="33"/>
  <c r="T1861" i="33"/>
  <c r="AB1861" i="33"/>
  <c r="CK1887" i="33"/>
  <c r="BM1887" i="33"/>
  <c r="O1861" i="33"/>
  <c r="P1861" i="33"/>
  <c r="S1861" i="33"/>
  <c r="BA1923" i="33"/>
  <c r="Z1861" i="33"/>
  <c r="CW1887" i="33"/>
  <c r="CG1887" i="33"/>
  <c r="BQ1887" i="33"/>
  <c r="BA1887" i="33"/>
  <c r="AK1887" i="33"/>
  <c r="R1861" i="33"/>
  <c r="V1861" i="33"/>
  <c r="AA1861" i="33"/>
  <c r="W1861" i="33"/>
  <c r="AO1923" i="33"/>
  <c r="CF1923" i="33"/>
  <c r="AW1923" i="33"/>
  <c r="CO1923" i="33"/>
  <c r="DH1887" i="33"/>
  <c r="CZ1887" i="33"/>
  <c r="CR1887" i="33"/>
  <c r="CJ1887" i="33"/>
  <c r="CB1887" i="33"/>
  <c r="BT1887" i="33"/>
  <c r="BL1887" i="33"/>
  <c r="BD1887" i="33"/>
  <c r="AV1887" i="33"/>
  <c r="AN1887" i="33"/>
  <c r="AF1887" i="33"/>
  <c r="AZ1923" i="33"/>
  <c r="DG1887" i="33"/>
  <c r="CY1887" i="33"/>
  <c r="CQ1887" i="33"/>
  <c r="CI1887" i="33"/>
  <c r="CA1887" i="33"/>
  <c r="BS1887" i="33"/>
  <c r="BK1887" i="33"/>
  <c r="BC1887" i="33"/>
  <c r="AU1887" i="33"/>
  <c r="AM1887" i="33"/>
  <c r="DI1923" i="33"/>
  <c r="AE1923" i="33"/>
  <c r="BS1923" i="33"/>
  <c r="DD1887" i="33"/>
  <c r="CV1887" i="33"/>
  <c r="CN1887" i="33"/>
  <c r="CF1887" i="33"/>
  <c r="BX1887" i="33"/>
  <c r="BP1887" i="33"/>
  <c r="BH1887" i="33"/>
  <c r="AZ1887" i="33"/>
  <c r="AR1887" i="33"/>
  <c r="AJ1887" i="33"/>
  <c r="Q1861" i="33"/>
  <c r="Y1861" i="33"/>
  <c r="U1861" i="33"/>
  <c r="AC1861" i="33"/>
  <c r="AM1923" i="33"/>
  <c r="AE1887" i="33"/>
  <c r="DC1887" i="33"/>
  <c r="CU1887" i="33"/>
  <c r="CM1887" i="33"/>
  <c r="CE1887" i="33"/>
  <c r="BW1887" i="33"/>
  <c r="BO1887" i="33"/>
  <c r="BG1887" i="33"/>
  <c r="AY1887" i="33"/>
  <c r="AQ1887" i="33"/>
  <c r="DC1923" i="33"/>
  <c r="CU1923" i="33"/>
  <c r="CM1923" i="33"/>
  <c r="CE1923" i="33"/>
  <c r="BW1923" i="33"/>
  <c r="BO1923" i="33"/>
  <c r="BG1923" i="33"/>
  <c r="AY1923" i="33"/>
  <c r="AQ1923" i="33"/>
  <c r="AI1923" i="33"/>
  <c r="DH1923" i="33"/>
  <c r="CN1923" i="33"/>
  <c r="CB1923" i="33"/>
  <c r="BH1923" i="33"/>
  <c r="AV1923" i="33"/>
  <c r="CS1923" i="33"/>
  <c r="BC1923" i="33"/>
  <c r="CR1923" i="33"/>
  <c r="BL1923" i="33"/>
  <c r="AF1923" i="33"/>
  <c r="CQ1923" i="33"/>
  <c r="DG1923" i="33"/>
  <c r="CW1923" i="33"/>
  <c r="CK1923" i="33"/>
  <c r="CA1923" i="33"/>
  <c r="BQ1923" i="33"/>
  <c r="BE1923" i="33"/>
  <c r="AU1923" i="33"/>
  <c r="AK1923" i="33"/>
  <c r="DE1923" i="33"/>
  <c r="BY1923" i="33"/>
  <c r="AG1923" i="33"/>
  <c r="AR1923" i="33"/>
  <c r="CV1923" i="33"/>
  <c r="CJ1923" i="33"/>
  <c r="BP1923" i="33"/>
  <c r="BD1923" i="33"/>
  <c r="AJ1923" i="33"/>
  <c r="CI1923" i="33"/>
  <c r="BM1923" i="33"/>
  <c r="AS1923" i="33"/>
  <c r="DD1923" i="33"/>
  <c r="BX1923" i="33"/>
  <c r="DA1923" i="33"/>
  <c r="CG1923" i="33"/>
  <c r="BU1923" i="33"/>
  <c r="BK1923" i="33"/>
  <c r="BI1923" i="33"/>
  <c r="CY1923" i="33"/>
  <c r="AE1796" i="33"/>
  <c r="AF1796" i="33"/>
  <c r="AD1797" i="33"/>
  <c r="AC1792" i="33"/>
  <c r="AE1787" i="33"/>
  <c r="AF1787" i="33"/>
  <c r="AG1787" i="33"/>
  <c r="AC1783" i="33"/>
  <c r="AK1779" i="33"/>
  <c r="AK1780" i="33"/>
  <c r="AL1779" i="33"/>
  <c r="AL1780" i="33"/>
  <c r="AM1779" i="33"/>
  <c r="AM1780" i="33"/>
  <c r="AN1779" i="33"/>
  <c r="AN1780" i="33"/>
  <c r="AO1779" i="33"/>
  <c r="AP1779" i="33"/>
  <c r="AP1780" i="33"/>
  <c r="AQ1779" i="33"/>
  <c r="AQ1780" i="33"/>
  <c r="AR1779" i="33"/>
  <c r="AR1780" i="33"/>
  <c r="AS1779" i="33"/>
  <c r="AS1780" i="33"/>
  <c r="AT1779" i="33"/>
  <c r="AT1780" i="33"/>
  <c r="AU1779" i="33"/>
  <c r="AU1780" i="33"/>
  <c r="AV1779" i="33"/>
  <c r="AV1780" i="33"/>
  <c r="AW1779" i="33"/>
  <c r="AW1780" i="33"/>
  <c r="AX1779" i="33"/>
  <c r="AX1780" i="33"/>
  <c r="AY1779" i="33"/>
  <c r="AY1780" i="33"/>
  <c r="AZ1779" i="33"/>
  <c r="AZ1780" i="33"/>
  <c r="BA1779" i="33"/>
  <c r="BA1780" i="33"/>
  <c r="BB1779" i="33"/>
  <c r="BB1780" i="33"/>
  <c r="BC1779" i="33"/>
  <c r="BD1779" i="33"/>
  <c r="BD1780" i="33"/>
  <c r="BE1779" i="33"/>
  <c r="BF1779" i="33"/>
  <c r="BF1780" i="33"/>
  <c r="BG1779" i="33"/>
  <c r="BG1780" i="33"/>
  <c r="BH1779" i="33"/>
  <c r="BH1780" i="33"/>
  <c r="BI1779" i="33"/>
  <c r="BI1780" i="33"/>
  <c r="BJ1779" i="33"/>
  <c r="BJ1780" i="33"/>
  <c r="BK1779" i="33"/>
  <c r="BK1780" i="33"/>
  <c r="BL1779" i="33"/>
  <c r="BL1780" i="33"/>
  <c r="BM1779" i="33"/>
  <c r="BM1780" i="33"/>
  <c r="BN1779" i="33"/>
  <c r="BN1780" i="33"/>
  <c r="BO1779" i="33"/>
  <c r="BO1780" i="33"/>
  <c r="BP1779" i="33"/>
  <c r="BP1780" i="33"/>
  <c r="BQ1779" i="33"/>
  <c r="BQ1780" i="33"/>
  <c r="BR1779" i="33"/>
  <c r="BR1780" i="33"/>
  <c r="BS1779" i="33"/>
  <c r="BS1780" i="33"/>
  <c r="BT1779" i="33"/>
  <c r="BT1780" i="33"/>
  <c r="BU1779" i="33"/>
  <c r="BV1779" i="33"/>
  <c r="BV1780" i="33"/>
  <c r="BW1779" i="33"/>
  <c r="BW1780" i="33"/>
  <c r="BX1779" i="33"/>
  <c r="BX1780" i="33"/>
  <c r="BY1779" i="33"/>
  <c r="BY1780" i="33"/>
  <c r="BZ1779" i="33"/>
  <c r="BZ1780" i="33"/>
  <c r="CA1779" i="33"/>
  <c r="CB1779" i="33"/>
  <c r="CB1780" i="33"/>
  <c r="CC1779" i="33"/>
  <c r="CC1780" i="33"/>
  <c r="CD1779" i="33"/>
  <c r="CD1780" i="33"/>
  <c r="CE1779" i="33"/>
  <c r="CE1780" i="33"/>
  <c r="CF1779" i="33"/>
  <c r="CF1780" i="33"/>
  <c r="CG1779" i="33"/>
  <c r="CG1780" i="33"/>
  <c r="CH1779" i="33"/>
  <c r="CH1780" i="33"/>
  <c r="CI1779" i="33"/>
  <c r="CJ1779" i="33"/>
  <c r="CK1779" i="33"/>
  <c r="CL1779" i="33"/>
  <c r="CL1780" i="33"/>
  <c r="CM1779" i="33"/>
  <c r="CM1780" i="33"/>
  <c r="CN1779" i="33"/>
  <c r="CN1780" i="33"/>
  <c r="CO1779" i="33"/>
  <c r="CO1780" i="33"/>
  <c r="CP1779" i="33"/>
  <c r="CP1780" i="33"/>
  <c r="CQ1779" i="33"/>
  <c r="CQ1780" i="33"/>
  <c r="CR1779" i="33"/>
  <c r="CR1780" i="33"/>
  <c r="CS1779" i="33"/>
  <c r="CT1779" i="33"/>
  <c r="CT1780" i="33"/>
  <c r="CU1779" i="33"/>
  <c r="CU1780" i="33"/>
  <c r="CV1779" i="33"/>
  <c r="CV1780" i="33"/>
  <c r="CW1779" i="33"/>
  <c r="CW1780" i="33"/>
  <c r="CX1779" i="33"/>
  <c r="CX1780" i="33"/>
  <c r="CY1779" i="33"/>
  <c r="CY1780" i="33"/>
  <c r="CZ1779" i="33"/>
  <c r="DA1779" i="33"/>
  <c r="DA1780" i="33"/>
  <c r="DB1779" i="33"/>
  <c r="DC1779" i="33"/>
  <c r="DC1780" i="33"/>
  <c r="DD1779" i="33"/>
  <c r="DD1780" i="33"/>
  <c r="DE1779" i="33"/>
  <c r="DE1780" i="33"/>
  <c r="DF1779" i="33"/>
  <c r="DF1780" i="33"/>
  <c r="DG1779" i="33"/>
  <c r="DG1780" i="33"/>
  <c r="DH1779" i="33"/>
  <c r="DI1779" i="33"/>
  <c r="DI1780" i="33"/>
  <c r="DJ1779" i="33"/>
  <c r="DJ1780" i="33"/>
  <c r="AO1780" i="33"/>
  <c r="BC1780" i="33"/>
  <c r="BE1780" i="33"/>
  <c r="BU1780" i="33"/>
  <c r="CA1780" i="33"/>
  <c r="CK1780" i="33"/>
  <c r="CS1780" i="33"/>
  <c r="AJ1779" i="33"/>
  <c r="AJ1780" i="33"/>
  <c r="AI1779" i="33"/>
  <c r="AI1780" i="33"/>
  <c r="AH1779" i="33"/>
  <c r="AG1779" i="33"/>
  <c r="AG1780" i="33"/>
  <c r="AF1779" i="33"/>
  <c r="AF1780" i="33"/>
  <c r="AE1779" i="33"/>
  <c r="AE1780" i="33"/>
  <c r="CQ1042" i="33"/>
  <c r="AI1917" i="33"/>
  <c r="AJ1917" i="33"/>
  <c r="AK1917" i="33"/>
  <c r="AL1917" i="33"/>
  <c r="U1797" i="40"/>
  <c r="AI1916" i="33"/>
  <c r="AJ1916" i="33"/>
  <c r="AK1916" i="33"/>
  <c r="AL1916" i="33"/>
  <c r="U1796" i="40"/>
  <c r="AI1915" i="33"/>
  <c r="AJ1915" i="33"/>
  <c r="AK1915" i="33"/>
  <c r="AL1915" i="33"/>
  <c r="U1795" i="40"/>
  <c r="AM1908" i="33"/>
  <c r="AN1908" i="33"/>
  <c r="AO1908" i="33"/>
  <c r="AP1908" i="33"/>
  <c r="V1788" i="40"/>
  <c r="AI1914" i="33"/>
  <c r="AJ1914" i="33"/>
  <c r="AK1914" i="33"/>
  <c r="AL1914" i="33"/>
  <c r="U1794" i="40"/>
  <c r="AE2086" i="33"/>
  <c r="BM1913" i="33"/>
  <c r="AF1797" i="33"/>
  <c r="AG1796" i="33"/>
  <c r="AE1797" i="33"/>
  <c r="DB1780" i="33"/>
  <c r="AH1780" i="33"/>
  <c r="CZ1780" i="33"/>
  <c r="AH1787" i="33"/>
  <c r="CJ1780" i="33"/>
  <c r="DH1780" i="33"/>
  <c r="CI1780" i="33"/>
  <c r="CR1042" i="33"/>
  <c r="AQ1908" i="33"/>
  <c r="AR1908" i="33"/>
  <c r="AS1908" i="33"/>
  <c r="AT1908" i="33"/>
  <c r="W1788" i="40"/>
  <c r="AM1915" i="33"/>
  <c r="AN1915" i="33"/>
  <c r="AO1915" i="33"/>
  <c r="AP1915" i="33"/>
  <c r="V1795" i="40"/>
  <c r="AM1916" i="33"/>
  <c r="AN1916" i="33"/>
  <c r="AO1916" i="33"/>
  <c r="AP1916" i="33"/>
  <c r="V1796" i="40"/>
  <c r="AM1914" i="33"/>
  <c r="AN1914" i="33"/>
  <c r="AO1914" i="33"/>
  <c r="AP1914" i="33"/>
  <c r="V1794" i="40"/>
  <c r="AM1917" i="33"/>
  <c r="AN1917" i="33"/>
  <c r="AO1917" i="33"/>
  <c r="AP1917" i="33"/>
  <c r="V1797" i="40"/>
  <c r="AF2086" i="33"/>
  <c r="AG1797" i="33"/>
  <c r="AH1796" i="33"/>
  <c r="AI1787" i="33"/>
  <c r="CS1042" i="33"/>
  <c r="AQ1916" i="33"/>
  <c r="AR1916" i="33"/>
  <c r="AS1916" i="33"/>
  <c r="AT1916" i="33"/>
  <c r="W1796" i="40"/>
  <c r="AQ1914" i="33"/>
  <c r="AR1914" i="33"/>
  <c r="AS1914" i="33"/>
  <c r="AT1914" i="33"/>
  <c r="W1794" i="40"/>
  <c r="AQ1915" i="33"/>
  <c r="AR1915" i="33"/>
  <c r="AS1915" i="33"/>
  <c r="AT1915" i="33"/>
  <c r="W1795" i="40"/>
  <c r="AQ1917" i="33"/>
  <c r="AR1917" i="33"/>
  <c r="AS1917" i="33"/>
  <c r="AT1917" i="33"/>
  <c r="W1797" i="40"/>
  <c r="AU1908" i="33"/>
  <c r="AV1908" i="33"/>
  <c r="AW1908" i="33"/>
  <c r="AX1908" i="33"/>
  <c r="X1788" i="40"/>
  <c r="AG2086" i="33"/>
  <c r="BO1913" i="33"/>
  <c r="AI1796" i="33"/>
  <c r="AH1797" i="33"/>
  <c r="AJ1787" i="33"/>
  <c r="CT1042" i="33"/>
  <c r="AU1917" i="33"/>
  <c r="AV1917" i="33"/>
  <c r="AW1917" i="33"/>
  <c r="AX1917" i="33"/>
  <c r="X1797" i="40"/>
  <c r="AU1915" i="33"/>
  <c r="AV1915" i="33"/>
  <c r="AW1915" i="33"/>
  <c r="AX1915" i="33"/>
  <c r="X1795" i="40"/>
  <c r="AU1914" i="33"/>
  <c r="AV1914" i="33"/>
  <c r="AW1914" i="33"/>
  <c r="AX1914" i="33"/>
  <c r="X1794" i="40"/>
  <c r="AY1908" i="33"/>
  <c r="AZ1908" i="33"/>
  <c r="BA1908" i="33"/>
  <c r="BB1908" i="33"/>
  <c r="Y1788" i="40"/>
  <c r="AU1916" i="33"/>
  <c r="AV1916" i="33"/>
  <c r="AW1916" i="33"/>
  <c r="AX1916" i="33"/>
  <c r="X1796" i="40"/>
  <c r="BP1913" i="33"/>
  <c r="AI1797" i="33"/>
  <c r="AJ1796" i="33"/>
  <c r="AK1787" i="33"/>
  <c r="CU1042" i="33"/>
  <c r="AY1915" i="33"/>
  <c r="AZ1915" i="33"/>
  <c r="BA1915" i="33"/>
  <c r="BB1915" i="33"/>
  <c r="Y1795" i="40"/>
  <c r="BC1908" i="33"/>
  <c r="BD1908" i="33"/>
  <c r="BE1908" i="33"/>
  <c r="BF1908" i="33"/>
  <c r="Z1788" i="40"/>
  <c r="AY1914" i="33"/>
  <c r="AZ1914" i="33"/>
  <c r="BA1914" i="33"/>
  <c r="BB1914" i="33"/>
  <c r="Y1794" i="40"/>
  <c r="AY1916" i="33"/>
  <c r="AZ1916" i="33"/>
  <c r="BA1916" i="33"/>
  <c r="BB1916" i="33"/>
  <c r="Y1796" i="40"/>
  <c r="AY1917" i="33"/>
  <c r="AZ1917" i="33"/>
  <c r="BA1917" i="33"/>
  <c r="BB1917" i="33"/>
  <c r="Y1797" i="40"/>
  <c r="AI2086" i="33"/>
  <c r="BQ1913" i="33"/>
  <c r="AJ1797" i="33"/>
  <c r="AK1796" i="33"/>
  <c r="AL1787" i="33"/>
  <c r="CV1042" i="33"/>
  <c r="BC1916" i="33"/>
  <c r="BD1916" i="33"/>
  <c r="BE1916" i="33"/>
  <c r="BF1916" i="33"/>
  <c r="Z1796" i="40"/>
  <c r="BC1914" i="33"/>
  <c r="BD1914" i="33"/>
  <c r="BE1914" i="33"/>
  <c r="BF1914" i="33"/>
  <c r="Z1794" i="40"/>
  <c r="BG1908" i="33"/>
  <c r="BH1908" i="33"/>
  <c r="BI1908" i="33"/>
  <c r="BJ1908" i="33"/>
  <c r="AA1788" i="40"/>
  <c r="BC1917" i="33"/>
  <c r="BD1917" i="33"/>
  <c r="BE1917" i="33"/>
  <c r="BF1917" i="33"/>
  <c r="Z1797" i="40"/>
  <c r="BC1915" i="33"/>
  <c r="BD1915" i="33"/>
  <c r="BE1915" i="33"/>
  <c r="BF1915" i="33"/>
  <c r="Z1795" i="40"/>
  <c r="AJ2086" i="33"/>
  <c r="AK1797" i="33"/>
  <c r="AL1796" i="33"/>
  <c r="AM1787" i="33"/>
  <c r="AN1787" i="33"/>
  <c r="AO1787" i="33"/>
  <c r="AP1787" i="33"/>
  <c r="AQ1787" i="33"/>
  <c r="AR1787" i="33"/>
  <c r="AS1787" i="33"/>
  <c r="AT1787" i="33"/>
  <c r="AU1787" i="33"/>
  <c r="CW1042" i="33"/>
  <c r="BG1914" i="33"/>
  <c r="BH1914" i="33"/>
  <c r="BI1914" i="33"/>
  <c r="BJ1914" i="33"/>
  <c r="AA1794" i="40"/>
  <c r="BK1908" i="33"/>
  <c r="BL1908" i="33"/>
  <c r="BM1908" i="33"/>
  <c r="BN1908" i="33"/>
  <c r="AB1788" i="40"/>
  <c r="BG1917" i="33"/>
  <c r="BH1917" i="33"/>
  <c r="BI1917" i="33"/>
  <c r="BJ1917" i="33"/>
  <c r="AA1797" i="40"/>
  <c r="BG1915" i="33"/>
  <c r="BH1915" i="33"/>
  <c r="BI1915" i="33"/>
  <c r="BJ1915" i="33"/>
  <c r="AA1795" i="40"/>
  <c r="BG1916" i="33"/>
  <c r="BH1916" i="33"/>
  <c r="BI1916" i="33"/>
  <c r="BJ1916" i="33"/>
  <c r="AA1796" i="40"/>
  <c r="AK2086" i="33"/>
  <c r="BS1913" i="33"/>
  <c r="AM1796" i="33"/>
  <c r="AL1797" i="33"/>
  <c r="AV1787" i="33"/>
  <c r="CX1042" i="33"/>
  <c r="BK1917" i="33"/>
  <c r="BL1917" i="33"/>
  <c r="BM1917" i="33"/>
  <c r="BN1917" i="33"/>
  <c r="AB1797" i="40"/>
  <c r="BK1915" i="33"/>
  <c r="BL1915" i="33"/>
  <c r="BM1915" i="33"/>
  <c r="BN1915" i="33"/>
  <c r="AB1795" i="40"/>
  <c r="BO1908" i="33"/>
  <c r="BP1908" i="33"/>
  <c r="BQ1908" i="33"/>
  <c r="BR1908" i="33"/>
  <c r="AC1788" i="40"/>
  <c r="BK1916" i="33"/>
  <c r="BL1916" i="33"/>
  <c r="BM1916" i="33"/>
  <c r="BN1916" i="33"/>
  <c r="AB1796" i="40"/>
  <c r="BK1914" i="33"/>
  <c r="BL1914" i="33"/>
  <c r="BM1914" i="33"/>
  <c r="BN1914" i="33"/>
  <c r="AB1794" i="40"/>
  <c r="BT1913" i="33"/>
  <c r="AM1797" i="33"/>
  <c r="AN1796" i="33"/>
  <c r="AW1787" i="33"/>
  <c r="CY1042" i="33"/>
  <c r="BS1908" i="33"/>
  <c r="BT1908" i="33"/>
  <c r="BU1908" i="33"/>
  <c r="BV1908" i="33"/>
  <c r="AD1788" i="40"/>
  <c r="BO1916" i="33"/>
  <c r="BP1916" i="33"/>
  <c r="BQ1916" i="33"/>
  <c r="BR1916" i="33"/>
  <c r="AC1796" i="40"/>
  <c r="BO1915" i="33"/>
  <c r="BP1915" i="33"/>
  <c r="BQ1915" i="33"/>
  <c r="BR1915" i="33"/>
  <c r="AC1795" i="40"/>
  <c r="BO1914" i="33"/>
  <c r="BP1914" i="33"/>
  <c r="BQ1914" i="33"/>
  <c r="BR1914" i="33"/>
  <c r="AC1794" i="40"/>
  <c r="BO1917" i="33"/>
  <c r="BP1917" i="33"/>
  <c r="BQ1917" i="33"/>
  <c r="BR1917" i="33"/>
  <c r="AC1797" i="40"/>
  <c r="AM2086" i="33"/>
  <c r="BU1913" i="33"/>
  <c r="AN1797" i="33"/>
  <c r="AO1796" i="33"/>
  <c r="AX1787" i="33"/>
  <c r="CZ1042" i="33"/>
  <c r="BS1914" i="33"/>
  <c r="BT1914" i="33"/>
  <c r="BU1914" i="33"/>
  <c r="BV1914" i="33"/>
  <c r="AD1794" i="40"/>
  <c r="BS1915" i="33"/>
  <c r="BT1915" i="33"/>
  <c r="BU1915" i="33"/>
  <c r="BV1915" i="33"/>
  <c r="AD1795" i="40"/>
  <c r="BS1916" i="33"/>
  <c r="BT1916" i="33"/>
  <c r="BU1916" i="33"/>
  <c r="BV1916" i="33"/>
  <c r="AD1796" i="40"/>
  <c r="BS1917" i="33"/>
  <c r="BT1917" i="33"/>
  <c r="BU1917" i="33"/>
  <c r="BV1917" i="33"/>
  <c r="AD1797" i="40"/>
  <c r="BW1908" i="33"/>
  <c r="BX1908" i="33"/>
  <c r="BY1908" i="33"/>
  <c r="BZ1908" i="33"/>
  <c r="AE1788" i="40"/>
  <c r="AN2086" i="33"/>
  <c r="AO1797" i="33"/>
  <c r="AP1796" i="33"/>
  <c r="AY1787" i="33"/>
  <c r="DA1042" i="33"/>
  <c r="BW1916" i="33"/>
  <c r="BX1916" i="33"/>
  <c r="BY1916" i="33"/>
  <c r="BZ1916" i="33"/>
  <c r="AE1796" i="40"/>
  <c r="BW1917" i="33"/>
  <c r="BX1917" i="33"/>
  <c r="BY1917" i="33"/>
  <c r="BZ1917" i="33"/>
  <c r="AE1797" i="40"/>
  <c r="BW1915" i="33"/>
  <c r="BX1915" i="33"/>
  <c r="BY1915" i="33"/>
  <c r="BZ1915" i="33"/>
  <c r="AE1795" i="40"/>
  <c r="CA1908" i="33"/>
  <c r="CB1908" i="33"/>
  <c r="CC1908" i="33"/>
  <c r="CD1908" i="33"/>
  <c r="AF1788" i="40"/>
  <c r="BW1914" i="33"/>
  <c r="BX1914" i="33"/>
  <c r="BY1914" i="33"/>
  <c r="BZ1914" i="33"/>
  <c r="AE1794" i="40"/>
  <c r="AO2086" i="33"/>
  <c r="BW1913" i="33"/>
  <c r="AP1797" i="33"/>
  <c r="AQ1796" i="33"/>
  <c r="AZ1787" i="33"/>
  <c r="DB1042" i="33"/>
  <c r="CA1915" i="33"/>
  <c r="CB1915" i="33"/>
  <c r="CC1915" i="33"/>
  <c r="CD1915" i="33"/>
  <c r="AF1795" i="40"/>
  <c r="CE1908" i="33"/>
  <c r="CF1908" i="33"/>
  <c r="CG1908" i="33"/>
  <c r="CH1908" i="33"/>
  <c r="AG1788" i="40"/>
  <c r="CA1917" i="33"/>
  <c r="CB1917" i="33"/>
  <c r="CC1917" i="33"/>
  <c r="CD1917" i="33"/>
  <c r="AF1797" i="40"/>
  <c r="CA1914" i="33"/>
  <c r="CB1914" i="33"/>
  <c r="CC1914" i="33"/>
  <c r="CD1914" i="33"/>
  <c r="AF1794" i="40"/>
  <c r="CA1916" i="33"/>
  <c r="CB1916" i="33"/>
  <c r="CC1916" i="33"/>
  <c r="CD1916" i="33"/>
  <c r="AF1796" i="40"/>
  <c r="BX1913" i="33"/>
  <c r="AR1796" i="33"/>
  <c r="AQ1797" i="33"/>
  <c r="BA1787" i="33"/>
  <c r="DC1042" i="33"/>
  <c r="CE1917" i="33"/>
  <c r="CF1917" i="33"/>
  <c r="CG1917" i="33"/>
  <c r="CH1917" i="33"/>
  <c r="AG1797" i="40"/>
  <c r="CE1914" i="33"/>
  <c r="CF1914" i="33"/>
  <c r="CG1914" i="33"/>
  <c r="CH1914" i="33"/>
  <c r="AG1794" i="40"/>
  <c r="CI1908" i="33"/>
  <c r="CJ1908" i="33"/>
  <c r="CK1908" i="33"/>
  <c r="CL1908" i="33"/>
  <c r="AH1788" i="40"/>
  <c r="CE1916" i="33"/>
  <c r="CF1916" i="33"/>
  <c r="CG1916" i="33"/>
  <c r="CH1916" i="33"/>
  <c r="AG1796" i="40"/>
  <c r="CE1915" i="33"/>
  <c r="CF1915" i="33"/>
  <c r="CG1915" i="33"/>
  <c r="CH1915" i="33"/>
  <c r="AG1795" i="40"/>
  <c r="AQ2086" i="33"/>
  <c r="BY1913" i="33"/>
  <c r="AR1797" i="33"/>
  <c r="AS1796" i="33"/>
  <c r="BB1787" i="33"/>
  <c r="DD1042" i="33"/>
  <c r="CI1916" i="33"/>
  <c r="CJ1916" i="33"/>
  <c r="CK1916" i="33"/>
  <c r="CL1916" i="33"/>
  <c r="AH1796" i="40"/>
  <c r="CM1908" i="33"/>
  <c r="CN1908" i="33"/>
  <c r="CO1908" i="33"/>
  <c r="CP1908" i="33"/>
  <c r="AI1788" i="40"/>
  <c r="CI1914" i="33"/>
  <c r="CJ1914" i="33"/>
  <c r="CK1914" i="33"/>
  <c r="CL1914" i="33"/>
  <c r="AH1794" i="40"/>
  <c r="CI1915" i="33"/>
  <c r="CJ1915" i="33"/>
  <c r="CK1915" i="33"/>
  <c r="CL1915" i="33"/>
  <c r="AH1795" i="40"/>
  <c r="CI1917" i="33"/>
  <c r="CJ1917" i="33"/>
  <c r="CK1917" i="33"/>
  <c r="CL1917" i="33"/>
  <c r="AH1797" i="40"/>
  <c r="AR2086" i="33"/>
  <c r="AT1796" i="33"/>
  <c r="AS1797" i="33"/>
  <c r="BC1787" i="33"/>
  <c r="DE1042" i="33"/>
  <c r="CM1915" i="33"/>
  <c r="CN1915" i="33"/>
  <c r="CO1915" i="33"/>
  <c r="CP1915" i="33"/>
  <c r="AI1795" i="40"/>
  <c r="CM1914" i="33"/>
  <c r="CN1914" i="33"/>
  <c r="CO1914" i="33"/>
  <c r="CP1914" i="33"/>
  <c r="AI1794" i="40"/>
  <c r="CQ1908" i="33"/>
  <c r="CR1908" i="33"/>
  <c r="CS1908" i="33"/>
  <c r="CT1908" i="33"/>
  <c r="AJ1788" i="40"/>
  <c r="CM1917" i="33"/>
  <c r="CN1917" i="33"/>
  <c r="CO1917" i="33"/>
  <c r="CP1917" i="33"/>
  <c r="AI1797" i="40"/>
  <c r="CM1916" i="33"/>
  <c r="CN1916" i="33"/>
  <c r="CO1916" i="33"/>
  <c r="CP1916" i="33"/>
  <c r="AI1796" i="40"/>
  <c r="AS2086" i="33"/>
  <c r="CA1913" i="33"/>
  <c r="AU1796" i="33"/>
  <c r="AT1797" i="33"/>
  <c r="BD1787" i="33"/>
  <c r="DF1042" i="33"/>
  <c r="CQ1917" i="33"/>
  <c r="CR1917" i="33"/>
  <c r="CS1917" i="33"/>
  <c r="CT1917" i="33"/>
  <c r="AJ1797" i="40"/>
  <c r="CU1908" i="33"/>
  <c r="CV1908" i="33"/>
  <c r="CW1908" i="33"/>
  <c r="CX1908" i="33"/>
  <c r="AK1788" i="40"/>
  <c r="CQ1914" i="33"/>
  <c r="CR1914" i="33"/>
  <c r="CS1914" i="33"/>
  <c r="CT1914" i="33"/>
  <c r="AJ1794" i="40"/>
  <c r="CQ1916" i="33"/>
  <c r="CR1916" i="33"/>
  <c r="CS1916" i="33"/>
  <c r="CT1916" i="33"/>
  <c r="AJ1796" i="40"/>
  <c r="CQ1915" i="33"/>
  <c r="CR1915" i="33"/>
  <c r="CS1915" i="33"/>
  <c r="CT1915" i="33"/>
  <c r="AJ1795" i="40"/>
  <c r="CB1913" i="33"/>
  <c r="AV1796" i="33"/>
  <c r="AU1797" i="33"/>
  <c r="BE1787" i="33"/>
  <c r="DG1042" i="33"/>
  <c r="CU1916" i="33"/>
  <c r="CV1916" i="33"/>
  <c r="CW1916" i="33"/>
  <c r="CX1916" i="33"/>
  <c r="AK1796" i="40"/>
  <c r="CY1908" i="33"/>
  <c r="CZ1908" i="33"/>
  <c r="DA1908" i="33"/>
  <c r="DB1908" i="33"/>
  <c r="AL1788" i="40"/>
  <c r="CU1914" i="33"/>
  <c r="CV1914" i="33"/>
  <c r="CW1914" i="33"/>
  <c r="CX1914" i="33"/>
  <c r="AK1794" i="40"/>
  <c r="CU1915" i="33"/>
  <c r="CV1915" i="33"/>
  <c r="CW1915" i="33"/>
  <c r="CX1915" i="33"/>
  <c r="AK1795" i="40"/>
  <c r="CU1917" i="33"/>
  <c r="CV1917" i="33"/>
  <c r="CW1917" i="33"/>
  <c r="CX1917" i="33"/>
  <c r="AK1797" i="40"/>
  <c r="AU2086" i="33"/>
  <c r="CC1913" i="33"/>
  <c r="AW1796" i="33"/>
  <c r="AV1797" i="33"/>
  <c r="BF1787" i="33"/>
  <c r="DH1042" i="33"/>
  <c r="CY1915" i="33"/>
  <c r="CZ1915" i="33"/>
  <c r="DA1915" i="33"/>
  <c r="DB1915" i="33"/>
  <c r="AL1795" i="40"/>
  <c r="CY1914" i="33"/>
  <c r="CZ1914" i="33"/>
  <c r="DA1914" i="33"/>
  <c r="DB1914" i="33"/>
  <c r="AL1794" i="40"/>
  <c r="DC1908" i="33"/>
  <c r="DD1908" i="33"/>
  <c r="DE1908" i="33"/>
  <c r="DF1908" i="33"/>
  <c r="AM1788" i="40"/>
  <c r="CY1917" i="33"/>
  <c r="CZ1917" i="33"/>
  <c r="DA1917" i="33"/>
  <c r="DB1917" i="33"/>
  <c r="AL1797" i="40"/>
  <c r="CY1916" i="33"/>
  <c r="CZ1916" i="33"/>
  <c r="DA1916" i="33"/>
  <c r="DB1916" i="33"/>
  <c r="AL1796" i="40"/>
  <c r="AV2086" i="33"/>
  <c r="AW1797" i="33"/>
  <c r="AX1796" i="33"/>
  <c r="BG1787" i="33"/>
  <c r="DI1042" i="33"/>
  <c r="DC1917" i="33"/>
  <c r="DD1917" i="33"/>
  <c r="DE1917" i="33"/>
  <c r="DF1917" i="33"/>
  <c r="AM1797" i="40"/>
  <c r="DG1908" i="33"/>
  <c r="DH1908" i="33"/>
  <c r="DI1908" i="33"/>
  <c r="DJ1908" i="33"/>
  <c r="AO1788" i="40"/>
  <c r="AN1788" i="40"/>
  <c r="DC1914" i="33"/>
  <c r="DD1914" i="33"/>
  <c r="DE1914" i="33"/>
  <c r="DF1914" i="33"/>
  <c r="AM1794" i="40"/>
  <c r="DC1916" i="33"/>
  <c r="DD1916" i="33"/>
  <c r="DE1916" i="33"/>
  <c r="DF1916" i="33"/>
  <c r="AM1796" i="40"/>
  <c r="DC1915" i="33"/>
  <c r="DD1915" i="33"/>
  <c r="DE1915" i="33"/>
  <c r="DF1915" i="33"/>
  <c r="AM1795" i="40"/>
  <c r="AW2086" i="33"/>
  <c r="CE1913" i="33"/>
  <c r="AX1797" i="33"/>
  <c r="AY1796" i="33"/>
  <c r="BH1787" i="33"/>
  <c r="DJ1042" i="33"/>
  <c r="DG1914" i="33"/>
  <c r="DH1914" i="33"/>
  <c r="DI1914" i="33"/>
  <c r="DJ1914" i="33"/>
  <c r="AO1794" i="40"/>
  <c r="AN1794" i="40"/>
  <c r="DG1916" i="33"/>
  <c r="DH1916" i="33"/>
  <c r="DI1916" i="33"/>
  <c r="DJ1916" i="33"/>
  <c r="AO1796" i="40"/>
  <c r="AN1796" i="40"/>
  <c r="DG1915" i="33"/>
  <c r="DH1915" i="33"/>
  <c r="DI1915" i="33"/>
  <c r="DJ1915" i="33"/>
  <c r="AO1795" i="40"/>
  <c r="AN1795" i="40"/>
  <c r="DG1917" i="33"/>
  <c r="DH1917" i="33"/>
  <c r="DI1917" i="33"/>
  <c r="DJ1917" i="33"/>
  <c r="AO1797" i="40"/>
  <c r="AN1797" i="40"/>
  <c r="CF1913" i="33"/>
  <c r="AZ1796" i="33"/>
  <c r="AY1797" i="33"/>
  <c r="BI1787" i="33"/>
  <c r="AY2086" i="33"/>
  <c r="CG1913" i="33"/>
  <c r="AZ1797" i="33"/>
  <c r="BA1796" i="33"/>
  <c r="BJ1787" i="33"/>
  <c r="AZ2086" i="33"/>
  <c r="BA1797" i="33"/>
  <c r="BB1796" i="33"/>
  <c r="BK1787" i="33"/>
  <c r="BA2086" i="33"/>
  <c r="CI1913" i="33"/>
  <c r="BC1796" i="33"/>
  <c r="BB1797" i="33"/>
  <c r="BL1787" i="33"/>
  <c r="CJ1913" i="33"/>
  <c r="BD1796" i="33"/>
  <c r="BC1797" i="33"/>
  <c r="BM1787" i="33"/>
  <c r="BC2086" i="33"/>
  <c r="CK1913" i="33"/>
  <c r="BD1797" i="33"/>
  <c r="BE1796" i="33"/>
  <c r="BN1787" i="33"/>
  <c r="BD2086" i="33"/>
  <c r="BE1797" i="33"/>
  <c r="BF1796" i="33"/>
  <c r="BO1787" i="33"/>
  <c r="BE2086" i="33"/>
  <c r="CM1913" i="33"/>
  <c r="BF1797" i="33"/>
  <c r="BG1796" i="33"/>
  <c r="BP1787" i="33"/>
  <c r="CN1913" i="33"/>
  <c r="BH1796" i="33"/>
  <c r="BG1797" i="33"/>
  <c r="BQ1787" i="33"/>
  <c r="BG2086" i="33"/>
  <c r="CO1913" i="33"/>
  <c r="BH1797" i="33"/>
  <c r="BI1796" i="33"/>
  <c r="BR1787" i="33"/>
  <c r="BH2086" i="33"/>
  <c r="BI1797" i="33"/>
  <c r="BJ1796" i="33"/>
  <c r="BS1787" i="33"/>
  <c r="BI2086" i="33"/>
  <c r="CQ1913" i="33"/>
  <c r="BK1796" i="33"/>
  <c r="BJ1797" i="33"/>
  <c r="BT1787" i="33"/>
  <c r="CR1913" i="33"/>
  <c r="BL1796" i="33"/>
  <c r="BK1797" i="33"/>
  <c r="BU1787" i="33"/>
  <c r="BK2086" i="33"/>
  <c r="CS1913" i="33"/>
  <c r="BM1796" i="33"/>
  <c r="BL1797" i="33"/>
  <c r="BV1787" i="33"/>
  <c r="BL2086" i="33"/>
  <c r="BN1796" i="33"/>
  <c r="BM1797" i="33"/>
  <c r="BW1787" i="33"/>
  <c r="BM2086" i="33"/>
  <c r="CU1913" i="33"/>
  <c r="BN1797" i="33"/>
  <c r="BO1796" i="33"/>
  <c r="BX1787" i="33"/>
  <c r="CV1913" i="33"/>
  <c r="BP1796" i="33"/>
  <c r="BO1797" i="33"/>
  <c r="BY1787" i="33"/>
  <c r="BO2086" i="33"/>
  <c r="CW1913" i="33"/>
  <c r="BP1797" i="33"/>
  <c r="BQ1796" i="33"/>
  <c r="BZ1787" i="33"/>
  <c r="BP2086" i="33"/>
  <c r="BQ1797" i="33"/>
  <c r="BR1796" i="33"/>
  <c r="CA1787" i="33"/>
  <c r="BQ2086" i="33"/>
  <c r="CY1913" i="33"/>
  <c r="BS1796" i="33"/>
  <c r="BR1797" i="33"/>
  <c r="CB1787" i="33"/>
  <c r="CZ1913" i="33"/>
  <c r="BT1796" i="33"/>
  <c r="BS1797" i="33"/>
  <c r="CC1787" i="33"/>
  <c r="BS2086" i="33"/>
  <c r="DA1913" i="33"/>
  <c r="BU1796" i="33"/>
  <c r="BT1797" i="33"/>
  <c r="CD1787" i="33"/>
  <c r="BT2086" i="33"/>
  <c r="BU1797" i="33"/>
  <c r="BV1796" i="33"/>
  <c r="CE1787" i="33"/>
  <c r="BU2086" i="33"/>
  <c r="DC1913" i="33"/>
  <c r="BV1797" i="33"/>
  <c r="BW1796" i="33"/>
  <c r="CF1787" i="33"/>
  <c r="DD1913" i="33"/>
  <c r="BX1796" i="33"/>
  <c r="BW1797" i="33"/>
  <c r="CG1787" i="33"/>
  <c r="BW2086" i="33"/>
  <c r="DE1913" i="33"/>
  <c r="BX1797" i="33"/>
  <c r="BY1796" i="33"/>
  <c r="CH1787" i="33"/>
  <c r="BX2086" i="33"/>
  <c r="BZ1796" i="33"/>
  <c r="BY1797" i="33"/>
  <c r="CI1787" i="33"/>
  <c r="BY2086" i="33"/>
  <c r="DG1913" i="33"/>
  <c r="BZ1797" i="33"/>
  <c r="CA1796" i="33"/>
  <c r="CJ1787" i="33"/>
  <c r="DH1913" i="33"/>
  <c r="CB1796" i="33"/>
  <c r="CA1797" i="33"/>
  <c r="CK1787" i="33"/>
  <c r="CA2086" i="33"/>
  <c r="DI1913" i="33"/>
  <c r="CC1796" i="33"/>
  <c r="CB1797" i="33"/>
  <c r="CL1787" i="33"/>
  <c r="CB2086" i="33"/>
  <c r="CC1797" i="33"/>
  <c r="CD1796" i="33"/>
  <c r="CM1787" i="33"/>
  <c r="CC2086" i="33"/>
  <c r="CD1797" i="33"/>
  <c r="CE1796" i="33"/>
  <c r="CN1787" i="33"/>
  <c r="CF1796" i="33"/>
  <c r="CE1797" i="33"/>
  <c r="CO1787" i="33"/>
  <c r="CE2086" i="33"/>
  <c r="CF1797" i="33"/>
  <c r="CG1796" i="33"/>
  <c r="CP1787" i="33"/>
  <c r="CF2086" i="33"/>
  <c r="CG1797" i="33"/>
  <c r="CH1796" i="33"/>
  <c r="CQ1787" i="33"/>
  <c r="CG2086" i="33"/>
  <c r="CI1796" i="33"/>
  <c r="CH1797" i="33"/>
  <c r="CR1787" i="33"/>
  <c r="CI1797" i="33"/>
  <c r="CJ1796" i="33"/>
  <c r="CS1787" i="33"/>
  <c r="CI2086" i="33"/>
  <c r="CK1796" i="33"/>
  <c r="CJ1797" i="33"/>
  <c r="CT1787" i="33"/>
  <c r="CJ2086" i="33"/>
  <c r="CL1796" i="33"/>
  <c r="CK1797" i="33"/>
  <c r="CU1787" i="33"/>
  <c r="CK2086" i="33"/>
  <c r="CM1796" i="33"/>
  <c r="CL1797" i="33"/>
  <c r="CV1787" i="33"/>
  <c r="CM1797" i="33"/>
  <c r="CN1796" i="33"/>
  <c r="CW1787" i="33"/>
  <c r="CM2086" i="33"/>
  <c r="CN1797" i="33"/>
  <c r="CO1796" i="33"/>
  <c r="CX1787" i="33"/>
  <c r="CN2086" i="33"/>
  <c r="CP1796" i="33"/>
  <c r="CO1797" i="33"/>
  <c r="CY1787" i="33"/>
  <c r="CO2086" i="33"/>
  <c r="CP1797" i="33"/>
  <c r="CQ1796" i="33"/>
  <c r="CZ1787" i="33"/>
  <c r="CR1796" i="33"/>
  <c r="CQ1797" i="33"/>
  <c r="DA1787" i="33"/>
  <c r="CQ2086" i="33"/>
  <c r="CR1797" i="33"/>
  <c r="CS1796" i="33"/>
  <c r="DB1787" i="33"/>
  <c r="CR2086" i="33"/>
  <c r="CS1797" i="33"/>
  <c r="CT1796" i="33"/>
  <c r="DC1787" i="33"/>
  <c r="CS2086" i="33"/>
  <c r="CU1796" i="33"/>
  <c r="CT1797" i="33"/>
  <c r="DD1787" i="33"/>
  <c r="CV1796" i="33"/>
  <c r="CU1797" i="33"/>
  <c r="DE1787" i="33"/>
  <c r="CU2086" i="33"/>
  <c r="CW1796" i="33"/>
  <c r="CV1797" i="33"/>
  <c r="DF1787" i="33"/>
  <c r="AD1775" i="33"/>
  <c r="AC1777" i="33"/>
  <c r="CY1764" i="33"/>
  <c r="BG1764" i="33"/>
  <c r="CF1764" i="33"/>
  <c r="BN1764" i="33"/>
  <c r="DC1764" i="33"/>
  <c r="AX1764" i="33"/>
  <c r="BL1764" i="33"/>
  <c r="CM1764" i="33"/>
  <c r="BF1764" i="33"/>
  <c r="CL1764" i="33"/>
  <c r="AL1764" i="33"/>
  <c r="AJ1764" i="33"/>
  <c r="AE1764" i="33"/>
  <c r="AF1764" i="33"/>
  <c r="CG1764" i="33"/>
  <c r="BC1764" i="33"/>
  <c r="AR1764" i="33"/>
  <c r="CD1764" i="33"/>
  <c r="BK1764" i="33"/>
  <c r="BP1764" i="33"/>
  <c r="DF1764" i="33"/>
  <c r="CI1764" i="33"/>
  <c r="CP1764" i="33"/>
  <c r="DJ1764" i="33"/>
  <c r="CO1764" i="33"/>
  <c r="BT1764" i="33"/>
  <c r="BI1764" i="33"/>
  <c r="AU1764" i="33"/>
  <c r="AM1764" i="33"/>
  <c r="CU1764" i="33"/>
  <c r="CT1764" i="33"/>
  <c r="BR1764" i="33"/>
  <c r="DI1764" i="33"/>
  <c r="CS1764" i="33"/>
  <c r="CK1764" i="33"/>
  <c r="CA1764" i="33"/>
  <c r="BM1764" i="33"/>
  <c r="CC1764" i="33"/>
  <c r="DE1764" i="33"/>
  <c r="AQ1764" i="33"/>
  <c r="DB1764" i="33"/>
  <c r="CR1764" i="33"/>
  <c r="CH1764" i="33"/>
  <c r="CE1764" i="33"/>
  <c r="BS1764" i="33"/>
  <c r="CQ1764" i="33"/>
  <c r="AK1764" i="33"/>
  <c r="BH1764" i="33"/>
  <c r="AS1764" i="33"/>
  <c r="BX1764" i="33"/>
  <c r="BO1764" i="33"/>
  <c r="CX1764" i="33"/>
  <c r="AZ1764" i="33"/>
  <c r="CW1764" i="33"/>
  <c r="AV1764" i="33"/>
  <c r="BQ1764" i="33"/>
  <c r="CB1764" i="33"/>
  <c r="AO1764" i="33"/>
  <c r="AN1764" i="33"/>
  <c r="BD1764" i="33"/>
  <c r="AY1764" i="33"/>
  <c r="DD1764" i="33"/>
  <c r="DH1764" i="33"/>
  <c r="BZ1764" i="33"/>
  <c r="BA1764" i="33"/>
  <c r="DA1764" i="33"/>
  <c r="BE1764" i="33"/>
  <c r="BU1764" i="33"/>
  <c r="BV1764" i="33"/>
  <c r="BB1764" i="33"/>
  <c r="CJ1764" i="33"/>
  <c r="CZ1764" i="33"/>
  <c r="BW1764" i="33"/>
  <c r="AW1764" i="33"/>
  <c r="CN1764" i="33"/>
  <c r="CV1764" i="33"/>
  <c r="AI1764" i="33"/>
  <c r="AT1764" i="33"/>
  <c r="BY1764" i="33"/>
  <c r="DG1764" i="33"/>
  <c r="BJ1764" i="33"/>
  <c r="AP1764" i="33"/>
  <c r="CV2086" i="33"/>
  <c r="CW1797" i="33"/>
  <c r="CX1796" i="33"/>
  <c r="DG1787" i="33"/>
  <c r="AG1764" i="33"/>
  <c r="AD1764" i="33"/>
  <c r="AH1764" i="33"/>
  <c r="CW2086" i="33"/>
  <c r="CY1796" i="33"/>
  <c r="CX1797" i="33"/>
  <c r="DH1787" i="33"/>
  <c r="CZ1796" i="33"/>
  <c r="CY1797" i="33"/>
  <c r="DI1787" i="33"/>
  <c r="AE2097" i="33"/>
  <c r="CY2086" i="33"/>
  <c r="DA1796" i="33"/>
  <c r="CZ1797" i="33"/>
  <c r="DJ1787" i="33"/>
  <c r="AF2097" i="33"/>
  <c r="CZ2086" i="33"/>
  <c r="DA1797" i="33"/>
  <c r="DB1796" i="33"/>
  <c r="AG2097" i="33"/>
  <c r="DA2086" i="33"/>
  <c r="DB1797" i="33"/>
  <c r="DC1796" i="33"/>
  <c r="DD1796" i="33"/>
  <c r="DC1797" i="33"/>
  <c r="AI2097" i="33"/>
  <c r="DC2086" i="33"/>
  <c r="DD1797" i="33"/>
  <c r="DE1796" i="33"/>
  <c r="AJ2097" i="33"/>
  <c r="DD2086" i="33"/>
  <c r="DE1797" i="33"/>
  <c r="DF1796" i="33"/>
  <c r="AK2097" i="33"/>
  <c r="DE2086" i="33"/>
  <c r="DG1796" i="33"/>
  <c r="DF1797" i="33"/>
  <c r="DH1796" i="33"/>
  <c r="DG1797" i="33"/>
  <c r="AM2097" i="33"/>
  <c r="DG2086" i="33"/>
  <c r="DH1797" i="33"/>
  <c r="DI1796" i="33"/>
  <c r="AN2097" i="33"/>
  <c r="DH2086" i="33"/>
  <c r="DI1797" i="33"/>
  <c r="DJ1796" i="33"/>
  <c r="DJ1797" i="33"/>
  <c r="AO2097" i="33"/>
  <c r="DI2086" i="33"/>
  <c r="AE1651" i="33"/>
  <c r="AF1651" i="33"/>
  <c r="AE1552" i="33"/>
  <c r="AE1551" i="33"/>
  <c r="AE1514" i="33"/>
  <c r="AG1651" i="33"/>
  <c r="AH1651" i="33"/>
  <c r="AI1651" i="33"/>
  <c r="U1651" i="40"/>
  <c r="AF1514" i="33"/>
  <c r="AG1514" i="33"/>
  <c r="AH1514" i="33"/>
  <c r="AI1514" i="33"/>
  <c r="U1514" i="40"/>
  <c r="AF1552" i="33"/>
  <c r="AG1552" i="33"/>
  <c r="AH1552" i="33"/>
  <c r="AI1552" i="33"/>
  <c r="AF1551" i="33"/>
  <c r="AF1550" i="33"/>
  <c r="AE1550" i="33"/>
  <c r="CQ1644" i="33"/>
  <c r="Q1866" i="33"/>
  <c r="R1866" i="33"/>
  <c r="S1866" i="33"/>
  <c r="T1866" i="33"/>
  <c r="U1866" i="33"/>
  <c r="V1866" i="33"/>
  <c r="W1866" i="33"/>
  <c r="X1866" i="33"/>
  <c r="Y1866" i="33"/>
  <c r="Z1866" i="33"/>
  <c r="AA1866" i="33"/>
  <c r="AB1866" i="33"/>
  <c r="AC1866" i="33"/>
  <c r="P1866" i="33"/>
  <c r="O1866" i="33"/>
  <c r="AC1764" i="33"/>
  <c r="AB1764" i="33"/>
  <c r="Z1764" i="33"/>
  <c r="AA1764" i="33"/>
  <c r="U1552" i="40"/>
  <c r="AJ1552" i="33"/>
  <c r="AK1552" i="33"/>
  <c r="AL1552" i="33"/>
  <c r="AM1552" i="33"/>
  <c r="AG1551" i="33"/>
  <c r="AH1551" i="33"/>
  <c r="CR1644" i="33"/>
  <c r="CS1644" i="33"/>
  <c r="CT1644" i="33"/>
  <c r="CU1644" i="33"/>
  <c r="AK1644" i="40"/>
  <c r="AJ1514" i="33"/>
  <c r="AK1514" i="33"/>
  <c r="AL1514" i="33"/>
  <c r="AM1514" i="33"/>
  <c r="V1514" i="40"/>
  <c r="AJ1651" i="33"/>
  <c r="AK1651" i="33"/>
  <c r="AQ2097" i="33"/>
  <c r="AG1550" i="33"/>
  <c r="V1552" i="40"/>
  <c r="AL1651" i="33"/>
  <c r="AM1651" i="33"/>
  <c r="AN1514" i="33"/>
  <c r="AO1514" i="33"/>
  <c r="AP1514" i="33"/>
  <c r="AQ1514" i="33"/>
  <c r="W1514" i="40"/>
  <c r="CV1644" i="33"/>
  <c r="CW1644" i="33"/>
  <c r="CX1644" i="33"/>
  <c r="CY1644" i="33"/>
  <c r="U1551" i="40"/>
  <c r="U1553" i="40"/>
  <c r="AN1552" i="33"/>
  <c r="AO1552" i="33"/>
  <c r="AP1552" i="33"/>
  <c r="AQ1552" i="33"/>
  <c r="AR2097" i="33"/>
  <c r="AI1551" i="33"/>
  <c r="AH1550" i="33"/>
  <c r="U1550" i="40"/>
  <c r="V1651" i="40"/>
  <c r="W1552" i="40"/>
  <c r="AL1644" i="40"/>
  <c r="CZ1644" i="33"/>
  <c r="DA1644" i="33"/>
  <c r="DB1644" i="33"/>
  <c r="DC1644" i="33"/>
  <c r="AM1644" i="40"/>
  <c r="AR1514" i="33"/>
  <c r="AS1514" i="33"/>
  <c r="AT1514" i="33"/>
  <c r="AU1514" i="33"/>
  <c r="X1514" i="40"/>
  <c r="AR1552" i="33"/>
  <c r="AS1552" i="33"/>
  <c r="AT1552" i="33"/>
  <c r="AU1552" i="33"/>
  <c r="AN1651" i="33"/>
  <c r="AO1651" i="33"/>
  <c r="AP1651" i="33"/>
  <c r="AQ1651" i="33"/>
  <c r="AS2097" i="33"/>
  <c r="AJ1551" i="33"/>
  <c r="AI1550" i="33"/>
  <c r="X1552" i="40"/>
  <c r="AR1651" i="33"/>
  <c r="AS1651" i="33"/>
  <c r="AT1651" i="33"/>
  <c r="AU1651" i="33"/>
  <c r="X1651" i="40"/>
  <c r="AV1552" i="33"/>
  <c r="AW1552" i="33"/>
  <c r="AX1552" i="33"/>
  <c r="AY1552" i="33"/>
  <c r="AV1514" i="33"/>
  <c r="AW1514" i="33"/>
  <c r="AX1514" i="33"/>
  <c r="AY1514" i="33"/>
  <c r="W1651" i="40"/>
  <c r="DD1644" i="33"/>
  <c r="DE1644" i="33"/>
  <c r="DF1644" i="33"/>
  <c r="DG1644" i="33"/>
  <c r="AK1551" i="33"/>
  <c r="AJ1550" i="33"/>
  <c r="Y1514" i="40"/>
  <c r="Y1552" i="40"/>
  <c r="AN1644" i="40"/>
  <c r="AZ1514" i="33"/>
  <c r="BA1514" i="33"/>
  <c r="BB1514" i="33"/>
  <c r="BC1514" i="33"/>
  <c r="Z1514" i="40"/>
  <c r="AV1651" i="33"/>
  <c r="AW1651" i="33"/>
  <c r="AX1651" i="33"/>
  <c r="AY1651" i="33"/>
  <c r="Y1651" i="40"/>
  <c r="AZ1552" i="33"/>
  <c r="BA1552" i="33"/>
  <c r="BB1552" i="33"/>
  <c r="BC1552" i="33"/>
  <c r="DH1644" i="33"/>
  <c r="DI1644" i="33"/>
  <c r="DJ1644" i="33"/>
  <c r="AU2097" i="33"/>
  <c r="AL1551" i="33"/>
  <c r="V1551" i="40"/>
  <c r="V1553" i="40"/>
  <c r="AK1550" i="33"/>
  <c r="Z1552" i="40"/>
  <c r="AO1644" i="40"/>
  <c r="BD1552" i="33"/>
  <c r="BE1552" i="33"/>
  <c r="BF1552" i="33"/>
  <c r="BG1552" i="33"/>
  <c r="AA1552" i="40"/>
  <c r="AZ1651" i="33"/>
  <c r="BA1651" i="33"/>
  <c r="BB1651" i="33"/>
  <c r="BC1651" i="33"/>
  <c r="Z1651" i="40"/>
  <c r="BD1514" i="33"/>
  <c r="BE1514" i="33"/>
  <c r="BF1514" i="33"/>
  <c r="BG1514" i="33"/>
  <c r="AV2097" i="33"/>
  <c r="AM1551" i="33"/>
  <c r="AL1550" i="33"/>
  <c r="V1550" i="40"/>
  <c r="AA1514" i="40"/>
  <c r="BH1552" i="33"/>
  <c r="BI1552" i="33"/>
  <c r="BJ1552" i="33"/>
  <c r="BK1552" i="33"/>
  <c r="BH1514" i="33"/>
  <c r="BI1514" i="33"/>
  <c r="BJ1514" i="33"/>
  <c r="BK1514" i="33"/>
  <c r="AB1514" i="40"/>
  <c r="BD1651" i="33"/>
  <c r="BE1651" i="33"/>
  <c r="BF1651" i="33"/>
  <c r="BG1651" i="33"/>
  <c r="AW2097" i="33"/>
  <c r="AM1550" i="33"/>
  <c r="AN1551" i="33"/>
  <c r="AA1651" i="40"/>
  <c r="BL1514" i="33"/>
  <c r="BM1514" i="33"/>
  <c r="BN1514" i="33"/>
  <c r="BO1514" i="33"/>
  <c r="AC1514" i="40"/>
  <c r="BL1552" i="33"/>
  <c r="BM1552" i="33"/>
  <c r="BN1552" i="33"/>
  <c r="BO1552" i="33"/>
  <c r="AC1552" i="40"/>
  <c r="BH1651" i="33"/>
  <c r="BI1651" i="33"/>
  <c r="BJ1651" i="33"/>
  <c r="BK1651" i="33"/>
  <c r="AB1651" i="40"/>
  <c r="AB1552" i="40"/>
  <c r="AO1551" i="33"/>
  <c r="AN1550" i="33"/>
  <c r="BL1651" i="33"/>
  <c r="BM1651" i="33"/>
  <c r="BN1651" i="33"/>
  <c r="BO1651" i="33"/>
  <c r="AC1651" i="40"/>
  <c r="BP1552" i="33"/>
  <c r="BQ1552" i="33"/>
  <c r="BR1552" i="33"/>
  <c r="BS1552" i="33"/>
  <c r="AD1552" i="40"/>
  <c r="BP1514" i="33"/>
  <c r="BQ1514" i="33"/>
  <c r="BR1514" i="33"/>
  <c r="BS1514" i="33"/>
  <c r="AY2097" i="33"/>
  <c r="AO1550" i="33"/>
  <c r="AP1551" i="33"/>
  <c r="W1551" i="40"/>
  <c r="W1553" i="40"/>
  <c r="AD1514" i="40"/>
  <c r="BT1514" i="33"/>
  <c r="BU1514" i="33"/>
  <c r="BV1514" i="33"/>
  <c r="BW1514" i="33"/>
  <c r="AE1514" i="40"/>
  <c r="BT1552" i="33"/>
  <c r="BU1552" i="33"/>
  <c r="BV1552" i="33"/>
  <c r="BW1552" i="33"/>
  <c r="AP1550" i="33"/>
  <c r="W1550" i="40"/>
  <c r="BP1651" i="33"/>
  <c r="BQ1651" i="33"/>
  <c r="BR1651" i="33"/>
  <c r="BS1651" i="33"/>
  <c r="AD1651" i="40"/>
  <c r="AZ2097" i="33"/>
  <c r="AQ1551" i="33"/>
  <c r="AE1552" i="40"/>
  <c r="BT1651" i="33"/>
  <c r="BU1651" i="33"/>
  <c r="BV1651" i="33"/>
  <c r="BW1651" i="33"/>
  <c r="BX1552" i="33"/>
  <c r="BY1552" i="33"/>
  <c r="BZ1552" i="33"/>
  <c r="CA1552" i="33"/>
  <c r="AF1552" i="40"/>
  <c r="BX1514" i="33"/>
  <c r="BY1514" i="33"/>
  <c r="BZ1514" i="33"/>
  <c r="CA1514" i="33"/>
  <c r="BA2097" i="33"/>
  <c r="AR1551" i="33"/>
  <c r="AQ1550" i="33"/>
  <c r="AF1514" i="40"/>
  <c r="CB1514" i="33"/>
  <c r="CC1514" i="33"/>
  <c r="CD1514" i="33"/>
  <c r="CE1514" i="33"/>
  <c r="BX1651" i="33"/>
  <c r="BY1651" i="33"/>
  <c r="BZ1651" i="33"/>
  <c r="CA1651" i="33"/>
  <c r="AF1651" i="40"/>
  <c r="CB1552" i="33"/>
  <c r="CC1552" i="33"/>
  <c r="CD1552" i="33"/>
  <c r="CE1552" i="33"/>
  <c r="AE1651" i="40"/>
  <c r="AS1551" i="33"/>
  <c r="AR1550" i="33"/>
  <c r="AG1552" i="40"/>
  <c r="CB1651" i="33"/>
  <c r="CC1651" i="33"/>
  <c r="CD1651" i="33"/>
  <c r="CE1651" i="33"/>
  <c r="AG1651" i="40"/>
  <c r="CF1514" i="33"/>
  <c r="CG1514" i="33"/>
  <c r="CH1514" i="33"/>
  <c r="CI1514" i="33"/>
  <c r="AH1514" i="40"/>
  <c r="CF1552" i="33"/>
  <c r="CG1552" i="33"/>
  <c r="CH1552" i="33"/>
  <c r="CI1552" i="33"/>
  <c r="AG1514" i="40"/>
  <c r="BC2097" i="33"/>
  <c r="AT1551" i="33"/>
  <c r="X1551" i="40"/>
  <c r="X1553" i="40"/>
  <c r="AS1550" i="33"/>
  <c r="AH1552" i="40"/>
  <c r="CJ1552" i="33"/>
  <c r="CK1552" i="33"/>
  <c r="CL1552" i="33"/>
  <c r="CM1552" i="33"/>
  <c r="AI1552" i="40"/>
  <c r="CJ1514" i="33"/>
  <c r="CK1514" i="33"/>
  <c r="CL1514" i="33"/>
  <c r="CM1514" i="33"/>
  <c r="CF1651" i="33"/>
  <c r="CG1651" i="33"/>
  <c r="CH1651" i="33"/>
  <c r="CI1651" i="33"/>
  <c r="BD2097" i="33"/>
  <c r="AT1550" i="33"/>
  <c r="X1550" i="40"/>
  <c r="AU1551" i="33"/>
  <c r="AI1514" i="40"/>
  <c r="AH1651" i="40"/>
  <c r="CN1514" i="33"/>
  <c r="CO1514" i="33"/>
  <c r="CP1514" i="33"/>
  <c r="CQ1514" i="33"/>
  <c r="AJ1514" i="40"/>
  <c r="CN1552" i="33"/>
  <c r="CO1552" i="33"/>
  <c r="CP1552" i="33"/>
  <c r="CQ1552" i="33"/>
  <c r="CJ1651" i="33"/>
  <c r="CK1651" i="33"/>
  <c r="CL1651" i="33"/>
  <c r="CM1651" i="33"/>
  <c r="BE2097" i="33"/>
  <c r="AU1550" i="33"/>
  <c r="AV1551" i="33"/>
  <c r="AJ1552" i="40"/>
  <c r="CN1651" i="33"/>
  <c r="CO1651" i="33"/>
  <c r="CP1651" i="33"/>
  <c r="CQ1651" i="33"/>
  <c r="AJ1651" i="40"/>
  <c r="AI1651" i="40"/>
  <c r="CR1552" i="33"/>
  <c r="CS1552" i="33"/>
  <c r="CT1552" i="33"/>
  <c r="CU1552" i="33"/>
  <c r="CR1514" i="33"/>
  <c r="CS1514" i="33"/>
  <c r="CT1514" i="33"/>
  <c r="CU1514" i="33"/>
  <c r="AW1551" i="33"/>
  <c r="AV1550" i="33"/>
  <c r="AK1514" i="40"/>
  <c r="CV1552" i="33"/>
  <c r="CW1552" i="33"/>
  <c r="CX1552" i="33"/>
  <c r="CY1552" i="33"/>
  <c r="CV1514" i="33"/>
  <c r="CW1514" i="33"/>
  <c r="CX1514" i="33"/>
  <c r="CY1514" i="33"/>
  <c r="AL1514" i="40"/>
  <c r="AK1552" i="40"/>
  <c r="CR1651" i="33"/>
  <c r="CS1651" i="33"/>
  <c r="CT1651" i="33"/>
  <c r="CU1651" i="33"/>
  <c r="BG2097" i="33"/>
  <c r="AW1550" i="33"/>
  <c r="AX1551" i="33"/>
  <c r="Y1551" i="40"/>
  <c r="Y1553" i="40"/>
  <c r="CV1651" i="33"/>
  <c r="CW1651" i="33"/>
  <c r="CX1651" i="33"/>
  <c r="CY1651" i="33"/>
  <c r="AL1651" i="40"/>
  <c r="CZ1552" i="33"/>
  <c r="DA1552" i="33"/>
  <c r="DB1552" i="33"/>
  <c r="DC1552" i="33"/>
  <c r="AM1552" i="40"/>
  <c r="CZ1514" i="33"/>
  <c r="DA1514" i="33"/>
  <c r="DB1514" i="33"/>
  <c r="DC1514" i="33"/>
  <c r="AM1514" i="40"/>
  <c r="AL1552" i="40"/>
  <c r="AK1651" i="40"/>
  <c r="BH2097" i="33"/>
  <c r="AY1551" i="33"/>
  <c r="AX1550" i="33"/>
  <c r="Y1550" i="40"/>
  <c r="CZ1651" i="33"/>
  <c r="DA1651" i="33"/>
  <c r="DB1651" i="33"/>
  <c r="DC1651" i="33"/>
  <c r="AM1651" i="40"/>
  <c r="DD1514" i="33"/>
  <c r="DE1514" i="33"/>
  <c r="DF1514" i="33"/>
  <c r="DG1514" i="33"/>
  <c r="AN1514" i="40"/>
  <c r="DD1552" i="33"/>
  <c r="DE1552" i="33"/>
  <c r="DF1552" i="33"/>
  <c r="DG1552" i="33"/>
  <c r="AN1552" i="40"/>
  <c r="BI2097" i="33"/>
  <c r="AY1550" i="33"/>
  <c r="AZ1551" i="33"/>
  <c r="DH1552" i="33"/>
  <c r="DI1552" i="33"/>
  <c r="DJ1552" i="33"/>
  <c r="DH1514" i="33"/>
  <c r="DI1514" i="33"/>
  <c r="DJ1514" i="33"/>
  <c r="AO1514" i="40"/>
  <c r="DD1651" i="33"/>
  <c r="DE1651" i="33"/>
  <c r="DF1651" i="33"/>
  <c r="DG1651" i="33"/>
  <c r="BA1551" i="33"/>
  <c r="AZ1550" i="33"/>
  <c r="AO1552" i="40"/>
  <c r="DH1651" i="33"/>
  <c r="DI1651" i="33"/>
  <c r="DJ1651" i="33"/>
  <c r="AO1651" i="40"/>
  <c r="AN1651" i="40"/>
  <c r="BK2093" i="33"/>
  <c r="BK2097" i="33"/>
  <c r="BB1551" i="33"/>
  <c r="Z1551" i="40"/>
  <c r="Z1553" i="40"/>
  <c r="BA1550" i="33"/>
  <c r="BL2093" i="33"/>
  <c r="BL2097" i="33"/>
  <c r="BB1550" i="33"/>
  <c r="Z1550" i="40"/>
  <c r="BC1551" i="33"/>
  <c r="BM2093" i="33"/>
  <c r="BM2097" i="33"/>
  <c r="BC1550" i="33"/>
  <c r="BD1551" i="33"/>
  <c r="BD1550" i="33"/>
  <c r="BE1551" i="33"/>
  <c r="BO2093" i="33"/>
  <c r="BO2097" i="33"/>
  <c r="BF1551" i="33"/>
  <c r="AA1551" i="40"/>
  <c r="AA1553" i="40"/>
  <c r="BE1550" i="33"/>
  <c r="BP2093" i="33"/>
  <c r="BP2097" i="33"/>
  <c r="BF1550" i="33"/>
  <c r="AA1550" i="40"/>
  <c r="BG1551" i="33"/>
  <c r="BQ2093" i="33"/>
  <c r="BQ2097" i="33"/>
  <c r="BG1550" i="33"/>
  <c r="BH1551" i="33"/>
  <c r="BI1551" i="33"/>
  <c r="BH1550" i="33"/>
  <c r="BS2093" i="33"/>
  <c r="BS2097" i="33"/>
  <c r="BJ1551" i="33"/>
  <c r="AB1551" i="40"/>
  <c r="AB1553" i="40"/>
  <c r="BI1550" i="33"/>
  <c r="BT2093" i="33"/>
  <c r="BT2097" i="33"/>
  <c r="BJ1550" i="33"/>
  <c r="AB1550" i="40"/>
  <c r="BK1551" i="33"/>
  <c r="BU2093" i="33"/>
  <c r="BU2097" i="33"/>
  <c r="BL1551" i="33"/>
  <c r="BK1550" i="33"/>
  <c r="AC1850" i="33"/>
  <c r="AB1850" i="33"/>
  <c r="AA1850" i="33"/>
  <c r="Z1850" i="33"/>
  <c r="Y1850" i="33"/>
  <c r="X1850" i="33"/>
  <c r="W1850" i="33"/>
  <c r="U1850" i="33"/>
  <c r="T1850" i="33"/>
  <c r="AA1847" i="33"/>
  <c r="Z1847" i="33"/>
  <c r="Y1847" i="33"/>
  <c r="X1847" i="33"/>
  <c r="W1847" i="33"/>
  <c r="V1847" i="33"/>
  <c r="U1847" i="33"/>
  <c r="T1847" i="33"/>
  <c r="S1850" i="33"/>
  <c r="S1847" i="33"/>
  <c r="R1850" i="33"/>
  <c r="R1847" i="33"/>
  <c r="Q1850" i="33"/>
  <c r="Q1847" i="33"/>
  <c r="P1850" i="33"/>
  <c r="P1847" i="33"/>
  <c r="O1850" i="33"/>
  <c r="O1848" i="33"/>
  <c r="O1851" i="33"/>
  <c r="BM1551" i="33"/>
  <c r="BL1550" i="33"/>
  <c r="DJ1860" i="33"/>
  <c r="DI1860" i="33"/>
  <c r="DH1860" i="33"/>
  <c r="DG1860" i="33"/>
  <c r="DF1860" i="33"/>
  <c r="DE1860" i="33"/>
  <c r="DD1860" i="33"/>
  <c r="DC1860" i="33"/>
  <c r="DB1860" i="33"/>
  <c r="DA1860" i="33"/>
  <c r="CZ1860" i="33"/>
  <c r="CY1860" i="33"/>
  <c r="CX1860" i="33"/>
  <c r="CW1860" i="33"/>
  <c r="CV1860" i="33"/>
  <c r="CU1860" i="33"/>
  <c r="CT1860" i="33"/>
  <c r="CS1860" i="33"/>
  <c r="CR1860" i="33"/>
  <c r="CQ1860" i="33"/>
  <c r="CP1860" i="33"/>
  <c r="CO1860" i="33"/>
  <c r="CN1860" i="33"/>
  <c r="CM1860" i="33"/>
  <c r="CL1860" i="33"/>
  <c r="CK1860" i="33"/>
  <c r="CJ1860" i="33"/>
  <c r="CI1860" i="33"/>
  <c r="CH1860" i="33"/>
  <c r="CG1860" i="33"/>
  <c r="CF1860" i="33"/>
  <c r="CE1860" i="33"/>
  <c r="CD1860" i="33"/>
  <c r="CC1860" i="33"/>
  <c r="CB1860" i="33"/>
  <c r="CA1860" i="33"/>
  <c r="BZ1860" i="33"/>
  <c r="BY1860" i="33"/>
  <c r="BX1860" i="33"/>
  <c r="BW1860" i="33"/>
  <c r="BV1860" i="33"/>
  <c r="BU1860" i="33"/>
  <c r="BT1860" i="33"/>
  <c r="BS1860" i="33"/>
  <c r="BR1860" i="33"/>
  <c r="BQ1860" i="33"/>
  <c r="BP1860" i="33"/>
  <c r="BO1860" i="33"/>
  <c r="BN1860" i="33"/>
  <c r="BM1860" i="33"/>
  <c r="BL1860" i="33"/>
  <c r="BK1860" i="33"/>
  <c r="BW2093" i="33"/>
  <c r="BW2097" i="33"/>
  <c r="BN1551" i="33"/>
  <c r="AC1551" i="40"/>
  <c r="AC1553" i="40"/>
  <c r="BM1550" i="33"/>
  <c r="AD1699" i="33"/>
  <c r="AD1643" i="33"/>
  <c r="AE1520" i="33"/>
  <c r="AE1519" i="33"/>
  <c r="AE1513" i="33"/>
  <c r="AD1646" i="33"/>
  <c r="AA1643" i="33"/>
  <c r="AA1646" i="33"/>
  <c r="AB1643" i="33"/>
  <c r="AB1646" i="33"/>
  <c r="T1646" i="40"/>
  <c r="T1643" i="40"/>
  <c r="AF1519" i="33"/>
  <c r="AG1519" i="33"/>
  <c r="AH1519" i="33"/>
  <c r="AI1519" i="33"/>
  <c r="AF1520" i="33"/>
  <c r="AG1520" i="33"/>
  <c r="AH1520" i="33"/>
  <c r="AI1520" i="33"/>
  <c r="U1520" i="40"/>
  <c r="BN1550" i="33"/>
  <c r="AC1550" i="40"/>
  <c r="AF1513" i="33"/>
  <c r="AG1513" i="33"/>
  <c r="AH1513" i="33"/>
  <c r="AI1513" i="33"/>
  <c r="BX2093" i="33"/>
  <c r="BX2097" i="33"/>
  <c r="AE1518" i="33"/>
  <c r="BO1551" i="33"/>
  <c r="E15" i="44"/>
  <c r="U1519" i="40"/>
  <c r="U1513" i="40"/>
  <c r="AJ1513" i="33"/>
  <c r="AK1513" i="33"/>
  <c r="AL1513" i="33"/>
  <c r="AM1513" i="33"/>
  <c r="V1513" i="40"/>
  <c r="AF1518" i="33"/>
  <c r="AG1518" i="33"/>
  <c r="AH1518" i="33"/>
  <c r="AI1518" i="33"/>
  <c r="U1518" i="40"/>
  <c r="AJ1520" i="33"/>
  <c r="AK1520" i="33"/>
  <c r="AL1520" i="33"/>
  <c r="AM1520" i="33"/>
  <c r="AJ1519" i="33"/>
  <c r="AK1519" i="33"/>
  <c r="AL1519" i="33"/>
  <c r="AM1519" i="33"/>
  <c r="BY2093" i="33"/>
  <c r="BY2097" i="33"/>
  <c r="BO1550" i="33"/>
  <c r="BP1551" i="33"/>
  <c r="Z1180" i="33"/>
  <c r="Z1179" i="33"/>
  <c r="Z1178" i="33"/>
  <c r="Z1195" i="33"/>
  <c r="Z1194" i="33"/>
  <c r="Z1193" i="33"/>
  <c r="AQ1100" i="33"/>
  <c r="AQ1104" i="33"/>
  <c r="T1798" i="40"/>
  <c r="AN1519" i="33"/>
  <c r="AO1519" i="33"/>
  <c r="AP1519" i="33"/>
  <c r="AQ1519" i="33"/>
  <c r="W1519" i="40"/>
  <c r="AJ1518" i="33"/>
  <c r="AK1518" i="33"/>
  <c r="AL1518" i="33"/>
  <c r="AM1518" i="33"/>
  <c r="V1518" i="40"/>
  <c r="AN1520" i="33"/>
  <c r="AO1520" i="33"/>
  <c r="AP1520" i="33"/>
  <c r="AQ1520" i="33"/>
  <c r="W1520" i="40"/>
  <c r="V1520" i="40"/>
  <c r="V1519" i="40"/>
  <c r="AN1513" i="33"/>
  <c r="AO1513" i="33"/>
  <c r="AP1513" i="33"/>
  <c r="AQ1513" i="33"/>
  <c r="W1513" i="40"/>
  <c r="AE1699" i="33"/>
  <c r="AE1643" i="33"/>
  <c r="AE1913" i="33"/>
  <c r="AE1918" i="33"/>
  <c r="AF1918" i="33"/>
  <c r="AG1918" i="33"/>
  <c r="AH1918" i="33"/>
  <c r="BQ1551" i="33"/>
  <c r="BP1550" i="33"/>
  <c r="AA976" i="33"/>
  <c r="AB976" i="33"/>
  <c r="AA974" i="33"/>
  <c r="AB974" i="33"/>
  <c r="AC974" i="33"/>
  <c r="AA971" i="33"/>
  <c r="AA969" i="33"/>
  <c r="AB969" i="33"/>
  <c r="AA961" i="33"/>
  <c r="AB961" i="33"/>
  <c r="AC961" i="33"/>
  <c r="AD961" i="33"/>
  <c r="AA959" i="33"/>
  <c r="AA956" i="33"/>
  <c r="AA954" i="33"/>
  <c r="AA955" i="33"/>
  <c r="AA951" i="33"/>
  <c r="AA949" i="33"/>
  <c r="AB949" i="33"/>
  <c r="AA936" i="33"/>
  <c r="AB936" i="33"/>
  <c r="AC936" i="33"/>
  <c r="AA934" i="33"/>
  <c r="AA931" i="33"/>
  <c r="AA929" i="33"/>
  <c r="AB929" i="33"/>
  <c r="AC929" i="33"/>
  <c r="AA921" i="33"/>
  <c r="AB921" i="33"/>
  <c r="AC921" i="33"/>
  <c r="AD921" i="33"/>
  <c r="AA919" i="33"/>
  <c r="AB919" i="33"/>
  <c r="AA916" i="33"/>
  <c r="AB916" i="33"/>
  <c r="T909" i="40"/>
  <c r="AR1108" i="33"/>
  <c r="AQ47" i="33"/>
  <c r="AG70" i="33"/>
  <c r="AF70" i="33"/>
  <c r="T791" i="40"/>
  <c r="BA987" i="33"/>
  <c r="BB987" i="33"/>
  <c r="BC987" i="33"/>
  <c r="BD987" i="33"/>
  <c r="BE987" i="33"/>
  <c r="BF987" i="33"/>
  <c r="BG987" i="33"/>
  <c r="BH987" i="33"/>
  <c r="BI987" i="33"/>
  <c r="BJ987" i="33"/>
  <c r="BK987" i="33"/>
  <c r="BL987" i="33"/>
  <c r="BM987" i="33"/>
  <c r="BN987" i="33"/>
  <c r="BO987" i="33"/>
  <c r="BP987" i="33"/>
  <c r="BQ987" i="33"/>
  <c r="BR987" i="33"/>
  <c r="BS987" i="33"/>
  <c r="BT987" i="33"/>
  <c r="BU987" i="33"/>
  <c r="BV987" i="33"/>
  <c r="BW987" i="33"/>
  <c r="BX987" i="33"/>
  <c r="BY987" i="33"/>
  <c r="BZ987" i="33"/>
  <c r="CA987" i="33"/>
  <c r="CB987" i="33"/>
  <c r="CC987" i="33"/>
  <c r="CD987" i="33"/>
  <c r="CE987" i="33"/>
  <c r="CE1609" i="33"/>
  <c r="CF987" i="33"/>
  <c r="CF1609" i="33"/>
  <c r="CG987" i="33"/>
  <c r="CG1609" i="33"/>
  <c r="CH987" i="33"/>
  <c r="CH1609" i="33"/>
  <c r="CI987" i="33"/>
  <c r="CI1609" i="33"/>
  <c r="CJ987" i="33"/>
  <c r="CJ1609" i="33"/>
  <c r="CK987" i="33"/>
  <c r="CK1609" i="33"/>
  <c r="CL987" i="33"/>
  <c r="CL1609" i="33"/>
  <c r="CM987" i="33"/>
  <c r="CM1609" i="33"/>
  <c r="CN987" i="33"/>
  <c r="CN1609" i="33"/>
  <c r="CO987" i="33"/>
  <c r="CO1609" i="33"/>
  <c r="CP987" i="33"/>
  <c r="CP1609" i="33"/>
  <c r="CQ987" i="33"/>
  <c r="CQ1609" i="33"/>
  <c r="CR987" i="33"/>
  <c r="CR1609" i="33"/>
  <c r="CS987" i="33"/>
  <c r="CS1609" i="33"/>
  <c r="CT987" i="33"/>
  <c r="CT1609" i="33"/>
  <c r="CU987" i="33"/>
  <c r="CU1609" i="33"/>
  <c r="CV987" i="33"/>
  <c r="CV1609" i="33"/>
  <c r="CW987" i="33"/>
  <c r="CW1609" i="33"/>
  <c r="CX987" i="33"/>
  <c r="CX1609" i="33"/>
  <c r="CY987" i="33"/>
  <c r="CY1609" i="33"/>
  <c r="CZ987" i="33"/>
  <c r="CZ1609" i="33"/>
  <c r="DA987" i="33"/>
  <c r="DA1609" i="33"/>
  <c r="DB987" i="33"/>
  <c r="DB1609" i="33"/>
  <c r="DC987" i="33"/>
  <c r="DC1609" i="33"/>
  <c r="DD987" i="33"/>
  <c r="DD1609" i="33"/>
  <c r="DE987" i="33"/>
  <c r="DE1609" i="33"/>
  <c r="DF987" i="33"/>
  <c r="DF1609" i="33"/>
  <c r="DG987" i="33"/>
  <c r="DG1609" i="33"/>
  <c r="DH987" i="33"/>
  <c r="DH1609" i="33"/>
  <c r="DI987" i="33"/>
  <c r="DI1609" i="33"/>
  <c r="DJ987" i="33"/>
  <c r="DJ1609" i="33"/>
  <c r="BA992" i="33"/>
  <c r="BB992" i="33"/>
  <c r="BC992" i="33"/>
  <c r="BD992" i="33"/>
  <c r="BE992" i="33"/>
  <c r="BF992" i="33"/>
  <c r="BG992" i="33"/>
  <c r="BH992" i="33"/>
  <c r="BI992" i="33"/>
  <c r="BJ992" i="33"/>
  <c r="BK992" i="33"/>
  <c r="BL992" i="33"/>
  <c r="BM992" i="33"/>
  <c r="BN992" i="33"/>
  <c r="BO992" i="33"/>
  <c r="BP992" i="33"/>
  <c r="BQ992" i="33"/>
  <c r="BR992" i="33"/>
  <c r="BS992" i="33"/>
  <c r="BT992" i="33"/>
  <c r="BU992" i="33"/>
  <c r="BV992" i="33"/>
  <c r="BW992" i="33"/>
  <c r="BX992" i="33"/>
  <c r="BY992" i="33"/>
  <c r="BZ992" i="33"/>
  <c r="CA992" i="33"/>
  <c r="CB992" i="33"/>
  <c r="CC992" i="33"/>
  <c r="CD992" i="33"/>
  <c r="CE992" i="33"/>
  <c r="CE1614" i="33"/>
  <c r="CF992" i="33"/>
  <c r="CF1614" i="33"/>
  <c r="CG992" i="33"/>
  <c r="CG1614" i="33"/>
  <c r="CH992" i="33"/>
  <c r="CH1614" i="33"/>
  <c r="AH1614" i="40"/>
  <c r="CI992" i="33"/>
  <c r="CI1614" i="33"/>
  <c r="CJ992" i="33"/>
  <c r="CJ1614" i="33"/>
  <c r="CK992" i="33"/>
  <c r="CK1614" i="33"/>
  <c r="CL992" i="33"/>
  <c r="CL1614" i="33"/>
  <c r="CM992" i="33"/>
  <c r="CM1614" i="33"/>
  <c r="CN992" i="33"/>
  <c r="CN1614" i="33"/>
  <c r="CO992" i="33"/>
  <c r="CO1614" i="33"/>
  <c r="CP992" i="33"/>
  <c r="CP1614" i="33"/>
  <c r="CQ992" i="33"/>
  <c r="CQ1614" i="33"/>
  <c r="CR992" i="33"/>
  <c r="CR1614" i="33"/>
  <c r="CS992" i="33"/>
  <c r="CS1614" i="33"/>
  <c r="CT992" i="33"/>
  <c r="CT1614" i="33"/>
  <c r="CU992" i="33"/>
  <c r="CU1614" i="33"/>
  <c r="CV992" i="33"/>
  <c r="CV1614" i="33"/>
  <c r="CW992" i="33"/>
  <c r="CW1614" i="33"/>
  <c r="CX992" i="33"/>
  <c r="CX1614" i="33"/>
  <c r="AL1614" i="40"/>
  <c r="CY992" i="33"/>
  <c r="CY1614" i="33"/>
  <c r="CZ992" i="33"/>
  <c r="CZ1614" i="33"/>
  <c r="DA992" i="33"/>
  <c r="DA1614" i="33"/>
  <c r="DB992" i="33"/>
  <c r="DB1614" i="33"/>
  <c r="DC992" i="33"/>
  <c r="DC1614" i="33"/>
  <c r="DD992" i="33"/>
  <c r="DD1614" i="33"/>
  <c r="DE992" i="33"/>
  <c r="DE1614" i="33"/>
  <c r="DF992" i="33"/>
  <c r="DF1614" i="33"/>
  <c r="AN1614" i="40"/>
  <c r="DG992" i="33"/>
  <c r="DG1614" i="33"/>
  <c r="DH992" i="33"/>
  <c r="DH1614" i="33"/>
  <c r="DI992" i="33"/>
  <c r="DI1614" i="33"/>
  <c r="DJ992" i="33"/>
  <c r="DJ1614" i="33"/>
  <c r="AR987" i="33"/>
  <c r="AS987" i="33"/>
  <c r="AT987" i="33"/>
  <c r="AU987" i="33"/>
  <c r="AV987" i="33"/>
  <c r="AW987" i="33"/>
  <c r="AX987" i="33"/>
  <c r="AY987" i="33"/>
  <c r="AZ987" i="33"/>
  <c r="AR992" i="33"/>
  <c r="AS992" i="33"/>
  <c r="AT992" i="33"/>
  <c r="AU992" i="33"/>
  <c r="AV992" i="33"/>
  <c r="AW992" i="33"/>
  <c r="AX992" i="33"/>
  <c r="AY992" i="33"/>
  <c r="AZ992" i="33"/>
  <c r="AQ987" i="33"/>
  <c r="AQ992" i="33"/>
  <c r="X992" i="40"/>
  <c r="AR1077" i="33"/>
  <c r="AE1646" i="33"/>
  <c r="AO1609" i="40"/>
  <c r="AI1918" i="33"/>
  <c r="AJ1918" i="33"/>
  <c r="AK1918" i="33"/>
  <c r="AL1918" i="33"/>
  <c r="U1798" i="40"/>
  <c r="AM1609" i="40"/>
  <c r="AK1609" i="40"/>
  <c r="AI1609" i="40"/>
  <c r="AO1614" i="40"/>
  <c r="AM1614" i="40"/>
  <c r="AN1609" i="40"/>
  <c r="AL1609" i="40"/>
  <c r="AJ1609" i="40"/>
  <c r="AH1609" i="40"/>
  <c r="AR1520" i="33"/>
  <c r="AS1520" i="33"/>
  <c r="AT1520" i="33"/>
  <c r="AU1520" i="33"/>
  <c r="AJ1614" i="40"/>
  <c r="AN1518" i="33"/>
  <c r="AO1518" i="33"/>
  <c r="AP1518" i="33"/>
  <c r="AQ1518" i="33"/>
  <c r="AR1513" i="33"/>
  <c r="AS1513" i="33"/>
  <c r="AT1513" i="33"/>
  <c r="AU1513" i="33"/>
  <c r="AR1519" i="33"/>
  <c r="AS1519" i="33"/>
  <c r="AT1519" i="33"/>
  <c r="AU1519" i="33"/>
  <c r="AK1614" i="40"/>
  <c r="AI1614" i="40"/>
  <c r="AS1108" i="33"/>
  <c r="AT1108" i="33"/>
  <c r="AU1108" i="33"/>
  <c r="X1108" i="40"/>
  <c r="T1425" i="40"/>
  <c r="T1426" i="40"/>
  <c r="AS1077" i="33"/>
  <c r="AS1082" i="33"/>
  <c r="AR1082" i="33"/>
  <c r="AJ73" i="33"/>
  <c r="V1032" i="40"/>
  <c r="S903" i="40"/>
  <c r="S902" i="40"/>
  <c r="AN73" i="33"/>
  <c r="AE961" i="33"/>
  <c r="AF961" i="33"/>
  <c r="AG961" i="33"/>
  <c r="AH961" i="33"/>
  <c r="T961" i="40"/>
  <c r="Y987" i="40"/>
  <c r="AA981" i="33"/>
  <c r="CA2093" i="33"/>
  <c r="CA2097" i="33"/>
  <c r="AG992" i="40"/>
  <c r="AE992" i="40"/>
  <c r="AC992" i="40"/>
  <c r="Z992" i="40"/>
  <c r="AF992" i="40"/>
  <c r="AD992" i="40"/>
  <c r="AB992" i="40"/>
  <c r="AA941" i="33"/>
  <c r="AA992" i="40"/>
  <c r="Z987" i="40"/>
  <c r="T911" i="40"/>
  <c r="AO987" i="40"/>
  <c r="AM987" i="40"/>
  <c r="AK987" i="40"/>
  <c r="AI987" i="40"/>
  <c r="AG987" i="40"/>
  <c r="AE987" i="40"/>
  <c r="AC987" i="40"/>
  <c r="AA987" i="40"/>
  <c r="AN992" i="40"/>
  <c r="AH992" i="40"/>
  <c r="Y992" i="40"/>
  <c r="AO992" i="40"/>
  <c r="AM992" i="40"/>
  <c r="AK992" i="40"/>
  <c r="AI992" i="40"/>
  <c r="AL992" i="40"/>
  <c r="X987" i="40"/>
  <c r="AN987" i="40"/>
  <c r="AL987" i="40"/>
  <c r="AJ987" i="40"/>
  <c r="AH987" i="40"/>
  <c r="AF987" i="40"/>
  <c r="AD987" i="40"/>
  <c r="AB987" i="40"/>
  <c r="AE921" i="33"/>
  <c r="AF921" i="33"/>
  <c r="AG921" i="33"/>
  <c r="AH921" i="33"/>
  <c r="T921" i="40"/>
  <c r="AJ992" i="40"/>
  <c r="AQ993" i="33"/>
  <c r="AG82" i="33"/>
  <c r="AF82" i="33"/>
  <c r="AP73" i="33"/>
  <c r="AO73" i="33"/>
  <c r="AN82" i="33"/>
  <c r="AR1074" i="33"/>
  <c r="AF73" i="33"/>
  <c r="AJ82" i="33"/>
  <c r="AS82" i="33"/>
  <c r="AR82" i="33"/>
  <c r="AB931" i="33"/>
  <c r="AB941" i="33"/>
  <c r="AB975" i="33"/>
  <c r="AA979" i="33"/>
  <c r="AA939" i="33"/>
  <c r="AA966" i="33"/>
  <c r="AA910" i="33"/>
  <c r="AA960" i="33"/>
  <c r="AA965" i="33"/>
  <c r="AB956" i="33"/>
  <c r="AC956" i="33"/>
  <c r="AD956" i="33"/>
  <c r="T956" i="40"/>
  <c r="AT1077" i="33"/>
  <c r="AT1082" i="33"/>
  <c r="AS1074" i="33"/>
  <c r="AS993" i="33"/>
  <c r="AR1100" i="33"/>
  <c r="AR1065" i="33"/>
  <c r="AR1104" i="33"/>
  <c r="AB924" i="33"/>
  <c r="AC919" i="33"/>
  <c r="AB920" i="33"/>
  <c r="AQ1043" i="33"/>
  <c r="AC949" i="33"/>
  <c r="AD949" i="33"/>
  <c r="T949" i="40"/>
  <c r="AV1108" i="33"/>
  <c r="AU1110" i="33"/>
  <c r="AU1109" i="33"/>
  <c r="AB915" i="33"/>
  <c r="AC916" i="33"/>
  <c r="AD916" i="33"/>
  <c r="T916" i="40"/>
  <c r="AB926" i="33"/>
  <c r="AB979" i="33"/>
  <c r="AA924" i="33"/>
  <c r="AA964" i="33"/>
  <c r="AA926" i="33"/>
  <c r="AB934" i="33"/>
  <c r="AB935" i="33"/>
  <c r="AA970" i="33"/>
  <c r="AA930" i="33"/>
  <c r="AA950" i="33"/>
  <c r="AB971" i="33"/>
  <c r="AC971" i="33"/>
  <c r="AD971" i="33"/>
  <c r="T971" i="40"/>
  <c r="AB954" i="33"/>
  <c r="AA935" i="33"/>
  <c r="AA975" i="33"/>
  <c r="AB951" i="33"/>
  <c r="AC951" i="33"/>
  <c r="AD951" i="33"/>
  <c r="AB910" i="33"/>
  <c r="AB959" i="33"/>
  <c r="AC959" i="33"/>
  <c r="AF1699" i="33"/>
  <c r="AF1643" i="33"/>
  <c r="AF1646" i="33"/>
  <c r="BR1551" i="33"/>
  <c r="AD1551" i="40"/>
  <c r="AD1553" i="40"/>
  <c r="BQ1550" i="33"/>
  <c r="AC969" i="33"/>
  <c r="AD974" i="33"/>
  <c r="T974" i="40"/>
  <c r="AC976" i="33"/>
  <c r="AD976" i="33"/>
  <c r="AD929" i="33"/>
  <c r="T929" i="40"/>
  <c r="AD936" i="33"/>
  <c r="AA915" i="33"/>
  <c r="AA920" i="33"/>
  <c r="AD910" i="33"/>
  <c r="T910" i="40"/>
  <c r="AC910" i="33"/>
  <c r="AT82" i="33"/>
  <c r="AQ1096" i="33"/>
  <c r="AQ1044" i="33"/>
  <c r="X1513" i="40"/>
  <c r="AM1918" i="33"/>
  <c r="AN1918" i="33"/>
  <c r="AO1918" i="33"/>
  <c r="AP1918" i="33"/>
  <c r="V1798" i="40"/>
  <c r="X1519" i="40"/>
  <c r="X1520" i="40"/>
  <c r="AC926" i="33"/>
  <c r="AC915" i="33"/>
  <c r="W1518" i="40"/>
  <c r="AR1518" i="33"/>
  <c r="AS1518" i="33"/>
  <c r="AT1518" i="33"/>
  <c r="AU1518" i="33"/>
  <c r="X1518" i="40"/>
  <c r="AV1520" i="33"/>
  <c r="AW1520" i="33"/>
  <c r="AX1520" i="33"/>
  <c r="AY1520" i="33"/>
  <c r="AV1519" i="33"/>
  <c r="AW1519" i="33"/>
  <c r="AX1519" i="33"/>
  <c r="AY1519" i="33"/>
  <c r="AC950" i="33"/>
  <c r="AV1513" i="33"/>
  <c r="AW1513" i="33"/>
  <c r="AX1513" i="33"/>
  <c r="AY1513" i="33"/>
  <c r="U1426" i="40"/>
  <c r="AR993" i="33"/>
  <c r="AR20" i="33"/>
  <c r="AC931" i="33"/>
  <c r="AD931" i="33"/>
  <c r="AE931" i="33"/>
  <c r="AF931" i="33"/>
  <c r="AG931" i="33"/>
  <c r="AB930" i="33"/>
  <c r="AB940" i="33"/>
  <c r="V1034" i="40"/>
  <c r="CB2093" i="33"/>
  <c r="CB2097" i="33"/>
  <c r="AI961" i="33"/>
  <c r="AJ961" i="33"/>
  <c r="AK961" i="33"/>
  <c r="AL961" i="33"/>
  <c r="U961" i="40"/>
  <c r="T903" i="40"/>
  <c r="AR47" i="33"/>
  <c r="W1033" i="40"/>
  <c r="W1035" i="40"/>
  <c r="AF91" i="33"/>
  <c r="W73" i="40"/>
  <c r="AJ91" i="33"/>
  <c r="X82" i="40"/>
  <c r="U1034" i="40"/>
  <c r="X1034" i="40"/>
  <c r="AN91" i="33"/>
  <c r="AE951" i="33"/>
  <c r="AF951" i="33"/>
  <c r="AG951" i="33"/>
  <c r="AH951" i="33"/>
  <c r="T951" i="40"/>
  <c r="AI921" i="33"/>
  <c r="AJ921" i="33"/>
  <c r="AK921" i="33"/>
  <c r="AL921" i="33"/>
  <c r="U921" i="40"/>
  <c r="AE936" i="33"/>
  <c r="AF936" i="33"/>
  <c r="AG936" i="33"/>
  <c r="AH936" i="33"/>
  <c r="T936" i="40"/>
  <c r="AK911" i="33"/>
  <c r="AL911" i="33"/>
  <c r="U911" i="40"/>
  <c r="AE976" i="33"/>
  <c r="AF976" i="33"/>
  <c r="AG976" i="33"/>
  <c r="AH976" i="33"/>
  <c r="T976" i="40"/>
  <c r="AQ986" i="33"/>
  <c r="AQ20" i="33"/>
  <c r="AC934" i="33"/>
  <c r="AC939" i="33"/>
  <c r="AC966" i="33"/>
  <c r="AF1913" i="33"/>
  <c r="AA940" i="33"/>
  <c r="AL73" i="33"/>
  <c r="AK73" i="33"/>
  <c r="AL82" i="33"/>
  <c r="AK82" i="33"/>
  <c r="V82" i="40"/>
  <c r="W1034" i="40"/>
  <c r="AO82" i="33"/>
  <c r="AO91" i="33"/>
  <c r="AB966" i="33"/>
  <c r="AH82" i="33"/>
  <c r="U82" i="40"/>
  <c r="AH73" i="33"/>
  <c r="AG73" i="33"/>
  <c r="AG91" i="33"/>
  <c r="AS20" i="33"/>
  <c r="AB925" i="33"/>
  <c r="AS986" i="33"/>
  <c r="AS991" i="33"/>
  <c r="AB981" i="33"/>
  <c r="AC924" i="33"/>
  <c r="T914" i="40"/>
  <c r="AA980" i="33"/>
  <c r="AB939" i="33"/>
  <c r="AC975" i="33"/>
  <c r="AC920" i="33"/>
  <c r="AC925" i="33"/>
  <c r="AD919" i="33"/>
  <c r="T919" i="40"/>
  <c r="AB960" i="33"/>
  <c r="AB964" i="33"/>
  <c r="AB955" i="33"/>
  <c r="AC954" i="33"/>
  <c r="AB970" i="33"/>
  <c r="AB980" i="33"/>
  <c r="AW1108" i="33"/>
  <c r="AV1109" i="33"/>
  <c r="AV1110" i="33"/>
  <c r="AS47" i="33"/>
  <c r="AR1043" i="33"/>
  <c r="X1059" i="40"/>
  <c r="X1060" i="40"/>
  <c r="X1061" i="40"/>
  <c r="AS1100" i="33"/>
  <c r="AS1065" i="33"/>
  <c r="AS1104" i="33"/>
  <c r="AU1077" i="33"/>
  <c r="AU1082" i="33"/>
  <c r="AT1074" i="33"/>
  <c r="AT993" i="33"/>
  <c r="BR1550" i="33"/>
  <c r="AD1550" i="40"/>
  <c r="BS1551" i="33"/>
  <c r="AB950" i="33"/>
  <c r="AA925" i="33"/>
  <c r="U1464" i="40"/>
  <c r="AD975" i="33"/>
  <c r="T975" i="40"/>
  <c r="AE974" i="33"/>
  <c r="AC981" i="33"/>
  <c r="AC979" i="33"/>
  <c r="AD969" i="33"/>
  <c r="T969" i="40"/>
  <c r="AC970" i="33"/>
  <c r="AD950" i="33"/>
  <c r="T950" i="40"/>
  <c r="AE949" i="33"/>
  <c r="AE971" i="33"/>
  <c r="AD981" i="33"/>
  <c r="T981" i="40"/>
  <c r="AE956" i="33"/>
  <c r="AD966" i="33"/>
  <c r="T966" i="40"/>
  <c r="AC960" i="33"/>
  <c r="AD959" i="33"/>
  <c r="T959" i="40"/>
  <c r="AD941" i="33"/>
  <c r="T941" i="40"/>
  <c r="AE929" i="33"/>
  <c r="AD915" i="33"/>
  <c r="T915" i="40"/>
  <c r="AE916" i="33"/>
  <c r="AD926" i="33"/>
  <c r="T926" i="40"/>
  <c r="AE910" i="33"/>
  <c r="AR1096" i="33"/>
  <c r="AR1044" i="33"/>
  <c r="AQ1918" i="33"/>
  <c r="AR1918" i="33"/>
  <c r="AS1918" i="33"/>
  <c r="AT1918" i="33"/>
  <c r="W1798" i="40"/>
  <c r="Y1513" i="40"/>
  <c r="Y1519" i="40"/>
  <c r="Y1520" i="40"/>
  <c r="X993" i="40"/>
  <c r="AD930" i="33"/>
  <c r="T930" i="40"/>
  <c r="AC941" i="33"/>
  <c r="AZ1519" i="33"/>
  <c r="BA1519" i="33"/>
  <c r="BB1519" i="33"/>
  <c r="BC1519" i="33"/>
  <c r="AC930" i="33"/>
  <c r="T931" i="40"/>
  <c r="AZ1520" i="33"/>
  <c r="BA1520" i="33"/>
  <c r="BB1520" i="33"/>
  <c r="BC1520" i="33"/>
  <c r="AR986" i="33"/>
  <c r="AR991" i="33"/>
  <c r="AV1518" i="33"/>
  <c r="AW1518" i="33"/>
  <c r="AX1518" i="33"/>
  <c r="AY1518" i="33"/>
  <c r="AZ1513" i="33"/>
  <c r="BA1513" i="33"/>
  <c r="BB1513" i="33"/>
  <c r="BC1513" i="33"/>
  <c r="V1426" i="40"/>
  <c r="AH91" i="33"/>
  <c r="V73" i="40"/>
  <c r="V91" i="40"/>
  <c r="AC935" i="33"/>
  <c r="AD934" i="33"/>
  <c r="AD939" i="33"/>
  <c r="T939" i="40"/>
  <c r="X1074" i="40"/>
  <c r="AE941" i="33"/>
  <c r="V1033" i="40"/>
  <c r="V1035" i="40"/>
  <c r="U902" i="40"/>
  <c r="U73" i="40"/>
  <c r="U91" i="40"/>
  <c r="AM961" i="33"/>
  <c r="AN961" i="33"/>
  <c r="AO961" i="33"/>
  <c r="AP961" i="33"/>
  <c r="V961" i="40"/>
  <c r="U1033" i="40"/>
  <c r="U1035" i="40"/>
  <c r="AU82" i="33"/>
  <c r="CC2093" i="33"/>
  <c r="CC2097" i="33"/>
  <c r="AF941" i="33"/>
  <c r="T902" i="40"/>
  <c r="AM921" i="33"/>
  <c r="AN921" i="33"/>
  <c r="AO921" i="33"/>
  <c r="AP921" i="33"/>
  <c r="V921" i="40"/>
  <c r="AI976" i="33"/>
  <c r="AJ976" i="33"/>
  <c r="AK976" i="33"/>
  <c r="AL976" i="33"/>
  <c r="U976" i="40"/>
  <c r="AI951" i="33"/>
  <c r="AJ951" i="33"/>
  <c r="AK951" i="33"/>
  <c r="AL951" i="33"/>
  <c r="U951" i="40"/>
  <c r="AM911" i="33"/>
  <c r="AN911" i="33"/>
  <c r="AO911" i="33"/>
  <c r="AP911" i="33"/>
  <c r="V911" i="40"/>
  <c r="AI936" i="33"/>
  <c r="AJ936" i="33"/>
  <c r="AK936" i="33"/>
  <c r="AL936" i="33"/>
  <c r="U936" i="40"/>
  <c r="AQ991" i="33"/>
  <c r="AG1699" i="33"/>
  <c r="AG1643" i="33"/>
  <c r="AG1913" i="33"/>
  <c r="U1032" i="40"/>
  <c r="W1032" i="40"/>
  <c r="AP82" i="33"/>
  <c r="AK91" i="33"/>
  <c r="AL91" i="33"/>
  <c r="AT20" i="33"/>
  <c r="AC980" i="33"/>
  <c r="AB965" i="33"/>
  <c r="AU1074" i="33"/>
  <c r="AV1077" i="33"/>
  <c r="AV1082" i="33"/>
  <c r="AE919" i="33"/>
  <c r="AD924" i="33"/>
  <c r="T924" i="40"/>
  <c r="AD920" i="33"/>
  <c r="BS1550" i="33"/>
  <c r="BT1551" i="33"/>
  <c r="AT1100" i="33"/>
  <c r="X1100" i="40"/>
  <c r="AT1065" i="33"/>
  <c r="AT1104" i="33"/>
  <c r="X1104" i="40"/>
  <c r="AS1043" i="33"/>
  <c r="AC955" i="33"/>
  <c r="AC965" i="33"/>
  <c r="AD954" i="33"/>
  <c r="AX1108" i="33"/>
  <c r="Y1108" i="40"/>
  <c r="Y1109" i="40"/>
  <c r="AW1109" i="33"/>
  <c r="AW1110" i="33"/>
  <c r="AT986" i="33"/>
  <c r="AT991" i="33"/>
  <c r="AC964" i="33"/>
  <c r="U1425" i="40"/>
  <c r="AE966" i="33"/>
  <c r="AF956" i="33"/>
  <c r="AD979" i="33"/>
  <c r="T979" i="40"/>
  <c r="AD970" i="33"/>
  <c r="AE969" i="33"/>
  <c r="AE975" i="33"/>
  <c r="AF974" i="33"/>
  <c r="AD960" i="33"/>
  <c r="T960" i="40"/>
  <c r="AE959" i="33"/>
  <c r="AE981" i="33"/>
  <c r="AF971" i="33"/>
  <c r="AE950" i="33"/>
  <c r="AF949" i="33"/>
  <c r="AH931" i="33"/>
  <c r="U931" i="40"/>
  <c r="AG941" i="33"/>
  <c r="AE930" i="33"/>
  <c r="AF929" i="33"/>
  <c r="AF916" i="33"/>
  <c r="AE926" i="33"/>
  <c r="AE915" i="33"/>
  <c r="AD935" i="33"/>
  <c r="AE934" i="33"/>
  <c r="AE939" i="33"/>
  <c r="AF910" i="33"/>
  <c r="AV82" i="33"/>
  <c r="AS1096" i="33"/>
  <c r="AS1044" i="33"/>
  <c r="AG1646" i="33"/>
  <c r="AU1918" i="33"/>
  <c r="AV1918" i="33"/>
  <c r="AW1918" i="33"/>
  <c r="AX1918" i="33"/>
  <c r="X1798" i="40"/>
  <c r="T934" i="40"/>
  <c r="Z1513" i="40"/>
  <c r="Z1519" i="40"/>
  <c r="Y1518" i="40"/>
  <c r="Z1520" i="40"/>
  <c r="AC940" i="33"/>
  <c r="BD1520" i="33"/>
  <c r="BE1520" i="33"/>
  <c r="BF1520" i="33"/>
  <c r="BG1520" i="33"/>
  <c r="AA1520" i="40"/>
  <c r="BD1513" i="33"/>
  <c r="BE1513" i="33"/>
  <c r="BF1513" i="33"/>
  <c r="BG1513" i="33"/>
  <c r="AZ1518" i="33"/>
  <c r="BA1518" i="33"/>
  <c r="BB1518" i="33"/>
  <c r="BC1518" i="33"/>
  <c r="BD1519" i="33"/>
  <c r="BE1519" i="33"/>
  <c r="BF1519" i="33"/>
  <c r="BG1519" i="33"/>
  <c r="U903" i="40"/>
  <c r="AT47" i="33"/>
  <c r="X47" i="40"/>
  <c r="X1042" i="40"/>
  <c r="X1043" i="40"/>
  <c r="X1044" i="40"/>
  <c r="V903" i="40"/>
  <c r="V902" i="40"/>
  <c r="W961" i="40"/>
  <c r="AQ961" i="33"/>
  <c r="AP91" i="33"/>
  <c r="W82" i="40"/>
  <c r="W91" i="40"/>
  <c r="X991" i="40"/>
  <c r="AD980" i="33"/>
  <c r="T980" i="40"/>
  <c r="T970" i="40"/>
  <c r="AD925" i="33"/>
  <c r="T925" i="40"/>
  <c r="T920" i="40"/>
  <c r="AM936" i="33"/>
  <c r="AN936" i="33"/>
  <c r="AO936" i="33"/>
  <c r="AP936" i="33"/>
  <c r="V936" i="40"/>
  <c r="AM951" i="33"/>
  <c r="AN951" i="33"/>
  <c r="AO951" i="33"/>
  <c r="AP951" i="33"/>
  <c r="V951" i="40"/>
  <c r="AM976" i="33"/>
  <c r="AN976" i="33"/>
  <c r="AO976" i="33"/>
  <c r="AP976" i="33"/>
  <c r="V976" i="40"/>
  <c r="W911" i="40"/>
  <c r="AQ911" i="33"/>
  <c r="AR911" i="33"/>
  <c r="AS911" i="33"/>
  <c r="AT911" i="33"/>
  <c r="X911" i="40"/>
  <c r="AD940" i="33"/>
  <c r="T940" i="40"/>
  <c r="T935" i="40"/>
  <c r="W921" i="40"/>
  <c r="AQ921" i="33"/>
  <c r="AR921" i="33"/>
  <c r="AS921" i="33"/>
  <c r="AT921" i="33"/>
  <c r="X921" i="40"/>
  <c r="AD964" i="33"/>
  <c r="T964" i="40"/>
  <c r="T954" i="40"/>
  <c r="X986" i="40"/>
  <c r="U1470" i="40"/>
  <c r="AE920" i="33"/>
  <c r="AE925" i="33"/>
  <c r="AF919" i="33"/>
  <c r="AF924" i="33"/>
  <c r="AE924" i="33"/>
  <c r="AY1108" i="33"/>
  <c r="AX1109" i="33"/>
  <c r="AX1110" i="33"/>
  <c r="AU1100" i="33"/>
  <c r="AU1104" i="33"/>
  <c r="BU1551" i="33"/>
  <c r="BT1550" i="33"/>
  <c r="AV1035" i="33"/>
  <c r="AT1043" i="33"/>
  <c r="AV1074" i="33"/>
  <c r="AW1077" i="33"/>
  <c r="AW1082" i="33"/>
  <c r="AH1699" i="33"/>
  <c r="AH1643" i="33"/>
  <c r="AH1646" i="33"/>
  <c r="AU993" i="33"/>
  <c r="AU1076" i="33"/>
  <c r="AU1075" i="33"/>
  <c r="AE954" i="33"/>
  <c r="AD955" i="33"/>
  <c r="U1424" i="40"/>
  <c r="AF969" i="33"/>
  <c r="AE979" i="33"/>
  <c r="AE970" i="33"/>
  <c r="AE980" i="33"/>
  <c r="AG974" i="33"/>
  <c r="AF975" i="33"/>
  <c r="AF981" i="33"/>
  <c r="AG971" i="33"/>
  <c r="AG956" i="33"/>
  <c r="AF966" i="33"/>
  <c r="AE960" i="33"/>
  <c r="AF959" i="33"/>
  <c r="AF950" i="33"/>
  <c r="AG949" i="33"/>
  <c r="AF915" i="33"/>
  <c r="AG916" i="33"/>
  <c r="AF926" i="33"/>
  <c r="AI931" i="33"/>
  <c r="AH941" i="33"/>
  <c r="U941" i="40"/>
  <c r="AF934" i="33"/>
  <c r="AF939" i="33"/>
  <c r="AE935" i="33"/>
  <c r="AE940" i="33"/>
  <c r="AF930" i="33"/>
  <c r="AG929" i="33"/>
  <c r="U909" i="40"/>
  <c r="AG910" i="33"/>
  <c r="AW82" i="33"/>
  <c r="AT1096" i="33"/>
  <c r="X1096" i="40"/>
  <c r="AT1044" i="33"/>
  <c r="U1643" i="40"/>
  <c r="U1646" i="40"/>
  <c r="AR961" i="33"/>
  <c r="AS961" i="33"/>
  <c r="AT961" i="33"/>
  <c r="AY1918" i="33"/>
  <c r="AZ1918" i="33"/>
  <c r="BA1918" i="33"/>
  <c r="BB1918" i="33"/>
  <c r="Y1798" i="40"/>
  <c r="AA1513" i="40"/>
  <c r="AA1519" i="40"/>
  <c r="Z1518" i="40"/>
  <c r="BD1518" i="33"/>
  <c r="BE1518" i="33"/>
  <c r="BF1518" i="33"/>
  <c r="BG1518" i="33"/>
  <c r="BH1513" i="33"/>
  <c r="BI1513" i="33"/>
  <c r="BJ1513" i="33"/>
  <c r="BK1513" i="33"/>
  <c r="BH1520" i="33"/>
  <c r="BI1520" i="33"/>
  <c r="BJ1520" i="33"/>
  <c r="BK1520" i="33"/>
  <c r="BH1519" i="33"/>
  <c r="BI1519" i="33"/>
  <c r="BJ1519" i="33"/>
  <c r="BK1519" i="33"/>
  <c r="X1426" i="40"/>
  <c r="W1426" i="40"/>
  <c r="W902" i="40"/>
  <c r="W903" i="40"/>
  <c r="AU47" i="33"/>
  <c r="CE2092" i="33"/>
  <c r="CE2093" i="33"/>
  <c r="CE2097" i="33"/>
  <c r="W936" i="40"/>
  <c r="AQ936" i="33"/>
  <c r="AR936" i="33"/>
  <c r="AS936" i="33"/>
  <c r="AT936" i="33"/>
  <c r="X936" i="40"/>
  <c r="AD965" i="33"/>
  <c r="T965" i="40"/>
  <c r="T955" i="40"/>
  <c r="AU20" i="33"/>
  <c r="AQ976" i="33"/>
  <c r="AR976" i="33"/>
  <c r="AS976" i="33"/>
  <c r="AT976" i="33"/>
  <c r="X976" i="40"/>
  <c r="W976" i="40"/>
  <c r="W951" i="40"/>
  <c r="AQ951" i="33"/>
  <c r="AR951" i="33"/>
  <c r="AS951" i="33"/>
  <c r="AT951" i="33"/>
  <c r="X951" i="40"/>
  <c r="AU986" i="33"/>
  <c r="AU911" i="33"/>
  <c r="AZ1108" i="33"/>
  <c r="AY1109" i="33"/>
  <c r="AY1110" i="33"/>
  <c r="AF954" i="33"/>
  <c r="AF964" i="33"/>
  <c r="AE955" i="33"/>
  <c r="AE965" i="33"/>
  <c r="AU921" i="33"/>
  <c r="AU1106" i="33"/>
  <c r="AU1105" i="33"/>
  <c r="AW1074" i="33"/>
  <c r="AX1077" i="33"/>
  <c r="AX1082" i="33"/>
  <c r="AU1102" i="33"/>
  <c r="AU1101" i="33"/>
  <c r="U1402" i="40"/>
  <c r="AV993" i="33"/>
  <c r="AV20" i="33"/>
  <c r="AV1075" i="33"/>
  <c r="AV1076" i="33"/>
  <c r="AV1100" i="33"/>
  <c r="AV1065" i="33"/>
  <c r="AV1104" i="33"/>
  <c r="AF920" i="33"/>
  <c r="AF925" i="33"/>
  <c r="AG919" i="33"/>
  <c r="AG924" i="33"/>
  <c r="AW1035" i="33"/>
  <c r="U1409" i="40"/>
  <c r="AE964" i="33"/>
  <c r="AV47" i="33"/>
  <c r="AU1043" i="33"/>
  <c r="BU1550" i="33"/>
  <c r="BV1551" i="33"/>
  <c r="AE1551" i="40"/>
  <c r="AE1553" i="40"/>
  <c r="AF960" i="33"/>
  <c r="AG959" i="33"/>
  <c r="AH971" i="33"/>
  <c r="U971" i="40"/>
  <c r="AG981" i="33"/>
  <c r="AG975" i="33"/>
  <c r="AH974" i="33"/>
  <c r="U974" i="40"/>
  <c r="AG969" i="33"/>
  <c r="AF970" i="33"/>
  <c r="AF980" i="33"/>
  <c r="AF979" i="33"/>
  <c r="AH956" i="33"/>
  <c r="U956" i="40"/>
  <c r="AG966" i="33"/>
  <c r="AG950" i="33"/>
  <c r="AH949" i="33"/>
  <c r="U949" i="40"/>
  <c r="AG915" i="33"/>
  <c r="U914" i="40"/>
  <c r="AJ931" i="33"/>
  <c r="AI941" i="33"/>
  <c r="AH916" i="33"/>
  <c r="U916" i="40"/>
  <c r="AG926" i="33"/>
  <c r="AG930" i="33"/>
  <c r="AH929" i="33"/>
  <c r="U929" i="40"/>
  <c r="AG934" i="33"/>
  <c r="AG939" i="33"/>
  <c r="AF935" i="33"/>
  <c r="AF940" i="33"/>
  <c r="AH910" i="33"/>
  <c r="U910" i="40"/>
  <c r="AX82" i="33"/>
  <c r="Y82" i="40"/>
  <c r="AU1096" i="33"/>
  <c r="AU1044" i="33"/>
  <c r="AB1513" i="40"/>
  <c r="X961" i="40"/>
  <c r="AU961" i="33"/>
  <c r="BC1918" i="33"/>
  <c r="BD1918" i="33"/>
  <c r="BE1918" i="33"/>
  <c r="BF1918" i="33"/>
  <c r="Z1798" i="40"/>
  <c r="AA1518" i="40"/>
  <c r="AB1519" i="40"/>
  <c r="BL1520" i="33"/>
  <c r="BM1520" i="33"/>
  <c r="BN1520" i="33"/>
  <c r="BO1520" i="33"/>
  <c r="BL1513" i="33"/>
  <c r="BM1513" i="33"/>
  <c r="BN1513" i="33"/>
  <c r="BO1513" i="33"/>
  <c r="BH1518" i="33"/>
  <c r="BI1518" i="33"/>
  <c r="BJ1518" i="33"/>
  <c r="BK1518" i="33"/>
  <c r="AB1518" i="40"/>
  <c r="BL1519" i="33"/>
  <c r="BM1519" i="33"/>
  <c r="BN1519" i="33"/>
  <c r="BO1519" i="33"/>
  <c r="AB1520" i="40"/>
  <c r="Y1426" i="40"/>
  <c r="AU976" i="33"/>
  <c r="AV976" i="33"/>
  <c r="AQ994" i="33"/>
  <c r="AQ1079" i="33"/>
  <c r="AU936" i="33"/>
  <c r="AV936" i="33"/>
  <c r="CF2092" i="33"/>
  <c r="CF2093" i="33"/>
  <c r="CF2097" i="33"/>
  <c r="AU951" i="33"/>
  <c r="AV951" i="33"/>
  <c r="Y1034" i="40"/>
  <c r="AU991" i="33"/>
  <c r="AW47" i="33"/>
  <c r="AV1043" i="33"/>
  <c r="AG920" i="33"/>
  <c r="AG925" i="33"/>
  <c r="AH919" i="33"/>
  <c r="AV986" i="33"/>
  <c r="AV991" i="33"/>
  <c r="AV911" i="33"/>
  <c r="AV921" i="33"/>
  <c r="AV961" i="33"/>
  <c r="AV1105" i="33"/>
  <c r="AV1106" i="33"/>
  <c r="AI1699" i="33"/>
  <c r="AI1643" i="33"/>
  <c r="AG954" i="33"/>
  <c r="AG964" i="33"/>
  <c r="AF955" i="33"/>
  <c r="AF965" i="33"/>
  <c r="BV1550" i="33"/>
  <c r="AE1550" i="40"/>
  <c r="BW1551" i="33"/>
  <c r="AV1101" i="33"/>
  <c r="AV1102" i="33"/>
  <c r="Y1059" i="40"/>
  <c r="Y1060" i="40"/>
  <c r="Y1061" i="40"/>
  <c r="AW1100" i="33"/>
  <c r="AW1065" i="33"/>
  <c r="AW1104" i="33"/>
  <c r="AX1074" i="33"/>
  <c r="Y1074" i="40"/>
  <c r="Y1075" i="40"/>
  <c r="AY1077" i="33"/>
  <c r="AY1082" i="33"/>
  <c r="AU1098" i="33"/>
  <c r="AU1097" i="33"/>
  <c r="AX1035" i="33"/>
  <c r="AW993" i="33"/>
  <c r="AW1075" i="33"/>
  <c r="AW1076" i="33"/>
  <c r="AQ1854" i="33"/>
  <c r="BA1108" i="33"/>
  <c r="AZ1109" i="33"/>
  <c r="AZ1110" i="33"/>
  <c r="V1464" i="40"/>
  <c r="AI949" i="33"/>
  <c r="AH950" i="33"/>
  <c r="U950" i="40"/>
  <c r="AI974" i="33"/>
  <c r="AH975" i="33"/>
  <c r="U975" i="40"/>
  <c r="AI956" i="33"/>
  <c r="AH966" i="33"/>
  <c r="U966" i="40"/>
  <c r="AI971" i="33"/>
  <c r="AH981" i="33"/>
  <c r="U981" i="40"/>
  <c r="AH959" i="33"/>
  <c r="U959" i="40"/>
  <c r="AG960" i="33"/>
  <c r="AG970" i="33"/>
  <c r="AG980" i="33"/>
  <c r="AH969" i="33"/>
  <c r="U969" i="40"/>
  <c r="AG979" i="33"/>
  <c r="AK931" i="33"/>
  <c r="AJ941" i="33"/>
  <c r="AH930" i="33"/>
  <c r="U930" i="40"/>
  <c r="AI929" i="33"/>
  <c r="AI916" i="33"/>
  <c r="AJ916" i="33"/>
  <c r="AJ915" i="33"/>
  <c r="AH926" i="33"/>
  <c r="U926" i="40"/>
  <c r="AH915" i="33"/>
  <c r="U915" i="40"/>
  <c r="AG935" i="33"/>
  <c r="AG940" i="33"/>
  <c r="AH934" i="33"/>
  <c r="AI910" i="33"/>
  <c r="AV1096" i="33"/>
  <c r="AV1097" i="33"/>
  <c r="AV1044" i="33"/>
  <c r="AI1646" i="33"/>
  <c r="BG1918" i="33"/>
  <c r="BH1918" i="33"/>
  <c r="BI1918" i="33"/>
  <c r="BJ1918" i="33"/>
  <c r="AA1798" i="40"/>
  <c r="AC1513" i="40"/>
  <c r="AV1098" i="33"/>
  <c r="AC1520" i="40"/>
  <c r="BP1519" i="33"/>
  <c r="BQ1519" i="33"/>
  <c r="BR1519" i="33"/>
  <c r="BS1519" i="33"/>
  <c r="AD1519" i="40"/>
  <c r="BL1518" i="33"/>
  <c r="BM1518" i="33"/>
  <c r="BN1518" i="33"/>
  <c r="BO1518" i="33"/>
  <c r="BP1513" i="33"/>
  <c r="BQ1513" i="33"/>
  <c r="BR1513" i="33"/>
  <c r="BS1513" i="33"/>
  <c r="AD1513" i="40"/>
  <c r="BP1520" i="33"/>
  <c r="BQ1520" i="33"/>
  <c r="BR1520" i="33"/>
  <c r="BS1520" i="33"/>
  <c r="AC1519" i="40"/>
  <c r="Y902" i="40"/>
  <c r="AQ998" i="33"/>
  <c r="AQ1084" i="33"/>
  <c r="AQ1058" i="33"/>
  <c r="AQ1011" i="33"/>
  <c r="AQ29" i="33"/>
  <c r="AR994" i="33"/>
  <c r="AR1079" i="33"/>
  <c r="AY82" i="33"/>
  <c r="CG2092" i="33"/>
  <c r="CG2093" i="33"/>
  <c r="CG2097" i="33"/>
  <c r="X902" i="40"/>
  <c r="AW20" i="33"/>
  <c r="AH924" i="33"/>
  <c r="U924" i="40"/>
  <c r="U919" i="40"/>
  <c r="AH939" i="33"/>
  <c r="U939" i="40"/>
  <c r="U934" i="40"/>
  <c r="AI1913" i="33"/>
  <c r="AW976" i="33"/>
  <c r="AW936" i="33"/>
  <c r="AH954" i="33"/>
  <c r="AG955" i="33"/>
  <c r="AG965" i="33"/>
  <c r="AW911" i="33"/>
  <c r="BB1108" i="33"/>
  <c r="Z1108" i="40"/>
  <c r="Z1109" i="40"/>
  <c r="BA1110" i="33"/>
  <c r="BA1109" i="33"/>
  <c r="AR1854" i="33"/>
  <c r="AY1074" i="33"/>
  <c r="AZ1077" i="33"/>
  <c r="AZ1082" i="33"/>
  <c r="AW951" i="33"/>
  <c r="AX993" i="33"/>
  <c r="Y993" i="40"/>
  <c r="AX1075" i="33"/>
  <c r="AX1076" i="33"/>
  <c r="AH920" i="33"/>
  <c r="AI919" i="33"/>
  <c r="AI924" i="33"/>
  <c r="AW986" i="33"/>
  <c r="AW991" i="33"/>
  <c r="AW1105" i="33"/>
  <c r="AW1106" i="33"/>
  <c r="BW1550" i="33"/>
  <c r="BX1551" i="33"/>
  <c r="AW961" i="33"/>
  <c r="AY1035" i="33"/>
  <c r="AW1101" i="33"/>
  <c r="AW1102" i="33"/>
  <c r="AW921" i="33"/>
  <c r="AX1100" i="33"/>
  <c r="Y1100" i="40"/>
  <c r="Y1101" i="40"/>
  <c r="AX1065" i="33"/>
  <c r="AX1104" i="33"/>
  <c r="Y1104" i="40"/>
  <c r="Y1105" i="40"/>
  <c r="AX47" i="33"/>
  <c r="Y47" i="40"/>
  <c r="AW1043" i="33"/>
  <c r="V1425" i="40"/>
  <c r="AJ956" i="33"/>
  <c r="AI966" i="33"/>
  <c r="AI959" i="33"/>
  <c r="AH960" i="33"/>
  <c r="U960" i="40"/>
  <c r="AI975" i="33"/>
  <c r="AJ974" i="33"/>
  <c r="AH970" i="33"/>
  <c r="AI969" i="33"/>
  <c r="AH979" i="33"/>
  <c r="U979" i="40"/>
  <c r="AJ971" i="33"/>
  <c r="AI981" i="33"/>
  <c r="AJ949" i="33"/>
  <c r="AI950" i="33"/>
  <c r="AK941" i="33"/>
  <c r="AL931" i="33"/>
  <c r="V931" i="40"/>
  <c r="AI926" i="33"/>
  <c r="AI915" i="33"/>
  <c r="AI930" i="33"/>
  <c r="AJ929" i="33"/>
  <c r="AH935" i="33"/>
  <c r="AI934" i="33"/>
  <c r="AK909" i="33"/>
  <c r="AZ82" i="33"/>
  <c r="AW1096" i="33"/>
  <c r="AW1044" i="33"/>
  <c r="BK1918" i="33"/>
  <c r="BL1918" i="33"/>
  <c r="BM1918" i="33"/>
  <c r="BN1918" i="33"/>
  <c r="AB1798" i="40"/>
  <c r="AC1518" i="40"/>
  <c r="BT1520" i="33"/>
  <c r="BU1520" i="33"/>
  <c r="BV1520" i="33"/>
  <c r="BW1520" i="33"/>
  <c r="AE1520" i="40"/>
  <c r="BT1513" i="33"/>
  <c r="BU1513" i="33"/>
  <c r="BV1513" i="33"/>
  <c r="BW1513" i="33"/>
  <c r="AE1513" i="40"/>
  <c r="BP1518" i="33"/>
  <c r="BQ1518" i="33"/>
  <c r="BR1518" i="33"/>
  <c r="BS1518" i="33"/>
  <c r="AD1520" i="40"/>
  <c r="BT1519" i="33"/>
  <c r="BU1519" i="33"/>
  <c r="BV1519" i="33"/>
  <c r="BW1519" i="33"/>
  <c r="Z1426" i="40"/>
  <c r="CH2092" i="33"/>
  <c r="AH1882" i="40"/>
  <c r="AQ38" i="33"/>
  <c r="AQ1041" i="33"/>
  <c r="AQ1008" i="33"/>
  <c r="AQ1033" i="33"/>
  <c r="AQ573" i="33"/>
  <c r="AQ791" i="33"/>
  <c r="AQ1425" i="33"/>
  <c r="AQ1691" i="33"/>
  <c r="AR1011" i="33"/>
  <c r="AR1058" i="33"/>
  <c r="AR29" i="33"/>
  <c r="AR998" i="33"/>
  <c r="Y1042" i="40"/>
  <c r="Y1043" i="40"/>
  <c r="Y1044" i="40"/>
  <c r="X903" i="40"/>
  <c r="AS994" i="33"/>
  <c r="AS1079" i="33"/>
  <c r="AH980" i="33"/>
  <c r="U980" i="40"/>
  <c r="U970" i="40"/>
  <c r="AH964" i="33"/>
  <c r="U964" i="40"/>
  <c r="U954" i="40"/>
  <c r="AH940" i="33"/>
  <c r="U940" i="40"/>
  <c r="U935" i="40"/>
  <c r="AH925" i="33"/>
  <c r="U925" i="40"/>
  <c r="U920" i="40"/>
  <c r="AX936" i="33"/>
  <c r="Y936" i="40"/>
  <c r="AX20" i="33"/>
  <c r="AX911" i="33"/>
  <c r="Y911" i="40"/>
  <c r="AX961" i="33"/>
  <c r="Y961" i="40"/>
  <c r="AX976" i="33"/>
  <c r="Y976" i="40"/>
  <c r="AX921" i="33"/>
  <c r="Y921" i="40"/>
  <c r="AX951" i="33"/>
  <c r="Y951" i="40"/>
  <c r="AZ1035" i="33"/>
  <c r="AX1043" i="33"/>
  <c r="BY1551" i="33"/>
  <c r="BX1550" i="33"/>
  <c r="AZ1074" i="33"/>
  <c r="BA1077" i="33"/>
  <c r="BA1082" i="33"/>
  <c r="BC1108" i="33"/>
  <c r="BB1110" i="33"/>
  <c r="BB1109" i="33"/>
  <c r="AX1105" i="33"/>
  <c r="AX1106" i="33"/>
  <c r="AI920" i="33"/>
  <c r="AI925" i="33"/>
  <c r="AJ919" i="33"/>
  <c r="AJ924" i="33"/>
  <c r="AY1076" i="33"/>
  <c r="AY993" i="33"/>
  <c r="AY1075" i="33"/>
  <c r="AX1101" i="33"/>
  <c r="AX1102" i="33"/>
  <c r="AY1100" i="33"/>
  <c r="AY1065" i="33"/>
  <c r="AY1104" i="33"/>
  <c r="V1470" i="40"/>
  <c r="AJ1699" i="33"/>
  <c r="AJ1643" i="33"/>
  <c r="AS1854" i="33"/>
  <c r="AW1097" i="33"/>
  <c r="AW1098" i="33"/>
  <c r="AX986" i="33"/>
  <c r="AX991" i="33"/>
  <c r="Y991" i="40"/>
  <c r="AI954" i="33"/>
  <c r="AI964" i="33"/>
  <c r="AH955" i="33"/>
  <c r="V1424" i="40"/>
  <c r="AK971" i="33"/>
  <c r="AJ981" i="33"/>
  <c r="AI970" i="33"/>
  <c r="AI980" i="33"/>
  <c r="AJ969" i="33"/>
  <c r="AI979" i="33"/>
  <c r="AI960" i="33"/>
  <c r="AJ959" i="33"/>
  <c r="AJ975" i="33"/>
  <c r="AK974" i="33"/>
  <c r="AK956" i="33"/>
  <c r="AJ966" i="33"/>
  <c r="AK949" i="33"/>
  <c r="AJ950" i="33"/>
  <c r="AK914" i="33"/>
  <c r="AJ926" i="33"/>
  <c r="AK916" i="33"/>
  <c r="AI935" i="33"/>
  <c r="AI940" i="33"/>
  <c r="AJ934" i="33"/>
  <c r="AK929" i="33"/>
  <c r="AJ930" i="33"/>
  <c r="AI939" i="33"/>
  <c r="AM931" i="33"/>
  <c r="AL941" i="33"/>
  <c r="V941" i="40"/>
  <c r="AL909" i="33"/>
  <c r="V909" i="40"/>
  <c r="AK910" i="33"/>
  <c r="BA82" i="33"/>
  <c r="AX1096" i="33"/>
  <c r="Y1096" i="40"/>
  <c r="Y1097" i="40"/>
  <c r="AX1044" i="33"/>
  <c r="AJ1646" i="33"/>
  <c r="AD1518" i="40"/>
  <c r="BO1918" i="33"/>
  <c r="BP1918" i="33"/>
  <c r="BQ1918" i="33"/>
  <c r="BR1918" i="33"/>
  <c r="AC1798" i="40"/>
  <c r="AR1084" i="33"/>
  <c r="AR1041" i="33"/>
  <c r="AR1008" i="33"/>
  <c r="AE1519" i="40"/>
  <c r="BT1518" i="33"/>
  <c r="BU1518" i="33"/>
  <c r="BV1518" i="33"/>
  <c r="BW1518" i="33"/>
  <c r="BX1513" i="33"/>
  <c r="BY1513" i="33"/>
  <c r="BZ1513" i="33"/>
  <c r="CA1513" i="33"/>
  <c r="BX1519" i="33"/>
  <c r="BY1519" i="33"/>
  <c r="BZ1519" i="33"/>
  <c r="CA1519" i="33"/>
  <c r="AF1519" i="40"/>
  <c r="BX1520" i="33"/>
  <c r="BY1520" i="33"/>
  <c r="BZ1520" i="33"/>
  <c r="CA1520" i="33"/>
  <c r="AA1426" i="40"/>
  <c r="AB1426" i="40"/>
  <c r="AY47" i="33"/>
  <c r="AA902" i="40"/>
  <c r="AR38" i="33"/>
  <c r="AR1033" i="33"/>
  <c r="AR573" i="33"/>
  <c r="AR791" i="33"/>
  <c r="AR1425" i="33"/>
  <c r="AR1691" i="33"/>
  <c r="AS1058" i="33"/>
  <c r="AS998" i="33"/>
  <c r="AS1084" i="33"/>
  <c r="AS29" i="33"/>
  <c r="AS1011" i="33"/>
  <c r="AT994" i="33"/>
  <c r="AT1079" i="33"/>
  <c r="X1079" i="40"/>
  <c r="CI2092" i="33"/>
  <c r="CI2093" i="33"/>
  <c r="CI2097" i="33"/>
  <c r="AQ1032" i="33"/>
  <c r="AQ572" i="33"/>
  <c r="AQ790" i="33"/>
  <c r="AQ1424" i="33"/>
  <c r="AQ1690" i="33"/>
  <c r="AQ73" i="33"/>
  <c r="AQ91" i="33"/>
  <c r="Z902" i="40"/>
  <c r="Y986" i="40"/>
  <c r="AH965" i="33"/>
  <c r="U965" i="40"/>
  <c r="U955" i="40"/>
  <c r="AJ1913" i="33"/>
  <c r="AY976" i="33"/>
  <c r="AY20" i="33"/>
  <c r="AY911" i="33"/>
  <c r="AY936" i="33"/>
  <c r="AT1854" i="33"/>
  <c r="AY1101" i="33"/>
  <c r="AY1102" i="33"/>
  <c r="V1402" i="40"/>
  <c r="AZ1100" i="33"/>
  <c r="AZ1065" i="33"/>
  <c r="AZ1104" i="33"/>
  <c r="AX1097" i="33"/>
  <c r="AX1098" i="33"/>
  <c r="AY986" i="33"/>
  <c r="BZ1551" i="33"/>
  <c r="AF1551" i="40"/>
  <c r="AF1553" i="40"/>
  <c r="BY1550" i="33"/>
  <c r="AY921" i="33"/>
  <c r="AZ47" i="33"/>
  <c r="AY1043" i="33"/>
  <c r="AJ920" i="33"/>
  <c r="AJ925" i="33"/>
  <c r="AK919" i="33"/>
  <c r="AK924" i="33"/>
  <c r="AY951" i="33"/>
  <c r="BD1108" i="33"/>
  <c r="BC1109" i="33"/>
  <c r="BC1110" i="33"/>
  <c r="BA1035" i="33"/>
  <c r="AJ954" i="33"/>
  <c r="AJ964" i="33"/>
  <c r="AI955" i="33"/>
  <c r="AI965" i="33"/>
  <c r="V1409" i="40"/>
  <c r="BA1074" i="33"/>
  <c r="BB1077" i="33"/>
  <c r="BB1082" i="33"/>
  <c r="AY1106" i="33"/>
  <c r="AY1105" i="33"/>
  <c r="AZ1076" i="33"/>
  <c r="AZ993" i="33"/>
  <c r="AZ20" i="33"/>
  <c r="AZ1075" i="33"/>
  <c r="AY961" i="33"/>
  <c r="AJ970" i="33"/>
  <c r="AJ980" i="33"/>
  <c r="AK969" i="33"/>
  <c r="AJ979" i="33"/>
  <c r="AK975" i="33"/>
  <c r="AL974" i="33"/>
  <c r="V974" i="40"/>
  <c r="AL971" i="33"/>
  <c r="V971" i="40"/>
  <c r="AK981" i="33"/>
  <c r="AL956" i="33"/>
  <c r="V956" i="40"/>
  <c r="AK966" i="33"/>
  <c r="AK950" i="33"/>
  <c r="AL949" i="33"/>
  <c r="V949" i="40"/>
  <c r="AJ960" i="33"/>
  <c r="AK959" i="33"/>
  <c r="AJ935" i="33"/>
  <c r="AJ940" i="33"/>
  <c r="AK934" i="33"/>
  <c r="AK939" i="33"/>
  <c r="AK915" i="33"/>
  <c r="AL914" i="33"/>
  <c r="V914" i="40"/>
  <c r="AL929" i="33"/>
  <c r="V929" i="40"/>
  <c r="AK930" i="33"/>
  <c r="AN931" i="33"/>
  <c r="AM941" i="33"/>
  <c r="AL916" i="33"/>
  <c r="V916" i="40"/>
  <c r="AK926" i="33"/>
  <c r="AJ939" i="33"/>
  <c r="AL910" i="33"/>
  <c r="V910" i="40"/>
  <c r="AM909" i="33"/>
  <c r="BB82" i="33"/>
  <c r="Z82" i="40"/>
  <c r="AY1096" i="33"/>
  <c r="AY1044" i="33"/>
  <c r="BS1918" i="33"/>
  <c r="BT1918" i="33"/>
  <c r="BU1918" i="33"/>
  <c r="BV1918" i="33"/>
  <c r="AD1798" i="40"/>
  <c r="AF1513" i="40"/>
  <c r="AE1518" i="40"/>
  <c r="CB1520" i="33"/>
  <c r="CC1520" i="33"/>
  <c r="CD1520" i="33"/>
  <c r="CE1520" i="33"/>
  <c r="CB1519" i="33"/>
  <c r="CC1519" i="33"/>
  <c r="CD1519" i="33"/>
  <c r="CE1519" i="33"/>
  <c r="AG1519" i="40"/>
  <c r="CB1513" i="33"/>
  <c r="CC1513" i="33"/>
  <c r="CD1513" i="33"/>
  <c r="CE1513" i="33"/>
  <c r="BX1518" i="33"/>
  <c r="BY1518" i="33"/>
  <c r="BZ1518" i="33"/>
  <c r="CA1518" i="33"/>
  <c r="AF1520" i="40"/>
  <c r="X994" i="40"/>
  <c r="AB902" i="40"/>
  <c r="AS1041" i="33"/>
  <c r="AS1008" i="33"/>
  <c r="AS38" i="33"/>
  <c r="AS1033" i="33"/>
  <c r="AS573" i="33"/>
  <c r="AS791" i="33"/>
  <c r="AS1425" i="33"/>
  <c r="AS1691" i="33"/>
  <c r="CJ2092" i="33"/>
  <c r="CJ2093" i="33"/>
  <c r="CJ2097" i="33"/>
  <c r="Z1034" i="40"/>
  <c r="AT29" i="33"/>
  <c r="X29" i="40"/>
  <c r="AT1058" i="33"/>
  <c r="X1058" i="40"/>
  <c r="AT998" i="33"/>
  <c r="AT1084" i="33"/>
  <c r="X1084" i="40"/>
  <c r="AT1011" i="33"/>
  <c r="X1011" i="40"/>
  <c r="AR1032" i="33"/>
  <c r="AR572" i="33"/>
  <c r="AR790" i="33"/>
  <c r="AR1424" i="33"/>
  <c r="AR1690" i="33"/>
  <c r="AR73" i="33"/>
  <c r="AR91" i="33"/>
  <c r="AU994" i="33"/>
  <c r="AU1079" i="33"/>
  <c r="AY991" i="33"/>
  <c r="AZ951" i="33"/>
  <c r="AZ936" i="33"/>
  <c r="AK954" i="33"/>
  <c r="AK964" i="33"/>
  <c r="AJ955" i="33"/>
  <c r="AJ965" i="33"/>
  <c r="AZ1101" i="33"/>
  <c r="AZ1102" i="33"/>
  <c r="AY1097" i="33"/>
  <c r="AY1098" i="33"/>
  <c r="Z1059" i="40"/>
  <c r="Z1060" i="40"/>
  <c r="Z1061" i="40"/>
  <c r="BA1100" i="33"/>
  <c r="BA1065" i="33"/>
  <c r="BA1104" i="33"/>
  <c r="AZ986" i="33"/>
  <c r="AZ991" i="33"/>
  <c r="BB1035" i="33"/>
  <c r="AK1699" i="33"/>
  <c r="AK1643" i="33"/>
  <c r="AU1854" i="33"/>
  <c r="BB1074" i="33"/>
  <c r="Z1074" i="40"/>
  <c r="Z1075" i="40"/>
  <c r="BC1077" i="33"/>
  <c r="BC1082" i="33"/>
  <c r="AK920" i="33"/>
  <c r="AK925" i="33"/>
  <c r="AL919" i="33"/>
  <c r="V919" i="40"/>
  <c r="BA47" i="33"/>
  <c r="AZ1043" i="33"/>
  <c r="BA1076" i="33"/>
  <c r="BA993" i="33"/>
  <c r="BA20" i="33"/>
  <c r="BA1075" i="33"/>
  <c r="AZ921" i="33"/>
  <c r="AZ961" i="33"/>
  <c r="BE1108" i="33"/>
  <c r="BD1109" i="33"/>
  <c r="BD1110" i="33"/>
  <c r="BZ1550" i="33"/>
  <c r="AF1550" i="40"/>
  <c r="CA1551" i="33"/>
  <c r="AZ911" i="33"/>
  <c r="AZ1106" i="33"/>
  <c r="AZ1105" i="33"/>
  <c r="AZ976" i="33"/>
  <c r="W1464" i="40"/>
  <c r="AL981" i="33"/>
  <c r="V981" i="40"/>
  <c r="AM971" i="33"/>
  <c r="AL975" i="33"/>
  <c r="V975" i="40"/>
  <c r="AM974" i="33"/>
  <c r="AK979" i="33"/>
  <c r="AK970" i="33"/>
  <c r="AK980" i="33"/>
  <c r="AL969" i="33"/>
  <c r="V969" i="40"/>
  <c r="AK960" i="33"/>
  <c r="AL959" i="33"/>
  <c r="V959" i="40"/>
  <c r="AL950" i="33"/>
  <c r="V950" i="40"/>
  <c r="AM949" i="33"/>
  <c r="AL966" i="33"/>
  <c r="V966" i="40"/>
  <c r="AM956" i="33"/>
  <c r="AM916" i="33"/>
  <c r="AL926" i="33"/>
  <c r="V926" i="40"/>
  <c r="AL915" i="33"/>
  <c r="V915" i="40"/>
  <c r="AM914" i="33"/>
  <c r="AK935" i="33"/>
  <c r="AK940" i="33"/>
  <c r="AL934" i="33"/>
  <c r="AL930" i="33"/>
  <c r="V930" i="40"/>
  <c r="AM929" i="33"/>
  <c r="AO931" i="33"/>
  <c r="AN941" i="33"/>
  <c r="AM910" i="33"/>
  <c r="AN909" i="33"/>
  <c r="AZ1096" i="33"/>
  <c r="AZ1044" i="33"/>
  <c r="AK1646" i="33"/>
  <c r="AG1513" i="40"/>
  <c r="BW1918" i="33"/>
  <c r="BX1918" i="33"/>
  <c r="BY1918" i="33"/>
  <c r="BZ1918" i="33"/>
  <c r="AE1798" i="40"/>
  <c r="AG1520" i="40"/>
  <c r="CB1518" i="33"/>
  <c r="CC1518" i="33"/>
  <c r="CD1518" i="33"/>
  <c r="CE1518" i="33"/>
  <c r="AG1518" i="40"/>
  <c r="CF1513" i="33"/>
  <c r="CG1513" i="33"/>
  <c r="CH1513" i="33"/>
  <c r="CI1513" i="33"/>
  <c r="CF1519" i="33"/>
  <c r="CG1519" i="33"/>
  <c r="CH1519" i="33"/>
  <c r="CI1519" i="33"/>
  <c r="AF1518" i="40"/>
  <c r="CF1520" i="33"/>
  <c r="CG1520" i="33"/>
  <c r="CH1520" i="33"/>
  <c r="CI1520" i="33"/>
  <c r="AC1426" i="40"/>
  <c r="AU1081" i="33"/>
  <c r="AU1080" i="33"/>
  <c r="AU1058" i="33"/>
  <c r="AU29" i="33"/>
  <c r="AU998" i="33"/>
  <c r="AU1084" i="33"/>
  <c r="AU1011" i="33"/>
  <c r="AS1032" i="33"/>
  <c r="AS572" i="33"/>
  <c r="AS790" i="33"/>
  <c r="AS1424" i="33"/>
  <c r="AS1690" i="33"/>
  <c r="AS73" i="33"/>
  <c r="AS91" i="33"/>
  <c r="AV994" i="33"/>
  <c r="AV1079" i="33"/>
  <c r="BC82" i="33"/>
  <c r="CK2092" i="33"/>
  <c r="CK2093" i="33"/>
  <c r="CK2097" i="33"/>
  <c r="X998" i="40"/>
  <c r="AT1041" i="33"/>
  <c r="AT1008" i="33"/>
  <c r="X1008" i="40"/>
  <c r="X1041" i="40"/>
  <c r="AT1033" i="33"/>
  <c r="AT573" i="33"/>
  <c r="AT791" i="33"/>
  <c r="AT1425" i="33"/>
  <c r="AT1691" i="33"/>
  <c r="X1691" i="40"/>
  <c r="AT38" i="33"/>
  <c r="X38" i="40"/>
  <c r="AL939" i="33"/>
  <c r="V939" i="40"/>
  <c r="V934" i="40"/>
  <c r="G15" i="44"/>
  <c r="AK1913" i="33"/>
  <c r="BA951" i="33"/>
  <c r="BA911" i="33"/>
  <c r="BA921" i="33"/>
  <c r="BF1108" i="33"/>
  <c r="AA1108" i="40"/>
  <c r="AA1109" i="40"/>
  <c r="BE1109" i="33"/>
  <c r="BE1110" i="33"/>
  <c r="AZ1097" i="33"/>
  <c r="AZ1098" i="33"/>
  <c r="BA1102" i="33"/>
  <c r="BA1101" i="33"/>
  <c r="CA1550" i="33"/>
  <c r="CB1551" i="33"/>
  <c r="BB47" i="33"/>
  <c r="Z47" i="40"/>
  <c r="BA1043" i="33"/>
  <c r="BB1100" i="33"/>
  <c r="Z1100" i="40"/>
  <c r="Z1101" i="40"/>
  <c r="BB1065" i="33"/>
  <c r="BB1104" i="33"/>
  <c r="Z1104" i="40"/>
  <c r="Z1105" i="40"/>
  <c r="BA986" i="33"/>
  <c r="BA991" i="33"/>
  <c r="AM919" i="33"/>
  <c r="AL924" i="33"/>
  <c r="V924" i="40"/>
  <c r="AL920" i="33"/>
  <c r="BC1035" i="33"/>
  <c r="BC1074" i="33"/>
  <c r="BD1077" i="33"/>
  <c r="BD1082" i="33"/>
  <c r="BA976" i="33"/>
  <c r="BB993" i="33"/>
  <c r="BB20" i="33"/>
  <c r="BB1075" i="33"/>
  <c r="BB1076" i="33"/>
  <c r="BA1106" i="33"/>
  <c r="BA1105" i="33"/>
  <c r="AL954" i="33"/>
  <c r="AK955" i="33"/>
  <c r="AK965" i="33"/>
  <c r="BA961" i="33"/>
  <c r="AV1854" i="33"/>
  <c r="BA936" i="33"/>
  <c r="W1425" i="40"/>
  <c r="AL979" i="33"/>
  <c r="V979" i="40"/>
  <c r="AM969" i="33"/>
  <c r="AL970" i="33"/>
  <c r="AM950" i="33"/>
  <c r="AN949" i="33"/>
  <c r="AM975" i="33"/>
  <c r="AN974" i="33"/>
  <c r="AL960" i="33"/>
  <c r="V960" i="40"/>
  <c r="AM959" i="33"/>
  <c r="AM981" i="33"/>
  <c r="AN971" i="33"/>
  <c r="AM966" i="33"/>
  <c r="AN956" i="33"/>
  <c r="AP931" i="33"/>
  <c r="W931" i="40"/>
  <c r="AO941" i="33"/>
  <c r="AM915" i="33"/>
  <c r="AN914" i="33"/>
  <c r="AL935" i="33"/>
  <c r="AM934" i="33"/>
  <c r="AM939" i="33"/>
  <c r="AN916" i="33"/>
  <c r="AM926" i="33"/>
  <c r="AM930" i="33"/>
  <c r="AN929" i="33"/>
  <c r="AN910" i="33"/>
  <c r="AO909" i="33"/>
  <c r="BD82" i="33"/>
  <c r="BA1096" i="33"/>
  <c r="BA1044" i="33"/>
  <c r="CA1918" i="33"/>
  <c r="CB1918" i="33"/>
  <c r="CC1918" i="33"/>
  <c r="CD1918" i="33"/>
  <c r="AF1798" i="40"/>
  <c r="AH1519" i="40"/>
  <c r="AH1513" i="40"/>
  <c r="AH1520" i="40"/>
  <c r="CJ1519" i="33"/>
  <c r="CK1519" i="33"/>
  <c r="CL1519" i="33"/>
  <c r="CM1519" i="33"/>
  <c r="AI1519" i="40"/>
  <c r="CJ1513" i="33"/>
  <c r="CK1513" i="33"/>
  <c r="CL1513" i="33"/>
  <c r="CM1513" i="33"/>
  <c r="CJ1520" i="33"/>
  <c r="CK1520" i="33"/>
  <c r="CL1520" i="33"/>
  <c r="CM1520" i="33"/>
  <c r="CF1518" i="33"/>
  <c r="CG1518" i="33"/>
  <c r="CH1518" i="33"/>
  <c r="CI1518" i="33"/>
  <c r="AE1426" i="40"/>
  <c r="AD1426" i="40"/>
  <c r="AU1086" i="33"/>
  <c r="AU1085" i="33"/>
  <c r="AV1080" i="33"/>
  <c r="AV1081" i="33"/>
  <c r="CL2092" i="33"/>
  <c r="AI1882" i="40"/>
  <c r="AU1041" i="33"/>
  <c r="AU1008" i="33"/>
  <c r="AU38" i="33"/>
  <c r="AU1033" i="33"/>
  <c r="AU573" i="33"/>
  <c r="AU791" i="33"/>
  <c r="AU1425" i="33"/>
  <c r="AU1691" i="33"/>
  <c r="X1033" i="40"/>
  <c r="AT1032" i="33"/>
  <c r="AT73" i="33"/>
  <c r="AV29" i="33"/>
  <c r="AV998" i="33"/>
  <c r="AV1084" i="33"/>
  <c r="AV1011" i="33"/>
  <c r="AV1058" i="33"/>
  <c r="AW994" i="33"/>
  <c r="AW1079" i="33"/>
  <c r="Y903" i="40"/>
  <c r="Z1042" i="40"/>
  <c r="Z1043" i="40"/>
  <c r="Z1044" i="40"/>
  <c r="AL925" i="33"/>
  <c r="V925" i="40"/>
  <c r="V920" i="40"/>
  <c r="AL964" i="33"/>
  <c r="V964" i="40"/>
  <c r="V954" i="40"/>
  <c r="Z993" i="40"/>
  <c r="AL980" i="33"/>
  <c r="V980" i="40"/>
  <c r="V970" i="40"/>
  <c r="AL940" i="33"/>
  <c r="V940" i="40"/>
  <c r="V935" i="40"/>
  <c r="AL1699" i="33"/>
  <c r="AL1643" i="33"/>
  <c r="BB961" i="33"/>
  <c r="Z961" i="40"/>
  <c r="W1470" i="40"/>
  <c r="AM954" i="33"/>
  <c r="AM964" i="33"/>
  <c r="AL955" i="33"/>
  <c r="BA1098" i="33"/>
  <c r="BA1097" i="33"/>
  <c r="BB986" i="33"/>
  <c r="BB991" i="33"/>
  <c r="Z991" i="40"/>
  <c r="BD1035" i="33"/>
  <c r="BB951" i="33"/>
  <c r="Z951" i="40"/>
  <c r="BB921" i="33"/>
  <c r="Z921" i="40"/>
  <c r="BB1043" i="33"/>
  <c r="BB936" i="33"/>
  <c r="Z936" i="40"/>
  <c r="BB1105" i="33"/>
  <c r="BB1106" i="33"/>
  <c r="CC1551" i="33"/>
  <c r="CB1550" i="33"/>
  <c r="BB976" i="33"/>
  <c r="Z976" i="40"/>
  <c r="BD1074" i="33"/>
  <c r="BE1077" i="33"/>
  <c r="BE1082" i="33"/>
  <c r="BB1102" i="33"/>
  <c r="BB1101" i="33"/>
  <c r="AP941" i="33"/>
  <c r="W941" i="40"/>
  <c r="AQ931" i="33"/>
  <c r="AW1854" i="33"/>
  <c r="BC993" i="33"/>
  <c r="BC1075" i="33"/>
  <c r="BC1076" i="33"/>
  <c r="BC1100" i="33"/>
  <c r="BC1065" i="33"/>
  <c r="BC1104" i="33"/>
  <c r="BG1108" i="33"/>
  <c r="BF1109" i="33"/>
  <c r="BF1110" i="33"/>
  <c r="AN919" i="33"/>
  <c r="AM920" i="33"/>
  <c r="AM925" i="33"/>
  <c r="AM924" i="33"/>
  <c r="BB911" i="33"/>
  <c r="Z911" i="40"/>
  <c r="W1424" i="40"/>
  <c r="AN981" i="33"/>
  <c r="AO971" i="33"/>
  <c r="AN950" i="33"/>
  <c r="AO949" i="33"/>
  <c r="AM960" i="33"/>
  <c r="AN959" i="33"/>
  <c r="AN969" i="33"/>
  <c r="AM979" i="33"/>
  <c r="AM970" i="33"/>
  <c r="AM980" i="33"/>
  <c r="AO956" i="33"/>
  <c r="AP956" i="33"/>
  <c r="AN966" i="33"/>
  <c r="AN975" i="33"/>
  <c r="AO974" i="33"/>
  <c r="AN915" i="33"/>
  <c r="AO914" i="33"/>
  <c r="AN934" i="33"/>
  <c r="AM935" i="33"/>
  <c r="AM940" i="33"/>
  <c r="AN930" i="33"/>
  <c r="AO929" i="33"/>
  <c r="AO916" i="33"/>
  <c r="AN926" i="33"/>
  <c r="AP909" i="33"/>
  <c r="W909" i="40"/>
  <c r="AO910" i="33"/>
  <c r="BE82" i="33"/>
  <c r="BB1096" i="33"/>
  <c r="BB1097" i="33"/>
  <c r="BB1044" i="33"/>
  <c r="AL1646" i="33"/>
  <c r="V1646" i="40"/>
  <c r="V1643" i="40"/>
  <c r="CE1918" i="33"/>
  <c r="CF1918" i="33"/>
  <c r="CG1918" i="33"/>
  <c r="CH1918" i="33"/>
  <c r="AG1798" i="40"/>
  <c r="X1032" i="40"/>
  <c r="AT572" i="33"/>
  <c r="AT790" i="33"/>
  <c r="AT1424" i="33"/>
  <c r="AT1690" i="33"/>
  <c r="X1690" i="40"/>
  <c r="AI1513" i="40"/>
  <c r="AH1518" i="40"/>
  <c r="AI1520" i="40"/>
  <c r="CN1520" i="33"/>
  <c r="CO1520" i="33"/>
  <c r="CP1520" i="33"/>
  <c r="CQ1520" i="33"/>
  <c r="CN1513" i="33"/>
  <c r="CO1513" i="33"/>
  <c r="CP1513" i="33"/>
  <c r="CQ1513" i="33"/>
  <c r="CN1519" i="33"/>
  <c r="CO1519" i="33"/>
  <c r="CP1519" i="33"/>
  <c r="CQ1519" i="33"/>
  <c r="CJ1518" i="33"/>
  <c r="CK1518" i="33"/>
  <c r="CL1518" i="33"/>
  <c r="CM1518" i="33"/>
  <c r="AF1426" i="40"/>
  <c r="Z1096" i="40"/>
  <c r="Z1097" i="40"/>
  <c r="AW1081" i="33"/>
  <c r="AW1080" i="33"/>
  <c r="AV1085" i="33"/>
  <c r="AV1086" i="33"/>
  <c r="X73" i="40"/>
  <c r="X91" i="40"/>
  <c r="AT91" i="33"/>
  <c r="AW29" i="33"/>
  <c r="AW998" i="33"/>
  <c r="AW1084" i="33"/>
  <c r="AW1011" i="33"/>
  <c r="AW1058" i="33"/>
  <c r="AX994" i="33"/>
  <c r="AX1079" i="33"/>
  <c r="X1035" i="40"/>
  <c r="X1065" i="40"/>
  <c r="X1066" i="40"/>
  <c r="X1067" i="40"/>
  <c r="X1064" i="40"/>
  <c r="CM2093" i="33"/>
  <c r="CM2092" i="33"/>
  <c r="CM2097" i="33"/>
  <c r="AV38" i="33"/>
  <c r="AV1041" i="33"/>
  <c r="AV1008" i="33"/>
  <c r="AV1033" i="33"/>
  <c r="AV573" i="33"/>
  <c r="AV791" i="33"/>
  <c r="AV1425" i="33"/>
  <c r="AV1691" i="33"/>
  <c r="BC47" i="33"/>
  <c r="AU73" i="33"/>
  <c r="AU91" i="33"/>
  <c r="AU1032" i="33"/>
  <c r="AU572" i="33"/>
  <c r="AU790" i="33"/>
  <c r="AU1424" i="33"/>
  <c r="AU1690" i="33"/>
  <c r="Z986" i="40"/>
  <c r="AL965" i="33"/>
  <c r="V965" i="40"/>
  <c r="V955" i="40"/>
  <c r="BC20" i="33"/>
  <c r="BC936" i="33"/>
  <c r="BC911" i="33"/>
  <c r="AP910" i="33"/>
  <c r="W910" i="40"/>
  <c r="AQ909" i="33"/>
  <c r="BE1074" i="33"/>
  <c r="BF1077" i="33"/>
  <c r="BF1082" i="33"/>
  <c r="CD1551" i="33"/>
  <c r="AG1551" i="40"/>
  <c r="AG1553" i="40"/>
  <c r="CC1550" i="33"/>
  <c r="BC986" i="33"/>
  <c r="BD993" i="33"/>
  <c r="BD20" i="33"/>
  <c r="BD1075" i="33"/>
  <c r="BD1076" i="33"/>
  <c r="BH1108" i="33"/>
  <c r="BG1109" i="33"/>
  <c r="BG1110" i="33"/>
  <c r="BC976" i="33"/>
  <c r="BD47" i="33"/>
  <c r="BC1043" i="33"/>
  <c r="AN954" i="33"/>
  <c r="AN964" i="33"/>
  <c r="AM955" i="33"/>
  <c r="AM965" i="33"/>
  <c r="AX1854" i="33"/>
  <c r="BC921" i="33"/>
  <c r="BB1098" i="33"/>
  <c r="AM1699" i="33"/>
  <c r="AM1643" i="33"/>
  <c r="AO919" i="33"/>
  <c r="AN924" i="33"/>
  <c r="AN920" i="33"/>
  <c r="AN925" i="33"/>
  <c r="BC1105" i="33"/>
  <c r="BC1106" i="33"/>
  <c r="AR931" i="33"/>
  <c r="AQ941" i="33"/>
  <c r="W1402" i="40"/>
  <c r="BC951" i="33"/>
  <c r="BC1102" i="33"/>
  <c r="BC1101" i="33"/>
  <c r="W1409" i="40"/>
  <c r="BD1100" i="33"/>
  <c r="BD1065" i="33"/>
  <c r="BD1104" i="33"/>
  <c r="BE1035" i="33"/>
  <c r="BC961" i="33"/>
  <c r="AO959" i="33"/>
  <c r="AN960" i="33"/>
  <c r="AO950" i="33"/>
  <c r="AP949" i="33"/>
  <c r="W949" i="40"/>
  <c r="AN970" i="33"/>
  <c r="AN980" i="33"/>
  <c r="AO969" i="33"/>
  <c r="AN979" i="33"/>
  <c r="AP971" i="33"/>
  <c r="W971" i="40"/>
  <c r="AO981" i="33"/>
  <c r="AO966" i="33"/>
  <c r="AP974" i="33"/>
  <c r="W974" i="40"/>
  <c r="AO975" i="33"/>
  <c r="AO934" i="33"/>
  <c r="AO939" i="33"/>
  <c r="AN935" i="33"/>
  <c r="AN940" i="33"/>
  <c r="AP916" i="33"/>
  <c r="AO926" i="33"/>
  <c r="AN939" i="33"/>
  <c r="AO930" i="33"/>
  <c r="AP929" i="33"/>
  <c r="AO915" i="33"/>
  <c r="AP914" i="33"/>
  <c r="W914" i="40"/>
  <c r="BF82" i="33"/>
  <c r="AA82" i="40"/>
  <c r="BC1096" i="33"/>
  <c r="BC1044" i="33"/>
  <c r="AM1646" i="33"/>
  <c r="W916" i="40"/>
  <c r="AQ916" i="33"/>
  <c r="CI1918" i="33"/>
  <c r="CJ1918" i="33"/>
  <c r="CK1918" i="33"/>
  <c r="CL1918" i="33"/>
  <c r="AH1798" i="40"/>
  <c r="AJ1513" i="40"/>
  <c r="AJ1520" i="40"/>
  <c r="AI1518" i="40"/>
  <c r="CR1519" i="33"/>
  <c r="CS1519" i="33"/>
  <c r="CT1519" i="33"/>
  <c r="CU1519" i="33"/>
  <c r="CR1513" i="33"/>
  <c r="CS1513" i="33"/>
  <c r="CT1513" i="33"/>
  <c r="CU1513" i="33"/>
  <c r="AK1513" i="40"/>
  <c r="CR1520" i="33"/>
  <c r="CS1520" i="33"/>
  <c r="CT1520" i="33"/>
  <c r="CU1520" i="33"/>
  <c r="CN1518" i="33"/>
  <c r="CO1518" i="33"/>
  <c r="CP1518" i="33"/>
  <c r="CQ1518" i="33"/>
  <c r="AJ1519" i="40"/>
  <c r="AG1426" i="40"/>
  <c r="AX1080" i="33"/>
  <c r="AX1081" i="33"/>
  <c r="Y1079" i="40"/>
  <c r="Y1080" i="40"/>
  <c r="AW1086" i="33"/>
  <c r="AW1085" i="33"/>
  <c r="CN2092" i="33"/>
  <c r="CN2093" i="33"/>
  <c r="CN2097" i="33"/>
  <c r="AW38" i="33"/>
  <c r="AW1033" i="33"/>
  <c r="AW573" i="33"/>
  <c r="AW791" i="33"/>
  <c r="AW1425" i="33"/>
  <c r="AW1691" i="33"/>
  <c r="AW1041" i="33"/>
  <c r="AW1008" i="33"/>
  <c r="AV1032" i="33"/>
  <c r="AV572" i="33"/>
  <c r="AV790" i="33"/>
  <c r="AV1424" i="33"/>
  <c r="AV1690" i="33"/>
  <c r="AV73" i="33"/>
  <c r="AV91" i="33"/>
  <c r="AX29" i="33"/>
  <c r="Y29" i="40"/>
  <c r="AX1011" i="33"/>
  <c r="Y1011" i="40"/>
  <c r="AX1058" i="33"/>
  <c r="Y1058" i="40"/>
  <c r="AX998" i="33"/>
  <c r="AX1084" i="33"/>
  <c r="Y1084" i="40"/>
  <c r="Y1085" i="40"/>
  <c r="AQ929" i="33"/>
  <c r="AR929" i="33"/>
  <c r="W929" i="40"/>
  <c r="AY994" i="33"/>
  <c r="AY1079" i="33"/>
  <c r="AA1034" i="40"/>
  <c r="Y994" i="40"/>
  <c r="BC991" i="33"/>
  <c r="AQ956" i="33"/>
  <c r="W956" i="40"/>
  <c r="AM1913" i="33"/>
  <c r="BD951" i="33"/>
  <c r="BD976" i="33"/>
  <c r="BD921" i="33"/>
  <c r="BD961" i="33"/>
  <c r="AP975" i="33"/>
  <c r="W975" i="40"/>
  <c r="AQ974" i="33"/>
  <c r="AS931" i="33"/>
  <c r="AR941" i="33"/>
  <c r="BD1043" i="33"/>
  <c r="BD986" i="33"/>
  <c r="BD991" i="33"/>
  <c r="BD1105" i="33"/>
  <c r="BD1106" i="33"/>
  <c r="BD1101" i="33"/>
  <c r="BD1102" i="33"/>
  <c r="CD1550" i="33"/>
  <c r="AG1550" i="40"/>
  <c r="CE1551" i="33"/>
  <c r="AA1059" i="40"/>
  <c r="AA1060" i="40"/>
  <c r="AA1061" i="40"/>
  <c r="BE1100" i="33"/>
  <c r="BE1065" i="33"/>
  <c r="BE1104" i="33"/>
  <c r="AY1854" i="33"/>
  <c r="BD911" i="33"/>
  <c r="BF1074" i="33"/>
  <c r="AA1074" i="40"/>
  <c r="AA1075" i="40"/>
  <c r="BG1077" i="33"/>
  <c r="BG1082" i="33"/>
  <c r="AP915" i="33"/>
  <c r="W915" i="40"/>
  <c r="AQ914" i="33"/>
  <c r="BE993" i="33"/>
  <c r="BE1075" i="33"/>
  <c r="BE1076" i="33"/>
  <c r="BF1035" i="33"/>
  <c r="AP926" i="33"/>
  <c r="W926" i="40"/>
  <c r="AP981" i="33"/>
  <c r="W981" i="40"/>
  <c r="AQ971" i="33"/>
  <c r="AO924" i="33"/>
  <c r="AP919" i="33"/>
  <c r="AO920" i="33"/>
  <c r="AO925" i="33"/>
  <c r="AO954" i="33"/>
  <c r="AO964" i="33"/>
  <c r="AN955" i="33"/>
  <c r="AN965" i="33"/>
  <c r="BI1108" i="33"/>
  <c r="BH1109" i="33"/>
  <c r="BH1110" i="33"/>
  <c r="BD936" i="33"/>
  <c r="AP950" i="33"/>
  <c r="W950" i="40"/>
  <c r="AQ949" i="33"/>
  <c r="BC1097" i="33"/>
  <c r="BC1098" i="33"/>
  <c r="AQ910" i="33"/>
  <c r="AR909" i="33"/>
  <c r="X1464" i="40"/>
  <c r="AO970" i="33"/>
  <c r="AO980" i="33"/>
  <c r="AP969" i="33"/>
  <c r="AO979" i="33"/>
  <c r="AP966" i="33"/>
  <c r="W966" i="40"/>
  <c r="AP959" i="33"/>
  <c r="AO960" i="33"/>
  <c r="AP930" i="33"/>
  <c r="AO935" i="33"/>
  <c r="AO940" i="33"/>
  <c r="AP934" i="33"/>
  <c r="W934" i="40"/>
  <c r="BD1096" i="33"/>
  <c r="BD1097" i="33"/>
  <c r="BD1044" i="33"/>
  <c r="CM1918" i="33"/>
  <c r="CN1918" i="33"/>
  <c r="CO1918" i="33"/>
  <c r="CP1918" i="33"/>
  <c r="AI1798" i="40"/>
  <c r="AR956" i="33"/>
  <c r="AQ966" i="33"/>
  <c r="W930" i="40"/>
  <c r="AK1519" i="40"/>
  <c r="AK1520" i="40"/>
  <c r="AQ930" i="33"/>
  <c r="CR1518" i="33"/>
  <c r="CS1518" i="33"/>
  <c r="CT1518" i="33"/>
  <c r="CU1518" i="33"/>
  <c r="CV1520" i="33"/>
  <c r="CW1520" i="33"/>
  <c r="CX1520" i="33"/>
  <c r="CY1520" i="33"/>
  <c r="AL1520" i="40"/>
  <c r="CV1513" i="33"/>
  <c r="CW1513" i="33"/>
  <c r="CX1513" i="33"/>
  <c r="CY1513" i="33"/>
  <c r="CV1519" i="33"/>
  <c r="CW1519" i="33"/>
  <c r="CX1519" i="33"/>
  <c r="CY1519" i="33"/>
  <c r="AJ1518" i="40"/>
  <c r="AY1081" i="33"/>
  <c r="AY1080" i="33"/>
  <c r="AX1085" i="33"/>
  <c r="AX1086" i="33"/>
  <c r="Y998" i="40"/>
  <c r="AX38" i="33"/>
  <c r="Y38" i="40"/>
  <c r="AX1033" i="33"/>
  <c r="AX573" i="33"/>
  <c r="AX791" i="33"/>
  <c r="AX1425" i="33"/>
  <c r="AX1691" i="33"/>
  <c r="Y1691" i="40"/>
  <c r="AX1041" i="33"/>
  <c r="AX1008" i="33"/>
  <c r="Y1008" i="40"/>
  <c r="Y1041" i="40"/>
  <c r="AW1032" i="33"/>
  <c r="AW572" i="33"/>
  <c r="AW790" i="33"/>
  <c r="AW1424" i="33"/>
  <c r="AW1690" i="33"/>
  <c r="AW73" i="33"/>
  <c r="AW91" i="33"/>
  <c r="BE47" i="33"/>
  <c r="AY29" i="33"/>
  <c r="AY998" i="33"/>
  <c r="AY1084" i="33"/>
  <c r="AY1011" i="33"/>
  <c r="AY1058" i="33"/>
  <c r="BG82" i="33"/>
  <c r="AZ994" i="33"/>
  <c r="AZ1079" i="33"/>
  <c r="CO2093" i="33"/>
  <c r="CO2092" i="33"/>
  <c r="CO2097" i="33"/>
  <c r="BD1098" i="33"/>
  <c r="AQ959" i="33"/>
  <c r="AQ960" i="33"/>
  <c r="W959" i="40"/>
  <c r="AQ969" i="33"/>
  <c r="AR969" i="33"/>
  <c r="W969" i="40"/>
  <c r="AP924" i="33"/>
  <c r="W924" i="40"/>
  <c r="W919" i="40"/>
  <c r="BE921" i="33"/>
  <c r="BE20" i="33"/>
  <c r="BE951" i="33"/>
  <c r="BE961" i="33"/>
  <c r="BE936" i="33"/>
  <c r="AS909" i="33"/>
  <c r="AR910" i="33"/>
  <c r="AN1699" i="33"/>
  <c r="AN1643" i="33"/>
  <c r="BE1105" i="33"/>
  <c r="BE1106" i="33"/>
  <c r="BF47" i="33"/>
  <c r="BE1043" i="33"/>
  <c r="AR949" i="33"/>
  <c r="AQ950" i="33"/>
  <c r="BJ1108" i="33"/>
  <c r="AB1108" i="40"/>
  <c r="AB1109" i="40"/>
  <c r="BI1110" i="33"/>
  <c r="BI1109" i="33"/>
  <c r="AR971" i="33"/>
  <c r="AQ981" i="33"/>
  <c r="BG1035" i="33"/>
  <c r="BE1101" i="33"/>
  <c r="BE1102" i="33"/>
  <c r="BG1074" i="33"/>
  <c r="BH1077" i="33"/>
  <c r="BH1082" i="33"/>
  <c r="BF1100" i="33"/>
  <c r="AA1100" i="40"/>
  <c r="AA1101" i="40"/>
  <c r="BF1065" i="33"/>
  <c r="BF1104" i="33"/>
  <c r="AA1104" i="40"/>
  <c r="AA1105" i="40"/>
  <c r="AT931" i="33"/>
  <c r="X931" i="40"/>
  <c r="AS941" i="33"/>
  <c r="AP935" i="33"/>
  <c r="AP940" i="33"/>
  <c r="AQ934" i="33"/>
  <c r="AP954" i="33"/>
  <c r="AP955" i="33"/>
  <c r="AO955" i="33"/>
  <c r="AO965" i="33"/>
  <c r="BF993" i="33"/>
  <c r="BF20" i="33"/>
  <c r="BF1075" i="33"/>
  <c r="BF1076" i="33"/>
  <c r="AS929" i="33"/>
  <c r="AR930" i="33"/>
  <c r="BE986" i="33"/>
  <c r="BE991" i="33"/>
  <c r="BE911" i="33"/>
  <c r="AQ979" i="33"/>
  <c r="AQ919" i="33"/>
  <c r="AP920" i="33"/>
  <c r="AQ975" i="33"/>
  <c r="AR974" i="33"/>
  <c r="AS956" i="33"/>
  <c r="AR966" i="33"/>
  <c r="AR916" i="33"/>
  <c r="AQ926" i="33"/>
  <c r="AR914" i="33"/>
  <c r="AQ915" i="33"/>
  <c r="AZ1854" i="33"/>
  <c r="BE976" i="33"/>
  <c r="CF1551" i="33"/>
  <c r="CE1550" i="33"/>
  <c r="X1425" i="40"/>
  <c r="AP960" i="33"/>
  <c r="W960" i="40"/>
  <c r="AP970" i="33"/>
  <c r="AP979" i="33"/>
  <c r="W979" i="40"/>
  <c r="AP939" i="33"/>
  <c r="W939" i="40"/>
  <c r="BH82" i="33"/>
  <c r="BE1096" i="33"/>
  <c r="BE1098" i="33"/>
  <c r="BE1044" i="33"/>
  <c r="AN1646" i="33"/>
  <c r="CQ1918" i="33"/>
  <c r="CR1918" i="33"/>
  <c r="CS1918" i="33"/>
  <c r="CT1918" i="33"/>
  <c r="AJ1798" i="40"/>
  <c r="AK1518" i="40"/>
  <c r="AL1513" i="40"/>
  <c r="CZ1519" i="33"/>
  <c r="DA1519" i="33"/>
  <c r="DB1519" i="33"/>
  <c r="DC1519" i="33"/>
  <c r="CZ1513" i="33"/>
  <c r="DA1513" i="33"/>
  <c r="DB1513" i="33"/>
  <c r="DC1513" i="33"/>
  <c r="AM1513" i="40"/>
  <c r="CZ1520" i="33"/>
  <c r="DA1520" i="33"/>
  <c r="DB1520" i="33"/>
  <c r="DC1520" i="33"/>
  <c r="AL1519" i="40"/>
  <c r="CV1518" i="33"/>
  <c r="CW1518" i="33"/>
  <c r="CX1518" i="33"/>
  <c r="CY1518" i="33"/>
  <c r="AI1426" i="40"/>
  <c r="AH1426" i="40"/>
  <c r="AY1086" i="33"/>
  <c r="AY1085" i="33"/>
  <c r="AZ1081" i="33"/>
  <c r="AZ1080" i="33"/>
  <c r="BA994" i="33"/>
  <c r="BA1079" i="33"/>
  <c r="Z903" i="40"/>
  <c r="AA1042" i="40"/>
  <c r="AA1043" i="40"/>
  <c r="AA1044" i="40"/>
  <c r="AA47" i="40"/>
  <c r="CP2092" i="33"/>
  <c r="AJ1882" i="40"/>
  <c r="AY38" i="33"/>
  <c r="AY1033" i="33"/>
  <c r="AY573" i="33"/>
  <c r="AY791" i="33"/>
  <c r="AY1425" i="33"/>
  <c r="AY1691" i="33"/>
  <c r="AY1041" i="33"/>
  <c r="AY1008" i="33"/>
  <c r="Y1033" i="40"/>
  <c r="AX1032" i="33"/>
  <c r="AX73" i="33"/>
  <c r="BF976" i="33"/>
  <c r="AA976" i="40"/>
  <c r="AZ29" i="33"/>
  <c r="AZ998" i="33"/>
  <c r="AZ1084" i="33"/>
  <c r="AZ1011" i="33"/>
  <c r="AZ1058" i="33"/>
  <c r="AQ970" i="33"/>
  <c r="AQ980" i="33"/>
  <c r="AA993" i="40"/>
  <c r="AP925" i="33"/>
  <c r="W925" i="40"/>
  <c r="W920" i="40"/>
  <c r="AR959" i="33"/>
  <c r="AS959" i="33"/>
  <c r="AP964" i="33"/>
  <c r="W964" i="40"/>
  <c r="W954" i="40"/>
  <c r="W940" i="40"/>
  <c r="W935" i="40"/>
  <c r="AP980" i="33"/>
  <c r="W980" i="40"/>
  <c r="W970" i="40"/>
  <c r="AN1913" i="33"/>
  <c r="BF951" i="33"/>
  <c r="AA951" i="40"/>
  <c r="BF921" i="33"/>
  <c r="AA921" i="40"/>
  <c r="AQ924" i="33"/>
  <c r="AR919" i="33"/>
  <c r="AQ920" i="33"/>
  <c r="AQ925" i="33"/>
  <c r="AU931" i="33"/>
  <c r="AT941" i="33"/>
  <c r="X941" i="40"/>
  <c r="BK1108" i="33"/>
  <c r="BJ1110" i="33"/>
  <c r="BJ1109" i="33"/>
  <c r="BF1043" i="33"/>
  <c r="BA1854" i="33"/>
  <c r="AT929" i="33"/>
  <c r="X929" i="40"/>
  <c r="AS930" i="33"/>
  <c r="AQ954" i="33"/>
  <c r="AS966" i="33"/>
  <c r="AT956" i="33"/>
  <c r="X956" i="40"/>
  <c r="BF936" i="33"/>
  <c r="AA936" i="40"/>
  <c r="BF1105" i="33"/>
  <c r="BF1106" i="33"/>
  <c r="BH1035" i="33"/>
  <c r="AR950" i="33"/>
  <c r="AS949" i="33"/>
  <c r="AS914" i="33"/>
  <c r="AR915" i="33"/>
  <c r="AS974" i="33"/>
  <c r="AR975" i="33"/>
  <c r="AR970" i="33"/>
  <c r="AR979" i="33"/>
  <c r="AS969" i="33"/>
  <c r="X1470" i="40"/>
  <c r="BF1101" i="33"/>
  <c r="BF1102" i="33"/>
  <c r="BF911" i="33"/>
  <c r="AA911" i="40"/>
  <c r="BG1100" i="33"/>
  <c r="BG1065" i="33"/>
  <c r="BG1104" i="33"/>
  <c r="AR981" i="33"/>
  <c r="AS971" i="33"/>
  <c r="AO1699" i="33"/>
  <c r="AO1643" i="33"/>
  <c r="AO1646" i="33"/>
  <c r="CG1551" i="33"/>
  <c r="CF1550" i="33"/>
  <c r="AS916" i="33"/>
  <c r="AR926" i="33"/>
  <c r="AQ935" i="33"/>
  <c r="AQ940" i="33"/>
  <c r="AR934" i="33"/>
  <c r="AQ939" i="33"/>
  <c r="BH1074" i="33"/>
  <c r="BI1077" i="33"/>
  <c r="BI1082" i="33"/>
  <c r="BF986" i="33"/>
  <c r="BF961" i="33"/>
  <c r="AA961" i="40"/>
  <c r="BG1076" i="33"/>
  <c r="BG993" i="33"/>
  <c r="BG1075" i="33"/>
  <c r="BE1097" i="33"/>
  <c r="AS910" i="33"/>
  <c r="AT909" i="33"/>
  <c r="X909" i="40"/>
  <c r="X1424" i="40"/>
  <c r="BI82" i="33"/>
  <c r="BF1096" i="33"/>
  <c r="AA1096" i="40"/>
  <c r="AA1097" i="40"/>
  <c r="BF1044" i="33"/>
  <c r="AM1520" i="40"/>
  <c r="CU1918" i="33"/>
  <c r="CV1918" i="33"/>
  <c r="CW1918" i="33"/>
  <c r="CX1918" i="33"/>
  <c r="AK1798" i="40"/>
  <c r="AM1519" i="40"/>
  <c r="AR960" i="33"/>
  <c r="Y1032" i="40"/>
  <c r="AX572" i="33"/>
  <c r="AX790" i="33"/>
  <c r="AX1424" i="33"/>
  <c r="AX1690" i="33"/>
  <c r="Y1690" i="40"/>
  <c r="AL1518" i="40"/>
  <c r="DD1520" i="33"/>
  <c r="DE1520" i="33"/>
  <c r="DF1520" i="33"/>
  <c r="DG1520" i="33"/>
  <c r="AN1520" i="40"/>
  <c r="DD1513" i="33"/>
  <c r="DE1513" i="33"/>
  <c r="DF1513" i="33"/>
  <c r="DG1513" i="33"/>
  <c r="CZ1518" i="33"/>
  <c r="DA1518" i="33"/>
  <c r="DB1518" i="33"/>
  <c r="DC1518" i="33"/>
  <c r="DD1519" i="33"/>
  <c r="DE1519" i="33"/>
  <c r="DF1519" i="33"/>
  <c r="DG1519" i="33"/>
  <c r="AJ1426" i="40"/>
  <c r="AZ1086" i="33"/>
  <c r="AZ1085" i="33"/>
  <c r="BA1081" i="33"/>
  <c r="BA1080" i="33"/>
  <c r="BG47" i="33"/>
  <c r="AZ38" i="33"/>
  <c r="AZ1033" i="33"/>
  <c r="AZ573" i="33"/>
  <c r="AZ791" i="33"/>
  <c r="AZ1425" i="33"/>
  <c r="AZ1691" i="33"/>
  <c r="AZ1041" i="33"/>
  <c r="AZ1008" i="33"/>
  <c r="AY1032" i="33"/>
  <c r="AY572" i="33"/>
  <c r="AY790" i="33"/>
  <c r="AY1424" i="33"/>
  <c r="AY1690" i="33"/>
  <c r="AY73" i="33"/>
  <c r="AY91" i="33"/>
  <c r="Y73" i="40"/>
  <c r="Y91" i="40"/>
  <c r="AX91" i="33"/>
  <c r="BA1058" i="33"/>
  <c r="BA1011" i="33"/>
  <c r="BA29" i="33"/>
  <c r="BA998" i="33"/>
  <c r="BA1084" i="33"/>
  <c r="Y1035" i="40"/>
  <c r="Y1065" i="40"/>
  <c r="Y1066" i="40"/>
  <c r="Y1067" i="40"/>
  <c r="Y1064" i="40"/>
  <c r="CQ2093" i="33"/>
  <c r="CQ2092" i="33"/>
  <c r="CQ2097" i="33"/>
  <c r="BB994" i="33"/>
  <c r="BB1079" i="33"/>
  <c r="AP965" i="33"/>
  <c r="W965" i="40"/>
  <c r="W955" i="40"/>
  <c r="BF991" i="33"/>
  <c r="AA991" i="40"/>
  <c r="AA986" i="40"/>
  <c r="AO1913" i="33"/>
  <c r="AR980" i="33"/>
  <c r="BG921" i="33"/>
  <c r="BG20" i="33"/>
  <c r="BG936" i="33"/>
  <c r="BG911" i="33"/>
  <c r="AS934" i="33"/>
  <c r="AR935" i="33"/>
  <c r="AR940" i="33"/>
  <c r="AR939" i="33"/>
  <c r="AU956" i="33"/>
  <c r="AT966" i="33"/>
  <c r="X966" i="40"/>
  <c r="AT971" i="33"/>
  <c r="X971" i="40"/>
  <c r="AS981" i="33"/>
  <c r="AS979" i="33"/>
  <c r="AT969" i="33"/>
  <c r="X969" i="40"/>
  <c r="AS970" i="33"/>
  <c r="AS950" i="33"/>
  <c r="AT949" i="33"/>
  <c r="X949" i="40"/>
  <c r="BH47" i="33"/>
  <c r="BG1043" i="33"/>
  <c r="AR924" i="33"/>
  <c r="AS919" i="33"/>
  <c r="AR920" i="33"/>
  <c r="AR925" i="33"/>
  <c r="BG986" i="33"/>
  <c r="AT916" i="33"/>
  <c r="X916" i="40"/>
  <c r="AS926" i="33"/>
  <c r="X1409" i="40"/>
  <c r="BG1106" i="33"/>
  <c r="BG1105" i="33"/>
  <c r="AT959" i="33"/>
  <c r="X959" i="40"/>
  <c r="AS960" i="33"/>
  <c r="BI1035" i="33"/>
  <c r="BG961" i="33"/>
  <c r="BI1074" i="33"/>
  <c r="BJ1077" i="33"/>
  <c r="BJ1082" i="33"/>
  <c r="CG1550" i="33"/>
  <c r="CH1551" i="33"/>
  <c r="AH1551" i="40"/>
  <c r="AH1553" i="40"/>
  <c r="BG1101" i="33"/>
  <c r="BG1102" i="33"/>
  <c r="AT974" i="33"/>
  <c r="X974" i="40"/>
  <c r="AS975" i="33"/>
  <c r="AQ955" i="33"/>
  <c r="AQ965" i="33"/>
  <c r="AR954" i="33"/>
  <c r="AQ964" i="33"/>
  <c r="BL1108" i="33"/>
  <c r="BK1109" i="33"/>
  <c r="BK1110" i="33"/>
  <c r="X1402" i="40"/>
  <c r="AU909" i="33"/>
  <c r="AT910" i="33"/>
  <c r="X910" i="40"/>
  <c r="BH1076" i="33"/>
  <c r="BH993" i="33"/>
  <c r="BH1075" i="33"/>
  <c r="BH1100" i="33"/>
  <c r="BH1065" i="33"/>
  <c r="BH1104" i="33"/>
  <c r="BB1854" i="33"/>
  <c r="BG976" i="33"/>
  <c r="AT914" i="33"/>
  <c r="X914" i="40"/>
  <c r="AS915" i="33"/>
  <c r="AT930" i="33"/>
  <c r="X930" i="40"/>
  <c r="AU929" i="33"/>
  <c r="BF1097" i="33"/>
  <c r="BF1098" i="33"/>
  <c r="AV931" i="33"/>
  <c r="AU941" i="33"/>
  <c r="BG951" i="33"/>
  <c r="BJ82" i="33"/>
  <c r="AB82" i="40"/>
  <c r="BG1096" i="33"/>
  <c r="BG1044" i="33"/>
  <c r="CY1918" i="33"/>
  <c r="CZ1918" i="33"/>
  <c r="DA1918" i="33"/>
  <c r="DB1918" i="33"/>
  <c r="AL1798" i="40"/>
  <c r="AN1513" i="40"/>
  <c r="AN1519" i="40"/>
  <c r="AM1518" i="40"/>
  <c r="DD1518" i="33"/>
  <c r="DE1518" i="33"/>
  <c r="DF1518" i="33"/>
  <c r="DG1518" i="33"/>
  <c r="DH1513" i="33"/>
  <c r="DI1513" i="33"/>
  <c r="DJ1513" i="33"/>
  <c r="DH1520" i="33"/>
  <c r="DI1520" i="33"/>
  <c r="DJ1520" i="33"/>
  <c r="AO1520" i="40"/>
  <c r="DH1519" i="33"/>
  <c r="DI1519" i="33"/>
  <c r="DJ1519" i="33"/>
  <c r="BB1080" i="33"/>
  <c r="BB1081" i="33"/>
  <c r="Z1079" i="40"/>
  <c r="Z1080" i="40"/>
  <c r="BA1086" i="33"/>
  <c r="BA1085" i="33"/>
  <c r="AZ1032" i="33"/>
  <c r="AZ572" i="33"/>
  <c r="AZ790" i="33"/>
  <c r="AZ1424" i="33"/>
  <c r="AZ1690" i="33"/>
  <c r="AZ73" i="33"/>
  <c r="AZ91" i="33"/>
  <c r="CR2093" i="33"/>
  <c r="CR2092" i="33"/>
  <c r="CR2097" i="33"/>
  <c r="AB1034" i="40"/>
  <c r="BB29" i="33"/>
  <c r="Z29" i="40"/>
  <c r="BB1011" i="33"/>
  <c r="Z1011" i="40"/>
  <c r="BB998" i="33"/>
  <c r="BB1084" i="33"/>
  <c r="Z1084" i="40"/>
  <c r="Z1085" i="40"/>
  <c r="BB1058" i="33"/>
  <c r="Z1058" i="40"/>
  <c r="Z994" i="40"/>
  <c r="BC994" i="33"/>
  <c r="BC1079" i="33"/>
  <c r="BA1033" i="33"/>
  <c r="BA573" i="33"/>
  <c r="BA791" i="33"/>
  <c r="BA1425" i="33"/>
  <c r="BA1691" i="33"/>
  <c r="BA1041" i="33"/>
  <c r="BA1008" i="33"/>
  <c r="BA38" i="33"/>
  <c r="BG991" i="33"/>
  <c r="AP1699" i="33"/>
  <c r="AP1643" i="33"/>
  <c r="AQ1847" i="33"/>
  <c r="AQ1853" i="33"/>
  <c r="AQ1850" i="33"/>
  <c r="AQ1851" i="33"/>
  <c r="BH951" i="33"/>
  <c r="BH936" i="33"/>
  <c r="BH911" i="33"/>
  <c r="BH20" i="33"/>
  <c r="AS980" i="33"/>
  <c r="BH976" i="33"/>
  <c r="BH921" i="33"/>
  <c r="BH1106" i="33"/>
  <c r="BH1105" i="33"/>
  <c r="BM1108" i="33"/>
  <c r="BL1109" i="33"/>
  <c r="BL1110" i="33"/>
  <c r="CH1550" i="33"/>
  <c r="AH1550" i="40"/>
  <c r="CI1551" i="33"/>
  <c r="BJ1035" i="33"/>
  <c r="AV941" i="33"/>
  <c r="AW931" i="33"/>
  <c r="AU914" i="33"/>
  <c r="AV914" i="33"/>
  <c r="AW914" i="33"/>
  <c r="AT915" i="33"/>
  <c r="X915" i="40"/>
  <c r="BH1101" i="33"/>
  <c r="BH1102" i="33"/>
  <c r="AU916" i="33"/>
  <c r="AT926" i="33"/>
  <c r="X926" i="40"/>
  <c r="AU969" i="33"/>
  <c r="AT970" i="33"/>
  <c r="X970" i="40"/>
  <c r="AT979" i="33"/>
  <c r="X979" i="40"/>
  <c r="AB1059" i="40"/>
  <c r="AB1060" i="40"/>
  <c r="AB1061" i="40"/>
  <c r="BI1100" i="33"/>
  <c r="BI1065" i="33"/>
  <c r="BI1104" i="33"/>
  <c r="AS954" i="33"/>
  <c r="AR955" i="33"/>
  <c r="AR965" i="33"/>
  <c r="AR964" i="33"/>
  <c r="BJ1074" i="33"/>
  <c r="AB1074" i="40"/>
  <c r="AB1075" i="40"/>
  <c r="BK1077" i="33"/>
  <c r="BK1082" i="33"/>
  <c r="AU910" i="33"/>
  <c r="AV909" i="33"/>
  <c r="BI1076" i="33"/>
  <c r="BI993" i="33"/>
  <c r="BI1075" i="33"/>
  <c r="AT960" i="33"/>
  <c r="X960" i="40"/>
  <c r="AU959" i="33"/>
  <c r="BG1097" i="33"/>
  <c r="BG1098" i="33"/>
  <c r="AU930" i="33"/>
  <c r="AV929" i="33"/>
  <c r="BC1854" i="33"/>
  <c r="BH986" i="33"/>
  <c r="BH991" i="33"/>
  <c r="BH961" i="33"/>
  <c r="AU974" i="33"/>
  <c r="AT975" i="33"/>
  <c r="X975" i="40"/>
  <c r="BI47" i="33"/>
  <c r="BH1043" i="33"/>
  <c r="AU971" i="33"/>
  <c r="AT981" i="33"/>
  <c r="X981" i="40"/>
  <c r="AT950" i="33"/>
  <c r="X950" i="40"/>
  <c r="AU949" i="33"/>
  <c r="AS935" i="33"/>
  <c r="AS940" i="33"/>
  <c r="AT934" i="33"/>
  <c r="X934" i="40"/>
  <c r="AS939" i="33"/>
  <c r="AS920" i="33"/>
  <c r="AS925" i="33"/>
  <c r="AS924" i="33"/>
  <c r="AT919" i="33"/>
  <c r="X919" i="40"/>
  <c r="AV956" i="33"/>
  <c r="AU966" i="33"/>
  <c r="Y1464" i="40"/>
  <c r="BH1096" i="33"/>
  <c r="BH1098" i="33"/>
  <c r="BH1044" i="33"/>
  <c r="AQ1699" i="33"/>
  <c r="AQ1643" i="33"/>
  <c r="AQ1646" i="33"/>
  <c r="AP1646" i="33"/>
  <c r="W1646" i="40"/>
  <c r="W1643" i="40"/>
  <c r="AO1513" i="40"/>
  <c r="DC1918" i="33"/>
  <c r="DD1918" i="33"/>
  <c r="DE1918" i="33"/>
  <c r="DF1918" i="33"/>
  <c r="AM1798" i="40"/>
  <c r="Z998" i="40"/>
  <c r="AN1518" i="40"/>
  <c r="AO1519" i="40"/>
  <c r="DH1518" i="33"/>
  <c r="DI1518" i="33"/>
  <c r="DJ1518" i="33"/>
  <c r="AK1426" i="40"/>
  <c r="AL1426" i="40"/>
  <c r="BC1080" i="33"/>
  <c r="BC1081" i="33"/>
  <c r="BB1085" i="33"/>
  <c r="BB1086" i="33"/>
  <c r="BB38" i="33"/>
  <c r="Z38" i="40"/>
  <c r="BB1041" i="33"/>
  <c r="BB1008" i="33"/>
  <c r="Z1008" i="40"/>
  <c r="Z1041" i="40"/>
  <c r="BB1033" i="33"/>
  <c r="BB573" i="33"/>
  <c r="BB791" i="33"/>
  <c r="BB1425" i="33"/>
  <c r="BB1691" i="33"/>
  <c r="Z1691" i="40"/>
  <c r="CS2092" i="33"/>
  <c r="CS2093" i="33"/>
  <c r="CS2097" i="33"/>
  <c r="BA1032" i="33"/>
  <c r="BA572" i="33"/>
  <c r="BA790" i="33"/>
  <c r="BA1424" i="33"/>
  <c r="BA1690" i="33"/>
  <c r="BA73" i="33"/>
  <c r="BA91" i="33"/>
  <c r="BK82" i="33"/>
  <c r="BC29" i="33"/>
  <c r="BC998" i="33"/>
  <c r="BC1084" i="33"/>
  <c r="BC1011" i="33"/>
  <c r="BC1058" i="33"/>
  <c r="BD994" i="33"/>
  <c r="BD1079" i="33"/>
  <c r="BI961" i="33"/>
  <c r="AR1847" i="33"/>
  <c r="AR1853" i="33"/>
  <c r="AR1850" i="33"/>
  <c r="AR1851" i="33"/>
  <c r="AQ1913" i="33"/>
  <c r="BI936" i="33"/>
  <c r="BI20" i="33"/>
  <c r="BI921" i="33"/>
  <c r="AW956" i="33"/>
  <c r="AV966" i="33"/>
  <c r="AV959" i="33"/>
  <c r="AU960" i="33"/>
  <c r="BK1074" i="33"/>
  <c r="BL1077" i="33"/>
  <c r="BL1082" i="33"/>
  <c r="AT980" i="33"/>
  <c r="X980" i="40"/>
  <c r="AX914" i="33"/>
  <c r="AT924" i="33"/>
  <c r="X924" i="40"/>
  <c r="AU919" i="33"/>
  <c r="AT920" i="33"/>
  <c r="AU950" i="33"/>
  <c r="AV949" i="33"/>
  <c r="BJ47" i="33"/>
  <c r="AB47" i="40"/>
  <c r="BI1043" i="33"/>
  <c r="BJ993" i="33"/>
  <c r="BJ20" i="33"/>
  <c r="BJ1075" i="33"/>
  <c r="BJ1076" i="33"/>
  <c r="BI1102" i="33"/>
  <c r="BI1101" i="33"/>
  <c r="AU979" i="33"/>
  <c r="AU970" i="33"/>
  <c r="AV969" i="33"/>
  <c r="AW941" i="33"/>
  <c r="AX931" i="33"/>
  <c r="Y931" i="40"/>
  <c r="BJ1100" i="33"/>
  <c r="AB1100" i="40"/>
  <c r="AB1101" i="40"/>
  <c r="BJ1065" i="33"/>
  <c r="BJ1104" i="33"/>
  <c r="AB1104" i="40"/>
  <c r="AB1105" i="40"/>
  <c r="AV974" i="33"/>
  <c r="AU975" i="33"/>
  <c r="BI976" i="33"/>
  <c r="AU915" i="33"/>
  <c r="AV916" i="33"/>
  <c r="AU926" i="33"/>
  <c r="BN1108" i="33"/>
  <c r="AC1108" i="40"/>
  <c r="AC1109" i="40"/>
  <c r="BM1109" i="33"/>
  <c r="BM1110" i="33"/>
  <c r="BI986" i="33"/>
  <c r="BI991" i="33"/>
  <c r="AT954" i="33"/>
  <c r="X954" i="40"/>
  <c r="AS955" i="33"/>
  <c r="AS965" i="33"/>
  <c r="AS964" i="33"/>
  <c r="BI951" i="33"/>
  <c r="BD1854" i="33"/>
  <c r="BK1035" i="33"/>
  <c r="AV971" i="33"/>
  <c r="AU981" i="33"/>
  <c r="AV930" i="33"/>
  <c r="AW929" i="33"/>
  <c r="AV910" i="33"/>
  <c r="AW909" i="33"/>
  <c r="CI1550" i="33"/>
  <c r="CJ1551" i="33"/>
  <c r="AU934" i="33"/>
  <c r="AT935" i="33"/>
  <c r="AT939" i="33"/>
  <c r="X939" i="40"/>
  <c r="BI1106" i="33"/>
  <c r="BI1105" i="33"/>
  <c r="BI911" i="33"/>
  <c r="Y1425" i="40"/>
  <c r="BL82" i="33"/>
  <c r="BH1097" i="33"/>
  <c r="BI1096" i="33"/>
  <c r="BI1044" i="33"/>
  <c r="AO1518" i="40"/>
  <c r="DG1918" i="33"/>
  <c r="DH1918" i="33"/>
  <c r="DI1918" i="33"/>
  <c r="DJ1918" i="33"/>
  <c r="AO1798" i="40"/>
  <c r="AN1798" i="40"/>
  <c r="AM1426" i="40"/>
  <c r="AB1042" i="40"/>
  <c r="AB1043" i="40"/>
  <c r="AB1044" i="40"/>
  <c r="BD1080" i="33"/>
  <c r="BD1081" i="33"/>
  <c r="BJ951" i="33"/>
  <c r="AB951" i="40"/>
  <c r="BC1085" i="33"/>
  <c r="BC1086" i="33"/>
  <c r="BC38" i="33"/>
  <c r="BC1033" i="33"/>
  <c r="BC573" i="33"/>
  <c r="BC791" i="33"/>
  <c r="BC1425" i="33"/>
  <c r="BC1691" i="33"/>
  <c r="BC1041" i="33"/>
  <c r="BC1008" i="33"/>
  <c r="CT2092" i="33"/>
  <c r="AK1882" i="40"/>
  <c r="Z1033" i="40"/>
  <c r="BB1032" i="33"/>
  <c r="BB73" i="33"/>
  <c r="BD29" i="33"/>
  <c r="BD998" i="33"/>
  <c r="BD1084" i="33"/>
  <c r="BD1011" i="33"/>
  <c r="BD1058" i="33"/>
  <c r="BE994" i="33"/>
  <c r="BE1079" i="33"/>
  <c r="AA903" i="40"/>
  <c r="BJ911" i="33"/>
  <c r="AB911" i="40"/>
  <c r="BJ976" i="33"/>
  <c r="AB976" i="40"/>
  <c r="AT925" i="33"/>
  <c r="X925" i="40"/>
  <c r="X920" i="40"/>
  <c r="AY914" i="33"/>
  <c r="AZ914" i="33"/>
  <c r="Y914" i="40"/>
  <c r="AT940" i="33"/>
  <c r="X940" i="40"/>
  <c r="X935" i="40"/>
  <c r="AB993" i="40"/>
  <c r="AR1699" i="33"/>
  <c r="AR1643" i="33"/>
  <c r="AS1847" i="33"/>
  <c r="AS1853" i="33"/>
  <c r="AS1850" i="33"/>
  <c r="AS1851" i="33"/>
  <c r="AR1913" i="33"/>
  <c r="BJ921" i="33"/>
  <c r="AB921" i="40"/>
  <c r="BJ1105" i="33"/>
  <c r="BJ1106" i="33"/>
  <c r="AW959" i="33"/>
  <c r="AV960" i="33"/>
  <c r="Y1470" i="40"/>
  <c r="BJ1102" i="33"/>
  <c r="BJ1101" i="33"/>
  <c r="BI1098" i="33"/>
  <c r="BI1097" i="33"/>
  <c r="AW910" i="33"/>
  <c r="AX909" i="33"/>
  <c r="Y909" i="40"/>
  <c r="AW971" i="33"/>
  <c r="AV981" i="33"/>
  <c r="BK1100" i="33"/>
  <c r="BK1065" i="33"/>
  <c r="BK1104" i="33"/>
  <c r="BJ1043" i="33"/>
  <c r="AW930" i="33"/>
  <c r="AX929" i="33"/>
  <c r="Y929" i="40"/>
  <c r="AW949" i="33"/>
  <c r="AV950" i="33"/>
  <c r="BL1074" i="33"/>
  <c r="BM1077" i="33"/>
  <c r="BM1082" i="33"/>
  <c r="AV934" i="33"/>
  <c r="AU935" i="33"/>
  <c r="AU940" i="33"/>
  <c r="AU939" i="33"/>
  <c r="BL1035" i="33"/>
  <c r="AU954" i="33"/>
  <c r="AT955" i="33"/>
  <c r="AT964" i="33"/>
  <c r="X964" i="40"/>
  <c r="BO1108" i="33"/>
  <c r="BN1109" i="33"/>
  <c r="BN1110" i="33"/>
  <c r="AU980" i="33"/>
  <c r="AY931" i="33"/>
  <c r="AX941" i="33"/>
  <c r="Y941" i="40"/>
  <c r="BK993" i="33"/>
  <c r="BK1075" i="33"/>
  <c r="BK1076" i="33"/>
  <c r="AW966" i="33"/>
  <c r="AX956" i="33"/>
  <c r="Y956" i="40"/>
  <c r="CK1551" i="33"/>
  <c r="CJ1550" i="33"/>
  <c r="AV975" i="33"/>
  <c r="AW974" i="33"/>
  <c r="BJ986" i="33"/>
  <c r="BJ991" i="33"/>
  <c r="AB991" i="40"/>
  <c r="BJ961" i="33"/>
  <c r="AB961" i="40"/>
  <c r="BE1854" i="33"/>
  <c r="AV915" i="33"/>
  <c r="AW916" i="33"/>
  <c r="AV926" i="33"/>
  <c r="AW969" i="33"/>
  <c r="AV970" i="33"/>
  <c r="AV979" i="33"/>
  <c r="AV919" i="33"/>
  <c r="AU920" i="33"/>
  <c r="AU925" i="33"/>
  <c r="AU924" i="33"/>
  <c r="BJ936" i="33"/>
  <c r="AB936" i="40"/>
  <c r="Y1424" i="40"/>
  <c r="BM82" i="33"/>
  <c r="BJ1096" i="33"/>
  <c r="BJ1097" i="33"/>
  <c r="BJ1044" i="33"/>
  <c r="AR1646" i="33"/>
  <c r="AS1699" i="33"/>
  <c r="AS1643" i="33"/>
  <c r="AS1646" i="33"/>
  <c r="Z1032" i="40"/>
  <c r="BB572" i="33"/>
  <c r="BB790" i="33"/>
  <c r="BB1424" i="33"/>
  <c r="BB1690" i="33"/>
  <c r="Z1690" i="40"/>
  <c r="AN1426" i="40"/>
  <c r="AB1096" i="40"/>
  <c r="AB1097" i="40"/>
  <c r="BE1081" i="33"/>
  <c r="BE1080" i="33"/>
  <c r="BD1085" i="33"/>
  <c r="BD1086" i="33"/>
  <c r="BD38" i="33"/>
  <c r="BD1033" i="33"/>
  <c r="BD573" i="33"/>
  <c r="BD791" i="33"/>
  <c r="BD1425" i="33"/>
  <c r="BD1691" i="33"/>
  <c r="BD1041" i="33"/>
  <c r="BD1008" i="33"/>
  <c r="CU2092" i="33"/>
  <c r="CU2093" i="33"/>
  <c r="CU2097" i="33"/>
  <c r="Z73" i="40"/>
  <c r="Z91" i="40"/>
  <c r="BB91" i="33"/>
  <c r="BK47" i="33"/>
  <c r="BE1011" i="33"/>
  <c r="BE1058" i="33"/>
  <c r="BE29" i="33"/>
  <c r="BE998" i="33"/>
  <c r="BE1084" i="33"/>
  <c r="BF994" i="33"/>
  <c r="BF1079" i="33"/>
  <c r="Z1035" i="40"/>
  <c r="Z1065" i="40"/>
  <c r="Z1066" i="40"/>
  <c r="Z1067" i="40"/>
  <c r="Z1064" i="40"/>
  <c r="BC1032" i="33"/>
  <c r="BC572" i="33"/>
  <c r="BC790" i="33"/>
  <c r="BC1424" i="33"/>
  <c r="BC1690" i="33"/>
  <c r="BC73" i="33"/>
  <c r="BC91" i="33"/>
  <c r="AT965" i="33"/>
  <c r="X965" i="40"/>
  <c r="X955" i="40"/>
  <c r="AB986" i="40"/>
  <c r="AT1847" i="33"/>
  <c r="AS1913" i="33"/>
  <c r="BK976" i="33"/>
  <c r="BK20" i="33"/>
  <c r="AV980" i="33"/>
  <c r="BP1108" i="33"/>
  <c r="BO1109" i="33"/>
  <c r="BO1110" i="33"/>
  <c r="AT1853" i="33"/>
  <c r="BL47" i="33"/>
  <c r="BK1043" i="33"/>
  <c r="BK951" i="33"/>
  <c r="BK921" i="33"/>
  <c r="AX969" i="33"/>
  <c r="Y969" i="40"/>
  <c r="AW970" i="33"/>
  <c r="AW979" i="33"/>
  <c r="BF1854" i="33"/>
  <c r="BK911" i="33"/>
  <c r="AX971" i="33"/>
  <c r="Y971" i="40"/>
  <c r="AW981" i="33"/>
  <c r="AW919" i="33"/>
  <c r="AV920" i="33"/>
  <c r="AV925" i="33"/>
  <c r="AV924" i="33"/>
  <c r="AW934" i="33"/>
  <c r="AV935" i="33"/>
  <c r="AV940" i="33"/>
  <c r="AV939" i="33"/>
  <c r="AY941" i="33"/>
  <c r="AZ931" i="33"/>
  <c r="AU955" i="33"/>
  <c r="AU965" i="33"/>
  <c r="AV954" i="33"/>
  <c r="AU964" i="33"/>
  <c r="BM1074" i="33"/>
  <c r="BN1077" i="33"/>
  <c r="BN1082" i="33"/>
  <c r="AX930" i="33"/>
  <c r="Y930" i="40"/>
  <c r="AY929" i="33"/>
  <c r="BA914" i="33"/>
  <c r="BB914" i="33"/>
  <c r="Z914" i="40"/>
  <c r="AX910" i="33"/>
  <c r="Y910" i="40"/>
  <c r="AY909" i="33"/>
  <c r="AX959" i="33"/>
  <c r="Y959" i="40"/>
  <c r="AW960" i="33"/>
  <c r="AW975" i="33"/>
  <c r="AX974" i="33"/>
  <c r="Y974" i="40"/>
  <c r="BK936" i="33"/>
  <c r="AX916" i="33"/>
  <c r="Y916" i="40"/>
  <c r="AW926" i="33"/>
  <c r="AW915" i="33"/>
  <c r="CK1550" i="33"/>
  <c r="CL1551" i="33"/>
  <c r="AI1551" i="40"/>
  <c r="AI1553" i="40"/>
  <c r="BL993" i="33"/>
  <c r="BL20" i="33"/>
  <c r="BL1075" i="33"/>
  <c r="BL1076" i="33"/>
  <c r="AY956" i="33"/>
  <c r="AX966" i="33"/>
  <c r="Y966" i="40"/>
  <c r="BM1035" i="33"/>
  <c r="BK1105" i="33"/>
  <c r="BK1106" i="33"/>
  <c r="Y1402" i="40"/>
  <c r="BK986" i="33"/>
  <c r="BK961" i="33"/>
  <c r="AX949" i="33"/>
  <c r="Y949" i="40"/>
  <c r="AW950" i="33"/>
  <c r="BK1102" i="33"/>
  <c r="BK1101" i="33"/>
  <c r="Y1409" i="40"/>
  <c r="BL1100" i="33"/>
  <c r="BL1065" i="33"/>
  <c r="BL1104" i="33"/>
  <c r="BN82" i="33"/>
  <c r="AC82" i="40"/>
  <c r="BJ1098" i="33"/>
  <c r="BK1096" i="33"/>
  <c r="BK1044" i="33"/>
  <c r="AO1426" i="40"/>
  <c r="BF1080" i="33"/>
  <c r="BF1081" i="33"/>
  <c r="BE1086" i="33"/>
  <c r="BE1085" i="33"/>
  <c r="AA1079" i="40"/>
  <c r="AA1080" i="40"/>
  <c r="AC1034" i="40"/>
  <c r="CV2092" i="33"/>
  <c r="CV2093" i="33"/>
  <c r="CV2097" i="33"/>
  <c r="BF29" i="33"/>
  <c r="AA29" i="40"/>
  <c r="BF1011" i="33"/>
  <c r="AA1011" i="40"/>
  <c r="BF1058" i="33"/>
  <c r="AA1058" i="40"/>
  <c r="BF998" i="33"/>
  <c r="BF1084" i="33"/>
  <c r="AA994" i="40"/>
  <c r="BD1032" i="33"/>
  <c r="BD572" i="33"/>
  <c r="BD790" i="33"/>
  <c r="BD1424" i="33"/>
  <c r="BD1690" i="33"/>
  <c r="BD73" i="33"/>
  <c r="BD91" i="33"/>
  <c r="BG994" i="33"/>
  <c r="BG1079" i="33"/>
  <c r="BE38" i="33"/>
  <c r="BE1033" i="33"/>
  <c r="BE573" i="33"/>
  <c r="BE791" i="33"/>
  <c r="BE1425" i="33"/>
  <c r="BE1691" i="33"/>
  <c r="BE1041" i="33"/>
  <c r="BE1008" i="33"/>
  <c r="BK991" i="33"/>
  <c r="BL961" i="33"/>
  <c r="BL936" i="33"/>
  <c r="AW954" i="33"/>
  <c r="AV955" i="33"/>
  <c r="AV965" i="33"/>
  <c r="AV964" i="33"/>
  <c r="AX934" i="33"/>
  <c r="Y934" i="40"/>
  <c r="AW935" i="33"/>
  <c r="AW940" i="33"/>
  <c r="AW939" i="33"/>
  <c r="BG1854" i="33"/>
  <c r="BL951" i="33"/>
  <c r="BL1105" i="33"/>
  <c r="BL1106" i="33"/>
  <c r="AY974" i="33"/>
  <c r="AX975" i="33"/>
  <c r="Y975" i="40"/>
  <c r="BC914" i="33"/>
  <c r="BK1097" i="33"/>
  <c r="BK1098" i="33"/>
  <c r="BQ1108" i="33"/>
  <c r="BP1109" i="33"/>
  <c r="BP1110" i="33"/>
  <c r="BL986" i="33"/>
  <c r="BL991" i="33"/>
  <c r="AY930" i="33"/>
  <c r="AZ929" i="33"/>
  <c r="AZ941" i="33"/>
  <c r="BA931" i="33"/>
  <c r="AW980" i="33"/>
  <c r="BL1101" i="33"/>
  <c r="BL1102" i="33"/>
  <c r="AC1059" i="40"/>
  <c r="AC1060" i="40"/>
  <c r="AC1061" i="40"/>
  <c r="BM1100" i="33"/>
  <c r="BM1065" i="33"/>
  <c r="BM1104" i="33"/>
  <c r="BN1035" i="33"/>
  <c r="CM1551" i="33"/>
  <c r="CL1550" i="33"/>
  <c r="AI1550" i="40"/>
  <c r="AX919" i="33"/>
  <c r="Y919" i="40"/>
  <c r="AW924" i="33"/>
  <c r="AW920" i="33"/>
  <c r="AW925" i="33"/>
  <c r="AX970" i="33"/>
  <c r="Y970" i="40"/>
  <c r="AY969" i="33"/>
  <c r="AX979" i="33"/>
  <c r="Y979" i="40"/>
  <c r="BM47" i="33"/>
  <c r="BL1043" i="33"/>
  <c r="AX950" i="33"/>
  <c r="Y950" i="40"/>
  <c r="AY949" i="33"/>
  <c r="AX960" i="33"/>
  <c r="Y960" i="40"/>
  <c r="AY959" i="33"/>
  <c r="AT1850" i="33"/>
  <c r="AT1851" i="33"/>
  <c r="AT1699" i="33"/>
  <c r="AT1643" i="33"/>
  <c r="AT1646" i="33"/>
  <c r="X1646" i="40"/>
  <c r="AY966" i="33"/>
  <c r="AZ956" i="33"/>
  <c r="BN1074" i="33"/>
  <c r="AC1074" i="40"/>
  <c r="AC1075" i="40"/>
  <c r="BO1077" i="33"/>
  <c r="BO1082" i="33"/>
  <c r="AY971" i="33"/>
  <c r="AX981" i="33"/>
  <c r="Y981" i="40"/>
  <c r="BL921" i="33"/>
  <c r="AY910" i="33"/>
  <c r="AZ909" i="33"/>
  <c r="BM993" i="33"/>
  <c r="BM1075" i="33"/>
  <c r="BM1076" i="33"/>
  <c r="BL911" i="33"/>
  <c r="AX915" i="33"/>
  <c r="Y915" i="40"/>
  <c r="AY916" i="33"/>
  <c r="AX926" i="33"/>
  <c r="Y926" i="40"/>
  <c r="BL976" i="33"/>
  <c r="Z1464" i="40"/>
  <c r="BL1096" i="33"/>
  <c r="BL1097" i="33"/>
  <c r="BL1044" i="33"/>
  <c r="X1643" i="40"/>
  <c r="BF1086" i="33"/>
  <c r="BF1085" i="33"/>
  <c r="AA1084" i="40"/>
  <c r="AA1085" i="40"/>
  <c r="BG1081" i="33"/>
  <c r="BG1080" i="33"/>
  <c r="BH994" i="33"/>
  <c r="BH1079" i="33"/>
  <c r="BO82" i="33"/>
  <c r="BE1032" i="33"/>
  <c r="BE572" i="33"/>
  <c r="BE790" i="33"/>
  <c r="BE1424" i="33"/>
  <c r="BE1690" i="33"/>
  <c r="BE73" i="33"/>
  <c r="BE91" i="33"/>
  <c r="BF38" i="33"/>
  <c r="AA38" i="40"/>
  <c r="BF1033" i="33"/>
  <c r="BF573" i="33"/>
  <c r="BF791" i="33"/>
  <c r="BF1425" i="33"/>
  <c r="BF1691" i="33"/>
  <c r="AA1691" i="40"/>
  <c r="BF1041" i="33"/>
  <c r="BF1008" i="33"/>
  <c r="AA1008" i="40"/>
  <c r="AA1041" i="40"/>
  <c r="AA998" i="40"/>
  <c r="CW2092" i="33"/>
  <c r="CW2093" i="33"/>
  <c r="CW2097" i="33"/>
  <c r="BG29" i="33"/>
  <c r="BG1058" i="33"/>
  <c r="BG998" i="33"/>
  <c r="BG1084" i="33"/>
  <c r="BG1011" i="33"/>
  <c r="BM20" i="33"/>
  <c r="AU1847" i="33"/>
  <c r="AU1853" i="33"/>
  <c r="AT1913" i="33"/>
  <c r="X1793" i="40"/>
  <c r="BM921" i="33"/>
  <c r="BM911" i="33"/>
  <c r="BM976" i="33"/>
  <c r="AX980" i="33"/>
  <c r="Y980" i="40"/>
  <c r="BA909" i="33"/>
  <c r="AZ910" i="33"/>
  <c r="BH1854" i="33"/>
  <c r="BO1074" i="33"/>
  <c r="BP1077" i="33"/>
  <c r="BP1082" i="33"/>
  <c r="AZ949" i="33"/>
  <c r="AY950" i="33"/>
  <c r="BD914" i="33"/>
  <c r="BN993" i="33"/>
  <c r="BN20" i="33"/>
  <c r="BN1075" i="33"/>
  <c r="BN1076" i="33"/>
  <c r="BA941" i="33"/>
  <c r="BB931" i="33"/>
  <c r="Z931" i="40"/>
  <c r="AY919" i="33"/>
  <c r="AX920" i="33"/>
  <c r="AX924" i="33"/>
  <c r="Y924" i="40"/>
  <c r="AZ974" i="33"/>
  <c r="AY975" i="33"/>
  <c r="AY934" i="33"/>
  <c r="AX935" i="33"/>
  <c r="AX939" i="33"/>
  <c r="Y939" i="40"/>
  <c r="AZ966" i="33"/>
  <c r="BA956" i="33"/>
  <c r="BM1105" i="33"/>
  <c r="BM1106" i="33"/>
  <c r="BA929" i="33"/>
  <c r="AZ930" i="33"/>
  <c r="BR1108" i="33"/>
  <c r="AD1108" i="40"/>
  <c r="AD1109" i="40"/>
  <c r="BQ1110" i="33"/>
  <c r="BQ1109" i="33"/>
  <c r="AZ959" i="33"/>
  <c r="AY960" i="33"/>
  <c r="BM1043" i="33"/>
  <c r="CM1550" i="33"/>
  <c r="CN1551" i="33"/>
  <c r="BM1101" i="33"/>
  <c r="BM1102" i="33"/>
  <c r="AY926" i="33"/>
  <c r="AZ916" i="33"/>
  <c r="AY915" i="33"/>
  <c r="AZ971" i="33"/>
  <c r="AY981" i="33"/>
  <c r="BN1100" i="33"/>
  <c r="AC1100" i="40"/>
  <c r="AC1101" i="40"/>
  <c r="BN1065" i="33"/>
  <c r="BN1104" i="33"/>
  <c r="AC1104" i="40"/>
  <c r="AC1105" i="40"/>
  <c r="BM951" i="33"/>
  <c r="AX954" i="33"/>
  <c r="Y954" i="40"/>
  <c r="AW955" i="33"/>
  <c r="AW965" i="33"/>
  <c r="AW964" i="33"/>
  <c r="BM986" i="33"/>
  <c r="BM991" i="33"/>
  <c r="BM961" i="33"/>
  <c r="AY970" i="33"/>
  <c r="AZ969" i="33"/>
  <c r="AY979" i="33"/>
  <c r="BO1035" i="33"/>
  <c r="BM936" i="33"/>
  <c r="Z1425" i="40"/>
  <c r="BP82" i="33"/>
  <c r="BL1098" i="33"/>
  <c r="BM1096" i="33"/>
  <c r="BM1044" i="33"/>
  <c r="BH1081" i="33"/>
  <c r="BH1080" i="33"/>
  <c r="BG1086" i="33"/>
  <c r="BG1085" i="33"/>
  <c r="CX2092" i="33"/>
  <c r="AL1882" i="40"/>
  <c r="BH29" i="33"/>
  <c r="BH998" i="33"/>
  <c r="BH1084" i="33"/>
  <c r="BH1011" i="33"/>
  <c r="BH1058" i="33"/>
  <c r="BN47" i="33"/>
  <c r="AC47" i="40"/>
  <c r="AC1042" i="40"/>
  <c r="AC1043" i="40"/>
  <c r="AC1044" i="40"/>
  <c r="BG38" i="33"/>
  <c r="BG1041" i="33"/>
  <c r="BG1008" i="33"/>
  <c r="BG1033" i="33"/>
  <c r="BG573" i="33"/>
  <c r="BG791" i="33"/>
  <c r="BG1425" i="33"/>
  <c r="BG1691" i="33"/>
  <c r="BI994" i="33"/>
  <c r="BI1079" i="33"/>
  <c r="AA1033" i="40"/>
  <c r="BF1032" i="33"/>
  <c r="BF73" i="33"/>
  <c r="AC993" i="40"/>
  <c r="BN961" i="33"/>
  <c r="AC961" i="40"/>
  <c r="BN936" i="33"/>
  <c r="AC936" i="40"/>
  <c r="AX940" i="33"/>
  <c r="Y940" i="40"/>
  <c r="Y935" i="40"/>
  <c r="AX925" i="33"/>
  <c r="Y925" i="40"/>
  <c r="Y920" i="40"/>
  <c r="BN911" i="33"/>
  <c r="AC911" i="40"/>
  <c r="BN951" i="33"/>
  <c r="AC951" i="40"/>
  <c r="BN921" i="33"/>
  <c r="AC921" i="40"/>
  <c r="AY980" i="33"/>
  <c r="AY954" i="33"/>
  <c r="AX955" i="33"/>
  <c r="AX964" i="33"/>
  <c r="Y964" i="40"/>
  <c r="BA971" i="33"/>
  <c r="AZ981" i="33"/>
  <c r="BP1074" i="33"/>
  <c r="BQ1077" i="33"/>
  <c r="BQ1082" i="33"/>
  <c r="CO1551" i="33"/>
  <c r="CN1550" i="33"/>
  <c r="AY935" i="33"/>
  <c r="AY940" i="33"/>
  <c r="AZ934" i="33"/>
  <c r="AY939" i="33"/>
  <c r="BO1076" i="33"/>
  <c r="BO993" i="33"/>
  <c r="BO1075" i="33"/>
  <c r="Z1470" i="40"/>
  <c r="BB956" i="33"/>
  <c r="Z956" i="40"/>
  <c r="BA966" i="33"/>
  <c r="BN1105" i="33"/>
  <c r="BN1106" i="33"/>
  <c r="BM1097" i="33"/>
  <c r="BM1098" i="33"/>
  <c r="BA974" i="33"/>
  <c r="AZ975" i="33"/>
  <c r="BC931" i="33"/>
  <c r="BB941" i="33"/>
  <c r="Z941" i="40"/>
  <c r="BN986" i="33"/>
  <c r="BN991" i="33"/>
  <c r="AC991" i="40"/>
  <c r="BI1854" i="33"/>
  <c r="BN1101" i="33"/>
  <c r="BN1102" i="33"/>
  <c r="BA916" i="33"/>
  <c r="AZ926" i="33"/>
  <c r="AZ915" i="33"/>
  <c r="BS1108" i="33"/>
  <c r="BR1110" i="33"/>
  <c r="BR1109" i="33"/>
  <c r="BE914" i="33"/>
  <c r="BP1035" i="33"/>
  <c r="BO1100" i="33"/>
  <c r="BO1065" i="33"/>
  <c r="BO1104" i="33"/>
  <c r="BN1043" i="33"/>
  <c r="BN976" i="33"/>
  <c r="AC976" i="40"/>
  <c r="AY920" i="33"/>
  <c r="AY925" i="33"/>
  <c r="AZ919" i="33"/>
  <c r="AY924" i="33"/>
  <c r="AZ970" i="33"/>
  <c r="AZ979" i="33"/>
  <c r="BA969" i="33"/>
  <c r="BA959" i="33"/>
  <c r="AZ960" i="33"/>
  <c r="BA930" i="33"/>
  <c r="BB929" i="33"/>
  <c r="Z929" i="40"/>
  <c r="AU1850" i="33"/>
  <c r="AU1851" i="33"/>
  <c r="AU1699" i="33"/>
  <c r="AU1643" i="33"/>
  <c r="BA949" i="33"/>
  <c r="AZ950" i="33"/>
  <c r="BB909" i="33"/>
  <c r="Z909" i="40"/>
  <c r="BA910" i="33"/>
  <c r="Z1424" i="40"/>
  <c r="BQ82" i="33"/>
  <c r="BN1096" i="33"/>
  <c r="AC1096" i="40"/>
  <c r="AC1097" i="40"/>
  <c r="BN1044" i="33"/>
  <c r="AU1646" i="33"/>
  <c r="AA1032" i="40"/>
  <c r="BF572" i="33"/>
  <c r="BF790" i="33"/>
  <c r="BF1424" i="33"/>
  <c r="BF1690" i="33"/>
  <c r="AA1690" i="40"/>
  <c r="BI1081" i="33"/>
  <c r="BI1080" i="33"/>
  <c r="BH1086" i="33"/>
  <c r="BH1085" i="33"/>
  <c r="BG1032" i="33"/>
  <c r="BG572" i="33"/>
  <c r="BG790" i="33"/>
  <c r="BG1424" i="33"/>
  <c r="BG1690" i="33"/>
  <c r="BG73" i="33"/>
  <c r="BG91" i="33"/>
  <c r="AA73" i="40"/>
  <c r="AA91" i="40"/>
  <c r="BF91" i="33"/>
  <c r="BO47" i="33"/>
  <c r="AA1035" i="40"/>
  <c r="AA1065" i="40"/>
  <c r="AA1066" i="40"/>
  <c r="AA1067" i="40"/>
  <c r="AA1064" i="40"/>
  <c r="BI998" i="33"/>
  <c r="BI1084" i="33"/>
  <c r="BI1011" i="33"/>
  <c r="BI1058" i="33"/>
  <c r="BI29" i="33"/>
  <c r="CY2093" i="33"/>
  <c r="CY2092" i="33"/>
  <c r="CY2097" i="33"/>
  <c r="BJ994" i="33"/>
  <c r="BJ1079" i="33"/>
  <c r="AB903" i="40"/>
  <c r="BH38" i="33"/>
  <c r="BH1033" i="33"/>
  <c r="BH573" i="33"/>
  <c r="BH791" i="33"/>
  <c r="BH1425" i="33"/>
  <c r="BH1691" i="33"/>
  <c r="BH1041" i="33"/>
  <c r="BH1008" i="33"/>
  <c r="AX965" i="33"/>
  <c r="Y965" i="40"/>
  <c r="Y955" i="40"/>
  <c r="AC986" i="40"/>
  <c r="AV1847" i="33"/>
  <c r="AV1853" i="33"/>
  <c r="AU1913" i="33"/>
  <c r="BO951" i="33"/>
  <c r="BO20" i="33"/>
  <c r="AZ980" i="33"/>
  <c r="BO921" i="33"/>
  <c r="BO936" i="33"/>
  <c r="BO976" i="33"/>
  <c r="BO911" i="33"/>
  <c r="BQ1035" i="33"/>
  <c r="BJ1854" i="33"/>
  <c r="BP1076" i="33"/>
  <c r="BP993" i="33"/>
  <c r="BP20" i="33"/>
  <c r="BP1075" i="33"/>
  <c r="BO1106" i="33"/>
  <c r="BO1105" i="33"/>
  <c r="Z1409" i="40"/>
  <c r="BT1108" i="33"/>
  <c r="BS1109" i="33"/>
  <c r="BS1110" i="33"/>
  <c r="BC956" i="33"/>
  <c r="BB966" i="33"/>
  <c r="Z966" i="40"/>
  <c r="BA970" i="33"/>
  <c r="BA979" i="33"/>
  <c r="BB969" i="33"/>
  <c r="Z969" i="40"/>
  <c r="BO1101" i="33"/>
  <c r="BO1102" i="33"/>
  <c r="BA934" i="33"/>
  <c r="AZ935" i="33"/>
  <c r="AZ940" i="33"/>
  <c r="AZ939" i="33"/>
  <c r="Z1402" i="40"/>
  <c r="BP1100" i="33"/>
  <c r="BP1065" i="33"/>
  <c r="BP1104" i="33"/>
  <c r="BB930" i="33"/>
  <c r="Z930" i="40"/>
  <c r="BC929" i="33"/>
  <c r="BF914" i="33"/>
  <c r="AA914" i="40"/>
  <c r="BA915" i="33"/>
  <c r="BB916" i="33"/>
  <c r="Z916" i="40"/>
  <c r="BA926" i="33"/>
  <c r="BD931" i="33"/>
  <c r="BC941" i="33"/>
  <c r="BA981" i="33"/>
  <c r="BB971" i="33"/>
  <c r="Z971" i="40"/>
  <c r="BA950" i="33"/>
  <c r="BB949" i="33"/>
  <c r="Z949" i="40"/>
  <c r="BN1098" i="33"/>
  <c r="CP1551" i="33"/>
  <c r="AJ1551" i="40"/>
  <c r="AJ1553" i="40"/>
  <c r="CO1550" i="33"/>
  <c r="BA975" i="33"/>
  <c r="BB974" i="33"/>
  <c r="Z974" i="40"/>
  <c r="BA960" i="33"/>
  <c r="BB959" i="33"/>
  <c r="Z959" i="40"/>
  <c r="BB910" i="33"/>
  <c r="Z910" i="40"/>
  <c r="BC909" i="33"/>
  <c r="AZ924" i="33"/>
  <c r="AZ920" i="33"/>
  <c r="AZ925" i="33"/>
  <c r="BA919" i="33"/>
  <c r="BP47" i="33"/>
  <c r="BO1043" i="33"/>
  <c r="BO986" i="33"/>
  <c r="BO961" i="33"/>
  <c r="BQ1074" i="33"/>
  <c r="BR1077" i="33"/>
  <c r="BR1082" i="33"/>
  <c r="AZ954" i="33"/>
  <c r="AY955" i="33"/>
  <c r="AY965" i="33"/>
  <c r="AY964" i="33"/>
  <c r="BR82" i="33"/>
  <c r="AD82" i="40"/>
  <c r="BN1097" i="33"/>
  <c r="BO1096" i="33"/>
  <c r="BO1098" i="33"/>
  <c r="BO1044" i="33"/>
  <c r="BJ1080" i="33"/>
  <c r="BJ1081" i="33"/>
  <c r="BI1086" i="33"/>
  <c r="BI1085" i="33"/>
  <c r="AB1079" i="40"/>
  <c r="AB1080" i="40"/>
  <c r="AB994" i="40"/>
  <c r="CZ2092" i="33"/>
  <c r="CZ2093" i="33"/>
  <c r="CZ2097" i="33"/>
  <c r="AD1034" i="40"/>
  <c r="BJ29" i="33"/>
  <c r="AB29" i="40"/>
  <c r="BJ998" i="33"/>
  <c r="BJ1084" i="33"/>
  <c r="BJ1011" i="33"/>
  <c r="AB1011" i="40"/>
  <c r="BJ1058" i="33"/>
  <c r="AB1058" i="40"/>
  <c r="BK994" i="33"/>
  <c r="BK1079" i="33"/>
  <c r="BI38" i="33"/>
  <c r="BI1033" i="33"/>
  <c r="BI573" i="33"/>
  <c r="BI791" i="33"/>
  <c r="BI1425" i="33"/>
  <c r="BI1691" i="33"/>
  <c r="BI1041" i="33"/>
  <c r="BI1008" i="33"/>
  <c r="AB998" i="40"/>
  <c r="BH1032" i="33"/>
  <c r="BH572" i="33"/>
  <c r="BH790" i="33"/>
  <c r="BH1424" i="33"/>
  <c r="BH1690" i="33"/>
  <c r="BH73" i="33"/>
  <c r="BH91" i="33"/>
  <c r="BO991" i="33"/>
  <c r="BP976" i="33"/>
  <c r="BP936" i="33"/>
  <c r="BP951" i="33"/>
  <c r="BP911" i="33"/>
  <c r="BP921" i="33"/>
  <c r="BP961" i="33"/>
  <c r="BA954" i="33"/>
  <c r="AZ955" i="33"/>
  <c r="AZ965" i="33"/>
  <c r="AZ964" i="33"/>
  <c r="BB960" i="33"/>
  <c r="Z960" i="40"/>
  <c r="BC959" i="33"/>
  <c r="BC916" i="33"/>
  <c r="BB926" i="33"/>
  <c r="Z926" i="40"/>
  <c r="BB915" i="33"/>
  <c r="Z915" i="40"/>
  <c r="BC949" i="33"/>
  <c r="BB950" i="33"/>
  <c r="Z950" i="40"/>
  <c r="BQ1076" i="33"/>
  <c r="BQ993" i="33"/>
  <c r="BQ1075" i="33"/>
  <c r="BQ47" i="33"/>
  <c r="BP1043" i="33"/>
  <c r="CP1550" i="33"/>
  <c r="AJ1550" i="40"/>
  <c r="CQ1551" i="33"/>
  <c r="BP986" i="33"/>
  <c r="BP991" i="33"/>
  <c r="BA920" i="33"/>
  <c r="BA925" i="33"/>
  <c r="BB919" i="33"/>
  <c r="Z919" i="40"/>
  <c r="BA924" i="33"/>
  <c r="BB981" i="33"/>
  <c r="Z981" i="40"/>
  <c r="BC971" i="33"/>
  <c r="BG914" i="33"/>
  <c r="BP1106" i="33"/>
  <c r="BP1105" i="33"/>
  <c r="BC969" i="33"/>
  <c r="BB970" i="33"/>
  <c r="Z970" i="40"/>
  <c r="BB979" i="33"/>
  <c r="Z979" i="40"/>
  <c r="BU1108" i="33"/>
  <c r="BT1109" i="33"/>
  <c r="BT1110" i="33"/>
  <c r="BB975" i="33"/>
  <c r="Z975" i="40"/>
  <c r="BC974" i="33"/>
  <c r="BP1101" i="33"/>
  <c r="BP1102" i="33"/>
  <c r="BB934" i="33"/>
  <c r="Z934" i="40"/>
  <c r="BA935" i="33"/>
  <c r="BA940" i="33"/>
  <c r="BA939" i="33"/>
  <c r="AD1059" i="40"/>
  <c r="AD1060" i="40"/>
  <c r="AD1061" i="40"/>
  <c r="BQ1100" i="33"/>
  <c r="BQ1065" i="33"/>
  <c r="BQ1104" i="33"/>
  <c r="BA980" i="33"/>
  <c r="BD909" i="33"/>
  <c r="BC910" i="33"/>
  <c r="BD941" i="33"/>
  <c r="BE931" i="33"/>
  <c r="BC930" i="33"/>
  <c r="BD929" i="33"/>
  <c r="AV1850" i="33"/>
  <c r="AV1851" i="33"/>
  <c r="AV1699" i="33"/>
  <c r="AV1643" i="33"/>
  <c r="BR1074" i="33"/>
  <c r="AD1074" i="40"/>
  <c r="AD1075" i="40"/>
  <c r="BS1077" i="33"/>
  <c r="BS1082" i="33"/>
  <c r="BD956" i="33"/>
  <c r="BC966" i="33"/>
  <c r="BR1035" i="33"/>
  <c r="AA1464" i="40"/>
  <c r="BO1097" i="33"/>
  <c r="BP1096" i="33"/>
  <c r="BP1044" i="33"/>
  <c r="AV1646" i="33"/>
  <c r="BJ1085" i="33"/>
  <c r="BJ1086" i="33"/>
  <c r="AB1084" i="40"/>
  <c r="AB1085" i="40"/>
  <c r="BK1080" i="33"/>
  <c r="BK1081" i="33"/>
  <c r="BI1032" i="33"/>
  <c r="BI572" i="33"/>
  <c r="BI790" i="33"/>
  <c r="BI1424" i="33"/>
  <c r="BI1690" i="33"/>
  <c r="BI73" i="33"/>
  <c r="BI91" i="33"/>
  <c r="BK1058" i="33"/>
  <c r="BK998" i="33"/>
  <c r="BK1084" i="33"/>
  <c r="BK1011" i="33"/>
  <c r="BK29" i="33"/>
  <c r="BL994" i="33"/>
  <c r="BL1079" i="33"/>
  <c r="BS82" i="33"/>
  <c r="BJ38" i="33"/>
  <c r="AB38" i="40"/>
  <c r="BJ1033" i="33"/>
  <c r="BJ573" i="33"/>
  <c r="BJ791" i="33"/>
  <c r="BJ1425" i="33"/>
  <c r="BJ1691" i="33"/>
  <c r="AB1691" i="40"/>
  <c r="BJ1041" i="33"/>
  <c r="BJ1008" i="33"/>
  <c r="AB1008" i="40"/>
  <c r="AB1041" i="40"/>
  <c r="DA2092" i="33"/>
  <c r="DA2093" i="33"/>
  <c r="DA2097" i="33"/>
  <c r="BQ20" i="33"/>
  <c r="BQ911" i="33"/>
  <c r="BB980" i="33"/>
  <c r="Z980" i="40"/>
  <c r="AW1847" i="33"/>
  <c r="AW1853" i="33"/>
  <c r="AV1913" i="33"/>
  <c r="BQ921" i="33"/>
  <c r="BR993" i="33"/>
  <c r="BR20" i="33"/>
  <c r="BR1075" i="33"/>
  <c r="BR1076" i="33"/>
  <c r="BB935" i="33"/>
  <c r="BC934" i="33"/>
  <c r="BB939" i="33"/>
  <c r="Z939" i="40"/>
  <c r="BH914" i="33"/>
  <c r="BC950" i="33"/>
  <c r="BD949" i="33"/>
  <c r="BD959" i="33"/>
  <c r="BC960" i="33"/>
  <c r="BD910" i="33"/>
  <c r="BE909" i="33"/>
  <c r="BV1108" i="33"/>
  <c r="AE1108" i="40"/>
  <c r="AE1109" i="40"/>
  <c r="BU1109" i="33"/>
  <c r="BU1110" i="33"/>
  <c r="BD971" i="33"/>
  <c r="BC981" i="33"/>
  <c r="BQ986" i="33"/>
  <c r="BQ991" i="33"/>
  <c r="BQ976" i="33"/>
  <c r="CQ1550" i="33"/>
  <c r="CR1551" i="33"/>
  <c r="BE929" i="33"/>
  <c r="BD930" i="33"/>
  <c r="BQ1106" i="33"/>
  <c r="BQ1105" i="33"/>
  <c r="BD974" i="33"/>
  <c r="BC975" i="33"/>
  <c r="BD969" i="33"/>
  <c r="BC979" i="33"/>
  <c r="BC970" i="33"/>
  <c r="BQ951" i="33"/>
  <c r="BC926" i="33"/>
  <c r="BD916" i="33"/>
  <c r="BC915" i="33"/>
  <c r="BE941" i="33"/>
  <c r="BF931" i="33"/>
  <c r="AA931" i="40"/>
  <c r="BQ1102" i="33"/>
  <c r="BQ1101" i="33"/>
  <c r="BP1097" i="33"/>
  <c r="BP1098" i="33"/>
  <c r="BQ936" i="33"/>
  <c r="BA955" i="33"/>
  <c r="BA965" i="33"/>
  <c r="BB954" i="33"/>
  <c r="Z954" i="40"/>
  <c r="BA964" i="33"/>
  <c r="BE956" i="33"/>
  <c r="BD966" i="33"/>
  <c r="BS1035" i="33"/>
  <c r="BT1077" i="33"/>
  <c r="BT1082" i="33"/>
  <c r="BS1074" i="33"/>
  <c r="BR1100" i="33"/>
  <c r="AD1100" i="40"/>
  <c r="AD1101" i="40"/>
  <c r="BR1065" i="33"/>
  <c r="BR1104" i="33"/>
  <c r="AD1104" i="40"/>
  <c r="AD1105" i="40"/>
  <c r="BC919" i="33"/>
  <c r="BB924" i="33"/>
  <c r="Z924" i="40"/>
  <c r="BB920" i="33"/>
  <c r="BR47" i="33"/>
  <c r="AD47" i="40"/>
  <c r="BQ1043" i="33"/>
  <c r="BQ961" i="33"/>
  <c r="BR961" i="33"/>
  <c r="AD961" i="40"/>
  <c r="AA1425" i="40"/>
  <c r="BT82" i="33"/>
  <c r="BQ1096" i="33"/>
  <c r="BQ1044" i="33"/>
  <c r="BR976" i="33"/>
  <c r="AD976" i="40"/>
  <c r="BL1080" i="33"/>
  <c r="BL1081" i="33"/>
  <c r="BK1085" i="33"/>
  <c r="BK1086" i="33"/>
  <c r="AD1042" i="40"/>
  <c r="AD1043" i="40"/>
  <c r="AD1044" i="40"/>
  <c r="AB1033" i="40"/>
  <c r="BJ73" i="33"/>
  <c r="BJ1032" i="33"/>
  <c r="BK38" i="33"/>
  <c r="BK1041" i="33"/>
  <c r="BK1008" i="33"/>
  <c r="BK1033" i="33"/>
  <c r="BK573" i="33"/>
  <c r="BK1425" i="33"/>
  <c r="BK1691" i="33"/>
  <c r="BL29" i="33"/>
  <c r="BL998" i="33"/>
  <c r="BL1084" i="33"/>
  <c r="BL1058" i="33"/>
  <c r="BL1011" i="33"/>
  <c r="DB2092" i="33"/>
  <c r="AM1882" i="40"/>
  <c r="BM994" i="33"/>
  <c r="BM1079" i="33"/>
  <c r="BB940" i="33"/>
  <c r="Z940" i="40"/>
  <c r="Z935" i="40"/>
  <c r="AD993" i="40"/>
  <c r="BB925" i="33"/>
  <c r="Z925" i="40"/>
  <c r="Z920" i="40"/>
  <c r="BR936" i="33"/>
  <c r="AD936" i="40"/>
  <c r="BR921" i="33"/>
  <c r="AD921" i="40"/>
  <c r="BR951" i="33"/>
  <c r="AD951" i="40"/>
  <c r="BR911" i="33"/>
  <c r="AD911" i="40"/>
  <c r="BQ1098" i="33"/>
  <c r="BQ1097" i="33"/>
  <c r="BR1102" i="33"/>
  <c r="BR1101" i="33"/>
  <c r="BE910" i="33"/>
  <c r="BF909" i="33"/>
  <c r="AA909" i="40"/>
  <c r="BI914" i="33"/>
  <c r="BC954" i="33"/>
  <c r="BB955" i="33"/>
  <c r="BB964" i="33"/>
  <c r="Z964" i="40"/>
  <c r="BE974" i="33"/>
  <c r="BD975" i="33"/>
  <c r="BS993" i="33"/>
  <c r="BS1075" i="33"/>
  <c r="BS1076" i="33"/>
  <c r="BG931" i="33"/>
  <c r="BF941" i="33"/>
  <c r="AA941" i="40"/>
  <c r="CS1551" i="33"/>
  <c r="CR1550" i="33"/>
  <c r="BD934" i="33"/>
  <c r="BC935" i="33"/>
  <c r="BC940" i="33"/>
  <c r="BC939" i="33"/>
  <c r="BU1077" i="33"/>
  <c r="BU1082" i="33"/>
  <c r="BT1074" i="33"/>
  <c r="BD981" i="33"/>
  <c r="BE971" i="33"/>
  <c r="BE959" i="33"/>
  <c r="BD960" i="33"/>
  <c r="BR1043" i="33"/>
  <c r="BS1100" i="33"/>
  <c r="BS1065" i="33"/>
  <c r="BS1104" i="33"/>
  <c r="BD919" i="33"/>
  <c r="BC920" i="33"/>
  <c r="BC925" i="33"/>
  <c r="BC924" i="33"/>
  <c r="BT1035" i="33"/>
  <c r="AA1470" i="40"/>
  <c r="CQ1698" i="33"/>
  <c r="BC980" i="33"/>
  <c r="AW1850" i="33"/>
  <c r="AW1851" i="33"/>
  <c r="AW1699" i="33"/>
  <c r="AW1643" i="33"/>
  <c r="BD950" i="33"/>
  <c r="BE949" i="33"/>
  <c r="BR1105" i="33"/>
  <c r="BR1106" i="33"/>
  <c r="BE966" i="33"/>
  <c r="BF956" i="33"/>
  <c r="AA956" i="40"/>
  <c r="BE916" i="33"/>
  <c r="BD926" i="33"/>
  <c r="BD915" i="33"/>
  <c r="BE969" i="33"/>
  <c r="BD970" i="33"/>
  <c r="BD979" i="33"/>
  <c r="BE930" i="33"/>
  <c r="BF929" i="33"/>
  <c r="AA929" i="40"/>
  <c r="BW1108" i="33"/>
  <c r="BV1109" i="33"/>
  <c r="BV1110" i="33"/>
  <c r="BR986" i="33"/>
  <c r="BR991" i="33"/>
  <c r="AD991" i="40"/>
  <c r="AA1424" i="40"/>
  <c r="BU82" i="33"/>
  <c r="BR1096" i="33"/>
  <c r="BR1097" i="33"/>
  <c r="BR1044" i="33"/>
  <c r="AW1646" i="33"/>
  <c r="AB1032" i="40"/>
  <c r="BJ572" i="33"/>
  <c r="BJ790" i="33"/>
  <c r="BJ1424" i="33"/>
  <c r="BJ1690" i="33"/>
  <c r="AB1690" i="40"/>
  <c r="BM1081" i="33"/>
  <c r="BM1080" i="33"/>
  <c r="BL1085" i="33"/>
  <c r="BL1086" i="33"/>
  <c r="BM1058" i="33"/>
  <c r="BM1011" i="33"/>
  <c r="BM29" i="33"/>
  <c r="BM998" i="33"/>
  <c r="BM1084" i="33"/>
  <c r="BL38" i="33"/>
  <c r="BL1033" i="33"/>
  <c r="BL573" i="33"/>
  <c r="BL1425" i="33"/>
  <c r="BL1691" i="33"/>
  <c r="BL1041" i="33"/>
  <c r="BL1008" i="33"/>
  <c r="BN994" i="33"/>
  <c r="BN1079" i="33"/>
  <c r="BS47" i="33"/>
  <c r="AB73" i="40"/>
  <c r="AB91" i="40"/>
  <c r="BJ91" i="33"/>
  <c r="BK1032" i="33"/>
  <c r="BK572" i="33"/>
  <c r="BK1424" i="33"/>
  <c r="BK1690" i="33"/>
  <c r="BK73" i="33"/>
  <c r="BK91" i="33"/>
  <c r="AB1035" i="40"/>
  <c r="AB1065" i="40"/>
  <c r="AB1066" i="40"/>
  <c r="AB1067" i="40"/>
  <c r="AB1064" i="40"/>
  <c r="DC2092" i="33"/>
  <c r="DC2093" i="33"/>
  <c r="DC2097" i="33"/>
  <c r="BB965" i="33"/>
  <c r="Z965" i="40"/>
  <c r="Z955" i="40"/>
  <c r="AD986" i="40"/>
  <c r="BD980" i="33"/>
  <c r="AX1847" i="33"/>
  <c r="AW1913" i="33"/>
  <c r="BS921" i="33"/>
  <c r="BS20" i="33"/>
  <c r="BS911" i="33"/>
  <c r="BS936" i="33"/>
  <c r="BS961" i="33"/>
  <c r="BS976" i="33"/>
  <c r="BS951" i="33"/>
  <c r="BU1035" i="33"/>
  <c r="BJ914" i="33"/>
  <c r="AB914" i="40"/>
  <c r="BE970" i="33"/>
  <c r="BF969" i="33"/>
  <c r="AA969" i="40"/>
  <c r="BE979" i="33"/>
  <c r="BG941" i="33"/>
  <c r="BH931" i="33"/>
  <c r="BF910" i="33"/>
  <c r="AA910" i="40"/>
  <c r="BG909" i="33"/>
  <c r="BE960" i="33"/>
  <c r="BF959" i="33"/>
  <c r="AA959" i="40"/>
  <c r="BE934" i="33"/>
  <c r="BD935" i="33"/>
  <c r="BD940" i="33"/>
  <c r="BD939" i="33"/>
  <c r="BE975" i="33"/>
  <c r="BF974" i="33"/>
  <c r="AA974" i="40"/>
  <c r="BX1108" i="33"/>
  <c r="BW1109" i="33"/>
  <c r="BW1110" i="33"/>
  <c r="BE919" i="33"/>
  <c r="BD924" i="33"/>
  <c r="BD920" i="33"/>
  <c r="BD925" i="33"/>
  <c r="BF971" i="33"/>
  <c r="AA971" i="40"/>
  <c r="BE981" i="33"/>
  <c r="BF916" i="33"/>
  <c r="AA916" i="40"/>
  <c r="BE926" i="33"/>
  <c r="BE915" i="33"/>
  <c r="BF949" i="33"/>
  <c r="AA949" i="40"/>
  <c r="BE950" i="33"/>
  <c r="CR1698" i="33"/>
  <c r="CQ1646" i="33"/>
  <c r="AA1402" i="40"/>
  <c r="BS986" i="33"/>
  <c r="BF930" i="33"/>
  <c r="AA930" i="40"/>
  <c r="BG929" i="33"/>
  <c r="BF966" i="33"/>
  <c r="AA966" i="40"/>
  <c r="BG956" i="33"/>
  <c r="BS1105" i="33"/>
  <c r="BS1106" i="33"/>
  <c r="CT1551" i="33"/>
  <c r="AK1551" i="40"/>
  <c r="AK1553" i="40"/>
  <c r="CS1550" i="33"/>
  <c r="BS1102" i="33"/>
  <c r="BS1101" i="33"/>
  <c r="BT993" i="33"/>
  <c r="BT20" i="33"/>
  <c r="BT1075" i="33"/>
  <c r="BT1076" i="33"/>
  <c r="BD954" i="33"/>
  <c r="BC955" i="33"/>
  <c r="BC965" i="33"/>
  <c r="BC964" i="33"/>
  <c r="AX1853" i="33"/>
  <c r="BT1100" i="33"/>
  <c r="BT1065" i="33"/>
  <c r="BT1104" i="33"/>
  <c r="BT47" i="33"/>
  <c r="BS1043" i="33"/>
  <c r="BV1077" i="33"/>
  <c r="BV1082" i="33"/>
  <c r="BU1074" i="33"/>
  <c r="AA1409" i="40"/>
  <c r="BV82" i="33"/>
  <c r="AE82" i="40"/>
  <c r="AD1096" i="40"/>
  <c r="AD1097" i="40"/>
  <c r="BR1098" i="33"/>
  <c r="BS1096" i="33"/>
  <c r="BS1044" i="33"/>
  <c r="AC1079" i="40"/>
  <c r="AC1080" i="40"/>
  <c r="BN1080" i="33"/>
  <c r="BN1081" i="33"/>
  <c r="AC994" i="40"/>
  <c r="BM1086" i="33"/>
  <c r="BM1085" i="33"/>
  <c r="DD2093" i="33"/>
  <c r="DD2092" i="33"/>
  <c r="DD2097" i="33"/>
  <c r="BM38" i="33"/>
  <c r="BM1041" i="33"/>
  <c r="BM1008" i="33"/>
  <c r="BM1033" i="33"/>
  <c r="BM573" i="33"/>
  <c r="BM1425" i="33"/>
  <c r="BM1691" i="33"/>
  <c r="BN29" i="33"/>
  <c r="AC29" i="40"/>
  <c r="BN1058" i="33"/>
  <c r="AC1058" i="40"/>
  <c r="BN998" i="33"/>
  <c r="BN1084" i="33"/>
  <c r="BN1011" i="33"/>
  <c r="AC1011" i="40"/>
  <c r="BO994" i="33"/>
  <c r="BO1079" i="33"/>
  <c r="AE1034" i="40"/>
  <c r="BL1032" i="33"/>
  <c r="BL572" i="33"/>
  <c r="BL1424" i="33"/>
  <c r="BL1690" i="33"/>
  <c r="BL73" i="33"/>
  <c r="BL91" i="33"/>
  <c r="BS991" i="33"/>
  <c r="BE980" i="33"/>
  <c r="CT1550" i="33"/>
  <c r="AK1550" i="40"/>
  <c r="CU1551" i="33"/>
  <c r="BG910" i="33"/>
  <c r="BH909" i="33"/>
  <c r="BG969" i="33"/>
  <c r="BF979" i="33"/>
  <c r="AA979" i="40"/>
  <c r="BF970" i="33"/>
  <c r="AA970" i="40"/>
  <c r="BT986" i="33"/>
  <c r="BT991" i="33"/>
  <c r="BT936" i="33"/>
  <c r="BG949" i="33"/>
  <c r="BF950" i="33"/>
  <c r="AA950" i="40"/>
  <c r="BE924" i="33"/>
  <c r="BF919" i="33"/>
  <c r="AA919" i="40"/>
  <c r="BE920" i="33"/>
  <c r="BE925" i="33"/>
  <c r="BH941" i="33"/>
  <c r="BI931" i="33"/>
  <c r="BE935" i="33"/>
  <c r="BE940" i="33"/>
  <c r="BF934" i="33"/>
  <c r="AA934" i="40"/>
  <c r="BE939" i="33"/>
  <c r="BK914" i="33"/>
  <c r="BT1043" i="33"/>
  <c r="BT1105" i="33"/>
  <c r="BT1106" i="33"/>
  <c r="BG966" i="33"/>
  <c r="BH956" i="33"/>
  <c r="BF926" i="33"/>
  <c r="AA926" i="40"/>
  <c r="BG916" i="33"/>
  <c r="BF915" i="33"/>
  <c r="AA915" i="40"/>
  <c r="BT976" i="33"/>
  <c r="BT1101" i="33"/>
  <c r="BT1102" i="33"/>
  <c r="BT951" i="33"/>
  <c r="BF960" i="33"/>
  <c r="AA960" i="40"/>
  <c r="BG959" i="33"/>
  <c r="BT921" i="33"/>
  <c r="BS1097" i="33"/>
  <c r="BS1098" i="33"/>
  <c r="BU993" i="33"/>
  <c r="BU20" i="33"/>
  <c r="BU1075" i="33"/>
  <c r="BU1076" i="33"/>
  <c r="AE1059" i="40"/>
  <c r="AE1060" i="40"/>
  <c r="AE1061" i="40"/>
  <c r="BU1100" i="33"/>
  <c r="BU1065" i="33"/>
  <c r="BU1104" i="33"/>
  <c r="BE954" i="33"/>
  <c r="BD955" i="33"/>
  <c r="BD965" i="33"/>
  <c r="BD964" i="33"/>
  <c r="BY1108" i="33"/>
  <c r="BX1109" i="33"/>
  <c r="BX1110" i="33"/>
  <c r="BT961" i="33"/>
  <c r="BW1077" i="33"/>
  <c r="BW1082" i="33"/>
  <c r="BV1074" i="33"/>
  <c r="AE1074" i="40"/>
  <c r="AE1075" i="40"/>
  <c r="AX1850" i="33"/>
  <c r="AX1851" i="33"/>
  <c r="AX1699" i="33"/>
  <c r="AX1643" i="33"/>
  <c r="BG930" i="33"/>
  <c r="BH929" i="33"/>
  <c r="CS1698" i="33"/>
  <c r="CR1646" i="33"/>
  <c r="BG971" i="33"/>
  <c r="BF981" i="33"/>
  <c r="AA981" i="40"/>
  <c r="BG974" i="33"/>
  <c r="BF975" i="33"/>
  <c r="AA975" i="40"/>
  <c r="BT911" i="33"/>
  <c r="BV1035" i="33"/>
  <c r="AB1464" i="40"/>
  <c r="BT1096" i="33"/>
  <c r="BT1097" i="33"/>
  <c r="BT1044" i="33"/>
  <c r="AX1646" i="33"/>
  <c r="Y1646" i="40"/>
  <c r="Y1643" i="40"/>
  <c r="AC998" i="40"/>
  <c r="BO1081" i="33"/>
  <c r="BO1080" i="33"/>
  <c r="BN1085" i="33"/>
  <c r="BN1086" i="33"/>
  <c r="AC1084" i="40"/>
  <c r="AC1085" i="40"/>
  <c r="BO1011" i="33"/>
  <c r="BO1058" i="33"/>
  <c r="BO998" i="33"/>
  <c r="BO1084" i="33"/>
  <c r="BO29" i="33"/>
  <c r="BU47" i="33"/>
  <c r="BP994" i="33"/>
  <c r="BP1079" i="33"/>
  <c r="BN38" i="33"/>
  <c r="AC38" i="40"/>
  <c r="BN1041" i="33"/>
  <c r="BN1008" i="33"/>
  <c r="AC1008" i="40"/>
  <c r="AC1041" i="40"/>
  <c r="BN1033" i="33"/>
  <c r="BN573" i="33"/>
  <c r="BN1425" i="33"/>
  <c r="BN1691" i="33"/>
  <c r="AC1691" i="40"/>
  <c r="DE2092" i="33"/>
  <c r="DE2093" i="33"/>
  <c r="DE2097" i="33"/>
  <c r="BW82" i="33"/>
  <c r="BM73" i="33"/>
  <c r="BM91" i="33"/>
  <c r="BM1032" i="33"/>
  <c r="BM572" i="33"/>
  <c r="BM1424" i="33"/>
  <c r="BM1690" i="33"/>
  <c r="BU911" i="33"/>
  <c r="AY1847" i="33"/>
  <c r="AY1853" i="33"/>
  <c r="AY1850" i="33"/>
  <c r="AY1851" i="33"/>
  <c r="AX1913" i="33"/>
  <c r="Y1793" i="40"/>
  <c r="BU921" i="33"/>
  <c r="BF980" i="33"/>
  <c r="AA980" i="40"/>
  <c r="BT1098" i="33"/>
  <c r="BW1035" i="33"/>
  <c r="BH930" i="33"/>
  <c r="BI929" i="33"/>
  <c r="BU1105" i="33"/>
  <c r="BU1106" i="33"/>
  <c r="BG926" i="33"/>
  <c r="BH916" i="33"/>
  <c r="BG915" i="33"/>
  <c r="BF924" i="33"/>
  <c r="AA924" i="40"/>
  <c r="BG919" i="33"/>
  <c r="BF920" i="33"/>
  <c r="BU1101" i="33"/>
  <c r="BU1102" i="33"/>
  <c r="BG970" i="33"/>
  <c r="BH969" i="33"/>
  <c r="BG979" i="33"/>
  <c r="BH974" i="33"/>
  <c r="BG975" i="33"/>
  <c r="BV1100" i="33"/>
  <c r="AE1100" i="40"/>
  <c r="AE1101" i="40"/>
  <c r="BV1065" i="33"/>
  <c r="BV1104" i="33"/>
  <c r="AE1104" i="40"/>
  <c r="AE1105" i="40"/>
  <c r="BH959" i="33"/>
  <c r="BG960" i="33"/>
  <c r="BI956" i="33"/>
  <c r="BH966" i="33"/>
  <c r="BV47" i="33"/>
  <c r="BU1043" i="33"/>
  <c r="BI909" i="33"/>
  <c r="BH910" i="33"/>
  <c r="BZ1108" i="33"/>
  <c r="AF1108" i="40"/>
  <c r="AF1109" i="40"/>
  <c r="BY1110" i="33"/>
  <c r="BY1109" i="33"/>
  <c r="BH949" i="33"/>
  <c r="BG950" i="33"/>
  <c r="BH971" i="33"/>
  <c r="BG981" i="33"/>
  <c r="BV993" i="33"/>
  <c r="AE993" i="40"/>
  <c r="BV1075" i="33"/>
  <c r="BV1076" i="33"/>
  <c r="BU976" i="33"/>
  <c r="BL914" i="33"/>
  <c r="BM914" i="33"/>
  <c r="BU936" i="33"/>
  <c r="BX1077" i="33"/>
  <c r="BX1082" i="33"/>
  <c r="BW1074" i="33"/>
  <c r="BU986" i="33"/>
  <c r="BU991" i="33"/>
  <c r="BU951" i="33"/>
  <c r="BJ931" i="33"/>
  <c r="AB931" i="40"/>
  <c r="BI941" i="33"/>
  <c r="CV1551" i="33"/>
  <c r="CU1550" i="33"/>
  <c r="CT1698" i="33"/>
  <c r="CS1646" i="33"/>
  <c r="BU961" i="33"/>
  <c r="BE955" i="33"/>
  <c r="BE965" i="33"/>
  <c r="BF954" i="33"/>
  <c r="AA954" i="40"/>
  <c r="BE964" i="33"/>
  <c r="BG934" i="33"/>
  <c r="BF935" i="33"/>
  <c r="BF939" i="33"/>
  <c r="AA939" i="40"/>
  <c r="AB1425" i="40"/>
  <c r="BX82" i="33"/>
  <c r="BU1096" i="33"/>
  <c r="BU1097" i="33"/>
  <c r="BU1044" i="33"/>
  <c r="BP1081" i="33"/>
  <c r="BP1080" i="33"/>
  <c r="BO1086" i="33"/>
  <c r="BO1085" i="33"/>
  <c r="AE1042" i="40"/>
  <c r="AE1043" i="40"/>
  <c r="AE1044" i="40"/>
  <c r="DF2092" i="33"/>
  <c r="AN1882" i="40"/>
  <c r="AE47" i="40"/>
  <c r="AC1033" i="40"/>
  <c r="BN1032" i="33"/>
  <c r="BN73" i="33"/>
  <c r="BO1033" i="33"/>
  <c r="BO573" i="33"/>
  <c r="BO1425" i="33"/>
  <c r="BO1691" i="33"/>
  <c r="BO1041" i="33"/>
  <c r="BO1008" i="33"/>
  <c r="BO38" i="33"/>
  <c r="BP29" i="33"/>
  <c r="BP1058" i="33"/>
  <c r="BP998" i="33"/>
  <c r="BP1084" i="33"/>
  <c r="BP1011" i="33"/>
  <c r="BQ994" i="33"/>
  <c r="BQ1079" i="33"/>
  <c r="BF940" i="33"/>
  <c r="AA940" i="40"/>
  <c r="AA935" i="40"/>
  <c r="BF925" i="33"/>
  <c r="AA925" i="40"/>
  <c r="AA920" i="40"/>
  <c r="AY1699" i="33"/>
  <c r="AY1643" i="33"/>
  <c r="AZ1847" i="33"/>
  <c r="AY1913" i="33"/>
  <c r="BV921" i="33"/>
  <c r="AE921" i="40"/>
  <c r="BV20" i="33"/>
  <c r="BV911" i="33"/>
  <c r="AE911" i="40"/>
  <c r="BV936" i="33"/>
  <c r="AE936" i="40"/>
  <c r="BV961" i="33"/>
  <c r="AE961" i="40"/>
  <c r="BV976" i="33"/>
  <c r="AE976" i="40"/>
  <c r="BV951" i="33"/>
  <c r="AE951" i="40"/>
  <c r="BG954" i="33"/>
  <c r="BF955" i="33"/>
  <c r="BF964" i="33"/>
  <c r="AA964" i="40"/>
  <c r="BJ941" i="33"/>
  <c r="AB941" i="40"/>
  <c r="BK931" i="33"/>
  <c r="BI971" i="33"/>
  <c r="BH981" i="33"/>
  <c r="AZ1853" i="33"/>
  <c r="BV1101" i="33"/>
  <c r="BV1102" i="33"/>
  <c r="AB1470" i="40"/>
  <c r="BJ956" i="33"/>
  <c r="AB956" i="40"/>
  <c r="BI966" i="33"/>
  <c r="BW1100" i="33"/>
  <c r="BW1065" i="33"/>
  <c r="BW1104" i="33"/>
  <c r="BH926" i="33"/>
  <c r="BI916" i="33"/>
  <c r="BH915" i="33"/>
  <c r="BN914" i="33"/>
  <c r="AC914" i="40"/>
  <c r="BI949" i="33"/>
  <c r="BH950" i="33"/>
  <c r="BJ909" i="33"/>
  <c r="AB909" i="40"/>
  <c r="BI910" i="33"/>
  <c r="BH975" i="33"/>
  <c r="BI974" i="33"/>
  <c r="CU1698" i="33"/>
  <c r="CT1646" i="33"/>
  <c r="AK1646" i="40"/>
  <c r="BI959" i="33"/>
  <c r="BH960" i="33"/>
  <c r="BH970" i="33"/>
  <c r="BH979" i="33"/>
  <c r="BI969" i="33"/>
  <c r="BH934" i="33"/>
  <c r="BG935" i="33"/>
  <c r="BG940" i="33"/>
  <c r="BG939" i="33"/>
  <c r="CW1551" i="33"/>
  <c r="CV1550" i="33"/>
  <c r="BW1076" i="33"/>
  <c r="BW993" i="33"/>
  <c r="BW1075" i="33"/>
  <c r="BV986" i="33"/>
  <c r="BV991" i="33"/>
  <c r="AE991" i="40"/>
  <c r="CA1108" i="33"/>
  <c r="BZ1110" i="33"/>
  <c r="BZ1109" i="33"/>
  <c r="BG980" i="33"/>
  <c r="BG924" i="33"/>
  <c r="BG920" i="33"/>
  <c r="BG925" i="33"/>
  <c r="BH919" i="33"/>
  <c r="BI930" i="33"/>
  <c r="BJ929" i="33"/>
  <c r="AB929" i="40"/>
  <c r="BY1077" i="33"/>
  <c r="BY1082" i="33"/>
  <c r="BX1074" i="33"/>
  <c r="BV1043" i="33"/>
  <c r="BV1105" i="33"/>
  <c r="BV1106" i="33"/>
  <c r="BX1035" i="33"/>
  <c r="AB1424" i="40"/>
  <c r="BY82" i="33"/>
  <c r="BU1098" i="33"/>
  <c r="BV1096" i="33"/>
  <c r="AE1096" i="40"/>
  <c r="AE1097" i="40"/>
  <c r="BV1044" i="33"/>
  <c r="AY1646" i="33"/>
  <c r="AC1032" i="40"/>
  <c r="BN572" i="33"/>
  <c r="BN1424" i="33"/>
  <c r="BN1690" i="33"/>
  <c r="AC1690" i="40"/>
  <c r="BP1086" i="33"/>
  <c r="BP1085" i="33"/>
  <c r="BQ1081" i="33"/>
  <c r="BQ1080" i="33"/>
  <c r="BQ29" i="33"/>
  <c r="BQ1058" i="33"/>
  <c r="BQ998" i="33"/>
  <c r="BQ1084" i="33"/>
  <c r="BQ1011" i="33"/>
  <c r="BR994" i="33"/>
  <c r="BR1079" i="33"/>
  <c r="BO1032" i="33"/>
  <c r="BO572" i="33"/>
  <c r="BO1424" i="33"/>
  <c r="BO1690" i="33"/>
  <c r="BO73" i="33"/>
  <c r="BO91" i="33"/>
  <c r="BP38" i="33"/>
  <c r="BP1033" i="33"/>
  <c r="BP573" i="33"/>
  <c r="BP1425" i="33"/>
  <c r="BP1691" i="33"/>
  <c r="BP1041" i="33"/>
  <c r="BP1008" i="33"/>
  <c r="DG2093" i="33"/>
  <c r="DG2092" i="33"/>
  <c r="DG2097" i="33"/>
  <c r="AC73" i="40"/>
  <c r="AC91" i="40"/>
  <c r="BN91" i="33"/>
  <c r="BW47" i="33"/>
  <c r="AC1035" i="40"/>
  <c r="AC1065" i="40"/>
  <c r="AC1066" i="40"/>
  <c r="AC1067" i="40"/>
  <c r="AC1064" i="40"/>
  <c r="AE986" i="40"/>
  <c r="BF965" i="33"/>
  <c r="AA965" i="40"/>
  <c r="AA955" i="40"/>
  <c r="BW961" i="33"/>
  <c r="BW20" i="33"/>
  <c r="BW976" i="33"/>
  <c r="BW951" i="33"/>
  <c r="BW911" i="33"/>
  <c r="BY1035" i="33"/>
  <c r="BZ1077" i="33"/>
  <c r="BZ1082" i="33"/>
  <c r="BY1074" i="33"/>
  <c r="BI979" i="33"/>
  <c r="BJ969" i="33"/>
  <c r="AB969" i="40"/>
  <c r="BI970" i="33"/>
  <c r="BI926" i="33"/>
  <c r="BJ916" i="33"/>
  <c r="AB916" i="40"/>
  <c r="BI915" i="33"/>
  <c r="BK956" i="33"/>
  <c r="BJ966" i="33"/>
  <c r="AB966" i="40"/>
  <c r="BJ949" i="33"/>
  <c r="AB949" i="40"/>
  <c r="BI950" i="33"/>
  <c r="BI981" i="33"/>
  <c r="BJ971" i="33"/>
  <c r="AB971" i="40"/>
  <c r="BK929" i="33"/>
  <c r="BJ930" i="33"/>
  <c r="AB930" i="40"/>
  <c r="CX1551" i="33"/>
  <c r="AL1551" i="40"/>
  <c r="AL1553" i="40"/>
  <c r="CW1550" i="33"/>
  <c r="BO914" i="33"/>
  <c r="BW921" i="33"/>
  <c r="BW936" i="33"/>
  <c r="CB1108" i="33"/>
  <c r="CA1109" i="33"/>
  <c r="CA1110" i="33"/>
  <c r="BL931" i="33"/>
  <c r="BK941" i="33"/>
  <c r="BV1097" i="33"/>
  <c r="BV1098" i="33"/>
  <c r="BH920" i="33"/>
  <c r="BH925" i="33"/>
  <c r="BH924" i="33"/>
  <c r="BI919" i="33"/>
  <c r="BI960" i="33"/>
  <c r="BJ959" i="33"/>
  <c r="AB959" i="40"/>
  <c r="AB1409" i="40"/>
  <c r="BW1106" i="33"/>
  <c r="BW1105" i="33"/>
  <c r="BH935" i="33"/>
  <c r="BH940" i="33"/>
  <c r="BI934" i="33"/>
  <c r="BH939" i="33"/>
  <c r="CV1698" i="33"/>
  <c r="CU1646" i="33"/>
  <c r="BW1101" i="33"/>
  <c r="BW1102" i="33"/>
  <c r="BX47" i="33"/>
  <c r="BW1043" i="33"/>
  <c r="BI975" i="33"/>
  <c r="BJ974" i="33"/>
  <c r="AB974" i="40"/>
  <c r="BX1100" i="33"/>
  <c r="BX1065" i="33"/>
  <c r="BX1104" i="33"/>
  <c r="AZ1850" i="33"/>
  <c r="AZ1851" i="33"/>
  <c r="AZ1699" i="33"/>
  <c r="AZ1643" i="33"/>
  <c r="AZ1646" i="33"/>
  <c r="BX1076" i="33"/>
  <c r="BX993" i="33"/>
  <c r="BX1075" i="33"/>
  <c r="BW986" i="33"/>
  <c r="AB1402" i="40"/>
  <c r="BH980" i="33"/>
  <c r="BK909" i="33"/>
  <c r="BJ910" i="33"/>
  <c r="AB910" i="40"/>
  <c r="BG955" i="33"/>
  <c r="BG965" i="33"/>
  <c r="BH954" i="33"/>
  <c r="BG964" i="33"/>
  <c r="BZ82" i="33"/>
  <c r="AF82" i="40"/>
  <c r="BW1096" i="33"/>
  <c r="BW1098" i="33"/>
  <c r="BW1044" i="33"/>
  <c r="BR1080" i="33"/>
  <c r="BR1081" i="33"/>
  <c r="AD1079" i="40"/>
  <c r="AD1080" i="40"/>
  <c r="AD994" i="40"/>
  <c r="BQ1086" i="33"/>
  <c r="BQ1085" i="33"/>
  <c r="DH2093" i="33"/>
  <c r="DH2092" i="33"/>
  <c r="DH2097" i="33"/>
  <c r="BS994" i="33"/>
  <c r="BS1079" i="33"/>
  <c r="AF1034" i="40"/>
  <c r="BP1032" i="33"/>
  <c r="BP572" i="33"/>
  <c r="BP1424" i="33"/>
  <c r="BP1690" i="33"/>
  <c r="BP73" i="33"/>
  <c r="BP91" i="33"/>
  <c r="BQ38" i="33"/>
  <c r="BQ1041" i="33"/>
  <c r="BQ1008" i="33"/>
  <c r="BQ1033" i="33"/>
  <c r="BQ573" i="33"/>
  <c r="BQ1425" i="33"/>
  <c r="BQ1691" i="33"/>
  <c r="BR29" i="33"/>
  <c r="AD29" i="40"/>
  <c r="BR998" i="33"/>
  <c r="BR1084" i="33"/>
  <c r="BR1011" i="33"/>
  <c r="AD1011" i="40"/>
  <c r="BR1058" i="33"/>
  <c r="AD1058" i="40"/>
  <c r="BW991" i="33"/>
  <c r="BA1847" i="33"/>
  <c r="BA1853" i="33"/>
  <c r="BA1850" i="33"/>
  <c r="BA1851" i="33"/>
  <c r="AZ1913" i="33"/>
  <c r="BX951" i="33"/>
  <c r="BX20" i="33"/>
  <c r="BX1101" i="33"/>
  <c r="BX1102" i="33"/>
  <c r="BL941" i="33"/>
  <c r="BM931" i="33"/>
  <c r="CX1550" i="33"/>
  <c r="AL1550" i="40"/>
  <c r="CY1551" i="33"/>
  <c r="BJ950" i="33"/>
  <c r="AB950" i="40"/>
  <c r="BK949" i="33"/>
  <c r="BI980" i="33"/>
  <c r="AF1059" i="40"/>
  <c r="AF1060" i="40"/>
  <c r="AF1061" i="40"/>
  <c r="BY1100" i="33"/>
  <c r="BY1065" i="33"/>
  <c r="BY1104" i="33"/>
  <c r="BX936" i="33"/>
  <c r="BK969" i="33"/>
  <c r="BJ970" i="33"/>
  <c r="AB970" i="40"/>
  <c r="BJ979" i="33"/>
  <c r="AB979" i="40"/>
  <c r="BX986" i="33"/>
  <c r="BX991" i="33"/>
  <c r="BK974" i="33"/>
  <c r="BJ975" i="33"/>
  <c r="AB975" i="40"/>
  <c r="CW1698" i="33"/>
  <c r="CV1646" i="33"/>
  <c r="BI920" i="33"/>
  <c r="BI925" i="33"/>
  <c r="BJ919" i="33"/>
  <c r="AB919" i="40"/>
  <c r="BI924" i="33"/>
  <c r="BX921" i="33"/>
  <c r="BL909" i="33"/>
  <c r="BK910" i="33"/>
  <c r="BL929" i="33"/>
  <c r="BK930" i="33"/>
  <c r="BK966" i="33"/>
  <c r="BL956" i="33"/>
  <c r="BY1076" i="33"/>
  <c r="BY993" i="33"/>
  <c r="BY20" i="33"/>
  <c r="BY1075" i="33"/>
  <c r="BI935" i="33"/>
  <c r="BI940" i="33"/>
  <c r="BJ934" i="33"/>
  <c r="AB934" i="40"/>
  <c r="BI939" i="33"/>
  <c r="BP914" i="33"/>
  <c r="BJ981" i="33"/>
  <c r="AB981" i="40"/>
  <c r="BK971" i="33"/>
  <c r="CA1077" i="33"/>
  <c r="CA1082" i="33"/>
  <c r="BZ1074" i="33"/>
  <c r="AF1074" i="40"/>
  <c r="AF1075" i="40"/>
  <c r="BJ926" i="33"/>
  <c r="AB926" i="40"/>
  <c r="BK916" i="33"/>
  <c r="BJ915" i="33"/>
  <c r="AB915" i="40"/>
  <c r="BX1043" i="33"/>
  <c r="BX911" i="33"/>
  <c r="BZ1035" i="33"/>
  <c r="BI954" i="33"/>
  <c r="BH955" i="33"/>
  <c r="BH965" i="33"/>
  <c r="BH964" i="33"/>
  <c r="BX1106" i="33"/>
  <c r="BX1105" i="33"/>
  <c r="BK959" i="33"/>
  <c r="BJ960" i="33"/>
  <c r="AB960" i="40"/>
  <c r="CC1108" i="33"/>
  <c r="CB1109" i="33"/>
  <c r="CB1110" i="33"/>
  <c r="BX976" i="33"/>
  <c r="BX961" i="33"/>
  <c r="AC1464" i="40"/>
  <c r="BW1097" i="33"/>
  <c r="BX1096" i="33"/>
  <c r="BX1044" i="33"/>
  <c r="BA1699" i="33"/>
  <c r="BA1643" i="33"/>
  <c r="BR1085" i="33"/>
  <c r="BR1086" i="33"/>
  <c r="AD1084" i="40"/>
  <c r="AD1085" i="40"/>
  <c r="BS1080" i="33"/>
  <c r="BS1081" i="33"/>
  <c r="AD998" i="40"/>
  <c r="AD1041" i="40"/>
  <c r="BS1011" i="33"/>
  <c r="BS1058" i="33"/>
  <c r="BS29" i="33"/>
  <c r="BS998" i="33"/>
  <c r="BS1084" i="33"/>
  <c r="BQ1032" i="33"/>
  <c r="BQ572" i="33"/>
  <c r="BQ1424" i="33"/>
  <c r="BQ1690" i="33"/>
  <c r="BQ73" i="33"/>
  <c r="BQ91" i="33"/>
  <c r="BT994" i="33"/>
  <c r="BT1079" i="33"/>
  <c r="CA82" i="33"/>
  <c r="BY47" i="33"/>
  <c r="DI2092" i="33"/>
  <c r="DI2093" i="33"/>
  <c r="DI2097" i="33"/>
  <c r="BR38" i="33"/>
  <c r="AD38" i="40"/>
  <c r="BR1033" i="33"/>
  <c r="BR573" i="33"/>
  <c r="BR1425" i="33"/>
  <c r="BR1691" i="33"/>
  <c r="AD1691" i="40"/>
  <c r="BR1041" i="33"/>
  <c r="BR1008" i="33"/>
  <c r="AD1008" i="40"/>
  <c r="BB1847" i="33"/>
  <c r="BA1913" i="33"/>
  <c r="BY911" i="33"/>
  <c r="BY961" i="33"/>
  <c r="BY976" i="33"/>
  <c r="BJ980" i="33"/>
  <c r="AB980" i="40"/>
  <c r="BK919" i="33"/>
  <c r="BJ920" i="33"/>
  <c r="BJ924" i="33"/>
  <c r="AB924" i="40"/>
  <c r="BZ1100" i="33"/>
  <c r="AF1100" i="40"/>
  <c r="AF1101" i="40"/>
  <c r="BZ1065" i="33"/>
  <c r="BZ1104" i="33"/>
  <c r="AF1104" i="40"/>
  <c r="AF1105" i="40"/>
  <c r="BY986" i="33"/>
  <c r="BY991" i="33"/>
  <c r="BX1097" i="33"/>
  <c r="BX1098" i="33"/>
  <c r="BQ914" i="33"/>
  <c r="BR914" i="33"/>
  <c r="BK979" i="33"/>
  <c r="BL969" i="33"/>
  <c r="BK970" i="33"/>
  <c r="BK950" i="33"/>
  <c r="BL949" i="33"/>
  <c r="BZ47" i="33"/>
  <c r="BY1043" i="33"/>
  <c r="BM956" i="33"/>
  <c r="BL966" i="33"/>
  <c r="BM909" i="33"/>
  <c r="BL910" i="33"/>
  <c r="CX1698" i="33"/>
  <c r="CW1646" i="33"/>
  <c r="BB1853" i="33"/>
  <c r="BJ935" i="33"/>
  <c r="BK934" i="33"/>
  <c r="BJ939" i="33"/>
  <c r="AB939" i="40"/>
  <c r="BY921" i="33"/>
  <c r="BY936" i="33"/>
  <c r="CY1550" i="33"/>
  <c r="CZ1551" i="33"/>
  <c r="CD1108" i="33"/>
  <c r="AG1108" i="40"/>
  <c r="AG1109" i="40"/>
  <c r="CC1109" i="33"/>
  <c r="CC1110" i="33"/>
  <c r="BJ954" i="33"/>
  <c r="AB954" i="40"/>
  <c r="BI955" i="33"/>
  <c r="BI965" i="33"/>
  <c r="BI964" i="33"/>
  <c r="BZ993" i="33"/>
  <c r="BZ20" i="33"/>
  <c r="BZ1075" i="33"/>
  <c r="BZ1076" i="33"/>
  <c r="BL974" i="33"/>
  <c r="BK975" i="33"/>
  <c r="BY1106" i="33"/>
  <c r="BY1105" i="33"/>
  <c r="CB1077" i="33"/>
  <c r="CB1082" i="33"/>
  <c r="CA1074" i="33"/>
  <c r="BM941" i="33"/>
  <c r="BN931" i="33"/>
  <c r="AC931" i="40"/>
  <c r="BL959" i="33"/>
  <c r="BK960" i="33"/>
  <c r="CA1035" i="33"/>
  <c r="BL916" i="33"/>
  <c r="BK926" i="33"/>
  <c r="BK915" i="33"/>
  <c r="BL971" i="33"/>
  <c r="BK981" i="33"/>
  <c r="BL930" i="33"/>
  <c r="BM929" i="33"/>
  <c r="BY1102" i="33"/>
  <c r="BY1101" i="33"/>
  <c r="BY951" i="33"/>
  <c r="AC1425" i="40"/>
  <c r="CB82" i="33"/>
  <c r="BY1096" i="33"/>
  <c r="BY1098" i="33"/>
  <c r="BY1044" i="33"/>
  <c r="BA1646" i="33"/>
  <c r="BT1080" i="33"/>
  <c r="BT1081" i="33"/>
  <c r="BS1085" i="33"/>
  <c r="BS1086" i="33"/>
  <c r="BU994" i="33"/>
  <c r="BU1079" i="33"/>
  <c r="DJ2092" i="33"/>
  <c r="AO1882" i="40"/>
  <c r="AF1042" i="40"/>
  <c r="AF1043" i="40"/>
  <c r="AF1044" i="40"/>
  <c r="AF47" i="40"/>
  <c r="AD1033" i="40"/>
  <c r="BR1032" i="33"/>
  <c r="BR73" i="33"/>
  <c r="BS38" i="33"/>
  <c r="BS1033" i="33"/>
  <c r="BS573" i="33"/>
  <c r="BS1425" i="33"/>
  <c r="BS1691" i="33"/>
  <c r="BS1041" i="33"/>
  <c r="BS1008" i="33"/>
  <c r="BT29" i="33"/>
  <c r="BT998" i="33"/>
  <c r="BT1084" i="33"/>
  <c r="BT1011" i="33"/>
  <c r="BT1058" i="33"/>
  <c r="BJ925" i="33"/>
  <c r="AB925" i="40"/>
  <c r="AB920" i="40"/>
  <c r="BS914" i="33"/>
  <c r="BT914" i="33"/>
  <c r="AD914" i="40"/>
  <c r="AF993" i="40"/>
  <c r="BJ940" i="33"/>
  <c r="AB940" i="40"/>
  <c r="AB935" i="40"/>
  <c r="BZ951" i="33"/>
  <c r="AF951" i="40"/>
  <c r="AG951" i="40"/>
  <c r="AH951" i="40"/>
  <c r="AI951" i="40"/>
  <c r="AJ951" i="40"/>
  <c r="AK951" i="40"/>
  <c r="AL951" i="40"/>
  <c r="AM951" i="40"/>
  <c r="AN951" i="40"/>
  <c r="AO951" i="40"/>
  <c r="BZ921" i="33"/>
  <c r="AF921" i="40"/>
  <c r="AG921" i="40"/>
  <c r="AH921" i="40"/>
  <c r="AI921" i="40"/>
  <c r="AJ921" i="40"/>
  <c r="AK921" i="40"/>
  <c r="AL921" i="40"/>
  <c r="AM921" i="40"/>
  <c r="AN921" i="40"/>
  <c r="AO921" i="40"/>
  <c r="BK980" i="33"/>
  <c r="AC1470" i="40"/>
  <c r="BL975" i="33"/>
  <c r="BM974" i="33"/>
  <c r="BK954" i="33"/>
  <c r="BJ955" i="33"/>
  <c r="BJ964" i="33"/>
  <c r="AB964" i="40"/>
  <c r="BZ936" i="33"/>
  <c r="AF936" i="40"/>
  <c r="AG936" i="40"/>
  <c r="AH936" i="40"/>
  <c r="AI936" i="40"/>
  <c r="AJ936" i="40"/>
  <c r="AK936" i="40"/>
  <c r="AL936" i="40"/>
  <c r="AM936" i="40"/>
  <c r="AN936" i="40"/>
  <c r="AO936" i="40"/>
  <c r="CY1698" i="33"/>
  <c r="CX1646" i="33"/>
  <c r="AL1646" i="40"/>
  <c r="BM949" i="33"/>
  <c r="BL950" i="33"/>
  <c r="BZ1105" i="33"/>
  <c r="BZ1106" i="33"/>
  <c r="BM959" i="33"/>
  <c r="BL960" i="33"/>
  <c r="BZ1102" i="33"/>
  <c r="BZ1101" i="33"/>
  <c r="BL981" i="33"/>
  <c r="BM971" i="33"/>
  <c r="CA993" i="33"/>
  <c r="CA1075" i="33"/>
  <c r="CA1076" i="33"/>
  <c r="BM910" i="33"/>
  <c r="BN909" i="33"/>
  <c r="AC909" i="40"/>
  <c r="CA1100" i="33"/>
  <c r="CA1065" i="33"/>
  <c r="CA1104" i="33"/>
  <c r="CC1077" i="33"/>
  <c r="CC1082" i="33"/>
  <c r="CB1074" i="33"/>
  <c r="BZ986" i="33"/>
  <c r="BZ991" i="33"/>
  <c r="AF991" i="40"/>
  <c r="BK935" i="33"/>
  <c r="BK940" i="33"/>
  <c r="BL934" i="33"/>
  <c r="BK939" i="33"/>
  <c r="BM969" i="33"/>
  <c r="BL970" i="33"/>
  <c r="BL979" i="33"/>
  <c r="CE1108" i="33"/>
  <c r="CD1109" i="33"/>
  <c r="CD1110" i="33"/>
  <c r="BM966" i="33"/>
  <c r="BN956" i="33"/>
  <c r="AC956" i="40"/>
  <c r="BL915" i="33"/>
  <c r="BM916" i="33"/>
  <c r="BL926" i="33"/>
  <c r="BN941" i="33"/>
  <c r="AC941" i="40"/>
  <c r="BO931" i="33"/>
  <c r="BZ976" i="33"/>
  <c r="AF976" i="40"/>
  <c r="AG976" i="40"/>
  <c r="AH976" i="40"/>
  <c r="AI976" i="40"/>
  <c r="AJ976" i="40"/>
  <c r="AK976" i="40"/>
  <c r="AL976" i="40"/>
  <c r="AM976" i="40"/>
  <c r="AN976" i="40"/>
  <c r="AO976" i="40"/>
  <c r="BB1850" i="33"/>
  <c r="BB1851" i="33"/>
  <c r="BB1699" i="33"/>
  <c r="BB1643" i="33"/>
  <c r="BB1646" i="33"/>
  <c r="BL919" i="33"/>
  <c r="BK920" i="33"/>
  <c r="BK925" i="33"/>
  <c r="BK924" i="33"/>
  <c r="BN929" i="33"/>
  <c r="AC929" i="40"/>
  <c r="BM930" i="33"/>
  <c r="DA1551" i="33"/>
  <c r="CZ1550" i="33"/>
  <c r="BZ911" i="33"/>
  <c r="AF911" i="40"/>
  <c r="AG911" i="40"/>
  <c r="AH911" i="40"/>
  <c r="AI911" i="40"/>
  <c r="AJ911" i="40"/>
  <c r="AK911" i="40"/>
  <c r="AL911" i="40"/>
  <c r="AM911" i="40"/>
  <c r="AN911" i="40"/>
  <c r="AO911" i="40"/>
  <c r="CB1035" i="33"/>
  <c r="BZ1043" i="33"/>
  <c r="BZ961" i="33"/>
  <c r="AF961" i="40"/>
  <c r="AG961" i="40"/>
  <c r="AH961" i="40"/>
  <c r="AI961" i="40"/>
  <c r="AJ961" i="40"/>
  <c r="AK961" i="40"/>
  <c r="AL961" i="40"/>
  <c r="AM961" i="40"/>
  <c r="AN961" i="40"/>
  <c r="AO961" i="40"/>
  <c r="AC1424" i="40"/>
  <c r="CC82" i="33"/>
  <c r="BY1097" i="33"/>
  <c r="BZ1096" i="33"/>
  <c r="BZ1044" i="33"/>
  <c r="Z1643" i="40"/>
  <c r="Z1646" i="40"/>
  <c r="AD1032" i="40"/>
  <c r="BR572" i="33"/>
  <c r="BR1424" i="33"/>
  <c r="BR1690" i="33"/>
  <c r="AD1690" i="40"/>
  <c r="BZ1097" i="33"/>
  <c r="AF1096" i="40"/>
  <c r="AF1097" i="40"/>
  <c r="BU1081" i="33"/>
  <c r="BU1080" i="33"/>
  <c r="BT1085" i="33"/>
  <c r="BT1086" i="33"/>
  <c r="BS1032" i="33"/>
  <c r="BS572" i="33"/>
  <c r="BS1424" i="33"/>
  <c r="BS1690" i="33"/>
  <c r="BS73" i="33"/>
  <c r="BS91" i="33"/>
  <c r="BT38" i="33"/>
  <c r="BT1033" i="33"/>
  <c r="BT573" i="33"/>
  <c r="BT1425" i="33"/>
  <c r="BT1691" i="33"/>
  <c r="BT1041" i="33"/>
  <c r="BT1008" i="33"/>
  <c r="AD73" i="40"/>
  <c r="AD91" i="40"/>
  <c r="BR91" i="33"/>
  <c r="BU29" i="33"/>
  <c r="BU998" i="33"/>
  <c r="BU1084" i="33"/>
  <c r="BU1011" i="33"/>
  <c r="BU1058" i="33"/>
  <c r="CA47" i="33"/>
  <c r="AD1035" i="40"/>
  <c r="AD1065" i="40"/>
  <c r="AD1066" i="40"/>
  <c r="AD1067" i="40"/>
  <c r="AD1064" i="40"/>
  <c r="BV994" i="33"/>
  <c r="BV1079" i="33"/>
  <c r="AF986" i="40"/>
  <c r="BJ965" i="33"/>
  <c r="AB965" i="40"/>
  <c r="AB955" i="40"/>
  <c r="BC1847" i="33"/>
  <c r="BC1853" i="33"/>
  <c r="BC1850" i="33"/>
  <c r="BC1851" i="33"/>
  <c r="BB1913" i="33"/>
  <c r="Z1793" i="40"/>
  <c r="CA936" i="33"/>
  <c r="BL980" i="33"/>
  <c r="CA911" i="33"/>
  <c r="CA921" i="33"/>
  <c r="CA20" i="33"/>
  <c r="CA961" i="33"/>
  <c r="CA976" i="33"/>
  <c r="BL924" i="33"/>
  <c r="BL920" i="33"/>
  <c r="BL925" i="33"/>
  <c r="BM919" i="33"/>
  <c r="CB1100" i="33"/>
  <c r="CB1065" i="33"/>
  <c r="CB1104" i="33"/>
  <c r="BN971" i="33"/>
  <c r="AC971" i="40"/>
  <c r="BM981" i="33"/>
  <c r="BL954" i="33"/>
  <c r="BK955" i="33"/>
  <c r="BK965" i="33"/>
  <c r="BK964" i="33"/>
  <c r="BU914" i="33"/>
  <c r="CB47" i="33"/>
  <c r="CA1043" i="33"/>
  <c r="DB1551" i="33"/>
  <c r="AM1551" i="40"/>
  <c r="AM1553" i="40"/>
  <c r="DA1550" i="33"/>
  <c r="AC1409" i="40"/>
  <c r="AC1402" i="40"/>
  <c r="CF1108" i="33"/>
  <c r="CE1109" i="33"/>
  <c r="CE1110" i="33"/>
  <c r="BM975" i="33"/>
  <c r="BN974" i="33"/>
  <c r="AC974" i="40"/>
  <c r="BP931" i="33"/>
  <c r="BO941" i="33"/>
  <c r="CB993" i="33"/>
  <c r="CB1075" i="33"/>
  <c r="CB1076" i="33"/>
  <c r="BO909" i="33"/>
  <c r="BN910" i="33"/>
  <c r="AC910" i="40"/>
  <c r="BM950" i="33"/>
  <c r="BN949" i="33"/>
  <c r="AC949" i="40"/>
  <c r="CC1035" i="33"/>
  <c r="BN930" i="33"/>
  <c r="AC930" i="40"/>
  <c r="BO929" i="33"/>
  <c r="CD1077" i="33"/>
  <c r="CD1082" i="33"/>
  <c r="CC1074" i="33"/>
  <c r="BZ1098" i="33"/>
  <c r="BO956" i="33"/>
  <c r="BN966" i="33"/>
  <c r="AC966" i="40"/>
  <c r="BM970" i="33"/>
  <c r="BN969" i="33"/>
  <c r="AC969" i="40"/>
  <c r="BM979" i="33"/>
  <c r="CZ1698" i="33"/>
  <c r="CY1646" i="33"/>
  <c r="BN916" i="33"/>
  <c r="AC916" i="40"/>
  <c r="BM926" i="33"/>
  <c r="BM915" i="33"/>
  <c r="CA1105" i="33"/>
  <c r="CA1106" i="33"/>
  <c r="BN959" i="33"/>
  <c r="AC959" i="40"/>
  <c r="BM960" i="33"/>
  <c r="BL935" i="33"/>
  <c r="BL940" i="33"/>
  <c r="BM934" i="33"/>
  <c r="BL939" i="33"/>
  <c r="CA1102" i="33"/>
  <c r="CA1101" i="33"/>
  <c r="CA986" i="33"/>
  <c r="CA951" i="33"/>
  <c r="CD82" i="33"/>
  <c r="AG82" i="40"/>
  <c r="CA1096" i="33"/>
  <c r="CA1097" i="33"/>
  <c r="CA1044" i="33"/>
  <c r="BC1699" i="33"/>
  <c r="BC1643" i="33"/>
  <c r="AE1079" i="40"/>
  <c r="AE1080" i="40"/>
  <c r="BV1080" i="33"/>
  <c r="BV1081" i="33"/>
  <c r="BU1086" i="33"/>
  <c r="BU1085" i="33"/>
  <c r="AE994" i="40"/>
  <c r="BT1032" i="33"/>
  <c r="BT572" i="33"/>
  <c r="BT1424" i="33"/>
  <c r="BT1690" i="33"/>
  <c r="BT73" i="33"/>
  <c r="BT91" i="33"/>
  <c r="BV29" i="33"/>
  <c r="AE29" i="40"/>
  <c r="BV1011" i="33"/>
  <c r="AE1011" i="40"/>
  <c r="BV1058" i="33"/>
  <c r="AE1058" i="40"/>
  <c r="BV998" i="33"/>
  <c r="BV1084" i="33"/>
  <c r="AE1084" i="40"/>
  <c r="AE1085" i="40"/>
  <c r="BW994" i="33"/>
  <c r="BW1079" i="33"/>
  <c r="BU38" i="33"/>
  <c r="BU1033" i="33"/>
  <c r="BU573" i="33"/>
  <c r="BU1425" i="33"/>
  <c r="BU1691" i="33"/>
  <c r="BU1041" i="33"/>
  <c r="BU1008" i="33"/>
  <c r="AG1034" i="40"/>
  <c r="CA991" i="33"/>
  <c r="BD1847" i="33"/>
  <c r="BD1853" i="33"/>
  <c r="BC1913" i="33"/>
  <c r="CB921" i="33"/>
  <c r="CB20" i="33"/>
  <c r="CB961" i="33"/>
  <c r="CB951" i="33"/>
  <c r="BN934" i="33"/>
  <c r="AC934" i="40"/>
  <c r="BM935" i="33"/>
  <c r="BM940" i="33"/>
  <c r="BM939" i="33"/>
  <c r="BO959" i="33"/>
  <c r="BN960" i="33"/>
  <c r="AC960" i="40"/>
  <c r="CC47" i="33"/>
  <c r="CB1043" i="33"/>
  <c r="CB986" i="33"/>
  <c r="CB991" i="33"/>
  <c r="CB1105" i="33"/>
  <c r="CB1106" i="33"/>
  <c r="DA1698" i="33"/>
  <c r="CZ1646" i="33"/>
  <c r="CC993" i="33"/>
  <c r="CC20" i="33"/>
  <c r="CC1075" i="33"/>
  <c r="CC1076" i="33"/>
  <c r="CD1035" i="33"/>
  <c r="BV914" i="33"/>
  <c r="AE914" i="40"/>
  <c r="CB1101" i="33"/>
  <c r="CB1102" i="33"/>
  <c r="CE1077" i="33"/>
  <c r="CE1082" i="33"/>
  <c r="CD1074" i="33"/>
  <c r="AG1074" i="40"/>
  <c r="AG1075" i="40"/>
  <c r="BO949" i="33"/>
  <c r="BN950" i="33"/>
  <c r="AC950" i="40"/>
  <c r="BQ931" i="33"/>
  <c r="BP941" i="33"/>
  <c r="AG1059" i="40"/>
  <c r="AG1060" i="40"/>
  <c r="AG1061" i="40"/>
  <c r="CC1100" i="33"/>
  <c r="CC1065" i="33"/>
  <c r="CC1104" i="33"/>
  <c r="BO969" i="33"/>
  <c r="BN970" i="33"/>
  <c r="AC970" i="40"/>
  <c r="BN979" i="33"/>
  <c r="AC979" i="40"/>
  <c r="CB976" i="33"/>
  <c r="CB936" i="33"/>
  <c r="BO916" i="33"/>
  <c r="BN926" i="33"/>
  <c r="AC926" i="40"/>
  <c r="BN915" i="33"/>
  <c r="AC915" i="40"/>
  <c r="BN975" i="33"/>
  <c r="AC975" i="40"/>
  <c r="BO974" i="33"/>
  <c r="DB1550" i="33"/>
  <c r="AM1550" i="40"/>
  <c r="DC1551" i="33"/>
  <c r="BM954" i="33"/>
  <c r="BL955" i="33"/>
  <c r="BL965" i="33"/>
  <c r="BL964" i="33"/>
  <c r="BN919" i="33"/>
  <c r="AC919" i="40"/>
  <c r="BM924" i="33"/>
  <c r="BM920" i="33"/>
  <c r="BM925" i="33"/>
  <c r="CB911" i="33"/>
  <c r="BO930" i="33"/>
  <c r="BP929" i="33"/>
  <c r="BO910" i="33"/>
  <c r="BP909" i="33"/>
  <c r="BM980" i="33"/>
  <c r="BP956" i="33"/>
  <c r="BO966" i="33"/>
  <c r="CG1108" i="33"/>
  <c r="CF1109" i="33"/>
  <c r="CF1110" i="33"/>
  <c r="BO971" i="33"/>
  <c r="BN981" i="33"/>
  <c r="AC981" i="40"/>
  <c r="AD1464" i="40"/>
  <c r="CA1098" i="33"/>
  <c r="CB1096" i="33"/>
  <c r="CB1044" i="33"/>
  <c r="BC1646" i="33"/>
  <c r="BW1081" i="33"/>
  <c r="BW1080" i="33"/>
  <c r="BV1086" i="33"/>
  <c r="BV1085" i="33"/>
  <c r="AE998" i="40"/>
  <c r="AE1041" i="40"/>
  <c r="BV38" i="33"/>
  <c r="AE38" i="40"/>
  <c r="BV1033" i="33"/>
  <c r="BV573" i="33"/>
  <c r="BV1425" i="33"/>
  <c r="BV1691" i="33"/>
  <c r="AE1691" i="40"/>
  <c r="BV1041" i="33"/>
  <c r="BV1008" i="33"/>
  <c r="AE1008" i="40"/>
  <c r="BU1032" i="33"/>
  <c r="BU572" i="33"/>
  <c r="BU1424" i="33"/>
  <c r="BU1690" i="33"/>
  <c r="BU73" i="33"/>
  <c r="BU91" i="33"/>
  <c r="BW29" i="33"/>
  <c r="BW998" i="33"/>
  <c r="BW1084" i="33"/>
  <c r="BW1011" i="33"/>
  <c r="BW1058" i="33"/>
  <c r="BX994" i="33"/>
  <c r="BX1079" i="33"/>
  <c r="CE82" i="33"/>
  <c r="CC911" i="33"/>
  <c r="CC936" i="33"/>
  <c r="CC976" i="33"/>
  <c r="BN980" i="33"/>
  <c r="AC980" i="40"/>
  <c r="BM955" i="33"/>
  <c r="BM965" i="33"/>
  <c r="BN954" i="33"/>
  <c r="AC954" i="40"/>
  <c r="BM964" i="33"/>
  <c r="BR931" i="33"/>
  <c r="AD931" i="40"/>
  <c r="BQ941" i="33"/>
  <c r="DD1551" i="33"/>
  <c r="DC1550" i="33"/>
  <c r="CC986" i="33"/>
  <c r="CC991" i="33"/>
  <c r="CC1105" i="33"/>
  <c r="CC1106" i="33"/>
  <c r="BO950" i="33"/>
  <c r="BP949" i="33"/>
  <c r="BW914" i="33"/>
  <c r="CH1108" i="33"/>
  <c r="AH1108" i="40"/>
  <c r="AH1109" i="40"/>
  <c r="CG1110" i="33"/>
  <c r="CG1109" i="33"/>
  <c r="BP974" i="33"/>
  <c r="BO975" i="33"/>
  <c r="CC1101" i="33"/>
  <c r="CC1102" i="33"/>
  <c r="CD993" i="33"/>
  <c r="AG993" i="40"/>
  <c r="CD1075" i="33"/>
  <c r="CD1076" i="33"/>
  <c r="DB1698" i="33"/>
  <c r="DA1646" i="33"/>
  <c r="CC921" i="33"/>
  <c r="BP910" i="33"/>
  <c r="BQ909" i="33"/>
  <c r="BP969" i="33"/>
  <c r="BO970" i="33"/>
  <c r="BO979" i="33"/>
  <c r="CD1100" i="33"/>
  <c r="AG1100" i="40"/>
  <c r="AG1101" i="40"/>
  <c r="CD1065" i="33"/>
  <c r="CD1104" i="33"/>
  <c r="AG1104" i="40"/>
  <c r="AG1105" i="40"/>
  <c r="CF1077" i="33"/>
  <c r="CF1082" i="33"/>
  <c r="CE1074" i="33"/>
  <c r="CC951" i="33"/>
  <c r="BO960" i="33"/>
  <c r="BP959" i="33"/>
  <c r="BN924" i="33"/>
  <c r="AC924" i="40"/>
  <c r="BO919" i="33"/>
  <c r="BN920" i="33"/>
  <c r="CC961" i="33"/>
  <c r="BD1850" i="33"/>
  <c r="BD1851" i="33"/>
  <c r="BD1699" i="33"/>
  <c r="BD1643" i="33"/>
  <c r="BD1646" i="33"/>
  <c r="BQ929" i="33"/>
  <c r="BP930" i="33"/>
  <c r="CE1035" i="33"/>
  <c r="CC1043" i="33"/>
  <c r="BO981" i="33"/>
  <c r="BP971" i="33"/>
  <c r="BP966" i="33"/>
  <c r="BQ956" i="33"/>
  <c r="BO926" i="33"/>
  <c r="BP916" i="33"/>
  <c r="BO915" i="33"/>
  <c r="BO934" i="33"/>
  <c r="BN935" i="33"/>
  <c r="BN939" i="33"/>
  <c r="AC939" i="40"/>
  <c r="AD1425" i="40"/>
  <c r="CC1096" i="33"/>
  <c r="CC1097" i="33"/>
  <c r="CC1044" i="33"/>
  <c r="CB1097" i="33"/>
  <c r="CB1098" i="33"/>
  <c r="BW1086" i="33"/>
  <c r="BW1085" i="33"/>
  <c r="BX1081" i="33"/>
  <c r="BX1080" i="33"/>
  <c r="BX29" i="33"/>
  <c r="BX1058" i="33"/>
  <c r="BX998" i="33"/>
  <c r="BX1084" i="33"/>
  <c r="BX1011" i="33"/>
  <c r="BY994" i="33"/>
  <c r="BY1079" i="33"/>
  <c r="CE84" i="33"/>
  <c r="AE1033" i="40"/>
  <c r="BV1032" i="33"/>
  <c r="BV73" i="33"/>
  <c r="CD47" i="33"/>
  <c r="AG47" i="40"/>
  <c r="AG1042" i="40"/>
  <c r="AG1043" i="40"/>
  <c r="AG1044" i="40"/>
  <c r="CD961" i="33"/>
  <c r="BW1041" i="33"/>
  <c r="BW1008" i="33"/>
  <c r="BW1033" i="33"/>
  <c r="BW573" i="33"/>
  <c r="BW1425" i="33"/>
  <c r="BW1691" i="33"/>
  <c r="BW38" i="33"/>
  <c r="BN940" i="33"/>
  <c r="AC940" i="40"/>
  <c r="AC935" i="40"/>
  <c r="BN925" i="33"/>
  <c r="AC925" i="40"/>
  <c r="AC920" i="40"/>
  <c r="CF82" i="33"/>
  <c r="CF84" i="33"/>
  <c r="BE1847" i="33"/>
  <c r="BE1853" i="33"/>
  <c r="BE1699" i="33"/>
  <c r="BE1643" i="33"/>
  <c r="BE1646" i="33"/>
  <c r="BD1913" i="33"/>
  <c r="CD976" i="33"/>
  <c r="CD20" i="33"/>
  <c r="BP919" i="33"/>
  <c r="BO920" i="33"/>
  <c r="BO925" i="33"/>
  <c r="BO924" i="33"/>
  <c r="BX914" i="33"/>
  <c r="BR941" i="33"/>
  <c r="AD941" i="40"/>
  <c r="BS931" i="33"/>
  <c r="BP981" i="33"/>
  <c r="BQ971" i="33"/>
  <c r="BQ930" i="33"/>
  <c r="BR929" i="33"/>
  <c r="AD929" i="40"/>
  <c r="BQ949" i="33"/>
  <c r="BP950" i="33"/>
  <c r="BO935" i="33"/>
  <c r="BO940" i="33"/>
  <c r="BP934" i="33"/>
  <c r="BO939" i="33"/>
  <c r="CE1076" i="33"/>
  <c r="CE993" i="33"/>
  <c r="CE1615" i="33"/>
  <c r="CE1075" i="33"/>
  <c r="BQ969" i="33"/>
  <c r="BP970" i="33"/>
  <c r="BP979" i="33"/>
  <c r="CD986" i="33"/>
  <c r="CD991" i="33"/>
  <c r="AG991" i="40"/>
  <c r="CI1108" i="33"/>
  <c r="CH1110" i="33"/>
  <c r="CH1109" i="33"/>
  <c r="CG1077" i="33"/>
  <c r="CG1082" i="33"/>
  <c r="CF1074" i="33"/>
  <c r="BQ910" i="33"/>
  <c r="BR909" i="33"/>
  <c r="AD909" i="40"/>
  <c r="DE1551" i="33"/>
  <c r="DD1550" i="33"/>
  <c r="CD936" i="33"/>
  <c r="BP926" i="33"/>
  <c r="BQ916" i="33"/>
  <c r="BP915" i="33"/>
  <c r="BQ959" i="33"/>
  <c r="BP960" i="33"/>
  <c r="CD911" i="33"/>
  <c r="CD1043" i="33"/>
  <c r="CD1105" i="33"/>
  <c r="CD1106" i="33"/>
  <c r="CD921" i="33"/>
  <c r="BO980" i="33"/>
  <c r="BN955" i="33"/>
  <c r="BO954" i="33"/>
  <c r="BN964" i="33"/>
  <c r="AC964" i="40"/>
  <c r="BQ966" i="33"/>
  <c r="BR956" i="33"/>
  <c r="AD956" i="40"/>
  <c r="CD1101" i="33"/>
  <c r="CD1102" i="33"/>
  <c r="BQ974" i="33"/>
  <c r="BP975" i="33"/>
  <c r="AD1470" i="40"/>
  <c r="CF1035" i="33"/>
  <c r="CD951" i="33"/>
  <c r="CE1100" i="33"/>
  <c r="CE1065" i="33"/>
  <c r="DC1698" i="33"/>
  <c r="DB1646" i="33"/>
  <c r="AM1646" i="40"/>
  <c r="AD1424" i="40"/>
  <c r="CC1098" i="33"/>
  <c r="CD1096" i="33"/>
  <c r="AG1096" i="40"/>
  <c r="AG1097" i="40"/>
  <c r="CD1044" i="33"/>
  <c r="AE1032" i="40"/>
  <c r="BV572" i="33"/>
  <c r="BV1424" i="33"/>
  <c r="BV1690" i="33"/>
  <c r="AE1690" i="40"/>
  <c r="BE1850" i="33"/>
  <c r="BE1851" i="33"/>
  <c r="BF1847" i="33"/>
  <c r="BF1853" i="33"/>
  <c r="BY1081" i="33"/>
  <c r="BY1080" i="33"/>
  <c r="BX1086" i="33"/>
  <c r="BX1085" i="33"/>
  <c r="BY29" i="33"/>
  <c r="BY1058" i="33"/>
  <c r="BY998" i="33"/>
  <c r="BY1084" i="33"/>
  <c r="BY1011" i="33"/>
  <c r="AE73" i="40"/>
  <c r="AE91" i="40"/>
  <c r="BV91" i="33"/>
  <c r="BZ994" i="33"/>
  <c r="BZ1079" i="33"/>
  <c r="AE1035" i="40"/>
  <c r="AE1065" i="40"/>
  <c r="AE1066" i="40"/>
  <c r="AE1067" i="40"/>
  <c r="AE1064" i="40"/>
  <c r="BX38" i="33"/>
  <c r="BX1033" i="33"/>
  <c r="BX573" i="33"/>
  <c r="BX1425" i="33"/>
  <c r="BX1691" i="33"/>
  <c r="BX1041" i="33"/>
  <c r="BX1008" i="33"/>
  <c r="CE47" i="33"/>
  <c r="BW1032" i="33"/>
  <c r="BW572" i="33"/>
  <c r="BW1424" i="33"/>
  <c r="BW1690" i="33"/>
  <c r="BW73" i="33"/>
  <c r="BW91" i="33"/>
  <c r="CE1104" i="33"/>
  <c r="CE1105" i="33"/>
  <c r="BN965" i="33"/>
  <c r="AC965" i="40"/>
  <c r="AC955" i="40"/>
  <c r="AG986" i="40"/>
  <c r="CE951" i="33"/>
  <c r="CG82" i="33"/>
  <c r="CG84" i="33"/>
  <c r="CE921" i="33"/>
  <c r="CE961" i="33"/>
  <c r="CE20" i="33"/>
  <c r="CE936" i="33"/>
  <c r="BP980" i="33"/>
  <c r="BR971" i="33"/>
  <c r="AD971" i="40"/>
  <c r="BQ981" i="33"/>
  <c r="BY914" i="33"/>
  <c r="AD1402" i="40"/>
  <c r="BR959" i="33"/>
  <c r="AD959" i="40"/>
  <c r="BQ960" i="33"/>
  <c r="BQ934" i="33"/>
  <c r="BP935" i="33"/>
  <c r="BP940" i="33"/>
  <c r="BP939" i="33"/>
  <c r="AD1409" i="40"/>
  <c r="BR966" i="33"/>
  <c r="AD966" i="40"/>
  <c r="BS956" i="33"/>
  <c r="DF1551" i="33"/>
  <c r="AN1551" i="40"/>
  <c r="AN1553" i="40"/>
  <c r="DE1550" i="33"/>
  <c r="BQ970" i="33"/>
  <c r="BR969" i="33"/>
  <c r="AD969" i="40"/>
  <c r="BQ979" i="33"/>
  <c r="BS941" i="33"/>
  <c r="BT931" i="33"/>
  <c r="CE1101" i="33"/>
  <c r="CE1102" i="33"/>
  <c r="BR910" i="33"/>
  <c r="AD910" i="40"/>
  <c r="BS909" i="33"/>
  <c r="CF1100" i="33"/>
  <c r="CF1065" i="33"/>
  <c r="CF1104" i="33"/>
  <c r="CD1097" i="33"/>
  <c r="CD1098" i="33"/>
  <c r="CE1718" i="33"/>
  <c r="CE986" i="33"/>
  <c r="CE1608" i="33"/>
  <c r="BQ950" i="33"/>
  <c r="BR949" i="33"/>
  <c r="AD949" i="40"/>
  <c r="BP954" i="33"/>
  <c r="BO955" i="33"/>
  <c r="BO965" i="33"/>
  <c r="BO964" i="33"/>
  <c r="CF1076" i="33"/>
  <c r="CF993" i="33"/>
  <c r="CF1615" i="33"/>
  <c r="CF1075" i="33"/>
  <c r="CJ1108" i="33"/>
  <c r="CI1109" i="33"/>
  <c r="CI1110" i="33"/>
  <c r="BR930" i="33"/>
  <c r="AD930" i="40"/>
  <c r="BS929" i="33"/>
  <c r="BP920" i="33"/>
  <c r="BP925" i="33"/>
  <c r="BQ919" i="33"/>
  <c r="BP924" i="33"/>
  <c r="DD1698" i="33"/>
  <c r="DC1646" i="33"/>
  <c r="CF47" i="33"/>
  <c r="CE1043" i="33"/>
  <c r="BQ915" i="33"/>
  <c r="BQ926" i="33"/>
  <c r="BR916" i="33"/>
  <c r="AD916" i="40"/>
  <c r="CH1077" i="33"/>
  <c r="CH1082" i="33"/>
  <c r="CG1074" i="33"/>
  <c r="CG1035" i="33"/>
  <c r="BQ975" i="33"/>
  <c r="BR974" i="33"/>
  <c r="AD974" i="40"/>
  <c r="CE911" i="33"/>
  <c r="CE976" i="33"/>
  <c r="AH1034" i="40"/>
  <c r="CE1096" i="33"/>
  <c r="CE1097" i="33"/>
  <c r="CE1044" i="33"/>
  <c r="CE1106" i="33"/>
  <c r="AF994" i="40"/>
  <c r="BF1699" i="33"/>
  <c r="BF1643" i="33"/>
  <c r="BF1850" i="33"/>
  <c r="BF1851" i="33"/>
  <c r="BG1847" i="33"/>
  <c r="BG1853" i="33"/>
  <c r="BE1913" i="33"/>
  <c r="BZ1080" i="33"/>
  <c r="BZ1081" i="33"/>
  <c r="AF1079" i="40"/>
  <c r="AF1080" i="40"/>
  <c r="BY1086" i="33"/>
  <c r="BY1085" i="33"/>
  <c r="BX1032" i="33"/>
  <c r="BX572" i="33"/>
  <c r="BX1424" i="33"/>
  <c r="BX1690" i="33"/>
  <c r="BX73" i="33"/>
  <c r="BX91" i="33"/>
  <c r="BY38" i="33"/>
  <c r="BY1041" i="33"/>
  <c r="BY1008" i="33"/>
  <c r="BY1033" i="33"/>
  <c r="BY573" i="33"/>
  <c r="BY1425" i="33"/>
  <c r="BY1691" i="33"/>
  <c r="BZ29" i="33"/>
  <c r="AF29" i="40"/>
  <c r="BZ998" i="33"/>
  <c r="BZ1084" i="33"/>
  <c r="BZ1011" i="33"/>
  <c r="AF1011" i="40"/>
  <c r="BZ1058" i="33"/>
  <c r="AF1058" i="40"/>
  <c r="CA994" i="33"/>
  <c r="CA1079" i="33"/>
  <c r="BF1913" i="33"/>
  <c r="AA1793" i="40"/>
  <c r="CH82" i="33"/>
  <c r="CH84" i="33"/>
  <c r="AH84" i="40"/>
  <c r="CF911" i="33"/>
  <c r="CE22" i="33"/>
  <c r="CE58" i="33"/>
  <c r="CF961" i="33"/>
  <c r="CF20" i="33"/>
  <c r="BR970" i="33"/>
  <c r="AD970" i="40"/>
  <c r="BS969" i="33"/>
  <c r="BR979" i="33"/>
  <c r="AD979" i="40"/>
  <c r="BS930" i="33"/>
  <c r="BT929" i="33"/>
  <c r="CF1718" i="33"/>
  <c r="CF1720" i="33"/>
  <c r="CF986" i="33"/>
  <c r="CF1608" i="33"/>
  <c r="BS949" i="33"/>
  <c r="BR950" i="33"/>
  <c r="AD950" i="40"/>
  <c r="BQ980" i="33"/>
  <c r="BZ914" i="33"/>
  <c r="AF914" i="40"/>
  <c r="AG914" i="40"/>
  <c r="BS974" i="33"/>
  <c r="BR975" i="33"/>
  <c r="AD975" i="40"/>
  <c r="CG47" i="33"/>
  <c r="CF1043" i="33"/>
  <c r="CE991" i="33"/>
  <c r="CE1613" i="33"/>
  <c r="CF1106" i="33"/>
  <c r="CF1105" i="33"/>
  <c r="DF1550" i="33"/>
  <c r="AN1550" i="40"/>
  <c r="DG1551" i="33"/>
  <c r="BQ935" i="33"/>
  <c r="BQ940" i="33"/>
  <c r="BR934" i="33"/>
  <c r="AD934" i="40"/>
  <c r="BQ939" i="33"/>
  <c r="CG1076" i="33"/>
  <c r="CG993" i="33"/>
  <c r="CG1615" i="33"/>
  <c r="CG1075" i="33"/>
  <c r="CF1101" i="33"/>
  <c r="CF1102" i="33"/>
  <c r="BS966" i="33"/>
  <c r="BT956" i="33"/>
  <c r="BS971" i="33"/>
  <c r="BR981" i="33"/>
  <c r="AD981" i="40"/>
  <c r="CI1077" i="33"/>
  <c r="CI1082" i="33"/>
  <c r="CH1074" i="33"/>
  <c r="AH1074" i="40"/>
  <c r="AH1075" i="40"/>
  <c r="DE1698" i="33"/>
  <c r="DD1646" i="33"/>
  <c r="BQ954" i="33"/>
  <c r="BP955" i="33"/>
  <c r="BP965" i="33"/>
  <c r="BP964" i="33"/>
  <c r="AH1059" i="40"/>
  <c r="AH1060" i="40"/>
  <c r="AH1061" i="40"/>
  <c r="CG1100" i="33"/>
  <c r="CG1065" i="33"/>
  <c r="CG1104" i="33"/>
  <c r="BU931" i="33"/>
  <c r="BT941" i="33"/>
  <c r="CF936" i="33"/>
  <c r="CF976" i="33"/>
  <c r="CH1035" i="33"/>
  <c r="BR915" i="33"/>
  <c r="AD915" i="40"/>
  <c r="BR926" i="33"/>
  <c r="AD926" i="40"/>
  <c r="BS916" i="33"/>
  <c r="CF951" i="33"/>
  <c r="BS910" i="33"/>
  <c r="BT909" i="33"/>
  <c r="BR960" i="33"/>
  <c r="AD960" i="40"/>
  <c r="BS959" i="33"/>
  <c r="BR919" i="33"/>
  <c r="AD919" i="40"/>
  <c r="BQ920" i="33"/>
  <c r="BQ925" i="33"/>
  <c r="BQ924" i="33"/>
  <c r="CK1108" i="33"/>
  <c r="CJ1109" i="33"/>
  <c r="CJ1110" i="33"/>
  <c r="CF921" i="33"/>
  <c r="AE1464" i="40"/>
  <c r="CE1098" i="33"/>
  <c r="CF1096" i="33"/>
  <c r="CF1044" i="33"/>
  <c r="BF1646" i="33"/>
  <c r="AA1646" i="40"/>
  <c r="AA1643" i="40"/>
  <c r="BG1699" i="33"/>
  <c r="BG1643" i="33"/>
  <c r="BG1850" i="33"/>
  <c r="BG1851" i="33"/>
  <c r="BH1847" i="33"/>
  <c r="BH1853" i="33"/>
  <c r="BZ1085" i="33"/>
  <c r="BZ1086" i="33"/>
  <c r="AF1084" i="40"/>
  <c r="AF1085" i="40"/>
  <c r="CA1080" i="33"/>
  <c r="CA1081" i="33"/>
  <c r="CB994" i="33"/>
  <c r="CB1079" i="33"/>
  <c r="BZ38" i="33"/>
  <c r="AF38" i="40"/>
  <c r="BZ1033" i="33"/>
  <c r="BZ573" i="33"/>
  <c r="BZ1425" i="33"/>
  <c r="BZ1691" i="33"/>
  <c r="AF1691" i="40"/>
  <c r="BZ1041" i="33"/>
  <c r="BZ1008" i="33"/>
  <c r="AF1008" i="40"/>
  <c r="AH82" i="40"/>
  <c r="AF998" i="40"/>
  <c r="AF1041" i="40"/>
  <c r="CA1011" i="33"/>
  <c r="CA1058" i="33"/>
  <c r="CA29" i="33"/>
  <c r="CA998" i="33"/>
  <c r="CA1084" i="33"/>
  <c r="BY1032" i="33"/>
  <c r="BY572" i="33"/>
  <c r="BY1424" i="33"/>
  <c r="BY1690" i="33"/>
  <c r="BY73" i="33"/>
  <c r="BY91" i="33"/>
  <c r="AH914" i="40"/>
  <c r="CG936" i="33"/>
  <c r="CI82" i="33"/>
  <c r="CG921" i="33"/>
  <c r="CG976" i="33"/>
  <c r="CF22" i="33"/>
  <c r="CF58" i="33"/>
  <c r="CG911" i="33"/>
  <c r="CG20" i="33"/>
  <c r="CG951" i="33"/>
  <c r="CI1035" i="33"/>
  <c r="CH1100" i="33"/>
  <c r="AH1100" i="40"/>
  <c r="AH1101" i="40"/>
  <c r="CH1065" i="33"/>
  <c r="CH1104" i="33"/>
  <c r="AH1104" i="40"/>
  <c r="AH1105" i="40"/>
  <c r="BS934" i="33"/>
  <c r="BR935" i="33"/>
  <c r="BR939" i="33"/>
  <c r="AD939" i="40"/>
  <c r="CF991" i="33"/>
  <c r="CF1613" i="33"/>
  <c r="BU909" i="33"/>
  <c r="BT910" i="33"/>
  <c r="BT971" i="33"/>
  <c r="BS981" i="33"/>
  <c r="DG1550" i="33"/>
  <c r="DH1551" i="33"/>
  <c r="CF1097" i="33"/>
  <c r="CF1098" i="33"/>
  <c r="BQ955" i="33"/>
  <c r="BQ965" i="33"/>
  <c r="BR954" i="33"/>
  <c r="AD954" i="40"/>
  <c r="BQ964" i="33"/>
  <c r="BU956" i="33"/>
  <c r="BT966" i="33"/>
  <c r="CH47" i="33"/>
  <c r="AH47" i="40"/>
  <c r="CG1043" i="33"/>
  <c r="BT930" i="33"/>
  <c r="BU929" i="33"/>
  <c r="BS926" i="33"/>
  <c r="BT916" i="33"/>
  <c r="BS915" i="33"/>
  <c r="BV931" i="33"/>
  <c r="AE931" i="40"/>
  <c r="BU941" i="33"/>
  <c r="BR924" i="33"/>
  <c r="AD924" i="40"/>
  <c r="BS919" i="33"/>
  <c r="BR920" i="33"/>
  <c r="CG1106" i="33"/>
  <c r="CG1105" i="33"/>
  <c r="DF1698" i="33"/>
  <c r="DE1646" i="33"/>
  <c r="CG1718" i="33"/>
  <c r="CG1720" i="33"/>
  <c r="CG986" i="33"/>
  <c r="CG1608" i="33"/>
  <c r="BS975" i="33"/>
  <c r="BT974" i="33"/>
  <c r="BS970" i="33"/>
  <c r="BS979" i="33"/>
  <c r="BT969" i="33"/>
  <c r="CL1108" i="33"/>
  <c r="AI1108" i="40"/>
  <c r="AI1109" i="40"/>
  <c r="CK1109" i="33"/>
  <c r="CK1110" i="33"/>
  <c r="BS960" i="33"/>
  <c r="BT959" i="33"/>
  <c r="CH993" i="33"/>
  <c r="CH1075" i="33"/>
  <c r="CH1076" i="33"/>
  <c r="BR980" i="33"/>
  <c r="AD980" i="40"/>
  <c r="CG1102" i="33"/>
  <c r="CG1101" i="33"/>
  <c r="CJ1077" i="33"/>
  <c r="CJ1082" i="33"/>
  <c r="CI1074" i="33"/>
  <c r="CA914" i="33"/>
  <c r="BT949" i="33"/>
  <c r="BS950" i="33"/>
  <c r="CG961" i="33"/>
  <c r="AE1425" i="40"/>
  <c r="CG1096" i="33"/>
  <c r="CG1098" i="33"/>
  <c r="CG1044" i="33"/>
  <c r="BG1913" i="33"/>
  <c r="BG1646" i="33"/>
  <c r="AH993" i="40"/>
  <c r="CH1615" i="33"/>
  <c r="AH1615" i="40"/>
  <c r="BH1699" i="33"/>
  <c r="BH1643" i="33"/>
  <c r="BH1646" i="33"/>
  <c r="BH1850" i="33"/>
  <c r="BH1851" i="33"/>
  <c r="BI1847" i="33"/>
  <c r="BI1853" i="33"/>
  <c r="AH1065" i="40"/>
  <c r="AH1066" i="40"/>
  <c r="AH1067" i="40"/>
  <c r="CB1080" i="33"/>
  <c r="CB1081" i="33"/>
  <c r="CA1085" i="33"/>
  <c r="CA1086" i="33"/>
  <c r="CA38" i="33"/>
  <c r="CA1033" i="33"/>
  <c r="CA573" i="33"/>
  <c r="CA1425" i="33"/>
  <c r="CA1691" i="33"/>
  <c r="CA1041" i="33"/>
  <c r="CA1008" i="33"/>
  <c r="AF1033" i="40"/>
  <c r="BZ1032" i="33"/>
  <c r="BZ73" i="33"/>
  <c r="AH1042" i="40"/>
  <c r="AH1043" i="40"/>
  <c r="AH1044" i="40"/>
  <c r="CI84" i="33"/>
  <c r="CB29" i="33"/>
  <c r="CB998" i="33"/>
  <c r="CB1084" i="33"/>
  <c r="CB1011" i="33"/>
  <c r="CB1058" i="33"/>
  <c r="CC994" i="33"/>
  <c r="CC1079" i="33"/>
  <c r="AI914" i="40"/>
  <c r="BR925" i="33"/>
  <c r="AD925" i="40"/>
  <c r="AD920" i="40"/>
  <c r="BR940" i="33"/>
  <c r="AD940" i="40"/>
  <c r="AD935" i="40"/>
  <c r="CH961" i="33"/>
  <c r="CJ82" i="33"/>
  <c r="CJ84" i="33"/>
  <c r="CG22" i="33"/>
  <c r="CG58" i="33"/>
  <c r="CH921" i="33"/>
  <c r="CH20" i="33"/>
  <c r="BS980" i="33"/>
  <c r="DG1698" i="33"/>
  <c r="DF1646" i="33"/>
  <c r="AN1646" i="40"/>
  <c r="BW931" i="33"/>
  <c r="BV941" i="33"/>
  <c r="AE941" i="40"/>
  <c r="CH976" i="33"/>
  <c r="BV929" i="33"/>
  <c r="AE929" i="40"/>
  <c r="BU930" i="33"/>
  <c r="BS954" i="33"/>
  <c r="BR955" i="33"/>
  <c r="BR964" i="33"/>
  <c r="AD964" i="40"/>
  <c r="DI1551" i="33"/>
  <c r="DH1550" i="33"/>
  <c r="CH1105" i="33"/>
  <c r="CH1106" i="33"/>
  <c r="BT975" i="33"/>
  <c r="BU974" i="33"/>
  <c r="BU916" i="33"/>
  <c r="BT926" i="33"/>
  <c r="BT915" i="33"/>
  <c r="BU910" i="33"/>
  <c r="BV909" i="33"/>
  <c r="AE909" i="40"/>
  <c r="CH1102" i="33"/>
  <c r="CH1101" i="33"/>
  <c r="BU949" i="33"/>
  <c r="BT950" i="33"/>
  <c r="CG1097" i="33"/>
  <c r="CH951" i="33"/>
  <c r="CI1100" i="33"/>
  <c r="CI1065" i="33"/>
  <c r="CG991" i="33"/>
  <c r="CG1613" i="33"/>
  <c r="BS920" i="33"/>
  <c r="BS925" i="33"/>
  <c r="BT919" i="33"/>
  <c r="BS924" i="33"/>
  <c r="AE1470" i="40"/>
  <c r="CB914" i="33"/>
  <c r="CH1718" i="33"/>
  <c r="CH1720" i="33"/>
  <c r="CH986" i="33"/>
  <c r="CH1043" i="33"/>
  <c r="CJ1035" i="33"/>
  <c r="CI993" i="33"/>
  <c r="CI1615" i="33"/>
  <c r="CI1075" i="33"/>
  <c r="CI1076" i="33"/>
  <c r="CM1108" i="33"/>
  <c r="CL1109" i="33"/>
  <c r="CL1110" i="33"/>
  <c r="CH936" i="33"/>
  <c r="CK1077" i="33"/>
  <c r="CK1082" i="33"/>
  <c r="CJ1074" i="33"/>
  <c r="BU959" i="33"/>
  <c r="BT960" i="33"/>
  <c r="BT979" i="33"/>
  <c r="BU969" i="33"/>
  <c r="BT970" i="33"/>
  <c r="BV956" i="33"/>
  <c r="AE956" i="40"/>
  <c r="BU966" i="33"/>
  <c r="BT981" i="33"/>
  <c r="BU971" i="33"/>
  <c r="BT934" i="33"/>
  <c r="BS935" i="33"/>
  <c r="BS940" i="33"/>
  <c r="BS939" i="33"/>
  <c r="CH911" i="33"/>
  <c r="AE1424" i="40"/>
  <c r="CH1096" i="33"/>
  <c r="CH1097" i="33"/>
  <c r="CH1044" i="33"/>
  <c r="AH1697" i="40"/>
  <c r="AF1032" i="40"/>
  <c r="BZ572" i="33"/>
  <c r="BZ1424" i="33"/>
  <c r="BZ1690" i="33"/>
  <c r="AF1690" i="40"/>
  <c r="AH986" i="40"/>
  <c r="CH1608" i="33"/>
  <c r="AH1608" i="40"/>
  <c r="BI1850" i="33"/>
  <c r="BI1851" i="33"/>
  <c r="BJ1847" i="33"/>
  <c r="BJ1853" i="33"/>
  <c r="BI1699" i="33"/>
  <c r="BI1643" i="33"/>
  <c r="BI1646" i="33"/>
  <c r="BH1913" i="33"/>
  <c r="CC1081" i="33"/>
  <c r="CC1080" i="33"/>
  <c r="CB1085" i="33"/>
  <c r="CB1086" i="33"/>
  <c r="CD994" i="33"/>
  <c r="CD1079" i="33"/>
  <c r="AF73" i="40"/>
  <c r="AF91" i="40"/>
  <c r="BZ91" i="33"/>
  <c r="CI47" i="33"/>
  <c r="AF1035" i="40"/>
  <c r="AF1065" i="40"/>
  <c r="AF1066" i="40"/>
  <c r="AF1067" i="40"/>
  <c r="AF1064" i="40"/>
  <c r="CB38" i="33"/>
  <c r="CB1033" i="33"/>
  <c r="CB573" i="33"/>
  <c r="CB1425" i="33"/>
  <c r="CB1691" i="33"/>
  <c r="CB1041" i="33"/>
  <c r="CB1008" i="33"/>
  <c r="CA1032" i="33"/>
  <c r="CA572" i="33"/>
  <c r="CA1424" i="33"/>
  <c r="CA1690" i="33"/>
  <c r="CA73" i="33"/>
  <c r="CA91" i="33"/>
  <c r="CI1104" i="33"/>
  <c r="CI1105" i="33"/>
  <c r="CC29" i="33"/>
  <c r="CC998" i="33"/>
  <c r="CC1084" i="33"/>
  <c r="CC1011" i="33"/>
  <c r="CC1058" i="33"/>
  <c r="AG994" i="40"/>
  <c r="BR965" i="33"/>
  <c r="AD965" i="40"/>
  <c r="AD955" i="40"/>
  <c r="AJ914" i="40"/>
  <c r="CK82" i="33"/>
  <c r="CK84" i="33"/>
  <c r="CH22" i="33"/>
  <c r="CI961" i="33"/>
  <c r="CI20" i="33"/>
  <c r="BT935" i="33"/>
  <c r="BT940" i="33"/>
  <c r="BU934" i="33"/>
  <c r="BT939" i="33"/>
  <c r="BU970" i="33"/>
  <c r="BV969" i="33"/>
  <c r="AE969" i="40"/>
  <c r="BU979" i="33"/>
  <c r="CC914" i="33"/>
  <c r="CI951" i="33"/>
  <c r="BV910" i="33"/>
  <c r="AE910" i="40"/>
  <c r="BW909" i="33"/>
  <c r="DJ1551" i="33"/>
  <c r="DJ1550" i="33"/>
  <c r="DI1550" i="33"/>
  <c r="CI976" i="33"/>
  <c r="BU981" i="33"/>
  <c r="BV971" i="33"/>
  <c r="AE971" i="40"/>
  <c r="CN1108" i="33"/>
  <c r="CM1109" i="33"/>
  <c r="CM1110" i="33"/>
  <c r="CJ47" i="33"/>
  <c r="CI1043" i="33"/>
  <c r="AE1409" i="40"/>
  <c r="BT954" i="33"/>
  <c r="BS955" i="33"/>
  <c r="BS965" i="33"/>
  <c r="BS964" i="33"/>
  <c r="BX931" i="33"/>
  <c r="BW941" i="33"/>
  <c r="BW956" i="33"/>
  <c r="BV966" i="33"/>
  <c r="AE966" i="40"/>
  <c r="CI1718" i="33"/>
  <c r="CI986" i="33"/>
  <c r="CI1608" i="33"/>
  <c r="CH991" i="33"/>
  <c r="CH1613" i="33"/>
  <c r="AH1613" i="40"/>
  <c r="CI911" i="33"/>
  <c r="CJ993" i="33"/>
  <c r="CJ1615" i="33"/>
  <c r="CJ1075" i="33"/>
  <c r="CJ1076" i="33"/>
  <c r="CI1102" i="33"/>
  <c r="CI1101" i="33"/>
  <c r="BV949" i="33"/>
  <c r="AE949" i="40"/>
  <c r="BU950" i="33"/>
  <c r="BU926" i="33"/>
  <c r="BV916" i="33"/>
  <c r="AE916" i="40"/>
  <c r="BU915" i="33"/>
  <c r="DH1698" i="33"/>
  <c r="DG1646" i="33"/>
  <c r="AE1402" i="40"/>
  <c r="CL1077" i="33"/>
  <c r="CL1082" i="33"/>
  <c r="CK1074" i="33"/>
  <c r="CK1035" i="33"/>
  <c r="CJ1100" i="33"/>
  <c r="CJ1065" i="33"/>
  <c r="CJ1104" i="33"/>
  <c r="BU975" i="33"/>
  <c r="BV974" i="33"/>
  <c r="AE974" i="40"/>
  <c r="BV930" i="33"/>
  <c r="AE930" i="40"/>
  <c r="BW929" i="33"/>
  <c r="BV959" i="33"/>
  <c r="AE959" i="40"/>
  <c r="BU960" i="33"/>
  <c r="CI936" i="33"/>
  <c r="BT924" i="33"/>
  <c r="BT920" i="33"/>
  <c r="BT925" i="33"/>
  <c r="BU919" i="33"/>
  <c r="BT980" i="33"/>
  <c r="CI921" i="33"/>
  <c r="AI1034" i="40"/>
  <c r="CH1098" i="33"/>
  <c r="AH1096" i="40"/>
  <c r="AH1097" i="40"/>
  <c r="CI1106" i="33"/>
  <c r="CI1096" i="33"/>
  <c r="CI1097" i="33"/>
  <c r="CI1044" i="33"/>
  <c r="BI1913" i="33"/>
  <c r="AO1550" i="40"/>
  <c r="AO1551" i="40"/>
  <c r="AO1553" i="40"/>
  <c r="CD1080" i="33"/>
  <c r="CD1081" i="33"/>
  <c r="CC1086" i="33"/>
  <c r="CC1085" i="33"/>
  <c r="AG1079" i="40"/>
  <c r="AG1080" i="40"/>
  <c r="CC38" i="33"/>
  <c r="CC1033" i="33"/>
  <c r="CC573" i="33"/>
  <c r="CC1425" i="33"/>
  <c r="CC1691" i="33"/>
  <c r="CC1041" i="33"/>
  <c r="CC1008" i="33"/>
  <c r="CB1032" i="33"/>
  <c r="CB572" i="33"/>
  <c r="CB1424" i="33"/>
  <c r="CB1690" i="33"/>
  <c r="CB73" i="33"/>
  <c r="CB91" i="33"/>
  <c r="CD29" i="33"/>
  <c r="AG29" i="40"/>
  <c r="CD1058" i="33"/>
  <c r="AG1058" i="40"/>
  <c r="CD998" i="33"/>
  <c r="CD1084" i="33"/>
  <c r="CD1011" i="33"/>
  <c r="AG1011" i="40"/>
  <c r="CE994" i="33"/>
  <c r="AK914" i="40"/>
  <c r="AH991" i="40"/>
  <c r="CH58" i="33"/>
  <c r="AH58" i="40"/>
  <c r="AH22" i="40"/>
  <c r="CL82" i="33"/>
  <c r="CI22" i="33"/>
  <c r="CJ961" i="33"/>
  <c r="CJ20" i="33"/>
  <c r="CD914" i="33"/>
  <c r="CE914" i="33"/>
  <c r="CF914" i="33"/>
  <c r="BW974" i="33"/>
  <c r="BV975" i="33"/>
  <c r="AE975" i="40"/>
  <c r="BT955" i="33"/>
  <c r="BT965" i="33"/>
  <c r="BU954" i="33"/>
  <c r="BT964" i="33"/>
  <c r="CJ976" i="33"/>
  <c r="CJ1105" i="33"/>
  <c r="CJ1106" i="33"/>
  <c r="CL1035" i="33"/>
  <c r="BX956" i="33"/>
  <c r="BW966" i="33"/>
  <c r="BJ1850" i="33"/>
  <c r="BJ1851" i="33"/>
  <c r="BJ1913" i="33"/>
  <c r="AB1793" i="40"/>
  <c r="BJ1699" i="33"/>
  <c r="BJ1643" i="33"/>
  <c r="BJ1646" i="33"/>
  <c r="AB1646" i="40"/>
  <c r="BU980" i="33"/>
  <c r="CI1720" i="33"/>
  <c r="CI1719" i="33"/>
  <c r="CK47" i="33"/>
  <c r="CJ1043" i="33"/>
  <c r="CJ911" i="33"/>
  <c r="BW959" i="33"/>
  <c r="BV960" i="33"/>
  <c r="AE960" i="40"/>
  <c r="CO1108" i="33"/>
  <c r="CN1109" i="33"/>
  <c r="CN1110" i="33"/>
  <c r="BX909" i="33"/>
  <c r="BW910" i="33"/>
  <c r="CI991" i="33"/>
  <c r="CI1613" i="33"/>
  <c r="BV950" i="33"/>
  <c r="AE950" i="40"/>
  <c r="BW949" i="33"/>
  <c r="CJ936" i="33"/>
  <c r="CJ921" i="33"/>
  <c r="CJ1101" i="33"/>
  <c r="CJ1102" i="33"/>
  <c r="CK993" i="33"/>
  <c r="CK1075" i="33"/>
  <c r="CK1076" i="33"/>
  <c r="BW930" i="33"/>
  <c r="BX929" i="33"/>
  <c r="AI1059" i="40"/>
  <c r="AI1060" i="40"/>
  <c r="AI1061" i="40"/>
  <c r="CK1100" i="33"/>
  <c r="CK1065" i="33"/>
  <c r="CK1104" i="33"/>
  <c r="CM1077" i="33"/>
  <c r="CM1082" i="33"/>
  <c r="CL1074" i="33"/>
  <c r="AI1074" i="40"/>
  <c r="AI1075" i="40"/>
  <c r="BV926" i="33"/>
  <c r="AE926" i="40"/>
  <c r="BW916" i="33"/>
  <c r="BV915" i="33"/>
  <c r="AE915" i="40"/>
  <c r="BY931" i="33"/>
  <c r="BX941" i="33"/>
  <c r="BU935" i="33"/>
  <c r="BU940" i="33"/>
  <c r="BV934" i="33"/>
  <c r="AE934" i="40"/>
  <c r="BU939" i="33"/>
  <c r="BW971" i="33"/>
  <c r="BV981" i="33"/>
  <c r="AE981" i="40"/>
  <c r="CJ1718" i="33"/>
  <c r="CJ986" i="33"/>
  <c r="CJ1608" i="33"/>
  <c r="DI1698" i="33"/>
  <c r="DH1646" i="33"/>
  <c r="BV979" i="33"/>
  <c r="AE979" i="40"/>
  <c r="BW969" i="33"/>
  <c r="BV970" i="33"/>
  <c r="AE970" i="40"/>
  <c r="BU924" i="33"/>
  <c r="BV919" i="33"/>
  <c r="AE919" i="40"/>
  <c r="BU920" i="33"/>
  <c r="BU925" i="33"/>
  <c r="CJ951" i="33"/>
  <c r="AF1464" i="40"/>
  <c r="CI1098" i="33"/>
  <c r="CJ1096" i="33"/>
  <c r="CJ1044" i="33"/>
  <c r="AB1643" i="40"/>
  <c r="CE1079" i="33"/>
  <c r="CE1616" i="33"/>
  <c r="CE1723" i="33"/>
  <c r="CK20" i="33"/>
  <c r="CK1615" i="33"/>
  <c r="CD1085" i="33"/>
  <c r="CD1086" i="33"/>
  <c r="AG1084" i="40"/>
  <c r="AG1085" i="40"/>
  <c r="CE1081" i="33"/>
  <c r="CE1080" i="33"/>
  <c r="CL84" i="33"/>
  <c r="AI84" i="40"/>
  <c r="AI82" i="40"/>
  <c r="CE29" i="33"/>
  <c r="CE998" i="33"/>
  <c r="CE1011" i="33"/>
  <c r="CE1634" i="33"/>
  <c r="CE1058" i="33"/>
  <c r="CF994" i="33"/>
  <c r="CC1032" i="33"/>
  <c r="CC572" i="33"/>
  <c r="CC1424" i="33"/>
  <c r="CC1690" i="33"/>
  <c r="CC73" i="33"/>
  <c r="CC91" i="33"/>
  <c r="CD38" i="33"/>
  <c r="AG38" i="40"/>
  <c r="CD1033" i="33"/>
  <c r="CD573" i="33"/>
  <c r="CD1425" i="33"/>
  <c r="CD1691" i="33"/>
  <c r="AG1691" i="40"/>
  <c r="CD1041" i="33"/>
  <c r="CD1008" i="33"/>
  <c r="AG1008" i="40"/>
  <c r="AG998" i="40"/>
  <c r="AG1041" i="40"/>
  <c r="AL914" i="40"/>
  <c r="CI58" i="33"/>
  <c r="BV980" i="33"/>
  <c r="AE980" i="40"/>
  <c r="CM82" i="33"/>
  <c r="CJ22" i="33"/>
  <c r="CJ58" i="33"/>
  <c r="CK22" i="33"/>
  <c r="CK58" i="33"/>
  <c r="CK951" i="33"/>
  <c r="CK976" i="33"/>
  <c r="CK911" i="33"/>
  <c r="CK921" i="33"/>
  <c r="CK936" i="33"/>
  <c r="CL1100" i="33"/>
  <c r="AI1100" i="40"/>
  <c r="AI1101" i="40"/>
  <c r="CL1065" i="33"/>
  <c r="CL1104" i="33"/>
  <c r="AI1104" i="40"/>
  <c r="AI1105" i="40"/>
  <c r="BY909" i="33"/>
  <c r="BZ909" i="33"/>
  <c r="AF909" i="40"/>
  <c r="AG909" i="40"/>
  <c r="AH909" i="40"/>
  <c r="AI909" i="40"/>
  <c r="AJ909" i="40"/>
  <c r="AK909" i="40"/>
  <c r="AL909" i="40"/>
  <c r="AM909" i="40"/>
  <c r="AN909" i="40"/>
  <c r="AO909" i="40"/>
  <c r="BX910" i="33"/>
  <c r="CM1035" i="33"/>
  <c r="BX969" i="33"/>
  <c r="BW970" i="33"/>
  <c r="BW979" i="33"/>
  <c r="BW975" i="33"/>
  <c r="BX974" i="33"/>
  <c r="BW926" i="33"/>
  <c r="BX916" i="33"/>
  <c r="BW915" i="33"/>
  <c r="BY929" i="33"/>
  <c r="BX930" i="33"/>
  <c r="CG914" i="33"/>
  <c r="BX971" i="33"/>
  <c r="BW981" i="33"/>
  <c r="BX959" i="33"/>
  <c r="BW960" i="33"/>
  <c r="CJ1720" i="33"/>
  <c r="CJ1719" i="33"/>
  <c r="CL993" i="33"/>
  <c r="CL1075" i="33"/>
  <c r="CL1076" i="33"/>
  <c r="BW950" i="33"/>
  <c r="BX949" i="33"/>
  <c r="BZ931" i="33"/>
  <c r="AF931" i="40"/>
  <c r="AG931" i="40"/>
  <c r="AH931" i="40"/>
  <c r="AI931" i="40"/>
  <c r="AJ931" i="40"/>
  <c r="AK931" i="40"/>
  <c r="AL931" i="40"/>
  <c r="AM931" i="40"/>
  <c r="AN931" i="40"/>
  <c r="AO931" i="40"/>
  <c r="BY941" i="33"/>
  <c r="DJ1698" i="33"/>
  <c r="DJ1646" i="33"/>
  <c r="DI1646" i="33"/>
  <c r="BV920" i="33"/>
  <c r="BV924" i="33"/>
  <c r="AE924" i="40"/>
  <c r="BW919" i="33"/>
  <c r="BW934" i="33"/>
  <c r="BV935" i="33"/>
  <c r="BV939" i="33"/>
  <c r="AE939" i="40"/>
  <c r="CN1077" i="33"/>
  <c r="CN1082" i="33"/>
  <c r="CM1074" i="33"/>
  <c r="CP1108" i="33"/>
  <c r="AJ1108" i="40"/>
  <c r="AJ1109" i="40"/>
  <c r="CO1110" i="33"/>
  <c r="CO1109" i="33"/>
  <c r="BU955" i="33"/>
  <c r="BU965" i="33"/>
  <c r="BV954" i="33"/>
  <c r="AE954" i="40"/>
  <c r="BU964" i="33"/>
  <c r="CK1101" i="33"/>
  <c r="CK1102" i="33"/>
  <c r="BY956" i="33"/>
  <c r="BX966" i="33"/>
  <c r="CJ991" i="33"/>
  <c r="CJ1613" i="33"/>
  <c r="CK1105" i="33"/>
  <c r="CK1106" i="33"/>
  <c r="CK1718" i="33"/>
  <c r="CK986" i="33"/>
  <c r="CK1608" i="33"/>
  <c r="CL47" i="33"/>
  <c r="AI47" i="40"/>
  <c r="CK1043" i="33"/>
  <c r="CK961" i="33"/>
  <c r="AF1425" i="40"/>
  <c r="CK1096" i="33"/>
  <c r="CK1097" i="33"/>
  <c r="CK1044" i="33"/>
  <c r="CJ1097" i="33"/>
  <c r="CJ1098" i="33"/>
  <c r="AO1646" i="40"/>
  <c r="CE1084" i="33"/>
  <c r="CE1086" i="33"/>
  <c r="CE1620" i="33"/>
  <c r="CE1728" i="33"/>
  <c r="AI993" i="40"/>
  <c r="CL1615" i="33"/>
  <c r="CL1718" i="33"/>
  <c r="AI1697" i="40"/>
  <c r="AI1698" i="40"/>
  <c r="AI1615" i="40"/>
  <c r="CF1079" i="33"/>
  <c r="CF1081" i="33"/>
  <c r="CF1616" i="33"/>
  <c r="CF1723" i="33"/>
  <c r="CM84" i="33"/>
  <c r="CE1033" i="33"/>
  <c r="CE1425" i="33"/>
  <c r="CE1691" i="33"/>
  <c r="CE1041" i="33"/>
  <c r="CE38" i="33"/>
  <c r="AI1042" i="40"/>
  <c r="AI1043" i="40"/>
  <c r="AI1044" i="40"/>
  <c r="AI1065" i="40"/>
  <c r="AI1066" i="40"/>
  <c r="AI1067" i="40"/>
  <c r="CE31" i="33"/>
  <c r="CF29" i="33"/>
  <c r="CF31" i="33"/>
  <c r="CF1058" i="33"/>
  <c r="CF998" i="33"/>
  <c r="CF1011" i="33"/>
  <c r="CF1634" i="33"/>
  <c r="CG994" i="33"/>
  <c r="AG1033" i="40"/>
  <c r="CD1032" i="33"/>
  <c r="CD73" i="33"/>
  <c r="BV925" i="33"/>
  <c r="AE925" i="40"/>
  <c r="AE920" i="40"/>
  <c r="AM914" i="40"/>
  <c r="BV940" i="33"/>
  <c r="AE940" i="40"/>
  <c r="AE935" i="40"/>
  <c r="CL961" i="33"/>
  <c r="CN82" i="33"/>
  <c r="CN84" i="33"/>
  <c r="CL976" i="33"/>
  <c r="CL20" i="33"/>
  <c r="CL951" i="33"/>
  <c r="CL936" i="33"/>
  <c r="BW980" i="33"/>
  <c r="CK1719" i="33"/>
  <c r="CK1720" i="33"/>
  <c r="CM1076" i="33"/>
  <c r="CM993" i="33"/>
  <c r="CM1615" i="33"/>
  <c r="CM1075" i="33"/>
  <c r="BZ929" i="33"/>
  <c r="AF929" i="40"/>
  <c r="AG929" i="40"/>
  <c r="BY930" i="33"/>
  <c r="CL1105" i="33"/>
  <c r="CL1106" i="33"/>
  <c r="CO1077" i="33"/>
  <c r="CO1082" i="33"/>
  <c r="CN1074" i="33"/>
  <c r="BY959" i="33"/>
  <c r="BX960" i="33"/>
  <c r="BX970" i="33"/>
  <c r="BX979" i="33"/>
  <c r="BY969" i="33"/>
  <c r="CL1101" i="33"/>
  <c r="CL1102" i="33"/>
  <c r="BW954" i="33"/>
  <c r="BV955" i="33"/>
  <c r="BV964" i="33"/>
  <c r="AE964" i="40"/>
  <c r="CM1100" i="33"/>
  <c r="CM1065" i="33"/>
  <c r="CH914" i="33"/>
  <c r="CI914" i="33"/>
  <c r="BY916" i="33"/>
  <c r="BX926" i="33"/>
  <c r="BX915" i="33"/>
  <c r="BX934" i="33"/>
  <c r="BW935" i="33"/>
  <c r="BW940" i="33"/>
  <c r="BW939" i="33"/>
  <c r="CA931" i="33"/>
  <c r="BZ941" i="33"/>
  <c r="AF941" i="40"/>
  <c r="AG941" i="40"/>
  <c r="AH941" i="40"/>
  <c r="AI941" i="40"/>
  <c r="AJ941" i="40"/>
  <c r="AK941" i="40"/>
  <c r="AL941" i="40"/>
  <c r="AM941" i="40"/>
  <c r="AN941" i="40"/>
  <c r="AO941" i="40"/>
  <c r="CL986" i="33"/>
  <c r="BY971" i="33"/>
  <c r="BX981" i="33"/>
  <c r="CN1035" i="33"/>
  <c r="BY974" i="33"/>
  <c r="BX975" i="33"/>
  <c r="BW924" i="33"/>
  <c r="BW920" i="33"/>
  <c r="BW925" i="33"/>
  <c r="BX919" i="33"/>
  <c r="CK991" i="33"/>
  <c r="CK1613" i="33"/>
  <c r="CL911" i="33"/>
  <c r="AF1470" i="40"/>
  <c r="CL921" i="33"/>
  <c r="BY910" i="33"/>
  <c r="CL1043" i="33"/>
  <c r="BY966" i="33"/>
  <c r="BZ956" i="33"/>
  <c r="AF956" i="40"/>
  <c r="AG956" i="40"/>
  <c r="AH956" i="40"/>
  <c r="AI956" i="40"/>
  <c r="AJ956" i="40"/>
  <c r="AK956" i="40"/>
  <c r="AL956" i="40"/>
  <c r="AM956" i="40"/>
  <c r="AN956" i="40"/>
  <c r="AO956" i="40"/>
  <c r="CQ1108" i="33"/>
  <c r="CP1110" i="33"/>
  <c r="CP1109" i="33"/>
  <c r="BY949" i="33"/>
  <c r="BX950" i="33"/>
  <c r="AF1424" i="40"/>
  <c r="CK1098" i="33"/>
  <c r="CL1096" i="33"/>
  <c r="AI1096" i="40"/>
  <c r="AI1097" i="40"/>
  <c r="CL1044" i="33"/>
  <c r="CF1725" i="33"/>
  <c r="AG1032" i="40"/>
  <c r="CD572" i="33"/>
  <c r="CD1424" i="33"/>
  <c r="CD1690" i="33"/>
  <c r="AG1690" i="40"/>
  <c r="CE1085" i="33"/>
  <c r="AI986" i="40"/>
  <c r="CL1608" i="33"/>
  <c r="AI1608" i="40"/>
  <c r="CF1080" i="33"/>
  <c r="CG1079" i="33"/>
  <c r="CG1081" i="33"/>
  <c r="CG1616" i="33"/>
  <c r="CG1723" i="33"/>
  <c r="CF1084" i="33"/>
  <c r="CF1085" i="33"/>
  <c r="CF1620" i="33"/>
  <c r="CF1728" i="33"/>
  <c r="CE40" i="33"/>
  <c r="CE49" i="33"/>
  <c r="CM47" i="33"/>
  <c r="CM1104" i="33"/>
  <c r="CM1106" i="33"/>
  <c r="AG73" i="40"/>
  <c r="AG91" i="40"/>
  <c r="CD91" i="33"/>
  <c r="CE1008" i="33"/>
  <c r="CE1631" i="33"/>
  <c r="CE73" i="33"/>
  <c r="CE1032" i="33"/>
  <c r="CE1424" i="33"/>
  <c r="CE1690" i="33"/>
  <c r="AG1035" i="40"/>
  <c r="AG1065" i="40"/>
  <c r="AG1066" i="40"/>
  <c r="AG1067" i="40"/>
  <c r="AG1064" i="40"/>
  <c r="CG29" i="33"/>
  <c r="CG31" i="33"/>
  <c r="CG1011" i="33"/>
  <c r="CG1634" i="33"/>
  <c r="CG1058" i="33"/>
  <c r="CG998" i="33"/>
  <c r="CH994" i="33"/>
  <c r="CF38" i="33"/>
  <c r="CF40" i="33"/>
  <c r="CF49" i="33"/>
  <c r="CF1033" i="33"/>
  <c r="CF1425" i="33"/>
  <c r="CF1691" i="33"/>
  <c r="CF1041" i="33"/>
  <c r="CF1008" i="33"/>
  <c r="CF1631" i="33"/>
  <c r="AG930" i="40"/>
  <c r="AH929" i="40"/>
  <c r="BV965" i="33"/>
  <c r="AE965" i="40"/>
  <c r="AE955" i="40"/>
  <c r="AN914" i="40"/>
  <c r="AG910" i="40"/>
  <c r="CO82" i="33"/>
  <c r="CO84" i="33"/>
  <c r="CM951" i="33"/>
  <c r="CM20" i="33"/>
  <c r="CL22" i="33"/>
  <c r="CM921" i="33"/>
  <c r="BX980" i="33"/>
  <c r="CM936" i="33"/>
  <c r="CM911" i="33"/>
  <c r="CM976" i="33"/>
  <c r="CJ914" i="33"/>
  <c r="CN1076" i="33"/>
  <c r="CN993" i="33"/>
  <c r="CN1615" i="33"/>
  <c r="CN1075" i="33"/>
  <c r="BZ971" i="33"/>
  <c r="AF971" i="40"/>
  <c r="AG971" i="40"/>
  <c r="AH971" i="40"/>
  <c r="AI971" i="40"/>
  <c r="AJ971" i="40"/>
  <c r="AK971" i="40"/>
  <c r="AL971" i="40"/>
  <c r="AM971" i="40"/>
  <c r="AN971" i="40"/>
  <c r="AO971" i="40"/>
  <c r="BY981" i="33"/>
  <c r="BY934" i="33"/>
  <c r="BX935" i="33"/>
  <c r="BX940" i="33"/>
  <c r="BX939" i="33"/>
  <c r="CP1077" i="33"/>
  <c r="CP1082" i="33"/>
  <c r="CO1074" i="33"/>
  <c r="CL991" i="33"/>
  <c r="CL1613" i="33"/>
  <c r="AI1613" i="40"/>
  <c r="BY970" i="33"/>
  <c r="BY979" i="33"/>
  <c r="BZ969" i="33"/>
  <c r="AF969" i="40"/>
  <c r="AG969" i="40"/>
  <c r="CM1718" i="33"/>
  <c r="CM986" i="33"/>
  <c r="CM1608" i="33"/>
  <c r="CL1097" i="33"/>
  <c r="CL1098" i="33"/>
  <c r="BZ974" i="33"/>
  <c r="AF974" i="40"/>
  <c r="AG974" i="40"/>
  <c r="BY975" i="33"/>
  <c r="CR1108" i="33"/>
  <c r="CQ1109" i="33"/>
  <c r="CQ1110" i="33"/>
  <c r="CL1720" i="33"/>
  <c r="CL1719" i="33"/>
  <c r="BX954" i="33"/>
  <c r="BW955" i="33"/>
  <c r="BW965" i="33"/>
  <c r="BW964" i="33"/>
  <c r="BZ966" i="33"/>
  <c r="AF966" i="40"/>
  <c r="AG966" i="40"/>
  <c r="AH966" i="40"/>
  <c r="AI966" i="40"/>
  <c r="AJ966" i="40"/>
  <c r="AK966" i="40"/>
  <c r="AL966" i="40"/>
  <c r="AM966" i="40"/>
  <c r="AN966" i="40"/>
  <c r="AO966" i="40"/>
  <c r="CA956" i="33"/>
  <c r="CN47" i="33"/>
  <c r="CM1043" i="33"/>
  <c r="CM1101" i="33"/>
  <c r="CM1102" i="33"/>
  <c r="AF1409" i="40"/>
  <c r="CA929" i="33"/>
  <c r="BZ930" i="33"/>
  <c r="AF930" i="40"/>
  <c r="AF1402" i="40"/>
  <c r="BZ949" i="33"/>
  <c r="AF949" i="40"/>
  <c r="AG949" i="40"/>
  <c r="BY950" i="33"/>
  <c r="CA909" i="33"/>
  <c r="BZ910" i="33"/>
  <c r="AF910" i="40"/>
  <c r="BY919" i="33"/>
  <c r="BX920" i="33"/>
  <c r="BX925" i="33"/>
  <c r="BX924" i="33"/>
  <c r="CO1035" i="33"/>
  <c r="CB931" i="33"/>
  <c r="CA941" i="33"/>
  <c r="BY926" i="33"/>
  <c r="BZ916" i="33"/>
  <c r="AF916" i="40"/>
  <c r="AG916" i="40"/>
  <c r="BY915" i="33"/>
  <c r="CN1100" i="33"/>
  <c r="CN1065" i="33"/>
  <c r="CN1104" i="33"/>
  <c r="BY960" i="33"/>
  <c r="BZ959" i="33"/>
  <c r="AF959" i="40"/>
  <c r="AG959" i="40"/>
  <c r="CM961" i="33"/>
  <c r="AJ1034" i="40"/>
  <c r="CM1105" i="33"/>
  <c r="CM1096" i="33"/>
  <c r="CM1044" i="33"/>
  <c r="CG1725" i="33"/>
  <c r="CF1730" i="33"/>
  <c r="CF1086" i="33"/>
  <c r="CH1079" i="33"/>
  <c r="CH1080" i="33"/>
  <c r="CH1616" i="33"/>
  <c r="CH1723" i="33"/>
  <c r="AH1702" i="40"/>
  <c r="AH1616" i="40"/>
  <c r="CG1084" i="33"/>
  <c r="CG1086" i="33"/>
  <c r="CG1620" i="33"/>
  <c r="CG1728" i="33"/>
  <c r="CG1080" i="33"/>
  <c r="CI994" i="33"/>
  <c r="CG38" i="33"/>
  <c r="CG40" i="33"/>
  <c r="CG49" i="33"/>
  <c r="CG1033" i="33"/>
  <c r="CG1425" i="33"/>
  <c r="CG1691" i="33"/>
  <c r="CG1041" i="33"/>
  <c r="CG1008" i="33"/>
  <c r="CG1631" i="33"/>
  <c r="CF73" i="33"/>
  <c r="CF1032" i="33"/>
  <c r="CF1424" i="33"/>
  <c r="CF1690" i="33"/>
  <c r="CE75" i="33"/>
  <c r="CE91" i="33"/>
  <c r="CH29" i="33"/>
  <c r="CH31" i="33"/>
  <c r="AH31" i="40"/>
  <c r="CH1058" i="33"/>
  <c r="AH1058" i="40"/>
  <c r="CH998" i="33"/>
  <c r="CH1011" i="33"/>
  <c r="AH994" i="40"/>
  <c r="AG975" i="40"/>
  <c r="AH974" i="40"/>
  <c r="AH916" i="40"/>
  <c r="AG915" i="40"/>
  <c r="AH930" i="40"/>
  <c r="AI929" i="40"/>
  <c r="AG960" i="40"/>
  <c r="AH959" i="40"/>
  <c r="AO914" i="40"/>
  <c r="AG950" i="40"/>
  <c r="AH949" i="40"/>
  <c r="AG970" i="40"/>
  <c r="AH969" i="40"/>
  <c r="AI991" i="40"/>
  <c r="AH910" i="40"/>
  <c r="CL58" i="33"/>
  <c r="AI58" i="40"/>
  <c r="AI22" i="40"/>
  <c r="CP82" i="33"/>
  <c r="CP84" i="33"/>
  <c r="AJ84" i="40"/>
  <c r="CN911" i="33"/>
  <c r="CN20" i="33"/>
  <c r="CM22" i="33"/>
  <c r="BY980" i="33"/>
  <c r="CN961" i="33"/>
  <c r="CN976" i="33"/>
  <c r="CN951" i="33"/>
  <c r="CN1106" i="33"/>
  <c r="CN1105" i="33"/>
  <c r="CA949" i="33"/>
  <c r="BZ950" i="33"/>
  <c r="AF950" i="40"/>
  <c r="CM1720" i="33"/>
  <c r="CM1719" i="33"/>
  <c r="CN1101" i="33"/>
  <c r="CN1102" i="33"/>
  <c r="CP1035" i="33"/>
  <c r="CA969" i="33"/>
  <c r="BZ970" i="33"/>
  <c r="AF970" i="40"/>
  <c r="BZ979" i="33"/>
  <c r="AF979" i="40"/>
  <c r="AG979" i="40"/>
  <c r="AJ1059" i="40"/>
  <c r="AJ1060" i="40"/>
  <c r="AJ1061" i="40"/>
  <c r="CO1100" i="33"/>
  <c r="CO1065" i="33"/>
  <c r="CO1104" i="33"/>
  <c r="BZ975" i="33"/>
  <c r="AF975" i="40"/>
  <c r="CA974" i="33"/>
  <c r="CN1718" i="33"/>
  <c r="CN986" i="33"/>
  <c r="CN1608" i="33"/>
  <c r="CM1097" i="33"/>
  <c r="CM1098" i="33"/>
  <c r="BX955" i="33"/>
  <c r="BX965" i="33"/>
  <c r="BY954" i="33"/>
  <c r="BX964" i="33"/>
  <c r="BZ960" i="33"/>
  <c r="AF960" i="40"/>
  <c r="CA959" i="33"/>
  <c r="CA916" i="33"/>
  <c r="BZ926" i="33"/>
  <c r="AF926" i="40"/>
  <c r="AG926" i="40"/>
  <c r="AH926" i="40"/>
  <c r="AI926" i="40"/>
  <c r="AJ926" i="40"/>
  <c r="AK926" i="40"/>
  <c r="AL926" i="40"/>
  <c r="AM926" i="40"/>
  <c r="AN926" i="40"/>
  <c r="AO926" i="40"/>
  <c r="BZ915" i="33"/>
  <c r="AF915" i="40"/>
  <c r="BY924" i="33"/>
  <c r="BZ919" i="33"/>
  <c r="AF919" i="40"/>
  <c r="AG919" i="40"/>
  <c r="BY920" i="33"/>
  <c r="BY925" i="33"/>
  <c r="CS1108" i="33"/>
  <c r="CR1109" i="33"/>
  <c r="CR1110" i="33"/>
  <c r="CN936" i="33"/>
  <c r="CB929" i="33"/>
  <c r="CA930" i="33"/>
  <c r="CO47" i="33"/>
  <c r="CN1043" i="33"/>
  <c r="BZ934" i="33"/>
  <c r="AF934" i="40"/>
  <c r="AG934" i="40"/>
  <c r="BY935" i="33"/>
  <c r="BY940" i="33"/>
  <c r="BY939" i="33"/>
  <c r="CM991" i="33"/>
  <c r="CM1613" i="33"/>
  <c r="CO1076" i="33"/>
  <c r="CO993" i="33"/>
  <c r="CO1615" i="33"/>
  <c r="CO1075" i="33"/>
  <c r="CK914" i="33"/>
  <c r="CB909" i="33"/>
  <c r="CA910" i="33"/>
  <c r="CA966" i="33"/>
  <c r="CB956" i="33"/>
  <c r="CB941" i="33"/>
  <c r="CC931" i="33"/>
  <c r="CQ1077" i="33"/>
  <c r="CQ1082" i="33"/>
  <c r="CP1074" i="33"/>
  <c r="AJ1074" i="40"/>
  <c r="AJ1075" i="40"/>
  <c r="CA971" i="33"/>
  <c r="BZ981" i="33"/>
  <c r="AF981" i="40"/>
  <c r="AG981" i="40"/>
  <c r="AH981" i="40"/>
  <c r="AI981" i="40"/>
  <c r="AJ981" i="40"/>
  <c r="AK981" i="40"/>
  <c r="AL981" i="40"/>
  <c r="AM981" i="40"/>
  <c r="AN981" i="40"/>
  <c r="AO981" i="40"/>
  <c r="CN921" i="33"/>
  <c r="AG1464" i="40"/>
  <c r="CN1096" i="33"/>
  <c r="CN1097" i="33"/>
  <c r="CN1044" i="33"/>
  <c r="CG1730" i="33"/>
  <c r="CH1725" i="33"/>
  <c r="AH1079" i="40"/>
  <c r="AH1080" i="40"/>
  <c r="CG1085" i="33"/>
  <c r="AH1011" i="40"/>
  <c r="CH1634" i="33"/>
  <c r="AH1634" i="40"/>
  <c r="CH1084" i="33"/>
  <c r="AH1084" i="40"/>
  <c r="AH1085" i="40"/>
  <c r="CH1620" i="33"/>
  <c r="CH1081" i="33"/>
  <c r="CI1079" i="33"/>
  <c r="CI1080" i="33"/>
  <c r="CI1616" i="33"/>
  <c r="CI1723" i="33"/>
  <c r="AJ82" i="40"/>
  <c r="CG73" i="33"/>
  <c r="CG1032" i="33"/>
  <c r="CG1424" i="33"/>
  <c r="CG1690" i="33"/>
  <c r="CH38" i="33"/>
  <c r="CH1033" i="33"/>
  <c r="CH1041" i="33"/>
  <c r="AH998" i="40"/>
  <c r="CE93" i="33"/>
  <c r="CI998" i="33"/>
  <c r="CI1011" i="33"/>
  <c r="CI1634" i="33"/>
  <c r="CI1058" i="33"/>
  <c r="CI29" i="33"/>
  <c r="CF91" i="33"/>
  <c r="CF75" i="33"/>
  <c r="CF93" i="33"/>
  <c r="CJ994" i="33"/>
  <c r="AH29" i="40"/>
  <c r="AI949" i="40"/>
  <c r="AH950" i="40"/>
  <c r="AI916" i="40"/>
  <c r="AH915" i="40"/>
  <c r="AG935" i="40"/>
  <c r="AH934" i="40"/>
  <c r="AH960" i="40"/>
  <c r="AI959" i="40"/>
  <c r="AI930" i="40"/>
  <c r="AJ929" i="40"/>
  <c r="AI910" i="40"/>
  <c r="AI974" i="40"/>
  <c r="AH975" i="40"/>
  <c r="AH979" i="40"/>
  <c r="AG980" i="40"/>
  <c r="AI969" i="40"/>
  <c r="AH970" i="40"/>
  <c r="AH919" i="40"/>
  <c r="AG920" i="40"/>
  <c r="CO921" i="33"/>
  <c r="CM58" i="33"/>
  <c r="CQ82" i="33"/>
  <c r="CO951" i="33"/>
  <c r="CO20" i="33"/>
  <c r="CN22" i="33"/>
  <c r="CN58" i="33"/>
  <c r="CO961" i="33"/>
  <c r="CO911" i="33"/>
  <c r="CB966" i="33"/>
  <c r="CC956" i="33"/>
  <c r="BZ954" i="33"/>
  <c r="AF954" i="40"/>
  <c r="AG954" i="40"/>
  <c r="BY955" i="33"/>
  <c r="BY965" i="33"/>
  <c r="BY964" i="33"/>
  <c r="CN1720" i="33"/>
  <c r="CN1719" i="33"/>
  <c r="CP1100" i="33"/>
  <c r="AJ1100" i="40"/>
  <c r="AJ1101" i="40"/>
  <c r="CP1065" i="33"/>
  <c r="CP1104" i="33"/>
  <c r="AJ1104" i="40"/>
  <c r="AJ1105" i="40"/>
  <c r="CP47" i="33"/>
  <c r="AJ47" i="40"/>
  <c r="CO1043" i="33"/>
  <c r="CB916" i="33"/>
  <c r="CA926" i="33"/>
  <c r="CA915" i="33"/>
  <c r="CB974" i="33"/>
  <c r="CA975" i="33"/>
  <c r="CQ1035" i="33"/>
  <c r="CA960" i="33"/>
  <c r="CB959" i="33"/>
  <c r="CB971" i="33"/>
  <c r="CA981" i="33"/>
  <c r="CB910" i="33"/>
  <c r="CC909" i="33"/>
  <c r="CD909" i="33"/>
  <c r="CD910" i="33"/>
  <c r="CT1108" i="33"/>
  <c r="AK1108" i="40"/>
  <c r="AK1109" i="40"/>
  <c r="CS1109" i="33"/>
  <c r="CS1110" i="33"/>
  <c r="CO976" i="33"/>
  <c r="CP993" i="33"/>
  <c r="CP1075" i="33"/>
  <c r="CP1076" i="33"/>
  <c r="CB930" i="33"/>
  <c r="CC929" i="33"/>
  <c r="CR1077" i="33"/>
  <c r="CR1082" i="33"/>
  <c r="CQ1074" i="33"/>
  <c r="CL914" i="33"/>
  <c r="CM914" i="33"/>
  <c r="CN914" i="33"/>
  <c r="BZ924" i="33"/>
  <c r="AF924" i="40"/>
  <c r="AG924" i="40"/>
  <c r="BZ920" i="33"/>
  <c r="CA919" i="33"/>
  <c r="CO1106" i="33"/>
  <c r="CO1105" i="33"/>
  <c r="CA950" i="33"/>
  <c r="CB949" i="33"/>
  <c r="CA934" i="33"/>
  <c r="BZ935" i="33"/>
  <c r="BZ939" i="33"/>
  <c r="AF939" i="40"/>
  <c r="AG939" i="40"/>
  <c r="CN991" i="33"/>
  <c r="CN1613" i="33"/>
  <c r="BZ980" i="33"/>
  <c r="AF980" i="40"/>
  <c r="CD931" i="33"/>
  <c r="CC941" i="33"/>
  <c r="CO1718" i="33"/>
  <c r="CO986" i="33"/>
  <c r="CO1608" i="33"/>
  <c r="CO936" i="33"/>
  <c r="CO1102" i="33"/>
  <c r="CO1101" i="33"/>
  <c r="CA970" i="33"/>
  <c r="CB969" i="33"/>
  <c r="CA979" i="33"/>
  <c r="AG1425" i="40"/>
  <c r="CN1098" i="33"/>
  <c r="CO1096" i="33"/>
  <c r="CO1044" i="33"/>
  <c r="AH1620" i="40"/>
  <c r="CH1728" i="33"/>
  <c r="CI1725" i="33"/>
  <c r="CI1724" i="33"/>
  <c r="AH1033" i="40"/>
  <c r="AH1035" i="40"/>
  <c r="CH1425" i="33"/>
  <c r="CH1691" i="33"/>
  <c r="AH1691" i="40"/>
  <c r="CI1081" i="33"/>
  <c r="CI1084" i="33"/>
  <c r="CI1086" i="33"/>
  <c r="CI1620" i="33"/>
  <c r="CI1728" i="33"/>
  <c r="CJ1079" i="33"/>
  <c r="CJ1080" i="33"/>
  <c r="CJ1616" i="33"/>
  <c r="CJ1723" i="33"/>
  <c r="AJ993" i="40"/>
  <c r="CP1615" i="33"/>
  <c r="AJ1615" i="40"/>
  <c r="CH1086" i="33"/>
  <c r="CH1085" i="33"/>
  <c r="CJ1081" i="33"/>
  <c r="CK994" i="33"/>
  <c r="CI38" i="33"/>
  <c r="CI1033" i="33"/>
  <c r="CI1425" i="33"/>
  <c r="CI1691" i="33"/>
  <c r="CI1041" i="33"/>
  <c r="AH38" i="40"/>
  <c r="CH40" i="33"/>
  <c r="AH40" i="40"/>
  <c r="AJ1065" i="40"/>
  <c r="AJ1066" i="40"/>
  <c r="AJ1067" i="40"/>
  <c r="CI31" i="33"/>
  <c r="CG91" i="33"/>
  <c r="CG75" i="33"/>
  <c r="CG93" i="33"/>
  <c r="AJ1042" i="40"/>
  <c r="AJ1043" i="40"/>
  <c r="AJ1044" i="40"/>
  <c r="CH1008" i="33"/>
  <c r="AH1041" i="40"/>
  <c r="CQ84" i="33"/>
  <c r="CJ29" i="33"/>
  <c r="CJ31" i="33"/>
  <c r="CJ998" i="33"/>
  <c r="CJ1011" i="33"/>
  <c r="CJ1634" i="33"/>
  <c r="CJ1058" i="33"/>
  <c r="CH1032" i="33"/>
  <c r="CH73" i="33"/>
  <c r="BZ925" i="33"/>
  <c r="AF925" i="40"/>
  <c r="AF920" i="40"/>
  <c r="AI919" i="40"/>
  <c r="AH920" i="40"/>
  <c r="AI975" i="40"/>
  <c r="AJ974" i="40"/>
  <c r="AI960" i="40"/>
  <c r="AJ959" i="40"/>
  <c r="AJ949" i="40"/>
  <c r="AI950" i="40"/>
  <c r="AH939" i="40"/>
  <c r="AG940" i="40"/>
  <c r="AJ969" i="40"/>
  <c r="AI970" i="40"/>
  <c r="AJ910" i="40"/>
  <c r="AG955" i="40"/>
  <c r="AH954" i="40"/>
  <c r="AJ916" i="40"/>
  <c r="AI915" i="40"/>
  <c r="BZ940" i="33"/>
  <c r="AF940" i="40"/>
  <c r="AF935" i="40"/>
  <c r="AH935" i="40"/>
  <c r="AI934" i="40"/>
  <c r="AJ930" i="40"/>
  <c r="AK929" i="40"/>
  <c r="AG925" i="40"/>
  <c r="AH924" i="40"/>
  <c r="AH980" i="40"/>
  <c r="AI979" i="40"/>
  <c r="CA980" i="33"/>
  <c r="CO914" i="33"/>
  <c r="CR82" i="33"/>
  <c r="CR84" i="33"/>
  <c r="CP921" i="33"/>
  <c r="CP20" i="33"/>
  <c r="CO22" i="33"/>
  <c r="CO58" i="33"/>
  <c r="CP911" i="33"/>
  <c r="CP961" i="33"/>
  <c r="CP936" i="33"/>
  <c r="CC959" i="33"/>
  <c r="CB960" i="33"/>
  <c r="CE931" i="33"/>
  <c r="CD941" i="33"/>
  <c r="CA935" i="33"/>
  <c r="CA940" i="33"/>
  <c r="CB934" i="33"/>
  <c r="CA939" i="33"/>
  <c r="CD929" i="33"/>
  <c r="CC930" i="33"/>
  <c r="CB975" i="33"/>
  <c r="CC974" i="33"/>
  <c r="CB950" i="33"/>
  <c r="CC949" i="33"/>
  <c r="CA954" i="33"/>
  <c r="BZ955" i="33"/>
  <c r="BZ964" i="33"/>
  <c r="AF964" i="40"/>
  <c r="AG964" i="40"/>
  <c r="CO991" i="33"/>
  <c r="CO1613" i="33"/>
  <c r="CP1105" i="33"/>
  <c r="CP1106" i="33"/>
  <c r="CO1719" i="33"/>
  <c r="CO1720" i="33"/>
  <c r="CB981" i="33"/>
  <c r="CC971" i="33"/>
  <c r="CC916" i="33"/>
  <c r="CB926" i="33"/>
  <c r="CB915" i="33"/>
  <c r="CP1102" i="33"/>
  <c r="CP1101" i="33"/>
  <c r="CQ993" i="33"/>
  <c r="CQ1615" i="33"/>
  <c r="CQ1075" i="33"/>
  <c r="CQ1076" i="33"/>
  <c r="CU1108" i="33"/>
  <c r="CT1109" i="33"/>
  <c r="CT1110" i="33"/>
  <c r="CO1098" i="33"/>
  <c r="CO1097" i="33"/>
  <c r="CQ1100" i="33"/>
  <c r="CQ1065" i="33"/>
  <c r="CD956" i="33"/>
  <c r="CC966" i="33"/>
  <c r="CB979" i="33"/>
  <c r="CC969" i="33"/>
  <c r="CB970" i="33"/>
  <c r="CA920" i="33"/>
  <c r="CA925" i="33"/>
  <c r="CA924" i="33"/>
  <c r="CB919" i="33"/>
  <c r="CS1077" i="33"/>
  <c r="CS1082" i="33"/>
  <c r="CR1074" i="33"/>
  <c r="CP986" i="33"/>
  <c r="CC910" i="33"/>
  <c r="AG1470" i="40"/>
  <c r="CP976" i="33"/>
  <c r="CR1035" i="33"/>
  <c r="CP1043" i="33"/>
  <c r="CP951" i="33"/>
  <c r="AG1424" i="40"/>
  <c r="CP1096" i="33"/>
  <c r="CP1097" i="33"/>
  <c r="CP1044" i="33"/>
  <c r="CI1085" i="33"/>
  <c r="CJ1725" i="33"/>
  <c r="CJ1724" i="33"/>
  <c r="AH1064" i="40"/>
  <c r="CI1730" i="33"/>
  <c r="CI1729" i="33"/>
  <c r="CH1730" i="33"/>
  <c r="AH1707" i="40"/>
  <c r="CP1718" i="33"/>
  <c r="AJ1697" i="40"/>
  <c r="AJ1698" i="40"/>
  <c r="AH1032" i="40"/>
  <c r="CH1424" i="33"/>
  <c r="CH1690" i="33"/>
  <c r="AH1690" i="40"/>
  <c r="CJ1084" i="33"/>
  <c r="CJ1085" i="33"/>
  <c r="CJ1620" i="33"/>
  <c r="CJ1728" i="33"/>
  <c r="AH1008" i="40"/>
  <c r="CH1631" i="33"/>
  <c r="AH1631" i="40"/>
  <c r="AJ986" i="40"/>
  <c r="CP1608" i="33"/>
  <c r="AJ1608" i="40"/>
  <c r="CK1079" i="33"/>
  <c r="CK1080" i="33"/>
  <c r="CK1616" i="33"/>
  <c r="CK1723" i="33"/>
  <c r="CE1693" i="33"/>
  <c r="CH49" i="33"/>
  <c r="AH49" i="40"/>
  <c r="CI1008" i="33"/>
  <c r="CI1631" i="33"/>
  <c r="CQ47" i="33"/>
  <c r="AH73" i="40"/>
  <c r="AH91" i="40"/>
  <c r="CH91" i="33"/>
  <c r="CH75" i="33"/>
  <c r="CI1032" i="33"/>
  <c r="CI1424" i="33"/>
  <c r="CI1690" i="33"/>
  <c r="CI73" i="33"/>
  <c r="CI40" i="33"/>
  <c r="CI49" i="33"/>
  <c r="CK29" i="33"/>
  <c r="CK31" i="33"/>
  <c r="CK998" i="33"/>
  <c r="CK1058" i="33"/>
  <c r="CK1011" i="33"/>
  <c r="CK1634" i="33"/>
  <c r="CL994" i="33"/>
  <c r="CQ1104" i="33"/>
  <c r="CQ1106" i="33"/>
  <c r="CJ38" i="33"/>
  <c r="CJ40" i="33"/>
  <c r="CJ49" i="33"/>
  <c r="CJ1033" i="33"/>
  <c r="CJ1425" i="33"/>
  <c r="CJ1691" i="33"/>
  <c r="CJ1041" i="33"/>
  <c r="CJ1008" i="33"/>
  <c r="CJ1631" i="33"/>
  <c r="AI939" i="40"/>
  <c r="AH940" i="40"/>
  <c r="AI920" i="40"/>
  <c r="AJ919" i="40"/>
  <c r="AI954" i="40"/>
  <c r="AH955" i="40"/>
  <c r="BZ965" i="33"/>
  <c r="AF965" i="40"/>
  <c r="AF955" i="40"/>
  <c r="AG965" i="40"/>
  <c r="AH964" i="40"/>
  <c r="AJ934" i="40"/>
  <c r="AI935" i="40"/>
  <c r="AK930" i="40"/>
  <c r="AL929" i="40"/>
  <c r="AK949" i="40"/>
  <c r="AJ950" i="40"/>
  <c r="AJ970" i="40"/>
  <c r="AK969" i="40"/>
  <c r="AK910" i="40"/>
  <c r="AJ960" i="40"/>
  <c r="AK959" i="40"/>
  <c r="AH925" i="40"/>
  <c r="AI924" i="40"/>
  <c r="AI980" i="40"/>
  <c r="AJ979" i="40"/>
  <c r="AK916" i="40"/>
  <c r="AJ915" i="40"/>
  <c r="AJ975" i="40"/>
  <c r="AK974" i="40"/>
  <c r="CQ936" i="33"/>
  <c r="CQ951" i="33"/>
  <c r="CB980" i="33"/>
  <c r="CS82" i="33"/>
  <c r="CS84" i="33"/>
  <c r="CQ961" i="33"/>
  <c r="CQ20" i="33"/>
  <c r="CP22" i="33"/>
  <c r="CP58" i="33"/>
  <c r="AJ58" i="40"/>
  <c r="CQ976" i="33"/>
  <c r="CP991" i="33"/>
  <c r="CP1613" i="33"/>
  <c r="AJ1613" i="40"/>
  <c r="CP914" i="33"/>
  <c r="CQ1102" i="33"/>
  <c r="CQ1101" i="33"/>
  <c r="AG1409" i="40"/>
  <c r="CC950" i="33"/>
  <c r="CD949" i="33"/>
  <c r="CP1719" i="33"/>
  <c r="CP1720" i="33"/>
  <c r="CR1100" i="33"/>
  <c r="CR1065" i="33"/>
  <c r="CR1104" i="33"/>
  <c r="CV1108" i="33"/>
  <c r="CU1109" i="33"/>
  <c r="CU1110" i="33"/>
  <c r="CC981" i="33"/>
  <c r="CD971" i="33"/>
  <c r="CD930" i="33"/>
  <c r="CE929" i="33"/>
  <c r="CC960" i="33"/>
  <c r="CD959" i="33"/>
  <c r="CC970" i="33"/>
  <c r="CD969" i="33"/>
  <c r="CC979" i="33"/>
  <c r="CD974" i="33"/>
  <c r="CC975" i="33"/>
  <c r="CR993" i="33"/>
  <c r="CR1075" i="33"/>
  <c r="CR1076" i="33"/>
  <c r="CB935" i="33"/>
  <c r="CB940" i="33"/>
  <c r="CC934" i="33"/>
  <c r="CB939" i="33"/>
  <c r="CT1077" i="33"/>
  <c r="CT1082" i="33"/>
  <c r="CS1074" i="33"/>
  <c r="CQ1718" i="33"/>
  <c r="CQ986" i="33"/>
  <c r="CQ1608" i="33"/>
  <c r="AG1402" i="40"/>
  <c r="CR47" i="33"/>
  <c r="CQ1043" i="33"/>
  <c r="CB920" i="33"/>
  <c r="CB925" i="33"/>
  <c r="CC919" i="33"/>
  <c r="CB924" i="33"/>
  <c r="CD966" i="33"/>
  <c r="CE956" i="33"/>
  <c r="CQ921" i="33"/>
  <c r="CQ911" i="33"/>
  <c r="CB954" i="33"/>
  <c r="CA955" i="33"/>
  <c r="CA965" i="33"/>
  <c r="CA964" i="33"/>
  <c r="CE909" i="33"/>
  <c r="CF931" i="33"/>
  <c r="CE941" i="33"/>
  <c r="CS1035" i="33"/>
  <c r="CD916" i="33"/>
  <c r="CC926" i="33"/>
  <c r="CC915" i="33"/>
  <c r="CF1693" i="33"/>
  <c r="AK1034" i="40"/>
  <c r="AJ1096" i="40"/>
  <c r="AJ1097" i="40"/>
  <c r="CP1098" i="33"/>
  <c r="CQ1105" i="33"/>
  <c r="CQ1096" i="33"/>
  <c r="CQ1044" i="33"/>
  <c r="CJ1730" i="33"/>
  <c r="CJ1729" i="33"/>
  <c r="CK1725" i="33"/>
  <c r="CK1724" i="33"/>
  <c r="CJ1086" i="33"/>
  <c r="CK1081" i="33"/>
  <c r="CL1079" i="33"/>
  <c r="CL1080" i="33"/>
  <c r="CL1616" i="33"/>
  <c r="CR20" i="33"/>
  <c r="CR22" i="33"/>
  <c r="CR58" i="33"/>
  <c r="CR1615" i="33"/>
  <c r="CK1084" i="33"/>
  <c r="CK1086" i="33"/>
  <c r="CK1620" i="33"/>
  <c r="CK1728" i="33"/>
  <c r="CE1948" i="33"/>
  <c r="CL29" i="33"/>
  <c r="CL1058" i="33"/>
  <c r="AI1058" i="40"/>
  <c r="CL998" i="33"/>
  <c r="CL1011" i="33"/>
  <c r="CM994" i="33"/>
  <c r="AI994" i="40"/>
  <c r="CI91" i="33"/>
  <c r="CI75" i="33"/>
  <c r="CJ73" i="33"/>
  <c r="CJ1032" i="33"/>
  <c r="CJ1424" i="33"/>
  <c r="CJ1690" i="33"/>
  <c r="CH93" i="33"/>
  <c r="AH75" i="40"/>
  <c r="AH93" i="40"/>
  <c r="CK38" i="33"/>
  <c r="CK40" i="33"/>
  <c r="CK49" i="33"/>
  <c r="CK1033" i="33"/>
  <c r="CK1425" i="33"/>
  <c r="CK1691" i="33"/>
  <c r="CK1041" i="33"/>
  <c r="CK1008" i="33"/>
  <c r="CK1631" i="33"/>
  <c r="AJ954" i="40"/>
  <c r="AI955" i="40"/>
  <c r="AL974" i="40"/>
  <c r="AK975" i="40"/>
  <c r="AK970" i="40"/>
  <c r="AL969" i="40"/>
  <c r="AK934" i="40"/>
  <c r="AJ935" i="40"/>
  <c r="AJ920" i="40"/>
  <c r="AK919" i="40"/>
  <c r="AL910" i="40"/>
  <c r="AJ991" i="40"/>
  <c r="AH965" i="40"/>
  <c r="AI964" i="40"/>
  <c r="AI925" i="40"/>
  <c r="AJ924" i="40"/>
  <c r="AJ939" i="40"/>
  <c r="AI940" i="40"/>
  <c r="AJ980" i="40"/>
  <c r="AK979" i="40"/>
  <c r="AL959" i="40"/>
  <c r="AK960" i="40"/>
  <c r="AK950" i="40"/>
  <c r="AL949" i="40"/>
  <c r="AL916" i="40"/>
  <c r="AK915" i="40"/>
  <c r="AL930" i="40"/>
  <c r="AM929" i="40"/>
  <c r="AJ22" i="40"/>
  <c r="CT82" i="33"/>
  <c r="CT84" i="33"/>
  <c r="AK84" i="40"/>
  <c r="CQ22" i="33"/>
  <c r="CR911" i="33"/>
  <c r="CR921" i="33"/>
  <c r="CS993" i="33"/>
  <c r="CS1075" i="33"/>
  <c r="CS1076" i="33"/>
  <c r="CD960" i="33"/>
  <c r="CE959" i="33"/>
  <c r="CS47" i="33"/>
  <c r="CR1043" i="33"/>
  <c r="CU1077" i="33"/>
  <c r="CU1082" i="33"/>
  <c r="CT1074" i="33"/>
  <c r="AK1074" i="40"/>
  <c r="AK1075" i="40"/>
  <c r="CR1718" i="33"/>
  <c r="CR986" i="33"/>
  <c r="CR1608" i="33"/>
  <c r="CT1035" i="33"/>
  <c r="CF909" i="33"/>
  <c r="CE910" i="33"/>
  <c r="CF956" i="33"/>
  <c r="CE966" i="33"/>
  <c r="CE930" i="33"/>
  <c r="CF929" i="33"/>
  <c r="CW1108" i="33"/>
  <c r="CV1109" i="33"/>
  <c r="CV1110" i="33"/>
  <c r="CD950" i="33"/>
  <c r="CE949" i="33"/>
  <c r="CD975" i="33"/>
  <c r="CE974" i="33"/>
  <c r="CR961" i="33"/>
  <c r="CR936" i="33"/>
  <c r="CR1105" i="33"/>
  <c r="CR1106" i="33"/>
  <c r="CP915" i="33"/>
  <c r="CQ914" i="33"/>
  <c r="CQ915" i="33"/>
  <c r="CD919" i="33"/>
  <c r="CC924" i="33"/>
  <c r="CC920" i="33"/>
  <c r="CC925" i="33"/>
  <c r="CQ991" i="33"/>
  <c r="CQ1613" i="33"/>
  <c r="CC935" i="33"/>
  <c r="CC940" i="33"/>
  <c r="CD934" i="33"/>
  <c r="CC939" i="33"/>
  <c r="CD981" i="33"/>
  <c r="CE971" i="33"/>
  <c r="CR1101" i="33"/>
  <c r="CR1102" i="33"/>
  <c r="CF941" i="33"/>
  <c r="CG931" i="33"/>
  <c r="CQ1720" i="33"/>
  <c r="CQ1719" i="33"/>
  <c r="CE969" i="33"/>
  <c r="CD970" i="33"/>
  <c r="CD979" i="33"/>
  <c r="CR951" i="33"/>
  <c r="AK1059" i="40"/>
  <c r="AK1060" i="40"/>
  <c r="AK1061" i="40"/>
  <c r="CS1100" i="33"/>
  <c r="CS1065" i="33"/>
  <c r="CS1104" i="33"/>
  <c r="CD915" i="33"/>
  <c r="CD926" i="33"/>
  <c r="CE916" i="33"/>
  <c r="CB955" i="33"/>
  <c r="CB965" i="33"/>
  <c r="CC954" i="33"/>
  <c r="CB964" i="33"/>
  <c r="CQ1097" i="33"/>
  <c r="CQ1098" i="33"/>
  <c r="CC980" i="33"/>
  <c r="CR976" i="33"/>
  <c r="AH1464" i="40"/>
  <c r="CG1693" i="33"/>
  <c r="CR1096" i="33"/>
  <c r="CR1044" i="33"/>
  <c r="AI1616" i="40"/>
  <c r="CL1723" i="33"/>
  <c r="CK1730" i="33"/>
  <c r="CK1729" i="33"/>
  <c r="AI1079" i="40"/>
  <c r="AI1080" i="40"/>
  <c r="CS961" i="33"/>
  <c r="CL1081" i="33"/>
  <c r="CE1811" i="33"/>
  <c r="CK1085" i="33"/>
  <c r="CE1968" i="33"/>
  <c r="CM1079" i="33"/>
  <c r="CM1080" i="33"/>
  <c r="CM1616" i="33"/>
  <c r="CM1723" i="33"/>
  <c r="AI1011" i="40"/>
  <c r="CL1634" i="33"/>
  <c r="AI1634" i="40"/>
  <c r="CL1084" i="33"/>
  <c r="AI1084" i="40"/>
  <c r="AI1085" i="40"/>
  <c r="CL1620" i="33"/>
  <c r="CS20" i="33"/>
  <c r="CS22" i="33"/>
  <c r="CS58" i="33"/>
  <c r="CS1615" i="33"/>
  <c r="AI998" i="40"/>
  <c r="CK73" i="33"/>
  <c r="CK1032" i="33"/>
  <c r="CK1424" i="33"/>
  <c r="CK1690" i="33"/>
  <c r="CJ75" i="33"/>
  <c r="CJ93" i="33"/>
  <c r="CJ91" i="33"/>
  <c r="CN994" i="33"/>
  <c r="CI93" i="33"/>
  <c r="AK82" i="40"/>
  <c r="CL38" i="33"/>
  <c r="CL1033" i="33"/>
  <c r="CL1041" i="33"/>
  <c r="CL31" i="33"/>
  <c r="AI31" i="40"/>
  <c r="AI29" i="40"/>
  <c r="CM998" i="33"/>
  <c r="CM29" i="33"/>
  <c r="CM1011" i="33"/>
  <c r="CM1634" i="33"/>
  <c r="CM1058" i="33"/>
  <c r="AM910" i="40"/>
  <c r="AM974" i="40"/>
  <c r="AL975" i="40"/>
  <c r="AM916" i="40"/>
  <c r="AL915" i="40"/>
  <c r="AL919" i="40"/>
  <c r="AK920" i="40"/>
  <c r="AK980" i="40"/>
  <c r="AL979" i="40"/>
  <c r="AJ964" i="40"/>
  <c r="AI965" i="40"/>
  <c r="AJ955" i="40"/>
  <c r="AK954" i="40"/>
  <c r="AL960" i="40"/>
  <c r="AM959" i="40"/>
  <c r="AM949" i="40"/>
  <c r="AL950" i="40"/>
  <c r="AL934" i="40"/>
  <c r="AK935" i="40"/>
  <c r="AN929" i="40"/>
  <c r="AM930" i="40"/>
  <c r="AJ925" i="40"/>
  <c r="AK924" i="40"/>
  <c r="AJ940" i="40"/>
  <c r="AK939" i="40"/>
  <c r="AM969" i="40"/>
  <c r="AL970" i="40"/>
  <c r="CQ58" i="33"/>
  <c r="CD980" i="33"/>
  <c r="CS951" i="33"/>
  <c r="CU82" i="33"/>
  <c r="CS976" i="33"/>
  <c r="CS921" i="33"/>
  <c r="CF1811" i="33"/>
  <c r="CF1968" i="33"/>
  <c r="CF1948" i="33"/>
  <c r="CS936" i="33"/>
  <c r="CC955" i="33"/>
  <c r="CC965" i="33"/>
  <c r="CD954" i="33"/>
  <c r="CC964" i="33"/>
  <c r="CS1101" i="33"/>
  <c r="CS1102" i="33"/>
  <c r="CG941" i="33"/>
  <c r="CH931" i="33"/>
  <c r="CR991" i="33"/>
  <c r="CR1613" i="33"/>
  <c r="CT1100" i="33"/>
  <c r="AK1100" i="40"/>
  <c r="AK1101" i="40"/>
  <c r="CT1065" i="33"/>
  <c r="CT1104" i="33"/>
  <c r="AK1104" i="40"/>
  <c r="AK1105" i="40"/>
  <c r="CE919" i="33"/>
  <c r="CD924" i="33"/>
  <c r="CD920" i="33"/>
  <c r="CD925" i="33"/>
  <c r="CX1108" i="33"/>
  <c r="AL1108" i="40"/>
  <c r="AL1109" i="40"/>
  <c r="CW1110" i="33"/>
  <c r="CW1109" i="33"/>
  <c r="CF966" i="33"/>
  <c r="CG956" i="33"/>
  <c r="CR1719" i="33"/>
  <c r="CR1720" i="33"/>
  <c r="CE915" i="33"/>
  <c r="CF916" i="33"/>
  <c r="CE926" i="33"/>
  <c r="CR914" i="33"/>
  <c r="CF930" i="33"/>
  <c r="CG929" i="33"/>
  <c r="CF959" i="33"/>
  <c r="CE960" i="33"/>
  <c r="CE934" i="33"/>
  <c r="CD935" i="33"/>
  <c r="CD940" i="33"/>
  <c r="CD939" i="33"/>
  <c r="CG909" i="33"/>
  <c r="CF910" i="33"/>
  <c r="CT993" i="33"/>
  <c r="CT1075" i="33"/>
  <c r="CT1076" i="33"/>
  <c r="CF949" i="33"/>
  <c r="CE950" i="33"/>
  <c r="CV1077" i="33"/>
  <c r="CV1082" i="33"/>
  <c r="CU1074" i="33"/>
  <c r="CE970" i="33"/>
  <c r="CF969" i="33"/>
  <c r="CE979" i="33"/>
  <c r="CF974" i="33"/>
  <c r="CE975" i="33"/>
  <c r="CU1035" i="33"/>
  <c r="CE981" i="33"/>
  <c r="CF971" i="33"/>
  <c r="CS1718" i="33"/>
  <c r="CS986" i="33"/>
  <c r="CS1608" i="33"/>
  <c r="CS1105" i="33"/>
  <c r="CS1106" i="33"/>
  <c r="CT47" i="33"/>
  <c r="AK47" i="40"/>
  <c r="CS1043" i="33"/>
  <c r="CS911" i="33"/>
  <c r="CH1693" i="33"/>
  <c r="AH1693" i="40"/>
  <c r="CS1096" i="33"/>
  <c r="CS1097" i="33"/>
  <c r="CS1044" i="33"/>
  <c r="CR1097" i="33"/>
  <c r="CR1098" i="33"/>
  <c r="CL1725" i="33"/>
  <c r="CL1724" i="33"/>
  <c r="AI1702" i="40"/>
  <c r="AI1703" i="40"/>
  <c r="AI1620" i="40"/>
  <c r="CL1728" i="33"/>
  <c r="CM1724" i="33"/>
  <c r="CM1725" i="33"/>
  <c r="CM1081" i="33"/>
  <c r="AI1033" i="40"/>
  <c r="AI1064" i="40"/>
  <c r="CL1425" i="33"/>
  <c r="CL1691" i="33"/>
  <c r="AI1691" i="40"/>
  <c r="CL1086" i="33"/>
  <c r="CM1084" i="33"/>
  <c r="CM1086" i="33"/>
  <c r="CM1620" i="33"/>
  <c r="CM1728" i="33"/>
  <c r="CN1079" i="33"/>
  <c r="CN1080" i="33"/>
  <c r="CN1616" i="33"/>
  <c r="CN1723" i="33"/>
  <c r="CT20" i="33"/>
  <c r="CT22" i="33"/>
  <c r="CT58" i="33"/>
  <c r="AK58" i="40"/>
  <c r="CT1615" i="33"/>
  <c r="AK1615" i="40"/>
  <c r="AI1035" i="40"/>
  <c r="CL1085" i="33"/>
  <c r="AH1425" i="40"/>
  <c r="CM1085" i="33"/>
  <c r="CN29" i="33"/>
  <c r="CN31" i="33"/>
  <c r="CN998" i="33"/>
  <c r="CN1011" i="33"/>
  <c r="CN1634" i="33"/>
  <c r="CN1058" i="33"/>
  <c r="CM1041" i="33"/>
  <c r="CM1033" i="33"/>
  <c r="CM1425" i="33"/>
  <c r="CM1691" i="33"/>
  <c r="CM38" i="33"/>
  <c r="AI38" i="40"/>
  <c r="CL40" i="33"/>
  <c r="AI40" i="40"/>
  <c r="CO994" i="33"/>
  <c r="CU84" i="33"/>
  <c r="AK1065" i="40"/>
  <c r="AK1066" i="40"/>
  <c r="AK1067" i="40"/>
  <c r="AK1042" i="40"/>
  <c r="AK1043" i="40"/>
  <c r="AK1044" i="40"/>
  <c r="CL1008" i="33"/>
  <c r="AI1041" i="40"/>
  <c r="CK91" i="33"/>
  <c r="CK75" i="33"/>
  <c r="CK93" i="33"/>
  <c r="CM31" i="33"/>
  <c r="CL73" i="33"/>
  <c r="CL1032" i="33"/>
  <c r="AN916" i="40"/>
  <c r="AM915" i="40"/>
  <c r="AN969" i="40"/>
  <c r="AM970" i="40"/>
  <c r="AK940" i="40"/>
  <c r="AL939" i="40"/>
  <c r="AM934" i="40"/>
  <c r="AL935" i="40"/>
  <c r="AM975" i="40"/>
  <c r="AN974" i="40"/>
  <c r="AK964" i="40"/>
  <c r="AJ965" i="40"/>
  <c r="AM960" i="40"/>
  <c r="AN959" i="40"/>
  <c r="AK993" i="40"/>
  <c r="AO910" i="40"/>
  <c r="AN910" i="40"/>
  <c r="AO929" i="40"/>
  <c r="AO930" i="40"/>
  <c r="AN930" i="40"/>
  <c r="AM979" i="40"/>
  <c r="AL980" i="40"/>
  <c r="AL924" i="40"/>
  <c r="AK925" i="40"/>
  <c r="AL954" i="40"/>
  <c r="AK955" i="40"/>
  <c r="AN949" i="40"/>
  <c r="AM950" i="40"/>
  <c r="AL920" i="40"/>
  <c r="AM919" i="40"/>
  <c r="CT911" i="33"/>
  <c r="CT936" i="33"/>
  <c r="CV82" i="33"/>
  <c r="CV84" i="33"/>
  <c r="CG1811" i="33"/>
  <c r="CG1968" i="33"/>
  <c r="CG1948" i="33"/>
  <c r="CE980" i="33"/>
  <c r="CG971" i="33"/>
  <c r="CF981" i="33"/>
  <c r="CY1108" i="33"/>
  <c r="CX1110" i="33"/>
  <c r="CX1109" i="33"/>
  <c r="CT1105" i="33"/>
  <c r="CT1106" i="33"/>
  <c r="CI931" i="33"/>
  <c r="CH941" i="33"/>
  <c r="CF979" i="33"/>
  <c r="CF970" i="33"/>
  <c r="CG969" i="33"/>
  <c r="CS914" i="33"/>
  <c r="CR915" i="33"/>
  <c r="CT1101" i="33"/>
  <c r="CT1102" i="33"/>
  <c r="CU1100" i="33"/>
  <c r="CU1065" i="33"/>
  <c r="CS991" i="33"/>
  <c r="CS1613" i="33"/>
  <c r="CU1076" i="33"/>
  <c r="CU993" i="33"/>
  <c r="CU1615" i="33"/>
  <c r="CU1075" i="33"/>
  <c r="CT986" i="33"/>
  <c r="CH956" i="33"/>
  <c r="CG966" i="33"/>
  <c r="CT921" i="33"/>
  <c r="CV1035" i="33"/>
  <c r="CW1077" i="33"/>
  <c r="CW1082" i="33"/>
  <c r="CV1074" i="33"/>
  <c r="CF934" i="33"/>
  <c r="CE935" i="33"/>
  <c r="CE940" i="33"/>
  <c r="CE939" i="33"/>
  <c r="CG930" i="33"/>
  <c r="CH929" i="33"/>
  <c r="CE924" i="33"/>
  <c r="CE920" i="33"/>
  <c r="CE925" i="33"/>
  <c r="CF919" i="33"/>
  <c r="CS1719" i="33"/>
  <c r="CS1720" i="33"/>
  <c r="CH909" i="33"/>
  <c r="CG910" i="33"/>
  <c r="CT951" i="33"/>
  <c r="CE954" i="33"/>
  <c r="CD955" i="33"/>
  <c r="CD965" i="33"/>
  <c r="CD964" i="33"/>
  <c r="CF950" i="33"/>
  <c r="CG949" i="33"/>
  <c r="AH1470" i="40"/>
  <c r="CT1043" i="33"/>
  <c r="CF975" i="33"/>
  <c r="CG974" i="33"/>
  <c r="CT961" i="33"/>
  <c r="CF960" i="33"/>
  <c r="CG959" i="33"/>
  <c r="CG916" i="33"/>
  <c r="CF926" i="33"/>
  <c r="CF915" i="33"/>
  <c r="CT976" i="33"/>
  <c r="CS1098" i="33"/>
  <c r="CT1096" i="33"/>
  <c r="AK1096" i="40"/>
  <c r="AK1097" i="40"/>
  <c r="CT1044" i="33"/>
  <c r="CM1729" i="33"/>
  <c r="CM1730" i="33"/>
  <c r="CL1730" i="33"/>
  <c r="CL1729" i="33"/>
  <c r="AI1707" i="40"/>
  <c r="AI1708" i="40"/>
  <c r="CN1724" i="33"/>
  <c r="CN1725" i="33"/>
  <c r="AI1032" i="40"/>
  <c r="CL1424" i="33"/>
  <c r="CL1690" i="33"/>
  <c r="AI1690" i="40"/>
  <c r="CN1081" i="33"/>
  <c r="CT1718" i="33"/>
  <c r="CO1079" i="33"/>
  <c r="CO1080" i="33"/>
  <c r="CO1616" i="33"/>
  <c r="CO1723" i="33"/>
  <c r="AK986" i="40"/>
  <c r="CT1608" i="33"/>
  <c r="AK1608" i="40"/>
  <c r="CN1084" i="33"/>
  <c r="CN1086" i="33"/>
  <c r="CN1620" i="33"/>
  <c r="CN1728" i="33"/>
  <c r="AI1008" i="40"/>
  <c r="CL1631" i="33"/>
  <c r="AI1631" i="40"/>
  <c r="AH1424" i="40"/>
  <c r="CI1693" i="33"/>
  <c r="CL49" i="33"/>
  <c r="AI49" i="40"/>
  <c r="CO29" i="33"/>
  <c r="CO998" i="33"/>
  <c r="CO1011" i="33"/>
  <c r="CO1634" i="33"/>
  <c r="CO1058" i="33"/>
  <c r="CU47" i="33"/>
  <c r="CP994" i="33"/>
  <c r="CM1008" i="33"/>
  <c r="CM1631" i="33"/>
  <c r="AI73" i="40"/>
  <c r="AI91" i="40"/>
  <c r="CL91" i="33"/>
  <c r="CL75" i="33"/>
  <c r="CN38" i="33"/>
  <c r="CN40" i="33"/>
  <c r="CN49" i="33"/>
  <c r="CN1033" i="33"/>
  <c r="CN1425" i="33"/>
  <c r="CN1691" i="33"/>
  <c r="CN1041" i="33"/>
  <c r="CN1008" i="33"/>
  <c r="CN1631" i="33"/>
  <c r="CM40" i="33"/>
  <c r="CU1104" i="33"/>
  <c r="CU1106" i="33"/>
  <c r="CM1032" i="33"/>
  <c r="CM1424" i="33"/>
  <c r="CM1690" i="33"/>
  <c r="CM73" i="33"/>
  <c r="CU951" i="33"/>
  <c r="AO949" i="40"/>
  <c r="AO950" i="40"/>
  <c r="AN950" i="40"/>
  <c r="AL964" i="40"/>
  <c r="AK965" i="40"/>
  <c r="AN975" i="40"/>
  <c r="AO974" i="40"/>
  <c r="AO975" i="40"/>
  <c r="AN970" i="40"/>
  <c r="AO969" i="40"/>
  <c r="AO970" i="40"/>
  <c r="AL940" i="40"/>
  <c r="AM939" i="40"/>
  <c r="AL955" i="40"/>
  <c r="AM954" i="40"/>
  <c r="AO916" i="40"/>
  <c r="AO915" i="40"/>
  <c r="AN915" i="40"/>
  <c r="CU20" i="33"/>
  <c r="CU22" i="33"/>
  <c r="AM980" i="40"/>
  <c r="AN979" i="40"/>
  <c r="AN919" i="40"/>
  <c r="AM920" i="40"/>
  <c r="AM924" i="40"/>
  <c r="AL925" i="40"/>
  <c r="AN960" i="40"/>
  <c r="AO959" i="40"/>
  <c r="AO960" i="40"/>
  <c r="AM935" i="40"/>
  <c r="AN934" i="40"/>
  <c r="AK22" i="40"/>
  <c r="CU961" i="33"/>
  <c r="CW82" i="33"/>
  <c r="CW84" i="33"/>
  <c r="CU976" i="33"/>
  <c r="CH1811" i="33"/>
  <c r="CH1968" i="33"/>
  <c r="AH1848" i="40"/>
  <c r="CH1948" i="33"/>
  <c r="AH1828" i="40"/>
  <c r="CH930" i="33"/>
  <c r="CI929" i="33"/>
  <c r="CV1100" i="33"/>
  <c r="CV1065" i="33"/>
  <c r="CV1104" i="33"/>
  <c r="CZ1108" i="33"/>
  <c r="CY1109" i="33"/>
  <c r="CY1110" i="33"/>
  <c r="CW1035" i="33"/>
  <c r="CH966" i="33"/>
  <c r="CI956" i="33"/>
  <c r="CU1718" i="33"/>
  <c r="CU986" i="33"/>
  <c r="CU1608" i="33"/>
  <c r="CI941" i="33"/>
  <c r="CJ931" i="33"/>
  <c r="AH1402" i="40"/>
  <c r="CG975" i="33"/>
  <c r="CH974" i="33"/>
  <c r="CE955" i="33"/>
  <c r="CE965" i="33"/>
  <c r="CF954" i="33"/>
  <c r="CE964" i="33"/>
  <c r="CF920" i="33"/>
  <c r="CF925" i="33"/>
  <c r="CF924" i="33"/>
  <c r="CG919" i="33"/>
  <c r="CT914" i="33"/>
  <c r="CS915" i="33"/>
  <c r="CG926" i="33"/>
  <c r="CH916" i="33"/>
  <c r="CG915" i="33"/>
  <c r="CT1097" i="33"/>
  <c r="CT1098" i="33"/>
  <c r="CF935" i="33"/>
  <c r="CF940" i="33"/>
  <c r="CG934" i="33"/>
  <c r="CF939" i="33"/>
  <c r="CT991" i="33"/>
  <c r="CT1613" i="33"/>
  <c r="AK1613" i="40"/>
  <c r="CG950" i="33"/>
  <c r="CH949" i="33"/>
  <c r="CH910" i="33"/>
  <c r="CI909" i="33"/>
  <c r="AH1409" i="40"/>
  <c r="CV1076" i="33"/>
  <c r="CV993" i="33"/>
  <c r="CV1615" i="33"/>
  <c r="CV1075" i="33"/>
  <c r="CU911" i="33"/>
  <c r="CG970" i="33"/>
  <c r="CG979" i="33"/>
  <c r="CH969" i="33"/>
  <c r="CH971" i="33"/>
  <c r="CG981" i="33"/>
  <c r="CH959" i="33"/>
  <c r="CG960" i="33"/>
  <c r="CV47" i="33"/>
  <c r="CU1043" i="33"/>
  <c r="CX1077" i="33"/>
  <c r="CX1082" i="33"/>
  <c r="CW1074" i="33"/>
  <c r="CU921" i="33"/>
  <c r="CT1719" i="33"/>
  <c r="CU1101" i="33"/>
  <c r="CU1102" i="33"/>
  <c r="CF980" i="33"/>
  <c r="CU936" i="33"/>
  <c r="CJ1693" i="33"/>
  <c r="AL1034" i="40"/>
  <c r="CU1096" i="33"/>
  <c r="CU1097" i="33"/>
  <c r="CU1044" i="33"/>
  <c r="CO1724" i="33"/>
  <c r="CO1725" i="33"/>
  <c r="CT1720" i="33"/>
  <c r="AK1697" i="40"/>
  <c r="AK1698" i="40"/>
  <c r="CN1729" i="33"/>
  <c r="CN1730" i="33"/>
  <c r="CO1081" i="33"/>
  <c r="CU1105" i="33"/>
  <c r="CO1084" i="33"/>
  <c r="CO1086" i="33"/>
  <c r="CO1620" i="33"/>
  <c r="CO1728" i="33"/>
  <c r="CN1085" i="33"/>
  <c r="CP1079" i="33"/>
  <c r="CP1080" i="33"/>
  <c r="CP1616" i="33"/>
  <c r="CG980" i="33"/>
  <c r="CI1948" i="33"/>
  <c r="AJ994" i="40"/>
  <c r="CM75" i="33"/>
  <c r="CM91" i="33"/>
  <c r="CO38" i="33"/>
  <c r="CO1033" i="33"/>
  <c r="CO1425" i="33"/>
  <c r="CO1691" i="33"/>
  <c r="CO1041" i="33"/>
  <c r="CP29" i="33"/>
  <c r="CP31" i="33"/>
  <c r="CP1058" i="33"/>
  <c r="AJ1058" i="40"/>
  <c r="CP1011" i="33"/>
  <c r="CP998" i="33"/>
  <c r="CN73" i="33"/>
  <c r="CN1032" i="33"/>
  <c r="CN1424" i="33"/>
  <c r="CN1690" i="33"/>
  <c r="CQ994" i="33"/>
  <c r="CO31" i="33"/>
  <c r="AJ29" i="40"/>
  <c r="CM49" i="33"/>
  <c r="CL93" i="33"/>
  <c r="AI75" i="40"/>
  <c r="AI93" i="40"/>
  <c r="AN980" i="40"/>
  <c r="AO979" i="40"/>
  <c r="AO980" i="40"/>
  <c r="AM940" i="40"/>
  <c r="AN939" i="40"/>
  <c r="AM964" i="40"/>
  <c r="AL965" i="40"/>
  <c r="AM955" i="40"/>
  <c r="AN954" i="40"/>
  <c r="AN924" i="40"/>
  <c r="AM925" i="40"/>
  <c r="AO919" i="40"/>
  <c r="AO920" i="40"/>
  <c r="AN920" i="40"/>
  <c r="AN935" i="40"/>
  <c r="AO934" i="40"/>
  <c r="AO935" i="40"/>
  <c r="AK991" i="40"/>
  <c r="CU58" i="33"/>
  <c r="CV936" i="33"/>
  <c r="CV911" i="33"/>
  <c r="CX82" i="33"/>
  <c r="CX84" i="33"/>
  <c r="AL84" i="40"/>
  <c r="CV961" i="33"/>
  <c r="CV20" i="33"/>
  <c r="CV921" i="33"/>
  <c r="CV976" i="33"/>
  <c r="CW1076" i="33"/>
  <c r="CW993" i="33"/>
  <c r="CW1615" i="33"/>
  <c r="CW1075" i="33"/>
  <c r="CH915" i="33"/>
  <c r="CI916" i="33"/>
  <c r="CH926" i="33"/>
  <c r="CX1035" i="33"/>
  <c r="CY1077" i="33"/>
  <c r="CY1082" i="33"/>
  <c r="CX1074" i="33"/>
  <c r="AL1074" i="40"/>
  <c r="AL1075" i="40"/>
  <c r="CI971" i="33"/>
  <c r="CH981" i="33"/>
  <c r="CJ909" i="33"/>
  <c r="CI910" i="33"/>
  <c r="CV1106" i="33"/>
  <c r="CV1105" i="33"/>
  <c r="CH970" i="33"/>
  <c r="CI969" i="33"/>
  <c r="CH979" i="33"/>
  <c r="CG920" i="33"/>
  <c r="CG925" i="33"/>
  <c r="CG924" i="33"/>
  <c r="CH919" i="33"/>
  <c r="CI974" i="33"/>
  <c r="CH975" i="33"/>
  <c r="CU991" i="33"/>
  <c r="CU1613" i="33"/>
  <c r="CV1101" i="33"/>
  <c r="CV1102" i="33"/>
  <c r="CH950" i="33"/>
  <c r="CI949" i="33"/>
  <c r="CG935" i="33"/>
  <c r="CG940" i="33"/>
  <c r="CH934" i="33"/>
  <c r="CG939" i="33"/>
  <c r="AL1059" i="40"/>
  <c r="AL1060" i="40"/>
  <c r="AL1061" i="40"/>
  <c r="CW1100" i="33"/>
  <c r="CW1065" i="33"/>
  <c r="CW1104" i="33"/>
  <c r="CW47" i="33"/>
  <c r="CV1043" i="33"/>
  <c r="CT915" i="33"/>
  <c r="CU914" i="33"/>
  <c r="CU1719" i="33"/>
  <c r="CU1720" i="33"/>
  <c r="CI930" i="33"/>
  <c r="CJ929" i="33"/>
  <c r="CV1718" i="33"/>
  <c r="CV986" i="33"/>
  <c r="CV1608" i="33"/>
  <c r="CV951" i="33"/>
  <c r="CI966" i="33"/>
  <c r="CJ956" i="33"/>
  <c r="CG954" i="33"/>
  <c r="CF955" i="33"/>
  <c r="CF965" i="33"/>
  <c r="CF964" i="33"/>
  <c r="CK931" i="33"/>
  <c r="CJ941" i="33"/>
  <c r="CH960" i="33"/>
  <c r="CI959" i="33"/>
  <c r="DA1108" i="33"/>
  <c r="CZ1109" i="33"/>
  <c r="CZ1110" i="33"/>
  <c r="AI1464" i="40"/>
  <c r="CK1693" i="33"/>
  <c r="CU1098" i="33"/>
  <c r="CV1096" i="33"/>
  <c r="CV1044" i="33"/>
  <c r="CO1729" i="33"/>
  <c r="CO1730" i="33"/>
  <c r="AJ1616" i="40"/>
  <c r="CP1723" i="33"/>
  <c r="AJ1079" i="40"/>
  <c r="AJ1080" i="40"/>
  <c r="CI1811" i="33"/>
  <c r="CP1081" i="33"/>
  <c r="CQ1079" i="33"/>
  <c r="CQ1081" i="33"/>
  <c r="CQ1616" i="33"/>
  <c r="CQ1723" i="33"/>
  <c r="CP1084" i="33"/>
  <c r="CP1085" i="33"/>
  <c r="CP1620" i="33"/>
  <c r="AJ1011" i="40"/>
  <c r="CP1634" i="33"/>
  <c r="AJ1634" i="40"/>
  <c r="CO1085" i="33"/>
  <c r="CI1968" i="33"/>
  <c r="CN91" i="33"/>
  <c r="CN75" i="33"/>
  <c r="CN93" i="33"/>
  <c r="CO73" i="33"/>
  <c r="CO1032" i="33"/>
  <c r="CO1424" i="33"/>
  <c r="CO1690" i="33"/>
  <c r="CP1033" i="33"/>
  <c r="CP1041" i="33"/>
  <c r="CP1008" i="33"/>
  <c r="CP1631" i="33"/>
  <c r="CP38" i="33"/>
  <c r="AJ998" i="40"/>
  <c r="CO40" i="33"/>
  <c r="CO49" i="33"/>
  <c r="CM93" i="33"/>
  <c r="CQ29" i="33"/>
  <c r="CQ998" i="33"/>
  <c r="CQ1011" i="33"/>
  <c r="CQ1634" i="33"/>
  <c r="CQ1058" i="33"/>
  <c r="AL82" i="40"/>
  <c r="CR994" i="33"/>
  <c r="AJ31" i="40"/>
  <c r="CO1008" i="33"/>
  <c r="CO1631" i="33"/>
  <c r="AM965" i="40"/>
  <c r="AN964" i="40"/>
  <c r="AN955" i="40"/>
  <c r="AO954" i="40"/>
  <c r="AO955" i="40"/>
  <c r="AN940" i="40"/>
  <c r="AO939" i="40"/>
  <c r="AO940" i="40"/>
  <c r="AO924" i="40"/>
  <c r="AO925" i="40"/>
  <c r="AN925" i="40"/>
  <c r="CW921" i="33"/>
  <c r="CW976" i="33"/>
  <c r="CW951" i="33"/>
  <c r="CY82" i="33"/>
  <c r="CV22" i="33"/>
  <c r="CW911" i="33"/>
  <c r="CW20" i="33"/>
  <c r="CJ1811" i="33"/>
  <c r="CJ1948" i="33"/>
  <c r="CJ1968" i="33"/>
  <c r="CW961" i="33"/>
  <c r="CW936" i="33"/>
  <c r="CI934" i="33"/>
  <c r="CH935" i="33"/>
  <c r="CH940" i="33"/>
  <c r="CH939" i="33"/>
  <c r="CI926" i="33"/>
  <c r="CJ916" i="33"/>
  <c r="CI915" i="33"/>
  <c r="CV991" i="33"/>
  <c r="CV1613" i="33"/>
  <c r="CW1102" i="33"/>
  <c r="CW1101" i="33"/>
  <c r="CJ971" i="33"/>
  <c r="CI981" i="33"/>
  <c r="CG955" i="33"/>
  <c r="CG965" i="33"/>
  <c r="CH954" i="33"/>
  <c r="CG964" i="33"/>
  <c r="CV914" i="33"/>
  <c r="CU915" i="33"/>
  <c r="CX1100" i="33"/>
  <c r="AL1100" i="40"/>
  <c r="AL1101" i="40"/>
  <c r="CX1065" i="33"/>
  <c r="CX1104" i="33"/>
  <c r="AL1104" i="40"/>
  <c r="AL1105" i="40"/>
  <c r="CI950" i="33"/>
  <c r="CJ949" i="33"/>
  <c r="CX993" i="33"/>
  <c r="CX1075" i="33"/>
  <c r="CX1076" i="33"/>
  <c r="CI960" i="33"/>
  <c r="CJ959" i="33"/>
  <c r="CV1720" i="33"/>
  <c r="CV1719" i="33"/>
  <c r="CZ1077" i="33"/>
  <c r="CZ1082" i="33"/>
  <c r="CY1074" i="33"/>
  <c r="DB1108" i="33"/>
  <c r="AM1108" i="40"/>
  <c r="AM1109" i="40"/>
  <c r="DA1109" i="33"/>
  <c r="DA1110" i="33"/>
  <c r="CJ966" i="33"/>
  <c r="CK956" i="33"/>
  <c r="CJ974" i="33"/>
  <c r="CI975" i="33"/>
  <c r="CK929" i="33"/>
  <c r="CJ930" i="33"/>
  <c r="CV1097" i="33"/>
  <c r="CV1098" i="33"/>
  <c r="CH924" i="33"/>
  <c r="CH920" i="33"/>
  <c r="CH925" i="33"/>
  <c r="CI919" i="33"/>
  <c r="CI970" i="33"/>
  <c r="CJ969" i="33"/>
  <c r="CI979" i="33"/>
  <c r="CX47" i="33"/>
  <c r="AL47" i="40"/>
  <c r="CW1043" i="33"/>
  <c r="CH980" i="33"/>
  <c r="CY1035" i="33"/>
  <c r="CW1718" i="33"/>
  <c r="CW986" i="33"/>
  <c r="CW1608" i="33"/>
  <c r="CK941" i="33"/>
  <c r="CL931" i="33"/>
  <c r="CW1106" i="33"/>
  <c r="CW1105" i="33"/>
  <c r="CK909" i="33"/>
  <c r="CJ910" i="33"/>
  <c r="CL1693" i="33"/>
  <c r="AI1693" i="40"/>
  <c r="CW1096" i="33"/>
  <c r="CW1098" i="33"/>
  <c r="CW1044" i="33"/>
  <c r="CQ1080" i="33"/>
  <c r="AJ1620" i="40"/>
  <c r="CP1728" i="33"/>
  <c r="CQ1725" i="33"/>
  <c r="CQ1724" i="33"/>
  <c r="CP1724" i="33"/>
  <c r="CP1725" i="33"/>
  <c r="AJ1702" i="40"/>
  <c r="AJ1703" i="40"/>
  <c r="AJ1084" i="40"/>
  <c r="AJ1085" i="40"/>
  <c r="CP1086" i="33"/>
  <c r="AJ1033" i="40"/>
  <c r="CP1425" i="33"/>
  <c r="CP1691" i="33"/>
  <c r="AJ1691" i="40"/>
  <c r="AJ1041" i="40"/>
  <c r="CQ1084" i="33"/>
  <c r="CQ1085" i="33"/>
  <c r="CQ1620" i="33"/>
  <c r="CQ1728" i="33"/>
  <c r="AJ1631" i="40"/>
  <c r="AL993" i="40"/>
  <c r="CX1615" i="33"/>
  <c r="AL1615" i="40"/>
  <c r="CR1079" i="33"/>
  <c r="CR1080" i="33"/>
  <c r="CR1616" i="33"/>
  <c r="CR1723" i="33"/>
  <c r="AI1425" i="40"/>
  <c r="AJ1035" i="40"/>
  <c r="AL1042" i="40"/>
  <c r="AL1043" i="40"/>
  <c r="AL1044" i="40"/>
  <c r="AL1065" i="40"/>
  <c r="AL1066" i="40"/>
  <c r="AL1067" i="40"/>
  <c r="CY84" i="33"/>
  <c r="CR29" i="33"/>
  <c r="CR31" i="33"/>
  <c r="CR998" i="33"/>
  <c r="CR1011" i="33"/>
  <c r="CR1634" i="33"/>
  <c r="CR1058" i="33"/>
  <c r="CQ38" i="33"/>
  <c r="CQ1033" i="33"/>
  <c r="CQ1425" i="33"/>
  <c r="CQ1691" i="33"/>
  <c r="CQ1041" i="33"/>
  <c r="AJ38" i="40"/>
  <c r="CP40" i="33"/>
  <c r="CP49" i="33"/>
  <c r="AJ49" i="40"/>
  <c r="CO91" i="33"/>
  <c r="CO75" i="33"/>
  <c r="CO93" i="33"/>
  <c r="CS994" i="33"/>
  <c r="CQ31" i="33"/>
  <c r="AJ1008" i="40"/>
  <c r="CP73" i="33"/>
  <c r="CP1032" i="33"/>
  <c r="AJ1064" i="40"/>
  <c r="AO964" i="40"/>
  <c r="AO965" i="40"/>
  <c r="AN965" i="40"/>
  <c r="CV58" i="33"/>
  <c r="CZ82" i="33"/>
  <c r="CZ84" i="33"/>
  <c r="CW22" i="33"/>
  <c r="CW58" i="33"/>
  <c r="CX936" i="33"/>
  <c r="CX20" i="33"/>
  <c r="CK1811" i="33"/>
  <c r="CK1968" i="33"/>
  <c r="CK1948" i="33"/>
  <c r="CI980" i="33"/>
  <c r="CX976" i="33"/>
  <c r="CX911" i="33"/>
  <c r="CX921" i="33"/>
  <c r="CX961" i="33"/>
  <c r="CM931" i="33"/>
  <c r="CL941" i="33"/>
  <c r="AI1470" i="40"/>
  <c r="CY993" i="33"/>
  <c r="CY1615" i="33"/>
  <c r="CY1075" i="33"/>
  <c r="CY1076" i="33"/>
  <c r="CJ950" i="33"/>
  <c r="CK949" i="33"/>
  <c r="CK971" i="33"/>
  <c r="CJ981" i="33"/>
  <c r="DA1077" i="33"/>
  <c r="DA1082" i="33"/>
  <c r="CZ1074" i="33"/>
  <c r="CJ970" i="33"/>
  <c r="CJ979" i="33"/>
  <c r="CK969" i="33"/>
  <c r="CK966" i="33"/>
  <c r="CL956" i="33"/>
  <c r="CW991" i="33"/>
  <c r="CW1613" i="33"/>
  <c r="CK930" i="33"/>
  <c r="CL929" i="33"/>
  <c r="CX1105" i="33"/>
  <c r="CX1106" i="33"/>
  <c r="CW1719" i="33"/>
  <c r="CW1720" i="33"/>
  <c r="CI924" i="33"/>
  <c r="CJ919" i="33"/>
  <c r="CI920" i="33"/>
  <c r="CI925" i="33"/>
  <c r="CX1102" i="33"/>
  <c r="CX1101" i="33"/>
  <c r="CJ960" i="33"/>
  <c r="CK959" i="33"/>
  <c r="CX986" i="33"/>
  <c r="CY1100" i="33"/>
  <c r="CY1065" i="33"/>
  <c r="CI954" i="33"/>
  <c r="CH955" i="33"/>
  <c r="CH965" i="33"/>
  <c r="CH964" i="33"/>
  <c r="CX1043" i="33"/>
  <c r="CI935" i="33"/>
  <c r="CI940" i="33"/>
  <c r="CJ934" i="33"/>
  <c r="CI939" i="33"/>
  <c r="CL909" i="33"/>
  <c r="CK910" i="33"/>
  <c r="CZ1035" i="33"/>
  <c r="CJ975" i="33"/>
  <c r="CK974" i="33"/>
  <c r="DC1108" i="33"/>
  <c r="DB1109" i="33"/>
  <c r="DB1110" i="33"/>
  <c r="CW914" i="33"/>
  <c r="CV915" i="33"/>
  <c r="CK916" i="33"/>
  <c r="CJ926" i="33"/>
  <c r="CJ915" i="33"/>
  <c r="CX951" i="33"/>
  <c r="CW1097" i="33"/>
  <c r="CX1096" i="33"/>
  <c r="CX1097" i="33"/>
  <c r="CX1044" i="33"/>
  <c r="CR1725" i="33"/>
  <c r="CR1724" i="33"/>
  <c r="CP1729" i="33"/>
  <c r="CP1730" i="33"/>
  <c r="AJ1707" i="40"/>
  <c r="AJ1708" i="40"/>
  <c r="CQ1086" i="33"/>
  <c r="CQ1730" i="33"/>
  <c r="CQ1729" i="33"/>
  <c r="AJ1032" i="40"/>
  <c r="CP1424" i="33"/>
  <c r="CP1690" i="33"/>
  <c r="AJ1690" i="40"/>
  <c r="CR1081" i="33"/>
  <c r="CX1718" i="33"/>
  <c r="AL1697" i="40"/>
  <c r="AL1698" i="40"/>
  <c r="CS1079" i="33"/>
  <c r="CS1080" i="33"/>
  <c r="CS1616" i="33"/>
  <c r="CS1723" i="33"/>
  <c r="CR1084" i="33"/>
  <c r="CR1085" i="33"/>
  <c r="CR1620" i="33"/>
  <c r="CR1728" i="33"/>
  <c r="AL986" i="40"/>
  <c r="CX1608" i="33"/>
  <c r="AL1608" i="40"/>
  <c r="AI1424" i="40"/>
  <c r="CM1693" i="33"/>
  <c r="AL1096" i="40"/>
  <c r="AL1097" i="40"/>
  <c r="AJ40" i="40"/>
  <c r="CQ1008" i="33"/>
  <c r="CQ1631" i="33"/>
  <c r="CS1011" i="33"/>
  <c r="CS1634" i="33"/>
  <c r="CS1058" i="33"/>
  <c r="CS29" i="33"/>
  <c r="CS31" i="33"/>
  <c r="CS998" i="33"/>
  <c r="CQ73" i="33"/>
  <c r="CQ1032" i="33"/>
  <c r="CQ1424" i="33"/>
  <c r="CQ1690" i="33"/>
  <c r="CT994" i="33"/>
  <c r="CQ40" i="33"/>
  <c r="CQ49" i="33"/>
  <c r="CY47" i="33"/>
  <c r="AJ73" i="40"/>
  <c r="AJ91" i="40"/>
  <c r="CP91" i="33"/>
  <c r="CP75" i="33"/>
  <c r="CY1104" i="33"/>
  <c r="CY1105" i="33"/>
  <c r="CR38" i="33"/>
  <c r="CR40" i="33"/>
  <c r="CR49" i="33"/>
  <c r="CR1033" i="33"/>
  <c r="CR1425" i="33"/>
  <c r="CR1691" i="33"/>
  <c r="CR1041" i="33"/>
  <c r="CR1008" i="33"/>
  <c r="CR1631" i="33"/>
  <c r="CJ980" i="33"/>
  <c r="DA82" i="33"/>
  <c r="DA84" i="33"/>
  <c r="CX22" i="33"/>
  <c r="CY936" i="33"/>
  <c r="CY20" i="33"/>
  <c r="CL1811" i="33"/>
  <c r="CL1968" i="33"/>
  <c r="AI1848" i="40"/>
  <c r="CL1948" i="33"/>
  <c r="AI1828" i="40"/>
  <c r="CY921" i="33"/>
  <c r="CY951" i="33"/>
  <c r="CY1102" i="33"/>
  <c r="CY1101" i="33"/>
  <c r="CK970" i="33"/>
  <c r="CK979" i="33"/>
  <c r="CL969" i="33"/>
  <c r="DB1077" i="33"/>
  <c r="DB1082" i="33"/>
  <c r="DA1074" i="33"/>
  <c r="CZ1100" i="33"/>
  <c r="CZ1065" i="33"/>
  <c r="CZ1104" i="33"/>
  <c r="CL974" i="33"/>
  <c r="CK975" i="33"/>
  <c r="CZ47" i="33"/>
  <c r="CY1043" i="33"/>
  <c r="CX991" i="33"/>
  <c r="CX1613" i="33"/>
  <c r="AL1613" i="40"/>
  <c r="CY1718" i="33"/>
  <c r="CY986" i="33"/>
  <c r="CY1608" i="33"/>
  <c r="CJ935" i="33"/>
  <c r="CJ940" i="33"/>
  <c r="CK934" i="33"/>
  <c r="CJ939" i="33"/>
  <c r="CX1098" i="33"/>
  <c r="CK981" i="33"/>
  <c r="CL971" i="33"/>
  <c r="CY911" i="33"/>
  <c r="CJ920" i="33"/>
  <c r="CJ925" i="33"/>
  <c r="CK919" i="33"/>
  <c r="CJ924" i="33"/>
  <c r="CY961" i="33"/>
  <c r="CK950" i="33"/>
  <c r="CL949" i="33"/>
  <c r="DD1108" i="33"/>
  <c r="DC1109" i="33"/>
  <c r="DC1110" i="33"/>
  <c r="CX914" i="33"/>
  <c r="CW915" i="33"/>
  <c r="DA1035" i="33"/>
  <c r="CJ954" i="33"/>
  <c r="CI955" i="33"/>
  <c r="CI965" i="33"/>
  <c r="CI964" i="33"/>
  <c r="CK960" i="33"/>
  <c r="CL959" i="33"/>
  <c r="CL966" i="33"/>
  <c r="CM956" i="33"/>
  <c r="CY976" i="33"/>
  <c r="CM909" i="33"/>
  <c r="CL910" i="33"/>
  <c r="CL916" i="33"/>
  <c r="CK926" i="33"/>
  <c r="CK915" i="33"/>
  <c r="CL930" i="33"/>
  <c r="CM929" i="33"/>
  <c r="AI1402" i="40"/>
  <c r="CZ993" i="33"/>
  <c r="CZ1615" i="33"/>
  <c r="CZ1075" i="33"/>
  <c r="CZ1076" i="33"/>
  <c r="AI1409" i="40"/>
  <c r="CN931" i="33"/>
  <c r="CM941" i="33"/>
  <c r="CN1693" i="33"/>
  <c r="AM1034" i="40"/>
  <c r="CY1096" i="33"/>
  <c r="CY1097" i="33"/>
  <c r="CY1044" i="33"/>
  <c r="CX1720" i="33"/>
  <c r="CR1730" i="33"/>
  <c r="CR1729" i="33"/>
  <c r="CX1719" i="33"/>
  <c r="CS1081" i="33"/>
  <c r="CS1725" i="33"/>
  <c r="CS1724" i="33"/>
  <c r="CY1106" i="33"/>
  <c r="CR1086" i="33"/>
  <c r="CS1084" i="33"/>
  <c r="CS1085" i="33"/>
  <c r="CS1620" i="33"/>
  <c r="CS1728" i="33"/>
  <c r="CT1079" i="33"/>
  <c r="AK1079" i="40"/>
  <c r="AK1080" i="40"/>
  <c r="CT1616" i="33"/>
  <c r="CM1811" i="33"/>
  <c r="AK994" i="40"/>
  <c r="CP93" i="33"/>
  <c r="AJ75" i="40"/>
  <c r="AJ93" i="40"/>
  <c r="CU994" i="33"/>
  <c r="CR73" i="33"/>
  <c r="CR1032" i="33"/>
  <c r="CR1424" i="33"/>
  <c r="CR1690" i="33"/>
  <c r="CQ75" i="33"/>
  <c r="CQ91" i="33"/>
  <c r="CS38" i="33"/>
  <c r="CS40" i="33"/>
  <c r="CS49" i="33"/>
  <c r="CS1033" i="33"/>
  <c r="CS1425" i="33"/>
  <c r="CS1691" i="33"/>
  <c r="CS1041" i="33"/>
  <c r="CS1008" i="33"/>
  <c r="CS1631" i="33"/>
  <c r="CT29" i="33"/>
  <c r="CT1058" i="33"/>
  <c r="AK1058" i="40"/>
  <c r="CT998" i="33"/>
  <c r="CT1011" i="33"/>
  <c r="AL991" i="40"/>
  <c r="CX58" i="33"/>
  <c r="AL58" i="40"/>
  <c r="AL22" i="40"/>
  <c r="DB82" i="33"/>
  <c r="DB84" i="33"/>
  <c r="AM84" i="40"/>
  <c r="CY22" i="33"/>
  <c r="CZ921" i="33"/>
  <c r="CZ20" i="33"/>
  <c r="CK980" i="33"/>
  <c r="CZ961" i="33"/>
  <c r="CL979" i="33"/>
  <c r="CL970" i="33"/>
  <c r="CM969" i="33"/>
  <c r="CL960" i="33"/>
  <c r="CM959" i="33"/>
  <c r="CX915" i="33"/>
  <c r="CY914" i="33"/>
  <c r="CZ911" i="33"/>
  <c r="CK920" i="33"/>
  <c r="CK925" i="33"/>
  <c r="CK924" i="33"/>
  <c r="CL919" i="33"/>
  <c r="CL981" i="33"/>
  <c r="CM971" i="33"/>
  <c r="CL934" i="33"/>
  <c r="CK935" i="33"/>
  <c r="CK940" i="33"/>
  <c r="CK939" i="33"/>
  <c r="CZ1105" i="33"/>
  <c r="CZ1106" i="33"/>
  <c r="CZ1718" i="33"/>
  <c r="CZ986" i="33"/>
  <c r="CZ1608" i="33"/>
  <c r="CO931" i="33"/>
  <c r="CN941" i="33"/>
  <c r="CZ976" i="33"/>
  <c r="CZ1101" i="33"/>
  <c r="CZ1102" i="33"/>
  <c r="CZ936" i="33"/>
  <c r="CN956" i="33"/>
  <c r="CM966" i="33"/>
  <c r="CJ955" i="33"/>
  <c r="CJ965" i="33"/>
  <c r="CK954" i="33"/>
  <c r="CJ964" i="33"/>
  <c r="DE1108" i="33"/>
  <c r="DD1109" i="33"/>
  <c r="DD1110" i="33"/>
  <c r="CY991" i="33"/>
  <c r="CY1613" i="33"/>
  <c r="DA47" i="33"/>
  <c r="CZ1043" i="33"/>
  <c r="AM1059" i="40"/>
  <c r="AM1060" i="40"/>
  <c r="AM1061" i="40"/>
  <c r="DA1100" i="33"/>
  <c r="DA1065" i="33"/>
  <c r="DA1104" i="33"/>
  <c r="CM910" i="33"/>
  <c r="CN909" i="33"/>
  <c r="CM930" i="33"/>
  <c r="CN929" i="33"/>
  <c r="CM949" i="33"/>
  <c r="CL950" i="33"/>
  <c r="DA993" i="33"/>
  <c r="DA1075" i="33"/>
  <c r="DA1076" i="33"/>
  <c r="CL915" i="33"/>
  <c r="CL926" i="33"/>
  <c r="CM916" i="33"/>
  <c r="DB1035" i="33"/>
  <c r="CY1719" i="33"/>
  <c r="CY1720" i="33"/>
  <c r="CL975" i="33"/>
  <c r="CM974" i="33"/>
  <c r="DC1077" i="33"/>
  <c r="DC1082" i="33"/>
  <c r="DB1074" i="33"/>
  <c r="AM1074" i="40"/>
  <c r="AM1075" i="40"/>
  <c r="CZ951" i="33"/>
  <c r="AJ1464" i="40"/>
  <c r="CO1693" i="33"/>
  <c r="CY1098" i="33"/>
  <c r="CZ1096" i="33"/>
  <c r="CZ1097" i="33"/>
  <c r="CZ1044" i="33"/>
  <c r="CS1730" i="33"/>
  <c r="CS1729" i="33"/>
  <c r="AK1616" i="40"/>
  <c r="CT1723" i="33"/>
  <c r="CS1086" i="33"/>
  <c r="CT1080" i="33"/>
  <c r="CT1081" i="33"/>
  <c r="AK1011" i="40"/>
  <c r="CT1634" i="33"/>
  <c r="AK1634" i="40"/>
  <c r="CT1084" i="33"/>
  <c r="AK1084" i="40"/>
  <c r="AK1085" i="40"/>
  <c r="CT1620" i="33"/>
  <c r="DA20" i="33"/>
  <c r="DA22" i="33"/>
  <c r="DA58" i="33"/>
  <c r="DA1615" i="33"/>
  <c r="DA1718" i="33"/>
  <c r="CU1079" i="33"/>
  <c r="CU1081" i="33"/>
  <c r="CU1616" i="33"/>
  <c r="CU1723" i="33"/>
  <c r="CM1948" i="33"/>
  <c r="CM1968" i="33"/>
  <c r="CT1086" i="33"/>
  <c r="AK998" i="40"/>
  <c r="CT31" i="33"/>
  <c r="AK31" i="40"/>
  <c r="AK29" i="40"/>
  <c r="CR91" i="33"/>
  <c r="CR75" i="33"/>
  <c r="CR93" i="33"/>
  <c r="AM82" i="40"/>
  <c r="CQ93" i="33"/>
  <c r="CU1011" i="33"/>
  <c r="CU1634" i="33"/>
  <c r="CU1058" i="33"/>
  <c r="CU29" i="33"/>
  <c r="CU998" i="33"/>
  <c r="CV994" i="33"/>
  <c r="CS73" i="33"/>
  <c r="CS1032" i="33"/>
  <c r="CS1424" i="33"/>
  <c r="CS1690" i="33"/>
  <c r="CT1033" i="33"/>
  <c r="CT1425" i="33"/>
  <c r="CT1691" i="33"/>
  <c r="AK1691" i="40"/>
  <c r="CT38" i="33"/>
  <c r="CT1041" i="33"/>
  <c r="CT1008" i="33"/>
  <c r="CY58" i="33"/>
  <c r="DC82" i="33"/>
  <c r="CZ22" i="33"/>
  <c r="CZ58" i="33"/>
  <c r="CN1811" i="33"/>
  <c r="CN1968" i="33"/>
  <c r="CN1948" i="33"/>
  <c r="DA951" i="33"/>
  <c r="DA986" i="33"/>
  <c r="DA1608" i="33"/>
  <c r="DF1108" i="33"/>
  <c r="AN1108" i="40"/>
  <c r="AN1109" i="40"/>
  <c r="DE1110" i="33"/>
  <c r="DE1109" i="33"/>
  <c r="CZ1720" i="33"/>
  <c r="CZ1719" i="33"/>
  <c r="CL935" i="33"/>
  <c r="CL940" i="33"/>
  <c r="CM934" i="33"/>
  <c r="CL939" i="33"/>
  <c r="CM950" i="33"/>
  <c r="CN949" i="33"/>
  <c r="DA976" i="33"/>
  <c r="DA911" i="33"/>
  <c r="CN969" i="33"/>
  <c r="CM970" i="33"/>
  <c r="CM979" i="33"/>
  <c r="DB993" i="33"/>
  <c r="DB1075" i="33"/>
  <c r="DB1076" i="33"/>
  <c r="CM915" i="33"/>
  <c r="CM926" i="33"/>
  <c r="CN916" i="33"/>
  <c r="DA1105" i="33"/>
  <c r="DA1106" i="33"/>
  <c r="CL954" i="33"/>
  <c r="CK955" i="33"/>
  <c r="CK965" i="33"/>
  <c r="CK964" i="33"/>
  <c r="CY915" i="33"/>
  <c r="CZ914" i="33"/>
  <c r="CL980" i="33"/>
  <c r="DD1077" i="33"/>
  <c r="DD1082" i="33"/>
  <c r="DC1074" i="33"/>
  <c r="CN930" i="33"/>
  <c r="CO929" i="33"/>
  <c r="DA1101" i="33"/>
  <c r="DA1102" i="33"/>
  <c r="CM981" i="33"/>
  <c r="CN971" i="33"/>
  <c r="DC1035" i="33"/>
  <c r="CN974" i="33"/>
  <c r="CM975" i="33"/>
  <c r="DB1100" i="33"/>
  <c r="AM1100" i="40"/>
  <c r="AM1101" i="40"/>
  <c r="DB1065" i="33"/>
  <c r="DB1104" i="33"/>
  <c r="AM1104" i="40"/>
  <c r="AM1105" i="40"/>
  <c r="CM960" i="33"/>
  <c r="CN959" i="33"/>
  <c r="CN966" i="33"/>
  <c r="CO956" i="33"/>
  <c r="CP931" i="33"/>
  <c r="CO941" i="33"/>
  <c r="CZ1098" i="33"/>
  <c r="CL924" i="33"/>
  <c r="CM919" i="33"/>
  <c r="CL920" i="33"/>
  <c r="CL925" i="33"/>
  <c r="DA961" i="33"/>
  <c r="DA936" i="33"/>
  <c r="CZ991" i="33"/>
  <c r="CZ1613" i="33"/>
  <c r="CN910" i="33"/>
  <c r="CO909" i="33"/>
  <c r="DB47" i="33"/>
  <c r="AM47" i="40"/>
  <c r="DA1043" i="33"/>
  <c r="DA921" i="33"/>
  <c r="CP1693" i="33"/>
  <c r="AJ1693" i="40"/>
  <c r="DA1096" i="33"/>
  <c r="DA1097" i="33"/>
  <c r="DA1044" i="33"/>
  <c r="CT1725" i="33"/>
  <c r="CT1724" i="33"/>
  <c r="AK1702" i="40"/>
  <c r="AK1703" i="40"/>
  <c r="AK1620" i="40"/>
  <c r="CT1728" i="33"/>
  <c r="CU1724" i="33"/>
  <c r="CU1725" i="33"/>
  <c r="CT1085" i="33"/>
  <c r="CU1080" i="33"/>
  <c r="DB20" i="33"/>
  <c r="DB1615" i="33"/>
  <c r="AM1615" i="40"/>
  <c r="CV1079" i="33"/>
  <c r="CV1080" i="33"/>
  <c r="CV1616" i="33"/>
  <c r="CV1723" i="33"/>
  <c r="AK1008" i="40"/>
  <c r="CT1631" i="33"/>
  <c r="AK1631" i="40"/>
  <c r="CU1084" i="33"/>
  <c r="CU1086" i="33"/>
  <c r="CU1620" i="33"/>
  <c r="CU1728" i="33"/>
  <c r="AK1041" i="40"/>
  <c r="AJ1425" i="40"/>
  <c r="CV1081" i="33"/>
  <c r="DB936" i="33"/>
  <c r="AK38" i="40"/>
  <c r="CT40" i="33"/>
  <c r="CT73" i="33"/>
  <c r="CT1032" i="33"/>
  <c r="DC84" i="33"/>
  <c r="CU1033" i="33"/>
  <c r="CU1425" i="33"/>
  <c r="CU1691" i="33"/>
  <c r="CU1041" i="33"/>
  <c r="CU38" i="33"/>
  <c r="AK1033" i="40"/>
  <c r="CU31" i="33"/>
  <c r="CS91" i="33"/>
  <c r="CS75" i="33"/>
  <c r="CS93" i="33"/>
  <c r="AM1065" i="40"/>
  <c r="AM1066" i="40"/>
  <c r="AM1067" i="40"/>
  <c r="AM1042" i="40"/>
  <c r="AM1043" i="40"/>
  <c r="AM1044" i="40"/>
  <c r="CV29" i="33"/>
  <c r="CV31" i="33"/>
  <c r="CV1011" i="33"/>
  <c r="CV1634" i="33"/>
  <c r="CV1058" i="33"/>
  <c r="CV998" i="33"/>
  <c r="CW994" i="33"/>
  <c r="AM993" i="40"/>
  <c r="DD82" i="33"/>
  <c r="DD84" i="33"/>
  <c r="DB22" i="33"/>
  <c r="DB58" i="33"/>
  <c r="AM58" i="40"/>
  <c r="CO1811" i="33"/>
  <c r="CO1968" i="33"/>
  <c r="CO1948" i="33"/>
  <c r="DB961" i="33"/>
  <c r="DB921" i="33"/>
  <c r="DB976" i="33"/>
  <c r="CN960" i="33"/>
  <c r="CO959" i="33"/>
  <c r="DE1077" i="33"/>
  <c r="DE1082" i="33"/>
  <c r="DD1074" i="33"/>
  <c r="CM954" i="33"/>
  <c r="CL955" i="33"/>
  <c r="CL965" i="33"/>
  <c r="CL964" i="33"/>
  <c r="CO949" i="33"/>
  <c r="CN950" i="33"/>
  <c r="CZ915" i="33"/>
  <c r="DA914" i="33"/>
  <c r="DB1043" i="33"/>
  <c r="CQ931" i="33"/>
  <c r="CP941" i="33"/>
  <c r="DB1105" i="33"/>
  <c r="DB1106" i="33"/>
  <c r="CO974" i="33"/>
  <c r="CN975" i="33"/>
  <c r="DB1718" i="33"/>
  <c r="AM1697" i="40"/>
  <c r="AM1698" i="40"/>
  <c r="DB986" i="33"/>
  <c r="DB951" i="33"/>
  <c r="CO910" i="33"/>
  <c r="CP909" i="33"/>
  <c r="CP956" i="33"/>
  <c r="CO966" i="33"/>
  <c r="DB1101" i="33"/>
  <c r="DB1102" i="33"/>
  <c r="DG1108" i="33"/>
  <c r="DF1110" i="33"/>
  <c r="DF1109" i="33"/>
  <c r="DC1100" i="33"/>
  <c r="DC1065" i="33"/>
  <c r="DD1035" i="33"/>
  <c r="CP929" i="33"/>
  <c r="CO930" i="33"/>
  <c r="AJ1470" i="40"/>
  <c r="CM980" i="33"/>
  <c r="CM935" i="33"/>
  <c r="CM940" i="33"/>
  <c r="CN934" i="33"/>
  <c r="CM939" i="33"/>
  <c r="DA991" i="33"/>
  <c r="DA1613" i="33"/>
  <c r="CO971" i="33"/>
  <c r="CN981" i="33"/>
  <c r="CN915" i="33"/>
  <c r="CO916" i="33"/>
  <c r="CN926" i="33"/>
  <c r="CO969" i="33"/>
  <c r="CN970" i="33"/>
  <c r="CN979" i="33"/>
  <c r="CM920" i="33"/>
  <c r="CM925" i="33"/>
  <c r="CM924" i="33"/>
  <c r="CN919" i="33"/>
  <c r="DC1076" i="33"/>
  <c r="DC993" i="33"/>
  <c r="DC1615" i="33"/>
  <c r="DC1075" i="33"/>
  <c r="DB911" i="33"/>
  <c r="DA1719" i="33"/>
  <c r="DA1720" i="33"/>
  <c r="DA1098" i="33"/>
  <c r="DB1096" i="33"/>
  <c r="AM1096" i="40"/>
  <c r="AM1097" i="40"/>
  <c r="DB1044" i="33"/>
  <c r="CV1724" i="33"/>
  <c r="CV1725" i="33"/>
  <c r="CT1730" i="33"/>
  <c r="CT1729" i="33"/>
  <c r="AK1707" i="40"/>
  <c r="AK1708" i="40"/>
  <c r="CU1729" i="33"/>
  <c r="CU1730" i="33"/>
  <c r="AK1032" i="40"/>
  <c r="CT1424" i="33"/>
  <c r="CT1690" i="33"/>
  <c r="AK1690" i="40"/>
  <c r="CU1085" i="33"/>
  <c r="CW1079" i="33"/>
  <c r="CW1616" i="33"/>
  <c r="CW1723" i="33"/>
  <c r="CV1084" i="33"/>
  <c r="CV1086" i="33"/>
  <c r="CV1620" i="33"/>
  <c r="CV1728" i="33"/>
  <c r="AM986" i="40"/>
  <c r="DB1608" i="33"/>
  <c r="AM1608" i="40"/>
  <c r="AJ1424" i="40"/>
  <c r="CQ1693" i="33"/>
  <c r="CW1081" i="33"/>
  <c r="CW1080" i="33"/>
  <c r="CV38" i="33"/>
  <c r="CV40" i="33"/>
  <c r="CV49" i="33"/>
  <c r="CV1033" i="33"/>
  <c r="CV1425" i="33"/>
  <c r="CV1691" i="33"/>
  <c r="CV1041" i="33"/>
  <c r="CV1008" i="33"/>
  <c r="CV1631" i="33"/>
  <c r="AK1035" i="40"/>
  <c r="AK1064" i="40"/>
  <c r="DC47" i="33"/>
  <c r="CW29" i="33"/>
  <c r="CW998" i="33"/>
  <c r="CW1011" i="33"/>
  <c r="CW1634" i="33"/>
  <c r="CW1058" i="33"/>
  <c r="AK73" i="40"/>
  <c r="AK91" i="40"/>
  <c r="CT75" i="33"/>
  <c r="CT91" i="33"/>
  <c r="DC1104" i="33"/>
  <c r="DC1105" i="33"/>
  <c r="CX994" i="33"/>
  <c r="CU40" i="33"/>
  <c r="CU49" i="33"/>
  <c r="CT49" i="33"/>
  <c r="AK49" i="40"/>
  <c r="AK40" i="40"/>
  <c r="CU1008" i="33"/>
  <c r="CU1631" i="33"/>
  <c r="CU73" i="33"/>
  <c r="CU1032" i="33"/>
  <c r="CU1424" i="33"/>
  <c r="CU1690" i="33"/>
  <c r="AM22" i="40"/>
  <c r="DE82" i="33"/>
  <c r="DE84" i="33"/>
  <c r="DC936" i="33"/>
  <c r="DC20" i="33"/>
  <c r="CP1811" i="33"/>
  <c r="CP1968" i="33"/>
  <c r="AJ1848" i="40"/>
  <c r="CP1948" i="33"/>
  <c r="AJ1828" i="40"/>
  <c r="DC911" i="33"/>
  <c r="DC961" i="33"/>
  <c r="DC976" i="33"/>
  <c r="CO981" i="33"/>
  <c r="CP971" i="33"/>
  <c r="CN920" i="33"/>
  <c r="CN925" i="33"/>
  <c r="CO919" i="33"/>
  <c r="CN924" i="33"/>
  <c r="DC1101" i="33"/>
  <c r="DC1102" i="33"/>
  <c r="DB1720" i="33"/>
  <c r="DB1719" i="33"/>
  <c r="DB1097" i="33"/>
  <c r="DB1098" i="33"/>
  <c r="CP969" i="33"/>
  <c r="CO979" i="33"/>
  <c r="CO970" i="33"/>
  <c r="DD1100" i="33"/>
  <c r="DD1065" i="33"/>
  <c r="DD1104" i="33"/>
  <c r="CN980" i="33"/>
  <c r="CP949" i="33"/>
  <c r="CO950" i="33"/>
  <c r="CO960" i="33"/>
  <c r="CP959" i="33"/>
  <c r="CP930" i="33"/>
  <c r="CQ929" i="33"/>
  <c r="CQ956" i="33"/>
  <c r="CP966" i="33"/>
  <c r="CO975" i="33"/>
  <c r="CP974" i="33"/>
  <c r="DD47" i="33"/>
  <c r="DC1043" i="33"/>
  <c r="CO915" i="33"/>
  <c r="CP916" i="33"/>
  <c r="CO926" i="33"/>
  <c r="CP910" i="33"/>
  <c r="CQ909" i="33"/>
  <c r="DC921" i="33"/>
  <c r="AJ1402" i="40"/>
  <c r="CN954" i="33"/>
  <c r="CM955" i="33"/>
  <c r="CM965" i="33"/>
  <c r="CM964" i="33"/>
  <c r="CN935" i="33"/>
  <c r="CN940" i="33"/>
  <c r="CO934" i="33"/>
  <c r="CN939" i="33"/>
  <c r="AJ1409" i="40"/>
  <c r="DD1076" i="33"/>
  <c r="DD993" i="33"/>
  <c r="DD1615" i="33"/>
  <c r="DD1075" i="33"/>
  <c r="DC1718" i="33"/>
  <c r="DC986" i="33"/>
  <c r="DC1608" i="33"/>
  <c r="DE1035" i="33"/>
  <c r="DC951" i="33"/>
  <c r="DF1077" i="33"/>
  <c r="DF1082" i="33"/>
  <c r="DE1074" i="33"/>
  <c r="DH1108" i="33"/>
  <c r="DG1109" i="33"/>
  <c r="DG1110" i="33"/>
  <c r="DB991" i="33"/>
  <c r="DB1613" i="33"/>
  <c r="AM1613" i="40"/>
  <c r="CR931" i="33"/>
  <c r="CQ941" i="33"/>
  <c r="DB914" i="33"/>
  <c r="DA915" i="33"/>
  <c r="CR1693" i="33"/>
  <c r="AN1034" i="40"/>
  <c r="DC1096" i="33"/>
  <c r="DC1097" i="33"/>
  <c r="DC1044" i="33"/>
  <c r="CW1724" i="33"/>
  <c r="CW1725" i="33"/>
  <c r="CV1729" i="33"/>
  <c r="CV1730" i="33"/>
  <c r="CV1085" i="33"/>
  <c r="CX1079" i="33"/>
  <c r="AL1079" i="40"/>
  <c r="AL1080" i="40"/>
  <c r="CX1616" i="33"/>
  <c r="CW1084" i="33"/>
  <c r="CW1086" i="33"/>
  <c r="CW1620" i="33"/>
  <c r="CW1728" i="33"/>
  <c r="CQ1811" i="33"/>
  <c r="DC1106" i="33"/>
  <c r="CU91" i="33"/>
  <c r="CU75" i="33"/>
  <c r="CY994" i="33"/>
  <c r="CW38" i="33"/>
  <c r="CW40" i="33"/>
  <c r="CW49" i="33"/>
  <c r="CW1033" i="33"/>
  <c r="CW1425" i="33"/>
  <c r="CW1691" i="33"/>
  <c r="CW1041" i="33"/>
  <c r="CT93" i="33"/>
  <c r="AK75" i="40"/>
  <c r="AK93" i="40"/>
  <c r="CW31" i="33"/>
  <c r="CV73" i="33"/>
  <c r="CV1032" i="33"/>
  <c r="CV1424" i="33"/>
  <c r="CV1690" i="33"/>
  <c r="CX29" i="33"/>
  <c r="CX31" i="33"/>
  <c r="CX998" i="33"/>
  <c r="CX1011" i="33"/>
  <c r="CX1058" i="33"/>
  <c r="AL1058" i="40"/>
  <c r="AL994" i="40"/>
  <c r="AM991" i="40"/>
  <c r="DF82" i="33"/>
  <c r="DF84" i="33"/>
  <c r="AN84" i="40"/>
  <c r="DD976" i="33"/>
  <c r="DD20" i="33"/>
  <c r="DC22" i="33"/>
  <c r="DC58" i="33"/>
  <c r="DD921" i="33"/>
  <c r="DD911" i="33"/>
  <c r="DD951" i="33"/>
  <c r="DD961" i="33"/>
  <c r="DC991" i="33"/>
  <c r="DC1613" i="33"/>
  <c r="CR956" i="33"/>
  <c r="CQ966" i="33"/>
  <c r="CQ949" i="33"/>
  <c r="CP950" i="33"/>
  <c r="DC1720" i="33"/>
  <c r="DC1719" i="33"/>
  <c r="CO935" i="33"/>
  <c r="CO940" i="33"/>
  <c r="CP934" i="33"/>
  <c r="CO939" i="33"/>
  <c r="CQ930" i="33"/>
  <c r="CR929" i="33"/>
  <c r="CP979" i="33"/>
  <c r="CQ969" i="33"/>
  <c r="CP970" i="33"/>
  <c r="DC914" i="33"/>
  <c r="DB915" i="33"/>
  <c r="DI1108" i="33"/>
  <c r="DH1109" i="33"/>
  <c r="DH1110" i="33"/>
  <c r="CR909" i="33"/>
  <c r="CQ910" i="33"/>
  <c r="DF1035" i="33"/>
  <c r="DE47" i="33"/>
  <c r="DD1043" i="33"/>
  <c r="DD1106" i="33"/>
  <c r="DD1105" i="33"/>
  <c r="CR941" i="33"/>
  <c r="CS931" i="33"/>
  <c r="DD1718" i="33"/>
  <c r="DD986" i="33"/>
  <c r="DD1608" i="33"/>
  <c r="CP975" i="33"/>
  <c r="CQ974" i="33"/>
  <c r="CP960" i="33"/>
  <c r="CQ959" i="33"/>
  <c r="DD1101" i="33"/>
  <c r="DD1102" i="33"/>
  <c r="CO924" i="33"/>
  <c r="CP919" i="33"/>
  <c r="CO920" i="33"/>
  <c r="CO925" i="33"/>
  <c r="CQ971" i="33"/>
  <c r="CP981" i="33"/>
  <c r="DE1076" i="33"/>
  <c r="DE993" i="33"/>
  <c r="DE1615" i="33"/>
  <c r="DE1075" i="33"/>
  <c r="CQ916" i="33"/>
  <c r="CP926" i="33"/>
  <c r="CO980" i="33"/>
  <c r="AN1059" i="40"/>
  <c r="AN1060" i="40"/>
  <c r="AN1061" i="40"/>
  <c r="DE1100" i="33"/>
  <c r="DE1065" i="33"/>
  <c r="DE1104" i="33"/>
  <c r="DG1077" i="33"/>
  <c r="DG1082" i="33"/>
  <c r="DF1074" i="33"/>
  <c r="AN1074" i="40"/>
  <c r="AN1075" i="40"/>
  <c r="CN955" i="33"/>
  <c r="CN965" i="33"/>
  <c r="CO954" i="33"/>
  <c r="CN964" i="33"/>
  <c r="DD936" i="33"/>
  <c r="AK1464" i="40"/>
  <c r="DC1098" i="33"/>
  <c r="DD1096" i="33"/>
  <c r="DD1044" i="33"/>
  <c r="CX1080" i="33"/>
  <c r="AL31" i="40"/>
  <c r="CW1729" i="33"/>
  <c r="CW1730" i="33"/>
  <c r="AL1616" i="40"/>
  <c r="CX1723" i="33"/>
  <c r="CX1081" i="33"/>
  <c r="CW1085" i="33"/>
  <c r="CQ1968" i="33"/>
  <c r="CQ1948" i="33"/>
  <c r="AL1011" i="40"/>
  <c r="CX1634" i="33"/>
  <c r="AL1634" i="40"/>
  <c r="CX1084" i="33"/>
  <c r="CX1085" i="33"/>
  <c r="CX1620" i="33"/>
  <c r="CY1079" i="33"/>
  <c r="CY1080" i="33"/>
  <c r="CY1616" i="33"/>
  <c r="CY1723" i="33"/>
  <c r="AN82" i="40"/>
  <c r="CS1693" i="33"/>
  <c r="CX1033" i="33"/>
  <c r="CX1041" i="33"/>
  <c r="CX1008" i="33"/>
  <c r="CX1631" i="33"/>
  <c r="CX38" i="33"/>
  <c r="AL29" i="40"/>
  <c r="AL998" i="40"/>
  <c r="CY1058" i="33"/>
  <c r="CY1011" i="33"/>
  <c r="CY1634" i="33"/>
  <c r="CY29" i="33"/>
  <c r="CY998" i="33"/>
  <c r="CW1008" i="33"/>
  <c r="CW1631" i="33"/>
  <c r="CZ994" i="33"/>
  <c r="CW73" i="33"/>
  <c r="CW1032" i="33"/>
  <c r="CW1424" i="33"/>
  <c r="CW1690" i="33"/>
  <c r="CU93" i="33"/>
  <c r="CV91" i="33"/>
  <c r="CV75" i="33"/>
  <c r="CV93" i="33"/>
  <c r="DG82" i="33"/>
  <c r="DD22" i="33"/>
  <c r="DD58" i="33"/>
  <c r="CR1811" i="33"/>
  <c r="CR1948" i="33"/>
  <c r="CR1968" i="33"/>
  <c r="DE911" i="33"/>
  <c r="DE20" i="33"/>
  <c r="DE936" i="33"/>
  <c r="CP980" i="33"/>
  <c r="CR971" i="33"/>
  <c r="CQ981" i="33"/>
  <c r="DG1035" i="33"/>
  <c r="DE961" i="33"/>
  <c r="DF993" i="33"/>
  <c r="DF1075" i="33"/>
  <c r="DF1076" i="33"/>
  <c r="CR916" i="33"/>
  <c r="CQ926" i="33"/>
  <c r="CR974" i="33"/>
  <c r="CQ975" i="33"/>
  <c r="DJ1108" i="33"/>
  <c r="AO1108" i="40"/>
  <c r="AO1109" i="40"/>
  <c r="DI1109" i="33"/>
  <c r="DI1110" i="33"/>
  <c r="DH1077" i="33"/>
  <c r="DH1082" i="33"/>
  <c r="DG1074" i="33"/>
  <c r="CP920" i="33"/>
  <c r="CP925" i="33"/>
  <c r="CP924" i="33"/>
  <c r="CQ919" i="33"/>
  <c r="DE951" i="33"/>
  <c r="DD991" i="33"/>
  <c r="DD1613" i="33"/>
  <c r="DD914" i="33"/>
  <c r="DC915" i="33"/>
  <c r="CS956" i="33"/>
  <c r="CR966" i="33"/>
  <c r="DE921" i="33"/>
  <c r="DE1106" i="33"/>
  <c r="DE1105" i="33"/>
  <c r="CO955" i="33"/>
  <c r="CO965" i="33"/>
  <c r="CP954" i="33"/>
  <c r="CO964" i="33"/>
  <c r="DE1102" i="33"/>
  <c r="DE1101" i="33"/>
  <c r="DE1718" i="33"/>
  <c r="DE986" i="33"/>
  <c r="DE1608" i="33"/>
  <c r="DD1720" i="33"/>
  <c r="DD1719" i="33"/>
  <c r="DD1097" i="33"/>
  <c r="DD1098" i="33"/>
  <c r="CR910" i="33"/>
  <c r="CS909" i="33"/>
  <c r="CQ970" i="33"/>
  <c r="CR969" i="33"/>
  <c r="CQ979" i="33"/>
  <c r="DF1100" i="33"/>
  <c r="AN1100" i="40"/>
  <c r="AN1101" i="40"/>
  <c r="DF1065" i="33"/>
  <c r="DF1104" i="33"/>
  <c r="AN1104" i="40"/>
  <c r="AN1105" i="40"/>
  <c r="CR959" i="33"/>
  <c r="CQ960" i="33"/>
  <c r="DF47" i="33"/>
  <c r="AN47" i="40"/>
  <c r="DE1043" i="33"/>
  <c r="CP935" i="33"/>
  <c r="CP940" i="33"/>
  <c r="CQ934" i="33"/>
  <c r="CP939" i="33"/>
  <c r="CT931" i="33"/>
  <c r="CS941" i="33"/>
  <c r="CS929" i="33"/>
  <c r="CR930" i="33"/>
  <c r="CQ950" i="33"/>
  <c r="CR949" i="33"/>
  <c r="DE976" i="33"/>
  <c r="CT1693" i="33"/>
  <c r="DE1096" i="33"/>
  <c r="DE1044" i="33"/>
  <c r="AL1620" i="40"/>
  <c r="CX1728" i="33"/>
  <c r="CX1724" i="33"/>
  <c r="CX1725" i="33"/>
  <c r="AL1702" i="40"/>
  <c r="AL1703" i="40"/>
  <c r="AK1693" i="40"/>
  <c r="CY1725" i="33"/>
  <c r="CY1724" i="33"/>
  <c r="AL1631" i="40"/>
  <c r="AL1033" i="40"/>
  <c r="CX1425" i="33"/>
  <c r="CX1691" i="33"/>
  <c r="AL1691" i="40"/>
  <c r="AL1035" i="40"/>
  <c r="AL1084" i="40"/>
  <c r="AL1085" i="40"/>
  <c r="CY1081" i="33"/>
  <c r="CX1086" i="33"/>
  <c r="CZ1079" i="33"/>
  <c r="CZ1080" i="33"/>
  <c r="CZ1616" i="33"/>
  <c r="CZ1723" i="33"/>
  <c r="AN993" i="40"/>
  <c r="DF1615" i="33"/>
  <c r="AN1615" i="40"/>
  <c r="CY1084" i="33"/>
  <c r="CY1085" i="33"/>
  <c r="CY1620" i="33"/>
  <c r="CY1728" i="33"/>
  <c r="AK1425" i="40"/>
  <c r="AL1008" i="40"/>
  <c r="AN1065" i="40"/>
  <c r="AN1066" i="40"/>
  <c r="AN1067" i="40"/>
  <c r="DG84" i="33"/>
  <c r="CW91" i="33"/>
  <c r="CW75" i="33"/>
  <c r="CW93" i="33"/>
  <c r="AN1042" i="40"/>
  <c r="AN1043" i="40"/>
  <c r="AN1044" i="40"/>
  <c r="CY38" i="33"/>
  <c r="CY1033" i="33"/>
  <c r="CY1425" i="33"/>
  <c r="CY1691" i="33"/>
  <c r="CY1041" i="33"/>
  <c r="AL38" i="40"/>
  <c r="CX40" i="33"/>
  <c r="AL1064" i="40"/>
  <c r="CY31" i="33"/>
  <c r="CZ29" i="33"/>
  <c r="CZ31" i="33"/>
  <c r="CZ1011" i="33"/>
  <c r="CZ1634" i="33"/>
  <c r="CZ1058" i="33"/>
  <c r="CZ998" i="33"/>
  <c r="CX73" i="33"/>
  <c r="CX1032" i="33"/>
  <c r="DA994" i="33"/>
  <c r="AL1041" i="40"/>
  <c r="DH82" i="33"/>
  <c r="DH84" i="33"/>
  <c r="CS1811" i="33"/>
  <c r="CS1968" i="33"/>
  <c r="CS1948" i="33"/>
  <c r="DE22" i="33"/>
  <c r="DF936" i="33"/>
  <c r="DF20" i="33"/>
  <c r="DF1043" i="33"/>
  <c r="DE991" i="33"/>
  <c r="DE1613" i="33"/>
  <c r="DJ1109" i="33"/>
  <c r="DJ1110" i="33"/>
  <c r="DE1720" i="33"/>
  <c r="DE1719" i="33"/>
  <c r="DF976" i="33"/>
  <c r="CR960" i="33"/>
  <c r="CS959" i="33"/>
  <c r="CT909" i="33"/>
  <c r="CS910" i="33"/>
  <c r="CS974" i="33"/>
  <c r="CR975" i="33"/>
  <c r="CS969" i="33"/>
  <c r="CR970" i="33"/>
  <c r="CR979" i="33"/>
  <c r="CR934" i="33"/>
  <c r="CQ935" i="33"/>
  <c r="CQ940" i="33"/>
  <c r="CQ939" i="33"/>
  <c r="CT956" i="33"/>
  <c r="CS966" i="33"/>
  <c r="DG993" i="33"/>
  <c r="DG1615" i="33"/>
  <c r="DG1075" i="33"/>
  <c r="DG1076" i="33"/>
  <c r="DH1035" i="33"/>
  <c r="CT929" i="33"/>
  <c r="CS930" i="33"/>
  <c r="DF1105" i="33"/>
  <c r="DF1106" i="33"/>
  <c r="DI1077" i="33"/>
  <c r="DI1082" i="33"/>
  <c r="DH1074" i="33"/>
  <c r="CR926" i="33"/>
  <c r="CS916" i="33"/>
  <c r="CQ920" i="33"/>
  <c r="CQ925" i="33"/>
  <c r="CQ924" i="33"/>
  <c r="CR919" i="33"/>
  <c r="DF961" i="33"/>
  <c r="CQ980" i="33"/>
  <c r="CS949" i="33"/>
  <c r="CR950" i="33"/>
  <c r="DF1102" i="33"/>
  <c r="DF1101" i="33"/>
  <c r="DF921" i="33"/>
  <c r="CS971" i="33"/>
  <c r="CR981" i="33"/>
  <c r="DF986" i="33"/>
  <c r="AK1470" i="40"/>
  <c r="CT941" i="33"/>
  <c r="CU931" i="33"/>
  <c r="DE1098" i="33"/>
  <c r="DE1097" i="33"/>
  <c r="DG1100" i="33"/>
  <c r="DG1065" i="33"/>
  <c r="CP955" i="33"/>
  <c r="CP965" i="33"/>
  <c r="CQ954" i="33"/>
  <c r="CP964" i="33"/>
  <c r="DD915" i="33"/>
  <c r="DE914" i="33"/>
  <c r="DF951" i="33"/>
  <c r="DF911" i="33"/>
  <c r="DF1096" i="33"/>
  <c r="DF1097" i="33"/>
  <c r="DF1044" i="33"/>
  <c r="CY1730" i="33"/>
  <c r="CY1729" i="33"/>
  <c r="CZ1725" i="33"/>
  <c r="CZ1724" i="33"/>
  <c r="CX1730" i="33"/>
  <c r="CX1729" i="33"/>
  <c r="AL1707" i="40"/>
  <c r="AL1708" i="40"/>
  <c r="AL1032" i="40"/>
  <c r="CX1424" i="33"/>
  <c r="CX1690" i="33"/>
  <c r="AL1690" i="40"/>
  <c r="CZ1081" i="33"/>
  <c r="DF1718" i="33"/>
  <c r="AN1697" i="40"/>
  <c r="AN1698" i="40"/>
  <c r="CZ1084" i="33"/>
  <c r="CZ1086" i="33"/>
  <c r="CZ1620" i="33"/>
  <c r="CZ1728" i="33"/>
  <c r="AN986" i="40"/>
  <c r="DF1608" i="33"/>
  <c r="AN1608" i="40"/>
  <c r="CY1086" i="33"/>
  <c r="DA1079" i="33"/>
  <c r="DA1081" i="33"/>
  <c r="DA1616" i="33"/>
  <c r="DA1723" i="33"/>
  <c r="DG961" i="33"/>
  <c r="CU1693" i="33"/>
  <c r="CT1968" i="33"/>
  <c r="AK1848" i="40"/>
  <c r="AK1424" i="40"/>
  <c r="AL73" i="40"/>
  <c r="AL91" i="40"/>
  <c r="CX91" i="33"/>
  <c r="CX75" i="33"/>
  <c r="CX93" i="33"/>
  <c r="CY40" i="33"/>
  <c r="CY49" i="33"/>
  <c r="CZ38" i="33"/>
  <c r="CZ40" i="33"/>
  <c r="CZ49" i="33"/>
  <c r="CZ1041" i="33"/>
  <c r="CZ1008" i="33"/>
  <c r="CZ1631" i="33"/>
  <c r="CZ1033" i="33"/>
  <c r="CZ1425" i="33"/>
  <c r="CZ1691" i="33"/>
  <c r="CX49" i="33"/>
  <c r="AL49" i="40"/>
  <c r="AL40" i="40"/>
  <c r="DG47" i="33"/>
  <c r="DA29" i="33"/>
  <c r="DA31" i="33"/>
  <c r="DA1058" i="33"/>
  <c r="DA1011" i="33"/>
  <c r="DA1634" i="33"/>
  <c r="DA998" i="33"/>
  <c r="DG1104" i="33"/>
  <c r="DB994" i="33"/>
  <c r="CY1008" i="33"/>
  <c r="CY1631" i="33"/>
  <c r="CY1032" i="33"/>
  <c r="CY1424" i="33"/>
  <c r="CY1690" i="33"/>
  <c r="CY73" i="33"/>
  <c r="DG20" i="33"/>
  <c r="DG22" i="33"/>
  <c r="DG951" i="33"/>
  <c r="DE58" i="33"/>
  <c r="DG911" i="33"/>
  <c r="DI82" i="33"/>
  <c r="DI84" i="33"/>
  <c r="DG921" i="33"/>
  <c r="DF22" i="33"/>
  <c r="DF58" i="33"/>
  <c r="CR980" i="33"/>
  <c r="CU941" i="33"/>
  <c r="CV931" i="33"/>
  <c r="CT971" i="33"/>
  <c r="CS981" i="33"/>
  <c r="DG1718" i="33"/>
  <c r="DG986" i="33"/>
  <c r="DG1608" i="33"/>
  <c r="CS975" i="33"/>
  <c r="CT974" i="33"/>
  <c r="CT959" i="33"/>
  <c r="CS960" i="33"/>
  <c r="CS950" i="33"/>
  <c r="CT949" i="33"/>
  <c r="CT916" i="33"/>
  <c r="CS926" i="33"/>
  <c r="CT930" i="33"/>
  <c r="CU929" i="33"/>
  <c r="AK1402" i="40"/>
  <c r="CU956" i="33"/>
  <c r="CT966" i="33"/>
  <c r="DG976" i="33"/>
  <c r="DG1102" i="33"/>
  <c r="DG1101" i="33"/>
  <c r="DH993" i="33"/>
  <c r="DH1615" i="33"/>
  <c r="DH1075" i="33"/>
  <c r="DH1076" i="33"/>
  <c r="DH1100" i="33"/>
  <c r="DH1065" i="33"/>
  <c r="DH1104" i="33"/>
  <c r="DF991" i="33"/>
  <c r="DF1613" i="33"/>
  <c r="AN1613" i="40"/>
  <c r="DJ1077" i="33"/>
  <c r="DI1074" i="33"/>
  <c r="DF1719" i="33"/>
  <c r="DF1720" i="33"/>
  <c r="DI1035" i="33"/>
  <c r="DH47" i="33"/>
  <c r="DG1043" i="33"/>
  <c r="AK1409" i="40"/>
  <c r="CR924" i="33"/>
  <c r="CS919" i="33"/>
  <c r="CR920" i="33"/>
  <c r="CR925" i="33"/>
  <c r="CS934" i="33"/>
  <c r="CR935" i="33"/>
  <c r="CR940" i="33"/>
  <c r="CR939" i="33"/>
  <c r="CS970" i="33"/>
  <c r="CS979" i="33"/>
  <c r="CT969" i="33"/>
  <c r="CT910" i="33"/>
  <c r="CU909" i="33"/>
  <c r="DE915" i="33"/>
  <c r="DF914" i="33"/>
  <c r="CR954" i="33"/>
  <c r="CQ955" i="33"/>
  <c r="CQ965" i="33"/>
  <c r="CQ964" i="33"/>
  <c r="DG936" i="33"/>
  <c r="CV1693" i="33"/>
  <c r="DJ82" i="33"/>
  <c r="DJ84" i="33"/>
  <c r="AN1096" i="40"/>
  <c r="AN1097" i="40"/>
  <c r="DF1098" i="33"/>
  <c r="DG1096" i="33"/>
  <c r="DG1044" i="33"/>
  <c r="DA1725" i="33"/>
  <c r="DA1724" i="33"/>
  <c r="CZ1730" i="33"/>
  <c r="CZ1729" i="33"/>
  <c r="CZ1085" i="33"/>
  <c r="CT1948" i="33"/>
  <c r="AK1828" i="40"/>
  <c r="CT1811" i="33"/>
  <c r="DA1080" i="33"/>
  <c r="DB1079" i="33"/>
  <c r="AM1079" i="40"/>
  <c r="AM1080" i="40"/>
  <c r="DB1616" i="33"/>
  <c r="DA1084" i="33"/>
  <c r="DA1086" i="33"/>
  <c r="DA1620" i="33"/>
  <c r="DA1728" i="33"/>
  <c r="CU1968" i="33"/>
  <c r="DG1106" i="33"/>
  <c r="DG1105" i="33"/>
  <c r="AO84" i="40"/>
  <c r="DJ1074" i="33"/>
  <c r="DJ993" i="33"/>
  <c r="DJ1082" i="33"/>
  <c r="AL75" i="40"/>
  <c r="AL93" i="40"/>
  <c r="AM994" i="40"/>
  <c r="DA1041" i="33"/>
  <c r="DA1033" i="33"/>
  <c r="DA1425" i="33"/>
  <c r="DA1691" i="33"/>
  <c r="DA38" i="33"/>
  <c r="DA40" i="33"/>
  <c r="DA49" i="33"/>
  <c r="DB29" i="33"/>
  <c r="DB998" i="33"/>
  <c r="DB1011" i="33"/>
  <c r="DB1058" i="33"/>
  <c r="AM1058" i="40"/>
  <c r="CZ73" i="33"/>
  <c r="CZ1032" i="33"/>
  <c r="CZ1424" i="33"/>
  <c r="CZ1690" i="33"/>
  <c r="DC994" i="33"/>
  <c r="CY91" i="33"/>
  <c r="CY75" i="33"/>
  <c r="AO82" i="40"/>
  <c r="AO1034" i="40"/>
  <c r="AN991" i="40"/>
  <c r="DG58" i="33"/>
  <c r="AN22" i="40"/>
  <c r="AN58" i="40"/>
  <c r="DH911" i="33"/>
  <c r="DH20" i="33"/>
  <c r="CU1811" i="33"/>
  <c r="DH961" i="33"/>
  <c r="DH951" i="33"/>
  <c r="DH936" i="33"/>
  <c r="DH976" i="33"/>
  <c r="DH921" i="33"/>
  <c r="DH1101" i="33"/>
  <c r="DH1102" i="33"/>
  <c r="DJ1035" i="33"/>
  <c r="DI993" i="33"/>
  <c r="DI1615" i="33"/>
  <c r="DI1075" i="33"/>
  <c r="DI1076" i="33"/>
  <c r="AO1059" i="40"/>
  <c r="AO1060" i="40"/>
  <c r="AO1061" i="40"/>
  <c r="DI1100" i="33"/>
  <c r="DI1065" i="33"/>
  <c r="DI1104" i="33"/>
  <c r="DG991" i="33"/>
  <c r="DG1613" i="33"/>
  <c r="CT934" i="33"/>
  <c r="CS935" i="33"/>
  <c r="CS940" i="33"/>
  <c r="CS939" i="33"/>
  <c r="CU930" i="33"/>
  <c r="CV929" i="33"/>
  <c r="DG1720" i="33"/>
  <c r="DG1719" i="33"/>
  <c r="CU910" i="33"/>
  <c r="CV909" i="33"/>
  <c r="CU959" i="33"/>
  <c r="CT960" i="33"/>
  <c r="CS954" i="33"/>
  <c r="CR955" i="33"/>
  <c r="CR965" i="33"/>
  <c r="CR964" i="33"/>
  <c r="CT919" i="33"/>
  <c r="CS924" i="33"/>
  <c r="CS920" i="33"/>
  <c r="CS925" i="33"/>
  <c r="CT975" i="33"/>
  <c r="CU974" i="33"/>
  <c r="DH1718" i="33"/>
  <c r="DH986" i="33"/>
  <c r="DH1608" i="33"/>
  <c r="CV956" i="33"/>
  <c r="CU966" i="33"/>
  <c r="CU971" i="33"/>
  <c r="CT981" i="33"/>
  <c r="CU969" i="33"/>
  <c r="CT979" i="33"/>
  <c r="CT970" i="33"/>
  <c r="DG1098" i="33"/>
  <c r="DG1097" i="33"/>
  <c r="CU916" i="33"/>
  <c r="CT926" i="33"/>
  <c r="CV941" i="33"/>
  <c r="CW931" i="33"/>
  <c r="DF915" i="33"/>
  <c r="DG914" i="33"/>
  <c r="CS980" i="33"/>
  <c r="DI47" i="33"/>
  <c r="DH1043" i="33"/>
  <c r="DH1105" i="33"/>
  <c r="DH1106" i="33"/>
  <c r="CT950" i="33"/>
  <c r="CU949" i="33"/>
  <c r="AL1464" i="40"/>
  <c r="DH1096" i="33"/>
  <c r="DH1097" i="33"/>
  <c r="DH1044" i="33"/>
  <c r="AM1616" i="40"/>
  <c r="DB1723" i="33"/>
  <c r="DA1730" i="33"/>
  <c r="DA1729" i="33"/>
  <c r="AO1074" i="40"/>
  <c r="AO1075" i="40"/>
  <c r="DJ1076" i="33"/>
  <c r="DJ1075" i="33"/>
  <c r="DB1080" i="33"/>
  <c r="DB1081" i="33"/>
  <c r="CU1948" i="33"/>
  <c r="DJ20" i="33"/>
  <c r="DJ22" i="33"/>
  <c r="DJ58" i="33"/>
  <c r="DJ1615" i="33"/>
  <c r="AO1615" i="40"/>
  <c r="AM1011" i="40"/>
  <c r="DB1634" i="33"/>
  <c r="AM1634" i="40"/>
  <c r="DB1084" i="33"/>
  <c r="DB1085" i="33"/>
  <c r="DB1620" i="33"/>
  <c r="DA1085" i="33"/>
  <c r="DC1079" i="33"/>
  <c r="DC1081" i="33"/>
  <c r="DC1616" i="33"/>
  <c r="DC1723" i="33"/>
  <c r="CW1693" i="33"/>
  <c r="DC1011" i="33"/>
  <c r="DC1634" i="33"/>
  <c r="DC1058" i="33"/>
  <c r="DC998" i="33"/>
  <c r="DC29" i="33"/>
  <c r="DD994" i="33"/>
  <c r="DA73" i="33"/>
  <c r="DA1032" i="33"/>
  <c r="DA1424" i="33"/>
  <c r="DA1690" i="33"/>
  <c r="CZ91" i="33"/>
  <c r="CZ75" i="33"/>
  <c r="CZ93" i="33"/>
  <c r="DA1008" i="33"/>
  <c r="DA1631" i="33"/>
  <c r="CY93" i="33"/>
  <c r="DB38" i="33"/>
  <c r="DB1033" i="33"/>
  <c r="DB1425" i="33"/>
  <c r="DB1691" i="33"/>
  <c r="AM1691" i="40"/>
  <c r="DB1041" i="33"/>
  <c r="DB1008" i="33"/>
  <c r="DB1631" i="33"/>
  <c r="AM998" i="40"/>
  <c r="DB31" i="33"/>
  <c r="AM31" i="40"/>
  <c r="AM29" i="40"/>
  <c r="AO993" i="40"/>
  <c r="DI911" i="33"/>
  <c r="DJ911" i="33"/>
  <c r="DI921" i="33"/>
  <c r="DJ921" i="33"/>
  <c r="DI951" i="33"/>
  <c r="DJ951" i="33"/>
  <c r="DI20" i="33"/>
  <c r="CV1811" i="33"/>
  <c r="CV1968" i="33"/>
  <c r="CV1948" i="33"/>
  <c r="DH22" i="33"/>
  <c r="DI961" i="33"/>
  <c r="DJ961" i="33"/>
  <c r="CT980" i="33"/>
  <c r="CV969" i="33"/>
  <c r="CU979" i="33"/>
  <c r="CU970" i="33"/>
  <c r="CT924" i="33"/>
  <c r="CT920" i="33"/>
  <c r="CT925" i="33"/>
  <c r="CU919" i="33"/>
  <c r="CV930" i="33"/>
  <c r="CW929" i="33"/>
  <c r="DJ1100" i="33"/>
  <c r="AO1100" i="40"/>
  <c r="AO1101" i="40"/>
  <c r="DJ1065" i="33"/>
  <c r="DJ1104" i="33"/>
  <c r="AO1104" i="40"/>
  <c r="AO1105" i="40"/>
  <c r="CU926" i="33"/>
  <c r="CV916" i="33"/>
  <c r="DH1719" i="33"/>
  <c r="DH1720" i="33"/>
  <c r="CV974" i="33"/>
  <c r="CU975" i="33"/>
  <c r="CT935" i="33"/>
  <c r="CT940" i="33"/>
  <c r="CU934" i="33"/>
  <c r="CT939" i="33"/>
  <c r="CT954" i="33"/>
  <c r="CS955" i="33"/>
  <c r="CS965" i="33"/>
  <c r="CS964" i="33"/>
  <c r="CW909" i="33"/>
  <c r="CV910" i="33"/>
  <c r="DI1718" i="33"/>
  <c r="DJ1718" i="33"/>
  <c r="AO1697" i="40"/>
  <c r="AO1698" i="40"/>
  <c r="DI986" i="33"/>
  <c r="DI1608" i="33"/>
  <c r="DI976" i="33"/>
  <c r="DJ976" i="33"/>
  <c r="CV971" i="33"/>
  <c r="CU981" i="33"/>
  <c r="CU950" i="33"/>
  <c r="CV949" i="33"/>
  <c r="DI936" i="33"/>
  <c r="DJ936" i="33"/>
  <c r="DG915" i="33"/>
  <c r="DH914" i="33"/>
  <c r="CX931" i="33"/>
  <c r="CW941" i="33"/>
  <c r="CV966" i="33"/>
  <c r="CW956" i="33"/>
  <c r="CV959" i="33"/>
  <c r="CU960" i="33"/>
  <c r="DI1105" i="33"/>
  <c r="DI1106" i="33"/>
  <c r="DJ47" i="33"/>
  <c r="AO47" i="40"/>
  <c r="DI1043" i="33"/>
  <c r="DH991" i="33"/>
  <c r="DH1613" i="33"/>
  <c r="DJ986" i="33"/>
  <c r="DJ1608" i="33"/>
  <c r="DI1101" i="33"/>
  <c r="DI1102" i="33"/>
  <c r="CX1693" i="33"/>
  <c r="DH1098" i="33"/>
  <c r="DI1096" i="33"/>
  <c r="DI1044" i="33"/>
  <c r="AL1693" i="40"/>
  <c r="DC1724" i="33"/>
  <c r="DC1725" i="33"/>
  <c r="DB1725" i="33"/>
  <c r="DB1724" i="33"/>
  <c r="AM1702" i="40"/>
  <c r="AM1703" i="40"/>
  <c r="AM1620" i="40"/>
  <c r="DB1728" i="33"/>
  <c r="DB1086" i="33"/>
  <c r="AM1084" i="40"/>
  <c r="AM1085" i="40"/>
  <c r="AO1608" i="40"/>
  <c r="AM1631" i="40"/>
  <c r="DC1084" i="33"/>
  <c r="DC1086" i="33"/>
  <c r="DC1620" i="33"/>
  <c r="DC1728" i="33"/>
  <c r="DC1080" i="33"/>
  <c r="DD1079" i="33"/>
  <c r="DD1081" i="33"/>
  <c r="DD1616" i="33"/>
  <c r="DD1723" i="33"/>
  <c r="AL1425" i="40"/>
  <c r="AM1041" i="40"/>
  <c r="DB73" i="33"/>
  <c r="DB1032" i="33"/>
  <c r="DE994" i="33"/>
  <c r="DB40" i="33"/>
  <c r="AM40" i="40"/>
  <c r="AM38" i="40"/>
  <c r="AO1065" i="40"/>
  <c r="AO1066" i="40"/>
  <c r="AO1067" i="40"/>
  <c r="DC31" i="33"/>
  <c r="DC1033" i="33"/>
  <c r="DC1425" i="33"/>
  <c r="DC1691" i="33"/>
  <c r="DC1041" i="33"/>
  <c r="DC38" i="33"/>
  <c r="AM1033" i="40"/>
  <c r="DA91" i="33"/>
  <c r="DA75" i="33"/>
  <c r="DA93" i="33"/>
  <c r="AO1042" i="40"/>
  <c r="AO1043" i="40"/>
  <c r="AO1044" i="40"/>
  <c r="AM1008" i="40"/>
  <c r="DD29" i="33"/>
  <c r="DD31" i="33"/>
  <c r="DD1011" i="33"/>
  <c r="DD1634" i="33"/>
  <c r="DD998" i="33"/>
  <c r="DD1058" i="33"/>
  <c r="AO986" i="40"/>
  <c r="DH58" i="33"/>
  <c r="CW1811" i="33"/>
  <c r="CW1968" i="33"/>
  <c r="CW1948" i="33"/>
  <c r="DI22" i="33"/>
  <c r="DI58" i="33"/>
  <c r="CU980" i="33"/>
  <c r="DI991" i="33"/>
  <c r="DI1613" i="33"/>
  <c r="CV926" i="33"/>
  <c r="CW916" i="33"/>
  <c r="CX929" i="33"/>
  <c r="CW930" i="33"/>
  <c r="CX956" i="33"/>
  <c r="CW966" i="33"/>
  <c r="CW949" i="33"/>
  <c r="CV950" i="33"/>
  <c r="DI1719" i="33"/>
  <c r="DI1720" i="33"/>
  <c r="DJ1043" i="33"/>
  <c r="CV975" i="33"/>
  <c r="CW974" i="33"/>
  <c r="AL1470" i="40"/>
  <c r="DJ991" i="33"/>
  <c r="DJ1613" i="33"/>
  <c r="CY931" i="33"/>
  <c r="CX941" i="33"/>
  <c r="CX909" i="33"/>
  <c r="CW910" i="33"/>
  <c r="CU924" i="33"/>
  <c r="CU920" i="33"/>
  <c r="CU925" i="33"/>
  <c r="CV919" i="33"/>
  <c r="DH915" i="33"/>
  <c r="DI914" i="33"/>
  <c r="CV979" i="33"/>
  <c r="CW969" i="33"/>
  <c r="CV970" i="33"/>
  <c r="DI1097" i="33"/>
  <c r="DI1098" i="33"/>
  <c r="DJ1720" i="33"/>
  <c r="DJ1719" i="33"/>
  <c r="CW971" i="33"/>
  <c r="CV981" i="33"/>
  <c r="DJ1105" i="33"/>
  <c r="DJ1106" i="33"/>
  <c r="CW959" i="33"/>
  <c r="CV960" i="33"/>
  <c r="CU954" i="33"/>
  <c r="CT955" i="33"/>
  <c r="CT965" i="33"/>
  <c r="CT964" i="33"/>
  <c r="CV934" i="33"/>
  <c r="CU935" i="33"/>
  <c r="CU940" i="33"/>
  <c r="CU939" i="33"/>
  <c r="DJ1101" i="33"/>
  <c r="DJ1102" i="33"/>
  <c r="DJ1096" i="33"/>
  <c r="AO1096" i="40"/>
  <c r="AO1097" i="40"/>
  <c r="DJ1044" i="33"/>
  <c r="DC1729" i="33"/>
  <c r="DC1730" i="33"/>
  <c r="DD1724" i="33"/>
  <c r="DD1725" i="33"/>
  <c r="DB1730" i="33"/>
  <c r="DB1729" i="33"/>
  <c r="AM1707" i="40"/>
  <c r="AM1708" i="40"/>
  <c r="AM1032" i="40"/>
  <c r="DB1424" i="33"/>
  <c r="DB1690" i="33"/>
  <c r="AM1690" i="40"/>
  <c r="DC1085" i="33"/>
  <c r="AO1613" i="40"/>
  <c r="DD1080" i="33"/>
  <c r="DE1079" i="33"/>
  <c r="DE1081" i="33"/>
  <c r="DE1616" i="33"/>
  <c r="DE1723" i="33"/>
  <c r="DD1084" i="33"/>
  <c r="DD1086" i="33"/>
  <c r="DD1620" i="33"/>
  <c r="DD1728" i="33"/>
  <c r="CY1693" i="33"/>
  <c r="AL1424" i="40"/>
  <c r="DB49" i="33"/>
  <c r="AM49" i="40"/>
  <c r="DD38" i="33"/>
  <c r="DD40" i="33"/>
  <c r="DD49" i="33"/>
  <c r="DD1033" i="33"/>
  <c r="DD1425" i="33"/>
  <c r="DD1691" i="33"/>
  <c r="DD1041" i="33"/>
  <c r="DD1008" i="33"/>
  <c r="DD1631" i="33"/>
  <c r="AM1035" i="40"/>
  <c r="AM1064" i="40"/>
  <c r="DC40" i="33"/>
  <c r="DC1008" i="33"/>
  <c r="DC1631" i="33"/>
  <c r="DE29" i="33"/>
  <c r="DE31" i="33"/>
  <c r="DE998" i="33"/>
  <c r="DE1011" i="33"/>
  <c r="DE1634" i="33"/>
  <c r="DE1058" i="33"/>
  <c r="DC1032" i="33"/>
  <c r="DC1424" i="33"/>
  <c r="DC1690" i="33"/>
  <c r="DC73" i="33"/>
  <c r="DF994" i="33"/>
  <c r="AM73" i="40"/>
  <c r="AM91" i="40"/>
  <c r="DB91" i="33"/>
  <c r="DB75" i="33"/>
  <c r="AO991" i="40"/>
  <c r="AO22" i="40"/>
  <c r="AO58" i="40"/>
  <c r="CX1811" i="33"/>
  <c r="CX1968" i="33"/>
  <c r="AL1848" i="40"/>
  <c r="CX1948" i="33"/>
  <c r="AL1828" i="40"/>
  <c r="CW950" i="33"/>
  <c r="CX949" i="33"/>
  <c r="CX959" i="33"/>
  <c r="CW960" i="33"/>
  <c r="CY909" i="33"/>
  <c r="CX910" i="33"/>
  <c r="AL1409" i="40"/>
  <c r="CX930" i="33"/>
  <c r="CY929" i="33"/>
  <c r="CV935" i="33"/>
  <c r="CV940" i="33"/>
  <c r="CW934" i="33"/>
  <c r="CV939" i="33"/>
  <c r="CW970" i="33"/>
  <c r="CX969" i="33"/>
  <c r="CW979" i="33"/>
  <c r="CV920" i="33"/>
  <c r="CV925" i="33"/>
  <c r="CW919" i="33"/>
  <c r="CV924" i="33"/>
  <c r="CX974" i="33"/>
  <c r="CW975" i="33"/>
  <c r="CZ931" i="33"/>
  <c r="CY941" i="33"/>
  <c r="CV980" i="33"/>
  <c r="CX916" i="33"/>
  <c r="CW926" i="33"/>
  <c r="CX971" i="33"/>
  <c r="CW981" i="33"/>
  <c r="AL1402" i="40"/>
  <c r="CU955" i="33"/>
  <c r="CU965" i="33"/>
  <c r="CV954" i="33"/>
  <c r="CU964" i="33"/>
  <c r="DI915" i="33"/>
  <c r="DJ914" i="33"/>
  <c r="DJ915" i="33"/>
  <c r="CY956" i="33"/>
  <c r="CX966" i="33"/>
  <c r="CZ1693" i="33"/>
  <c r="DJ1098" i="33"/>
  <c r="DJ1097" i="33"/>
  <c r="DD1729" i="33"/>
  <c r="DD1730" i="33"/>
  <c r="DE1724" i="33"/>
  <c r="DE1725" i="33"/>
  <c r="DE1080" i="33"/>
  <c r="DE1084" i="33"/>
  <c r="DE1086" i="33"/>
  <c r="DE1620" i="33"/>
  <c r="DE1728" i="33"/>
  <c r="DF1079" i="33"/>
  <c r="DF1080" i="33"/>
  <c r="DF1616" i="33"/>
  <c r="DD1085" i="33"/>
  <c r="CY1811" i="33"/>
  <c r="DF29" i="33"/>
  <c r="DF998" i="33"/>
  <c r="DF1011" i="33"/>
  <c r="DF1058" i="33"/>
  <c r="AN1058" i="40"/>
  <c r="DG994" i="33"/>
  <c r="DE38" i="33"/>
  <c r="DE40" i="33"/>
  <c r="DE49" i="33"/>
  <c r="DE1041" i="33"/>
  <c r="DE1008" i="33"/>
  <c r="DE1631" i="33"/>
  <c r="DE1033" i="33"/>
  <c r="DE1425" i="33"/>
  <c r="DE1691" i="33"/>
  <c r="DC75" i="33"/>
  <c r="DC91" i="33"/>
  <c r="DD73" i="33"/>
  <c r="DD1032" i="33"/>
  <c r="DD1424" i="33"/>
  <c r="DD1690" i="33"/>
  <c r="DB93" i="33"/>
  <c r="AM75" i="40"/>
  <c r="AM93" i="40"/>
  <c r="AN994" i="40"/>
  <c r="DC49" i="33"/>
  <c r="CW980" i="33"/>
  <c r="CY974" i="33"/>
  <c r="CX975" i="33"/>
  <c r="CW935" i="33"/>
  <c r="CW940" i="33"/>
  <c r="CX934" i="33"/>
  <c r="CW939" i="33"/>
  <c r="CY910" i="33"/>
  <c r="CZ909" i="33"/>
  <c r="CX960" i="33"/>
  <c r="CY959" i="33"/>
  <c r="CX950" i="33"/>
  <c r="CY949" i="33"/>
  <c r="CX919" i="33"/>
  <c r="CW924" i="33"/>
  <c r="CW920" i="33"/>
  <c r="CW925" i="33"/>
  <c r="CX981" i="33"/>
  <c r="CY971" i="33"/>
  <c r="DA931" i="33"/>
  <c r="CZ941" i="33"/>
  <c r="CY930" i="33"/>
  <c r="CZ929" i="33"/>
  <c r="CY966" i="33"/>
  <c r="CZ956" i="33"/>
  <c r="CY916" i="33"/>
  <c r="CX926" i="33"/>
  <c r="CY969" i="33"/>
  <c r="CX979" i="33"/>
  <c r="CX970" i="33"/>
  <c r="CV955" i="33"/>
  <c r="CV965" i="33"/>
  <c r="CW954" i="33"/>
  <c r="CV964" i="33"/>
  <c r="AM1464" i="40"/>
  <c r="DA1693" i="33"/>
  <c r="DE1085" i="33"/>
  <c r="AN1616" i="40"/>
  <c r="DF1723" i="33"/>
  <c r="DE1729" i="33"/>
  <c r="DE1730" i="33"/>
  <c r="CY1968" i="33"/>
  <c r="DF1081" i="33"/>
  <c r="CY1948" i="33"/>
  <c r="AN1079" i="40"/>
  <c r="AN1080" i="40"/>
  <c r="DF1084" i="33"/>
  <c r="DF1085" i="33"/>
  <c r="DF1620" i="33"/>
  <c r="DG1079" i="33"/>
  <c r="DG1080" i="33"/>
  <c r="DG1616" i="33"/>
  <c r="DG1723" i="33"/>
  <c r="AN1011" i="40"/>
  <c r="DF1634" i="33"/>
  <c r="AN1634" i="40"/>
  <c r="DD91" i="33"/>
  <c r="DD75" i="33"/>
  <c r="DD93" i="33"/>
  <c r="DG29" i="33"/>
  <c r="DG1011" i="33"/>
  <c r="DG1634" i="33"/>
  <c r="DG1058" i="33"/>
  <c r="DG998" i="33"/>
  <c r="DH994" i="33"/>
  <c r="DC93" i="33"/>
  <c r="DE1032" i="33"/>
  <c r="DE1424" i="33"/>
  <c r="DE1690" i="33"/>
  <c r="DE73" i="33"/>
  <c r="DF38" i="33"/>
  <c r="DF1033" i="33"/>
  <c r="DF1041" i="33"/>
  <c r="AN998" i="40"/>
  <c r="DF31" i="33"/>
  <c r="AN31" i="40"/>
  <c r="AN29" i="40"/>
  <c r="CZ1811" i="33"/>
  <c r="CZ1948" i="33"/>
  <c r="CZ1968" i="33"/>
  <c r="CX980" i="33"/>
  <c r="CY950" i="33"/>
  <c r="CZ949" i="33"/>
  <c r="DB931" i="33"/>
  <c r="DA941" i="33"/>
  <c r="CW955" i="33"/>
  <c r="CW965" i="33"/>
  <c r="CX954" i="33"/>
  <c r="CW964" i="33"/>
  <c r="CZ971" i="33"/>
  <c r="CY981" i="33"/>
  <c r="CX935" i="33"/>
  <c r="CX940" i="33"/>
  <c r="CY934" i="33"/>
  <c r="CX939" i="33"/>
  <c r="CZ969" i="33"/>
  <c r="CY979" i="33"/>
  <c r="CY970" i="33"/>
  <c r="DA929" i="33"/>
  <c r="CZ930" i="33"/>
  <c r="CY960" i="33"/>
  <c r="CZ959" i="33"/>
  <c r="CZ974" i="33"/>
  <c r="CY975" i="33"/>
  <c r="DA956" i="33"/>
  <c r="CZ966" i="33"/>
  <c r="CZ916" i="33"/>
  <c r="CY926" i="33"/>
  <c r="CY919" i="33"/>
  <c r="CX920" i="33"/>
  <c r="CX925" i="33"/>
  <c r="CX924" i="33"/>
  <c r="CZ910" i="33"/>
  <c r="DA909" i="33"/>
  <c r="DB1693" i="33"/>
  <c r="AM1693" i="40"/>
  <c r="DG1725" i="33"/>
  <c r="DG1724" i="33"/>
  <c r="AN1620" i="40"/>
  <c r="DF1728" i="33"/>
  <c r="DF1724" i="33"/>
  <c r="DF1725" i="33"/>
  <c r="AN1702" i="40"/>
  <c r="AN1703" i="40"/>
  <c r="AN1033" i="40"/>
  <c r="AN1035" i="40"/>
  <c r="DF1425" i="33"/>
  <c r="DF1691" i="33"/>
  <c r="AN1691" i="40"/>
  <c r="DG1081" i="33"/>
  <c r="AN1084" i="40"/>
  <c r="AN1085" i="40"/>
  <c r="DF1086" i="33"/>
  <c r="DH1079" i="33"/>
  <c r="DH1081" i="33"/>
  <c r="DH1616" i="33"/>
  <c r="DH1723" i="33"/>
  <c r="DG1084" i="33"/>
  <c r="DG1086" i="33"/>
  <c r="DG1620" i="33"/>
  <c r="DG1728" i="33"/>
  <c r="AM1425" i="40"/>
  <c r="DE91" i="33"/>
  <c r="DE75" i="33"/>
  <c r="DG1041" i="33"/>
  <c r="DG38" i="33"/>
  <c r="DG1033" i="33"/>
  <c r="DG1425" i="33"/>
  <c r="DG1691" i="33"/>
  <c r="DF1008" i="33"/>
  <c r="AN1041" i="40"/>
  <c r="DF73" i="33"/>
  <c r="DF1032" i="33"/>
  <c r="DG31" i="33"/>
  <c r="DH29" i="33"/>
  <c r="DH31" i="33"/>
  <c r="DH1058" i="33"/>
  <c r="DH998" i="33"/>
  <c r="DH1011" i="33"/>
  <c r="DH1634" i="33"/>
  <c r="AN38" i="40"/>
  <c r="DF40" i="33"/>
  <c r="DJ994" i="33"/>
  <c r="DI994" i="33"/>
  <c r="CY980" i="33"/>
  <c r="DA1811" i="33"/>
  <c r="DA1968" i="33"/>
  <c r="DA1948" i="33"/>
  <c r="DA969" i="33"/>
  <c r="CZ970" i="33"/>
  <c r="CZ979" i="33"/>
  <c r="DA971" i="33"/>
  <c r="CZ981" i="33"/>
  <c r="CY954" i="33"/>
  <c r="CX955" i="33"/>
  <c r="CX965" i="33"/>
  <c r="CX964" i="33"/>
  <c r="DA930" i="33"/>
  <c r="DB929" i="33"/>
  <c r="CZ919" i="33"/>
  <c r="CY924" i="33"/>
  <c r="CY920" i="33"/>
  <c r="CY925" i="33"/>
  <c r="AM1470" i="40"/>
  <c r="DB956" i="33"/>
  <c r="DA966" i="33"/>
  <c r="DA910" i="33"/>
  <c r="DB909" i="33"/>
  <c r="CZ975" i="33"/>
  <c r="DA974" i="33"/>
  <c r="CY935" i="33"/>
  <c r="CY940" i="33"/>
  <c r="CZ934" i="33"/>
  <c r="CY939" i="33"/>
  <c r="DC931" i="33"/>
  <c r="DB941" i="33"/>
  <c r="DA949" i="33"/>
  <c r="CZ950" i="33"/>
  <c r="DA916" i="33"/>
  <c r="CZ926" i="33"/>
  <c r="DA959" i="33"/>
  <c r="CZ960" i="33"/>
  <c r="AN1064" i="40"/>
  <c r="DH1725" i="33"/>
  <c r="DH1724" i="33"/>
  <c r="DF1729" i="33"/>
  <c r="DF1730" i="33"/>
  <c r="AN1707" i="40"/>
  <c r="AN1708" i="40"/>
  <c r="DG1730" i="33"/>
  <c r="DG1729" i="33"/>
  <c r="AN1032" i="40"/>
  <c r="DF1424" i="33"/>
  <c r="DF1690" i="33"/>
  <c r="AN1690" i="40"/>
  <c r="DG1085" i="33"/>
  <c r="DH1080" i="33"/>
  <c r="DI1079" i="33"/>
  <c r="DI1081" i="33"/>
  <c r="DI1616" i="33"/>
  <c r="DI1723" i="33"/>
  <c r="DJ1079" i="33"/>
  <c r="DJ1616" i="33"/>
  <c r="DJ1723" i="33"/>
  <c r="DH1084" i="33"/>
  <c r="DH1085" i="33"/>
  <c r="DH1620" i="33"/>
  <c r="DH1728" i="33"/>
  <c r="AN1008" i="40"/>
  <c r="DF1631" i="33"/>
  <c r="AN1631" i="40"/>
  <c r="AM1424" i="40"/>
  <c r="DC1693" i="33"/>
  <c r="DJ29" i="33"/>
  <c r="DJ31" i="33"/>
  <c r="DJ998" i="33"/>
  <c r="DJ1011" i="33"/>
  <c r="DJ1634" i="33"/>
  <c r="DJ1058" i="33"/>
  <c r="DG1032" i="33"/>
  <c r="DG1424" i="33"/>
  <c r="DG1690" i="33"/>
  <c r="DG73" i="33"/>
  <c r="DF49" i="33"/>
  <c r="AN49" i="40"/>
  <c r="AN40" i="40"/>
  <c r="AN73" i="40"/>
  <c r="AN91" i="40"/>
  <c r="DF91" i="33"/>
  <c r="DF75" i="33"/>
  <c r="DF93" i="33"/>
  <c r="DG40" i="33"/>
  <c r="DH38" i="33"/>
  <c r="DH40" i="33"/>
  <c r="DH49" i="33"/>
  <c r="DH1033" i="33"/>
  <c r="DH1425" i="33"/>
  <c r="DH1691" i="33"/>
  <c r="DH1041" i="33"/>
  <c r="DH1008" i="33"/>
  <c r="DH1631" i="33"/>
  <c r="DG1008" i="33"/>
  <c r="DG1631" i="33"/>
  <c r="DE93" i="33"/>
  <c r="DI29" i="33"/>
  <c r="DI998" i="33"/>
  <c r="DI1011" i="33"/>
  <c r="DI1634" i="33"/>
  <c r="AO1634" i="40"/>
  <c r="DI1058" i="33"/>
  <c r="AO994" i="40"/>
  <c r="DB1811" i="33"/>
  <c r="DB1968" i="33"/>
  <c r="AM1848" i="40"/>
  <c r="DB1948" i="33"/>
  <c r="AM1828" i="40"/>
  <c r="CZ954" i="33"/>
  <c r="CY955" i="33"/>
  <c r="CY965" i="33"/>
  <c r="CY964" i="33"/>
  <c r="DD931" i="33"/>
  <c r="DC941" i="33"/>
  <c r="DA934" i="33"/>
  <c r="CZ935" i="33"/>
  <c r="CZ940" i="33"/>
  <c r="CZ939" i="33"/>
  <c r="DB966" i="33"/>
  <c r="DC956" i="33"/>
  <c r="AM1402" i="40"/>
  <c r="DB971" i="33"/>
  <c r="DA981" i="33"/>
  <c r="DA919" i="33"/>
  <c r="CZ920" i="33"/>
  <c r="CZ925" i="33"/>
  <c r="CZ924" i="33"/>
  <c r="AM1409" i="40"/>
  <c r="DB916" i="33"/>
  <c r="DA926" i="33"/>
  <c r="DC929" i="33"/>
  <c r="DB930" i="33"/>
  <c r="DB959" i="33"/>
  <c r="DA960" i="33"/>
  <c r="CZ980" i="33"/>
  <c r="DB910" i="33"/>
  <c r="DC909" i="33"/>
  <c r="DB949" i="33"/>
  <c r="DA950" i="33"/>
  <c r="DA975" i="33"/>
  <c r="DB974" i="33"/>
  <c r="DB969" i="33"/>
  <c r="DA979" i="33"/>
  <c r="DA970" i="33"/>
  <c r="DD1693" i="33"/>
  <c r="DI1725" i="33"/>
  <c r="DI1724" i="33"/>
  <c r="DH1730" i="33"/>
  <c r="DH1729" i="33"/>
  <c r="DJ1725" i="33"/>
  <c r="DJ1724" i="33"/>
  <c r="AO1079" i="40"/>
  <c r="AO1080" i="40"/>
  <c r="AO1702" i="40"/>
  <c r="AO1703" i="40"/>
  <c r="DH1086" i="33"/>
  <c r="AO1616" i="40"/>
  <c r="DI1084" i="33"/>
  <c r="DI1086" i="33"/>
  <c r="DI1620" i="33"/>
  <c r="DI1728" i="33"/>
  <c r="DJ1081" i="33"/>
  <c r="DJ1080" i="33"/>
  <c r="DI1080" i="33"/>
  <c r="DJ1084" i="33"/>
  <c r="DJ1620" i="33"/>
  <c r="DJ1728" i="33"/>
  <c r="DC1811" i="33"/>
  <c r="AO1058" i="40"/>
  <c r="AO1011" i="40"/>
  <c r="DI38" i="33"/>
  <c r="DI1033" i="33"/>
  <c r="DI1425" i="33"/>
  <c r="DI1691" i="33"/>
  <c r="DI1041" i="33"/>
  <c r="AO998" i="40"/>
  <c r="DH73" i="33"/>
  <c r="DH1032" i="33"/>
  <c r="DH1424" i="33"/>
  <c r="DH1690" i="33"/>
  <c r="DI31" i="33"/>
  <c r="AO31" i="40"/>
  <c r="AO29" i="40"/>
  <c r="DJ38" i="33"/>
  <c r="DJ40" i="33"/>
  <c r="DJ49" i="33"/>
  <c r="DJ1033" i="33"/>
  <c r="DJ1425" i="33"/>
  <c r="DJ1691" i="33"/>
  <c r="DJ1041" i="33"/>
  <c r="DJ1008" i="33"/>
  <c r="DJ1631" i="33"/>
  <c r="AN75" i="40"/>
  <c r="AN93" i="40"/>
  <c r="DG49" i="33"/>
  <c r="DG91" i="33"/>
  <c r="DG75" i="33"/>
  <c r="DA980" i="33"/>
  <c r="DC1968" i="33"/>
  <c r="DC1948" i="33"/>
  <c r="DB919" i="33"/>
  <c r="DA924" i="33"/>
  <c r="DA920" i="33"/>
  <c r="DA925" i="33"/>
  <c r="DA935" i="33"/>
  <c r="DA940" i="33"/>
  <c r="DB934" i="33"/>
  <c r="DA939" i="33"/>
  <c r="DB926" i="33"/>
  <c r="DC916" i="33"/>
  <c r="DB981" i="33"/>
  <c r="DC971" i="33"/>
  <c r="DD929" i="33"/>
  <c r="DC930" i="33"/>
  <c r="DC949" i="33"/>
  <c r="DB950" i="33"/>
  <c r="DD941" i="33"/>
  <c r="DE931" i="33"/>
  <c r="DD909" i="33"/>
  <c r="DC910" i="33"/>
  <c r="DC959" i="33"/>
  <c r="DB960" i="33"/>
  <c r="DD956" i="33"/>
  <c r="DC966" i="33"/>
  <c r="DC974" i="33"/>
  <c r="DB975" i="33"/>
  <c r="DC969" i="33"/>
  <c r="DB970" i="33"/>
  <c r="DB979" i="33"/>
  <c r="DA954" i="33"/>
  <c r="CZ955" i="33"/>
  <c r="CZ965" i="33"/>
  <c r="CZ964" i="33"/>
  <c r="AN1464" i="40"/>
  <c r="DE1693" i="33"/>
  <c r="AO1691" i="40"/>
  <c r="DI1730" i="33"/>
  <c r="DI1729" i="33"/>
  <c r="DJ1730" i="33"/>
  <c r="DJ1729" i="33"/>
  <c r="AO1084" i="40"/>
  <c r="AO1085" i="40"/>
  <c r="AO1707" i="40"/>
  <c r="AO1708" i="40"/>
  <c r="DJ1085" i="33"/>
  <c r="DJ1086" i="33"/>
  <c r="DI1085" i="33"/>
  <c r="AO1620" i="40"/>
  <c r="DH91" i="33"/>
  <c r="DH75" i="33"/>
  <c r="DH93" i="33"/>
  <c r="DG93" i="33"/>
  <c r="DJ73" i="33"/>
  <c r="DJ1032" i="33"/>
  <c r="DJ1424" i="33"/>
  <c r="DJ1690" i="33"/>
  <c r="DI1008" i="33"/>
  <c r="AO1041" i="40"/>
  <c r="DI1032" i="33"/>
  <c r="DI1424" i="33"/>
  <c r="DI1690" i="33"/>
  <c r="DI73" i="33"/>
  <c r="AO1033" i="40"/>
  <c r="DI40" i="33"/>
  <c r="AO40" i="40"/>
  <c r="AO38" i="40"/>
  <c r="DD1811" i="33"/>
  <c r="DD1968" i="33"/>
  <c r="DD1948" i="33"/>
  <c r="DE929" i="33"/>
  <c r="DD930" i="33"/>
  <c r="DA955" i="33"/>
  <c r="DA965" i="33"/>
  <c r="DB954" i="33"/>
  <c r="DA964" i="33"/>
  <c r="DC981" i="33"/>
  <c r="DD971" i="33"/>
  <c r="DC934" i="33"/>
  <c r="DB935" i="33"/>
  <c r="DB940" i="33"/>
  <c r="DB939" i="33"/>
  <c r="DE956" i="33"/>
  <c r="DD966" i="33"/>
  <c r="DD916" i="33"/>
  <c r="DC926" i="33"/>
  <c r="DD910" i="33"/>
  <c r="DE909" i="33"/>
  <c r="DB980" i="33"/>
  <c r="DD949" i="33"/>
  <c r="DC950" i="33"/>
  <c r="DE941" i="33"/>
  <c r="DF931" i="33"/>
  <c r="DC960" i="33"/>
  <c r="DD959" i="33"/>
  <c r="DC970" i="33"/>
  <c r="DD969" i="33"/>
  <c r="DC979" i="33"/>
  <c r="DC975" i="33"/>
  <c r="DD974" i="33"/>
  <c r="DC919" i="33"/>
  <c r="DB920" i="33"/>
  <c r="DB925" i="33"/>
  <c r="DB924" i="33"/>
  <c r="DF1693" i="33"/>
  <c r="AN1693" i="40"/>
  <c r="AO1690" i="40"/>
  <c r="AO1008" i="40"/>
  <c r="DI1631" i="33"/>
  <c r="AO1631" i="40"/>
  <c r="AN1425" i="40"/>
  <c r="DI49" i="33"/>
  <c r="AO49" i="40"/>
  <c r="DJ91" i="33"/>
  <c r="DJ75" i="33"/>
  <c r="DJ93" i="33"/>
  <c r="AO1035" i="40"/>
  <c r="AO1064" i="40"/>
  <c r="AO73" i="40"/>
  <c r="AO91" i="40"/>
  <c r="DI91" i="33"/>
  <c r="DI75" i="33"/>
  <c r="AO1032" i="40"/>
  <c r="DE1811" i="33"/>
  <c r="DE1968" i="33"/>
  <c r="DE1948" i="33"/>
  <c r="DD950" i="33"/>
  <c r="DE949" i="33"/>
  <c r="AN1470" i="40"/>
  <c r="DD970" i="33"/>
  <c r="DD979" i="33"/>
  <c r="DE969" i="33"/>
  <c r="DB955" i="33"/>
  <c r="DB965" i="33"/>
  <c r="DC954" i="33"/>
  <c r="DB964" i="33"/>
  <c r="DF909" i="33"/>
  <c r="DE910" i="33"/>
  <c r="DC935" i="33"/>
  <c r="DC940" i="33"/>
  <c r="DD934" i="33"/>
  <c r="DC939" i="33"/>
  <c r="DF956" i="33"/>
  <c r="DE966" i="33"/>
  <c r="DE974" i="33"/>
  <c r="DD975" i="33"/>
  <c r="DG931" i="33"/>
  <c r="DF941" i="33"/>
  <c r="DE959" i="33"/>
  <c r="DD960" i="33"/>
  <c r="DC980" i="33"/>
  <c r="DD981" i="33"/>
  <c r="DE971" i="33"/>
  <c r="DC920" i="33"/>
  <c r="DC925" i="33"/>
  <c r="DD919" i="33"/>
  <c r="DC924" i="33"/>
  <c r="DE916" i="33"/>
  <c r="DD926" i="33"/>
  <c r="DE930" i="33"/>
  <c r="DF929" i="33"/>
  <c r="AN1424" i="40"/>
  <c r="DG1693" i="33"/>
  <c r="DI93" i="33"/>
  <c r="AO75" i="40"/>
  <c r="AO93" i="40"/>
  <c r="DF1811" i="33"/>
  <c r="DF1968" i="33"/>
  <c r="AN1848" i="40"/>
  <c r="DF1948" i="33"/>
  <c r="AN1828" i="40"/>
  <c r="DD980" i="33"/>
  <c r="DF910" i="33"/>
  <c r="DG909" i="33"/>
  <c r="AN1402" i="40"/>
  <c r="DF916" i="33"/>
  <c r="DE926" i="33"/>
  <c r="DD954" i="33"/>
  <c r="DC955" i="33"/>
  <c r="DC965" i="33"/>
  <c r="DC964" i="33"/>
  <c r="DF966" i="33"/>
  <c r="DG956" i="33"/>
  <c r="DE950" i="33"/>
  <c r="DF949" i="33"/>
  <c r="DF930" i="33"/>
  <c r="DG929" i="33"/>
  <c r="DE960" i="33"/>
  <c r="DF959" i="33"/>
  <c r="DE970" i="33"/>
  <c r="DE979" i="33"/>
  <c r="DF969" i="33"/>
  <c r="DF971" i="33"/>
  <c r="DE981" i="33"/>
  <c r="DE919" i="33"/>
  <c r="DD920" i="33"/>
  <c r="DD925" i="33"/>
  <c r="DD924" i="33"/>
  <c r="AN1409" i="40"/>
  <c r="DE934" i="33"/>
  <c r="DD935" i="33"/>
  <c r="DD940" i="33"/>
  <c r="DD939" i="33"/>
  <c r="DF974" i="33"/>
  <c r="DE975" i="33"/>
  <c r="DH931" i="33"/>
  <c r="DG941" i="33"/>
  <c r="DH1693" i="33"/>
  <c r="DG1811" i="33"/>
  <c r="DE980" i="33"/>
  <c r="DD955" i="33"/>
  <c r="DD965" i="33"/>
  <c r="DE954" i="33"/>
  <c r="DD964" i="33"/>
  <c r="DH941" i="33"/>
  <c r="DI931" i="33"/>
  <c r="DG959" i="33"/>
  <c r="DF960" i="33"/>
  <c r="DG966" i="33"/>
  <c r="DH956" i="33"/>
  <c r="DG916" i="33"/>
  <c r="DF926" i="33"/>
  <c r="DG949" i="33"/>
  <c r="DF950" i="33"/>
  <c r="DE935" i="33"/>
  <c r="DE940" i="33"/>
  <c r="DF934" i="33"/>
  <c r="DE939" i="33"/>
  <c r="DE924" i="33"/>
  <c r="DF919" i="33"/>
  <c r="DE920" i="33"/>
  <c r="DE925" i="33"/>
  <c r="DF979" i="33"/>
  <c r="DG969" i="33"/>
  <c r="DF970" i="33"/>
  <c r="DG974" i="33"/>
  <c r="DF975" i="33"/>
  <c r="DG910" i="33"/>
  <c r="DH909" i="33"/>
  <c r="DF981" i="33"/>
  <c r="DG971" i="33"/>
  <c r="DG930" i="33"/>
  <c r="DH929" i="33"/>
  <c r="AO1464" i="40"/>
  <c r="DG1948" i="33"/>
  <c r="DG1968" i="33"/>
  <c r="DI1693" i="33"/>
  <c r="DH1811" i="33"/>
  <c r="DH1948" i="33"/>
  <c r="DH1968" i="33"/>
  <c r="DF980" i="33"/>
  <c r="DH959" i="33"/>
  <c r="DG960" i="33"/>
  <c r="DI941" i="33"/>
  <c r="DJ931" i="33"/>
  <c r="DJ941" i="33"/>
  <c r="DH930" i="33"/>
  <c r="DI929" i="33"/>
  <c r="DH949" i="33"/>
  <c r="DG950" i="33"/>
  <c r="DG919" i="33"/>
  <c r="DF920" i="33"/>
  <c r="DF925" i="33"/>
  <c r="DF924" i="33"/>
  <c r="DH916" i="33"/>
  <c r="DG926" i="33"/>
  <c r="DH974" i="33"/>
  <c r="DG975" i="33"/>
  <c r="DH966" i="33"/>
  <c r="DI956" i="33"/>
  <c r="DE955" i="33"/>
  <c r="DE965" i="33"/>
  <c r="DF954" i="33"/>
  <c r="DE964" i="33"/>
  <c r="DG981" i="33"/>
  <c r="DH971" i="33"/>
  <c r="DG970" i="33"/>
  <c r="DH969" i="33"/>
  <c r="DG979" i="33"/>
  <c r="DH910" i="33"/>
  <c r="DI909" i="33"/>
  <c r="DG934" i="33"/>
  <c r="DF935" i="33"/>
  <c r="DF940" i="33"/>
  <c r="DF939" i="33"/>
  <c r="AO1425" i="40"/>
  <c r="DI1811" i="33"/>
  <c r="DI1968" i="33"/>
  <c r="DI1948" i="33"/>
  <c r="DG980" i="33"/>
  <c r="DI971" i="33"/>
  <c r="DH981" i="33"/>
  <c r="DH975" i="33"/>
  <c r="DI974" i="33"/>
  <c r="DJ1693" i="33"/>
  <c r="AO1693" i="40"/>
  <c r="DI949" i="33"/>
  <c r="DH950" i="33"/>
  <c r="AO1470" i="40"/>
  <c r="DH934" i="33"/>
  <c r="DG935" i="33"/>
  <c r="DG940" i="33"/>
  <c r="DG939" i="33"/>
  <c r="DJ909" i="33"/>
  <c r="DJ910" i="33"/>
  <c r="DI910" i="33"/>
  <c r="DF955" i="33"/>
  <c r="DF965" i="33"/>
  <c r="DG954" i="33"/>
  <c r="DF964" i="33"/>
  <c r="DI930" i="33"/>
  <c r="DJ929" i="33"/>
  <c r="DG920" i="33"/>
  <c r="DG925" i="33"/>
  <c r="DH919" i="33"/>
  <c r="DG924" i="33"/>
  <c r="DH970" i="33"/>
  <c r="DH979" i="33"/>
  <c r="DI969" i="33"/>
  <c r="DJ956" i="33"/>
  <c r="DJ966" i="33"/>
  <c r="DI966" i="33"/>
  <c r="DH926" i="33"/>
  <c r="DI916" i="33"/>
  <c r="DH960" i="33"/>
  <c r="DI959" i="33"/>
  <c r="T809" i="40"/>
  <c r="BJ753" i="33"/>
  <c r="BI753" i="33"/>
  <c r="BH753" i="33"/>
  <c r="BG753" i="33"/>
  <c r="BF753" i="33"/>
  <c r="BE753" i="33"/>
  <c r="BD753" i="33"/>
  <c r="BC753" i="33"/>
  <c r="BB753" i="33"/>
  <c r="BA753" i="33"/>
  <c r="AZ753" i="33"/>
  <c r="AY753" i="33"/>
  <c r="AX753" i="33"/>
  <c r="AW753" i="33"/>
  <c r="AV753" i="33"/>
  <c r="AU753" i="33"/>
  <c r="AT753" i="33"/>
  <c r="AS753" i="33"/>
  <c r="AR753" i="33"/>
  <c r="AQ753" i="33"/>
  <c r="AP753" i="33"/>
  <c r="AO753" i="33"/>
  <c r="AN753" i="33"/>
  <c r="AM753" i="33"/>
  <c r="AL753" i="33"/>
  <c r="AK753" i="33"/>
  <c r="AJ753" i="33"/>
  <c r="AI753" i="33"/>
  <c r="AH753" i="33"/>
  <c r="AG753" i="33"/>
  <c r="BJ748" i="33"/>
  <c r="BI748" i="33"/>
  <c r="BH748" i="33"/>
  <c r="BG748" i="33"/>
  <c r="BF748" i="33"/>
  <c r="BE748" i="33"/>
  <c r="BD748" i="33"/>
  <c r="BC748" i="33"/>
  <c r="BB748" i="33"/>
  <c r="BA748" i="33"/>
  <c r="AZ748" i="33"/>
  <c r="AY748" i="33"/>
  <c r="AX748" i="33"/>
  <c r="AW748" i="33"/>
  <c r="AV748" i="33"/>
  <c r="AU748" i="33"/>
  <c r="AT748" i="33"/>
  <c r="AS748" i="33"/>
  <c r="AR748" i="33"/>
  <c r="AQ748" i="33"/>
  <c r="AP748" i="33"/>
  <c r="AO748" i="33"/>
  <c r="AN748" i="33"/>
  <c r="AM748" i="33"/>
  <c r="AL748" i="33"/>
  <c r="AK748" i="33"/>
  <c r="AJ748" i="33"/>
  <c r="AI748" i="33"/>
  <c r="AH748" i="33"/>
  <c r="AG748" i="33"/>
  <c r="AF753" i="33"/>
  <c r="AF748" i="33"/>
  <c r="AE748" i="33"/>
  <c r="AE753" i="33"/>
  <c r="AE754" i="33"/>
  <c r="AF824" i="33"/>
  <c r="AF754" i="33"/>
  <c r="AD821" i="33"/>
  <c r="X19" i="40"/>
  <c r="Y19" i="40"/>
  <c r="Z19" i="40"/>
  <c r="AA19" i="40"/>
  <c r="AB19" i="40"/>
  <c r="T803" i="40"/>
  <c r="AD753" i="33"/>
  <c r="AD748" i="33"/>
  <c r="AA710" i="33"/>
  <c r="AA513" i="33"/>
  <c r="AA508" i="33"/>
  <c r="AA498" i="33"/>
  <c r="AA493" i="33"/>
  <c r="AB493" i="33"/>
  <c r="AC493" i="33"/>
  <c r="AD493" i="33"/>
  <c r="AA488" i="33"/>
  <c r="AB488" i="33"/>
  <c r="AC488" i="33"/>
  <c r="AD488" i="33"/>
  <c r="AA475" i="33"/>
  <c r="AA470" i="33"/>
  <c r="AA460" i="33"/>
  <c r="AA455" i="33"/>
  <c r="AB455" i="33"/>
  <c r="AC455" i="33"/>
  <c r="CD535" i="33"/>
  <c r="CC535" i="33"/>
  <c r="CB535" i="33"/>
  <c r="CA535" i="33"/>
  <c r="BZ535" i="33"/>
  <c r="BY535" i="33"/>
  <c r="BX535" i="33"/>
  <c r="BW535" i="33"/>
  <c r="BV535" i="33"/>
  <c r="BU535" i="33"/>
  <c r="BT535" i="33"/>
  <c r="BS535" i="33"/>
  <c r="BR535" i="33"/>
  <c r="BQ535" i="33"/>
  <c r="BP535" i="33"/>
  <c r="BO535" i="33"/>
  <c r="BN535" i="33"/>
  <c r="BM535" i="33"/>
  <c r="BL535" i="33"/>
  <c r="BK535" i="33"/>
  <c r="BJ535" i="33"/>
  <c r="BI535" i="33"/>
  <c r="BH535" i="33"/>
  <c r="BG535" i="33"/>
  <c r="BF535" i="33"/>
  <c r="BE535" i="33"/>
  <c r="BD535" i="33"/>
  <c r="BC535" i="33"/>
  <c r="BB535" i="33"/>
  <c r="BA535" i="33"/>
  <c r="AZ535" i="33"/>
  <c r="AY535" i="33"/>
  <c r="AX535" i="33"/>
  <c r="AW535" i="33"/>
  <c r="AV535" i="33"/>
  <c r="AU535" i="33"/>
  <c r="AT535" i="33"/>
  <c r="AS535" i="33"/>
  <c r="AR535" i="33"/>
  <c r="AQ535" i="33"/>
  <c r="AP535" i="33"/>
  <c r="AO535" i="33"/>
  <c r="AN535" i="33"/>
  <c r="AM535" i="33"/>
  <c r="AL535" i="33"/>
  <c r="AK535" i="33"/>
  <c r="AJ535" i="33"/>
  <c r="AI535" i="33"/>
  <c r="AH535" i="33"/>
  <c r="AG535" i="33"/>
  <c r="AF535" i="33"/>
  <c r="AE535" i="33"/>
  <c r="AD535" i="33"/>
  <c r="W600" i="33"/>
  <c r="BW591" i="33"/>
  <c r="BX591" i="33"/>
  <c r="BY591" i="33"/>
  <c r="BZ591" i="33"/>
  <c r="CA591" i="33"/>
  <c r="CB591" i="33"/>
  <c r="CC591" i="33"/>
  <c r="CD591" i="33"/>
  <c r="AG591" i="40"/>
  <c r="AD591" i="33"/>
  <c r="T591" i="40"/>
  <c r="BW585" i="33"/>
  <c r="BX585" i="33"/>
  <c r="BY585" i="33"/>
  <c r="BZ585" i="33"/>
  <c r="CA585" i="33"/>
  <c r="CB585" i="33"/>
  <c r="CC585" i="33"/>
  <c r="CD585" i="33"/>
  <c r="T585" i="40"/>
  <c r="E595" i="33"/>
  <c r="F595" i="33"/>
  <c r="G595" i="33"/>
  <c r="H595" i="33"/>
  <c r="I595" i="33"/>
  <c r="J595" i="33"/>
  <c r="K595" i="33"/>
  <c r="L595" i="33"/>
  <c r="M595" i="33"/>
  <c r="N595" i="33"/>
  <c r="O595" i="33"/>
  <c r="P595" i="33"/>
  <c r="Q595" i="33"/>
  <c r="R595" i="33"/>
  <c r="S595" i="33"/>
  <c r="T595" i="33"/>
  <c r="U595" i="33"/>
  <c r="V595" i="33"/>
  <c r="W595" i="33"/>
  <c r="X595" i="33"/>
  <c r="Y595" i="33"/>
  <c r="Z595" i="33"/>
  <c r="AA595" i="33"/>
  <c r="AB595" i="33"/>
  <c r="AC595" i="33"/>
  <c r="D595" i="33"/>
  <c r="CD526" i="33"/>
  <c r="CD1609" i="33"/>
  <c r="CC526" i="33"/>
  <c r="CC1609" i="33"/>
  <c r="CB526" i="33"/>
  <c r="CB1609" i="33"/>
  <c r="CA526" i="33"/>
  <c r="CA1609" i="33"/>
  <c r="BZ526" i="33"/>
  <c r="BZ1609" i="33"/>
  <c r="BY526" i="33"/>
  <c r="BY1609" i="33"/>
  <c r="BX526" i="33"/>
  <c r="BX1609" i="33"/>
  <c r="BW526" i="33"/>
  <c r="BW1609" i="33"/>
  <c r="BV526" i="33"/>
  <c r="BU526" i="33"/>
  <c r="BT526" i="33"/>
  <c r="BS526" i="33"/>
  <c r="BR526" i="33"/>
  <c r="BQ526" i="33"/>
  <c r="BP526" i="33"/>
  <c r="BO526" i="33"/>
  <c r="BN526" i="33"/>
  <c r="BM526" i="33"/>
  <c r="BL526" i="33"/>
  <c r="BK526" i="33"/>
  <c r="BJ526" i="33"/>
  <c r="BI526" i="33"/>
  <c r="BH526" i="33"/>
  <c r="BG526" i="33"/>
  <c r="BF526" i="33"/>
  <c r="BE526" i="33"/>
  <c r="BD526" i="33"/>
  <c r="BC526" i="33"/>
  <c r="BB526" i="33"/>
  <c r="BA526" i="33"/>
  <c r="AZ526" i="33"/>
  <c r="AY526" i="33"/>
  <c r="AX526" i="33"/>
  <c r="AW526" i="33"/>
  <c r="AV526" i="33"/>
  <c r="AU526" i="33"/>
  <c r="AT526" i="33"/>
  <c r="AS526" i="33"/>
  <c r="AR526" i="33"/>
  <c r="AQ526" i="33"/>
  <c r="AP526" i="33"/>
  <c r="AO526" i="33"/>
  <c r="AN526" i="33"/>
  <c r="AM526" i="33"/>
  <c r="AL526" i="33"/>
  <c r="AK526" i="33"/>
  <c r="AJ526" i="33"/>
  <c r="AI526" i="33"/>
  <c r="CD531" i="33"/>
  <c r="CD1614" i="33"/>
  <c r="CC531" i="33"/>
  <c r="CC1614" i="33"/>
  <c r="CB531" i="33"/>
  <c r="CB1614" i="33"/>
  <c r="CA531" i="33"/>
  <c r="CA1614" i="33"/>
  <c r="BZ531" i="33"/>
  <c r="BZ1614" i="33"/>
  <c r="BY531" i="33"/>
  <c r="BY1614" i="33"/>
  <c r="BX531" i="33"/>
  <c r="BX1614" i="33"/>
  <c r="BW531" i="33"/>
  <c r="BW1614" i="33"/>
  <c r="BV531" i="33"/>
  <c r="BU531" i="33"/>
  <c r="BT531" i="33"/>
  <c r="BS531" i="33"/>
  <c r="BR531" i="33"/>
  <c r="BQ531" i="33"/>
  <c r="BP531" i="33"/>
  <c r="BO531" i="33"/>
  <c r="BN531" i="33"/>
  <c r="BM531" i="33"/>
  <c r="BL531" i="33"/>
  <c r="BK531" i="33"/>
  <c r="BJ531" i="33"/>
  <c r="BI531" i="33"/>
  <c r="BH531" i="33"/>
  <c r="BG531" i="33"/>
  <c r="BF531" i="33"/>
  <c r="BE531" i="33"/>
  <c r="BD531" i="33"/>
  <c r="BC531" i="33"/>
  <c r="BB531" i="33"/>
  <c r="BA531" i="33"/>
  <c r="AZ531" i="33"/>
  <c r="AY531" i="33"/>
  <c r="AX531" i="33"/>
  <c r="AW531" i="33"/>
  <c r="AV531" i="33"/>
  <c r="AU531" i="33"/>
  <c r="AT531" i="33"/>
  <c r="AS531" i="33"/>
  <c r="AR531" i="33"/>
  <c r="AQ531" i="33"/>
  <c r="AP531" i="33"/>
  <c r="AO531" i="33"/>
  <c r="AN531" i="33"/>
  <c r="AM531" i="33"/>
  <c r="AL531" i="33"/>
  <c r="AK531" i="33"/>
  <c r="AJ531" i="33"/>
  <c r="AI531" i="33"/>
  <c r="AF526" i="33"/>
  <c r="AG526" i="33"/>
  <c r="AH526" i="33"/>
  <c r="AF531" i="33"/>
  <c r="AG531" i="33"/>
  <c r="AE526" i="33"/>
  <c r="AD526" i="33"/>
  <c r="AE531" i="33"/>
  <c r="AD531" i="33"/>
  <c r="AB534" i="33"/>
  <c r="AB535" i="33"/>
  <c r="O7" i="45"/>
  <c r="V753" i="40"/>
  <c r="AF1609" i="40"/>
  <c r="X753" i="40"/>
  <c r="AF1614" i="40"/>
  <c r="AG1614" i="40"/>
  <c r="AG1609" i="40"/>
  <c r="AF591" i="40"/>
  <c r="U531" i="40"/>
  <c r="AO1424" i="40"/>
  <c r="N535" i="40"/>
  <c r="O534" i="40"/>
  <c r="Q534" i="40"/>
  <c r="AG585" i="40"/>
  <c r="V535" i="40"/>
  <c r="X535" i="40"/>
  <c r="Z535" i="40"/>
  <c r="AB535" i="40"/>
  <c r="AD535" i="40"/>
  <c r="AF535" i="40"/>
  <c r="P535" i="40"/>
  <c r="R535" i="40"/>
  <c r="T573" i="40"/>
  <c r="AE488" i="33"/>
  <c r="T488" i="40"/>
  <c r="T792" i="40"/>
  <c r="S534" i="40"/>
  <c r="AC624" i="33"/>
  <c r="T574" i="40"/>
  <c r="AE493" i="33"/>
  <c r="AF493" i="33"/>
  <c r="T493" i="40"/>
  <c r="AE72" i="33"/>
  <c r="AC619" i="33"/>
  <c r="AD621" i="33"/>
  <c r="AC620" i="33"/>
  <c r="Y621" i="33"/>
  <c r="Y619" i="33"/>
  <c r="X619" i="33"/>
  <c r="O535" i="40"/>
  <c r="Q535" i="40"/>
  <c r="S535" i="40"/>
  <c r="T535" i="40"/>
  <c r="P534" i="40"/>
  <c r="R534" i="40"/>
  <c r="T534" i="40"/>
  <c r="N534" i="40"/>
  <c r="AF585" i="40"/>
  <c r="U535" i="40"/>
  <c r="W535" i="40"/>
  <c r="Y535" i="40"/>
  <c r="AA535" i="40"/>
  <c r="AC535" i="40"/>
  <c r="AE535" i="40"/>
  <c r="AG535" i="40"/>
  <c r="AD793" i="33"/>
  <c r="AD826" i="33"/>
  <c r="Z753" i="40"/>
  <c r="AB753" i="40"/>
  <c r="W748" i="40"/>
  <c r="Y748" i="40"/>
  <c r="U748" i="40"/>
  <c r="AA748" i="40"/>
  <c r="V748" i="40"/>
  <c r="X748" i="40"/>
  <c r="Z748" i="40"/>
  <c r="AB748" i="40"/>
  <c r="U753" i="40"/>
  <c r="W753" i="40"/>
  <c r="Y753" i="40"/>
  <c r="AA753" i="40"/>
  <c r="V531" i="40"/>
  <c r="Z531" i="40"/>
  <c r="AD531" i="40"/>
  <c r="V526" i="40"/>
  <c r="Z526" i="40"/>
  <c r="AD526" i="40"/>
  <c r="U526" i="40"/>
  <c r="X531" i="40"/>
  <c r="AB531" i="40"/>
  <c r="AF531" i="40"/>
  <c r="X526" i="40"/>
  <c r="AB526" i="40"/>
  <c r="AF526" i="40"/>
  <c r="Y531" i="40"/>
  <c r="AC531" i="40"/>
  <c r="AG531" i="40"/>
  <c r="Y526" i="40"/>
  <c r="AE526" i="40"/>
  <c r="W531" i="40"/>
  <c r="AA531" i="40"/>
  <c r="AE531" i="40"/>
  <c r="W526" i="40"/>
  <c r="AA526" i="40"/>
  <c r="AC526" i="40"/>
  <c r="AG526" i="40"/>
  <c r="AF71" i="33"/>
  <c r="AE71" i="33"/>
  <c r="AF19" i="33"/>
  <c r="AF28" i="33"/>
  <c r="AE19" i="33"/>
  <c r="AE28" i="33"/>
  <c r="DJ1811" i="33"/>
  <c r="DJ1968" i="33"/>
  <c r="AO1848" i="40"/>
  <c r="DJ1948" i="33"/>
  <c r="AO1828" i="40"/>
  <c r="AF758" i="33"/>
  <c r="AF747" i="33"/>
  <c r="AF752" i="33"/>
  <c r="AF821" i="33"/>
  <c r="DI960" i="33"/>
  <c r="DJ959" i="33"/>
  <c r="AE821" i="33"/>
  <c r="DI975" i="33"/>
  <c r="DJ974" i="33"/>
  <c r="DJ975" i="33"/>
  <c r="AE758" i="33"/>
  <c r="AE826" i="33"/>
  <c r="AO1402" i="40"/>
  <c r="DI934" i="33"/>
  <c r="DH935" i="33"/>
  <c r="DH940" i="33"/>
  <c r="DH939" i="33"/>
  <c r="DH980" i="33"/>
  <c r="AG824" i="33"/>
  <c r="DI926" i="33"/>
  <c r="DJ916" i="33"/>
  <c r="DJ926" i="33"/>
  <c r="DH924" i="33"/>
  <c r="DH920" i="33"/>
  <c r="DH925" i="33"/>
  <c r="DI919" i="33"/>
  <c r="DH954" i="33"/>
  <c r="DG955" i="33"/>
  <c r="DG965" i="33"/>
  <c r="DG964" i="33"/>
  <c r="AO1409" i="40"/>
  <c r="DJ930" i="33"/>
  <c r="DI950" i="33"/>
  <c r="DJ949" i="33"/>
  <c r="DJ950" i="33"/>
  <c r="DI981" i="33"/>
  <c r="DJ971" i="33"/>
  <c r="DJ981" i="33"/>
  <c r="DI970" i="33"/>
  <c r="DJ969" i="33"/>
  <c r="DI979" i="33"/>
  <c r="AE747" i="33"/>
  <c r="AD747" i="33"/>
  <c r="AA480" i="33"/>
  <c r="AA465" i="33"/>
  <c r="AA518" i="33"/>
  <c r="X621" i="33"/>
  <c r="E619" i="33"/>
  <c r="AA503" i="33"/>
  <c r="X620" i="33"/>
  <c r="AB475" i="33"/>
  <c r="AB470" i="33"/>
  <c r="AB498" i="33"/>
  <c r="AB460" i="33"/>
  <c r="AB513" i="33"/>
  <c r="AC513" i="33"/>
  <c r="AD513" i="33"/>
  <c r="AB508" i="33"/>
  <c r="AF488" i="33"/>
  <c r="AG493" i="33"/>
  <c r="AD455" i="33"/>
  <c r="T455" i="40"/>
  <c r="F619" i="33"/>
  <c r="AB533" i="33"/>
  <c r="D619" i="33"/>
  <c r="Y620" i="33"/>
  <c r="AD525" i="33"/>
  <c r="AF80" i="33"/>
  <c r="AC621" i="33"/>
  <c r="AB1616" i="33"/>
  <c r="M621" i="33"/>
  <c r="M619" i="33"/>
  <c r="M620" i="33"/>
  <c r="AD575" i="33"/>
  <c r="AD626" i="33"/>
  <c r="AD624" i="33"/>
  <c r="AE80" i="33"/>
  <c r="AE89" i="33"/>
  <c r="AD514" i="33"/>
  <c r="T514" i="40"/>
  <c r="T513" i="40"/>
  <c r="P620" i="33"/>
  <c r="P621" i="33"/>
  <c r="P619" i="33"/>
  <c r="Q621" i="33"/>
  <c r="Q620" i="33"/>
  <c r="Q619" i="33"/>
  <c r="H620" i="33"/>
  <c r="H621" i="33"/>
  <c r="H619" i="33"/>
  <c r="I621" i="33"/>
  <c r="I619" i="33"/>
  <c r="I620" i="33"/>
  <c r="AA619" i="33"/>
  <c r="AA620" i="33"/>
  <c r="AA621" i="33"/>
  <c r="T533" i="40"/>
  <c r="R620" i="33"/>
  <c r="R621" i="33"/>
  <c r="R619" i="33"/>
  <c r="C619" i="33"/>
  <c r="N619" i="40"/>
  <c r="N533" i="40"/>
  <c r="S619" i="33"/>
  <c r="S620" i="33"/>
  <c r="R533" i="40"/>
  <c r="S621" i="33"/>
  <c r="J620" i="33"/>
  <c r="J619" i="33"/>
  <c r="J621" i="33"/>
  <c r="S533" i="40"/>
  <c r="W619" i="33"/>
  <c r="W620" i="33"/>
  <c r="W621" i="33"/>
  <c r="T450" i="40"/>
  <c r="G619" i="33"/>
  <c r="O619" i="40"/>
  <c r="O533" i="40"/>
  <c r="G621" i="33"/>
  <c r="G620" i="33"/>
  <c r="K619" i="33"/>
  <c r="K620" i="33"/>
  <c r="K621" i="33"/>
  <c r="P533" i="40"/>
  <c r="V620" i="33"/>
  <c r="V619" i="33"/>
  <c r="V621" i="33"/>
  <c r="AB620" i="33"/>
  <c r="AB621" i="33"/>
  <c r="AB619" i="33"/>
  <c r="L620" i="33"/>
  <c r="L621" i="33"/>
  <c r="L619" i="33"/>
  <c r="T620" i="33"/>
  <c r="T621" i="33"/>
  <c r="T619" i="33"/>
  <c r="Z620" i="33"/>
  <c r="AD620" i="33"/>
  <c r="Z619" i="33"/>
  <c r="Z621" i="33"/>
  <c r="N621" i="33"/>
  <c r="N620" i="33"/>
  <c r="N619" i="33"/>
  <c r="U621" i="33"/>
  <c r="U619" i="33"/>
  <c r="U620" i="33"/>
  <c r="O619" i="33"/>
  <c r="O620" i="33"/>
  <c r="O621" i="33"/>
  <c r="Q533" i="40"/>
  <c r="AE828" i="33"/>
  <c r="AF37" i="33"/>
  <c r="AF826" i="33"/>
  <c r="AD752" i="33"/>
  <c r="AE752" i="33"/>
  <c r="AD530" i="33"/>
  <c r="AE81" i="33"/>
  <c r="AF72" i="33"/>
  <c r="AF75" i="33"/>
  <c r="AF89" i="33"/>
  <c r="AE793" i="33"/>
  <c r="AE37" i="33"/>
  <c r="DI980" i="33"/>
  <c r="AH824" i="33"/>
  <c r="AG754" i="33"/>
  <c r="DI920" i="33"/>
  <c r="DI925" i="33"/>
  <c r="DJ919" i="33"/>
  <c r="DI924" i="33"/>
  <c r="AE823" i="33"/>
  <c r="DI935" i="33"/>
  <c r="DI940" i="33"/>
  <c r="DJ934" i="33"/>
  <c r="DI939" i="33"/>
  <c r="AF823" i="33"/>
  <c r="DJ970" i="33"/>
  <c r="DJ980" i="33"/>
  <c r="DJ979" i="33"/>
  <c r="DJ960" i="33"/>
  <c r="DI954" i="33"/>
  <c r="DH955" i="33"/>
  <c r="DH965" i="33"/>
  <c r="DH964" i="33"/>
  <c r="AF793" i="33"/>
  <c r="AG72" i="33"/>
  <c r="AB514" i="33"/>
  <c r="AC514" i="33"/>
  <c r="AE513" i="33"/>
  <c r="AE514" i="33"/>
  <c r="AC498" i="33"/>
  <c r="AB503" i="33"/>
  <c r="AB499" i="33"/>
  <c r="AC508" i="33"/>
  <c r="AB518" i="33"/>
  <c r="AB480" i="33"/>
  <c r="AC470" i="33"/>
  <c r="AC475" i="33"/>
  <c r="AB476" i="33"/>
  <c r="AB465" i="33"/>
  <c r="AC460" i="33"/>
  <c r="AB461" i="33"/>
  <c r="AG488" i="33"/>
  <c r="AH493" i="33"/>
  <c r="U493" i="40"/>
  <c r="AE455" i="33"/>
  <c r="AG80" i="33"/>
  <c r="AB1723" i="33"/>
  <c r="T1616" i="40"/>
  <c r="O620" i="40"/>
  <c r="Q619" i="40"/>
  <c r="P619" i="40"/>
  <c r="P620" i="40"/>
  <c r="AE90" i="33"/>
  <c r="S619" i="40"/>
  <c r="R619" i="40"/>
  <c r="T619" i="40"/>
  <c r="T620" i="40"/>
  <c r="AF828" i="33"/>
  <c r="AG71" i="33"/>
  <c r="AE1811" i="33"/>
  <c r="AF81" i="33"/>
  <c r="AF90" i="33"/>
  <c r="AG19" i="33"/>
  <c r="AG28" i="33"/>
  <c r="DI955" i="33"/>
  <c r="DI965" i="33"/>
  <c r="DJ954" i="33"/>
  <c r="DI964" i="33"/>
  <c r="DJ920" i="33"/>
  <c r="DJ925" i="33"/>
  <c r="DJ924" i="33"/>
  <c r="DJ935" i="33"/>
  <c r="DJ940" i="33"/>
  <c r="DJ939" i="33"/>
  <c r="AG821" i="33"/>
  <c r="AG758" i="33"/>
  <c r="AG826" i="33"/>
  <c r="AG747" i="33"/>
  <c r="AH754" i="33"/>
  <c r="U754" i="40"/>
  <c r="AI824" i="33"/>
  <c r="AH72" i="33"/>
  <c r="U72" i="40"/>
  <c r="AF513" i="33"/>
  <c r="AF514" i="33"/>
  <c r="AD475" i="33"/>
  <c r="T475" i="40"/>
  <c r="AC476" i="33"/>
  <c r="AC503" i="33"/>
  <c r="AC499" i="33"/>
  <c r="AD498" i="33"/>
  <c r="T498" i="40"/>
  <c r="AD508" i="33"/>
  <c r="T508" i="40"/>
  <c r="AC518" i="33"/>
  <c r="AD470" i="33"/>
  <c r="T470" i="40"/>
  <c r="AC480" i="33"/>
  <c r="AC465" i="33"/>
  <c r="AD460" i="33"/>
  <c r="T460" i="40"/>
  <c r="AC461" i="33"/>
  <c r="AI493" i="33"/>
  <c r="AH488" i="33"/>
  <c r="U488" i="40"/>
  <c r="AF455" i="33"/>
  <c r="AH71" i="33"/>
  <c r="AH80" i="33"/>
  <c r="U80" i="40"/>
  <c r="T1702" i="40"/>
  <c r="T1703" i="40"/>
  <c r="AC1725" i="33"/>
  <c r="AB1724" i="33"/>
  <c r="AB1725" i="33"/>
  <c r="R620" i="40"/>
  <c r="AG513" i="33"/>
  <c r="U71" i="40"/>
  <c r="U89" i="40"/>
  <c r="U574" i="40"/>
  <c r="S620" i="40"/>
  <c r="Q620" i="40"/>
  <c r="U573" i="40"/>
  <c r="U791" i="40"/>
  <c r="AG828" i="33"/>
  <c r="AG752" i="33"/>
  <c r="AG37" i="33"/>
  <c r="AH89" i="33"/>
  <c r="AG89" i="33"/>
  <c r="AG75" i="33"/>
  <c r="AF1811" i="33"/>
  <c r="AG81" i="33"/>
  <c r="AG90" i="33"/>
  <c r="AG793" i="33"/>
  <c r="AH19" i="33"/>
  <c r="AH28" i="33"/>
  <c r="U28" i="40"/>
  <c r="AJ824" i="33"/>
  <c r="AI754" i="33"/>
  <c r="AH821" i="33"/>
  <c r="U821" i="40"/>
  <c r="AH758" i="33"/>
  <c r="AH747" i="33"/>
  <c r="AH752" i="33"/>
  <c r="AG823" i="33"/>
  <c r="DJ955" i="33"/>
  <c r="DJ965" i="33"/>
  <c r="DJ964" i="33"/>
  <c r="AE460" i="33"/>
  <c r="AD461" i="33"/>
  <c r="T461" i="40"/>
  <c r="AD465" i="33"/>
  <c r="T465" i="40"/>
  <c r="AD499" i="33"/>
  <c r="T499" i="40"/>
  <c r="AD503" i="33"/>
  <c r="T503" i="40"/>
  <c r="AE498" i="33"/>
  <c r="AE508" i="33"/>
  <c r="AD518" i="33"/>
  <c r="T518" i="40"/>
  <c r="AD480" i="33"/>
  <c r="T480" i="40"/>
  <c r="AE470" i="33"/>
  <c r="AD476" i="33"/>
  <c r="T476" i="40"/>
  <c r="AE475" i="33"/>
  <c r="AJ493" i="33"/>
  <c r="AH513" i="33"/>
  <c r="U513" i="40"/>
  <c r="AG514" i="33"/>
  <c r="AI488" i="33"/>
  <c r="AG455" i="33"/>
  <c r="U572" i="40"/>
  <c r="U790" i="40"/>
  <c r="AI71" i="33"/>
  <c r="AI72" i="33"/>
  <c r="AI80" i="33"/>
  <c r="AI89" i="33"/>
  <c r="U792" i="40"/>
  <c r="U758" i="40"/>
  <c r="U793" i="40"/>
  <c r="AH826" i="33"/>
  <c r="U747" i="40"/>
  <c r="U752" i="40"/>
  <c r="AH81" i="33"/>
  <c r="AH90" i="33"/>
  <c r="AG1811" i="33"/>
  <c r="AH793" i="33"/>
  <c r="AH37" i="33"/>
  <c r="U37" i="40"/>
  <c r="AI19" i="33"/>
  <c r="AI28" i="33"/>
  <c r="AH823" i="33"/>
  <c r="AH822" i="33"/>
  <c r="AI747" i="33"/>
  <c r="AI821" i="33"/>
  <c r="AI758" i="33"/>
  <c r="AI826" i="33"/>
  <c r="AK824" i="33"/>
  <c r="AJ754" i="33"/>
  <c r="AJ72" i="33"/>
  <c r="AE461" i="33"/>
  <c r="AF460" i="33"/>
  <c r="AE465" i="33"/>
  <c r="AE476" i="33"/>
  <c r="AF475" i="33"/>
  <c r="AE503" i="33"/>
  <c r="AE499" i="33"/>
  <c r="AF498" i="33"/>
  <c r="AE480" i="33"/>
  <c r="AF470" i="33"/>
  <c r="AF508" i="33"/>
  <c r="AE518" i="33"/>
  <c r="AK493" i="33"/>
  <c r="AJ488" i="33"/>
  <c r="AI513" i="33"/>
  <c r="AH514" i="33"/>
  <c r="U514" i="40"/>
  <c r="AH455" i="33"/>
  <c r="U455" i="40"/>
  <c r="U450" i="40"/>
  <c r="AJ71" i="33"/>
  <c r="AJ80" i="33"/>
  <c r="U81" i="40"/>
  <c r="U90" i="40"/>
  <c r="AH827" i="33"/>
  <c r="AH828" i="33"/>
  <c r="U826" i="40"/>
  <c r="AI827" i="33"/>
  <c r="AI828" i="33"/>
  <c r="AI752" i="33"/>
  <c r="AH1811" i="33"/>
  <c r="AI81" i="33"/>
  <c r="AJ89" i="33"/>
  <c r="AJ28" i="33"/>
  <c r="AJ19" i="33"/>
  <c r="AI793" i="33"/>
  <c r="AI37" i="33"/>
  <c r="AJ747" i="33"/>
  <c r="AJ752" i="33"/>
  <c r="AJ758" i="33"/>
  <c r="AJ821" i="33"/>
  <c r="AL824" i="33"/>
  <c r="AK754" i="33"/>
  <c r="AI823" i="33"/>
  <c r="AI822" i="33"/>
  <c r="AK72" i="33"/>
  <c r="AF480" i="33"/>
  <c r="AG470" i="33"/>
  <c r="AF461" i="33"/>
  <c r="AG460" i="33"/>
  <c r="AF465" i="33"/>
  <c r="AF476" i="33"/>
  <c r="AG475" i="33"/>
  <c r="AF503" i="33"/>
  <c r="AF499" i="33"/>
  <c r="AG498" i="33"/>
  <c r="AF518" i="33"/>
  <c r="AG508" i="33"/>
  <c r="AI514" i="33"/>
  <c r="AJ513" i="33"/>
  <c r="AL493" i="33"/>
  <c r="V493" i="40"/>
  <c r="AK488" i="33"/>
  <c r="AI455" i="33"/>
  <c r="AK71" i="33"/>
  <c r="AK80" i="33"/>
  <c r="AI90" i="33"/>
  <c r="AJ37" i="33"/>
  <c r="AJ826" i="33"/>
  <c r="AJ81" i="33"/>
  <c r="AJ90" i="33"/>
  <c r="AK89" i="33"/>
  <c r="AI1811" i="33"/>
  <c r="AJ793" i="33"/>
  <c r="AK28" i="33"/>
  <c r="AK19" i="33"/>
  <c r="AK758" i="33"/>
  <c r="AK793" i="33"/>
  <c r="AK747" i="33"/>
  <c r="AK752" i="33"/>
  <c r="AK821" i="33"/>
  <c r="AM824" i="33"/>
  <c r="AL754" i="33"/>
  <c r="V754" i="40"/>
  <c r="AJ822" i="33"/>
  <c r="AJ823" i="33"/>
  <c r="AL72" i="33"/>
  <c r="V72" i="40"/>
  <c r="AH460" i="33"/>
  <c r="U460" i="40"/>
  <c r="AG461" i="33"/>
  <c r="AG465" i="33"/>
  <c r="AG499" i="33"/>
  <c r="AH498" i="33"/>
  <c r="U498" i="40"/>
  <c r="AG503" i="33"/>
  <c r="AG480" i="33"/>
  <c r="AH470" i="33"/>
  <c r="U470" i="40"/>
  <c r="AH508" i="33"/>
  <c r="U508" i="40"/>
  <c r="AG518" i="33"/>
  <c r="AH475" i="33"/>
  <c r="U475" i="40"/>
  <c r="AG476" i="33"/>
  <c r="AM493" i="33"/>
  <c r="AK513" i="33"/>
  <c r="AJ514" i="33"/>
  <c r="AL488" i="33"/>
  <c r="V488" i="40"/>
  <c r="AJ455" i="33"/>
  <c r="AL71" i="33"/>
  <c r="V71" i="40"/>
  <c r="AL80" i="33"/>
  <c r="V80" i="40"/>
  <c r="V89" i="40"/>
  <c r="V791" i="40"/>
  <c r="V573" i="40"/>
  <c r="V574" i="40"/>
  <c r="AK37" i="33"/>
  <c r="AK826" i="33"/>
  <c r="AJ827" i="33"/>
  <c r="AJ828" i="33"/>
  <c r="AL89" i="33"/>
  <c r="AJ1811" i="33"/>
  <c r="V792" i="40"/>
  <c r="AK81" i="33"/>
  <c r="AK90" i="33"/>
  <c r="AL19" i="33"/>
  <c r="AL28" i="33"/>
  <c r="V28" i="40"/>
  <c r="AL758" i="33"/>
  <c r="AL747" i="33"/>
  <c r="AL752" i="33"/>
  <c r="V752" i="40"/>
  <c r="AL821" i="33"/>
  <c r="V821" i="40"/>
  <c r="V822" i="40"/>
  <c r="AN824" i="33"/>
  <c r="AM754" i="33"/>
  <c r="AK822" i="33"/>
  <c r="AK823" i="33"/>
  <c r="AI475" i="33"/>
  <c r="AH476" i="33"/>
  <c r="U476" i="40"/>
  <c r="AI498" i="33"/>
  <c r="AH499" i="33"/>
  <c r="U499" i="40"/>
  <c r="AH503" i="33"/>
  <c r="U503" i="40"/>
  <c r="AI508" i="33"/>
  <c r="AH518" i="33"/>
  <c r="U518" i="40"/>
  <c r="AH480" i="33"/>
  <c r="U480" i="40"/>
  <c r="AI470" i="33"/>
  <c r="AH461" i="33"/>
  <c r="U461" i="40"/>
  <c r="AI460" i="33"/>
  <c r="AH465" i="33"/>
  <c r="U465" i="40"/>
  <c r="AN493" i="33"/>
  <c r="AL513" i="33"/>
  <c r="V513" i="40"/>
  <c r="AK514" i="33"/>
  <c r="AM488" i="33"/>
  <c r="AK455" i="33"/>
  <c r="AK450" i="33"/>
  <c r="V572" i="40"/>
  <c r="AM72" i="33"/>
  <c r="AM80" i="33"/>
  <c r="AM71" i="33"/>
  <c r="AL37" i="33"/>
  <c r="V37" i="40"/>
  <c r="AL826" i="33"/>
  <c r="AK828" i="33"/>
  <c r="AK827" i="33"/>
  <c r="V747" i="40"/>
  <c r="V758" i="40"/>
  <c r="V793" i="40"/>
  <c r="AL793" i="33"/>
  <c r="AM89" i="33"/>
  <c r="AL81" i="33"/>
  <c r="AK1811" i="33"/>
  <c r="AM28" i="33"/>
  <c r="AM19" i="33"/>
  <c r="AM747" i="33"/>
  <c r="AM758" i="33"/>
  <c r="AM826" i="33"/>
  <c r="AM821" i="33"/>
  <c r="AO824" i="33"/>
  <c r="AN754" i="33"/>
  <c r="AL823" i="33"/>
  <c r="AL822" i="33"/>
  <c r="AN72" i="33"/>
  <c r="AI518" i="33"/>
  <c r="AJ508" i="33"/>
  <c r="AI461" i="33"/>
  <c r="AJ460" i="33"/>
  <c r="AI465" i="33"/>
  <c r="AJ470" i="33"/>
  <c r="AI480" i="33"/>
  <c r="AI499" i="33"/>
  <c r="AJ498" i="33"/>
  <c r="AI503" i="33"/>
  <c r="AJ475" i="33"/>
  <c r="AI476" i="33"/>
  <c r="AN488" i="33"/>
  <c r="AL514" i="33"/>
  <c r="V514" i="40"/>
  <c r="AM513" i="33"/>
  <c r="AO493" i="33"/>
  <c r="AL455" i="33"/>
  <c r="V455" i="40"/>
  <c r="AL450" i="33"/>
  <c r="V450" i="40"/>
  <c r="AN71" i="33"/>
  <c r="AN80" i="33"/>
  <c r="AL90" i="33"/>
  <c r="V81" i="40"/>
  <c r="V90" i="40"/>
  <c r="V790" i="40"/>
  <c r="AM827" i="33"/>
  <c r="AM828" i="33"/>
  <c r="AL827" i="33"/>
  <c r="AL828" i="33"/>
  <c r="V826" i="40"/>
  <c r="V827" i="40"/>
  <c r="AM37" i="33"/>
  <c r="AM752" i="33"/>
  <c r="AL1811" i="33"/>
  <c r="AN89" i="33"/>
  <c r="AM81" i="33"/>
  <c r="AM793" i="33"/>
  <c r="AN19" i="33"/>
  <c r="AN28" i="33"/>
  <c r="AN747" i="33"/>
  <c r="AN752" i="33"/>
  <c r="AN821" i="33"/>
  <c r="AN758" i="33"/>
  <c r="AN826" i="33"/>
  <c r="AP824" i="33"/>
  <c r="AO754" i="33"/>
  <c r="AM823" i="33"/>
  <c r="AM822" i="33"/>
  <c r="AO72" i="33"/>
  <c r="AK470" i="33"/>
  <c r="AJ480" i="33"/>
  <c r="AJ476" i="33"/>
  <c r="AK475" i="33"/>
  <c r="AJ461" i="33"/>
  <c r="AK460" i="33"/>
  <c r="AJ465" i="33"/>
  <c r="AJ499" i="33"/>
  <c r="AK498" i="33"/>
  <c r="AJ503" i="33"/>
  <c r="AK508" i="33"/>
  <c r="AJ518" i="33"/>
  <c r="AO488" i="33"/>
  <c r="AP493" i="33"/>
  <c r="W493" i="40"/>
  <c r="AM514" i="33"/>
  <c r="AN513" i="33"/>
  <c r="AM455" i="33"/>
  <c r="AM450" i="33"/>
  <c r="AO80" i="33"/>
  <c r="AO71" i="33"/>
  <c r="AM90" i="33"/>
  <c r="W791" i="40"/>
  <c r="AN828" i="33"/>
  <c r="AN827" i="33"/>
  <c r="AN81" i="33"/>
  <c r="AO89" i="33"/>
  <c r="AM1811" i="33"/>
  <c r="AO19" i="33"/>
  <c r="AO28" i="33"/>
  <c r="AN793" i="33"/>
  <c r="AN37" i="33"/>
  <c r="AQ824" i="33"/>
  <c r="AP754" i="33"/>
  <c r="W754" i="40"/>
  <c r="AN823" i="33"/>
  <c r="AN822" i="33"/>
  <c r="AO821" i="33"/>
  <c r="AO747" i="33"/>
  <c r="AO752" i="33"/>
  <c r="AO758" i="33"/>
  <c r="AO826" i="33"/>
  <c r="AP72" i="33"/>
  <c r="W72" i="40"/>
  <c r="AK461" i="33"/>
  <c r="AL460" i="33"/>
  <c r="V460" i="40"/>
  <c r="AK465" i="33"/>
  <c r="AL475" i="33"/>
  <c r="V475" i="40"/>
  <c r="AK476" i="33"/>
  <c r="AL508" i="33"/>
  <c r="V508" i="40"/>
  <c r="AK518" i="33"/>
  <c r="AL498" i="33"/>
  <c r="V498" i="40"/>
  <c r="AK503" i="33"/>
  <c r="AK499" i="33"/>
  <c r="AL470" i="33"/>
  <c r="V470" i="40"/>
  <c r="AK480" i="33"/>
  <c r="AN514" i="33"/>
  <c r="AO513" i="33"/>
  <c r="AQ493" i="33"/>
  <c r="AP488" i="33"/>
  <c r="W488" i="40"/>
  <c r="AN455" i="33"/>
  <c r="AN450" i="33"/>
  <c r="AP71" i="33"/>
  <c r="W573" i="40"/>
  <c r="W71" i="40"/>
  <c r="AP80" i="33"/>
  <c r="W80" i="40"/>
  <c r="W574" i="40"/>
  <c r="AO827" i="33"/>
  <c r="AO828" i="33"/>
  <c r="AN1811" i="33"/>
  <c r="AN90" i="33"/>
  <c r="AP89" i="33"/>
  <c r="W790" i="40"/>
  <c r="AO81" i="33"/>
  <c r="AP19" i="33"/>
  <c r="AP28" i="33"/>
  <c r="W28" i="40"/>
  <c r="AO793" i="33"/>
  <c r="AO37" i="33"/>
  <c r="AO823" i="33"/>
  <c r="AO822" i="33"/>
  <c r="AP747" i="33"/>
  <c r="AP752" i="33"/>
  <c r="W752" i="40"/>
  <c r="AP821" i="33"/>
  <c r="W821" i="40"/>
  <c r="W822" i="40"/>
  <c r="AP758" i="33"/>
  <c r="AP799" i="33"/>
  <c r="AR824" i="33"/>
  <c r="AQ754" i="33"/>
  <c r="AQ805" i="33"/>
  <c r="AM508" i="33"/>
  <c r="AL518" i="33"/>
  <c r="V518" i="40"/>
  <c r="AM475" i="33"/>
  <c r="AL476" i="33"/>
  <c r="V476" i="40"/>
  <c r="AM460" i="33"/>
  <c r="AL461" i="33"/>
  <c r="V461" i="40"/>
  <c r="AL465" i="33"/>
  <c r="V465" i="40"/>
  <c r="AL480" i="33"/>
  <c r="V480" i="40"/>
  <c r="AM470" i="33"/>
  <c r="AL503" i="33"/>
  <c r="V503" i="40"/>
  <c r="AL499" i="33"/>
  <c r="V499" i="40"/>
  <c r="AM498" i="33"/>
  <c r="AP513" i="33"/>
  <c r="W513" i="40"/>
  <c r="AO514" i="33"/>
  <c r="AR493" i="33"/>
  <c r="AQ488" i="33"/>
  <c r="AO455" i="33"/>
  <c r="AO450" i="33"/>
  <c r="W572" i="40"/>
  <c r="W89" i="40"/>
  <c r="AQ72" i="33"/>
  <c r="W792" i="40"/>
  <c r="AQ71" i="33"/>
  <c r="AQ80" i="33"/>
  <c r="AO90" i="33"/>
  <c r="W758" i="40"/>
  <c r="W793" i="40"/>
  <c r="AP826" i="33"/>
  <c r="W747" i="40"/>
  <c r="AO1811" i="33"/>
  <c r="AP81" i="33"/>
  <c r="AP90" i="33"/>
  <c r="AQ19" i="33"/>
  <c r="AQ28" i="33"/>
  <c r="AP793" i="33"/>
  <c r="AP37" i="33"/>
  <c r="W37" i="40"/>
  <c r="AP823" i="33"/>
  <c r="AP822" i="33"/>
  <c r="AS824" i="33"/>
  <c r="AR754" i="33"/>
  <c r="AQ747" i="33"/>
  <c r="AQ821" i="33"/>
  <c r="AQ758" i="33"/>
  <c r="AQ826" i="33"/>
  <c r="AR72" i="33"/>
  <c r="AM476" i="33"/>
  <c r="AN475" i="33"/>
  <c r="AN470" i="33"/>
  <c r="AM480" i="33"/>
  <c r="AM461" i="33"/>
  <c r="AN460" i="33"/>
  <c r="AM465" i="33"/>
  <c r="AN498" i="33"/>
  <c r="AM503" i="33"/>
  <c r="AM499" i="33"/>
  <c r="AN508" i="33"/>
  <c r="AM518" i="33"/>
  <c r="AR488" i="33"/>
  <c r="AS493" i="33"/>
  <c r="AP514" i="33"/>
  <c r="W514" i="40"/>
  <c r="AQ513" i="33"/>
  <c r="AP455" i="33"/>
  <c r="W455" i="40"/>
  <c r="AP450" i="33"/>
  <c r="W450" i="40"/>
  <c r="AR71" i="33"/>
  <c r="AR80" i="33"/>
  <c r="AQ89" i="33"/>
  <c r="W81" i="40"/>
  <c r="W90" i="40"/>
  <c r="AQ827" i="33"/>
  <c r="AQ828" i="33"/>
  <c r="AP827" i="33"/>
  <c r="AP828" i="33"/>
  <c r="W826" i="40"/>
  <c r="W827" i="40"/>
  <c r="AQ752" i="33"/>
  <c r="AQ81" i="33"/>
  <c r="AR89" i="33"/>
  <c r="AP1811" i="33"/>
  <c r="AQ793" i="33"/>
  <c r="AQ37" i="33"/>
  <c r="AR28" i="33"/>
  <c r="AR19" i="33"/>
  <c r="AR758" i="33"/>
  <c r="AR821" i="33"/>
  <c r="AR747" i="33"/>
  <c r="AR752" i="33"/>
  <c r="AT824" i="33"/>
  <c r="AS754" i="33"/>
  <c r="AQ823" i="33"/>
  <c r="AQ822" i="33"/>
  <c r="AS72" i="33"/>
  <c r="AN461" i="33"/>
  <c r="AO460" i="33"/>
  <c r="AN465" i="33"/>
  <c r="AO470" i="33"/>
  <c r="AN480" i="33"/>
  <c r="AO475" i="33"/>
  <c r="AN476" i="33"/>
  <c r="AO508" i="33"/>
  <c r="AN518" i="33"/>
  <c r="AO498" i="33"/>
  <c r="AN499" i="33"/>
  <c r="AN503" i="33"/>
  <c r="AR513" i="33"/>
  <c r="AQ514" i="33"/>
  <c r="AS488" i="33"/>
  <c r="AT493" i="33"/>
  <c r="X493" i="40"/>
  <c r="AQ455" i="33"/>
  <c r="AQ450" i="33"/>
  <c r="AQ90" i="33"/>
  <c r="AS80" i="33"/>
  <c r="X574" i="40"/>
  <c r="AS71" i="33"/>
  <c r="AQ1811" i="33"/>
  <c r="AR37" i="33"/>
  <c r="AR826" i="33"/>
  <c r="AS89" i="33"/>
  <c r="AR81" i="33"/>
  <c r="AR90" i="33"/>
  <c r="AR793" i="33"/>
  <c r="AS28" i="33"/>
  <c r="AS19" i="33"/>
  <c r="AS758" i="33"/>
  <c r="AS747" i="33"/>
  <c r="AS821" i="33"/>
  <c r="AU824" i="33"/>
  <c r="AT754" i="33"/>
  <c r="X754" i="40"/>
  <c r="AR823" i="33"/>
  <c r="AR822" i="33"/>
  <c r="AO503" i="33"/>
  <c r="AO499" i="33"/>
  <c r="AP498" i="33"/>
  <c r="W498" i="40"/>
  <c r="AP470" i="33"/>
  <c r="W470" i="40"/>
  <c r="AO480" i="33"/>
  <c r="AO461" i="33"/>
  <c r="AP460" i="33"/>
  <c r="W460" i="40"/>
  <c r="AO465" i="33"/>
  <c r="AP475" i="33"/>
  <c r="W475" i="40"/>
  <c r="AO476" i="33"/>
  <c r="AP508" i="33"/>
  <c r="W508" i="40"/>
  <c r="AO518" i="33"/>
  <c r="AU493" i="33"/>
  <c r="AT488" i="33"/>
  <c r="X488" i="40"/>
  <c r="AS513" i="33"/>
  <c r="AR514" i="33"/>
  <c r="AR455" i="33"/>
  <c r="AR450" i="33"/>
  <c r="AT71" i="33"/>
  <c r="AT80" i="33"/>
  <c r="X80" i="40"/>
  <c r="AQ1968" i="33"/>
  <c r="AQ1948" i="33"/>
  <c r="X573" i="40"/>
  <c r="X71" i="40"/>
  <c r="AT72" i="33"/>
  <c r="X72" i="40"/>
  <c r="X791" i="40"/>
  <c r="AR827" i="33"/>
  <c r="AR828" i="33"/>
  <c r="AS37" i="33"/>
  <c r="AS826" i="33"/>
  <c r="AS752" i="33"/>
  <c r="AS793" i="33"/>
  <c r="X792" i="40"/>
  <c r="AS81" i="33"/>
  <c r="AS90" i="33"/>
  <c r="AT89" i="33"/>
  <c r="AT19" i="33"/>
  <c r="AT28" i="33"/>
  <c r="X28" i="40"/>
  <c r="AT758" i="33"/>
  <c r="AT821" i="33"/>
  <c r="X821" i="40"/>
  <c r="X822" i="40"/>
  <c r="AT747" i="33"/>
  <c r="AT752" i="33"/>
  <c r="AV824" i="33"/>
  <c r="AU754" i="33"/>
  <c r="AS823" i="33"/>
  <c r="AS822" i="33"/>
  <c r="AP480" i="33"/>
  <c r="W480" i="40"/>
  <c r="AQ470" i="33"/>
  <c r="AP518" i="33"/>
  <c r="W518" i="40"/>
  <c r="AQ508" i="33"/>
  <c r="AQ475" i="33"/>
  <c r="AP476" i="33"/>
  <c r="W476" i="40"/>
  <c r="AQ460" i="33"/>
  <c r="AP461" i="33"/>
  <c r="W461" i="40"/>
  <c r="AP465" i="33"/>
  <c r="W465" i="40"/>
  <c r="AP499" i="33"/>
  <c r="W499" i="40"/>
  <c r="AQ498" i="33"/>
  <c r="AP503" i="33"/>
  <c r="W503" i="40"/>
  <c r="AU488" i="33"/>
  <c r="AT513" i="33"/>
  <c r="X513" i="40"/>
  <c r="AS514" i="33"/>
  <c r="AV493" i="33"/>
  <c r="AS455" i="33"/>
  <c r="AS450" i="33"/>
  <c r="X572" i="40"/>
  <c r="X89" i="40"/>
  <c r="AU71" i="33"/>
  <c r="X790" i="40"/>
  <c r="AU72" i="33"/>
  <c r="AU80" i="33"/>
  <c r="AT37" i="33"/>
  <c r="X37" i="40"/>
  <c r="AT826" i="33"/>
  <c r="AS828" i="33"/>
  <c r="AS827" i="33"/>
  <c r="X747" i="40"/>
  <c r="X752" i="40"/>
  <c r="X758" i="40"/>
  <c r="X793" i="40"/>
  <c r="AU89" i="33"/>
  <c r="AT793" i="33"/>
  <c r="AT81" i="33"/>
  <c r="AT90" i="33"/>
  <c r="AU19" i="33"/>
  <c r="AU28" i="33"/>
  <c r="AU747" i="33"/>
  <c r="AU758" i="33"/>
  <c r="AU826" i="33"/>
  <c r="AU821" i="33"/>
  <c r="AW824" i="33"/>
  <c r="AV754" i="33"/>
  <c r="AT823" i="33"/>
  <c r="AT822" i="33"/>
  <c r="AV72" i="33"/>
  <c r="AR508" i="33"/>
  <c r="AQ518" i="33"/>
  <c r="AQ499" i="33"/>
  <c r="AR498" i="33"/>
  <c r="AQ503" i="33"/>
  <c r="AR475" i="33"/>
  <c r="AQ476" i="33"/>
  <c r="AQ480" i="33"/>
  <c r="AR470" i="33"/>
  <c r="AR460" i="33"/>
  <c r="AQ461" i="33"/>
  <c r="AQ465" i="33"/>
  <c r="AV488" i="33"/>
  <c r="AT514" i="33"/>
  <c r="X514" i="40"/>
  <c r="AU513" i="33"/>
  <c r="AW493" i="33"/>
  <c r="AT455" i="33"/>
  <c r="X455" i="40"/>
  <c r="AT450" i="33"/>
  <c r="X450" i="40"/>
  <c r="AV71" i="33"/>
  <c r="AV80" i="33"/>
  <c r="X81" i="40"/>
  <c r="X90" i="40"/>
  <c r="AT827" i="33"/>
  <c r="AT828" i="33"/>
  <c r="AU827" i="33"/>
  <c r="AU828" i="33"/>
  <c r="X826" i="40"/>
  <c r="X827" i="40"/>
  <c r="AU752" i="33"/>
  <c r="AU81" i="33"/>
  <c r="AV89" i="33"/>
  <c r="AU793" i="33"/>
  <c r="AU37" i="33"/>
  <c r="AV19" i="33"/>
  <c r="AV28" i="33"/>
  <c r="AV747" i="33"/>
  <c r="AV752" i="33"/>
  <c r="AV758" i="33"/>
  <c r="AV826" i="33"/>
  <c r="AV821" i="33"/>
  <c r="AX824" i="33"/>
  <c r="AW754" i="33"/>
  <c r="AU823" i="33"/>
  <c r="AU822" i="33"/>
  <c r="AW72" i="33"/>
  <c r="AR476" i="33"/>
  <c r="AS475" i="33"/>
  <c r="AR461" i="33"/>
  <c r="AS460" i="33"/>
  <c r="AR465" i="33"/>
  <c r="AR503" i="33"/>
  <c r="AR499" i="33"/>
  <c r="AS498" i="33"/>
  <c r="AR480" i="33"/>
  <c r="AS470" i="33"/>
  <c r="AS508" i="33"/>
  <c r="AR518" i="33"/>
  <c r="AU514" i="33"/>
  <c r="AV513" i="33"/>
  <c r="AX493" i="33"/>
  <c r="Y493" i="40"/>
  <c r="AW488" i="33"/>
  <c r="AU455" i="33"/>
  <c r="AU450" i="33"/>
  <c r="AW71" i="33"/>
  <c r="AW80" i="33"/>
  <c r="AU90" i="33"/>
  <c r="AV828" i="33"/>
  <c r="AV827" i="33"/>
  <c r="AW89" i="33"/>
  <c r="AV81" i="33"/>
  <c r="AU1811" i="33"/>
  <c r="AU1948" i="33"/>
  <c r="AU1968" i="33"/>
  <c r="AV793" i="33"/>
  <c r="AV37" i="33"/>
  <c r="AW19" i="33"/>
  <c r="AW28" i="33"/>
  <c r="AW747" i="33"/>
  <c r="AW752" i="33"/>
  <c r="AW758" i="33"/>
  <c r="AW826" i="33"/>
  <c r="AW821" i="33"/>
  <c r="AY824" i="33"/>
  <c r="AX754" i="33"/>
  <c r="Y754" i="40"/>
  <c r="AV822" i="33"/>
  <c r="AV823" i="33"/>
  <c r="AX72" i="33"/>
  <c r="Y72" i="40"/>
  <c r="AS499" i="33"/>
  <c r="AS503" i="33"/>
  <c r="AT498" i="33"/>
  <c r="X498" i="40"/>
  <c r="AT508" i="33"/>
  <c r="X508" i="40"/>
  <c r="AS518" i="33"/>
  <c r="AT470" i="33"/>
  <c r="X470" i="40"/>
  <c r="AS480" i="33"/>
  <c r="AT460" i="33"/>
  <c r="X460" i="40"/>
  <c r="AS461" i="33"/>
  <c r="AS465" i="33"/>
  <c r="AS476" i="33"/>
  <c r="AT475" i="33"/>
  <c r="X475" i="40"/>
  <c r="AV514" i="33"/>
  <c r="AW513" i="33"/>
  <c r="AX488" i="33"/>
  <c r="Y488" i="40"/>
  <c r="AY493" i="33"/>
  <c r="AV455" i="33"/>
  <c r="AV450" i="33"/>
  <c r="Y791" i="40"/>
  <c r="AX71" i="33"/>
  <c r="Y71" i="40"/>
  <c r="Y573" i="40"/>
  <c r="AX80" i="33"/>
  <c r="Y80" i="40"/>
  <c r="Y574" i="40"/>
  <c r="Y792" i="40"/>
  <c r="AW827" i="33"/>
  <c r="AW828" i="33"/>
  <c r="AV90" i="33"/>
  <c r="AW81" i="33"/>
  <c r="AX19" i="33"/>
  <c r="AX28" i="33"/>
  <c r="Y28" i="40"/>
  <c r="AW793" i="33"/>
  <c r="AW37" i="33"/>
  <c r="AX821" i="33"/>
  <c r="Y821" i="40"/>
  <c r="Y822" i="40"/>
  <c r="AX747" i="33"/>
  <c r="AX752" i="33"/>
  <c r="Y752" i="40"/>
  <c r="AX758" i="33"/>
  <c r="AZ824" i="33"/>
  <c r="AY754" i="33"/>
  <c r="AW822" i="33"/>
  <c r="AW823" i="33"/>
  <c r="AU470" i="33"/>
  <c r="AT480" i="33"/>
  <c r="X480" i="40"/>
  <c r="AU475" i="33"/>
  <c r="AT476" i="33"/>
  <c r="X476" i="40"/>
  <c r="AU508" i="33"/>
  <c r="AT518" i="33"/>
  <c r="X518" i="40"/>
  <c r="AT503" i="33"/>
  <c r="X503" i="40"/>
  <c r="AU498" i="33"/>
  <c r="AT499" i="33"/>
  <c r="X499" i="40"/>
  <c r="AU460" i="33"/>
  <c r="AT461" i="33"/>
  <c r="X461" i="40"/>
  <c r="AT465" i="33"/>
  <c r="X465" i="40"/>
  <c r="AZ493" i="33"/>
  <c r="AY488" i="33"/>
  <c r="AX513" i="33"/>
  <c r="Y513" i="40"/>
  <c r="AW514" i="33"/>
  <c r="AW455" i="33"/>
  <c r="AW450" i="33"/>
  <c r="Y572" i="40"/>
  <c r="AW90" i="33"/>
  <c r="AY71" i="33"/>
  <c r="Y89" i="40"/>
  <c r="AX89" i="33"/>
  <c r="AY80" i="33"/>
  <c r="AY72" i="33"/>
  <c r="Y758" i="40"/>
  <c r="Y793" i="40"/>
  <c r="AX826" i="33"/>
  <c r="Y747" i="40"/>
  <c r="AX81" i="33"/>
  <c r="AX90" i="33"/>
  <c r="Y790" i="40"/>
  <c r="AX793" i="33"/>
  <c r="AX37" i="33"/>
  <c r="Y37" i="40"/>
  <c r="AY19" i="33"/>
  <c r="AY28" i="33"/>
  <c r="AY821" i="33"/>
  <c r="AY758" i="33"/>
  <c r="AY826" i="33"/>
  <c r="AY747" i="33"/>
  <c r="BA824" i="33"/>
  <c r="AZ754" i="33"/>
  <c r="AX822" i="33"/>
  <c r="AX823" i="33"/>
  <c r="AZ72" i="33"/>
  <c r="AU480" i="33"/>
  <c r="AV470" i="33"/>
  <c r="AU461" i="33"/>
  <c r="AV460" i="33"/>
  <c r="AU465" i="33"/>
  <c r="AV508" i="33"/>
  <c r="AU518" i="33"/>
  <c r="AV498" i="33"/>
  <c r="AU499" i="33"/>
  <c r="AU503" i="33"/>
  <c r="AU476" i="33"/>
  <c r="AV475" i="33"/>
  <c r="AZ488" i="33"/>
  <c r="BA493" i="33"/>
  <c r="AY513" i="33"/>
  <c r="AX514" i="33"/>
  <c r="Y514" i="40"/>
  <c r="AX455" i="33"/>
  <c r="Y455" i="40"/>
  <c r="AX450" i="33"/>
  <c r="Y450" i="40"/>
  <c r="AZ71" i="33"/>
  <c r="AZ80" i="33"/>
  <c r="AY89" i="33"/>
  <c r="Y81" i="40"/>
  <c r="Y90" i="40"/>
  <c r="AY827" i="33"/>
  <c r="AY828" i="33"/>
  <c r="AX827" i="33"/>
  <c r="AX828" i="33"/>
  <c r="Y826" i="40"/>
  <c r="Y827" i="40"/>
  <c r="AY752" i="33"/>
  <c r="AZ89" i="33"/>
  <c r="AY81" i="33"/>
  <c r="AY793" i="33"/>
  <c r="AY37" i="33"/>
  <c r="AZ28" i="33"/>
  <c r="AZ19" i="33"/>
  <c r="AZ747" i="33"/>
  <c r="AZ752" i="33"/>
  <c r="AZ758" i="33"/>
  <c r="AZ826" i="33"/>
  <c r="AZ821" i="33"/>
  <c r="BB824" i="33"/>
  <c r="BA754" i="33"/>
  <c r="AY823" i="33"/>
  <c r="AY822" i="33"/>
  <c r="BA72" i="33"/>
  <c r="AW475" i="33"/>
  <c r="AV476" i="33"/>
  <c r="AV461" i="33"/>
  <c r="AW460" i="33"/>
  <c r="AV465" i="33"/>
  <c r="AV499" i="33"/>
  <c r="AW498" i="33"/>
  <c r="AV503" i="33"/>
  <c r="AV480" i="33"/>
  <c r="AW470" i="33"/>
  <c r="AW508" i="33"/>
  <c r="AV518" i="33"/>
  <c r="AZ513" i="33"/>
  <c r="AY514" i="33"/>
  <c r="BB493" i="33"/>
  <c r="Z493" i="40"/>
  <c r="BA488" i="33"/>
  <c r="AY455" i="33"/>
  <c r="AY450" i="33"/>
  <c r="BA80" i="33"/>
  <c r="BA71" i="33"/>
  <c r="AY90" i="33"/>
  <c r="AZ827" i="33"/>
  <c r="AZ828" i="33"/>
  <c r="AZ81" i="33"/>
  <c r="AZ90" i="33"/>
  <c r="AY1811" i="33"/>
  <c r="AY1968" i="33"/>
  <c r="AY1948" i="33"/>
  <c r="AZ793" i="33"/>
  <c r="AZ37" i="33"/>
  <c r="BA28" i="33"/>
  <c r="BA19" i="33"/>
  <c r="BA821" i="33"/>
  <c r="BA758" i="33"/>
  <c r="BA826" i="33"/>
  <c r="BA747" i="33"/>
  <c r="BA752" i="33"/>
  <c r="BC824" i="33"/>
  <c r="BB754" i="33"/>
  <c r="Z754" i="40"/>
  <c r="AZ822" i="33"/>
  <c r="AZ823" i="33"/>
  <c r="BB72" i="33"/>
  <c r="Z72" i="40"/>
  <c r="AX498" i="33"/>
  <c r="Y498" i="40"/>
  <c r="AW503" i="33"/>
  <c r="AW499" i="33"/>
  <c r="AX475" i="33"/>
  <c r="Y475" i="40"/>
  <c r="AW476" i="33"/>
  <c r="AX508" i="33"/>
  <c r="Y508" i="40"/>
  <c r="AW518" i="33"/>
  <c r="AW461" i="33"/>
  <c r="AX460" i="33"/>
  <c r="Y460" i="40"/>
  <c r="AW465" i="33"/>
  <c r="AW480" i="33"/>
  <c r="AX470" i="33"/>
  <c r="Y470" i="40"/>
  <c r="BA513" i="33"/>
  <c r="AZ514" i="33"/>
  <c r="BB488" i="33"/>
  <c r="Z488" i="40"/>
  <c r="BC493" i="33"/>
  <c r="AZ455" i="33"/>
  <c r="AZ450" i="33"/>
  <c r="BB71" i="33"/>
  <c r="BB80" i="33"/>
  <c r="Z573" i="40"/>
  <c r="Z71" i="40"/>
  <c r="BA89" i="33"/>
  <c r="Z791" i="40"/>
  <c r="Z792" i="40"/>
  <c r="Z574" i="40"/>
  <c r="Z80" i="40"/>
  <c r="BA828" i="33"/>
  <c r="BA827" i="33"/>
  <c r="BB89" i="33"/>
  <c r="Z790" i="40"/>
  <c r="BA81" i="33"/>
  <c r="BA90" i="33"/>
  <c r="BA793" i="33"/>
  <c r="BA37" i="33"/>
  <c r="BB19" i="33"/>
  <c r="BB28" i="33"/>
  <c r="Z28" i="40"/>
  <c r="BB758" i="33"/>
  <c r="BB747" i="33"/>
  <c r="BB752" i="33"/>
  <c r="Z752" i="40"/>
  <c r="BB821" i="33"/>
  <c r="Z821" i="40"/>
  <c r="Z822" i="40"/>
  <c r="BD824" i="33"/>
  <c r="BC754" i="33"/>
  <c r="BA823" i="33"/>
  <c r="BA822" i="33"/>
  <c r="AY470" i="33"/>
  <c r="AX480" i="33"/>
  <c r="Y480" i="40"/>
  <c r="AX518" i="33"/>
  <c r="Y518" i="40"/>
  <c r="AY508" i="33"/>
  <c r="AY475" i="33"/>
  <c r="AX476" i="33"/>
  <c r="Y476" i="40"/>
  <c r="AY460" i="33"/>
  <c r="AX461" i="33"/>
  <c r="Y461" i="40"/>
  <c r="AX465" i="33"/>
  <c r="Y465" i="40"/>
  <c r="AY498" i="33"/>
  <c r="AX503" i="33"/>
  <c r="Y503" i="40"/>
  <c r="AX499" i="33"/>
  <c r="Y499" i="40"/>
  <c r="BB513" i="33"/>
  <c r="Z513" i="40"/>
  <c r="BA514" i="33"/>
  <c r="BC488" i="33"/>
  <c r="BD493" i="33"/>
  <c r="BA455" i="33"/>
  <c r="BA450" i="33"/>
  <c r="Z572" i="40"/>
  <c r="Z89" i="40"/>
  <c r="BC71" i="33"/>
  <c r="BC80" i="33"/>
  <c r="BC72" i="33"/>
  <c r="BB81" i="33"/>
  <c r="Z81" i="40"/>
  <c r="Z90" i="40"/>
  <c r="BB37" i="33"/>
  <c r="Z37" i="40"/>
  <c r="BB826" i="33"/>
  <c r="Z747" i="40"/>
  <c r="Z758" i="40"/>
  <c r="Z793" i="40"/>
  <c r="BB90" i="33"/>
  <c r="BC89" i="33"/>
  <c r="BB793" i="33"/>
  <c r="BC19" i="33"/>
  <c r="BC28" i="33"/>
  <c r="BC747" i="33"/>
  <c r="BC758" i="33"/>
  <c r="BC826" i="33"/>
  <c r="BC821" i="33"/>
  <c r="BE824" i="33"/>
  <c r="BD754" i="33"/>
  <c r="BB823" i="33"/>
  <c r="BB822" i="33"/>
  <c r="BD72" i="33"/>
  <c r="AZ475" i="33"/>
  <c r="AY476" i="33"/>
  <c r="AZ508" i="33"/>
  <c r="AY518" i="33"/>
  <c r="AY499" i="33"/>
  <c r="AZ498" i="33"/>
  <c r="AY503" i="33"/>
  <c r="AY461" i="33"/>
  <c r="AZ460" i="33"/>
  <c r="AY465" i="33"/>
  <c r="AY480" i="33"/>
  <c r="AZ470" i="33"/>
  <c r="BE493" i="33"/>
  <c r="BD488" i="33"/>
  <c r="BB514" i="33"/>
  <c r="Z514" i="40"/>
  <c r="BC513" i="33"/>
  <c r="BB455" i="33"/>
  <c r="Z455" i="40"/>
  <c r="BB450" i="33"/>
  <c r="Z450" i="40"/>
  <c r="BD71" i="33"/>
  <c r="BD80" i="33"/>
  <c r="BC827" i="33"/>
  <c r="BC828" i="33"/>
  <c r="BB827" i="33"/>
  <c r="BB828" i="33"/>
  <c r="Z826" i="40"/>
  <c r="Z827" i="40"/>
  <c r="BC752" i="33"/>
  <c r="BD89" i="33"/>
  <c r="BC81" i="33"/>
  <c r="BD19" i="33"/>
  <c r="BD28" i="33"/>
  <c r="BC793" i="33"/>
  <c r="BC37" i="33"/>
  <c r="BD747" i="33"/>
  <c r="BD752" i="33"/>
  <c r="BD821" i="33"/>
  <c r="BD758" i="33"/>
  <c r="BD826" i="33"/>
  <c r="BF824" i="33"/>
  <c r="BE754" i="33"/>
  <c r="BC823" i="33"/>
  <c r="BC822" i="33"/>
  <c r="BA470" i="33"/>
  <c r="AZ480" i="33"/>
  <c r="AZ499" i="33"/>
  <c r="AZ503" i="33"/>
  <c r="BA498" i="33"/>
  <c r="BA508" i="33"/>
  <c r="AZ518" i="33"/>
  <c r="AZ461" i="33"/>
  <c r="BA460" i="33"/>
  <c r="AZ465" i="33"/>
  <c r="AZ476" i="33"/>
  <c r="BA475" i="33"/>
  <c r="BC514" i="33"/>
  <c r="BD513" i="33"/>
  <c r="BE488" i="33"/>
  <c r="BF493" i="33"/>
  <c r="AA493" i="40"/>
  <c r="BC455" i="33"/>
  <c r="BC450" i="33"/>
  <c r="BE71" i="33"/>
  <c r="BE80" i="33"/>
  <c r="BE72" i="33"/>
  <c r="BC90" i="33"/>
  <c r="BD828" i="33"/>
  <c r="BD827" i="33"/>
  <c r="BE89" i="33"/>
  <c r="BD81" i="33"/>
  <c r="BD793" i="33"/>
  <c r="BD37" i="33"/>
  <c r="BC1811" i="33"/>
  <c r="BC1948" i="33"/>
  <c r="BC1968" i="33"/>
  <c r="BE19" i="33"/>
  <c r="BE28" i="33"/>
  <c r="BE821" i="33"/>
  <c r="BE747" i="33"/>
  <c r="BE752" i="33"/>
  <c r="BE758" i="33"/>
  <c r="BE826" i="33"/>
  <c r="BG824" i="33"/>
  <c r="BF754" i="33"/>
  <c r="AA754" i="40"/>
  <c r="BD823" i="33"/>
  <c r="BD822" i="33"/>
  <c r="BF72" i="33"/>
  <c r="BA518" i="33"/>
  <c r="BB508" i="33"/>
  <c r="Z508" i="40"/>
  <c r="BA476" i="33"/>
  <c r="BB475" i="33"/>
  <c r="Z475" i="40"/>
  <c r="BB460" i="33"/>
  <c r="Z460" i="40"/>
  <c r="BA461" i="33"/>
  <c r="BA465" i="33"/>
  <c r="BA499" i="33"/>
  <c r="BB498" i="33"/>
  <c r="Z498" i="40"/>
  <c r="BA503" i="33"/>
  <c r="BB470" i="33"/>
  <c r="Z470" i="40"/>
  <c r="BA480" i="33"/>
  <c r="BG493" i="33"/>
  <c r="BD514" i="33"/>
  <c r="BE513" i="33"/>
  <c r="BF488" i="33"/>
  <c r="AA488" i="40"/>
  <c r="BD455" i="33"/>
  <c r="BD450" i="33"/>
  <c r="BF80" i="33"/>
  <c r="AA80" i="40"/>
  <c r="AA574" i="40"/>
  <c r="AA791" i="40"/>
  <c r="AA72" i="40"/>
  <c r="BF71" i="33"/>
  <c r="AA71" i="40"/>
  <c r="AA89" i="40"/>
  <c r="AA573" i="40"/>
  <c r="BE827" i="33"/>
  <c r="BE828" i="33"/>
  <c r="BD90" i="33"/>
  <c r="AA792" i="40"/>
  <c r="BE81" i="33"/>
  <c r="BF19" i="33"/>
  <c r="BF28" i="33"/>
  <c r="AA28" i="40"/>
  <c r="BE793" i="33"/>
  <c r="BE37" i="33"/>
  <c r="BF758" i="33"/>
  <c r="BF747" i="33"/>
  <c r="BF821" i="33"/>
  <c r="AA821" i="40"/>
  <c r="AA822" i="40"/>
  <c r="BH824" i="33"/>
  <c r="BG754" i="33"/>
  <c r="BE823" i="33"/>
  <c r="BE822" i="33"/>
  <c r="BC460" i="33"/>
  <c r="BB461" i="33"/>
  <c r="Z461" i="40"/>
  <c r="BB465" i="33"/>
  <c r="Z465" i="40"/>
  <c r="BC470" i="33"/>
  <c r="BB480" i="33"/>
  <c r="Z480" i="40"/>
  <c r="BB476" i="33"/>
  <c r="Z476" i="40"/>
  <c r="BC475" i="33"/>
  <c r="BC508" i="33"/>
  <c r="BB518" i="33"/>
  <c r="Z518" i="40"/>
  <c r="BC498" i="33"/>
  <c r="BB499" i="33"/>
  <c r="Z499" i="40"/>
  <c r="BB503" i="33"/>
  <c r="Z503" i="40"/>
  <c r="BF513" i="33"/>
  <c r="AA513" i="40"/>
  <c r="BE514" i="33"/>
  <c r="BG488" i="33"/>
  <c r="BH493" i="33"/>
  <c r="BE455" i="33"/>
  <c r="BE450" i="33"/>
  <c r="AA572" i="40"/>
  <c r="BG80" i="33"/>
  <c r="BE90" i="33"/>
  <c r="BF89" i="33"/>
  <c r="BG71" i="33"/>
  <c r="BG72" i="33"/>
  <c r="BF37" i="33"/>
  <c r="AA37" i="40"/>
  <c r="BF826" i="33"/>
  <c r="BF752" i="33"/>
  <c r="AA752" i="40"/>
  <c r="AA747" i="40"/>
  <c r="AA758" i="40"/>
  <c r="AA793" i="40"/>
  <c r="BF81" i="33"/>
  <c r="BF90" i="33"/>
  <c r="AA790" i="40"/>
  <c r="BF793" i="33"/>
  <c r="BG19" i="33"/>
  <c r="BG28" i="33"/>
  <c r="BG758" i="33"/>
  <c r="BG826" i="33"/>
  <c r="BG747" i="33"/>
  <c r="BG821" i="33"/>
  <c r="BI824" i="33"/>
  <c r="BH754" i="33"/>
  <c r="BF823" i="33"/>
  <c r="BF822" i="33"/>
  <c r="BH72" i="33"/>
  <c r="BC476" i="33"/>
  <c r="BD475" i="33"/>
  <c r="BD498" i="33"/>
  <c r="BC503" i="33"/>
  <c r="BC499" i="33"/>
  <c r="BD508" i="33"/>
  <c r="BC518" i="33"/>
  <c r="BC480" i="33"/>
  <c r="BD470" i="33"/>
  <c r="BD460" i="33"/>
  <c r="BC461" i="33"/>
  <c r="BC465" i="33"/>
  <c r="BH488" i="33"/>
  <c r="BI493" i="33"/>
  <c r="BG513" i="33"/>
  <c r="BF514" i="33"/>
  <c r="AA514" i="40"/>
  <c r="BF455" i="33"/>
  <c r="AA455" i="40"/>
  <c r="BF450" i="33"/>
  <c r="AA450" i="40"/>
  <c r="BH71" i="33"/>
  <c r="BH80" i="33"/>
  <c r="AA81" i="40"/>
  <c r="AA90" i="40"/>
  <c r="BG89" i="33"/>
  <c r="BG827" i="33"/>
  <c r="BG828" i="33"/>
  <c r="BF827" i="33"/>
  <c r="BF828" i="33"/>
  <c r="AA826" i="40"/>
  <c r="AA827" i="40"/>
  <c r="BG37" i="33"/>
  <c r="BG752" i="33"/>
  <c r="BG793" i="33"/>
  <c r="BH89" i="33"/>
  <c r="BG81" i="33"/>
  <c r="BH28" i="33"/>
  <c r="BH19" i="33"/>
  <c r="BH758" i="33"/>
  <c r="BH747" i="33"/>
  <c r="BH752" i="33"/>
  <c r="BH821" i="33"/>
  <c r="BJ824" i="33"/>
  <c r="BJ754" i="33"/>
  <c r="BI754" i="33"/>
  <c r="AB754" i="40"/>
  <c r="BG823" i="33"/>
  <c r="BG822" i="33"/>
  <c r="BI72" i="33"/>
  <c r="BE508" i="33"/>
  <c r="BD518" i="33"/>
  <c r="BE460" i="33"/>
  <c r="BD461" i="33"/>
  <c r="BD465" i="33"/>
  <c r="BE470" i="33"/>
  <c r="BD480" i="33"/>
  <c r="BE475" i="33"/>
  <c r="BD476" i="33"/>
  <c r="BD499" i="33"/>
  <c r="BE498" i="33"/>
  <c r="BD503" i="33"/>
  <c r="BJ493" i="33"/>
  <c r="AB493" i="40"/>
  <c r="BH513" i="33"/>
  <c r="BG514" i="33"/>
  <c r="BI488" i="33"/>
  <c r="BG455" i="33"/>
  <c r="BG450" i="33"/>
  <c r="BI80" i="33"/>
  <c r="BG90" i="33"/>
  <c r="BI71" i="33"/>
  <c r="BH37" i="33"/>
  <c r="BH826" i="33"/>
  <c r="BH81" i="33"/>
  <c r="BH90" i="33"/>
  <c r="BH793" i="33"/>
  <c r="BI28" i="33"/>
  <c r="BI19" i="33"/>
  <c r="BJ19" i="33"/>
  <c r="BJ28" i="33"/>
  <c r="BI821" i="33"/>
  <c r="BI747" i="33"/>
  <c r="BI752" i="33"/>
  <c r="BI758" i="33"/>
  <c r="BI826" i="33"/>
  <c r="BJ821" i="33"/>
  <c r="BJ822" i="33"/>
  <c r="BJ747" i="33"/>
  <c r="BJ752" i="33"/>
  <c r="BJ758" i="33"/>
  <c r="BH822" i="33"/>
  <c r="BH823" i="33"/>
  <c r="BJ72" i="33"/>
  <c r="AB72" i="40"/>
  <c r="BF460" i="33"/>
  <c r="AA460" i="40"/>
  <c r="BE461" i="33"/>
  <c r="BE465" i="33"/>
  <c r="BE499" i="33"/>
  <c r="BF498" i="33"/>
  <c r="AA498" i="40"/>
  <c r="BE503" i="33"/>
  <c r="BF508" i="33"/>
  <c r="AA508" i="40"/>
  <c r="BE518" i="33"/>
  <c r="BE476" i="33"/>
  <c r="BF475" i="33"/>
  <c r="AA475" i="40"/>
  <c r="BF470" i="33"/>
  <c r="AA470" i="40"/>
  <c r="BE480" i="33"/>
  <c r="BI513" i="33"/>
  <c r="BH514" i="33"/>
  <c r="BK493" i="33"/>
  <c r="BJ488" i="33"/>
  <c r="AB488" i="40"/>
  <c r="BH455" i="33"/>
  <c r="BH450" i="33"/>
  <c r="BJ71" i="33"/>
  <c r="BJ80" i="33"/>
  <c r="AB80" i="40"/>
  <c r="AB791" i="40"/>
  <c r="AB573" i="40"/>
  <c r="AB71" i="40"/>
  <c r="AB89" i="40"/>
  <c r="BI89" i="33"/>
  <c r="AB574" i="40"/>
  <c r="AB821" i="40"/>
  <c r="AB822" i="40"/>
  <c r="BI828" i="33"/>
  <c r="BI827" i="33"/>
  <c r="BH827" i="33"/>
  <c r="BH828" i="33"/>
  <c r="BJ37" i="33"/>
  <c r="BJ826" i="33"/>
  <c r="AB826" i="40"/>
  <c r="AB827" i="40"/>
  <c r="AB758" i="40"/>
  <c r="AB752" i="40"/>
  <c r="AB747" i="40"/>
  <c r="AB28" i="40"/>
  <c r="BJ89" i="33"/>
  <c r="BJ81" i="33"/>
  <c r="BJ90" i="33"/>
  <c r="BI81" i="33"/>
  <c r="BI793" i="33"/>
  <c r="BI37" i="33"/>
  <c r="AB37" i="40"/>
  <c r="BJ823" i="33"/>
  <c r="BI823" i="33"/>
  <c r="BI822" i="33"/>
  <c r="BJ793" i="33"/>
  <c r="BG508" i="33"/>
  <c r="BF518" i="33"/>
  <c r="AA518" i="40"/>
  <c r="BF480" i="33"/>
  <c r="AA480" i="40"/>
  <c r="BG470" i="33"/>
  <c r="BF503" i="33"/>
  <c r="AA503" i="40"/>
  <c r="BF499" i="33"/>
  <c r="AA499" i="40"/>
  <c r="BG498" i="33"/>
  <c r="BF476" i="33"/>
  <c r="AA476" i="40"/>
  <c r="BG475" i="33"/>
  <c r="BG460" i="33"/>
  <c r="BF461" i="33"/>
  <c r="AA461" i="40"/>
  <c r="BF465" i="33"/>
  <c r="AA465" i="40"/>
  <c r="BK488" i="33"/>
  <c r="BL493" i="33"/>
  <c r="BJ513" i="33"/>
  <c r="AB513" i="40"/>
  <c r="BI514" i="33"/>
  <c r="BI455" i="33"/>
  <c r="BI450" i="33"/>
  <c r="AB572" i="40"/>
  <c r="AB793" i="40"/>
  <c r="BK80" i="33"/>
  <c r="AB792" i="40"/>
  <c r="BK71" i="33"/>
  <c r="BI90" i="33"/>
  <c r="AB81" i="40"/>
  <c r="AB90" i="40"/>
  <c r="BJ827" i="33"/>
  <c r="BJ828" i="33"/>
  <c r="AB790" i="40"/>
  <c r="BG461" i="33"/>
  <c r="BH460" i="33"/>
  <c r="BG465" i="33"/>
  <c r="BH475" i="33"/>
  <c r="BG476" i="33"/>
  <c r="BG480" i="33"/>
  <c r="BH470" i="33"/>
  <c r="BG499" i="33"/>
  <c r="BH498" i="33"/>
  <c r="BG503" i="33"/>
  <c r="BH508" i="33"/>
  <c r="BG518" i="33"/>
  <c r="BM493" i="33"/>
  <c r="BL488" i="33"/>
  <c r="BJ514" i="33"/>
  <c r="AB514" i="40"/>
  <c r="BK513" i="33"/>
  <c r="BJ455" i="33"/>
  <c r="AB455" i="40"/>
  <c r="BJ450" i="33"/>
  <c r="AB450" i="40"/>
  <c r="BL71" i="33"/>
  <c r="BL80" i="33"/>
  <c r="BK89" i="33"/>
  <c r="BL89" i="33"/>
  <c r="BH476" i="33"/>
  <c r="BI475" i="33"/>
  <c r="BI508" i="33"/>
  <c r="BH518" i="33"/>
  <c r="BI470" i="33"/>
  <c r="BH480" i="33"/>
  <c r="BH499" i="33"/>
  <c r="BH503" i="33"/>
  <c r="BI498" i="33"/>
  <c r="BH461" i="33"/>
  <c r="BI460" i="33"/>
  <c r="BH465" i="33"/>
  <c r="BM488" i="33"/>
  <c r="BN493" i="33"/>
  <c r="AC493" i="40"/>
  <c r="BK514" i="33"/>
  <c r="BL513" i="33"/>
  <c r="BK455" i="33"/>
  <c r="BK450" i="33"/>
  <c r="BM71" i="33"/>
  <c r="BM80" i="33"/>
  <c r="BM89" i="33"/>
  <c r="BJ460" i="33"/>
  <c r="AB460" i="40"/>
  <c r="BI461" i="33"/>
  <c r="BI465" i="33"/>
  <c r="BI499" i="33"/>
  <c r="BJ498" i="33"/>
  <c r="AB498" i="40"/>
  <c r="BI503" i="33"/>
  <c r="BI518" i="33"/>
  <c r="BJ508" i="33"/>
  <c r="AB508" i="40"/>
  <c r="BJ470" i="33"/>
  <c r="AB470" i="40"/>
  <c r="BI480" i="33"/>
  <c r="BI476" i="33"/>
  <c r="BJ475" i="33"/>
  <c r="AB475" i="40"/>
  <c r="BO493" i="33"/>
  <c r="BL514" i="33"/>
  <c r="BM513" i="33"/>
  <c r="BN488" i="33"/>
  <c r="AC488" i="40"/>
  <c r="BL455" i="33"/>
  <c r="BL450" i="33"/>
  <c r="BN71" i="33"/>
  <c r="AC71" i="40"/>
  <c r="BN80" i="33"/>
  <c r="AC80" i="40"/>
  <c r="AC89" i="40"/>
  <c r="AC574" i="40"/>
  <c r="AC573" i="40"/>
  <c r="BN89" i="33"/>
  <c r="BK498" i="33"/>
  <c r="BJ499" i="33"/>
  <c r="AB499" i="40"/>
  <c r="BJ503" i="33"/>
  <c r="AB503" i="40"/>
  <c r="BJ480" i="33"/>
  <c r="AB480" i="40"/>
  <c r="BK470" i="33"/>
  <c r="BK475" i="33"/>
  <c r="BJ476" i="33"/>
  <c r="AB476" i="40"/>
  <c r="BK460" i="33"/>
  <c r="BJ461" i="33"/>
  <c r="AB461" i="40"/>
  <c r="BJ465" i="33"/>
  <c r="AB465" i="40"/>
  <c r="BJ518" i="33"/>
  <c r="AB518" i="40"/>
  <c r="BK508" i="33"/>
  <c r="BN513" i="33"/>
  <c r="AC513" i="40"/>
  <c r="BM514" i="33"/>
  <c r="BO488" i="33"/>
  <c r="BP493" i="33"/>
  <c r="BM455" i="33"/>
  <c r="BM450" i="33"/>
  <c r="AC572" i="40"/>
  <c r="BO80" i="33"/>
  <c r="BO71" i="33"/>
  <c r="BO89" i="33"/>
  <c r="BL508" i="33"/>
  <c r="BK518" i="33"/>
  <c r="BL475" i="33"/>
  <c r="BK476" i="33"/>
  <c r="BL470" i="33"/>
  <c r="BK480" i="33"/>
  <c r="BL460" i="33"/>
  <c r="BK461" i="33"/>
  <c r="BK465" i="33"/>
  <c r="BK499" i="33"/>
  <c r="BL498" i="33"/>
  <c r="BK503" i="33"/>
  <c r="BQ493" i="33"/>
  <c r="BO513" i="33"/>
  <c r="BN514" i="33"/>
  <c r="AC514" i="40"/>
  <c r="BP488" i="33"/>
  <c r="BN455" i="33"/>
  <c r="AC455" i="40"/>
  <c r="BN450" i="33"/>
  <c r="AC450" i="40"/>
  <c r="BP71" i="33"/>
  <c r="BP80" i="33"/>
  <c r="BP89" i="33"/>
  <c r="BL480" i="33"/>
  <c r="BM470" i="33"/>
  <c r="BL476" i="33"/>
  <c r="BM475" i="33"/>
  <c r="BL503" i="33"/>
  <c r="BM498" i="33"/>
  <c r="BL499" i="33"/>
  <c r="BL461" i="33"/>
  <c r="BM460" i="33"/>
  <c r="BL465" i="33"/>
  <c r="BL518" i="33"/>
  <c r="BM508" i="33"/>
  <c r="BO514" i="33"/>
  <c r="BP513" i="33"/>
  <c r="BR493" i="33"/>
  <c r="AD493" i="40"/>
  <c r="BQ488" i="33"/>
  <c r="BO455" i="33"/>
  <c r="BO450" i="33"/>
  <c r="BQ71" i="33"/>
  <c r="BQ80" i="33"/>
  <c r="BQ89" i="33"/>
  <c r="BN498" i="33"/>
  <c r="AC498" i="40"/>
  <c r="BM499" i="33"/>
  <c r="BM503" i="33"/>
  <c r="BM461" i="33"/>
  <c r="BN460" i="33"/>
  <c r="AC460" i="40"/>
  <c r="BM465" i="33"/>
  <c r="BN475" i="33"/>
  <c r="AC475" i="40"/>
  <c r="BM476" i="33"/>
  <c r="BN470" i="33"/>
  <c r="AC470" i="40"/>
  <c r="BM480" i="33"/>
  <c r="BN508" i="33"/>
  <c r="AC508" i="40"/>
  <c r="BM518" i="33"/>
  <c r="BR488" i="33"/>
  <c r="AD488" i="40"/>
  <c r="BS493" i="33"/>
  <c r="BQ513" i="33"/>
  <c r="BP514" i="33"/>
  <c r="BP455" i="33"/>
  <c r="BP450" i="33"/>
  <c r="BR71" i="33"/>
  <c r="AD71" i="40"/>
  <c r="AD573" i="40"/>
  <c r="BR80" i="33"/>
  <c r="AD80" i="40"/>
  <c r="AD89" i="40"/>
  <c r="AD574" i="40"/>
  <c r="BR89" i="33"/>
  <c r="BN461" i="33"/>
  <c r="AC461" i="40"/>
  <c r="BO460" i="33"/>
  <c r="BN465" i="33"/>
  <c r="AC465" i="40"/>
  <c r="BO475" i="33"/>
  <c r="BN476" i="33"/>
  <c r="AC476" i="40"/>
  <c r="BO508" i="33"/>
  <c r="BN518" i="33"/>
  <c r="AC518" i="40"/>
  <c r="BO470" i="33"/>
  <c r="BN480" i="33"/>
  <c r="AC480" i="40"/>
  <c r="BN503" i="33"/>
  <c r="AC503" i="40"/>
  <c r="BO498" i="33"/>
  <c r="BN499" i="33"/>
  <c r="AC499" i="40"/>
  <c r="BR513" i="33"/>
  <c r="AD513" i="40"/>
  <c r="BQ514" i="33"/>
  <c r="BS488" i="33"/>
  <c r="BT493" i="33"/>
  <c r="BQ455" i="33"/>
  <c r="BQ450" i="33"/>
  <c r="AD572" i="40"/>
  <c r="BS80" i="33"/>
  <c r="BS71" i="33"/>
  <c r="BS89" i="33"/>
  <c r="BP508" i="33"/>
  <c r="BO518" i="33"/>
  <c r="BO499" i="33"/>
  <c r="BO503" i="33"/>
  <c r="BP498" i="33"/>
  <c r="BP475" i="33"/>
  <c r="BO476" i="33"/>
  <c r="BO480" i="33"/>
  <c r="BP470" i="33"/>
  <c r="BO461" i="33"/>
  <c r="BP460" i="33"/>
  <c r="BO465" i="33"/>
  <c r="BU493" i="33"/>
  <c r="BR514" i="33"/>
  <c r="AD514" i="40"/>
  <c r="BS513" i="33"/>
  <c r="BT488" i="33"/>
  <c r="BR455" i="33"/>
  <c r="AD455" i="40"/>
  <c r="BR450" i="33"/>
  <c r="AD450" i="40"/>
  <c r="BT71" i="33"/>
  <c r="BT80" i="33"/>
  <c r="BT89" i="33"/>
  <c r="BP476" i="33"/>
  <c r="BQ475" i="33"/>
  <c r="BQ498" i="33"/>
  <c r="BP503" i="33"/>
  <c r="BP499" i="33"/>
  <c r="BQ470" i="33"/>
  <c r="BP480" i="33"/>
  <c r="BQ460" i="33"/>
  <c r="BP461" i="33"/>
  <c r="BP465" i="33"/>
  <c r="BQ508" i="33"/>
  <c r="BP518" i="33"/>
  <c r="BU488" i="33"/>
  <c r="BS514" i="33"/>
  <c r="BT513" i="33"/>
  <c r="BV493" i="33"/>
  <c r="AE493" i="40"/>
  <c r="BS455" i="33"/>
  <c r="BS450" i="33"/>
  <c r="BU71" i="33"/>
  <c r="BU80" i="33"/>
  <c r="BU89" i="33"/>
  <c r="BR470" i="33"/>
  <c r="AD470" i="40"/>
  <c r="BQ480" i="33"/>
  <c r="BQ518" i="33"/>
  <c r="BR508" i="33"/>
  <c r="AD508" i="40"/>
  <c r="BQ499" i="33"/>
  <c r="BR498" i="33"/>
  <c r="AD498" i="40"/>
  <c r="BQ503" i="33"/>
  <c r="BQ476" i="33"/>
  <c r="BR475" i="33"/>
  <c r="AD475" i="40"/>
  <c r="BQ461" i="33"/>
  <c r="BR460" i="33"/>
  <c r="AD460" i="40"/>
  <c r="BQ465" i="33"/>
  <c r="BT514" i="33"/>
  <c r="BU513" i="33"/>
  <c r="BW493" i="33"/>
  <c r="BV488" i="33"/>
  <c r="AE488" i="40"/>
  <c r="BT455" i="33"/>
  <c r="BT450" i="33"/>
  <c r="BV71" i="33"/>
  <c r="AE71" i="40"/>
  <c r="BV80" i="33"/>
  <c r="AE80" i="40"/>
  <c r="AE89" i="40"/>
  <c r="AE574" i="40"/>
  <c r="AE573" i="40"/>
  <c r="BV89" i="33"/>
  <c r="BR461" i="33"/>
  <c r="AD461" i="40"/>
  <c r="BS460" i="33"/>
  <c r="BR465" i="33"/>
  <c r="AD465" i="40"/>
  <c r="BS508" i="33"/>
  <c r="BR518" i="33"/>
  <c r="AD518" i="40"/>
  <c r="BR476" i="33"/>
  <c r="AD476" i="40"/>
  <c r="BS475" i="33"/>
  <c r="BR503" i="33"/>
  <c r="AD503" i="40"/>
  <c r="BS498" i="33"/>
  <c r="BR499" i="33"/>
  <c r="AD499" i="40"/>
  <c r="BS470" i="33"/>
  <c r="BR480" i="33"/>
  <c r="AD480" i="40"/>
  <c r="BV513" i="33"/>
  <c r="AE513" i="40"/>
  <c r="BU514" i="33"/>
  <c r="BW488" i="33"/>
  <c r="BX493" i="33"/>
  <c r="BU455" i="33"/>
  <c r="BU450" i="33"/>
  <c r="AE572" i="40"/>
  <c r="BW80" i="33"/>
  <c r="BW71" i="33"/>
  <c r="BS480" i="33"/>
  <c r="BT470" i="33"/>
  <c r="BS518" i="33"/>
  <c r="BT508" i="33"/>
  <c r="BS499" i="33"/>
  <c r="BT498" i="33"/>
  <c r="BS503" i="33"/>
  <c r="BT460" i="33"/>
  <c r="BS461" i="33"/>
  <c r="BS465" i="33"/>
  <c r="BT475" i="33"/>
  <c r="BS476" i="33"/>
  <c r="BY493" i="33"/>
  <c r="BX488" i="33"/>
  <c r="BW513" i="33"/>
  <c r="BV514" i="33"/>
  <c r="AE514" i="40"/>
  <c r="BV455" i="33"/>
  <c r="AE455" i="40"/>
  <c r="BV450" i="33"/>
  <c r="AE450" i="40"/>
  <c r="BW84" i="33"/>
  <c r="BX80" i="33"/>
  <c r="BX84" i="33"/>
  <c r="BX71" i="33"/>
  <c r="BW89" i="33"/>
  <c r="BW75" i="33"/>
  <c r="BW1811" i="33"/>
  <c r="BW1968" i="33"/>
  <c r="BW1948" i="33"/>
  <c r="BT476" i="33"/>
  <c r="BU475" i="33"/>
  <c r="BT518" i="33"/>
  <c r="BU508" i="33"/>
  <c r="BT461" i="33"/>
  <c r="BU460" i="33"/>
  <c r="BT465" i="33"/>
  <c r="BU470" i="33"/>
  <c r="BT480" i="33"/>
  <c r="BT499" i="33"/>
  <c r="BU498" i="33"/>
  <c r="BT503" i="33"/>
  <c r="BZ493" i="33"/>
  <c r="AF493" i="40"/>
  <c r="AG493" i="40"/>
  <c r="AH493" i="40"/>
  <c r="AI493" i="40"/>
  <c r="AJ493" i="40"/>
  <c r="AK493" i="40"/>
  <c r="AL493" i="40"/>
  <c r="AM493" i="40"/>
  <c r="AN493" i="40"/>
  <c r="AO493" i="40"/>
  <c r="BX513" i="33"/>
  <c r="BW514" i="33"/>
  <c r="BY488" i="33"/>
  <c r="BW455" i="33"/>
  <c r="BW450" i="33"/>
  <c r="BW93" i="33"/>
  <c r="BX89" i="33"/>
  <c r="BX75" i="33"/>
  <c r="BX93" i="33"/>
  <c r="BY71" i="33"/>
  <c r="BY80" i="33"/>
  <c r="BX1811" i="33"/>
  <c r="BX1968" i="33"/>
  <c r="BX1948" i="33"/>
  <c r="BU461" i="33"/>
  <c r="BV460" i="33"/>
  <c r="AE460" i="40"/>
  <c r="BU465" i="33"/>
  <c r="BU503" i="33"/>
  <c r="BU499" i="33"/>
  <c r="BV498" i="33"/>
  <c r="AE498" i="40"/>
  <c r="BV508" i="33"/>
  <c r="AE508" i="40"/>
  <c r="BU518" i="33"/>
  <c r="BV475" i="33"/>
  <c r="AE475" i="40"/>
  <c r="BU476" i="33"/>
  <c r="BU480" i="33"/>
  <c r="BV470" i="33"/>
  <c r="AE470" i="40"/>
  <c r="CA493" i="33"/>
  <c r="BY513" i="33"/>
  <c r="BX514" i="33"/>
  <c r="BZ488" i="33"/>
  <c r="AF488" i="40"/>
  <c r="AG488" i="40"/>
  <c r="AH488" i="40"/>
  <c r="AI488" i="40"/>
  <c r="AJ488" i="40"/>
  <c r="AK488" i="40"/>
  <c r="AL488" i="40"/>
  <c r="AM488" i="40"/>
  <c r="AN488" i="40"/>
  <c r="AO488" i="40"/>
  <c r="BX455" i="33"/>
  <c r="BX450" i="33"/>
  <c r="AF573" i="40"/>
  <c r="AF574" i="40"/>
  <c r="BY84" i="33"/>
  <c r="BY89" i="33"/>
  <c r="BY75" i="33"/>
  <c r="BY93" i="33"/>
  <c r="BZ80" i="33"/>
  <c r="BZ84" i="33"/>
  <c r="BZ71" i="33"/>
  <c r="AF71" i="40"/>
  <c r="BY1811" i="33"/>
  <c r="BY1968" i="33"/>
  <c r="BY1948" i="33"/>
  <c r="BV480" i="33"/>
  <c r="AE480" i="40"/>
  <c r="BW470" i="33"/>
  <c r="BW508" i="33"/>
  <c r="BV518" i="33"/>
  <c r="AE518" i="40"/>
  <c r="BW498" i="33"/>
  <c r="BV503" i="33"/>
  <c r="AE503" i="40"/>
  <c r="BV499" i="33"/>
  <c r="AE499" i="40"/>
  <c r="BV476" i="33"/>
  <c r="AE476" i="40"/>
  <c r="BW475" i="33"/>
  <c r="BV461" i="33"/>
  <c r="AE461" i="40"/>
  <c r="BW460" i="33"/>
  <c r="BV465" i="33"/>
  <c r="AE465" i="40"/>
  <c r="CA488" i="33"/>
  <c r="CB493" i="33"/>
  <c r="BZ513" i="33"/>
  <c r="AF513" i="40"/>
  <c r="AG513" i="40"/>
  <c r="AH513" i="40"/>
  <c r="BY514" i="33"/>
  <c r="BY455" i="33"/>
  <c r="BY450" i="33"/>
  <c r="AH514" i="40"/>
  <c r="AI513" i="40"/>
  <c r="AF80" i="40"/>
  <c r="AF89" i="40"/>
  <c r="AF84" i="40"/>
  <c r="AF572" i="40"/>
  <c r="BZ89" i="33"/>
  <c r="BZ75" i="33"/>
  <c r="BZ93" i="33"/>
  <c r="CA80" i="33"/>
  <c r="CA71" i="33"/>
  <c r="BZ1811" i="33"/>
  <c r="BZ1968" i="33"/>
  <c r="AF1848" i="40"/>
  <c r="BZ1948" i="33"/>
  <c r="AF1828" i="40"/>
  <c r="BW503" i="33"/>
  <c r="BX498" i="33"/>
  <c r="BW499" i="33"/>
  <c r="BW480" i="33"/>
  <c r="BX470" i="33"/>
  <c r="BX508" i="33"/>
  <c r="BW518" i="33"/>
  <c r="BW461" i="33"/>
  <c r="BX460" i="33"/>
  <c r="BW465" i="33"/>
  <c r="BX475" i="33"/>
  <c r="BW476" i="33"/>
  <c r="BZ514" i="33"/>
  <c r="AF514" i="40"/>
  <c r="CA513" i="33"/>
  <c r="CC493" i="33"/>
  <c r="CB488" i="33"/>
  <c r="BZ455" i="33"/>
  <c r="AF455" i="40"/>
  <c r="AG455" i="40"/>
  <c r="AH455" i="40"/>
  <c r="AI455" i="40"/>
  <c r="AJ455" i="40"/>
  <c r="AK455" i="40"/>
  <c r="AL455" i="40"/>
  <c r="AM455" i="40"/>
  <c r="AN455" i="40"/>
  <c r="AO455" i="40"/>
  <c r="BZ450" i="33"/>
  <c r="AF450" i="40"/>
  <c r="AG450" i="40"/>
  <c r="AH450" i="40"/>
  <c r="AI450" i="40"/>
  <c r="AJ450" i="40"/>
  <c r="AK450" i="40"/>
  <c r="AL450" i="40"/>
  <c r="AM450" i="40"/>
  <c r="AN450" i="40"/>
  <c r="AO450" i="40"/>
  <c r="CA1948" i="33"/>
  <c r="CA84" i="33"/>
  <c r="AI514" i="40"/>
  <c r="AJ513" i="40"/>
  <c r="AF75" i="40"/>
  <c r="AF93" i="40"/>
  <c r="CB80" i="33"/>
  <c r="CB84" i="33"/>
  <c r="CA89" i="33"/>
  <c r="CA75" i="33"/>
  <c r="CB71" i="33"/>
  <c r="CA1811" i="33"/>
  <c r="CA1968" i="33"/>
  <c r="BY508" i="33"/>
  <c r="BX518" i="33"/>
  <c r="BX476" i="33"/>
  <c r="BY475" i="33"/>
  <c r="BY470" i="33"/>
  <c r="BX480" i="33"/>
  <c r="BX499" i="33"/>
  <c r="BY498" i="33"/>
  <c r="BX503" i="33"/>
  <c r="BY460" i="33"/>
  <c r="BX461" i="33"/>
  <c r="BX465" i="33"/>
  <c r="CA514" i="33"/>
  <c r="CB513" i="33"/>
  <c r="CD493" i="33"/>
  <c r="CC488" i="33"/>
  <c r="CA455" i="33"/>
  <c r="CA450" i="33"/>
  <c r="AJ514" i="40"/>
  <c r="AK513" i="40"/>
  <c r="CA93" i="33"/>
  <c r="CB89" i="33"/>
  <c r="CB75" i="33"/>
  <c r="CB93" i="33"/>
  <c r="CC71" i="33"/>
  <c r="CC80" i="33"/>
  <c r="CB1811" i="33"/>
  <c r="CB1948" i="33"/>
  <c r="CB1968" i="33"/>
  <c r="BZ475" i="33"/>
  <c r="AF475" i="40"/>
  <c r="AG475" i="40"/>
  <c r="AH475" i="40"/>
  <c r="BY476" i="33"/>
  <c r="BY461" i="33"/>
  <c r="BZ460" i="33"/>
  <c r="AF460" i="40"/>
  <c r="AG460" i="40"/>
  <c r="AH460" i="40"/>
  <c r="BY465" i="33"/>
  <c r="BY499" i="33"/>
  <c r="BZ498" i="33"/>
  <c r="AF498" i="40"/>
  <c r="AG498" i="40"/>
  <c r="AH498" i="40"/>
  <c r="BY503" i="33"/>
  <c r="BY480" i="33"/>
  <c r="BZ470" i="33"/>
  <c r="AF470" i="40"/>
  <c r="AG470" i="40"/>
  <c r="AH470" i="40"/>
  <c r="AI470" i="40"/>
  <c r="AJ470" i="40"/>
  <c r="AK470" i="40"/>
  <c r="AL470" i="40"/>
  <c r="AM470" i="40"/>
  <c r="AN470" i="40"/>
  <c r="AO470" i="40"/>
  <c r="BY518" i="33"/>
  <c r="BZ508" i="33"/>
  <c r="AF508" i="40"/>
  <c r="AG508" i="40"/>
  <c r="AH508" i="40"/>
  <c r="AI508" i="40"/>
  <c r="AJ508" i="40"/>
  <c r="AK508" i="40"/>
  <c r="AL508" i="40"/>
  <c r="AM508" i="40"/>
  <c r="AN508" i="40"/>
  <c r="AO508" i="40"/>
  <c r="CD488" i="33"/>
  <c r="CB514" i="33"/>
  <c r="CC513" i="33"/>
  <c r="CB455" i="33"/>
  <c r="CB450" i="33"/>
  <c r="AG573" i="40"/>
  <c r="CD80" i="33"/>
  <c r="CD84" i="33"/>
  <c r="AG574" i="40"/>
  <c r="AI498" i="40"/>
  <c r="AH499" i="40"/>
  <c r="CC84" i="33"/>
  <c r="AG84" i="40"/>
  <c r="AG80" i="40"/>
  <c r="AG572" i="40"/>
  <c r="AK514" i="40"/>
  <c r="AL513" i="40"/>
  <c r="AI460" i="40"/>
  <c r="AH461" i="40"/>
  <c r="AH476" i="40"/>
  <c r="AI475" i="40"/>
  <c r="CC89" i="33"/>
  <c r="CC75" i="33"/>
  <c r="CC93" i="33"/>
  <c r="CD71" i="33"/>
  <c r="AG71" i="40"/>
  <c r="CC1811" i="33"/>
  <c r="CC1968" i="33"/>
  <c r="CC1948" i="33"/>
  <c r="CA460" i="33"/>
  <c r="BZ461" i="33"/>
  <c r="AF461" i="40"/>
  <c r="BZ465" i="33"/>
  <c r="AF465" i="40"/>
  <c r="AG465" i="40"/>
  <c r="AH465" i="40"/>
  <c r="AI465" i="40"/>
  <c r="AJ465" i="40"/>
  <c r="AK465" i="40"/>
  <c r="AL465" i="40"/>
  <c r="AM465" i="40"/>
  <c r="AN465" i="40"/>
  <c r="AO465" i="40"/>
  <c r="CA508" i="33"/>
  <c r="BZ518" i="33"/>
  <c r="AF518" i="40"/>
  <c r="AG518" i="40"/>
  <c r="AH518" i="40"/>
  <c r="AI518" i="40"/>
  <c r="AJ518" i="40"/>
  <c r="AK518" i="40"/>
  <c r="AL518" i="40"/>
  <c r="AM518" i="40"/>
  <c r="AN518" i="40"/>
  <c r="AO518" i="40"/>
  <c r="CA470" i="33"/>
  <c r="BZ480" i="33"/>
  <c r="AF480" i="40"/>
  <c r="AG480" i="40"/>
  <c r="AH480" i="40"/>
  <c r="AI480" i="40"/>
  <c r="AJ480" i="40"/>
  <c r="AK480" i="40"/>
  <c r="AL480" i="40"/>
  <c r="AM480" i="40"/>
  <c r="AN480" i="40"/>
  <c r="AO480" i="40"/>
  <c r="BZ503" i="33"/>
  <c r="AF503" i="40"/>
  <c r="AG503" i="40"/>
  <c r="AH503" i="40"/>
  <c r="AI503" i="40"/>
  <c r="AJ503" i="40"/>
  <c r="AK503" i="40"/>
  <c r="AL503" i="40"/>
  <c r="AM503" i="40"/>
  <c r="AN503" i="40"/>
  <c r="AO503" i="40"/>
  <c r="BZ499" i="33"/>
  <c r="AF499" i="40"/>
  <c r="CA498" i="33"/>
  <c r="BZ476" i="33"/>
  <c r="AF476" i="40"/>
  <c r="CA475" i="33"/>
  <c r="CD513" i="33"/>
  <c r="CD514" i="33"/>
  <c r="CC514" i="33"/>
  <c r="CC455" i="33"/>
  <c r="CC450" i="33"/>
  <c r="AG89" i="40"/>
  <c r="AM513" i="40"/>
  <c r="AL514" i="40"/>
  <c r="AJ475" i="40"/>
  <c r="AI476" i="40"/>
  <c r="AI499" i="40"/>
  <c r="AJ498" i="40"/>
  <c r="AJ460" i="40"/>
  <c r="AI461" i="40"/>
  <c r="CD89" i="33"/>
  <c r="CD75" i="33"/>
  <c r="CD93" i="33"/>
  <c r="CD1811" i="33"/>
  <c r="CD1968" i="33"/>
  <c r="AG1848" i="40"/>
  <c r="CD1948" i="33"/>
  <c r="AG1828" i="40"/>
  <c r="CB470" i="33"/>
  <c r="CA480" i="33"/>
  <c r="CB498" i="33"/>
  <c r="CA503" i="33"/>
  <c r="CA499" i="33"/>
  <c r="CA476" i="33"/>
  <c r="CB475" i="33"/>
  <c r="CB508" i="33"/>
  <c r="CA518" i="33"/>
  <c r="CB460" i="33"/>
  <c r="CA461" i="33"/>
  <c r="CA465" i="33"/>
  <c r="CD455" i="33"/>
  <c r="CD450" i="33"/>
  <c r="AJ461" i="40"/>
  <c r="AK460" i="40"/>
  <c r="AK475" i="40"/>
  <c r="AJ476" i="40"/>
  <c r="AJ499" i="40"/>
  <c r="AK498" i="40"/>
  <c r="AM514" i="40"/>
  <c r="AN513" i="40"/>
  <c r="AG75" i="40"/>
  <c r="AG93" i="40"/>
  <c r="CB476" i="33"/>
  <c r="CC475" i="33"/>
  <c r="CC460" i="33"/>
  <c r="CB461" i="33"/>
  <c r="CB465" i="33"/>
  <c r="CB499" i="33"/>
  <c r="CC498" i="33"/>
  <c r="CB503" i="33"/>
  <c r="CC508" i="33"/>
  <c r="CB518" i="33"/>
  <c r="CB480" i="33"/>
  <c r="CC470" i="33"/>
  <c r="AL475" i="40"/>
  <c r="AK476" i="40"/>
  <c r="AO513" i="40"/>
  <c r="AO514" i="40"/>
  <c r="AN514" i="40"/>
  <c r="AL460" i="40"/>
  <c r="AK461" i="40"/>
  <c r="AL498" i="40"/>
  <c r="AK499" i="40"/>
  <c r="CD508" i="33"/>
  <c r="CC518" i="33"/>
  <c r="CD460" i="33"/>
  <c r="CC461" i="33"/>
  <c r="CC465" i="33"/>
  <c r="CC499" i="33"/>
  <c r="CD498" i="33"/>
  <c r="CC503" i="33"/>
  <c r="CD470" i="33"/>
  <c r="CC480" i="33"/>
  <c r="CC476" i="33"/>
  <c r="CD475" i="33"/>
  <c r="CD476" i="33"/>
  <c r="AM498" i="40"/>
  <c r="AL499" i="40"/>
  <c r="AM460" i="40"/>
  <c r="AL461" i="40"/>
  <c r="AL476" i="40"/>
  <c r="AM475" i="40"/>
  <c r="CD461" i="33"/>
  <c r="CD465" i="33"/>
  <c r="CD499" i="33"/>
  <c r="CD503" i="33"/>
  <c r="CD480" i="33"/>
  <c r="CD518" i="33"/>
  <c r="AM476" i="40"/>
  <c r="AN475" i="40"/>
  <c r="AM461" i="40"/>
  <c r="AN460" i="40"/>
  <c r="AN498" i="40"/>
  <c r="AM499" i="40"/>
  <c r="AC315" i="33"/>
  <c r="AJ70" i="33"/>
  <c r="AK70" i="33"/>
  <c r="AL70" i="33"/>
  <c r="AN70" i="33"/>
  <c r="U238" i="40"/>
  <c r="AD256" i="33"/>
  <c r="Z148" i="33"/>
  <c r="Z132" i="33"/>
  <c r="BW26" i="33"/>
  <c r="BX26" i="33"/>
  <c r="BY26" i="33"/>
  <c r="BZ26" i="33"/>
  <c r="CA26" i="33"/>
  <c r="CB26" i="33"/>
  <c r="CC26" i="33"/>
  <c r="CD26" i="33"/>
  <c r="CA17" i="33"/>
  <c r="CB17" i="33"/>
  <c r="CC17" i="33"/>
  <c r="CD17" i="33"/>
  <c r="BD192" i="33"/>
  <c r="BD1609" i="33"/>
  <c r="BE192" i="33"/>
  <c r="BE1609" i="33"/>
  <c r="BF192" i="33"/>
  <c r="BF1609" i="33"/>
  <c r="BG192" i="33"/>
  <c r="BG1609" i="33"/>
  <c r="BH192" i="33"/>
  <c r="BH1609" i="33"/>
  <c r="BI192" i="33"/>
  <c r="BI1609" i="33"/>
  <c r="BJ192" i="33"/>
  <c r="BJ1609" i="33"/>
  <c r="BK192" i="33"/>
  <c r="BK1609" i="33"/>
  <c r="BL192" i="33"/>
  <c r="BL1609" i="33"/>
  <c r="BM192" i="33"/>
  <c r="BM1609" i="33"/>
  <c r="BN192" i="33"/>
  <c r="BN1609" i="33"/>
  <c r="BO192" i="33"/>
  <c r="BO1609" i="33"/>
  <c r="BP192" i="33"/>
  <c r="BP1609" i="33"/>
  <c r="BQ192" i="33"/>
  <c r="BQ1609" i="33"/>
  <c r="BR192" i="33"/>
  <c r="BR1609" i="33"/>
  <c r="BS192" i="33"/>
  <c r="BS1609" i="33"/>
  <c r="BT192" i="33"/>
  <c r="BT1609" i="33"/>
  <c r="BU192" i="33"/>
  <c r="BU1609" i="33"/>
  <c r="BV192" i="33"/>
  <c r="BV1609" i="33"/>
  <c r="BD197" i="33"/>
  <c r="BD1614" i="33"/>
  <c r="BE197" i="33"/>
  <c r="BE1614" i="33"/>
  <c r="BF197" i="33"/>
  <c r="BF1614" i="33"/>
  <c r="BG197" i="33"/>
  <c r="BG1614" i="33"/>
  <c r="BH197" i="33"/>
  <c r="BH1614" i="33"/>
  <c r="BI197" i="33"/>
  <c r="BI1614" i="33"/>
  <c r="BJ197" i="33"/>
  <c r="BJ1614" i="33"/>
  <c r="BK197" i="33"/>
  <c r="BK1614" i="33"/>
  <c r="BL197" i="33"/>
  <c r="BL1614" i="33"/>
  <c r="BM197" i="33"/>
  <c r="BM1614" i="33"/>
  <c r="BN197" i="33"/>
  <c r="BN1614" i="33"/>
  <c r="AC1614" i="40"/>
  <c r="BO197" i="33"/>
  <c r="BO1614" i="33"/>
  <c r="BP197" i="33"/>
  <c r="BP1614" i="33"/>
  <c r="BQ197" i="33"/>
  <c r="BQ1614" i="33"/>
  <c r="BR197" i="33"/>
  <c r="BR1614" i="33"/>
  <c r="BS197" i="33"/>
  <c r="BS1614" i="33"/>
  <c r="BT197" i="33"/>
  <c r="BT1614" i="33"/>
  <c r="BU197" i="33"/>
  <c r="BU1614" i="33"/>
  <c r="BV197" i="33"/>
  <c r="BV1614" i="33"/>
  <c r="AE1614" i="40"/>
  <c r="BC197" i="33"/>
  <c r="BC1614" i="33"/>
  <c r="BC192" i="33"/>
  <c r="BC1609" i="33"/>
  <c r="AC277" i="33"/>
  <c r="AC19" i="40"/>
  <c r="AD19" i="40"/>
  <c r="AE19" i="40"/>
  <c r="AF19" i="40"/>
  <c r="AG19" i="40"/>
  <c r="S11" i="40"/>
  <c r="R11" i="40"/>
  <c r="Q11" i="40"/>
  <c r="P11" i="40"/>
  <c r="O11" i="40"/>
  <c r="N11" i="40"/>
  <c r="AA1614" i="40"/>
  <c r="AD1614" i="40"/>
  <c r="AA1609" i="40"/>
  <c r="AE1609" i="40"/>
  <c r="AC1609" i="40"/>
  <c r="AB1614" i="40"/>
  <c r="AB1609" i="40"/>
  <c r="AD1609" i="40"/>
  <c r="AN79" i="33"/>
  <c r="AN84" i="33"/>
  <c r="AE256" i="33"/>
  <c r="T256" i="40"/>
  <c r="BC70" i="33"/>
  <c r="AQ70" i="33"/>
  <c r="AI70" i="33"/>
  <c r="V70" i="40"/>
  <c r="V238" i="40"/>
  <c r="T238" i="40"/>
  <c r="AF26" i="40"/>
  <c r="T239" i="40"/>
  <c r="AO498" i="40"/>
  <c r="AO499" i="40"/>
  <c r="AN499" i="40"/>
  <c r="AU70" i="33"/>
  <c r="AO460" i="40"/>
  <c r="AO461" i="40"/>
  <c r="AN461" i="40"/>
  <c r="C277" i="33"/>
  <c r="W238" i="40"/>
  <c r="AJ79" i="33"/>
  <c r="AJ84" i="33"/>
  <c r="AY70" i="33"/>
  <c r="AO475" i="40"/>
  <c r="AO476" i="40"/>
  <c r="AN476" i="40"/>
  <c r="AG26" i="40"/>
  <c r="AE197" i="40"/>
  <c r="AC197" i="40"/>
  <c r="AB192" i="40"/>
  <c r="AA192" i="40"/>
  <c r="AE192" i="40"/>
  <c r="AC192" i="40"/>
  <c r="AD192" i="40"/>
  <c r="AA197" i="40"/>
  <c r="AD197" i="40"/>
  <c r="AB197" i="40"/>
  <c r="AO70" i="33"/>
  <c r="AN75" i="33"/>
  <c r="AN93" i="33"/>
  <c r="AN88" i="33"/>
  <c r="AU75" i="33"/>
  <c r="AM70" i="33"/>
  <c r="AL75" i="33"/>
  <c r="AY75" i="33"/>
  <c r="AK75" i="33"/>
  <c r="AP70" i="33"/>
  <c r="AE70" i="33"/>
  <c r="AH70" i="33"/>
  <c r="U70" i="40"/>
  <c r="AJ75" i="33"/>
  <c r="AJ93" i="33"/>
  <c r="AJ88" i="33"/>
  <c r="BC75" i="33"/>
  <c r="AQ75" i="33"/>
  <c r="AI75" i="33"/>
  <c r="AL79" i="33"/>
  <c r="AL84" i="33"/>
  <c r="AZ70" i="33"/>
  <c r="AC246" i="33"/>
  <c r="BD79" i="33"/>
  <c r="BD84" i="33"/>
  <c r="AE591" i="33"/>
  <c r="AK79" i="33"/>
  <c r="AK84" i="33"/>
  <c r="AG79" i="33"/>
  <c r="AO79" i="33"/>
  <c r="AO84" i="33"/>
  <c r="AP79" i="33"/>
  <c r="AP84" i="33"/>
  <c r="AH79" i="33"/>
  <c r="AH84" i="33"/>
  <c r="AF79" i="33"/>
  <c r="AR70" i="33"/>
  <c r="AZ79" i="33"/>
  <c r="AZ84" i="33"/>
  <c r="AW70" i="33"/>
  <c r="AD277" i="33"/>
  <c r="AD279" i="33"/>
  <c r="AQ79" i="33"/>
  <c r="AI79" i="33"/>
  <c r="V239" i="40"/>
  <c r="Y237" i="40"/>
  <c r="V75" i="40"/>
  <c r="W70" i="40"/>
  <c r="AE79" i="33"/>
  <c r="AE88" i="33"/>
  <c r="U239" i="40"/>
  <c r="BC79" i="33"/>
  <c r="AU79" i="33"/>
  <c r="AY79" i="33"/>
  <c r="AM79" i="33"/>
  <c r="W239" i="40"/>
  <c r="AF256" i="33"/>
  <c r="AG256" i="33"/>
  <c r="AH256" i="33"/>
  <c r="AI256" i="33"/>
  <c r="U256" i="40"/>
  <c r="AK88" i="33"/>
  <c r="X237" i="40"/>
  <c r="AK93" i="33"/>
  <c r="AU88" i="33"/>
  <c r="AE75" i="33"/>
  <c r="AQ88" i="33"/>
  <c r="AY88" i="33"/>
  <c r="AS70" i="33"/>
  <c r="AW75" i="33"/>
  <c r="AR75" i="33"/>
  <c r="AF88" i="33"/>
  <c r="AF84" i="33"/>
  <c r="AF93" i="33"/>
  <c r="AG84" i="33"/>
  <c r="AG93" i="33"/>
  <c r="AG88" i="33"/>
  <c r="BD70" i="33"/>
  <c r="AZ88" i="33"/>
  <c r="AZ75" i="33"/>
  <c r="AZ93" i="33"/>
  <c r="AH88" i="33"/>
  <c r="AH75" i="33"/>
  <c r="AH93" i="33"/>
  <c r="AP88" i="33"/>
  <c r="AP75" i="33"/>
  <c r="AP93" i="33"/>
  <c r="AL88" i="33"/>
  <c r="AO75" i="33"/>
  <c r="AO93" i="33"/>
  <c r="AO88" i="33"/>
  <c r="AM75" i="33"/>
  <c r="AV70" i="33"/>
  <c r="AL93" i="33"/>
  <c r="AZ1811" i="33"/>
  <c r="AZ1968" i="33"/>
  <c r="AZ1948" i="33"/>
  <c r="AR1811" i="33"/>
  <c r="AR1968" i="33"/>
  <c r="AR1948" i="33"/>
  <c r="AV1811" i="33"/>
  <c r="AV1948" i="33"/>
  <c r="AW1948" i="33"/>
  <c r="AX1948" i="33"/>
  <c r="Y1828" i="40"/>
  <c r="AV1968" i="33"/>
  <c r="AW1811" i="33"/>
  <c r="AW1968" i="33"/>
  <c r="BD1811" i="33"/>
  <c r="BD1948" i="33"/>
  <c r="BD1968" i="33"/>
  <c r="AS1811" i="33"/>
  <c r="AS1968" i="33"/>
  <c r="AS1948" i="33"/>
  <c r="AX1811" i="33"/>
  <c r="AX1968" i="33"/>
  <c r="BE70" i="33"/>
  <c r="AD240" i="33"/>
  <c r="Z237" i="40"/>
  <c r="AT70" i="33"/>
  <c r="X70" i="40"/>
  <c r="AQ8" i="33"/>
  <c r="AT8" i="33"/>
  <c r="AS8" i="33"/>
  <c r="AR8" i="33"/>
  <c r="AH8" i="33"/>
  <c r="AG8" i="33"/>
  <c r="AF8" i="33"/>
  <c r="AE8" i="33"/>
  <c r="BF8" i="33"/>
  <c r="BE8" i="33"/>
  <c r="BD8" i="33"/>
  <c r="BC8" i="33"/>
  <c r="AI8" i="33"/>
  <c r="AL8" i="33"/>
  <c r="AK8" i="33"/>
  <c r="AJ8" i="33"/>
  <c r="AP8" i="33"/>
  <c r="AO8" i="33"/>
  <c r="AN8" i="33"/>
  <c r="AM8" i="33"/>
  <c r="AX8" i="33"/>
  <c r="AW8" i="33"/>
  <c r="AV8" i="33"/>
  <c r="AU8" i="33"/>
  <c r="AY8" i="33"/>
  <c r="BB8" i="33"/>
  <c r="BA8" i="33"/>
  <c r="AZ8" i="33"/>
  <c r="BE79" i="33"/>
  <c r="BE84" i="33"/>
  <c r="BA70" i="33"/>
  <c r="AF591" i="33"/>
  <c r="AS79" i="33"/>
  <c r="AS84" i="33"/>
  <c r="AV79" i="33"/>
  <c r="AV84" i="33"/>
  <c r="AR79" i="33"/>
  <c r="AR84" i="33"/>
  <c r="AT79" i="33"/>
  <c r="AT84" i="33"/>
  <c r="Y238" i="40"/>
  <c r="AW79" i="33"/>
  <c r="AW84" i="33"/>
  <c r="Y1848" i="40"/>
  <c r="AI84" i="33"/>
  <c r="V79" i="40"/>
  <c r="V88" i="40"/>
  <c r="AI88" i="33"/>
  <c r="BC84" i="33"/>
  <c r="X239" i="40"/>
  <c r="AM84" i="33"/>
  <c r="W84" i="40"/>
  <c r="W79" i="40"/>
  <c r="W88" i="40"/>
  <c r="AQ84" i="33"/>
  <c r="X79" i="40"/>
  <c r="X88" i="40"/>
  <c r="BC88" i="33"/>
  <c r="AM88" i="33"/>
  <c r="AY84" i="33"/>
  <c r="X238" i="40"/>
  <c r="AM93" i="33"/>
  <c r="W75" i="40"/>
  <c r="W93" i="40"/>
  <c r="AE84" i="33"/>
  <c r="U84" i="40"/>
  <c r="U79" i="40"/>
  <c r="U88" i="40"/>
  <c r="U75" i="40"/>
  <c r="AU84" i="33"/>
  <c r="Z238" i="40"/>
  <c r="AJ256" i="33"/>
  <c r="AK256" i="33"/>
  <c r="AL256" i="33"/>
  <c r="AM256" i="33"/>
  <c r="V256" i="40"/>
  <c r="AA237" i="40"/>
  <c r="BF70" i="33"/>
  <c r="AA70" i="40"/>
  <c r="AR88" i="33"/>
  <c r="BA75" i="33"/>
  <c r="BD88" i="33"/>
  <c r="BD75" i="33"/>
  <c r="AW93" i="33"/>
  <c r="BF75" i="33"/>
  <c r="BE88" i="33"/>
  <c r="BE75" i="33"/>
  <c r="BE93" i="33"/>
  <c r="AW88" i="33"/>
  <c r="AS88" i="33"/>
  <c r="AS75" i="33"/>
  <c r="AS93" i="33"/>
  <c r="AV88" i="33"/>
  <c r="AV75" i="33"/>
  <c r="AT88" i="33"/>
  <c r="AT75" i="33"/>
  <c r="AT93" i="33"/>
  <c r="AX70" i="33"/>
  <c r="Y70" i="40"/>
  <c r="AR93" i="33"/>
  <c r="BF1811" i="33"/>
  <c r="BF1968" i="33"/>
  <c r="BF1948" i="33"/>
  <c r="AT1811" i="33"/>
  <c r="AT1968" i="33"/>
  <c r="X1848" i="40"/>
  <c r="AT1948" i="33"/>
  <c r="X1828" i="40"/>
  <c r="BA1811" i="33"/>
  <c r="BA1968" i="33"/>
  <c r="BA1948" i="33"/>
  <c r="BE1811" i="33"/>
  <c r="BE1968" i="33"/>
  <c r="AA1848" i="40"/>
  <c r="BE1948" i="33"/>
  <c r="AA1828" i="40"/>
  <c r="BB70" i="33"/>
  <c r="Z70" i="40"/>
  <c r="DD8" i="33"/>
  <c r="DE8" i="33"/>
  <c r="DF8" i="33"/>
  <c r="DC8" i="33"/>
  <c r="AN8" i="40"/>
  <c r="DB9" i="33"/>
  <c r="CZ9" i="33"/>
  <c r="DA9" i="33"/>
  <c r="CY9" i="33"/>
  <c r="DJ9" i="33"/>
  <c r="DI9" i="33"/>
  <c r="DH9" i="33"/>
  <c r="DG9" i="33"/>
  <c r="AO9" i="40"/>
  <c r="U8" i="40"/>
  <c r="F34" i="45"/>
  <c r="CH9" i="33"/>
  <c r="CG9" i="33"/>
  <c r="CF9" i="33"/>
  <c r="CE9" i="33"/>
  <c r="DD9" i="33"/>
  <c r="DE9" i="33"/>
  <c r="AN9" i="40" s="1"/>
  <c r="DF9" i="33"/>
  <c r="DC9" i="33"/>
  <c r="CJ9" i="33"/>
  <c r="CI9" i="33"/>
  <c r="CL9" i="33"/>
  <c r="CK9" i="33"/>
  <c r="CZ8" i="33"/>
  <c r="DA8" i="33"/>
  <c r="CY8" i="33"/>
  <c r="DB8" i="33"/>
  <c r="CX9" i="33"/>
  <c r="CW9" i="33"/>
  <c r="CV9" i="33"/>
  <c r="CU9" i="33"/>
  <c r="CR8" i="33"/>
  <c r="CS8" i="33"/>
  <c r="CT8" i="33"/>
  <c r="CQ8" i="33"/>
  <c r="AK8" i="40"/>
  <c r="DH8" i="33"/>
  <c r="DJ8" i="33"/>
  <c r="DI8" i="33"/>
  <c r="DG8" i="33"/>
  <c r="CP8" i="33"/>
  <c r="CM8" i="33"/>
  <c r="CN8" i="33"/>
  <c r="CO8" i="33"/>
  <c r="CE8" i="33"/>
  <c r="CG8" i="33"/>
  <c r="CH8" i="33"/>
  <c r="CF8" i="33"/>
  <c r="CJ8" i="33"/>
  <c r="CK8" i="33"/>
  <c r="CL8" i="33"/>
  <c r="CI8" i="33"/>
  <c r="AI8" i="40"/>
  <c r="CX8" i="33"/>
  <c r="CU8" i="33"/>
  <c r="CW8" i="33"/>
  <c r="CV8" i="33"/>
  <c r="CN9" i="33"/>
  <c r="CO9" i="33"/>
  <c r="CM9" i="33"/>
  <c r="CP9" i="33"/>
  <c r="CR9" i="33"/>
  <c r="CS9" i="33"/>
  <c r="CT9" i="33"/>
  <c r="CQ9" i="33"/>
  <c r="V8" i="40"/>
  <c r="G34" i="45"/>
  <c r="AA8" i="40"/>
  <c r="Z8" i="40"/>
  <c r="X8" i="40"/>
  <c r="BK9" i="33"/>
  <c r="BN9" i="33"/>
  <c r="BM9" i="33"/>
  <c r="BL9" i="33"/>
  <c r="BW8" i="33"/>
  <c r="BZ8" i="33"/>
  <c r="BY8" i="33"/>
  <c r="BX8" i="33"/>
  <c r="BZ9" i="33"/>
  <c r="BY9" i="33"/>
  <c r="BX9" i="33"/>
  <c r="AF9" i="40" s="1"/>
  <c r="BW9" i="33"/>
  <c r="CA9" i="33"/>
  <c r="CD9" i="33"/>
  <c r="CC9" i="33"/>
  <c r="CB9" i="33"/>
  <c r="Y8" i="40"/>
  <c r="BV8" i="33"/>
  <c r="BU8" i="33"/>
  <c r="BT8" i="33"/>
  <c r="BS8" i="33"/>
  <c r="BS9" i="33"/>
  <c r="BV9" i="33"/>
  <c r="BU9" i="33"/>
  <c r="BT9" i="33"/>
  <c r="BR9" i="33"/>
  <c r="BQ9" i="33"/>
  <c r="AD9" i="40" s="1"/>
  <c r="BP9" i="33"/>
  <c r="BO9" i="33"/>
  <c r="BO8" i="33"/>
  <c r="BR8" i="33"/>
  <c r="BQ8" i="33"/>
  <c r="BP8" i="33"/>
  <c r="CD8" i="33"/>
  <c r="CC8" i="33"/>
  <c r="CB8" i="33"/>
  <c r="CA8" i="33"/>
  <c r="BN8" i="33"/>
  <c r="BM8" i="33"/>
  <c r="BL8" i="33"/>
  <c r="BK8" i="33"/>
  <c r="W8" i="40"/>
  <c r="BG8" i="33"/>
  <c r="BJ8" i="33"/>
  <c r="BI8" i="33"/>
  <c r="BH8" i="33"/>
  <c r="U250" i="40"/>
  <c r="AG591" i="33"/>
  <c r="AX79" i="33"/>
  <c r="AX84" i="33"/>
  <c r="BF79" i="33"/>
  <c r="BF84" i="33"/>
  <c r="AH8" i="40"/>
  <c r="AJ9" i="40"/>
  <c r="AM8" i="40"/>
  <c r="AJ8" i="40"/>
  <c r="AK9" i="40"/>
  <c r="AO8" i="40"/>
  <c r="AL9" i="40"/>
  <c r="AH9" i="40"/>
  <c r="AM9" i="40"/>
  <c r="AL8" i="40"/>
  <c r="AI9" i="40"/>
  <c r="U93" i="40"/>
  <c r="AE93" i="33"/>
  <c r="X84" i="40"/>
  <c r="AQ93" i="33"/>
  <c r="BA79" i="33"/>
  <c r="Y84" i="40"/>
  <c r="AU93" i="33"/>
  <c r="AA238" i="40"/>
  <c r="V84" i="40"/>
  <c r="V93" i="40"/>
  <c r="AI93" i="33"/>
  <c r="BG1811" i="33"/>
  <c r="AA239" i="40"/>
  <c r="Y79" i="40"/>
  <c r="Y88" i="40"/>
  <c r="AY93" i="33"/>
  <c r="AA79" i="40"/>
  <c r="AA88" i="40"/>
  <c r="AN256" i="33"/>
  <c r="AO256" i="33"/>
  <c r="AP256" i="33"/>
  <c r="AQ256" i="33"/>
  <c r="W256" i="40"/>
  <c r="Y239" i="40"/>
  <c r="AA84" i="40"/>
  <c r="BC93" i="33"/>
  <c r="AV93" i="33"/>
  <c r="BD93" i="33"/>
  <c r="AA75" i="40"/>
  <c r="X75" i="40"/>
  <c r="BF93" i="33"/>
  <c r="BF88" i="33"/>
  <c r="BB75" i="33"/>
  <c r="AX88" i="33"/>
  <c r="AX75" i="33"/>
  <c r="AX93" i="33"/>
  <c r="BA88" i="33"/>
  <c r="BB1811" i="33"/>
  <c r="BB1968" i="33"/>
  <c r="Z1848" i="40"/>
  <c r="BB1948" i="33"/>
  <c r="Z1828" i="40"/>
  <c r="BG1968" i="33"/>
  <c r="BG1948" i="33"/>
  <c r="BH1811" i="33"/>
  <c r="BH1968" i="33"/>
  <c r="BH1948" i="33"/>
  <c r="U809" i="40"/>
  <c r="U803" i="40"/>
  <c r="BB79" i="33"/>
  <c r="BB84" i="33"/>
  <c r="AG8" i="40"/>
  <c r="AE8" i="40"/>
  <c r="AE9" i="40"/>
  <c r="AB8" i="40"/>
  <c r="AD8" i="40"/>
  <c r="AG9" i="40"/>
  <c r="AF8" i="40"/>
  <c r="AC8" i="40"/>
  <c r="AC9" i="40"/>
  <c r="U585" i="40"/>
  <c r="AH591" i="33"/>
  <c r="U591" i="40"/>
  <c r="BH70" i="33"/>
  <c r="X93" i="40"/>
  <c r="Z239" i="40"/>
  <c r="BA84" i="33"/>
  <c r="Z79" i="40"/>
  <c r="Z88" i="40"/>
  <c r="AR256" i="33"/>
  <c r="AS256" i="33"/>
  <c r="AT256" i="33"/>
  <c r="AU256" i="33"/>
  <c r="AA93" i="40"/>
  <c r="BG79" i="33"/>
  <c r="BB93" i="33"/>
  <c r="BB88" i="33"/>
  <c r="BG70" i="33"/>
  <c r="Y75" i="40"/>
  <c r="Y93" i="40"/>
  <c r="Z75" i="40"/>
  <c r="BH75" i="33"/>
  <c r="BI1811" i="33"/>
  <c r="BI1968" i="33"/>
  <c r="BI1948" i="33"/>
  <c r="AI591" i="33"/>
  <c r="AI585" i="33"/>
  <c r="BH79" i="33"/>
  <c r="BH84" i="33"/>
  <c r="BI70" i="33"/>
  <c r="X256" i="40"/>
  <c r="BG84" i="33"/>
  <c r="AV256" i="33"/>
  <c r="AW256" i="33"/>
  <c r="AX256" i="33"/>
  <c r="AY256" i="33"/>
  <c r="Y256" i="40"/>
  <c r="Z84" i="40"/>
  <c r="Z93" i="40"/>
  <c r="BA93" i="33"/>
  <c r="AB237" i="40"/>
  <c r="BG75" i="33"/>
  <c r="BG93" i="33"/>
  <c r="BG88" i="33"/>
  <c r="BH88" i="33"/>
  <c r="BI75" i="33"/>
  <c r="BH93" i="33"/>
  <c r="BJ1811" i="33"/>
  <c r="BJ1968" i="33"/>
  <c r="AB1848" i="40"/>
  <c r="BJ1948" i="33"/>
  <c r="AB1828" i="40"/>
  <c r="AJ591" i="33"/>
  <c r="AJ585" i="33"/>
  <c r="BJ70" i="33"/>
  <c r="AB70" i="40"/>
  <c r="BI79" i="33"/>
  <c r="BI84" i="33"/>
  <c r="AZ256" i="33"/>
  <c r="BA256" i="33"/>
  <c r="BB256" i="33"/>
  <c r="BC256" i="33"/>
  <c r="Z256" i="40"/>
  <c r="AB239" i="40"/>
  <c r="BK1811" i="33"/>
  <c r="AB238" i="40"/>
  <c r="BI93" i="33"/>
  <c r="BJ75" i="33"/>
  <c r="AB75" i="40"/>
  <c r="BI88" i="33"/>
  <c r="V250" i="40"/>
  <c r="AK591" i="33"/>
  <c r="AK585" i="33"/>
  <c r="BJ79" i="33"/>
  <c r="BJ84" i="33"/>
  <c r="AB84" i="40"/>
  <c r="AB79" i="40"/>
  <c r="AB88" i="40"/>
  <c r="BK70" i="33"/>
  <c r="BK75" i="33"/>
  <c r="BK1968" i="33"/>
  <c r="AB93" i="40"/>
  <c r="BD256" i="33"/>
  <c r="BE256" i="33"/>
  <c r="BF256" i="33"/>
  <c r="BG256" i="33"/>
  <c r="AA256" i="40"/>
  <c r="BK1948" i="33"/>
  <c r="BJ93" i="33"/>
  <c r="BJ88" i="33"/>
  <c r="BL1811" i="33"/>
  <c r="BL1948" i="33"/>
  <c r="BL1968" i="33"/>
  <c r="V809" i="40"/>
  <c r="V803" i="40"/>
  <c r="AL591" i="33"/>
  <c r="V591" i="40"/>
  <c r="AL585" i="33"/>
  <c r="V585" i="40"/>
  <c r="BL70" i="33"/>
  <c r="BH256" i="33"/>
  <c r="BI256" i="33"/>
  <c r="BJ256" i="33"/>
  <c r="BK256" i="33"/>
  <c r="AB256" i="40"/>
  <c r="BK79" i="33"/>
  <c r="BL75" i="33"/>
  <c r="BM1811" i="33"/>
  <c r="BM1968" i="33"/>
  <c r="BM1948" i="33"/>
  <c r="BL79" i="33"/>
  <c r="BL84" i="33"/>
  <c r="AM585" i="33"/>
  <c r="AM591" i="33"/>
  <c r="BM70" i="33"/>
  <c r="BL256" i="33"/>
  <c r="BM256" i="33"/>
  <c r="BN256" i="33"/>
  <c r="BO256" i="33"/>
  <c r="AC256" i="40"/>
  <c r="BK84" i="33"/>
  <c r="BK88" i="33"/>
  <c r="AC237" i="40"/>
  <c r="AC238" i="40"/>
  <c r="BM75" i="33"/>
  <c r="BL88" i="33"/>
  <c r="BL93" i="33"/>
  <c r="BN1811" i="33"/>
  <c r="BN1968" i="33"/>
  <c r="AC1848" i="40"/>
  <c r="BN1948" i="33"/>
  <c r="AC1828" i="40"/>
  <c r="AN591" i="33"/>
  <c r="AN585" i="33"/>
  <c r="BN70" i="33"/>
  <c r="AC70" i="40"/>
  <c r="BP256" i="33"/>
  <c r="BQ256" i="33"/>
  <c r="BR256" i="33"/>
  <c r="BS256" i="33"/>
  <c r="AD256" i="40"/>
  <c r="BM79" i="33"/>
  <c r="BK93" i="33"/>
  <c r="BN75" i="33"/>
  <c r="AC75" i="40"/>
  <c r="BO1811" i="33"/>
  <c r="BO1968" i="33"/>
  <c r="BO1948" i="33"/>
  <c r="W250" i="40"/>
  <c r="AO585" i="33"/>
  <c r="AO591" i="33"/>
  <c r="BN79" i="33"/>
  <c r="BN84" i="33"/>
  <c r="BM84" i="33"/>
  <c r="AC79" i="40"/>
  <c r="AC88" i="40"/>
  <c r="BT256" i="33"/>
  <c r="BU256" i="33"/>
  <c r="BV256" i="33"/>
  <c r="AE256" i="40"/>
  <c r="AC239" i="40"/>
  <c r="BM88" i="33"/>
  <c r="BO70" i="33"/>
  <c r="BO75" i="33"/>
  <c r="BN88" i="33"/>
  <c r="BN93" i="33"/>
  <c r="BP1811" i="33"/>
  <c r="BP1968" i="33"/>
  <c r="BP1948" i="33"/>
  <c r="W809" i="40"/>
  <c r="W803" i="40"/>
  <c r="AP585" i="33"/>
  <c r="W585" i="40"/>
  <c r="AP591" i="33"/>
  <c r="W591" i="40"/>
  <c r="BP70" i="33"/>
  <c r="BO79" i="33"/>
  <c r="BM93" i="33"/>
  <c r="AC84" i="40"/>
  <c r="AC93" i="40"/>
  <c r="BO88" i="33"/>
  <c r="BP75" i="33"/>
  <c r="BQ1811" i="33"/>
  <c r="BQ1968" i="33"/>
  <c r="BQ1948" i="33"/>
  <c r="AQ591" i="33"/>
  <c r="BQ70" i="33"/>
  <c r="BP79" i="33"/>
  <c r="BP84" i="33"/>
  <c r="BO84" i="33"/>
  <c r="BR1811" i="33"/>
  <c r="AD237" i="40"/>
  <c r="BQ75" i="33"/>
  <c r="BP93" i="33"/>
  <c r="BP88" i="33"/>
  <c r="AR809" i="33"/>
  <c r="AR591" i="33"/>
  <c r="AR585" i="33"/>
  <c r="BR70" i="33"/>
  <c r="AD70" i="40"/>
  <c r="BQ79" i="33"/>
  <c r="BQ84" i="33"/>
  <c r="AD238" i="40"/>
  <c r="BR1948" i="33"/>
  <c r="AD1828" i="40"/>
  <c r="BO93" i="33"/>
  <c r="BR1968" i="33"/>
  <c r="AD1848" i="40"/>
  <c r="AD239" i="40"/>
  <c r="BS1811" i="33"/>
  <c r="BQ88" i="33"/>
  <c r="BR75" i="33"/>
  <c r="AD75" i="40"/>
  <c r="BQ93" i="33"/>
  <c r="AS803" i="33"/>
  <c r="AS809" i="33"/>
  <c r="X250" i="40"/>
  <c r="AS585" i="33"/>
  <c r="AS591" i="33"/>
  <c r="BR79" i="33"/>
  <c r="BR84" i="33"/>
  <c r="AD84" i="40"/>
  <c r="AD93" i="40"/>
  <c r="BS1948" i="33"/>
  <c r="BS70" i="33"/>
  <c r="BS1968" i="33"/>
  <c r="AD79" i="40"/>
  <c r="AD88" i="40"/>
  <c r="BR93" i="33"/>
  <c r="BS75" i="33"/>
  <c r="BR88" i="33"/>
  <c r="BT1811" i="33"/>
  <c r="BT1948" i="33"/>
  <c r="BT1968" i="33"/>
  <c r="AT809" i="33"/>
  <c r="X809" i="40"/>
  <c r="AT803" i="33"/>
  <c r="X803" i="40"/>
  <c r="AT591" i="33"/>
  <c r="X591" i="40"/>
  <c r="AT585" i="33"/>
  <c r="X585" i="40"/>
  <c r="BT70" i="33"/>
  <c r="BS79" i="33"/>
  <c r="BS88" i="33"/>
  <c r="BT75" i="33"/>
  <c r="BU1811" i="33"/>
  <c r="BU1968" i="33"/>
  <c r="BU1948" i="33"/>
  <c r="AU803" i="33"/>
  <c r="AU809" i="33"/>
  <c r="AU585" i="33"/>
  <c r="AU591" i="33"/>
  <c r="BU70" i="33"/>
  <c r="BT79" i="33"/>
  <c r="BT84" i="33"/>
  <c r="BS84" i="33"/>
  <c r="AE237" i="40"/>
  <c r="BT88" i="33"/>
  <c r="BU75" i="33"/>
  <c r="BT93" i="33"/>
  <c r="BV1811" i="33"/>
  <c r="BV1968" i="33"/>
  <c r="AE1848" i="40"/>
  <c r="BV1948" i="33"/>
  <c r="AE1828" i="40"/>
  <c r="AV803" i="33"/>
  <c r="AV809" i="33"/>
  <c r="BU79" i="33"/>
  <c r="BU84" i="33"/>
  <c r="AV585" i="33"/>
  <c r="AV591" i="33"/>
  <c r="BV70" i="33"/>
  <c r="AE70" i="40"/>
  <c r="BS93" i="33"/>
  <c r="AE238" i="40"/>
  <c r="BV75" i="33"/>
  <c r="AE75" i="40"/>
  <c r="BU93" i="33"/>
  <c r="BU88" i="33"/>
  <c r="AW803" i="33"/>
  <c r="AW809" i="33"/>
  <c r="Y250" i="40"/>
  <c r="AW585" i="33"/>
  <c r="AW591" i="33"/>
  <c r="BV79" i="33"/>
  <c r="AE239" i="40"/>
  <c r="BV88" i="33"/>
  <c r="AX809" i="33"/>
  <c r="Y809" i="40"/>
  <c r="AX803" i="33"/>
  <c r="Y803" i="40"/>
  <c r="AX591" i="33"/>
  <c r="Y591" i="40"/>
  <c r="AX585" i="33"/>
  <c r="Y585" i="40"/>
  <c r="BV84" i="33"/>
  <c r="AE79" i="40"/>
  <c r="AE88" i="40"/>
  <c r="AY809" i="33"/>
  <c r="AY803" i="33"/>
  <c r="AY591" i="33"/>
  <c r="AY585" i="33"/>
  <c r="AE84" i="40"/>
  <c r="AE93" i="40"/>
  <c r="BV93" i="33"/>
  <c r="AZ809" i="33"/>
  <c r="AZ803" i="33"/>
  <c r="AZ591" i="33"/>
  <c r="AZ585" i="33"/>
  <c r="BA803" i="33"/>
  <c r="BA809" i="33"/>
  <c r="Z250" i="40"/>
  <c r="BA591" i="33"/>
  <c r="BA585" i="33"/>
  <c r="BB809" i="33"/>
  <c r="Z809" i="40"/>
  <c r="BB803" i="33"/>
  <c r="Z803" i="40"/>
  <c r="BB591" i="33"/>
  <c r="Z591" i="40"/>
  <c r="BB585" i="33"/>
  <c r="Z585" i="40"/>
  <c r="BC803" i="33"/>
  <c r="BC809" i="33"/>
  <c r="BC585" i="33"/>
  <c r="BC591" i="33"/>
  <c r="BD803" i="33"/>
  <c r="BD809" i="33"/>
  <c r="BD591" i="33"/>
  <c r="BD585" i="33"/>
  <c r="BE803" i="33"/>
  <c r="BE809" i="33"/>
  <c r="AA250" i="40"/>
  <c r="BE585" i="33"/>
  <c r="BE591" i="33"/>
  <c r="BF809" i="33"/>
  <c r="AA809" i="40"/>
  <c r="BF803" i="33"/>
  <c r="AA803" i="40"/>
  <c r="BF585" i="33"/>
  <c r="AA585" i="40"/>
  <c r="BF591" i="33"/>
  <c r="AA591" i="40"/>
  <c r="BG809" i="33"/>
  <c r="BG803" i="33"/>
  <c r="BG591" i="33"/>
  <c r="BG585" i="33"/>
  <c r="BH809" i="33"/>
  <c r="BH803" i="33"/>
  <c r="BH591" i="33"/>
  <c r="BH585" i="33"/>
  <c r="BI803" i="33"/>
  <c r="BI809" i="33"/>
  <c r="AB250" i="40"/>
  <c r="BI585" i="33"/>
  <c r="BI591" i="33"/>
  <c r="BJ809" i="33"/>
  <c r="AB809" i="40"/>
  <c r="BJ803" i="33"/>
  <c r="AB803" i="40"/>
  <c r="BJ591" i="33"/>
  <c r="AB591" i="40"/>
  <c r="BJ585" i="33"/>
  <c r="AB585" i="40"/>
  <c r="BK585" i="33"/>
  <c r="BK591" i="33"/>
  <c r="BL591" i="33"/>
  <c r="BL585" i="33"/>
  <c r="AC250" i="40"/>
  <c r="BM585" i="33"/>
  <c r="BM591" i="33"/>
  <c r="BN591" i="33"/>
  <c r="AC591" i="40"/>
  <c r="BN585" i="33"/>
  <c r="AC585" i="40"/>
  <c r="BO591" i="33"/>
  <c r="BO585" i="33"/>
  <c r="BP591" i="33"/>
  <c r="BP585" i="33"/>
  <c r="AD250" i="40"/>
  <c r="BQ591" i="33"/>
  <c r="BQ585" i="33"/>
  <c r="BR591" i="33"/>
  <c r="AD591" i="40"/>
  <c r="BR585" i="33"/>
  <c r="AD585" i="40"/>
  <c r="BS585" i="33"/>
  <c r="BS591" i="33"/>
  <c r="BT585" i="33"/>
  <c r="BT591" i="33"/>
  <c r="AE250" i="40"/>
  <c r="BU585" i="33"/>
  <c r="BU591" i="33"/>
  <c r="BV585" i="33"/>
  <c r="AE585" i="40"/>
  <c r="BV591" i="33"/>
  <c r="AE591" i="40"/>
  <c r="AD1157" i="33"/>
  <c r="AD1156" i="33"/>
  <c r="N966" i="33"/>
  <c r="P966" i="40"/>
  <c r="N965" i="33"/>
  <c r="P965" i="40"/>
  <c r="N964" i="33"/>
  <c r="R964" i="33"/>
  <c r="Q964" i="40"/>
  <c r="F924" i="33"/>
  <c r="N924" i="40"/>
  <c r="F725" i="33"/>
  <c r="N725" i="40"/>
  <c r="R465" i="33"/>
  <c r="Q465" i="40"/>
  <c r="F420" i="33"/>
  <c r="F2448" i="33"/>
  <c r="F2444" i="33"/>
  <c r="F2443" i="33"/>
  <c r="F2441" i="33"/>
  <c r="F2439" i="33"/>
  <c r="F2437" i="33"/>
  <c r="F2436" i="33"/>
  <c r="F2435" i="33"/>
  <c r="B1848" i="33"/>
  <c r="B1849" i="33"/>
  <c r="B1850" i="33"/>
  <c r="B1851" i="33"/>
  <c r="K1529" i="33"/>
  <c r="K1624" i="33"/>
  <c r="C1624" i="33"/>
  <c r="C1529" i="33"/>
  <c r="M1624" i="33"/>
  <c r="M1529" i="33"/>
  <c r="P1624" i="33"/>
  <c r="P1529" i="33"/>
  <c r="Q1529" i="33"/>
  <c r="Q1624" i="33"/>
  <c r="X1529" i="33"/>
  <c r="X1624" i="33"/>
  <c r="S1624" i="33"/>
  <c r="S1529" i="33"/>
  <c r="L1624" i="33"/>
  <c r="L1529" i="33"/>
  <c r="R1624" i="33"/>
  <c r="R1529" i="33"/>
  <c r="AA1624" i="33"/>
  <c r="Y1529" i="33"/>
  <c r="Y1624" i="33"/>
  <c r="E1624" i="33"/>
  <c r="E1529" i="33"/>
  <c r="V1529" i="33"/>
  <c r="V1624" i="33"/>
  <c r="D1624" i="33"/>
  <c r="D1529" i="33"/>
  <c r="G1624" i="33"/>
  <c r="G1529" i="33"/>
  <c r="Z1529" i="33"/>
  <c r="Z1624" i="33"/>
  <c r="F1624" i="33"/>
  <c r="F1529" i="33"/>
  <c r="O1624" i="33"/>
  <c r="O1529" i="33"/>
  <c r="I1529" i="33"/>
  <c r="I1624" i="33"/>
  <c r="T1624" i="33"/>
  <c r="T1529" i="33"/>
  <c r="N1529" i="33"/>
  <c r="N1624" i="33"/>
  <c r="H1624" i="33"/>
  <c r="H1529" i="33"/>
  <c r="AB1624" i="33"/>
  <c r="AD1624" i="33"/>
  <c r="J1624" i="33"/>
  <c r="J1529" i="33"/>
  <c r="W1529" i="33"/>
  <c r="W1624" i="33"/>
  <c r="AC1624" i="33"/>
  <c r="U1624" i="33"/>
  <c r="U1529" i="33"/>
  <c r="AE1156" i="33"/>
  <c r="T1156" i="40"/>
  <c r="AE1157" i="33"/>
  <c r="T1157" i="40"/>
  <c r="M964" i="33"/>
  <c r="P964" i="40"/>
  <c r="H762" i="33"/>
  <c r="W762" i="33"/>
  <c r="V762" i="33"/>
  <c r="AB762" i="33"/>
  <c r="D762" i="33"/>
  <c r="F762" i="33"/>
  <c r="AA762" i="33"/>
  <c r="G762" i="33"/>
  <c r="O762" i="33"/>
  <c r="AC762" i="33"/>
  <c r="I762" i="33"/>
  <c r="AD762" i="33"/>
  <c r="X762" i="33"/>
  <c r="K762" i="33"/>
  <c r="Y762" i="33"/>
  <c r="E762" i="33"/>
  <c r="C762" i="33"/>
  <c r="T762" i="33"/>
  <c r="S762" i="33"/>
  <c r="Z762" i="33"/>
  <c r="U762" i="33"/>
  <c r="M762" i="33"/>
  <c r="L762" i="33"/>
  <c r="P762" i="33"/>
  <c r="R762" i="33"/>
  <c r="J762" i="33"/>
  <c r="N762" i="33"/>
  <c r="Q762" i="33"/>
  <c r="P542" i="33"/>
  <c r="T542" i="33"/>
  <c r="H542" i="33"/>
  <c r="W542" i="33"/>
  <c r="J542" i="33"/>
  <c r="D542" i="33"/>
  <c r="V542" i="33"/>
  <c r="F542" i="33"/>
  <c r="E542" i="33"/>
  <c r="S542" i="33"/>
  <c r="AC542" i="33"/>
  <c r="R542" i="33"/>
  <c r="I542" i="33"/>
  <c r="AD542" i="33"/>
  <c r="Z542" i="33"/>
  <c r="X542" i="33"/>
  <c r="N542" i="33"/>
  <c r="C542" i="33"/>
  <c r="AA542" i="33"/>
  <c r="K542" i="33"/>
  <c r="U542" i="33"/>
  <c r="G542" i="33"/>
  <c r="O542" i="33"/>
  <c r="Y542" i="33"/>
  <c r="M542" i="33"/>
  <c r="AB542" i="33"/>
  <c r="L542" i="33"/>
  <c r="Q542" i="33"/>
  <c r="AD1645" i="33"/>
  <c r="T1645" i="40"/>
  <c r="AD761" i="33"/>
  <c r="AD541" i="33"/>
  <c r="C207" i="33"/>
  <c r="S207" i="33"/>
  <c r="R207" i="33"/>
  <c r="Y207" i="33"/>
  <c r="Q207" i="33"/>
  <c r="I207" i="33"/>
  <c r="J207" i="33"/>
  <c r="X207" i="33"/>
  <c r="P207" i="33"/>
  <c r="H207" i="33"/>
  <c r="AA207" i="33"/>
  <c r="Z207" i="33"/>
  <c r="W207" i="33"/>
  <c r="O207" i="33"/>
  <c r="G207" i="33"/>
  <c r="K207" i="33"/>
  <c r="V207" i="33"/>
  <c r="N207" i="33"/>
  <c r="F207" i="33"/>
  <c r="AC207" i="33"/>
  <c r="U207" i="33"/>
  <c r="M207" i="33"/>
  <c r="E207" i="33"/>
  <c r="AB207" i="33"/>
  <c r="T207" i="33"/>
  <c r="L207" i="33"/>
  <c r="D207" i="33"/>
  <c r="AD206" i="33"/>
  <c r="AD207" i="33"/>
  <c r="N10" i="40"/>
  <c r="N12" i="40"/>
  <c r="N9" i="40"/>
  <c r="N8" i="40"/>
  <c r="N7" i="40"/>
  <c r="O9" i="40"/>
  <c r="R7" i="40"/>
  <c r="T10" i="40"/>
  <c r="E33" i="45"/>
  <c r="R10" i="40"/>
  <c r="R12" i="40"/>
  <c r="P10" i="40"/>
  <c r="P12" i="40"/>
  <c r="S8" i="40"/>
  <c r="D34" i="45"/>
  <c r="Q8" i="40"/>
  <c r="O8" i="40"/>
  <c r="Q9" i="40"/>
  <c r="T7" i="40"/>
  <c r="E36" i="45"/>
  <c r="T9" i="40"/>
  <c r="E35" i="45"/>
  <c r="R9" i="40"/>
  <c r="P9" i="40"/>
  <c r="S7" i="40"/>
  <c r="D36" i="45"/>
  <c r="Q7" i="40"/>
  <c r="O7" i="40"/>
  <c r="AC12" i="33"/>
  <c r="S9" i="40"/>
  <c r="D35" i="45"/>
  <c r="P7" i="40"/>
  <c r="S10" i="40"/>
  <c r="D33" i="45"/>
  <c r="Q10" i="40"/>
  <c r="Q12" i="40"/>
  <c r="O10" i="40"/>
  <c r="O12" i="40"/>
  <c r="T8" i="40"/>
  <c r="E34" i="45"/>
  <c r="R8" i="40"/>
  <c r="P8" i="40"/>
  <c r="AD11" i="33"/>
  <c r="C12" i="33"/>
  <c r="M12" i="33"/>
  <c r="L12" i="33"/>
  <c r="AA12" i="33"/>
  <c r="S12" i="33"/>
  <c r="K12" i="33"/>
  <c r="E12" i="33"/>
  <c r="AB12" i="33"/>
  <c r="Z12" i="33"/>
  <c r="R12" i="33"/>
  <c r="J12" i="33"/>
  <c r="U12" i="33"/>
  <c r="T12" i="33"/>
  <c r="Y12" i="33"/>
  <c r="Q12" i="33"/>
  <c r="I12" i="33"/>
  <c r="D12" i="33"/>
  <c r="X12" i="33"/>
  <c r="P12" i="33"/>
  <c r="W12" i="33"/>
  <c r="O12" i="33"/>
  <c r="G12" i="33"/>
  <c r="V12" i="33"/>
  <c r="N12" i="33"/>
  <c r="F12" i="33"/>
  <c r="S12" i="40"/>
  <c r="N1624" i="40"/>
  <c r="Q1529" i="40"/>
  <c r="R1529" i="40"/>
  <c r="O1529" i="40"/>
  <c r="R1624" i="40"/>
  <c r="O1624" i="40"/>
  <c r="N1529" i="40"/>
  <c r="T1624" i="40"/>
  <c r="Q1624" i="40"/>
  <c r="P1624" i="40"/>
  <c r="AD1623" i="33"/>
  <c r="T1623" i="40"/>
  <c r="S1624" i="40"/>
  <c r="P1529" i="40"/>
  <c r="S1529" i="40"/>
  <c r="AF1157" i="33"/>
  <c r="AG1157" i="33"/>
  <c r="AH1157" i="33"/>
  <c r="AI1157" i="33"/>
  <c r="U1157" i="40"/>
  <c r="AF1156" i="33"/>
  <c r="AG1156" i="33"/>
  <c r="AH1156" i="33"/>
  <c r="AI1156" i="33"/>
  <c r="U1156" i="40"/>
  <c r="T762" i="40"/>
  <c r="O762" i="40"/>
  <c r="P762" i="40"/>
  <c r="AD765" i="33"/>
  <c r="R762" i="40"/>
  <c r="S762" i="40"/>
  <c r="N762" i="40"/>
  <c r="Q762" i="40"/>
  <c r="Q542" i="40"/>
  <c r="AD545" i="33"/>
  <c r="O542" i="40"/>
  <c r="P542" i="40"/>
  <c r="S542" i="40"/>
  <c r="T542" i="40"/>
  <c r="N542" i="40"/>
  <c r="R542" i="40"/>
  <c r="O207" i="40"/>
  <c r="Q207" i="40"/>
  <c r="S207" i="40"/>
  <c r="T207" i="40"/>
  <c r="R207" i="40"/>
  <c r="N207" i="40"/>
  <c r="P207" i="40"/>
  <c r="T11" i="40"/>
  <c r="T12" i="40"/>
  <c r="AD595" i="33"/>
  <c r="AD260" i="33"/>
  <c r="AD12" i="33"/>
  <c r="AA48" i="33"/>
  <c r="Z48" i="33"/>
  <c r="Y48" i="33"/>
  <c r="X48" i="33"/>
  <c r="W48" i="33"/>
  <c r="V48" i="33"/>
  <c r="U48" i="33"/>
  <c r="T48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AA47" i="33"/>
  <c r="Z47" i="33"/>
  <c r="Y47" i="33"/>
  <c r="X47" i="33"/>
  <c r="W47" i="33"/>
  <c r="V47" i="33"/>
  <c r="U47" i="33"/>
  <c r="T47" i="33"/>
  <c r="S47" i="33"/>
  <c r="R47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AB48" i="33"/>
  <c r="AB47" i="33"/>
  <c r="AC48" i="33"/>
  <c r="AC47" i="33"/>
  <c r="C589" i="33"/>
  <c r="AJ1156" i="33"/>
  <c r="AK1156" i="33"/>
  <c r="AL1156" i="33"/>
  <c r="AM1156" i="33"/>
  <c r="V1156" i="40"/>
  <c r="AJ1157" i="33"/>
  <c r="AK1157" i="33"/>
  <c r="AL1157" i="33"/>
  <c r="AM1157" i="33"/>
  <c r="P47" i="40"/>
  <c r="R47" i="40"/>
  <c r="N48" i="40"/>
  <c r="P48" i="40"/>
  <c r="R48" i="40"/>
  <c r="T48" i="40"/>
  <c r="O47" i="40"/>
  <c r="Q47" i="40"/>
  <c r="S47" i="40"/>
  <c r="O48" i="40"/>
  <c r="Q48" i="40"/>
  <c r="S48" i="40"/>
  <c r="N47" i="40"/>
  <c r="T47" i="40"/>
  <c r="AD767" i="33"/>
  <c r="AD547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C39" i="33"/>
  <c r="C38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AD27" i="33"/>
  <c r="AD28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Z56" i="33"/>
  <c r="AA56" i="33"/>
  <c r="AB56" i="33"/>
  <c r="AC56" i="33"/>
  <c r="AD56" i="33"/>
  <c r="F57" i="33"/>
  <c r="G57" i="33"/>
  <c r="H57" i="33"/>
  <c r="I57" i="33"/>
  <c r="J57" i="33"/>
  <c r="K57" i="33"/>
  <c r="L57" i="33"/>
  <c r="M57" i="33"/>
  <c r="N57" i="33"/>
  <c r="O57" i="33"/>
  <c r="P57" i="33"/>
  <c r="Q57" i="33"/>
  <c r="R57" i="33"/>
  <c r="S57" i="33"/>
  <c r="T57" i="33"/>
  <c r="U57" i="33"/>
  <c r="V57" i="33"/>
  <c r="W57" i="33"/>
  <c r="X57" i="33"/>
  <c r="Y57" i="33"/>
  <c r="Z57" i="33"/>
  <c r="AA57" i="33"/>
  <c r="AB57" i="33"/>
  <c r="AC57" i="33"/>
  <c r="AD57" i="33"/>
  <c r="F65" i="33"/>
  <c r="G65" i="33"/>
  <c r="H65" i="33"/>
  <c r="I65" i="33"/>
  <c r="J65" i="33"/>
  <c r="K65" i="33"/>
  <c r="L65" i="33"/>
  <c r="M65" i="33"/>
  <c r="N65" i="33"/>
  <c r="O65" i="33"/>
  <c r="P65" i="33"/>
  <c r="Q65" i="33"/>
  <c r="R65" i="33"/>
  <c r="S65" i="33"/>
  <c r="T65" i="33"/>
  <c r="U65" i="33"/>
  <c r="V65" i="33"/>
  <c r="W65" i="33"/>
  <c r="X65" i="33"/>
  <c r="Y65" i="33"/>
  <c r="Z65" i="33"/>
  <c r="AA65" i="33"/>
  <c r="AB65" i="33"/>
  <c r="AC65" i="33"/>
  <c r="AD65" i="33"/>
  <c r="F66" i="33"/>
  <c r="G66" i="33"/>
  <c r="H66" i="33"/>
  <c r="I66" i="33"/>
  <c r="J66" i="33"/>
  <c r="K66" i="33"/>
  <c r="L66" i="33"/>
  <c r="M66" i="33"/>
  <c r="N66" i="33"/>
  <c r="O66" i="33"/>
  <c r="P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AD66" i="33"/>
  <c r="F70" i="33"/>
  <c r="G70" i="33"/>
  <c r="H70" i="33"/>
  <c r="I70" i="33"/>
  <c r="J70" i="33"/>
  <c r="K70" i="33"/>
  <c r="L70" i="33"/>
  <c r="M70" i="33"/>
  <c r="N70" i="33"/>
  <c r="O70" i="33"/>
  <c r="P70" i="33"/>
  <c r="Q70" i="33"/>
  <c r="R70" i="33"/>
  <c r="S70" i="33"/>
  <c r="T70" i="33"/>
  <c r="U70" i="33"/>
  <c r="V70" i="33"/>
  <c r="W70" i="33"/>
  <c r="X70" i="33"/>
  <c r="Y70" i="33"/>
  <c r="Z70" i="33"/>
  <c r="AA70" i="33"/>
  <c r="AB70" i="33"/>
  <c r="AC70" i="33"/>
  <c r="AD70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Z71" i="33"/>
  <c r="AA71" i="33"/>
  <c r="AB71" i="33"/>
  <c r="AC71" i="33"/>
  <c r="AD71" i="33"/>
  <c r="F72" i="33"/>
  <c r="G72" i="33"/>
  <c r="H72" i="33"/>
  <c r="I72" i="33"/>
  <c r="J72" i="33"/>
  <c r="K72" i="33"/>
  <c r="L72" i="33"/>
  <c r="M72" i="33"/>
  <c r="N72" i="33"/>
  <c r="O72" i="33"/>
  <c r="P72" i="33"/>
  <c r="Q72" i="33"/>
  <c r="R72" i="33"/>
  <c r="S72" i="33"/>
  <c r="T72" i="33"/>
  <c r="U72" i="33"/>
  <c r="V72" i="33"/>
  <c r="W72" i="33"/>
  <c r="X72" i="33"/>
  <c r="Y72" i="33"/>
  <c r="Z72" i="33"/>
  <c r="AA72" i="33"/>
  <c r="AB72" i="33"/>
  <c r="AC72" i="33"/>
  <c r="AD72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Z73" i="33"/>
  <c r="AA73" i="33"/>
  <c r="AB73" i="33"/>
  <c r="AC73" i="33"/>
  <c r="AD73" i="33"/>
  <c r="F74" i="33"/>
  <c r="G74" i="33"/>
  <c r="H74" i="33"/>
  <c r="I74" i="33"/>
  <c r="J74" i="33"/>
  <c r="K74" i="33"/>
  <c r="L74" i="33"/>
  <c r="M74" i="33"/>
  <c r="N74" i="33"/>
  <c r="O74" i="33"/>
  <c r="P74" i="33"/>
  <c r="Q74" i="33"/>
  <c r="R74" i="33"/>
  <c r="S74" i="33"/>
  <c r="T74" i="33"/>
  <c r="U74" i="33"/>
  <c r="V74" i="33"/>
  <c r="W74" i="33"/>
  <c r="X74" i="33"/>
  <c r="Y74" i="33"/>
  <c r="Z74" i="33"/>
  <c r="AA74" i="33"/>
  <c r="AB74" i="33"/>
  <c r="AC74" i="33"/>
  <c r="AD74" i="33"/>
  <c r="F79" i="33"/>
  <c r="G79" i="33"/>
  <c r="H79" i="33"/>
  <c r="I79" i="33"/>
  <c r="J79" i="33"/>
  <c r="K79" i="33"/>
  <c r="L79" i="33"/>
  <c r="M79" i="33"/>
  <c r="N79" i="33"/>
  <c r="O79" i="33"/>
  <c r="P79" i="33"/>
  <c r="Q79" i="33"/>
  <c r="R79" i="33"/>
  <c r="S79" i="33"/>
  <c r="T79" i="33"/>
  <c r="U79" i="33"/>
  <c r="V79" i="33"/>
  <c r="W79" i="33"/>
  <c r="X79" i="33"/>
  <c r="Y79" i="33"/>
  <c r="Z79" i="33"/>
  <c r="AA79" i="33"/>
  <c r="AB79" i="33"/>
  <c r="AC79" i="33"/>
  <c r="AD79" i="33"/>
  <c r="F80" i="33"/>
  <c r="G80" i="33"/>
  <c r="H80" i="33"/>
  <c r="I80" i="33"/>
  <c r="J80" i="33"/>
  <c r="K80" i="33"/>
  <c r="L80" i="33"/>
  <c r="M80" i="33"/>
  <c r="N80" i="33"/>
  <c r="O80" i="33"/>
  <c r="P80" i="33"/>
  <c r="Q80" i="33"/>
  <c r="R80" i="33"/>
  <c r="S80" i="33"/>
  <c r="T80" i="33"/>
  <c r="U80" i="33"/>
  <c r="V80" i="33"/>
  <c r="W80" i="33"/>
  <c r="X80" i="33"/>
  <c r="Y80" i="33"/>
  <c r="Z80" i="33"/>
  <c r="AA80" i="33"/>
  <c r="AB80" i="33"/>
  <c r="AC80" i="33"/>
  <c r="AD80" i="33"/>
  <c r="F81" i="33"/>
  <c r="G81" i="33"/>
  <c r="H81" i="33"/>
  <c r="I81" i="33"/>
  <c r="J81" i="33"/>
  <c r="K81" i="33"/>
  <c r="L81" i="33"/>
  <c r="M81" i="33"/>
  <c r="N81" i="33"/>
  <c r="O81" i="33"/>
  <c r="P81" i="33"/>
  <c r="Q81" i="33"/>
  <c r="R81" i="33"/>
  <c r="S81" i="33"/>
  <c r="T81" i="33"/>
  <c r="U81" i="33"/>
  <c r="V81" i="33"/>
  <c r="W81" i="33"/>
  <c r="X81" i="33"/>
  <c r="Y81" i="33"/>
  <c r="Z81" i="33"/>
  <c r="AA81" i="33"/>
  <c r="AB81" i="33"/>
  <c r="AC81" i="33"/>
  <c r="AD81" i="33"/>
  <c r="F82" i="33"/>
  <c r="G82" i="33"/>
  <c r="H82" i="33"/>
  <c r="I82" i="33"/>
  <c r="J82" i="33"/>
  <c r="K82" i="33"/>
  <c r="L82" i="33"/>
  <c r="M82" i="33"/>
  <c r="N82" i="33"/>
  <c r="O82" i="33"/>
  <c r="P82" i="33"/>
  <c r="Q82" i="33"/>
  <c r="R82" i="33"/>
  <c r="S82" i="33"/>
  <c r="T82" i="33"/>
  <c r="U82" i="33"/>
  <c r="V82" i="33"/>
  <c r="W82" i="33"/>
  <c r="X82" i="33"/>
  <c r="Y82" i="33"/>
  <c r="Z82" i="33"/>
  <c r="AA82" i="33"/>
  <c r="AB82" i="33"/>
  <c r="AC82" i="33"/>
  <c r="AD82" i="33"/>
  <c r="F83" i="33"/>
  <c r="G83" i="33"/>
  <c r="H83" i="33"/>
  <c r="I83" i="33"/>
  <c r="J83" i="33"/>
  <c r="K83" i="33"/>
  <c r="L83" i="33"/>
  <c r="M83" i="33"/>
  <c r="N83" i="33"/>
  <c r="O83" i="33"/>
  <c r="P83" i="33"/>
  <c r="Q83" i="33"/>
  <c r="R83" i="33"/>
  <c r="S83" i="33"/>
  <c r="T83" i="33"/>
  <c r="U83" i="33"/>
  <c r="V83" i="33"/>
  <c r="W83" i="33"/>
  <c r="X83" i="33"/>
  <c r="Y83" i="33"/>
  <c r="Z83" i="33"/>
  <c r="AA83" i="33"/>
  <c r="AB83" i="33"/>
  <c r="AC83" i="33"/>
  <c r="AD83" i="33"/>
  <c r="D70" i="33"/>
  <c r="E70" i="33"/>
  <c r="D71" i="33"/>
  <c r="E71" i="33"/>
  <c r="D72" i="33"/>
  <c r="E72" i="33"/>
  <c r="D73" i="33"/>
  <c r="E73" i="33"/>
  <c r="D74" i="33"/>
  <c r="E74" i="33"/>
  <c r="D79" i="33"/>
  <c r="E79" i="33"/>
  <c r="D80" i="33"/>
  <c r="E80" i="33"/>
  <c r="D81" i="33"/>
  <c r="E81" i="33"/>
  <c r="D82" i="33"/>
  <c r="E82" i="33"/>
  <c r="D83" i="33"/>
  <c r="E83" i="33"/>
  <c r="C83" i="33"/>
  <c r="C82" i="33"/>
  <c r="C81" i="33"/>
  <c r="C80" i="33"/>
  <c r="C79" i="33"/>
  <c r="C74" i="33"/>
  <c r="C73" i="33"/>
  <c r="C72" i="33"/>
  <c r="C71" i="33"/>
  <c r="C70" i="33"/>
  <c r="D65" i="33"/>
  <c r="E65" i="33"/>
  <c r="D66" i="33"/>
  <c r="E66" i="33"/>
  <c r="C66" i="33"/>
  <c r="C65" i="33"/>
  <c r="E56" i="33"/>
  <c r="E57" i="33"/>
  <c r="D20" i="33"/>
  <c r="E20" i="33"/>
  <c r="D21" i="33"/>
  <c r="E21" i="33"/>
  <c r="D29" i="33"/>
  <c r="E29" i="33"/>
  <c r="D30" i="33"/>
  <c r="E30" i="33"/>
  <c r="D55" i="33"/>
  <c r="D56" i="33"/>
  <c r="D57" i="33"/>
  <c r="C57" i="33"/>
  <c r="C56" i="33"/>
  <c r="C55" i="33"/>
  <c r="C30" i="33"/>
  <c r="C29" i="33"/>
  <c r="C21" i="33"/>
  <c r="C20" i="33"/>
  <c r="AN1156" i="33"/>
  <c r="AO1156" i="33"/>
  <c r="AP1156" i="33"/>
  <c r="AQ1156" i="33"/>
  <c r="W1156" i="40"/>
  <c r="N20" i="40"/>
  <c r="N80" i="40"/>
  <c r="S82" i="40"/>
  <c r="Q82" i="40"/>
  <c r="O82" i="40"/>
  <c r="T74" i="40"/>
  <c r="R74" i="40"/>
  <c r="P74" i="40"/>
  <c r="S70" i="40"/>
  <c r="Q70" i="40"/>
  <c r="O70" i="40"/>
  <c r="T56" i="40"/>
  <c r="R56" i="40"/>
  <c r="P56" i="40"/>
  <c r="N38" i="40"/>
  <c r="T38" i="40"/>
  <c r="R38" i="40"/>
  <c r="P38" i="40"/>
  <c r="AN1157" i="33"/>
  <c r="AO1157" i="33"/>
  <c r="AP1157" i="33"/>
  <c r="AQ1157" i="33"/>
  <c r="W1157" i="40"/>
  <c r="N21" i="40"/>
  <c r="N39" i="40"/>
  <c r="N29" i="40"/>
  <c r="V1157" i="40"/>
  <c r="Q81" i="40"/>
  <c r="P30" i="40"/>
  <c r="S39" i="40"/>
  <c r="N82" i="40"/>
  <c r="Q80" i="40"/>
  <c r="P72" i="40"/>
  <c r="O65" i="40"/>
  <c r="T29" i="40"/>
  <c r="R29" i="40"/>
  <c r="Q21" i="40"/>
  <c r="N83" i="40"/>
  <c r="T83" i="40"/>
  <c r="P83" i="40"/>
  <c r="Q79" i="40"/>
  <c r="P71" i="40"/>
  <c r="S57" i="40"/>
  <c r="O57" i="40"/>
  <c r="Q20" i="40"/>
  <c r="N65" i="40"/>
  <c r="T82" i="40"/>
  <c r="P82" i="40"/>
  <c r="Q74" i="40"/>
  <c r="T70" i="40"/>
  <c r="P70" i="40"/>
  <c r="S56" i="40"/>
  <c r="O56" i="40"/>
  <c r="Q38" i="40"/>
  <c r="N56" i="40"/>
  <c r="N73" i="40"/>
  <c r="P81" i="40"/>
  <c r="AD92" i="33"/>
  <c r="S73" i="40"/>
  <c r="Q73" i="40"/>
  <c r="R66" i="40"/>
  <c r="S30" i="40"/>
  <c r="Q30" i="40"/>
  <c r="O30" i="40"/>
  <c r="T39" i="40"/>
  <c r="R39" i="40"/>
  <c r="P39" i="40"/>
  <c r="N57" i="40"/>
  <c r="N74" i="40"/>
  <c r="T80" i="40"/>
  <c r="R80" i="40"/>
  <c r="P80" i="40"/>
  <c r="S72" i="40"/>
  <c r="Q72" i="40"/>
  <c r="O72" i="40"/>
  <c r="T65" i="40"/>
  <c r="R65" i="40"/>
  <c r="P65" i="40"/>
  <c r="S29" i="40"/>
  <c r="Q29" i="40"/>
  <c r="O29" i="40"/>
  <c r="R21" i="40"/>
  <c r="P21" i="40"/>
  <c r="S81" i="40"/>
  <c r="O81" i="40"/>
  <c r="T73" i="40"/>
  <c r="T91" i="40"/>
  <c r="R73" i="40"/>
  <c r="P73" i="40"/>
  <c r="S66" i="40"/>
  <c r="Q66" i="40"/>
  <c r="O66" i="40"/>
  <c r="T30" i="40"/>
  <c r="R30" i="40"/>
  <c r="Q39" i="40"/>
  <c r="O39" i="40"/>
  <c r="N70" i="40"/>
  <c r="S80" i="40"/>
  <c r="O80" i="40"/>
  <c r="T72" i="40"/>
  <c r="R72" i="40"/>
  <c r="S65" i="40"/>
  <c r="Q65" i="40"/>
  <c r="P29" i="40"/>
  <c r="O21" i="40"/>
  <c r="N30" i="40"/>
  <c r="N71" i="40"/>
  <c r="R83" i="40"/>
  <c r="S79" i="40"/>
  <c r="O79" i="40"/>
  <c r="T71" i="40"/>
  <c r="R71" i="40"/>
  <c r="Q57" i="40"/>
  <c r="O20" i="40"/>
  <c r="N72" i="40"/>
  <c r="R82" i="40"/>
  <c r="S74" i="40"/>
  <c r="O74" i="40"/>
  <c r="R70" i="40"/>
  <c r="Q56" i="40"/>
  <c r="S38" i="40"/>
  <c r="O38" i="40"/>
  <c r="N66" i="40"/>
  <c r="T81" i="40"/>
  <c r="R81" i="40"/>
  <c r="O73" i="40"/>
  <c r="O91" i="40"/>
  <c r="T66" i="40"/>
  <c r="P66" i="40"/>
  <c r="N79" i="40"/>
  <c r="S83" i="40"/>
  <c r="Q83" i="40"/>
  <c r="O83" i="40"/>
  <c r="T79" i="40"/>
  <c r="R79" i="40"/>
  <c r="P79" i="40"/>
  <c r="S71" i="40"/>
  <c r="S89" i="40"/>
  <c r="Q71" i="40"/>
  <c r="O71" i="40"/>
  <c r="T57" i="40"/>
  <c r="R57" i="40"/>
  <c r="P57" i="40"/>
  <c r="R20" i="40"/>
  <c r="P20" i="40"/>
  <c r="N81" i="40"/>
  <c r="AD766" i="33"/>
  <c r="AD830" i="33"/>
  <c r="AD546" i="33"/>
  <c r="AD628" i="33"/>
  <c r="C84" i="33"/>
  <c r="C90" i="33"/>
  <c r="C75" i="33"/>
  <c r="O90" i="33"/>
  <c r="P84" i="33"/>
  <c r="H92" i="33"/>
  <c r="K89" i="33"/>
  <c r="E92" i="33"/>
  <c r="C88" i="33"/>
  <c r="AC92" i="33"/>
  <c r="F91" i="33"/>
  <c r="X89" i="33"/>
  <c r="I88" i="33"/>
  <c r="M92" i="33"/>
  <c r="N91" i="33"/>
  <c r="P89" i="33"/>
  <c r="Y88" i="33"/>
  <c r="S92" i="33"/>
  <c r="AB91" i="33"/>
  <c r="AC90" i="33"/>
  <c r="M90" i="33"/>
  <c r="V89" i="33"/>
  <c r="F89" i="33"/>
  <c r="D92" i="33"/>
  <c r="Z92" i="33"/>
  <c r="R92" i="33"/>
  <c r="J92" i="33"/>
  <c r="AA91" i="33"/>
  <c r="S91" i="33"/>
  <c r="K91" i="33"/>
  <c r="AB90" i="33"/>
  <c r="T90" i="33"/>
  <c r="L90" i="33"/>
  <c r="AC89" i="33"/>
  <c r="U89" i="33"/>
  <c r="M89" i="33"/>
  <c r="D91" i="33"/>
  <c r="E90" i="33"/>
  <c r="U92" i="33"/>
  <c r="AD91" i="33"/>
  <c r="V91" i="33"/>
  <c r="W90" i="33"/>
  <c r="G90" i="33"/>
  <c r="H89" i="33"/>
  <c r="Q88" i="33"/>
  <c r="D90" i="33"/>
  <c r="AA92" i="33"/>
  <c r="K92" i="33"/>
  <c r="T91" i="33"/>
  <c r="L91" i="33"/>
  <c r="U90" i="33"/>
  <c r="AD89" i="33"/>
  <c r="N89" i="33"/>
  <c r="W88" i="33"/>
  <c r="E91" i="33"/>
  <c r="Y91" i="33"/>
  <c r="I91" i="33"/>
  <c r="R90" i="33"/>
  <c r="AA89" i="33"/>
  <c r="T88" i="33"/>
  <c r="L88" i="33"/>
  <c r="Y92" i="33"/>
  <c r="Q92" i="33"/>
  <c r="I92" i="33"/>
  <c r="Z91" i="33"/>
  <c r="R91" i="33"/>
  <c r="J91" i="33"/>
  <c r="AA90" i="33"/>
  <c r="S90" i="33"/>
  <c r="K90" i="33"/>
  <c r="I75" i="33"/>
  <c r="O88" i="33"/>
  <c r="O75" i="33"/>
  <c r="G75" i="33"/>
  <c r="C89" i="33"/>
  <c r="E84" i="33"/>
  <c r="E75" i="33"/>
  <c r="E89" i="33"/>
  <c r="D89" i="33"/>
  <c r="C91" i="33"/>
  <c r="P92" i="33"/>
  <c r="Z90" i="33"/>
  <c r="S89" i="33"/>
  <c r="C92" i="33"/>
  <c r="Q84" i="33"/>
  <c r="H75" i="33"/>
  <c r="D84" i="33"/>
  <c r="AB92" i="33"/>
  <c r="L92" i="33"/>
  <c r="U91" i="33"/>
  <c r="M91" i="33"/>
  <c r="V90" i="33"/>
  <c r="F90" i="33"/>
  <c r="O89" i="33"/>
  <c r="X88" i="33"/>
  <c r="H84" i="33"/>
  <c r="J84" i="33"/>
  <c r="O84" i="33"/>
  <c r="G84" i="33"/>
  <c r="X92" i="33"/>
  <c r="Q91" i="33"/>
  <c r="J90" i="33"/>
  <c r="AB88" i="33"/>
  <c r="Y84" i="33"/>
  <c r="I84" i="33"/>
  <c r="Z84" i="33"/>
  <c r="R84" i="33"/>
  <c r="D88" i="33"/>
  <c r="V92" i="33"/>
  <c r="N92" i="33"/>
  <c r="F92" i="33"/>
  <c r="W91" i="33"/>
  <c r="O91" i="33"/>
  <c r="G91" i="33"/>
  <c r="X90" i="33"/>
  <c r="P90" i="33"/>
  <c r="H90" i="33"/>
  <c r="Y89" i="33"/>
  <c r="Q89" i="33"/>
  <c r="I89" i="33"/>
  <c r="AD31" i="33"/>
  <c r="T92" i="33"/>
  <c r="AC91" i="33"/>
  <c r="AD90" i="33"/>
  <c r="N90" i="33"/>
  <c r="W89" i="33"/>
  <c r="G89" i="33"/>
  <c r="P88" i="33"/>
  <c r="W84" i="33"/>
  <c r="W92" i="33"/>
  <c r="O92" i="33"/>
  <c r="G92" i="33"/>
  <c r="X91" i="33"/>
  <c r="P91" i="33"/>
  <c r="H91" i="33"/>
  <c r="Y90" i="33"/>
  <c r="Q90" i="33"/>
  <c r="I90" i="33"/>
  <c r="Z89" i="33"/>
  <c r="R89" i="33"/>
  <c r="J89" i="33"/>
  <c r="V75" i="33"/>
  <c r="V88" i="33"/>
  <c r="U84" i="33"/>
  <c r="AD84" i="33"/>
  <c r="F84" i="33"/>
  <c r="AB89" i="33"/>
  <c r="AB75" i="33"/>
  <c r="L89" i="33"/>
  <c r="L75" i="33"/>
  <c r="U75" i="33"/>
  <c r="U88" i="33"/>
  <c r="Y75" i="33"/>
  <c r="T84" i="33"/>
  <c r="X75" i="33"/>
  <c r="AA75" i="33"/>
  <c r="K75" i="33"/>
  <c r="AA84" i="33"/>
  <c r="S84" i="33"/>
  <c r="K84" i="33"/>
  <c r="W75" i="33"/>
  <c r="Z75" i="33"/>
  <c r="R75" i="33"/>
  <c r="J75" i="33"/>
  <c r="X84" i="33"/>
  <c r="Q75" i="33"/>
  <c r="P75" i="33"/>
  <c r="AD75" i="33"/>
  <c r="AD88" i="33"/>
  <c r="F75" i="33"/>
  <c r="F88" i="33"/>
  <c r="V84" i="33"/>
  <c r="H88" i="33"/>
  <c r="N75" i="33"/>
  <c r="N88" i="33"/>
  <c r="AC84" i="33"/>
  <c r="M84" i="33"/>
  <c r="N84" i="33"/>
  <c r="T75" i="33"/>
  <c r="T89" i="33"/>
  <c r="AC75" i="33"/>
  <c r="AC88" i="33"/>
  <c r="M75" i="33"/>
  <c r="M88" i="33"/>
  <c r="G88" i="33"/>
  <c r="AB84" i="33"/>
  <c r="L84" i="33"/>
  <c r="S75" i="33"/>
  <c r="AA88" i="33"/>
  <c r="S88" i="33"/>
  <c r="K88" i="33"/>
  <c r="Z88" i="33"/>
  <c r="R88" i="33"/>
  <c r="J88" i="33"/>
  <c r="E88" i="33"/>
  <c r="D75" i="33"/>
  <c r="BB192" i="33"/>
  <c r="BB1609" i="33"/>
  <c r="BA192" i="33"/>
  <c r="BA1609" i="33"/>
  <c r="AZ192" i="33"/>
  <c r="AZ1609" i="33"/>
  <c r="AY192" i="33"/>
  <c r="AY1609" i="33"/>
  <c r="AX192" i="33"/>
  <c r="AX1609" i="33"/>
  <c r="AW192" i="33"/>
  <c r="AW1609" i="33"/>
  <c r="AV192" i="33"/>
  <c r="AV1609" i="33"/>
  <c r="AU192" i="33"/>
  <c r="AU1609" i="33"/>
  <c r="AT192" i="33"/>
  <c r="AT1609" i="33"/>
  <c r="AS192" i="33"/>
  <c r="AS1609" i="33"/>
  <c r="AR192" i="33"/>
  <c r="AR1609" i="33"/>
  <c r="AQ192" i="33"/>
  <c r="AQ1609" i="33"/>
  <c r="AP192" i="33"/>
  <c r="AP1609" i="33"/>
  <c r="AO192" i="33"/>
  <c r="AO1609" i="33"/>
  <c r="AN192" i="33"/>
  <c r="AN1609" i="33"/>
  <c r="AM192" i="33"/>
  <c r="AM1609" i="33"/>
  <c r="AL192" i="33"/>
  <c r="AL1609" i="33"/>
  <c r="AK192" i="33"/>
  <c r="AK1609" i="33"/>
  <c r="AJ192" i="33"/>
  <c r="AJ1609" i="33"/>
  <c r="AI192" i="33"/>
  <c r="AI1609" i="33"/>
  <c r="AH192" i="33"/>
  <c r="AH1609" i="33"/>
  <c r="AG1609" i="33"/>
  <c r="AF1609" i="33"/>
  <c r="AE1609" i="33"/>
  <c r="AD1609" i="33"/>
  <c r="T1609" i="40"/>
  <c r="AU197" i="33"/>
  <c r="AU1614" i="33"/>
  <c r="AV197" i="33"/>
  <c r="AV1614" i="33"/>
  <c r="AW197" i="33"/>
  <c r="AW1614" i="33"/>
  <c r="AX197" i="33"/>
  <c r="AX1614" i="33"/>
  <c r="AY197" i="33"/>
  <c r="AY1614" i="33"/>
  <c r="AZ197" i="33"/>
  <c r="AZ1614" i="33"/>
  <c r="BA197" i="33"/>
  <c r="BA1614" i="33"/>
  <c r="BB197" i="33"/>
  <c r="BB1614" i="33"/>
  <c r="AE1614" i="33"/>
  <c r="AF1614" i="33"/>
  <c r="AG1614" i="33"/>
  <c r="AH197" i="33"/>
  <c r="AH1614" i="33"/>
  <c r="AI197" i="33"/>
  <c r="AI1614" i="33"/>
  <c r="AJ197" i="33"/>
  <c r="AJ1614" i="33"/>
  <c r="AK197" i="33"/>
  <c r="AK1614" i="33"/>
  <c r="AL197" i="33"/>
  <c r="AL1614" i="33"/>
  <c r="AM197" i="33"/>
  <c r="AM1614" i="33"/>
  <c r="AN197" i="33"/>
  <c r="AN1614" i="33"/>
  <c r="AO197" i="33"/>
  <c r="AO1614" i="33"/>
  <c r="AP197" i="33"/>
  <c r="AP1614" i="33"/>
  <c r="AQ197" i="33"/>
  <c r="AQ1614" i="33"/>
  <c r="AR197" i="33"/>
  <c r="AR1614" i="33"/>
  <c r="AS197" i="33"/>
  <c r="AS1614" i="33"/>
  <c r="AT197" i="33"/>
  <c r="AT1614" i="33"/>
  <c r="AD282" i="33"/>
  <c r="AD1614" i="33"/>
  <c r="T1614" i="40"/>
  <c r="AA176" i="33"/>
  <c r="AB176" i="33"/>
  <c r="AC176" i="33"/>
  <c r="AD176" i="33"/>
  <c r="AA156" i="33"/>
  <c r="AB156" i="33"/>
  <c r="AC156" i="33"/>
  <c r="AD156" i="33"/>
  <c r="R88" i="40"/>
  <c r="P91" i="40"/>
  <c r="S91" i="40"/>
  <c r="O88" i="40"/>
  <c r="N92" i="40"/>
  <c r="O89" i="40"/>
  <c r="P89" i="40"/>
  <c r="T92" i="40"/>
  <c r="X1614" i="40"/>
  <c r="V1614" i="40"/>
  <c r="Z1614" i="40"/>
  <c r="R92" i="40"/>
  <c r="Q88" i="40"/>
  <c r="U1609" i="40"/>
  <c r="W1609" i="40"/>
  <c r="Y1609" i="40"/>
  <c r="Q91" i="40"/>
  <c r="P88" i="40"/>
  <c r="Z1609" i="40"/>
  <c r="X1609" i="40"/>
  <c r="N89" i="40"/>
  <c r="V1609" i="40"/>
  <c r="W1614" i="40"/>
  <c r="U1614" i="40"/>
  <c r="Y1614" i="40"/>
  <c r="Q75" i="40"/>
  <c r="AR1156" i="33"/>
  <c r="AS1156" i="33"/>
  <c r="AT1156" i="33"/>
  <c r="AU1156" i="33"/>
  <c r="X1156" i="40"/>
  <c r="P92" i="40"/>
  <c r="S92" i="40"/>
  <c r="S88" i="40"/>
  <c r="AR1157" i="33"/>
  <c r="AS1157" i="33"/>
  <c r="AT1157" i="33"/>
  <c r="AU1157" i="33"/>
  <c r="X1157" i="40"/>
  <c r="S75" i="40"/>
  <c r="S84" i="40"/>
  <c r="P84" i="40"/>
  <c r="R90" i="40"/>
  <c r="P75" i="40"/>
  <c r="O90" i="40"/>
  <c r="T75" i="40"/>
  <c r="T88" i="40"/>
  <c r="O84" i="40"/>
  <c r="N75" i="40"/>
  <c r="R89" i="40"/>
  <c r="N88" i="40"/>
  <c r="S90" i="40"/>
  <c r="Q92" i="40"/>
  <c r="R84" i="40"/>
  <c r="N90" i="40"/>
  <c r="T84" i="40"/>
  <c r="T90" i="40"/>
  <c r="Q89" i="40"/>
  <c r="R75" i="40"/>
  <c r="Q90" i="40"/>
  <c r="Q84" i="40"/>
  <c r="O75" i="40"/>
  <c r="O92" i="40"/>
  <c r="T89" i="40"/>
  <c r="R91" i="40"/>
  <c r="N91" i="40"/>
  <c r="P90" i="40"/>
  <c r="N84" i="40"/>
  <c r="X192" i="40"/>
  <c r="X197" i="40"/>
  <c r="V197" i="40"/>
  <c r="Z197" i="40"/>
  <c r="Y192" i="40"/>
  <c r="V192" i="40"/>
  <c r="Z192" i="40"/>
  <c r="U192" i="40"/>
  <c r="W197" i="40"/>
  <c r="U197" i="40"/>
  <c r="Y197" i="40"/>
  <c r="W192" i="40"/>
  <c r="AD196" i="33"/>
  <c r="AD1613" i="33"/>
  <c r="C93" i="33"/>
  <c r="E93" i="33"/>
  <c r="P93" i="33"/>
  <c r="H93" i="33"/>
  <c r="O93" i="33"/>
  <c r="S93" i="33"/>
  <c r="R93" i="33"/>
  <c r="X93" i="33"/>
  <c r="I93" i="33"/>
  <c r="G93" i="33"/>
  <c r="Q93" i="33"/>
  <c r="AD22" i="33"/>
  <c r="T93" i="33"/>
  <c r="K93" i="33"/>
  <c r="Y93" i="33"/>
  <c r="D93" i="33"/>
  <c r="J93" i="33"/>
  <c r="W93" i="33"/>
  <c r="Z93" i="33"/>
  <c r="F93" i="33"/>
  <c r="AA93" i="33"/>
  <c r="M93" i="33"/>
  <c r="AD93" i="33"/>
  <c r="U93" i="33"/>
  <c r="L93" i="33"/>
  <c r="V93" i="33"/>
  <c r="AC93" i="33"/>
  <c r="N93" i="33"/>
  <c r="AB93" i="33"/>
  <c r="AD1608" i="33"/>
  <c r="T1608" i="40"/>
  <c r="AA154" i="33"/>
  <c r="AB154" i="33"/>
  <c r="AC154" i="33"/>
  <c r="AD154" i="33"/>
  <c r="AA137" i="33"/>
  <c r="AB137" i="33"/>
  <c r="AC137" i="33"/>
  <c r="AD137" i="33"/>
  <c r="AA174" i="33"/>
  <c r="AB174" i="33"/>
  <c r="AC174" i="33"/>
  <c r="AD174" i="33"/>
  <c r="Q93" i="40"/>
  <c r="S93" i="40"/>
  <c r="R93" i="40"/>
  <c r="T93" i="40"/>
  <c r="AV1157" i="33"/>
  <c r="AW1157" i="33"/>
  <c r="AX1157" i="33"/>
  <c r="AY1157" i="33"/>
  <c r="Y1157" i="40"/>
  <c r="AV1156" i="33"/>
  <c r="AW1156" i="33"/>
  <c r="AX1156" i="33"/>
  <c r="AY1156" i="33"/>
  <c r="Y1156" i="40"/>
  <c r="N93" i="40"/>
  <c r="O93" i="40"/>
  <c r="P93" i="40"/>
  <c r="AD287" i="33"/>
  <c r="AZ1156" i="33"/>
  <c r="BA1156" i="33"/>
  <c r="BB1156" i="33"/>
  <c r="BC1156" i="33"/>
  <c r="Z1156" i="40"/>
  <c r="AZ1157" i="33"/>
  <c r="BA1157" i="33"/>
  <c r="BB1157" i="33"/>
  <c r="BC1157" i="33"/>
  <c r="Z1157" i="40"/>
  <c r="BB7" i="33"/>
  <c r="BB1624" i="33"/>
  <c r="BA7" i="33"/>
  <c r="BA1624" i="33"/>
  <c r="AZ7" i="33"/>
  <c r="AZ1624" i="33"/>
  <c r="AY7" i="33"/>
  <c r="AY1624" i="33"/>
  <c r="AI7" i="33"/>
  <c r="AJ7" i="33"/>
  <c r="AJ1624" i="33"/>
  <c r="AK7" i="33"/>
  <c r="AK1624" i="33"/>
  <c r="AL7" i="33"/>
  <c r="AL1624" i="33"/>
  <c r="AM7" i="33"/>
  <c r="AN7" i="33"/>
  <c r="AN1624" i="33"/>
  <c r="AO7" i="33"/>
  <c r="AO1624" i="33"/>
  <c r="AP7" i="33"/>
  <c r="AP1624" i="33"/>
  <c r="BC7" i="33"/>
  <c r="BC1624" i="33"/>
  <c r="BF7" i="33"/>
  <c r="BF1624" i="33"/>
  <c r="BE7" i="33"/>
  <c r="BE1624" i="33"/>
  <c r="BD7" i="33"/>
  <c r="BD1624" i="33"/>
  <c r="AT7" i="33"/>
  <c r="AT1624" i="33"/>
  <c r="AS7" i="33"/>
  <c r="AS1624" i="33"/>
  <c r="AR7" i="33"/>
  <c r="AR1624" i="33"/>
  <c r="AQ7" i="33"/>
  <c r="AQ1624" i="33"/>
  <c r="AU7" i="33"/>
  <c r="AU1624" i="33"/>
  <c r="AX7" i="33"/>
  <c r="AX1624" i="33"/>
  <c r="AW7" i="33"/>
  <c r="AW1624" i="33"/>
  <c r="AV7" i="33"/>
  <c r="AV1624" i="33"/>
  <c r="AG7" i="33"/>
  <c r="AG1624" i="33"/>
  <c r="AF7" i="33"/>
  <c r="AF1624" i="33"/>
  <c r="AH7" i="33"/>
  <c r="AH1624" i="33"/>
  <c r="AE7" i="33"/>
  <c r="AM762" i="33"/>
  <c r="AM1624" i="33"/>
  <c r="W1624" i="40"/>
  <c r="Y1624" i="40"/>
  <c r="AA1624" i="40"/>
  <c r="AI762" i="33"/>
  <c r="AI1624" i="33"/>
  <c r="V1624" i="40"/>
  <c r="AE762" i="33"/>
  <c r="AE1624" i="33"/>
  <c r="U1624" i="40"/>
  <c r="X1624" i="40"/>
  <c r="Z1624" i="40"/>
  <c r="BD1157" i="33"/>
  <c r="BE1157" i="33"/>
  <c r="BF1157" i="33"/>
  <c r="BG1157" i="33"/>
  <c r="AA1157" i="40"/>
  <c r="BD1156" i="33"/>
  <c r="BE1156" i="33"/>
  <c r="BF1156" i="33"/>
  <c r="BG1156" i="33"/>
  <c r="AA1156" i="40"/>
  <c r="AW542" i="33"/>
  <c r="AW762" i="33"/>
  <c r="BD542" i="33"/>
  <c r="BD762" i="33"/>
  <c r="AJ542" i="33"/>
  <c r="AJ762" i="33"/>
  <c r="AV542" i="33"/>
  <c r="AV762" i="33"/>
  <c r="AL542" i="33"/>
  <c r="AL762" i="33"/>
  <c r="BE542" i="33"/>
  <c r="BE762" i="33"/>
  <c r="AX542" i="33"/>
  <c r="AX762" i="33"/>
  <c r="BF542" i="33"/>
  <c r="BF762" i="33"/>
  <c r="AU542" i="33"/>
  <c r="AU762" i="33"/>
  <c r="BC542" i="33"/>
  <c r="BC762" i="33"/>
  <c r="AQ542" i="33"/>
  <c r="AQ762" i="33"/>
  <c r="AY542" i="33"/>
  <c r="AY762" i="33"/>
  <c r="AK542" i="33"/>
  <c r="AK762" i="33"/>
  <c r="AP542" i="33"/>
  <c r="AP762" i="33"/>
  <c r="AH542" i="33"/>
  <c r="AH762" i="33"/>
  <c r="AR542" i="33"/>
  <c r="AR762" i="33"/>
  <c r="AO542" i="33"/>
  <c r="AO762" i="33"/>
  <c r="AZ542" i="33"/>
  <c r="AZ762" i="33"/>
  <c r="BA542" i="33"/>
  <c r="BA762" i="33"/>
  <c r="AF542" i="33"/>
  <c r="AF762" i="33"/>
  <c r="AS542" i="33"/>
  <c r="AS762" i="33"/>
  <c r="AN542" i="33"/>
  <c r="AN762" i="33"/>
  <c r="AG542" i="33"/>
  <c r="AG762" i="33"/>
  <c r="AT542" i="33"/>
  <c r="AT762" i="33"/>
  <c r="BB542" i="33"/>
  <c r="BB762" i="33"/>
  <c r="AE1645" i="33"/>
  <c r="AE542" i="33"/>
  <c r="AI542" i="33"/>
  <c r="AM542" i="33"/>
  <c r="AG207" i="33"/>
  <c r="AT207" i="33"/>
  <c r="AT1002" i="33"/>
  <c r="AP207" i="33"/>
  <c r="AY1002" i="33"/>
  <c r="CN7" i="33"/>
  <c r="CN1624" i="33"/>
  <c r="CP7" i="33"/>
  <c r="CP1624" i="33"/>
  <c r="CO7" i="33"/>
  <c r="CO1624" i="33"/>
  <c r="CM7" i="33"/>
  <c r="AO207" i="33"/>
  <c r="AZ207" i="33"/>
  <c r="AZ1002" i="33"/>
  <c r="CI7" i="33"/>
  <c r="CJ7" i="33"/>
  <c r="CJ1624" i="33"/>
  <c r="CL7" i="33"/>
  <c r="CL1624" i="33"/>
  <c r="CK7" i="33"/>
  <c r="CK1624" i="33"/>
  <c r="CZ7" i="33"/>
  <c r="CZ1624" i="33"/>
  <c r="DA7" i="33"/>
  <c r="DA1624" i="33"/>
  <c r="DB7" i="33"/>
  <c r="DB1624" i="33"/>
  <c r="CY7" i="33"/>
  <c r="AF207" i="33"/>
  <c r="AR207" i="33"/>
  <c r="AR1002" i="33"/>
  <c r="BF207" i="33"/>
  <c r="BF1002" i="33"/>
  <c r="DE7" i="33"/>
  <c r="DE1624" i="33"/>
  <c r="DF7" i="33"/>
  <c r="DF1624" i="33"/>
  <c r="DD7" i="33"/>
  <c r="DD1624" i="33"/>
  <c r="DC7" i="33"/>
  <c r="AU1002" i="33"/>
  <c r="CG7" i="33"/>
  <c r="CG1624" i="33"/>
  <c r="CF7" i="33"/>
  <c r="CF1624" i="33"/>
  <c r="CE7" i="33"/>
  <c r="CH7" i="33"/>
  <c r="CH1624" i="33"/>
  <c r="AN207" i="33"/>
  <c r="BA207" i="33"/>
  <c r="BA1002" i="33"/>
  <c r="BB207" i="33"/>
  <c r="BB1002" i="33"/>
  <c r="CV7" i="33"/>
  <c r="CV1624" i="33"/>
  <c r="CX7" i="33"/>
  <c r="CX1624" i="33"/>
  <c r="CW7" i="33"/>
  <c r="CW1624" i="33"/>
  <c r="CU7" i="33"/>
  <c r="AX207" i="33"/>
  <c r="AX1002" i="33"/>
  <c r="AJ207" i="33"/>
  <c r="AS207" i="33"/>
  <c r="AS1002" i="33"/>
  <c r="BC1002" i="33"/>
  <c r="AE207" i="33"/>
  <c r="AV207" i="33"/>
  <c r="AV1002" i="33"/>
  <c r="BD207" i="33"/>
  <c r="BD1002" i="33"/>
  <c r="AL207" i="33"/>
  <c r="AH207" i="33"/>
  <c r="AW207" i="33"/>
  <c r="AW1002" i="33"/>
  <c r="AQ1002" i="33"/>
  <c r="BE207" i="33"/>
  <c r="BE1002" i="33"/>
  <c r="AK207" i="33"/>
  <c r="DJ7" i="33"/>
  <c r="DJ1624" i="33"/>
  <c r="DI7" i="33"/>
  <c r="DI1624" i="33"/>
  <c r="DH7" i="33"/>
  <c r="DH1624" i="33"/>
  <c r="DG7" i="33"/>
  <c r="CQ7" i="33"/>
  <c r="CR7" i="33"/>
  <c r="CR1624" i="33"/>
  <c r="CS7" i="33"/>
  <c r="CS1624" i="33"/>
  <c r="CT7" i="33"/>
  <c r="CT1624" i="33"/>
  <c r="V7" i="40"/>
  <c r="G36" i="45"/>
  <c r="AI207" i="33"/>
  <c r="CA7" i="33"/>
  <c r="CD7" i="33"/>
  <c r="CC7" i="33"/>
  <c r="CB7" i="33"/>
  <c r="BJ7" i="33"/>
  <c r="BJ1624" i="33"/>
  <c r="BI7" i="33"/>
  <c r="BI1624" i="33"/>
  <c r="BH7" i="33"/>
  <c r="BH1624" i="33"/>
  <c r="BG7" i="33"/>
  <c r="BG1624" i="33"/>
  <c r="AU207" i="33"/>
  <c r="Y7" i="40"/>
  <c r="BZ7" i="33"/>
  <c r="BY7" i="33"/>
  <c r="BX7" i="33"/>
  <c r="BW7" i="33"/>
  <c r="BC207" i="33"/>
  <c r="AA7" i="40"/>
  <c r="AM207" i="33"/>
  <c r="W7" i="40"/>
  <c r="AQ207" i="33"/>
  <c r="X7" i="40"/>
  <c r="BS7" i="33"/>
  <c r="BV7" i="33"/>
  <c r="BU7" i="33"/>
  <c r="BT7" i="33"/>
  <c r="AY207" i="33"/>
  <c r="Z7" i="40"/>
  <c r="BK7" i="33"/>
  <c r="BN7" i="33"/>
  <c r="BM7" i="33"/>
  <c r="BL7" i="33"/>
  <c r="BR7" i="33"/>
  <c r="BQ7" i="33"/>
  <c r="BP7" i="33"/>
  <c r="BO7" i="33"/>
  <c r="U7" i="40"/>
  <c r="F36" i="45"/>
  <c r="AD1780" i="33"/>
  <c r="X1785" i="33"/>
  <c r="W1785" i="33"/>
  <c r="V1785" i="33"/>
  <c r="U1785" i="33"/>
  <c r="T1785" i="33"/>
  <c r="S1785" i="33"/>
  <c r="R1785" i="33"/>
  <c r="Q1785" i="33"/>
  <c r="P1785" i="33"/>
  <c r="O1785" i="33"/>
  <c r="X1783" i="33"/>
  <c r="W1783" i="33"/>
  <c r="V1783" i="33"/>
  <c r="U1783" i="33"/>
  <c r="T1783" i="33"/>
  <c r="S1783" i="33"/>
  <c r="R1783" i="33"/>
  <c r="Q1783" i="33"/>
  <c r="P1783" i="33"/>
  <c r="O1783" i="33"/>
  <c r="Y1785" i="33"/>
  <c r="Y1783" i="33"/>
  <c r="Z1785" i="33"/>
  <c r="Z1783" i="33"/>
  <c r="AA1785" i="33"/>
  <c r="AA1783" i="33"/>
  <c r="AB1785" i="33"/>
  <c r="AB1783" i="33"/>
  <c r="AC1785" i="33"/>
  <c r="O1794" i="33"/>
  <c r="CY1624" i="33"/>
  <c r="AM1624" i="40"/>
  <c r="AM7" i="40"/>
  <c r="CQ1624" i="33"/>
  <c r="AK7" i="40"/>
  <c r="CU1624" i="33"/>
  <c r="AL1624" i="40"/>
  <c r="AL7" i="40"/>
  <c r="DG1624" i="33"/>
  <c r="AO1624" i="40"/>
  <c r="AO7" i="40"/>
  <c r="AG7" i="40"/>
  <c r="CE1624" i="33"/>
  <c r="AH1624" i="40"/>
  <c r="AH7" i="40"/>
  <c r="CM1624" i="33"/>
  <c r="AJ1624" i="40"/>
  <c r="AJ7" i="40"/>
  <c r="DC1624" i="33"/>
  <c r="AN1624" i="40"/>
  <c r="AN7" i="40"/>
  <c r="CI1624" i="33"/>
  <c r="AI1624" i="40"/>
  <c r="AI7" i="40"/>
  <c r="AB1624" i="40"/>
  <c r="BP542" i="33"/>
  <c r="BP1624" i="33"/>
  <c r="CA542" i="33"/>
  <c r="CA1624" i="33"/>
  <c r="BR542" i="33"/>
  <c r="BR1624" i="33"/>
  <c r="BL542" i="33"/>
  <c r="BL1624" i="33"/>
  <c r="BN542" i="33"/>
  <c r="BN1624" i="33"/>
  <c r="CD542" i="33"/>
  <c r="CD1624" i="33"/>
  <c r="BT542" i="33"/>
  <c r="BT1624" i="33"/>
  <c r="BU542" i="33"/>
  <c r="BU1624" i="33"/>
  <c r="BV542" i="33"/>
  <c r="BV1624" i="33"/>
  <c r="BW542" i="33"/>
  <c r="BW1624" i="33"/>
  <c r="BM542" i="33"/>
  <c r="BM1624" i="33"/>
  <c r="BS542" i="33"/>
  <c r="BS1624" i="33"/>
  <c r="BX542" i="33"/>
  <c r="BX1624" i="33"/>
  <c r="AF1645" i="33"/>
  <c r="AG1645" i="33"/>
  <c r="AH1645" i="33"/>
  <c r="AI1645" i="33"/>
  <c r="BY542" i="33"/>
  <c r="BY1624" i="33"/>
  <c r="CB542" i="33"/>
  <c r="CB1624" i="33"/>
  <c r="BK542" i="33"/>
  <c r="BK1624" i="33"/>
  <c r="BZ542" i="33"/>
  <c r="BZ1624" i="33"/>
  <c r="CC542" i="33"/>
  <c r="CC1624" i="33"/>
  <c r="AK1624" i="40"/>
  <c r="BO542" i="33"/>
  <c r="BO1624" i="33"/>
  <c r="BQ542" i="33"/>
  <c r="BQ1624" i="33"/>
  <c r="BH1156" i="33"/>
  <c r="BI1156" i="33"/>
  <c r="BJ1156" i="33"/>
  <c r="BK1156" i="33"/>
  <c r="AB1156" i="40"/>
  <c r="BH1157" i="33"/>
  <c r="BI1157" i="33"/>
  <c r="BJ1157" i="33"/>
  <c r="BK1157" i="33"/>
  <c r="AB1157" i="40"/>
  <c r="W762" i="40"/>
  <c r="Y1002" i="40"/>
  <c r="X1002" i="40"/>
  <c r="AA1002" i="40"/>
  <c r="Z1002" i="40"/>
  <c r="AA762" i="40"/>
  <c r="U762" i="40"/>
  <c r="V762" i="40"/>
  <c r="X762" i="40"/>
  <c r="X542" i="40"/>
  <c r="Y542" i="40"/>
  <c r="Z542" i="40"/>
  <c r="AA542" i="40"/>
  <c r="W542" i="40"/>
  <c r="V542" i="40"/>
  <c r="BI542" i="33"/>
  <c r="BI762" i="33"/>
  <c r="BJ542" i="33"/>
  <c r="BJ762" i="33"/>
  <c r="U542" i="40"/>
  <c r="Y762" i="40"/>
  <c r="BH542" i="33"/>
  <c r="BH762" i="33"/>
  <c r="BG542" i="33"/>
  <c r="BG762" i="33"/>
  <c r="Z762" i="40"/>
  <c r="Z207" i="40"/>
  <c r="X207" i="40"/>
  <c r="W207" i="40"/>
  <c r="Y207" i="40"/>
  <c r="U207" i="40"/>
  <c r="V207" i="40"/>
  <c r="AA207" i="40"/>
  <c r="AD1783" i="33"/>
  <c r="AC1802" i="33"/>
  <c r="AC196" i="33"/>
  <c r="AC530" i="33"/>
  <c r="AC752" i="33"/>
  <c r="AC1613" i="33"/>
  <c r="T1613" i="40"/>
  <c r="BH207" i="33"/>
  <c r="BH1002" i="33"/>
  <c r="BI207" i="33"/>
  <c r="BI1002" i="33"/>
  <c r="BT207" i="33"/>
  <c r="BT1002" i="33"/>
  <c r="BX207" i="33"/>
  <c r="BX1002" i="33"/>
  <c r="BJ207" i="33"/>
  <c r="BJ1002" i="33"/>
  <c r="CD1002" i="33"/>
  <c r="DG1002" i="33"/>
  <c r="CX1002" i="33"/>
  <c r="DC1002" i="33"/>
  <c r="CK1002" i="33"/>
  <c r="BO1002" i="33"/>
  <c r="BU207" i="33"/>
  <c r="BU1002" i="33"/>
  <c r="BY207" i="33"/>
  <c r="BY1002" i="33"/>
  <c r="CA1002" i="33"/>
  <c r="DH1002" i="33"/>
  <c r="CV1002" i="33"/>
  <c r="DD1002" i="33"/>
  <c r="CL1002" i="33"/>
  <c r="CM1002" i="33"/>
  <c r="CB1002" i="33"/>
  <c r="BW1002" i="33"/>
  <c r="CQ1002" i="33"/>
  <c r="CZ1002" i="33"/>
  <c r="BP207" i="33"/>
  <c r="BP1002" i="33"/>
  <c r="BL207" i="33"/>
  <c r="BL1002" i="33"/>
  <c r="BV207" i="33"/>
  <c r="BV1002" i="33"/>
  <c r="BZ207" i="33"/>
  <c r="BZ1002" i="33"/>
  <c r="DI1002" i="33"/>
  <c r="CH1002" i="33"/>
  <c r="DF1002" i="33"/>
  <c r="CJ1002" i="33"/>
  <c r="CO1002" i="33"/>
  <c r="BQ207" i="33"/>
  <c r="BQ1002" i="33"/>
  <c r="BM207" i="33"/>
  <c r="BM1002" i="33"/>
  <c r="BS1002" i="33"/>
  <c r="DJ1002" i="33"/>
  <c r="CE1002" i="33"/>
  <c r="DE1002" i="33"/>
  <c r="CI1002" i="33"/>
  <c r="CP1002" i="33"/>
  <c r="CR1002" i="33"/>
  <c r="CU1002" i="33"/>
  <c r="DA1002" i="33"/>
  <c r="CC1002" i="33"/>
  <c r="CW1002" i="33"/>
  <c r="BR207" i="33"/>
  <c r="BR1002" i="33"/>
  <c r="BN207" i="33"/>
  <c r="BN1002" i="33"/>
  <c r="CT1002" i="33"/>
  <c r="CF1002" i="33"/>
  <c r="CY1002" i="33"/>
  <c r="CN1002" i="33"/>
  <c r="BK1002" i="33"/>
  <c r="BG1002" i="33"/>
  <c r="CS1002" i="33"/>
  <c r="CG1002" i="33"/>
  <c r="DB1002" i="33"/>
  <c r="BC9" i="33"/>
  <c r="BF9" i="33"/>
  <c r="BE9" i="33"/>
  <c r="BD9" i="33"/>
  <c r="BJ9" i="33"/>
  <c r="BI9" i="33"/>
  <c r="BH9" i="33"/>
  <c r="BG9" i="33"/>
  <c r="AB9" i="40" s="1"/>
  <c r="AP10" i="33"/>
  <c r="AO10" i="33"/>
  <c r="AN10" i="33"/>
  <c r="AM10" i="33"/>
  <c r="AM9" i="33"/>
  <c r="AP9" i="33"/>
  <c r="AO9" i="33"/>
  <c r="AN9" i="33"/>
  <c r="BK207" i="33"/>
  <c r="AC7" i="40"/>
  <c r="BG207" i="33"/>
  <c r="AB7" i="40"/>
  <c r="AH10" i="33"/>
  <c r="AG10" i="33"/>
  <c r="AF10" i="33"/>
  <c r="AE10" i="33"/>
  <c r="AI10" i="33"/>
  <c r="AL10" i="33"/>
  <c r="AK10" i="33"/>
  <c r="AJ10" i="33"/>
  <c r="AE9" i="33"/>
  <c r="AH9" i="33"/>
  <c r="AG9" i="33"/>
  <c r="AF9" i="33"/>
  <c r="AQ10" i="33"/>
  <c r="AQ1001" i="33"/>
  <c r="AT10" i="33"/>
  <c r="AT1001" i="33"/>
  <c r="AT1005" i="33"/>
  <c r="AT1007" i="33"/>
  <c r="AS10" i="33"/>
  <c r="AS1001" i="33"/>
  <c r="AS1005" i="33"/>
  <c r="AS1007" i="33"/>
  <c r="AR10" i="33"/>
  <c r="AR1001" i="33"/>
  <c r="AR1005" i="33"/>
  <c r="AR1007" i="33"/>
  <c r="AT9" i="33"/>
  <c r="AS9" i="33"/>
  <c r="X9" i="40" s="1"/>
  <c r="AR9" i="33"/>
  <c r="AQ9" i="33"/>
  <c r="AX10" i="33"/>
  <c r="AX1001" i="33"/>
  <c r="AX1005" i="33"/>
  <c r="AX1007" i="33"/>
  <c r="AW10" i="33"/>
  <c r="AW1001" i="33"/>
  <c r="AW1005" i="33"/>
  <c r="AW1007" i="33"/>
  <c r="AV10" i="33"/>
  <c r="AV1001" i="33"/>
  <c r="AV1005" i="33"/>
  <c r="AV1007" i="33"/>
  <c r="AU10" i="33"/>
  <c r="AU1001" i="33"/>
  <c r="BB9" i="33"/>
  <c r="BA9" i="33"/>
  <c r="AZ9" i="33"/>
  <c r="AY9" i="33"/>
  <c r="BW207" i="33"/>
  <c r="AF7" i="40"/>
  <c r="AY10" i="33"/>
  <c r="AY1001" i="33"/>
  <c r="BB10" i="33"/>
  <c r="BB1001" i="33"/>
  <c r="BB1005" i="33"/>
  <c r="BB1007" i="33"/>
  <c r="BA10" i="33"/>
  <c r="BA1001" i="33"/>
  <c r="BA1005" i="33"/>
  <c r="BA1007" i="33"/>
  <c r="AZ10" i="33"/>
  <c r="AZ1001" i="33"/>
  <c r="AZ1005" i="33"/>
  <c r="AZ1007" i="33"/>
  <c r="AL9" i="33"/>
  <c r="AK9" i="33"/>
  <c r="AJ9" i="33"/>
  <c r="AI9" i="33"/>
  <c r="BS207" i="33"/>
  <c r="AE7" i="40"/>
  <c r="BF10" i="33"/>
  <c r="BF1001" i="33"/>
  <c r="BF1005" i="33"/>
  <c r="BF1007" i="33"/>
  <c r="BE10" i="33"/>
  <c r="BE1001" i="33"/>
  <c r="BE1005" i="33"/>
  <c r="BE1007" i="33"/>
  <c r="BD10" i="33"/>
  <c r="BD1001" i="33"/>
  <c r="BD1005" i="33"/>
  <c r="BD1007" i="33"/>
  <c r="BC10" i="33"/>
  <c r="BC1001" i="33"/>
  <c r="AU9" i="33"/>
  <c r="AX9" i="33"/>
  <c r="AW9" i="33"/>
  <c r="AV9" i="33"/>
  <c r="BO207" i="33"/>
  <c r="AD7" i="40"/>
  <c r="Q1784" i="33"/>
  <c r="R1784" i="33"/>
  <c r="Z1784" i="33"/>
  <c r="O1784" i="33"/>
  <c r="W1784" i="33"/>
  <c r="U1784" i="33"/>
  <c r="P1784" i="33"/>
  <c r="X1784" i="33"/>
  <c r="Y1784" i="33"/>
  <c r="AB1784" i="33"/>
  <c r="T1784" i="33"/>
  <c r="AA1784" i="33"/>
  <c r="V1784" i="33"/>
  <c r="S1784" i="33"/>
  <c r="O1810" i="33"/>
  <c r="U1802" i="33"/>
  <c r="T1802" i="33"/>
  <c r="S1802" i="33"/>
  <c r="Z1794" i="33"/>
  <c r="Y1794" i="33"/>
  <c r="X1794" i="33"/>
  <c r="W1794" i="33"/>
  <c r="V1794" i="33"/>
  <c r="U1794" i="33"/>
  <c r="U1803" i="33"/>
  <c r="T1794" i="33"/>
  <c r="T1803" i="33"/>
  <c r="S1794" i="33"/>
  <c r="S1803" i="33"/>
  <c r="R1794" i="33"/>
  <c r="Q1794" i="33"/>
  <c r="P1794" i="33"/>
  <c r="Z1792" i="33"/>
  <c r="Y1792" i="33"/>
  <c r="X1792" i="33"/>
  <c r="W1792" i="33"/>
  <c r="V1792" i="33"/>
  <c r="U1792" i="33"/>
  <c r="T1792" i="33"/>
  <c r="S1792" i="33"/>
  <c r="R1792" i="33"/>
  <c r="Q1792" i="33"/>
  <c r="P1792" i="33"/>
  <c r="O1792" i="33"/>
  <c r="O1793" i="33"/>
  <c r="Z1802" i="33"/>
  <c r="R1802" i="33"/>
  <c r="Y1777" i="33"/>
  <c r="X1777" i="33"/>
  <c r="W1777" i="33"/>
  <c r="V1777" i="33"/>
  <c r="U1777" i="33"/>
  <c r="T1777" i="33"/>
  <c r="S1777" i="33"/>
  <c r="R1777" i="33"/>
  <c r="R1801" i="33"/>
  <c r="Q1777" i="33"/>
  <c r="Q1801" i="33"/>
  <c r="P1777" i="33"/>
  <c r="P1801" i="33"/>
  <c r="O1777" i="33"/>
  <c r="Z1775" i="33"/>
  <c r="Y1775" i="33"/>
  <c r="X1775" i="33"/>
  <c r="W1775" i="33"/>
  <c r="V1775" i="33"/>
  <c r="U1775" i="33"/>
  <c r="T1775" i="33"/>
  <c r="S1775" i="33"/>
  <c r="R1775" i="33"/>
  <c r="Q1775" i="33"/>
  <c r="P1775" i="33"/>
  <c r="O1775" i="33"/>
  <c r="AA1794" i="33"/>
  <c r="AA1792" i="33"/>
  <c r="AA1802" i="33"/>
  <c r="AA1777" i="33"/>
  <c r="AA1775" i="33"/>
  <c r="AB1794" i="33"/>
  <c r="AB1792" i="33"/>
  <c r="AB1777" i="33"/>
  <c r="AB1775" i="33"/>
  <c r="AB1802" i="33"/>
  <c r="AC1775" i="33"/>
  <c r="AC1794" i="33"/>
  <c r="AD1792" i="33"/>
  <c r="AG542" i="40"/>
  <c r="U1645" i="40"/>
  <c r="AE542" i="40"/>
  <c r="AD542" i="40"/>
  <c r="AC542" i="40"/>
  <c r="AF1624" i="40"/>
  <c r="AF542" i="40"/>
  <c r="AD1624" i="40"/>
  <c r="AC1624" i="40"/>
  <c r="AJ1645" i="33"/>
  <c r="AK1645" i="33"/>
  <c r="AL1645" i="33"/>
  <c r="AM1645" i="33"/>
  <c r="AG1624" i="40"/>
  <c r="AE1624" i="40"/>
  <c r="BL1157" i="33"/>
  <c r="BM1157" i="33"/>
  <c r="BN1157" i="33"/>
  <c r="BO1157" i="33"/>
  <c r="AC1157" i="40"/>
  <c r="BL1156" i="33"/>
  <c r="BM1156" i="33"/>
  <c r="BN1156" i="33"/>
  <c r="BO1156" i="33"/>
  <c r="AC1156" i="40"/>
  <c r="AC1002" i="40"/>
  <c r="AH1002" i="40"/>
  <c r="AB1002" i="40"/>
  <c r="AN1002" i="40"/>
  <c r="AJ1002" i="40"/>
  <c r="AU1005" i="33"/>
  <c r="Y1001" i="40"/>
  <c r="AM1002" i="40"/>
  <c r="AI1002" i="40"/>
  <c r="AE1002" i="40"/>
  <c r="AK1002" i="40"/>
  <c r="AY1005" i="33"/>
  <c r="Z1001" i="40"/>
  <c r="AG1002" i="40"/>
  <c r="AD1002" i="40"/>
  <c r="AO1002" i="40"/>
  <c r="AL1002" i="40"/>
  <c r="AF1002" i="40"/>
  <c r="BC1005" i="33"/>
  <c r="AA1001" i="40"/>
  <c r="AQ1005" i="33"/>
  <c r="X1001" i="40"/>
  <c r="X1055" i="40"/>
  <c r="AB542" i="40"/>
  <c r="AB762" i="40"/>
  <c r="AE207" i="40"/>
  <c r="AB207" i="40"/>
  <c r="AF207" i="40"/>
  <c r="AC207" i="40"/>
  <c r="AD207" i="40"/>
  <c r="AS1006" i="33"/>
  <c r="AS1088" i="33"/>
  <c r="AS1012" i="33"/>
  <c r="AS1013" i="33"/>
  <c r="AS1017" i="33"/>
  <c r="BB1006" i="33"/>
  <c r="BB1088" i="33"/>
  <c r="BB1012" i="33"/>
  <c r="BB1013" i="33"/>
  <c r="BB1017" i="33"/>
  <c r="AV1006" i="33"/>
  <c r="AV1088" i="33"/>
  <c r="AV1012" i="33"/>
  <c r="AV1013" i="33"/>
  <c r="AV1017" i="33"/>
  <c r="DD10" i="33"/>
  <c r="DE10" i="33"/>
  <c r="DF10" i="33"/>
  <c r="DC10" i="33"/>
  <c r="AW1006" i="33"/>
  <c r="AW1088" i="33"/>
  <c r="AW1012" i="33"/>
  <c r="AW1013" i="33"/>
  <c r="AW1017" i="33"/>
  <c r="DI10" i="33"/>
  <c r="DH10" i="33"/>
  <c r="DG10" i="33"/>
  <c r="DJ10" i="33"/>
  <c r="BD1006" i="33"/>
  <c r="BD1088" i="33"/>
  <c r="BD1012" i="33"/>
  <c r="BD1013" i="33"/>
  <c r="BD1017" i="33"/>
  <c r="AX1006" i="33"/>
  <c r="AX1088" i="33"/>
  <c r="AX1012" i="33"/>
  <c r="AX1013" i="33"/>
  <c r="AX1017" i="33"/>
  <c r="CL10" i="33"/>
  <c r="CI10" i="33"/>
  <c r="CK10" i="33"/>
  <c r="CJ10" i="33"/>
  <c r="CZ10" i="33"/>
  <c r="DA10" i="33"/>
  <c r="DB10" i="33"/>
  <c r="CY10" i="33"/>
  <c r="BE1006" i="33"/>
  <c r="BE1088" i="33"/>
  <c r="BE1012" i="33"/>
  <c r="BE1013" i="33"/>
  <c r="BE1017" i="33"/>
  <c r="Z9" i="40"/>
  <c r="CM10" i="33"/>
  <c r="CO10" i="33"/>
  <c r="CN10" i="33"/>
  <c r="CP10" i="33"/>
  <c r="CQ10" i="33"/>
  <c r="CR10" i="33"/>
  <c r="CS10" i="33"/>
  <c r="CT10" i="33"/>
  <c r="BA1006" i="33"/>
  <c r="BA1088" i="33"/>
  <c r="BA1012" i="33"/>
  <c r="BA1013" i="33"/>
  <c r="BA1017" i="33"/>
  <c r="AT1006" i="33"/>
  <c r="AT1088" i="33"/>
  <c r="AT1012" i="33"/>
  <c r="AT1013" i="33"/>
  <c r="AT1017" i="33"/>
  <c r="BF1006" i="33"/>
  <c r="BF1088" i="33"/>
  <c r="BF1012" i="33"/>
  <c r="BF1013" i="33"/>
  <c r="BF1017" i="33"/>
  <c r="V9" i="40"/>
  <c r="G35" i="45" s="1"/>
  <c r="CU10" i="33"/>
  <c r="CX10" i="33"/>
  <c r="CW10" i="33"/>
  <c r="CV10" i="33"/>
  <c r="AZ1006" i="33"/>
  <c r="AZ1088" i="33"/>
  <c r="AZ1012" i="33"/>
  <c r="AZ1013" i="33"/>
  <c r="AZ1017" i="33"/>
  <c r="AR1088" i="33"/>
  <c r="AR1012" i="33"/>
  <c r="AR1013" i="33"/>
  <c r="AR1017" i="33"/>
  <c r="AR1006" i="33"/>
  <c r="CF10" i="33"/>
  <c r="CE10" i="33"/>
  <c r="CH10" i="33"/>
  <c r="CG10" i="33"/>
  <c r="BA541" i="33"/>
  <c r="BA761" i="33"/>
  <c r="BA765" i="33"/>
  <c r="BA767" i="33"/>
  <c r="BA11" i="33"/>
  <c r="BA12" i="33"/>
  <c r="BA206" i="33"/>
  <c r="BN10" i="33"/>
  <c r="BN1001" i="33"/>
  <c r="BN1005" i="33"/>
  <c r="BN1007" i="33"/>
  <c r="BM10" i="33"/>
  <c r="BM1001" i="33"/>
  <c r="BM1005" i="33"/>
  <c r="BM1007" i="33"/>
  <c r="BL10" i="33"/>
  <c r="BL1001" i="33"/>
  <c r="BL1005" i="33"/>
  <c r="BL1007" i="33"/>
  <c r="BK10" i="33"/>
  <c r="BK1001" i="33"/>
  <c r="AF761" i="33"/>
  <c r="AF765" i="33"/>
  <c r="AF767" i="33"/>
  <c r="AF11" i="33"/>
  <c r="AF12" i="33"/>
  <c r="AF541" i="33"/>
  <c r="AF206" i="33"/>
  <c r="W9" i="40"/>
  <c r="AZ541" i="33"/>
  <c r="AZ761" i="33"/>
  <c r="AZ765" i="33"/>
  <c r="AZ767" i="33"/>
  <c r="AZ11" i="33"/>
  <c r="AZ12" i="33"/>
  <c r="AZ206" i="33"/>
  <c r="Y9" i="40"/>
  <c r="BB761" i="33"/>
  <c r="BB765" i="33"/>
  <c r="BB767" i="33"/>
  <c r="BB206" i="33"/>
  <c r="BB541" i="33"/>
  <c r="BB11" i="33"/>
  <c r="CD10" i="33"/>
  <c r="CD1001" i="33"/>
  <c r="CC10" i="33"/>
  <c r="CC1001" i="33"/>
  <c r="CB10" i="33"/>
  <c r="CB1001" i="33"/>
  <c r="CA10" i="33"/>
  <c r="CA1001" i="33"/>
  <c r="AR541" i="33"/>
  <c r="AR761" i="33"/>
  <c r="AR765" i="33"/>
  <c r="AR767" i="33"/>
  <c r="AR206" i="33"/>
  <c r="AR11" i="33"/>
  <c r="AR12" i="33"/>
  <c r="U9" i="40"/>
  <c r="F35" i="45"/>
  <c r="AG761" i="33"/>
  <c r="AG765" i="33"/>
  <c r="AG767" i="33"/>
  <c r="AG11" i="33"/>
  <c r="AG206" i="33"/>
  <c r="AG541" i="33"/>
  <c r="AM761" i="33"/>
  <c r="AM206" i="33"/>
  <c r="AM541" i="33"/>
  <c r="AM11" i="33"/>
  <c r="AM12" i="33"/>
  <c r="W10" i="40"/>
  <c r="AX761" i="33"/>
  <c r="AX765" i="33"/>
  <c r="AX767" i="33"/>
  <c r="AX541" i="33"/>
  <c r="AX11" i="33"/>
  <c r="AX12" i="33"/>
  <c r="AX206" i="33"/>
  <c r="BG10" i="33"/>
  <c r="BG1001" i="33"/>
  <c r="BJ10" i="33"/>
  <c r="BJ1001" i="33"/>
  <c r="BJ1005" i="33"/>
  <c r="BJ1007" i="33"/>
  <c r="BI10" i="33"/>
  <c r="BI1001" i="33"/>
  <c r="BI1005" i="33"/>
  <c r="BI1007" i="33"/>
  <c r="BH10" i="33"/>
  <c r="BH1001" i="33"/>
  <c r="BH1005" i="33"/>
  <c r="BH1007" i="33"/>
  <c r="BC761" i="33"/>
  <c r="AA10" i="40"/>
  <c r="BC11" i="33"/>
  <c r="BC541" i="33"/>
  <c r="BC206" i="33"/>
  <c r="AY761" i="33"/>
  <c r="AY11" i="33"/>
  <c r="AY206" i="33"/>
  <c r="Z10" i="40"/>
  <c r="AY541" i="33"/>
  <c r="BW10" i="33"/>
  <c r="BW1001" i="33"/>
  <c r="BZ10" i="33"/>
  <c r="BZ1001" i="33"/>
  <c r="BZ1005" i="33"/>
  <c r="BZ1007" i="33"/>
  <c r="BY10" i="33"/>
  <c r="BY1001" i="33"/>
  <c r="BY1005" i="33"/>
  <c r="BY1007" i="33"/>
  <c r="BX10" i="33"/>
  <c r="BX1001" i="33"/>
  <c r="BX1005" i="33"/>
  <c r="BX1007" i="33"/>
  <c r="AS761" i="33"/>
  <c r="AS765" i="33"/>
  <c r="AS767" i="33"/>
  <c r="AS541" i="33"/>
  <c r="AS206" i="33"/>
  <c r="AS11" i="33"/>
  <c r="AJ541" i="33"/>
  <c r="AJ761" i="33"/>
  <c r="AJ765" i="33"/>
  <c r="AJ767" i="33"/>
  <c r="AJ11" i="33"/>
  <c r="AJ206" i="33"/>
  <c r="AH761" i="33"/>
  <c r="AH765" i="33"/>
  <c r="AH767" i="33"/>
  <c r="AH206" i="33"/>
  <c r="AH541" i="33"/>
  <c r="AH11" i="33"/>
  <c r="AN761" i="33"/>
  <c r="AN765" i="33"/>
  <c r="AN767" i="33"/>
  <c r="AN11" i="33"/>
  <c r="AN541" i="33"/>
  <c r="AN206" i="33"/>
  <c r="BO10" i="33"/>
  <c r="BO1001" i="33"/>
  <c r="BR10" i="33"/>
  <c r="BR1001" i="33"/>
  <c r="BR1005" i="33"/>
  <c r="BR1007" i="33"/>
  <c r="BQ10" i="33"/>
  <c r="BQ1001" i="33"/>
  <c r="BQ1005" i="33"/>
  <c r="BQ1007" i="33"/>
  <c r="BP10" i="33"/>
  <c r="BP1001" i="33"/>
  <c r="BP1005" i="33"/>
  <c r="BP1007" i="33"/>
  <c r="AE761" i="33"/>
  <c r="AE541" i="33"/>
  <c r="AE11" i="33"/>
  <c r="AE12" i="33"/>
  <c r="AE206" i="33"/>
  <c r="U10" i="40"/>
  <c r="F33" i="45"/>
  <c r="BD761" i="33"/>
  <c r="BD765" i="33"/>
  <c r="BD767" i="33"/>
  <c r="BD11" i="33"/>
  <c r="BD541" i="33"/>
  <c r="BD206" i="33"/>
  <c r="BV10" i="33"/>
  <c r="BV1001" i="33"/>
  <c r="BV1005" i="33"/>
  <c r="BV1007" i="33"/>
  <c r="BU10" i="33"/>
  <c r="BU1001" i="33"/>
  <c r="BU1005" i="33"/>
  <c r="BU1007" i="33"/>
  <c r="BT10" i="33"/>
  <c r="BT1001" i="33"/>
  <c r="BT1005" i="33"/>
  <c r="BT1007" i="33"/>
  <c r="BS10" i="33"/>
  <c r="BS1001" i="33"/>
  <c r="AU761" i="33"/>
  <c r="Y10" i="40"/>
  <c r="AU206" i="33"/>
  <c r="AU11" i="33"/>
  <c r="AU12" i="33"/>
  <c r="AU541" i="33"/>
  <c r="AT761" i="33"/>
  <c r="AT765" i="33"/>
  <c r="AT767" i="33"/>
  <c r="AT11" i="33"/>
  <c r="AT541" i="33"/>
  <c r="AT206" i="33"/>
  <c r="AK761" i="33"/>
  <c r="AK765" i="33"/>
  <c r="AK767" i="33"/>
  <c r="AK11" i="33"/>
  <c r="AK12" i="33"/>
  <c r="AK541" i="33"/>
  <c r="AK206" i="33"/>
  <c r="AO761" i="33"/>
  <c r="AO765" i="33"/>
  <c r="AO767" i="33"/>
  <c r="AO541" i="33"/>
  <c r="AO206" i="33"/>
  <c r="AO11" i="33"/>
  <c r="AO12" i="33"/>
  <c r="BE761" i="33"/>
  <c r="BE765" i="33"/>
  <c r="BE767" i="33"/>
  <c r="BE206" i="33"/>
  <c r="BE11" i="33"/>
  <c r="BE541" i="33"/>
  <c r="AV761" i="33"/>
  <c r="AV765" i="33"/>
  <c r="AV767" i="33"/>
  <c r="AV206" i="33"/>
  <c r="AV11" i="33"/>
  <c r="AV541" i="33"/>
  <c r="AQ761" i="33"/>
  <c r="X10" i="40"/>
  <c r="AQ11" i="33"/>
  <c r="AQ541" i="33"/>
  <c r="AQ206" i="33"/>
  <c r="AL761" i="33"/>
  <c r="AL765" i="33"/>
  <c r="AL767" i="33"/>
  <c r="AL11" i="33"/>
  <c r="AL12" i="33"/>
  <c r="AL541" i="33"/>
  <c r="AL206" i="33"/>
  <c r="AP761" i="33"/>
  <c r="AP765" i="33"/>
  <c r="AP767" i="33"/>
  <c r="AP11" i="33"/>
  <c r="AP206" i="33"/>
  <c r="AP541" i="33"/>
  <c r="BF761" i="33"/>
  <c r="BF765" i="33"/>
  <c r="BF767" i="33"/>
  <c r="BF541" i="33"/>
  <c r="BF206" i="33"/>
  <c r="BF11" i="33"/>
  <c r="AW761" i="33"/>
  <c r="AW765" i="33"/>
  <c r="AW767" i="33"/>
  <c r="AW11" i="33"/>
  <c r="AW12" i="33"/>
  <c r="AW541" i="33"/>
  <c r="AW206" i="33"/>
  <c r="AI761" i="33"/>
  <c r="AI541" i="33"/>
  <c r="V10" i="40"/>
  <c r="G33" i="45"/>
  <c r="AI11" i="33"/>
  <c r="AI12" i="33"/>
  <c r="AI206" i="33"/>
  <c r="AA9" i="40"/>
  <c r="AD210" i="33"/>
  <c r="AD1627" i="33"/>
  <c r="T1627" i="40"/>
  <c r="AA1776" i="33"/>
  <c r="Y1776" i="33"/>
  <c r="X1776" i="33"/>
  <c r="V1793" i="33"/>
  <c r="AB1793" i="33"/>
  <c r="U1776" i="33"/>
  <c r="AA1801" i="33"/>
  <c r="V1801" i="33"/>
  <c r="P1776" i="33"/>
  <c r="X1801" i="33"/>
  <c r="W1793" i="33"/>
  <c r="AC1803" i="33"/>
  <c r="T1776" i="33"/>
  <c r="W1801" i="33"/>
  <c r="Y1801" i="33"/>
  <c r="X1793" i="33"/>
  <c r="V1776" i="33"/>
  <c r="Q1793" i="33"/>
  <c r="Y1793" i="33"/>
  <c r="V1803" i="33"/>
  <c r="O1776" i="33"/>
  <c r="Q1776" i="33"/>
  <c r="P1793" i="33"/>
  <c r="W1776" i="33"/>
  <c r="S1776" i="33"/>
  <c r="O1801" i="33"/>
  <c r="S1801" i="33"/>
  <c r="S1804" i="33"/>
  <c r="O1803" i="33"/>
  <c r="AC1784" i="33"/>
  <c r="AB1803" i="33"/>
  <c r="T1801" i="33"/>
  <c r="T1804" i="33"/>
  <c r="P1803" i="33"/>
  <c r="U1801" i="33"/>
  <c r="U1804" i="33"/>
  <c r="Q1803" i="33"/>
  <c r="AB1776" i="33"/>
  <c r="R1793" i="33"/>
  <c r="Z1793" i="33"/>
  <c r="V1802" i="33"/>
  <c r="R1803" i="33"/>
  <c r="R1804" i="33"/>
  <c r="S1793" i="33"/>
  <c r="W1802" i="33"/>
  <c r="W1803" i="33"/>
  <c r="O1802" i="33"/>
  <c r="T1793" i="33"/>
  <c r="X1802" i="33"/>
  <c r="X1803" i="33"/>
  <c r="P1802" i="33"/>
  <c r="AC1776" i="33"/>
  <c r="AA1793" i="33"/>
  <c r="U1793" i="33"/>
  <c r="AA1803" i="33"/>
  <c r="Y1802" i="33"/>
  <c r="Y1803" i="33"/>
  <c r="Q1802" i="33"/>
  <c r="AB1801" i="33"/>
  <c r="R1776" i="33"/>
  <c r="Z1776" i="33"/>
  <c r="Z1803" i="33"/>
  <c r="AC1793" i="33"/>
  <c r="AC1801" i="33"/>
  <c r="K1810" i="33"/>
  <c r="L1810" i="33"/>
  <c r="M1810" i="33"/>
  <c r="N1810" i="33"/>
  <c r="P1810" i="33"/>
  <c r="Q1810" i="33"/>
  <c r="R1810" i="33"/>
  <c r="S1810" i="33"/>
  <c r="T1810" i="33"/>
  <c r="U1810" i="33"/>
  <c r="V1810" i="33"/>
  <c r="W1810" i="33"/>
  <c r="X1810" i="33"/>
  <c r="Y1810" i="33"/>
  <c r="Z1810" i="33"/>
  <c r="AA1810" i="33"/>
  <c r="AB1810" i="33"/>
  <c r="J1810" i="33"/>
  <c r="X1848" i="33"/>
  <c r="X1851" i="33"/>
  <c r="W1848" i="33"/>
  <c r="W1851" i="33"/>
  <c r="V1848" i="33"/>
  <c r="U1848" i="33"/>
  <c r="U1851" i="33"/>
  <c r="T1848" i="33"/>
  <c r="T1851" i="33"/>
  <c r="S1848" i="33"/>
  <c r="S1851" i="33"/>
  <c r="R1848" i="33"/>
  <c r="R1851" i="33"/>
  <c r="Q1848" i="33"/>
  <c r="Q1851" i="33"/>
  <c r="P1848" i="33"/>
  <c r="P1851" i="33"/>
  <c r="Z1848" i="33"/>
  <c r="Z1851" i="33"/>
  <c r="Y1848" i="33"/>
  <c r="Y1851" i="33"/>
  <c r="AA1848" i="33"/>
  <c r="AA1851" i="33"/>
  <c r="AA1949" i="33"/>
  <c r="AB1848" i="33"/>
  <c r="AB1851" i="33"/>
  <c r="AB1949" i="33"/>
  <c r="AB1982" i="33"/>
  <c r="AA1982" i="33"/>
  <c r="AC1848" i="33"/>
  <c r="AC1949" i="33"/>
  <c r="AM10" i="40"/>
  <c r="AL10" i="40"/>
  <c r="AJ10" i="40"/>
  <c r="AN10" i="40"/>
  <c r="AH10" i="40"/>
  <c r="AI10" i="40"/>
  <c r="AK10" i="40"/>
  <c r="AO10" i="40"/>
  <c r="AZ1623" i="33"/>
  <c r="AP1623" i="33"/>
  <c r="AL1623" i="33"/>
  <c r="AS1623" i="33"/>
  <c r="AO1623" i="33"/>
  <c r="V1645" i="40"/>
  <c r="BB1623" i="33"/>
  <c r="BF1623" i="33"/>
  <c r="AT1623" i="33"/>
  <c r="AY1623" i="33"/>
  <c r="AK1623" i="33"/>
  <c r="AX1623" i="33"/>
  <c r="AF1623" i="33"/>
  <c r="BA1623" i="33"/>
  <c r="BD1623" i="33"/>
  <c r="BE1623" i="33"/>
  <c r="AU1623" i="33"/>
  <c r="AG1623" i="33"/>
  <c r="AH1623" i="33"/>
  <c r="AV1623" i="33"/>
  <c r="AE1623" i="33"/>
  <c r="AN1623" i="33"/>
  <c r="AJ1623" i="33"/>
  <c r="AW1623" i="33"/>
  <c r="AQ1623" i="33"/>
  <c r="BC1623" i="33"/>
  <c r="AM1623" i="33"/>
  <c r="AR1623" i="33"/>
  <c r="AN1645" i="33"/>
  <c r="AO1645" i="33"/>
  <c r="AP1645" i="33"/>
  <c r="AQ1645" i="33"/>
  <c r="AI1623" i="33"/>
  <c r="BP1156" i="33"/>
  <c r="BQ1156" i="33"/>
  <c r="BR1156" i="33"/>
  <c r="BS1156" i="33"/>
  <c r="AD1156" i="40"/>
  <c r="BP1157" i="33"/>
  <c r="BQ1157" i="33"/>
  <c r="BR1157" i="33"/>
  <c r="BS1157" i="33"/>
  <c r="AD1157" i="40"/>
  <c r="Y1055" i="40"/>
  <c r="AG1001" i="40"/>
  <c r="BW1005" i="33"/>
  <c r="AF1001" i="40"/>
  <c r="BC1007" i="33"/>
  <c r="AA1005" i="40"/>
  <c r="BK1005" i="33"/>
  <c r="AC1001" i="40"/>
  <c r="BS1005" i="33"/>
  <c r="AE1001" i="40"/>
  <c r="BO1005" i="33"/>
  <c r="AD1001" i="40"/>
  <c r="AU1007" i="33"/>
  <c r="Y1005" i="40"/>
  <c r="BG1005" i="33"/>
  <c r="AB1001" i="40"/>
  <c r="AB1055" i="40"/>
  <c r="AQ1007" i="33"/>
  <c r="X1005" i="40"/>
  <c r="Z1055" i="40"/>
  <c r="AA1055" i="40"/>
  <c r="AY1007" i="33"/>
  <c r="Z1005" i="40"/>
  <c r="AI765" i="33"/>
  <c r="V761" i="40"/>
  <c r="AY765" i="33"/>
  <c r="Z761" i="40"/>
  <c r="AM765" i="33"/>
  <c r="W761" i="40"/>
  <c r="AE765" i="33"/>
  <c r="U761" i="40"/>
  <c r="AQ765" i="33"/>
  <c r="X761" i="40"/>
  <c r="BC765" i="33"/>
  <c r="AA761" i="40"/>
  <c r="AU765" i="33"/>
  <c r="Y761" i="40"/>
  <c r="V541" i="40"/>
  <c r="U541" i="40"/>
  <c r="Z541" i="40"/>
  <c r="W541" i="40"/>
  <c r="X541" i="40"/>
  <c r="Y541" i="40"/>
  <c r="AA541" i="40"/>
  <c r="U206" i="40"/>
  <c r="AA206" i="40"/>
  <c r="V206" i="40"/>
  <c r="Y206" i="40"/>
  <c r="Z206" i="40"/>
  <c r="W206" i="40"/>
  <c r="X206" i="40"/>
  <c r="AC1804" i="33"/>
  <c r="AH595" i="33"/>
  <c r="AG595" i="33"/>
  <c r="BB595" i="33"/>
  <c r="AP595" i="33"/>
  <c r="BN1006" i="33"/>
  <c r="BN1088" i="33"/>
  <c r="BN1012" i="33"/>
  <c r="BN1013" i="33"/>
  <c r="BN1017" i="33"/>
  <c r="CI1001" i="33"/>
  <c r="CI1623" i="33"/>
  <c r="CI11" i="33"/>
  <c r="AU260" i="33"/>
  <c r="CF1001" i="33"/>
  <c r="CF1623" i="33"/>
  <c r="CF11" i="33"/>
  <c r="CF12" i="33"/>
  <c r="CL11" i="33"/>
  <c r="CL12" i="33"/>
  <c r="CL1001" i="33"/>
  <c r="CL1623" i="33"/>
  <c r="BQ1006" i="33"/>
  <c r="BQ1088" i="33"/>
  <c r="BQ1012" i="33"/>
  <c r="BQ1013" i="33"/>
  <c r="BQ1017" i="33"/>
  <c r="CX1001" i="33"/>
  <c r="CX1623" i="33"/>
  <c r="CX11" i="33"/>
  <c r="CX12" i="33"/>
  <c r="CP11" i="33"/>
  <c r="CP12" i="33"/>
  <c r="CP1001" i="33"/>
  <c r="CP1623" i="33"/>
  <c r="CY1001" i="33"/>
  <c r="CY1623" i="33"/>
  <c r="CY11" i="33"/>
  <c r="AX1022" i="33"/>
  <c r="AX1018" i="33"/>
  <c r="AX1019" i="33"/>
  <c r="DH11" i="33"/>
  <c r="DH12" i="33"/>
  <c r="DH1001" i="33"/>
  <c r="DH1623" i="33"/>
  <c r="BB1022" i="33"/>
  <c r="BB1018" i="33"/>
  <c r="BB1019" i="33"/>
  <c r="BR1006" i="33"/>
  <c r="BR1088" i="33"/>
  <c r="BR1012" i="33"/>
  <c r="BR1013" i="33"/>
  <c r="BR1017" i="33"/>
  <c r="BH1006" i="33"/>
  <c r="BH1088" i="33"/>
  <c r="BH1012" i="33"/>
  <c r="BH1013" i="33"/>
  <c r="BH1017" i="33"/>
  <c r="CB1005" i="33"/>
  <c r="CB1007" i="33"/>
  <c r="AR1022" i="33"/>
  <c r="AR1018" i="33"/>
  <c r="AR1019" i="33"/>
  <c r="CU11" i="33"/>
  <c r="CU1001" i="33"/>
  <c r="CU1623" i="33"/>
  <c r="BA1018" i="33"/>
  <c r="BA1019" i="33"/>
  <c r="BA1022" i="33"/>
  <c r="CN1001" i="33"/>
  <c r="CN1623" i="33"/>
  <c r="CN11" i="33"/>
  <c r="CN12" i="33"/>
  <c r="DB11" i="33"/>
  <c r="DB12" i="33"/>
  <c r="DB1001" i="33"/>
  <c r="DB1623" i="33"/>
  <c r="AX1089" i="33"/>
  <c r="AX1090" i="33"/>
  <c r="DI1001" i="33"/>
  <c r="DI1623" i="33"/>
  <c r="DI11" i="33"/>
  <c r="DI12" i="33"/>
  <c r="BB1090" i="33"/>
  <c r="BB1089" i="33"/>
  <c r="CR1001" i="33"/>
  <c r="CR1623" i="33"/>
  <c r="CR11" i="33"/>
  <c r="CR12" i="33"/>
  <c r="DJ11" i="33"/>
  <c r="DJ12" i="33"/>
  <c r="DJ1001" i="33"/>
  <c r="DJ1623" i="33"/>
  <c r="BP1006" i="33"/>
  <c r="BP1088" i="33"/>
  <c r="BP1012" i="33"/>
  <c r="BP1013" i="33"/>
  <c r="BP1017" i="33"/>
  <c r="AD212" i="33"/>
  <c r="AD1629" i="33"/>
  <c r="AW260" i="33"/>
  <c r="AO260" i="33"/>
  <c r="BI1006" i="33"/>
  <c r="BI1088" i="33"/>
  <c r="BI1012" i="33"/>
  <c r="BI1013" i="33"/>
  <c r="BI1017" i="33"/>
  <c r="CC1005" i="33"/>
  <c r="CC1007" i="33"/>
  <c r="BA1090" i="33"/>
  <c r="BA1089" i="33"/>
  <c r="CO1001" i="33"/>
  <c r="CO1623" i="33"/>
  <c r="CO11" i="33"/>
  <c r="CO12" i="33"/>
  <c r="DA11" i="33"/>
  <c r="DA12" i="33"/>
  <c r="DA1001" i="33"/>
  <c r="DA1623" i="33"/>
  <c r="AV1022" i="33"/>
  <c r="AV1018" i="33"/>
  <c r="AV1019" i="33"/>
  <c r="BB260" i="33"/>
  <c r="CE1001" i="33"/>
  <c r="CE1623" i="33"/>
  <c r="CE11" i="33"/>
  <c r="BE1089" i="33"/>
  <c r="BE1090" i="33"/>
  <c r="AW1089" i="33"/>
  <c r="AW1090" i="33"/>
  <c r="BF260" i="33"/>
  <c r="CW1001" i="33"/>
  <c r="CW1623" i="33"/>
  <c r="CW11" i="33"/>
  <c r="CW12" i="33"/>
  <c r="CQ1001" i="33"/>
  <c r="CQ1623" i="33"/>
  <c r="CQ11" i="33"/>
  <c r="DG11" i="33"/>
  <c r="DG1001" i="33"/>
  <c r="DG1623" i="33"/>
  <c r="CA1005" i="33"/>
  <c r="BT1006" i="33"/>
  <c r="BT1088" i="33"/>
  <c r="BT1012" i="33"/>
  <c r="BT1013" i="33"/>
  <c r="BT1017" i="33"/>
  <c r="AE260" i="33"/>
  <c r="BX1006" i="33"/>
  <c r="BX1088" i="33"/>
  <c r="BX1012" i="33"/>
  <c r="BX1013" i="33"/>
  <c r="BX1017" i="33"/>
  <c r="BJ1006" i="33"/>
  <c r="BJ1088" i="33"/>
  <c r="BJ1012" i="33"/>
  <c r="BJ1013" i="33"/>
  <c r="BJ1017" i="33"/>
  <c r="CD1005" i="33"/>
  <c r="CD1007" i="33"/>
  <c r="AZ1022" i="33"/>
  <c r="AZ1018" i="33"/>
  <c r="AZ1019" i="33"/>
  <c r="BF1022" i="33"/>
  <c r="BF1018" i="33"/>
  <c r="BF1019" i="33"/>
  <c r="CM11" i="33"/>
  <c r="CM1001" i="33"/>
  <c r="CM1623" i="33"/>
  <c r="CZ11" i="33"/>
  <c r="CZ12" i="33"/>
  <c r="CZ1001" i="33"/>
  <c r="CZ1623" i="33"/>
  <c r="BD1018" i="33"/>
  <c r="BD1019" i="33"/>
  <c r="BD1022" i="33"/>
  <c r="DC1001" i="33"/>
  <c r="DC1623" i="33"/>
  <c r="DC11" i="33"/>
  <c r="AV1089" i="33"/>
  <c r="AS1018" i="33"/>
  <c r="AS1019" i="33"/>
  <c r="AS1022" i="33"/>
  <c r="CV11" i="33"/>
  <c r="CV12" i="33"/>
  <c r="CV1001" i="33"/>
  <c r="CV1623" i="33"/>
  <c r="AT1022" i="33"/>
  <c r="AT1018" i="33"/>
  <c r="AT1019" i="33"/>
  <c r="DD11" i="33"/>
  <c r="DD12" i="33"/>
  <c r="DD1001" i="33"/>
  <c r="DD1623" i="33"/>
  <c r="AI260" i="33"/>
  <c r="BU1006" i="33"/>
  <c r="BU1088" i="33"/>
  <c r="BU1012" i="33"/>
  <c r="BU1013" i="33"/>
  <c r="BU1017" i="33"/>
  <c r="BY1006" i="33"/>
  <c r="BY1088" i="33"/>
  <c r="BY1012" i="33"/>
  <c r="BY1013" i="33"/>
  <c r="BY1017" i="33"/>
  <c r="BL1006" i="33"/>
  <c r="BL1088" i="33"/>
  <c r="BL1012" i="33"/>
  <c r="BL1013" i="33"/>
  <c r="BL1017" i="33"/>
  <c r="CG11" i="33"/>
  <c r="CG12" i="33"/>
  <c r="CG1001" i="33"/>
  <c r="CG1623" i="33"/>
  <c r="AZ1089" i="33"/>
  <c r="BF1089" i="33"/>
  <c r="BF1090" i="33"/>
  <c r="CT11" i="33"/>
  <c r="CT12" i="33"/>
  <c r="CT1001" i="33"/>
  <c r="CT1623" i="33"/>
  <c r="CJ1001" i="33"/>
  <c r="CJ1623" i="33"/>
  <c r="CJ11" i="33"/>
  <c r="CJ12" i="33"/>
  <c r="BD1089" i="33"/>
  <c r="DF1001" i="33"/>
  <c r="DF1623" i="33"/>
  <c r="DF11" i="33"/>
  <c r="DF12" i="33"/>
  <c r="BV1006" i="33"/>
  <c r="BV1088" i="33"/>
  <c r="BV1012" i="33"/>
  <c r="BV1013" i="33"/>
  <c r="BV1017" i="33"/>
  <c r="BZ1006" i="33"/>
  <c r="BZ1088" i="33"/>
  <c r="BZ1012" i="33"/>
  <c r="BZ1013" i="33"/>
  <c r="BZ1017" i="33"/>
  <c r="BM1006" i="33"/>
  <c r="BM1088" i="33"/>
  <c r="BM1012" i="33"/>
  <c r="BM1013" i="33"/>
  <c r="BM1017" i="33"/>
  <c r="CH11" i="33"/>
  <c r="CH12" i="33"/>
  <c r="CH1001" i="33"/>
  <c r="CH1623" i="33"/>
  <c r="CS1001" i="33"/>
  <c r="CS1623" i="33"/>
  <c r="CS11" i="33"/>
  <c r="CS12" i="33"/>
  <c r="BE1018" i="33"/>
  <c r="BE1019" i="33"/>
  <c r="BE1022" i="33"/>
  <c r="CK11" i="33"/>
  <c r="CK12" i="33"/>
  <c r="CK1001" i="33"/>
  <c r="CK1623" i="33"/>
  <c r="AW1022" i="33"/>
  <c r="AW1018" i="33"/>
  <c r="AW1019" i="33"/>
  <c r="DE11" i="33"/>
  <c r="DE12" i="33"/>
  <c r="DE1001" i="33"/>
  <c r="DE1623" i="33"/>
  <c r="BD260" i="33"/>
  <c r="AV595" i="33"/>
  <c r="BD595" i="33"/>
  <c r="AG260" i="33"/>
  <c r="AT260" i="33"/>
  <c r="AT595" i="33"/>
  <c r="AV12" i="33"/>
  <c r="AS595" i="33"/>
  <c r="AT12" i="33"/>
  <c r="AS260" i="33"/>
  <c r="AW595" i="33"/>
  <c r="AY260" i="33"/>
  <c r="BF595" i="33"/>
  <c r="AN260" i="33"/>
  <c r="AJ260" i="33"/>
  <c r="AJ595" i="33"/>
  <c r="BB12" i="33"/>
  <c r="AV766" i="33"/>
  <c r="AV830" i="33"/>
  <c r="AS830" i="33"/>
  <c r="AS766" i="33"/>
  <c r="AQ595" i="33"/>
  <c r="X11" i="40"/>
  <c r="X12" i="40"/>
  <c r="BX11" i="33"/>
  <c r="BX12" i="33"/>
  <c r="BX206" i="33"/>
  <c r="BX541" i="33"/>
  <c r="BM11" i="33"/>
  <c r="BM541" i="33"/>
  <c r="BM206" i="33"/>
  <c r="AL260" i="33"/>
  <c r="AO766" i="33"/>
  <c r="AO830" i="33"/>
  <c r="BP541" i="33"/>
  <c r="BP11" i="33"/>
  <c r="BP206" i="33"/>
  <c r="AH12" i="33"/>
  <c r="AJ830" i="33"/>
  <c r="AJ766" i="33"/>
  <c r="BY206" i="33"/>
  <c r="BY541" i="33"/>
  <c r="BY11" i="33"/>
  <c r="BJ761" i="33"/>
  <c r="BJ765" i="33"/>
  <c r="BJ767" i="33"/>
  <c r="BJ206" i="33"/>
  <c r="BJ11" i="33"/>
  <c r="BJ541" i="33"/>
  <c r="CA541" i="33"/>
  <c r="CA1623" i="33"/>
  <c r="AG10" i="40"/>
  <c r="CA11" i="33"/>
  <c r="CA12" i="33"/>
  <c r="BB766" i="33"/>
  <c r="BB830" i="33"/>
  <c r="BN541" i="33"/>
  <c r="BN206" i="33"/>
  <c r="BN11" i="33"/>
  <c r="BN12" i="33"/>
  <c r="AN12" i="33"/>
  <c r="AN595" i="33"/>
  <c r="BH761" i="33"/>
  <c r="BH765" i="33"/>
  <c r="BH767" i="33"/>
  <c r="BH11" i="33"/>
  <c r="BH12" i="33"/>
  <c r="BH541" i="33"/>
  <c r="BH206" i="33"/>
  <c r="BL11" i="33"/>
  <c r="BL12" i="33"/>
  <c r="BL541" i="33"/>
  <c r="BL206" i="33"/>
  <c r="AN766" i="33"/>
  <c r="AN830" i="33"/>
  <c r="Z11" i="40"/>
  <c r="Z12" i="40"/>
  <c r="AY595" i="33"/>
  <c r="BF766" i="33"/>
  <c r="BF830" i="33"/>
  <c r="BE12" i="33"/>
  <c r="BE595" i="33"/>
  <c r="AK260" i="33"/>
  <c r="BS541" i="33"/>
  <c r="BS11" i="33"/>
  <c r="BS12" i="33"/>
  <c r="AE10" i="40"/>
  <c r="BS206" i="33"/>
  <c r="BD766" i="33"/>
  <c r="BD830" i="33"/>
  <c r="BQ206" i="33"/>
  <c r="BQ11" i="33"/>
  <c r="BQ541" i="33"/>
  <c r="BZ11" i="33"/>
  <c r="BZ541" i="33"/>
  <c r="BZ206" i="33"/>
  <c r="BC260" i="33"/>
  <c r="BG761" i="33"/>
  <c r="AB10" i="40"/>
  <c r="BG11" i="33"/>
  <c r="BG12" i="33"/>
  <c r="BG206" i="33"/>
  <c r="BG541" i="33"/>
  <c r="AM595" i="33"/>
  <c r="W11" i="40"/>
  <c r="W12" i="40"/>
  <c r="AG766" i="33"/>
  <c r="AG830" i="33"/>
  <c r="CB11" i="33"/>
  <c r="CB541" i="33"/>
  <c r="CB1623" i="33"/>
  <c r="AF260" i="33"/>
  <c r="AR830" i="33"/>
  <c r="AR766" i="33"/>
  <c r="BI541" i="33"/>
  <c r="BI761" i="33"/>
  <c r="BI765" i="33"/>
  <c r="BI767" i="33"/>
  <c r="BI206" i="33"/>
  <c r="BI11" i="33"/>
  <c r="AP12" i="33"/>
  <c r="AL595" i="33"/>
  <c r="BE260" i="33"/>
  <c r="AT830" i="33"/>
  <c r="AT766" i="33"/>
  <c r="BT541" i="33"/>
  <c r="BT206" i="33"/>
  <c r="BT11" i="33"/>
  <c r="BT12" i="33"/>
  <c r="BR11" i="33"/>
  <c r="BR12" i="33"/>
  <c r="BR541" i="33"/>
  <c r="BR206" i="33"/>
  <c r="AS12" i="33"/>
  <c r="BW541" i="33"/>
  <c r="BW206" i="33"/>
  <c r="AF10" i="40"/>
  <c r="BW11" i="33"/>
  <c r="CC11" i="33"/>
  <c r="CC12" i="33"/>
  <c r="CC541" i="33"/>
  <c r="CC1623" i="33"/>
  <c r="BA260" i="33"/>
  <c r="AX766" i="33"/>
  <c r="AX830" i="33"/>
  <c r="V11" i="40"/>
  <c r="V12" i="40"/>
  <c r="AI595" i="33"/>
  <c r="AL830" i="33"/>
  <c r="AL766" i="33"/>
  <c r="BE766" i="33"/>
  <c r="BE830" i="33"/>
  <c r="BU541" i="33"/>
  <c r="BU11" i="33"/>
  <c r="BU206" i="33"/>
  <c r="BO541" i="33"/>
  <c r="BO11" i="33"/>
  <c r="AD10" i="40"/>
  <c r="BO206" i="33"/>
  <c r="AH260" i="33"/>
  <c r="AY12" i="33"/>
  <c r="BC12" i="33"/>
  <c r="AA11" i="40"/>
  <c r="AA12" i="40"/>
  <c r="BC595" i="33"/>
  <c r="AX260" i="33"/>
  <c r="AM260" i="33"/>
  <c r="CD541" i="33"/>
  <c r="CD1623" i="33"/>
  <c r="CD11" i="33"/>
  <c r="AZ260" i="33"/>
  <c r="AF595" i="33"/>
  <c r="BA595" i="33"/>
  <c r="AP766" i="33"/>
  <c r="AP830" i="33"/>
  <c r="AW766" i="33"/>
  <c r="AW830" i="33"/>
  <c r="AP260" i="33"/>
  <c r="AQ260" i="33"/>
  <c r="AK595" i="33"/>
  <c r="BV11" i="33"/>
  <c r="BV206" i="33"/>
  <c r="BV541" i="33"/>
  <c r="AH766" i="33"/>
  <c r="AH830" i="33"/>
  <c r="AX595" i="33"/>
  <c r="AR595" i="33"/>
  <c r="AZ595" i="33"/>
  <c r="AF766" i="33"/>
  <c r="AF830" i="33"/>
  <c r="BA830" i="33"/>
  <c r="BA766" i="33"/>
  <c r="BF12" i="33"/>
  <c r="AQ12" i="33"/>
  <c r="AV260" i="33"/>
  <c r="AO595" i="33"/>
  <c r="AK830" i="33"/>
  <c r="AK766" i="33"/>
  <c r="AU595" i="33"/>
  <c r="Y11" i="40"/>
  <c r="Y12" i="40"/>
  <c r="BD12" i="33"/>
  <c r="U11" i="40"/>
  <c r="U12" i="40"/>
  <c r="AE595" i="33"/>
  <c r="AJ12" i="33"/>
  <c r="AG12" i="33"/>
  <c r="AR260" i="33"/>
  <c r="AZ830" i="33"/>
  <c r="AZ766" i="33"/>
  <c r="BK541" i="33"/>
  <c r="AC10" i="40"/>
  <c r="BK11" i="33"/>
  <c r="BK12" i="33"/>
  <c r="BK206" i="33"/>
  <c r="AA1804" i="33"/>
  <c r="X1804" i="33"/>
  <c r="AB1804" i="33"/>
  <c r="O1804" i="33"/>
  <c r="V1804" i="33"/>
  <c r="V1805" i="33"/>
  <c r="Y1804" i="33"/>
  <c r="W1804" i="33"/>
  <c r="P1804" i="33"/>
  <c r="T1805" i="33"/>
  <c r="S1805" i="33"/>
  <c r="Q1804" i="33"/>
  <c r="Z1804" i="33"/>
  <c r="U1805" i="33"/>
  <c r="AA1980" i="33"/>
  <c r="AB1980" i="33"/>
  <c r="CQ12" i="33"/>
  <c r="AK11" i="40"/>
  <c r="AK12" i="40"/>
  <c r="CE12" i="33"/>
  <c r="AH11" i="40"/>
  <c r="AH12" i="40"/>
  <c r="CM12" i="33"/>
  <c r="AJ11" i="40"/>
  <c r="AJ12" i="40"/>
  <c r="CI12" i="33"/>
  <c r="AI11" i="40"/>
  <c r="AI12" i="40"/>
  <c r="DC12" i="33"/>
  <c r="AN11" i="40"/>
  <c r="AN12" i="40"/>
  <c r="DG12" i="33"/>
  <c r="AO11" i="40"/>
  <c r="AO12" i="40"/>
  <c r="CU12" i="33"/>
  <c r="AL11" i="40"/>
  <c r="AL12" i="40"/>
  <c r="CY12" i="33"/>
  <c r="AM11" i="40"/>
  <c r="AM12" i="40"/>
  <c r="W1623" i="40"/>
  <c r="BW1623" i="33"/>
  <c r="BN1623" i="33"/>
  <c r="AA1623" i="40"/>
  <c r="AX1023" i="33"/>
  <c r="AX65" i="33"/>
  <c r="AX1669" i="33"/>
  <c r="BE1023" i="33"/>
  <c r="BE1092" i="33"/>
  <c r="BE1669" i="33"/>
  <c r="AT1023" i="33"/>
  <c r="AT65" i="33"/>
  <c r="AT1669" i="33"/>
  <c r="BD1023" i="33"/>
  <c r="BD1092" i="33"/>
  <c r="BD1669" i="33"/>
  <c r="AV1023" i="33"/>
  <c r="AV1092" i="33"/>
  <c r="AV1669" i="33"/>
  <c r="AZ1023" i="33"/>
  <c r="AZ65" i="33"/>
  <c r="AZ1669" i="33"/>
  <c r="AR1023" i="33"/>
  <c r="AR1092" i="33"/>
  <c r="AR1669" i="33"/>
  <c r="AW1023" i="33"/>
  <c r="AW1092" i="33"/>
  <c r="AW1669" i="33"/>
  <c r="BF1023" i="33"/>
  <c r="BF1092" i="33"/>
  <c r="BF1669" i="33"/>
  <c r="BB1023" i="33"/>
  <c r="BB1092" i="33"/>
  <c r="BB1669" i="33"/>
  <c r="Z1623" i="40"/>
  <c r="AS1023" i="33"/>
  <c r="AS65" i="33"/>
  <c r="AS1669" i="33"/>
  <c r="BA1023" i="33"/>
  <c r="BA1669" i="33"/>
  <c r="BT1623" i="33"/>
  <c r="BI1623" i="33"/>
  <c r="BM1623" i="33"/>
  <c r="W1645" i="40"/>
  <c r="BK1623" i="33"/>
  <c r="BS1623" i="33"/>
  <c r="AM1623" i="40"/>
  <c r="BR1623" i="33"/>
  <c r="BY1623" i="33"/>
  <c r="AJ1623" i="40"/>
  <c r="BQ1623" i="33"/>
  <c r="BL1623" i="33"/>
  <c r="AI1623" i="40"/>
  <c r="BX1623" i="33"/>
  <c r="AK1623" i="40"/>
  <c r="AG1623" i="40"/>
  <c r="BO1623" i="33"/>
  <c r="BG1623" i="33"/>
  <c r="AH1623" i="40"/>
  <c r="AD1630" i="33"/>
  <c r="T1629" i="40"/>
  <c r="V1623" i="40"/>
  <c r="X1623" i="40"/>
  <c r="BV1623" i="33"/>
  <c r="BU1623" i="33"/>
  <c r="AO1623" i="40"/>
  <c r="AL1623" i="40"/>
  <c r="AR1645" i="33"/>
  <c r="AS1645" i="33"/>
  <c r="AT1645" i="33"/>
  <c r="AU1645" i="33"/>
  <c r="U1623" i="40"/>
  <c r="BZ1623" i="33"/>
  <c r="BH1623" i="33"/>
  <c r="BJ1623" i="33"/>
  <c r="BP1623" i="33"/>
  <c r="AN1623" i="40"/>
  <c r="Y1623" i="40"/>
  <c r="BT1157" i="33"/>
  <c r="BU1157" i="33"/>
  <c r="BV1157" i="33"/>
  <c r="BW1157" i="33"/>
  <c r="AE1157" i="40"/>
  <c r="AF1055" i="40"/>
  <c r="BT1156" i="33"/>
  <c r="BU1156" i="33"/>
  <c r="BV1156" i="33"/>
  <c r="BW1156" i="33"/>
  <c r="AG1055" i="40"/>
  <c r="AO1001" i="40"/>
  <c r="AJ1001" i="40"/>
  <c r="AH1001" i="40"/>
  <c r="AH1055" i="40"/>
  <c r="X1007" i="40"/>
  <c r="AQ1088" i="33"/>
  <c r="X1088" i="40"/>
  <c r="AQ1006" i="33"/>
  <c r="X1006" i="40"/>
  <c r="AQ1012" i="33"/>
  <c r="BS1007" i="33"/>
  <c r="AE1005" i="40"/>
  <c r="CA1007" i="33"/>
  <c r="AG1007" i="40"/>
  <c r="AG1005" i="40"/>
  <c r="AC1055" i="40"/>
  <c r="AL1001" i="40"/>
  <c r="BG1007" i="33"/>
  <c r="AB1005" i="40"/>
  <c r="BK1007" i="33"/>
  <c r="AC1005" i="40"/>
  <c r="AN1001" i="40"/>
  <c r="AI1001" i="40"/>
  <c r="Z1007" i="40"/>
  <c r="AY1006" i="33"/>
  <c r="Z1006" i="40"/>
  <c r="AY1088" i="33"/>
  <c r="Z1088" i="40"/>
  <c r="AY1012" i="33"/>
  <c r="Y1007" i="40"/>
  <c r="AU1006" i="33"/>
  <c r="Y1006" i="40"/>
  <c r="AU1088" i="33"/>
  <c r="Y1088" i="40"/>
  <c r="AU1012" i="33"/>
  <c r="AM1001" i="40"/>
  <c r="AD1055" i="40"/>
  <c r="AA1007" i="40"/>
  <c r="BC1012" i="33"/>
  <c r="BC1006" i="33"/>
  <c r="AA1006" i="40"/>
  <c r="BC1088" i="33"/>
  <c r="AA1088" i="40"/>
  <c r="AK1001" i="40"/>
  <c r="AK1055" i="40"/>
  <c r="BO1007" i="33"/>
  <c r="AD1005" i="40"/>
  <c r="AE1055" i="40"/>
  <c r="BW1007" i="33"/>
  <c r="AF1005" i="40"/>
  <c r="W595" i="40"/>
  <c r="AE767" i="33"/>
  <c r="U765" i="40"/>
  <c r="AU767" i="33"/>
  <c r="Y765" i="40"/>
  <c r="AM767" i="33"/>
  <c r="W765" i="40"/>
  <c r="X595" i="40"/>
  <c r="BC767" i="33"/>
  <c r="AA765" i="40"/>
  <c r="AY767" i="33"/>
  <c r="Z765" i="40"/>
  <c r="BG765" i="33"/>
  <c r="AB761" i="40"/>
  <c r="AQ767" i="33"/>
  <c r="X765" i="40"/>
  <c r="AI767" i="33"/>
  <c r="V765" i="40"/>
  <c r="Z595" i="40"/>
  <c r="AA595" i="40"/>
  <c r="AC206" i="40"/>
  <c r="V595" i="40"/>
  <c r="Y595" i="40"/>
  <c r="AB541" i="40"/>
  <c r="AB595" i="40"/>
  <c r="AE541" i="40"/>
  <c r="AD541" i="40"/>
  <c r="AC541" i="40"/>
  <c r="Y260" i="40"/>
  <c r="AF541" i="40"/>
  <c r="AG541" i="40"/>
  <c r="V260" i="40"/>
  <c r="W260" i="40"/>
  <c r="Z260" i="40"/>
  <c r="AB206" i="40"/>
  <c r="AB260" i="40"/>
  <c r="AF206" i="40"/>
  <c r="AD211" i="33"/>
  <c r="AD1628" i="33"/>
  <c r="T1628" i="40"/>
  <c r="X260" i="40"/>
  <c r="AA260" i="40"/>
  <c r="AD206" i="40"/>
  <c r="AE206" i="40"/>
  <c r="BE65" i="33"/>
  <c r="AB1805" i="33"/>
  <c r="AC1805" i="33"/>
  <c r="BI595" i="33"/>
  <c r="CS1005" i="33"/>
  <c r="CS1627" i="33"/>
  <c r="BU1018" i="33"/>
  <c r="BU1019" i="33"/>
  <c r="BU1022" i="33"/>
  <c r="BQ1090" i="33"/>
  <c r="BQ1089" i="33"/>
  <c r="BK260" i="33"/>
  <c r="CH1005" i="33"/>
  <c r="CH1627" i="33"/>
  <c r="BV1022" i="33"/>
  <c r="BV1018" i="33"/>
  <c r="BV1019" i="33"/>
  <c r="BI1018" i="33"/>
  <c r="BI1019" i="33"/>
  <c r="BI1022" i="33"/>
  <c r="DB1005" i="33"/>
  <c r="DB1627" i="33"/>
  <c r="CU1005" i="33"/>
  <c r="CU1627" i="33"/>
  <c r="BH1089" i="33"/>
  <c r="DH1005" i="33"/>
  <c r="DH1627" i="33"/>
  <c r="CP1005" i="33"/>
  <c r="CP1627" i="33"/>
  <c r="BZ1022" i="33"/>
  <c r="BZ1018" i="33"/>
  <c r="BZ1019" i="33"/>
  <c r="BX1089" i="33"/>
  <c r="BZ1090" i="33"/>
  <c r="BZ1089" i="33"/>
  <c r="BL1089" i="33"/>
  <c r="CK1005" i="33"/>
  <c r="CK1627" i="33"/>
  <c r="DG1005" i="33"/>
  <c r="DG1627" i="33"/>
  <c r="BI260" i="33"/>
  <c r="DE1005" i="33"/>
  <c r="DE1627" i="33"/>
  <c r="BV1089" i="33"/>
  <c r="BV1090" i="33"/>
  <c r="CJ1005" i="33"/>
  <c r="CJ1627" i="33"/>
  <c r="CV1005" i="33"/>
  <c r="CV1627" i="33"/>
  <c r="CZ1005" i="33"/>
  <c r="CZ1627" i="33"/>
  <c r="BJ1022" i="33"/>
  <c r="BJ1018" i="33"/>
  <c r="BJ1019" i="33"/>
  <c r="BT1018" i="33"/>
  <c r="BT1019" i="33"/>
  <c r="BT1022" i="33"/>
  <c r="BI1090" i="33"/>
  <c r="BI1089" i="33"/>
  <c r="BP1022" i="33"/>
  <c r="BP1018" i="33"/>
  <c r="BP1019" i="33"/>
  <c r="CL1005" i="33"/>
  <c r="CL1627" i="33"/>
  <c r="CI1005" i="33"/>
  <c r="CI1627" i="33"/>
  <c r="BL1022" i="33"/>
  <c r="BL1018" i="33"/>
  <c r="BL1019" i="33"/>
  <c r="CB1006" i="33"/>
  <c r="CB1088" i="33"/>
  <c r="CB1012" i="33"/>
  <c r="CB1013" i="33"/>
  <c r="CB1017" i="33"/>
  <c r="CY1005" i="33"/>
  <c r="CY1627" i="33"/>
  <c r="BM1022" i="33"/>
  <c r="BM1018" i="33"/>
  <c r="BM1019" i="33"/>
  <c r="DC1005" i="33"/>
  <c r="DC1627" i="33"/>
  <c r="BJ1090" i="33"/>
  <c r="BJ1089" i="33"/>
  <c r="BT1089" i="33"/>
  <c r="CQ1005" i="33"/>
  <c r="CQ1627" i="33"/>
  <c r="CO1005" i="33"/>
  <c r="CO1627" i="33"/>
  <c r="BP1089" i="33"/>
  <c r="BR1022" i="33"/>
  <c r="BR1018" i="33"/>
  <c r="BR1019" i="33"/>
  <c r="BN1022" i="33"/>
  <c r="BN1018" i="33"/>
  <c r="BN1019" i="33"/>
  <c r="DF1005" i="33"/>
  <c r="DF1627" i="33"/>
  <c r="CW1005" i="33"/>
  <c r="CW1627" i="33"/>
  <c r="CE1005" i="33"/>
  <c r="CE1627" i="33"/>
  <c r="BQ260" i="33"/>
  <c r="BY595" i="33"/>
  <c r="CC1006" i="33"/>
  <c r="CC1088" i="33"/>
  <c r="CC1012" i="33"/>
  <c r="CC1013" i="33"/>
  <c r="CC1017" i="33"/>
  <c r="BU1089" i="33"/>
  <c r="BU1090" i="33"/>
  <c r="CR1005" i="33"/>
  <c r="CR1627" i="33"/>
  <c r="BH1022" i="33"/>
  <c r="BH1018" i="33"/>
  <c r="BH1019" i="33"/>
  <c r="BM1089" i="33"/>
  <c r="BM1090" i="33"/>
  <c r="CG1005" i="33"/>
  <c r="CG1627" i="33"/>
  <c r="BY1018" i="33"/>
  <c r="BY1019" i="33"/>
  <c r="BY1022" i="33"/>
  <c r="DD1005" i="33"/>
  <c r="DD1627" i="33"/>
  <c r="CN1005" i="33"/>
  <c r="CN1627" i="33"/>
  <c r="BR1090" i="33"/>
  <c r="BR1089" i="33"/>
  <c r="CX1005" i="33"/>
  <c r="CX1627" i="33"/>
  <c r="BN1089" i="33"/>
  <c r="BN1090" i="33"/>
  <c r="BQ1018" i="33"/>
  <c r="BQ1019" i="33"/>
  <c r="BQ1022" i="33"/>
  <c r="CD1006" i="33"/>
  <c r="CD1088" i="33"/>
  <c r="CD1012" i="33"/>
  <c r="CD1013" i="33"/>
  <c r="CD1017" i="33"/>
  <c r="DA1005" i="33"/>
  <c r="DA1627" i="33"/>
  <c r="BG260" i="33"/>
  <c r="CT1005" i="33"/>
  <c r="CT1627" i="33"/>
  <c r="BY1090" i="33"/>
  <c r="BY1089" i="33"/>
  <c r="CM1005" i="33"/>
  <c r="CM1627" i="33"/>
  <c r="BX1022" i="33"/>
  <c r="BX1018" i="33"/>
  <c r="BX1019" i="33"/>
  <c r="DJ1005" i="33"/>
  <c r="DJ1627" i="33"/>
  <c r="DI1005" i="33"/>
  <c r="DI1627" i="33"/>
  <c r="CF1005" i="33"/>
  <c r="CF1627" i="33"/>
  <c r="BO260" i="33"/>
  <c r="BZ595" i="33"/>
  <c r="BJ260" i="33"/>
  <c r="BU260" i="33"/>
  <c r="BQ595" i="33"/>
  <c r="CD595" i="33"/>
  <c r="BT260" i="33"/>
  <c r="BI12" i="33"/>
  <c r="BN595" i="33"/>
  <c r="BV595" i="33"/>
  <c r="BP595" i="33"/>
  <c r="BH595" i="33"/>
  <c r="BJ595" i="33"/>
  <c r="BF831" i="33"/>
  <c r="BF832" i="33"/>
  <c r="AH831" i="33"/>
  <c r="AH832" i="33"/>
  <c r="AR831" i="33"/>
  <c r="BZ12" i="33"/>
  <c r="BD831" i="33"/>
  <c r="BJ766" i="33"/>
  <c r="BJ830" i="33"/>
  <c r="BO595" i="33"/>
  <c r="AD11" i="40"/>
  <c r="AD12" i="40"/>
  <c r="BL260" i="33"/>
  <c r="AW832" i="33"/>
  <c r="AW831" i="33"/>
  <c r="AL831" i="33"/>
  <c r="AL832" i="33"/>
  <c r="BR260" i="33"/>
  <c r="BI830" i="33"/>
  <c r="BI766" i="33"/>
  <c r="BL595" i="33"/>
  <c r="AG11" i="40"/>
  <c r="AG12" i="40"/>
  <c r="CA595" i="33"/>
  <c r="BM12" i="33"/>
  <c r="BM595" i="33"/>
  <c r="AC11" i="40"/>
  <c r="AC12" i="40"/>
  <c r="BK595" i="33"/>
  <c r="BV12" i="33"/>
  <c r="CD12" i="33"/>
  <c r="BU12" i="33"/>
  <c r="BU595" i="33"/>
  <c r="CC595" i="33"/>
  <c r="AT831" i="33"/>
  <c r="AT832" i="33"/>
  <c r="AJ831" i="33"/>
  <c r="AS831" i="33"/>
  <c r="AS832" i="33"/>
  <c r="AK831" i="33"/>
  <c r="AK832" i="33"/>
  <c r="BR595" i="33"/>
  <c r="CB12" i="33"/>
  <c r="CB595" i="33"/>
  <c r="AN831" i="33"/>
  <c r="BH260" i="33"/>
  <c r="BN260" i="33"/>
  <c r="AO832" i="33"/>
  <c r="AO831" i="33"/>
  <c r="AV831" i="33"/>
  <c r="BH830" i="33"/>
  <c r="BH766" i="33"/>
  <c r="BM260" i="33"/>
  <c r="BW12" i="33"/>
  <c r="AF11" i="40"/>
  <c r="AF12" i="40"/>
  <c r="BW595" i="33"/>
  <c r="BV260" i="33"/>
  <c r="AP831" i="33"/>
  <c r="AP832" i="33"/>
  <c r="BO12" i="33"/>
  <c r="BE832" i="33"/>
  <c r="BE831" i="33"/>
  <c r="AX831" i="33"/>
  <c r="AX832" i="33"/>
  <c r="BT595" i="33"/>
  <c r="AG832" i="33"/>
  <c r="BG595" i="33"/>
  <c r="AB11" i="40"/>
  <c r="AB12" i="40"/>
  <c r="BQ12" i="33"/>
  <c r="BS260" i="33"/>
  <c r="BJ12" i="33"/>
  <c r="BY12" i="33"/>
  <c r="BP12" i="33"/>
  <c r="BS595" i="33"/>
  <c r="AE11" i="40"/>
  <c r="AE12" i="40"/>
  <c r="AZ831" i="33"/>
  <c r="BA831" i="33"/>
  <c r="BA832" i="33"/>
  <c r="BB831" i="33"/>
  <c r="BB832" i="33"/>
  <c r="BP260" i="33"/>
  <c r="BX595" i="33"/>
  <c r="X1805" i="33"/>
  <c r="P1805" i="33"/>
  <c r="Y1805" i="33"/>
  <c r="Z1805" i="33"/>
  <c r="Q1805" i="33"/>
  <c r="W1805" i="33"/>
  <c r="R1805" i="33"/>
  <c r="AA1805" i="33"/>
  <c r="BF65" i="33"/>
  <c r="AI1055" i="40"/>
  <c r="AX1092" i="33"/>
  <c r="AV65" i="33"/>
  <c r="AZ1092" i="33"/>
  <c r="AZ1093" i="33"/>
  <c r="BB65" i="33"/>
  <c r="AR65" i="33"/>
  <c r="BB1026" i="33"/>
  <c r="BB1028" i="33"/>
  <c r="BB1680" i="33"/>
  <c r="AZ1026" i="33"/>
  <c r="AZ1028" i="33"/>
  <c r="AZ1680" i="33"/>
  <c r="BE1026" i="33"/>
  <c r="BE1028" i="33"/>
  <c r="BE1680" i="33"/>
  <c r="AT1026" i="33"/>
  <c r="AT1028" i="33"/>
  <c r="AT1680" i="33"/>
  <c r="AT1092" i="33"/>
  <c r="AX1093" i="33"/>
  <c r="BF1026" i="33"/>
  <c r="BF1028" i="33"/>
  <c r="BF1680" i="33"/>
  <c r="AV1026" i="33"/>
  <c r="AV1028" i="33"/>
  <c r="AV1680" i="33"/>
  <c r="AX1026" i="33"/>
  <c r="AX1028" i="33"/>
  <c r="AX1680" i="33"/>
  <c r="AR1026" i="33"/>
  <c r="AR1680" i="33"/>
  <c r="AW1026" i="33"/>
  <c r="AW1028" i="33"/>
  <c r="AW1680" i="33"/>
  <c r="BD1026" i="33"/>
  <c r="BD1028" i="33"/>
  <c r="BD1680" i="33"/>
  <c r="BA1026" i="33"/>
  <c r="BA1028" i="33"/>
  <c r="BA1680" i="33"/>
  <c r="X1645" i="40"/>
  <c r="AC1623" i="40"/>
  <c r="AS1026" i="33"/>
  <c r="AS1028" i="33"/>
  <c r="AS1680" i="33"/>
  <c r="AF1623" i="40"/>
  <c r="AS1092" i="33"/>
  <c r="AW1093" i="33"/>
  <c r="BV1023" i="33"/>
  <c r="BV65" i="33"/>
  <c r="BV1669" i="33"/>
  <c r="BY1023" i="33"/>
  <c r="BY1092" i="33"/>
  <c r="BY1669" i="33"/>
  <c r="BP1023" i="33"/>
  <c r="BP1092" i="33"/>
  <c r="BP1669" i="33"/>
  <c r="BA1092" i="33"/>
  <c r="BB1094" i="33"/>
  <c r="BJ1023" i="33"/>
  <c r="BJ1092" i="33"/>
  <c r="BJ1093" i="33"/>
  <c r="BJ1669" i="33"/>
  <c r="BQ1023" i="33"/>
  <c r="BQ65" i="33"/>
  <c r="BQ1669" i="33"/>
  <c r="BA65" i="33"/>
  <c r="BN1023" i="33"/>
  <c r="BN1669" i="33"/>
  <c r="BT1023" i="33"/>
  <c r="BT65" i="33"/>
  <c r="BT1669" i="33"/>
  <c r="BI1023" i="33"/>
  <c r="BI1092" i="33"/>
  <c r="BI1669" i="33"/>
  <c r="BU1023" i="33"/>
  <c r="BU1669" i="33"/>
  <c r="BL1023" i="33"/>
  <c r="BL65" i="33"/>
  <c r="BL1669" i="33"/>
  <c r="BH1023" i="33"/>
  <c r="BH1092" i="33"/>
  <c r="BH1093" i="33"/>
  <c r="BH1669" i="33"/>
  <c r="BM1023" i="33"/>
  <c r="BM1092" i="33"/>
  <c r="BM1669" i="33"/>
  <c r="BX1023" i="33"/>
  <c r="BX65" i="33"/>
  <c r="BX1669" i="33"/>
  <c r="BR1023" i="33"/>
  <c r="BR1669" i="33"/>
  <c r="BZ1023" i="33"/>
  <c r="BZ65" i="33"/>
  <c r="BZ1669" i="33"/>
  <c r="AW65" i="33"/>
  <c r="BD65" i="33"/>
  <c r="AN1627" i="40"/>
  <c r="AI1627" i="40"/>
  <c r="Z1089" i="40"/>
  <c r="AD1623" i="40"/>
  <c r="AO1627" i="40"/>
  <c r="AK1627" i="40"/>
  <c r="AJ1627" i="40"/>
  <c r="AL1627" i="40"/>
  <c r="AV1645" i="33"/>
  <c r="AW1645" i="33"/>
  <c r="AX1645" i="33"/>
  <c r="AY1645" i="33"/>
  <c r="AH1627" i="40"/>
  <c r="T1630" i="40"/>
  <c r="E5" i="45"/>
  <c r="AD1635" i="33"/>
  <c r="AB1623" i="40"/>
  <c r="AE1623" i="40"/>
  <c r="AM1627" i="40"/>
  <c r="BX1156" i="33"/>
  <c r="BY1156" i="33"/>
  <c r="BZ1156" i="33"/>
  <c r="CA1156" i="33"/>
  <c r="AF1156" i="40"/>
  <c r="BX1157" i="33"/>
  <c r="BY1157" i="33"/>
  <c r="BZ1157" i="33"/>
  <c r="CA1157" i="33"/>
  <c r="AF1157" i="40"/>
  <c r="AE1156" i="40"/>
  <c r="Y1089" i="40"/>
  <c r="AA1089" i="40"/>
  <c r="AM1055" i="40"/>
  <c r="CA1088" i="33"/>
  <c r="AG1088" i="40"/>
  <c r="AC260" i="40"/>
  <c r="CA1006" i="33"/>
  <c r="AG1006" i="40"/>
  <c r="CA1012" i="33"/>
  <c r="CA1013" i="33"/>
  <c r="AM1005" i="40"/>
  <c r="AN1055" i="40"/>
  <c r="AJ1055" i="40"/>
  <c r="BC1013" i="33"/>
  <c r="AA1012" i="40"/>
  <c r="AY1013" i="33"/>
  <c r="Z1012" i="40"/>
  <c r="AH1005" i="40"/>
  <c r="AN1005" i="40"/>
  <c r="AF1007" i="40"/>
  <c r="BW1012" i="33"/>
  <c r="BW1006" i="33"/>
  <c r="AF1006" i="40"/>
  <c r="BW1088" i="33"/>
  <c r="AF1088" i="40"/>
  <c r="AZ1090" i="33"/>
  <c r="AY1089" i="33"/>
  <c r="AY1090" i="33"/>
  <c r="AC1007" i="40"/>
  <c r="BK1006" i="33"/>
  <c r="AC1006" i="40"/>
  <c r="BK1088" i="33"/>
  <c r="AC1088" i="40"/>
  <c r="BK1012" i="33"/>
  <c r="AE1007" i="40"/>
  <c r="BS1006" i="33"/>
  <c r="AE1006" i="40"/>
  <c r="BS1088" i="33"/>
  <c r="AE1088" i="40"/>
  <c r="BS1012" i="33"/>
  <c r="AO1005" i="40"/>
  <c r="AQ1013" i="33"/>
  <c r="X1012" i="40"/>
  <c r="AK1005" i="40"/>
  <c r="AB1007" i="40"/>
  <c r="BG1006" i="33"/>
  <c r="AB1006" i="40"/>
  <c r="BG1088" i="33"/>
  <c r="AB1088" i="40"/>
  <c r="AB1089" i="40"/>
  <c r="BG1012" i="33"/>
  <c r="AJ1005" i="40"/>
  <c r="AI1005" i="40"/>
  <c r="AD1007" i="40"/>
  <c r="BO1006" i="33"/>
  <c r="AD1006" i="40"/>
  <c r="BO1088" i="33"/>
  <c r="AD1088" i="40"/>
  <c r="BO1012" i="33"/>
  <c r="AU1013" i="33"/>
  <c r="Y1012" i="40"/>
  <c r="AL1055" i="40"/>
  <c r="AU1090" i="33"/>
  <c r="AU1089" i="33"/>
  <c r="AV1090" i="33"/>
  <c r="AL1005" i="40"/>
  <c r="BC1090" i="33"/>
  <c r="BC1089" i="33"/>
  <c r="BD1090" i="33"/>
  <c r="AO1055" i="40"/>
  <c r="V767" i="40"/>
  <c r="AI766" i="33"/>
  <c r="V766" i="40"/>
  <c r="AI830" i="33"/>
  <c r="V830" i="40"/>
  <c r="AA767" i="40"/>
  <c r="BC830" i="33"/>
  <c r="AA830" i="40"/>
  <c r="BC766" i="33"/>
  <c r="AA766" i="40"/>
  <c r="AQ766" i="33"/>
  <c r="X766" i="40"/>
  <c r="X767" i="40"/>
  <c r="AQ830" i="33"/>
  <c r="X830" i="40"/>
  <c r="W767" i="40"/>
  <c r="AM830" i="33"/>
  <c r="W830" i="40"/>
  <c r="AM766" i="33"/>
  <c r="W766" i="40"/>
  <c r="BG767" i="33"/>
  <c r="AB765" i="40"/>
  <c r="Y767" i="40"/>
  <c r="AU766" i="33"/>
  <c r="Y766" i="40"/>
  <c r="AU830" i="33"/>
  <c r="Y830" i="40"/>
  <c r="Y831" i="40"/>
  <c r="Z767" i="40"/>
  <c r="AY830" i="33"/>
  <c r="Z830" i="40"/>
  <c r="AY766" i="33"/>
  <c r="Z766" i="40"/>
  <c r="U767" i="40"/>
  <c r="AE766" i="33"/>
  <c r="U766" i="40"/>
  <c r="AE830" i="33"/>
  <c r="U830" i="40"/>
  <c r="AF595" i="40"/>
  <c r="AG595" i="40"/>
  <c r="AC595" i="40"/>
  <c r="AD595" i="40"/>
  <c r="AE595" i="40"/>
  <c r="AG260" i="40"/>
  <c r="AF260" i="40"/>
  <c r="AE260" i="40"/>
  <c r="AD260" i="40"/>
  <c r="AX1094" i="33"/>
  <c r="BB1093" i="33"/>
  <c r="BF1093" i="33"/>
  <c r="BF1094" i="33"/>
  <c r="AV1093" i="33"/>
  <c r="BE1094" i="33"/>
  <c r="AW1094" i="33"/>
  <c r="CW1007" i="33"/>
  <c r="CW1629" i="33"/>
  <c r="CW1630" i="33"/>
  <c r="CW1635" i="33"/>
  <c r="CW1636" i="33"/>
  <c r="CW1641" i="33"/>
  <c r="CB1022" i="33"/>
  <c r="CB1018" i="33"/>
  <c r="CB1019" i="33"/>
  <c r="CH1007" i="33"/>
  <c r="CH1629" i="33"/>
  <c r="CH1630" i="33"/>
  <c r="CH1635" i="33"/>
  <c r="CH1636" i="33"/>
  <c r="CH1641" i="33"/>
  <c r="CR1007" i="33"/>
  <c r="CR1629" i="33"/>
  <c r="CR1630" i="33"/>
  <c r="CR1635" i="33"/>
  <c r="CR1636" i="33"/>
  <c r="CR1641" i="33"/>
  <c r="CF1007" i="33"/>
  <c r="CF1629" i="33"/>
  <c r="CF1630" i="33"/>
  <c r="CF1635" i="33"/>
  <c r="CF1636" i="33"/>
  <c r="CF1641" i="33"/>
  <c r="CX1007" i="33"/>
  <c r="CX1629" i="33"/>
  <c r="CX1630" i="33"/>
  <c r="CX1635" i="33"/>
  <c r="CX1636" i="33"/>
  <c r="CG1007" i="33"/>
  <c r="CG1629" i="33"/>
  <c r="CG1630" i="33"/>
  <c r="CG1635" i="33"/>
  <c r="CG1636" i="33"/>
  <c r="CG1641" i="33"/>
  <c r="CV1007" i="33"/>
  <c r="CV1629" i="33"/>
  <c r="CV1630" i="33"/>
  <c r="CV1635" i="33"/>
  <c r="CV1636" i="33"/>
  <c r="CV1641" i="33"/>
  <c r="CP1007" i="33"/>
  <c r="CP1629" i="33"/>
  <c r="CP1630" i="33"/>
  <c r="CP1635" i="33"/>
  <c r="CP1636" i="33"/>
  <c r="DB1007" i="33"/>
  <c r="DB1629" i="33"/>
  <c r="DB1630" i="33"/>
  <c r="DB1635" i="33"/>
  <c r="DB1636" i="33"/>
  <c r="DB1641" i="33"/>
  <c r="CN1007" i="33"/>
  <c r="CN1629" i="33"/>
  <c r="CN1630" i="33"/>
  <c r="CN1635" i="33"/>
  <c r="CN1636" i="33"/>
  <c r="CN1641" i="33"/>
  <c r="CU1007" i="33"/>
  <c r="CU1629" i="33"/>
  <c r="CQ1007" i="33"/>
  <c r="CQ1629" i="33"/>
  <c r="CB1089" i="33"/>
  <c r="DF1007" i="33"/>
  <c r="DF1629" i="33"/>
  <c r="DF1630" i="33"/>
  <c r="DF1635" i="33"/>
  <c r="DF1636" i="33"/>
  <c r="DF1641" i="33"/>
  <c r="DJ1007" i="33"/>
  <c r="DJ1629" i="33"/>
  <c r="DJ1630" i="33"/>
  <c r="DJ1635" i="33"/>
  <c r="DJ1636" i="33"/>
  <c r="DJ1641" i="33"/>
  <c r="CC1089" i="33"/>
  <c r="CC1090" i="33"/>
  <c r="CL1007" i="33"/>
  <c r="CL1629" i="33"/>
  <c r="CL1630" i="33"/>
  <c r="CL1635" i="33"/>
  <c r="CL1636" i="33"/>
  <c r="CL1641" i="33"/>
  <c r="DC1007" i="33"/>
  <c r="DC1629" i="33"/>
  <c r="CM1007" i="33"/>
  <c r="CM1629" i="33"/>
  <c r="DA1007" i="33"/>
  <c r="DA1629" i="33"/>
  <c r="DA1630" i="33"/>
  <c r="DA1635" i="33"/>
  <c r="DA1636" i="33"/>
  <c r="DA1641" i="33"/>
  <c r="DE1007" i="33"/>
  <c r="DE1629" i="33"/>
  <c r="DE1630" i="33"/>
  <c r="DE1635" i="33"/>
  <c r="DE1636" i="33"/>
  <c r="DE1641" i="33"/>
  <c r="DG1007" i="33"/>
  <c r="DG1629" i="33"/>
  <c r="DH1007" i="33"/>
  <c r="DH1629" i="33"/>
  <c r="DH1630" i="33"/>
  <c r="DH1635" i="33"/>
  <c r="DH1636" i="33"/>
  <c r="DH1641" i="33"/>
  <c r="CC1022" i="33"/>
  <c r="CC1018" i="33"/>
  <c r="CC1019" i="33"/>
  <c r="CT1007" i="33"/>
  <c r="CT1629" i="33"/>
  <c r="CT1630" i="33"/>
  <c r="CT1635" i="33"/>
  <c r="CT1636" i="33"/>
  <c r="CT1641" i="33"/>
  <c r="DD1007" i="33"/>
  <c r="DD1629" i="33"/>
  <c r="DD1630" i="33"/>
  <c r="DD1635" i="33"/>
  <c r="DD1636" i="33"/>
  <c r="DD1641" i="33"/>
  <c r="CE1007" i="33"/>
  <c r="CE1629" i="33"/>
  <c r="CS1007" i="33"/>
  <c r="CS1629" i="33"/>
  <c r="CS1630" i="33"/>
  <c r="CS1635" i="33"/>
  <c r="CS1636" i="33"/>
  <c r="CS1641" i="33"/>
  <c r="CD1089" i="33"/>
  <c r="CD1090" i="33"/>
  <c r="CO1007" i="33"/>
  <c r="CO1629" i="33"/>
  <c r="CO1630" i="33"/>
  <c r="CO1635" i="33"/>
  <c r="CO1636" i="33"/>
  <c r="CO1641" i="33"/>
  <c r="CZ1007" i="33"/>
  <c r="CZ1629" i="33"/>
  <c r="CZ1630" i="33"/>
  <c r="CZ1635" i="33"/>
  <c r="CZ1636" i="33"/>
  <c r="CZ1641" i="33"/>
  <c r="DI1007" i="33"/>
  <c r="DI1629" i="33"/>
  <c r="DI1630" i="33"/>
  <c r="DI1635" i="33"/>
  <c r="DI1636" i="33"/>
  <c r="CD1022" i="33"/>
  <c r="CD1018" i="33"/>
  <c r="CD1019" i="33"/>
  <c r="CY1007" i="33"/>
  <c r="CY1629" i="33"/>
  <c r="CI1007" i="33"/>
  <c r="CI1629" i="33"/>
  <c r="CJ1007" i="33"/>
  <c r="CJ1629" i="33"/>
  <c r="CJ1630" i="33"/>
  <c r="CJ1635" i="33"/>
  <c r="CJ1636" i="33"/>
  <c r="CJ1641" i="33"/>
  <c r="CK1007" i="33"/>
  <c r="CK1629" i="33"/>
  <c r="CK1630" i="33"/>
  <c r="CK1635" i="33"/>
  <c r="CK1636" i="33"/>
  <c r="CK1641" i="33"/>
  <c r="BH831" i="33"/>
  <c r="BJ831" i="33"/>
  <c r="BJ832" i="33"/>
  <c r="BI831" i="33"/>
  <c r="BI832" i="33"/>
  <c r="AR1028" i="33"/>
  <c r="BP65" i="33"/>
  <c r="BA1093" i="33"/>
  <c r="BZ1092" i="33"/>
  <c r="BZ1094" i="33"/>
  <c r="BD1093" i="33"/>
  <c r="BH65" i="33"/>
  <c r="W831" i="40"/>
  <c r="BI65" i="33"/>
  <c r="BV1092" i="33"/>
  <c r="BM65" i="33"/>
  <c r="BT1092" i="33"/>
  <c r="BY65" i="33"/>
  <c r="BJ65" i="33"/>
  <c r="BQ1026" i="33"/>
  <c r="BQ1028" i="33"/>
  <c r="BQ1680" i="33"/>
  <c r="BQ1092" i="33"/>
  <c r="BQ1093" i="33"/>
  <c r="BM1026" i="33"/>
  <c r="BM1028" i="33"/>
  <c r="BM1680" i="33"/>
  <c r="BI1026" i="33"/>
  <c r="BI1028" i="33"/>
  <c r="BI1680" i="33"/>
  <c r="BV1026" i="33"/>
  <c r="BV1028" i="33"/>
  <c r="BV1680" i="33"/>
  <c r="BU1026" i="33"/>
  <c r="BU1028" i="33"/>
  <c r="BU1680" i="33"/>
  <c r="BY1026" i="33"/>
  <c r="BY1028" i="33"/>
  <c r="BY1680" i="33"/>
  <c r="BJ1026" i="33"/>
  <c r="BJ1028" i="33"/>
  <c r="BJ1680" i="33"/>
  <c r="BX1026" i="33"/>
  <c r="BX1028" i="33"/>
  <c r="BX1680" i="33"/>
  <c r="BX1092" i="33"/>
  <c r="BY1094" i="33"/>
  <c r="BU65" i="33"/>
  <c r="BZ1026" i="33"/>
  <c r="BZ1028" i="33"/>
  <c r="BZ1680" i="33"/>
  <c r="BH1026" i="33"/>
  <c r="BH1028" i="33"/>
  <c r="BH1680" i="33"/>
  <c r="BT1026" i="33"/>
  <c r="BT1028" i="33"/>
  <c r="BT1680" i="33"/>
  <c r="BR1026" i="33"/>
  <c r="BR1028" i="33"/>
  <c r="BR1680" i="33"/>
  <c r="BL1026" i="33"/>
  <c r="BL1028" i="33"/>
  <c r="BL1680" i="33"/>
  <c r="BN1026" i="33"/>
  <c r="BN1028" i="33"/>
  <c r="BN1680" i="33"/>
  <c r="BP1026" i="33"/>
  <c r="BP1028" i="33"/>
  <c r="BP1680" i="33"/>
  <c r="BU1092" i="33"/>
  <c r="Y1645" i="40"/>
  <c r="BR65" i="33"/>
  <c r="BA1094" i="33"/>
  <c r="BR1092" i="33"/>
  <c r="CB1023" i="33"/>
  <c r="CB65" i="33"/>
  <c r="CB1669" i="33"/>
  <c r="BL1092" i="33"/>
  <c r="BL1093" i="33"/>
  <c r="CD1023" i="33"/>
  <c r="CD1092" i="33"/>
  <c r="CD1669" i="33"/>
  <c r="BN65" i="33"/>
  <c r="BE1093" i="33"/>
  <c r="BN1092" i="33"/>
  <c r="CC1023" i="33"/>
  <c r="CC1669" i="33"/>
  <c r="AE1089" i="40"/>
  <c r="DC1630" i="33"/>
  <c r="AN1629" i="40"/>
  <c r="CQ1630" i="33"/>
  <c r="AK1629" i="40"/>
  <c r="CU1630" i="33"/>
  <c r="AL1629" i="40"/>
  <c r="AD1636" i="33"/>
  <c r="T1635" i="40"/>
  <c r="CI1630" i="33"/>
  <c r="AI1629" i="40"/>
  <c r="CE1630" i="33"/>
  <c r="AH1629" i="40"/>
  <c r="CY1630" i="33"/>
  <c r="AM1629" i="40"/>
  <c r="DG1630" i="33"/>
  <c r="AO1629" i="40"/>
  <c r="CP1641" i="33"/>
  <c r="AZ1645" i="33"/>
  <c r="BA1645" i="33"/>
  <c r="BB1645" i="33"/>
  <c r="BC1645" i="33"/>
  <c r="DI1641" i="33"/>
  <c r="CA1089" i="33"/>
  <c r="CA1090" i="33"/>
  <c r="CM1630" i="33"/>
  <c r="AJ1629" i="40"/>
  <c r="CB1090" i="33"/>
  <c r="CX1641" i="33"/>
  <c r="Z831" i="40"/>
  <c r="CB1157" i="33"/>
  <c r="CC1157" i="33"/>
  <c r="CD1157" i="33"/>
  <c r="AG1157" i="40"/>
  <c r="AD1089" i="40"/>
  <c r="CB1156" i="33"/>
  <c r="CC1156" i="33"/>
  <c r="CD1156" i="33"/>
  <c r="AG1156" i="40"/>
  <c r="AF1089" i="40"/>
  <c r="AG1089" i="40"/>
  <c r="AG1012" i="40"/>
  <c r="AC1089" i="40"/>
  <c r="AO1007" i="40"/>
  <c r="AH1007" i="40"/>
  <c r="AL1007" i="40"/>
  <c r="AA831" i="40"/>
  <c r="AN1007" i="40"/>
  <c r="BK1090" i="33"/>
  <c r="BK1089" i="33"/>
  <c r="BL1090" i="33"/>
  <c r="BW1013" i="33"/>
  <c r="AF1012" i="40"/>
  <c r="CA1017" i="33"/>
  <c r="AG1013" i="40"/>
  <c r="AQ1017" i="33"/>
  <c r="X1013" i="40"/>
  <c r="AI1007" i="40"/>
  <c r="BG1013" i="33"/>
  <c r="AB1012" i="40"/>
  <c r="BS1013" i="33"/>
  <c r="AE1012" i="40"/>
  <c r="AM1007" i="40"/>
  <c r="AJ1007" i="40"/>
  <c r="AK1007" i="40"/>
  <c r="AU1017" i="33"/>
  <c r="Y1013" i="40"/>
  <c r="BG1090" i="33"/>
  <c r="BH1090" i="33"/>
  <c r="BG1089" i="33"/>
  <c r="BT1090" i="33"/>
  <c r="BS1090" i="33"/>
  <c r="BS1089" i="33"/>
  <c r="BO1013" i="33"/>
  <c r="AD1012" i="40"/>
  <c r="AY1017" i="33"/>
  <c r="Z1013" i="40"/>
  <c r="BO1089" i="33"/>
  <c r="BO1090" i="33"/>
  <c r="BP1090" i="33"/>
  <c r="BW1089" i="33"/>
  <c r="BX1090" i="33"/>
  <c r="BW1090" i="33"/>
  <c r="BK1013" i="33"/>
  <c r="AC1012" i="40"/>
  <c r="BC1017" i="33"/>
  <c r="AA1013" i="40"/>
  <c r="V831" i="40"/>
  <c r="X831" i="40"/>
  <c r="AF832" i="33"/>
  <c r="AE832" i="33"/>
  <c r="AB767" i="40"/>
  <c r="BG830" i="33"/>
  <c r="AB830" i="40"/>
  <c r="AB831" i="40"/>
  <c r="BG766" i="33"/>
  <c r="AB766" i="40"/>
  <c r="BD832" i="33"/>
  <c r="BC831" i="33"/>
  <c r="BC832" i="33"/>
  <c r="AY831" i="33"/>
  <c r="AZ832" i="33"/>
  <c r="AY832" i="33"/>
  <c r="AM831" i="33"/>
  <c r="AN832" i="33"/>
  <c r="AM832" i="33"/>
  <c r="AI831" i="33"/>
  <c r="AI832" i="33"/>
  <c r="AJ832" i="33"/>
  <c r="AU831" i="33"/>
  <c r="AU832" i="33"/>
  <c r="AV832" i="33"/>
  <c r="AQ831" i="33"/>
  <c r="AR832" i="33"/>
  <c r="AQ832" i="33"/>
  <c r="BT1093" i="33"/>
  <c r="BM1093" i="33"/>
  <c r="BI1094" i="33"/>
  <c r="BI1093" i="33"/>
  <c r="BJ1094" i="33"/>
  <c r="CV1006" i="33"/>
  <c r="CV1628" i="33"/>
  <c r="CV1088" i="33"/>
  <c r="CV1012" i="33"/>
  <c r="CV1013" i="33"/>
  <c r="CV1017" i="33"/>
  <c r="CQ1006" i="33"/>
  <c r="CQ1628" i="33"/>
  <c r="CQ1088" i="33"/>
  <c r="CQ1012" i="33"/>
  <c r="CZ1006" i="33"/>
  <c r="CZ1628" i="33"/>
  <c r="CZ1088" i="33"/>
  <c r="CZ1012" i="33"/>
  <c r="CZ1013" i="33"/>
  <c r="CZ1017" i="33"/>
  <c r="CS1006" i="33"/>
  <c r="CS1628" i="33"/>
  <c r="CS1088" i="33"/>
  <c r="CS1012" i="33"/>
  <c r="CS1013" i="33"/>
  <c r="CS1017" i="33"/>
  <c r="DA1006" i="33"/>
  <c r="DA1628" i="33"/>
  <c r="DA1088" i="33"/>
  <c r="DA1012" i="33"/>
  <c r="DA1013" i="33"/>
  <c r="DA1017" i="33"/>
  <c r="CK1006" i="33"/>
  <c r="CK1628" i="33"/>
  <c r="CK1088" i="33"/>
  <c r="CK1012" i="33"/>
  <c r="CK1013" i="33"/>
  <c r="CK1017" i="33"/>
  <c r="CY1006" i="33"/>
  <c r="CY1628" i="33"/>
  <c r="CY1088" i="33"/>
  <c r="CY1012" i="33"/>
  <c r="CM1006" i="33"/>
  <c r="CM1628" i="33"/>
  <c r="CM1088" i="33"/>
  <c r="CM1012" i="33"/>
  <c r="CL1006" i="33"/>
  <c r="CL1628" i="33"/>
  <c r="CL1088" i="33"/>
  <c r="CL1012" i="33"/>
  <c r="CL1013" i="33"/>
  <c r="CL1017" i="33"/>
  <c r="CU1006" i="33"/>
  <c r="CU1628" i="33"/>
  <c r="CU1088" i="33"/>
  <c r="CU1012" i="33"/>
  <c r="DB1006" i="33"/>
  <c r="DB1628" i="33"/>
  <c r="DB1088" i="33"/>
  <c r="DB1012" i="33"/>
  <c r="DB1013" i="33"/>
  <c r="DB1017" i="33"/>
  <c r="CG1006" i="33"/>
  <c r="CG1628" i="33"/>
  <c r="CG1088" i="33"/>
  <c r="CG1012" i="33"/>
  <c r="CG1013" i="33"/>
  <c r="CG1017" i="33"/>
  <c r="CF1006" i="33"/>
  <c r="CF1628" i="33"/>
  <c r="CF1088" i="33"/>
  <c r="CF1012" i="33"/>
  <c r="CF1013" i="33"/>
  <c r="CF1017" i="33"/>
  <c r="DG1006" i="33"/>
  <c r="DG1628" i="33"/>
  <c r="DG1088" i="33"/>
  <c r="DG1012" i="33"/>
  <c r="CX1006" i="33"/>
  <c r="CX1628" i="33"/>
  <c r="CX1088" i="33"/>
  <c r="CX1012" i="33"/>
  <c r="CX1013" i="33"/>
  <c r="CX1017" i="33"/>
  <c r="DE1006" i="33"/>
  <c r="DE1628" i="33"/>
  <c r="DE1088" i="33"/>
  <c r="DE1012" i="33"/>
  <c r="DE1013" i="33"/>
  <c r="DE1017" i="33"/>
  <c r="DF1006" i="33"/>
  <c r="DF1628" i="33"/>
  <c r="DF1088" i="33"/>
  <c r="DF1012" i="33"/>
  <c r="DF1013" i="33"/>
  <c r="DF1017" i="33"/>
  <c r="CN1006" i="33"/>
  <c r="CN1628" i="33"/>
  <c r="CN1088" i="33"/>
  <c r="CN1012" i="33"/>
  <c r="CN1013" i="33"/>
  <c r="CN1017" i="33"/>
  <c r="CE1006" i="33"/>
  <c r="CE1628" i="33"/>
  <c r="CE1088" i="33"/>
  <c r="CE1012" i="33"/>
  <c r="CT1006" i="33"/>
  <c r="CT1628" i="33"/>
  <c r="CT1088" i="33"/>
  <c r="CT1012" i="33"/>
  <c r="CT1013" i="33"/>
  <c r="CT1017" i="33"/>
  <c r="DJ1006" i="33"/>
  <c r="DJ1628" i="33"/>
  <c r="DJ1088" i="33"/>
  <c r="DJ1012" i="33"/>
  <c r="DJ1013" i="33"/>
  <c r="DJ1017" i="33"/>
  <c r="CR1006" i="33"/>
  <c r="CR1628" i="33"/>
  <c r="CR1088" i="33"/>
  <c r="CR1012" i="33"/>
  <c r="CR1013" i="33"/>
  <c r="CR1017" i="33"/>
  <c r="DI1006" i="33"/>
  <c r="DI1628" i="33"/>
  <c r="DI1088" i="33"/>
  <c r="DI1012" i="33"/>
  <c r="DI1013" i="33"/>
  <c r="DI1017" i="33"/>
  <c r="CI1006" i="33"/>
  <c r="CI1628" i="33"/>
  <c r="CI1088" i="33"/>
  <c r="CI1012" i="33"/>
  <c r="DC1006" i="33"/>
  <c r="DC1628" i="33"/>
  <c r="DC1088" i="33"/>
  <c r="DC1012" i="33"/>
  <c r="CJ1006" i="33"/>
  <c r="CJ1628" i="33"/>
  <c r="CJ1088" i="33"/>
  <c r="CJ1012" i="33"/>
  <c r="CJ1013" i="33"/>
  <c r="CJ1017" i="33"/>
  <c r="DH1006" i="33"/>
  <c r="DH1628" i="33"/>
  <c r="DH1088" i="33"/>
  <c r="DH1012" i="33"/>
  <c r="DH1013" i="33"/>
  <c r="DH1017" i="33"/>
  <c r="CP1006" i="33"/>
  <c r="CP1628" i="33"/>
  <c r="CP1088" i="33"/>
  <c r="CP1012" i="33"/>
  <c r="CP1013" i="33"/>
  <c r="CP1017" i="33"/>
  <c r="CH1006" i="33"/>
  <c r="CH1628" i="33"/>
  <c r="CH1088" i="33"/>
  <c r="CH1012" i="33"/>
  <c r="CH1013" i="33"/>
  <c r="CH1017" i="33"/>
  <c r="CO1006" i="33"/>
  <c r="CO1628" i="33"/>
  <c r="CO1088" i="33"/>
  <c r="CO1012" i="33"/>
  <c r="CO1013" i="33"/>
  <c r="CO1017" i="33"/>
  <c r="DD1006" i="33"/>
  <c r="DD1628" i="33"/>
  <c r="DD1088" i="33"/>
  <c r="DD1012" i="33"/>
  <c r="DD1013" i="33"/>
  <c r="DD1017" i="33"/>
  <c r="CW1006" i="33"/>
  <c r="CW1628" i="33"/>
  <c r="CW1088" i="33"/>
  <c r="CW1012" i="33"/>
  <c r="CW1013" i="33"/>
  <c r="CW1017" i="33"/>
  <c r="E1710" i="33"/>
  <c r="D1710" i="33"/>
  <c r="C1710" i="33"/>
  <c r="F1706" i="33"/>
  <c r="I1710" i="33"/>
  <c r="H1710" i="33"/>
  <c r="G1710" i="33"/>
  <c r="J1706" i="33"/>
  <c r="M1710" i="33"/>
  <c r="L1710" i="33"/>
  <c r="K1710" i="33"/>
  <c r="O1710" i="33"/>
  <c r="N1706" i="33"/>
  <c r="Q1710" i="33"/>
  <c r="P1710" i="33"/>
  <c r="R1706" i="33"/>
  <c r="V1710" i="33"/>
  <c r="U1710" i="33"/>
  <c r="T1710" i="33"/>
  <c r="S1710" i="33"/>
  <c r="Y1710" i="33"/>
  <c r="X1710" i="33"/>
  <c r="W1710" i="33"/>
  <c r="Z1706" i="33"/>
  <c r="AA1710" i="33"/>
  <c r="AB1710" i="33"/>
  <c r="V1702" i="33"/>
  <c r="V1700" i="33"/>
  <c r="BZ1093" i="33"/>
  <c r="BV1093" i="33"/>
  <c r="BR1093" i="33"/>
  <c r="BR1094" i="33"/>
  <c r="BV1094" i="33"/>
  <c r="BU1094" i="33"/>
  <c r="BQ1094" i="33"/>
  <c r="CD65" i="33"/>
  <c r="BX1093" i="33"/>
  <c r="BU1093" i="33"/>
  <c r="BN1094" i="33"/>
  <c r="BY1093" i="33"/>
  <c r="CC1026" i="33"/>
  <c r="CC1028" i="33"/>
  <c r="CC1680" i="33"/>
  <c r="CB1026" i="33"/>
  <c r="CB1028" i="33"/>
  <c r="CB1680" i="33"/>
  <c r="CB1092" i="33"/>
  <c r="CB1093" i="33"/>
  <c r="CC65" i="33"/>
  <c r="CC1092" i="33"/>
  <c r="CC1093" i="33"/>
  <c r="CD1026" i="33"/>
  <c r="CD1028" i="33"/>
  <c r="CD1680" i="33"/>
  <c r="BP1093" i="33"/>
  <c r="BM1094" i="33"/>
  <c r="AK1628" i="40"/>
  <c r="BN1093" i="33"/>
  <c r="AM1628" i="40"/>
  <c r="AI1628" i="40"/>
  <c r="CM1635" i="33"/>
  <c r="AJ1630" i="40"/>
  <c r="CI1635" i="33"/>
  <c r="AI1630" i="40"/>
  <c r="DC1635" i="33"/>
  <c r="AN1630" i="40"/>
  <c r="AN1628" i="40"/>
  <c r="DG1635" i="33"/>
  <c r="AO1630" i="40"/>
  <c r="AD1641" i="33"/>
  <c r="T1636" i="40"/>
  <c r="E6" i="45"/>
  <c r="AO1628" i="40"/>
  <c r="AH1628" i="40"/>
  <c r="CY1635" i="33"/>
  <c r="AM1630" i="40"/>
  <c r="CU1635" i="33"/>
  <c r="AL1630" i="40"/>
  <c r="AJ1628" i="40"/>
  <c r="Z1645" i="40"/>
  <c r="BD1645" i="33"/>
  <c r="BE1645" i="33"/>
  <c r="BF1645" i="33"/>
  <c r="BG1645" i="33"/>
  <c r="CE1635" i="33"/>
  <c r="AH1630" i="40"/>
  <c r="CQ1635" i="33"/>
  <c r="AK1630" i="40"/>
  <c r="AL1628" i="40"/>
  <c r="AI1088" i="40"/>
  <c r="AN1088" i="40"/>
  <c r="AH1088" i="40"/>
  <c r="AH1089" i="40"/>
  <c r="AM1088" i="40"/>
  <c r="AO1088" i="40"/>
  <c r="AL1088" i="40"/>
  <c r="AJ1088" i="40"/>
  <c r="AK1088" i="40"/>
  <c r="AO1006" i="40"/>
  <c r="AN1006" i="40"/>
  <c r="AL1006" i="40"/>
  <c r="AA1017" i="40"/>
  <c r="BC1022" i="33"/>
  <c r="BC1669" i="33"/>
  <c r="AA1669" i="40"/>
  <c r="BC1018" i="33"/>
  <c r="AG1017" i="40"/>
  <c r="CA1022" i="33"/>
  <c r="CA1669" i="33"/>
  <c r="AG1669" i="40"/>
  <c r="CA1018" i="33"/>
  <c r="AJ1006" i="40"/>
  <c r="AK1006" i="40"/>
  <c r="BS1017" i="33"/>
  <c r="AE1013" i="40"/>
  <c r="BK1017" i="33"/>
  <c r="AC1013" i="40"/>
  <c r="Z1017" i="40"/>
  <c r="AY1022" i="33"/>
  <c r="AY1669" i="33"/>
  <c r="Z1669" i="40"/>
  <c r="AY1018" i="33"/>
  <c r="BW1017" i="33"/>
  <c r="AF1013" i="40"/>
  <c r="DC1013" i="33"/>
  <c r="AN1012" i="40"/>
  <c r="CE1013" i="33"/>
  <c r="AH1012" i="40"/>
  <c r="BG1017" i="33"/>
  <c r="AB1013" i="40"/>
  <c r="AI1006" i="40"/>
  <c r="CY1013" i="33"/>
  <c r="AM1012" i="40"/>
  <c r="BO1017" i="33"/>
  <c r="AD1013" i="40"/>
  <c r="Y1017" i="40"/>
  <c r="AU1022" i="33"/>
  <c r="AU1669" i="33"/>
  <c r="Y1669" i="40"/>
  <c r="AU1018" i="33"/>
  <c r="AH1006" i="40"/>
  <c r="AM1006" i="40"/>
  <c r="CI1013" i="33"/>
  <c r="AI1012" i="40"/>
  <c r="DG1013" i="33"/>
  <c r="AO1012" i="40"/>
  <c r="CU1013" i="33"/>
  <c r="AL1012" i="40"/>
  <c r="CM1013" i="33"/>
  <c r="AJ1012" i="40"/>
  <c r="CQ1013" i="33"/>
  <c r="AK1012" i="40"/>
  <c r="X1017" i="40"/>
  <c r="AQ1018" i="33"/>
  <c r="AQ1022" i="33"/>
  <c r="AQ1669" i="33"/>
  <c r="X1669" i="40"/>
  <c r="BG831" i="33"/>
  <c r="BH832" i="33"/>
  <c r="BG832" i="33"/>
  <c r="CD1093" i="33"/>
  <c r="V1850" i="33"/>
  <c r="V1851" i="33"/>
  <c r="CP1022" i="33"/>
  <c r="CP1018" i="33"/>
  <c r="CP1019" i="33"/>
  <c r="DE1018" i="33"/>
  <c r="DE1019" i="33"/>
  <c r="DE1022" i="33"/>
  <c r="CW1090" i="33"/>
  <c r="CW1089" i="33"/>
  <c r="CR1090" i="33"/>
  <c r="CR1089" i="33"/>
  <c r="CZ1090" i="33"/>
  <c r="CZ1089" i="33"/>
  <c r="CW1018" i="33"/>
  <c r="CW1019" i="33"/>
  <c r="CW1022" i="33"/>
  <c r="CR1022" i="33"/>
  <c r="CR1018" i="33"/>
  <c r="CR1019" i="33"/>
  <c r="CH1090" i="33"/>
  <c r="CH1089" i="33"/>
  <c r="DB1089" i="33"/>
  <c r="DB1090" i="33"/>
  <c r="DI1022" i="33"/>
  <c r="DI1018" i="33"/>
  <c r="DI1019" i="33"/>
  <c r="DF1022" i="33"/>
  <c r="DF1018" i="33"/>
  <c r="DF1019" i="33"/>
  <c r="DG1090" i="33"/>
  <c r="DG1089" i="33"/>
  <c r="CL1022" i="33"/>
  <c r="CL1018" i="33"/>
  <c r="CL1019" i="33"/>
  <c r="CK1089" i="33"/>
  <c r="CK1090" i="33"/>
  <c r="CV1022" i="33"/>
  <c r="CV1018" i="33"/>
  <c r="CV1019" i="33"/>
  <c r="DA1089" i="33"/>
  <c r="DA1090" i="33"/>
  <c r="CM1089" i="33"/>
  <c r="CM1090" i="33"/>
  <c r="CE1089" i="33"/>
  <c r="CE1090" i="33"/>
  <c r="CJ1018" i="33"/>
  <c r="CJ1019" i="33"/>
  <c r="CJ1022" i="33"/>
  <c r="CT1022" i="33"/>
  <c r="CT1018" i="33"/>
  <c r="CT1019" i="33"/>
  <c r="DF1090" i="33"/>
  <c r="DF1089" i="33"/>
  <c r="CG1018" i="33"/>
  <c r="CG1019" i="33"/>
  <c r="CG1022" i="33"/>
  <c r="CL1089" i="33"/>
  <c r="CL1090" i="33"/>
  <c r="CS1022" i="33"/>
  <c r="CS1018" i="33"/>
  <c r="CS1019" i="33"/>
  <c r="CV1090" i="33"/>
  <c r="CV1089" i="33"/>
  <c r="DH1090" i="33"/>
  <c r="DH1089" i="33"/>
  <c r="CK1018" i="33"/>
  <c r="CK1019" i="33"/>
  <c r="CK1022" i="33"/>
  <c r="DD1022" i="33"/>
  <c r="DD1018" i="33"/>
  <c r="DD1019" i="33"/>
  <c r="DI1089" i="33"/>
  <c r="DI1090" i="33"/>
  <c r="DJ1022" i="33"/>
  <c r="DJ1018" i="33"/>
  <c r="DJ1019" i="33"/>
  <c r="CT1089" i="33"/>
  <c r="CT1090" i="33"/>
  <c r="CX1022" i="33"/>
  <c r="CX1018" i="33"/>
  <c r="CX1019" i="33"/>
  <c r="CG1090" i="33"/>
  <c r="CG1089" i="33"/>
  <c r="CS1089" i="33"/>
  <c r="CS1090" i="33"/>
  <c r="CF1090" i="33"/>
  <c r="CF1089" i="33"/>
  <c r="CP1090" i="33"/>
  <c r="CP1089" i="33"/>
  <c r="DE1090" i="33"/>
  <c r="DE1089" i="33"/>
  <c r="DB1022" i="33"/>
  <c r="DB1018" i="33"/>
  <c r="DB1019" i="33"/>
  <c r="CO1018" i="33"/>
  <c r="CO1019" i="33"/>
  <c r="CO1022" i="33"/>
  <c r="DC1089" i="33"/>
  <c r="DC1090" i="33"/>
  <c r="CO1090" i="33"/>
  <c r="CO1089" i="33"/>
  <c r="DD1090" i="33"/>
  <c r="DD1089" i="33"/>
  <c r="CJ1090" i="33"/>
  <c r="CJ1089" i="33"/>
  <c r="DJ1089" i="33"/>
  <c r="DJ1090" i="33"/>
  <c r="CN1022" i="33"/>
  <c r="CN1018" i="33"/>
  <c r="CN1019" i="33"/>
  <c r="CX1090" i="33"/>
  <c r="CX1089" i="33"/>
  <c r="CY1090" i="33"/>
  <c r="CY1089" i="33"/>
  <c r="CH1022" i="33"/>
  <c r="CH1018" i="33"/>
  <c r="CH1019" i="33"/>
  <c r="CZ1018" i="33"/>
  <c r="CZ1019" i="33"/>
  <c r="CZ1022" i="33"/>
  <c r="DH1022" i="33"/>
  <c r="DH1018" i="33"/>
  <c r="DH1019" i="33"/>
  <c r="CI1090" i="33"/>
  <c r="CI1089" i="33"/>
  <c r="CN1090" i="33"/>
  <c r="CN1089" i="33"/>
  <c r="CF1022" i="33"/>
  <c r="CF1018" i="33"/>
  <c r="CF1019" i="33"/>
  <c r="CU1089" i="33"/>
  <c r="CU1090" i="33"/>
  <c r="DA1018" i="33"/>
  <c r="DA1019" i="33"/>
  <c r="DA1022" i="33"/>
  <c r="CQ1090" i="33"/>
  <c r="CQ1089" i="33"/>
  <c r="J1710" i="33"/>
  <c r="N1710" i="33"/>
  <c r="Z1710" i="33"/>
  <c r="R1710" i="33"/>
  <c r="F1710" i="33"/>
  <c r="AB1541" i="33"/>
  <c r="AA1541" i="33"/>
  <c r="S1017" i="40"/>
  <c r="Q1017" i="40"/>
  <c r="Z1014" i="33"/>
  <c r="CC1094" i="33"/>
  <c r="AO1089" i="40"/>
  <c r="CD1094" i="33"/>
  <c r="CF1023" i="33"/>
  <c r="CF65" i="33"/>
  <c r="CF67" i="33"/>
  <c r="CF1669" i="33"/>
  <c r="CL1023" i="33"/>
  <c r="CL1092" i="33"/>
  <c r="CL1669" i="33"/>
  <c r="CP1023" i="33"/>
  <c r="CP65" i="33"/>
  <c r="CP67" i="33"/>
  <c r="CP1669" i="33"/>
  <c r="CH1023" i="33"/>
  <c r="CH1669" i="33"/>
  <c r="CX1023" i="33"/>
  <c r="CX1092" i="33"/>
  <c r="CX1669" i="33"/>
  <c r="DD1023" i="33"/>
  <c r="DD1092" i="33"/>
  <c r="DD1669" i="33"/>
  <c r="CS1023" i="33"/>
  <c r="CS65" i="33"/>
  <c r="CS67" i="33"/>
  <c r="CS1669" i="33"/>
  <c r="CT1023" i="33"/>
  <c r="CT1669" i="33"/>
  <c r="CZ1023" i="33"/>
  <c r="CZ1092" i="33"/>
  <c r="CZ1669" i="33"/>
  <c r="DA1023" i="33"/>
  <c r="DA1092" i="33"/>
  <c r="DA1669" i="33"/>
  <c r="CO1023" i="33"/>
  <c r="CO65" i="33"/>
  <c r="CO67" i="33"/>
  <c r="CO1669" i="33"/>
  <c r="CK1023" i="33"/>
  <c r="CK1669" i="33"/>
  <c r="CJ1023" i="33"/>
  <c r="CJ1092" i="33"/>
  <c r="CJ1669" i="33"/>
  <c r="CN1023" i="33"/>
  <c r="CN1092" i="33"/>
  <c r="CN1669" i="33"/>
  <c r="CV1023" i="33"/>
  <c r="CV65" i="33"/>
  <c r="CV67" i="33"/>
  <c r="CV1669" i="33"/>
  <c r="DF1023" i="33"/>
  <c r="DF1092" i="33"/>
  <c r="DF1669" i="33"/>
  <c r="CR1023" i="33"/>
  <c r="CR65" i="33"/>
  <c r="CR67" i="33"/>
  <c r="CR1669" i="33"/>
  <c r="CG1023" i="33"/>
  <c r="CG1092" i="33"/>
  <c r="CG1093" i="33"/>
  <c r="CG1669" i="33"/>
  <c r="CW1023" i="33"/>
  <c r="CW65" i="33"/>
  <c r="CW67" i="33"/>
  <c r="CW1669" i="33"/>
  <c r="DE1023" i="33"/>
  <c r="DE1092" i="33"/>
  <c r="DE1669" i="33"/>
  <c r="DH1023" i="33"/>
  <c r="DH65" i="33"/>
  <c r="DH67" i="33"/>
  <c r="DH1669" i="33"/>
  <c r="DB1023" i="33"/>
  <c r="DB65" i="33"/>
  <c r="DB67" i="33"/>
  <c r="DB1669" i="33"/>
  <c r="DJ1023" i="33"/>
  <c r="DJ65" i="33"/>
  <c r="DJ67" i="33"/>
  <c r="DJ1669" i="33"/>
  <c r="DI1023" i="33"/>
  <c r="DI1669" i="33"/>
  <c r="AI1089" i="40"/>
  <c r="CQ1636" i="33"/>
  <c r="AK1635" i="40"/>
  <c r="CU1636" i="33"/>
  <c r="AL1635" i="40"/>
  <c r="DG1636" i="33"/>
  <c r="AO1636" i="40"/>
  <c r="AO1635" i="40"/>
  <c r="CE1636" i="33"/>
  <c r="AH1635" i="40"/>
  <c r="CY1636" i="33"/>
  <c r="AM1635" i="40"/>
  <c r="AA1645" i="40"/>
  <c r="DC1636" i="33"/>
  <c r="AN1635" i="40"/>
  <c r="CM1636" i="33"/>
  <c r="AJ1635" i="40"/>
  <c r="BH1645" i="33"/>
  <c r="BI1645" i="33"/>
  <c r="BJ1645" i="33"/>
  <c r="BK1645" i="33"/>
  <c r="CI1636" i="33"/>
  <c r="AI1635" i="40"/>
  <c r="R1017" i="40"/>
  <c r="N1032" i="40"/>
  <c r="AJ1089" i="40"/>
  <c r="T1017" i="40"/>
  <c r="R1014" i="40"/>
  <c r="T1014" i="40"/>
  <c r="AK1089" i="40"/>
  <c r="AL1089" i="40"/>
  <c r="AM1089" i="40"/>
  <c r="AN1089" i="40"/>
  <c r="P1032" i="40"/>
  <c r="R1032" i="40"/>
  <c r="T1032" i="40"/>
  <c r="Q1032" i="40"/>
  <c r="O1032" i="40"/>
  <c r="Q1014" i="40"/>
  <c r="S1032" i="40"/>
  <c r="S1014" i="40"/>
  <c r="AF1017" i="40"/>
  <c r="BW1022" i="33"/>
  <c r="BW1669" i="33"/>
  <c r="AF1669" i="40"/>
  <c r="BW1018" i="33"/>
  <c r="AD1017" i="40"/>
  <c r="BO1022" i="33"/>
  <c r="BO1669" i="33"/>
  <c r="AD1669" i="40"/>
  <c r="BO1018" i="33"/>
  <c r="CE1017" i="33"/>
  <c r="AH1013" i="40"/>
  <c r="CA1019" i="33"/>
  <c r="AG1019" i="40"/>
  <c r="AG1018" i="40"/>
  <c r="AQ1019" i="33"/>
  <c r="X1019" i="40"/>
  <c r="X1018" i="40"/>
  <c r="AU1019" i="33"/>
  <c r="Y1019" i="40"/>
  <c r="Y1018" i="40"/>
  <c r="BC1023" i="33"/>
  <c r="BC1680" i="33"/>
  <c r="AA1680" i="40"/>
  <c r="AA1022" i="40"/>
  <c r="AY1019" i="33"/>
  <c r="Z1019" i="40"/>
  <c r="Z1018" i="40"/>
  <c r="AY1023" i="33"/>
  <c r="AY1680" i="33"/>
  <c r="Z1680" i="40"/>
  <c r="Z1022" i="40"/>
  <c r="CQ1017" i="33"/>
  <c r="AK1013" i="40"/>
  <c r="CI1017" i="33"/>
  <c r="AI1013" i="40"/>
  <c r="CM1017" i="33"/>
  <c r="AJ1013" i="40"/>
  <c r="AC1017" i="40"/>
  <c r="BK1022" i="33"/>
  <c r="BK1669" i="33"/>
  <c r="AC1669" i="40"/>
  <c r="BK1018" i="33"/>
  <c r="CA1023" i="33"/>
  <c r="CA1680" i="33"/>
  <c r="AG1680" i="40"/>
  <c r="AG1022" i="40"/>
  <c r="DG1017" i="33"/>
  <c r="AO1013" i="40"/>
  <c r="CY1017" i="33"/>
  <c r="AM1013" i="40"/>
  <c r="DC1017" i="33"/>
  <c r="AN1013" i="40"/>
  <c r="AU1023" i="33"/>
  <c r="AU1680" i="33"/>
  <c r="Y1680" i="40"/>
  <c r="Y1022" i="40"/>
  <c r="AB1017" i="40"/>
  <c r="BG1022" i="33"/>
  <c r="BG1669" i="33"/>
  <c r="AB1669" i="40"/>
  <c r="BG1018" i="33"/>
  <c r="AQ1023" i="33"/>
  <c r="X1022" i="40"/>
  <c r="CU1017" i="33"/>
  <c r="AL1013" i="40"/>
  <c r="AE1017" i="40"/>
  <c r="BS1018" i="33"/>
  <c r="BS1022" i="33"/>
  <c r="BS1669" i="33"/>
  <c r="AE1669" i="40"/>
  <c r="BC1019" i="33"/>
  <c r="AA1019" i="40"/>
  <c r="AA1018" i="40"/>
  <c r="AF263" i="40"/>
  <c r="AF269" i="40"/>
  <c r="CL65" i="33"/>
  <c r="CL67" i="33"/>
  <c r="D1553" i="33"/>
  <c r="E1553" i="33"/>
  <c r="G1553" i="33"/>
  <c r="L1553" i="33"/>
  <c r="M1553" i="33"/>
  <c r="N1553" i="33"/>
  <c r="O1553" i="33"/>
  <c r="Q1553" i="33"/>
  <c r="T1553" i="33"/>
  <c r="U1553" i="33"/>
  <c r="W1553" i="33"/>
  <c r="AB1553" i="33"/>
  <c r="AC1553" i="33"/>
  <c r="AA1539" i="33"/>
  <c r="AB1539" i="33"/>
  <c r="AC1539" i="33"/>
  <c r="AD1539" i="33"/>
  <c r="AA1540" i="33"/>
  <c r="AB1540" i="33"/>
  <c r="AC1540" i="33"/>
  <c r="AD1540" i="33"/>
  <c r="AC1541" i="33"/>
  <c r="AD1541" i="33"/>
  <c r="C1553" i="33"/>
  <c r="CJ65" i="33"/>
  <c r="CJ67" i="33"/>
  <c r="DH1092" i="33"/>
  <c r="CR1092" i="33"/>
  <c r="CZ65" i="33"/>
  <c r="CZ67" i="33"/>
  <c r="CX65" i="33"/>
  <c r="CX67" i="33"/>
  <c r="AQ1680" i="33"/>
  <c r="X1680" i="40"/>
  <c r="AQ1026" i="33"/>
  <c r="CF1092" i="33"/>
  <c r="CF1093" i="33"/>
  <c r="CG65" i="33"/>
  <c r="CG67" i="33"/>
  <c r="DB1092" i="33"/>
  <c r="DF1093" i="33"/>
  <c r="DD65" i="33"/>
  <c r="DD67" i="33"/>
  <c r="DA65" i="33"/>
  <c r="DA67" i="33"/>
  <c r="CN65" i="33"/>
  <c r="CN67" i="33"/>
  <c r="DE65" i="33"/>
  <c r="DE67" i="33"/>
  <c r="DJ1092" i="33"/>
  <c r="DJ1093" i="33"/>
  <c r="DF65" i="33"/>
  <c r="DF67" i="33"/>
  <c r="DJ1026" i="33"/>
  <c r="DJ1680" i="33"/>
  <c r="CW1026" i="33"/>
  <c r="CW1028" i="33"/>
  <c r="CW1680" i="33"/>
  <c r="CV1026" i="33"/>
  <c r="CV1028" i="33"/>
  <c r="CV1680" i="33"/>
  <c r="CO1026" i="33"/>
  <c r="CO1028" i="33"/>
  <c r="CO1680" i="33"/>
  <c r="CS1026" i="33"/>
  <c r="CS1028" i="33"/>
  <c r="CS1680" i="33"/>
  <c r="CP1026" i="33"/>
  <c r="CP1028" i="33"/>
  <c r="CP1680" i="33"/>
  <c r="CP1092" i="33"/>
  <c r="DB1026" i="33"/>
  <c r="DB1028" i="33"/>
  <c r="DB1680" i="33"/>
  <c r="CG1026" i="33"/>
  <c r="CG1028" i="33"/>
  <c r="CG1680" i="33"/>
  <c r="CN1026" i="33"/>
  <c r="CN1028" i="33"/>
  <c r="CN1680" i="33"/>
  <c r="DA1026" i="33"/>
  <c r="DA1028" i="33"/>
  <c r="DA1680" i="33"/>
  <c r="DD1026" i="33"/>
  <c r="DD1028" i="33"/>
  <c r="DD1680" i="33"/>
  <c r="CL1026" i="33"/>
  <c r="CL1028" i="33"/>
  <c r="CL1680" i="33"/>
  <c r="CO1092" i="33"/>
  <c r="DH1026" i="33"/>
  <c r="DH1028" i="33"/>
  <c r="DH1680" i="33"/>
  <c r="CR1026" i="33"/>
  <c r="CR1028" i="33"/>
  <c r="CR1680" i="33"/>
  <c r="CJ1026" i="33"/>
  <c r="CJ1028" i="33"/>
  <c r="CJ1680" i="33"/>
  <c r="CZ1026" i="33"/>
  <c r="CZ1028" i="33"/>
  <c r="CZ1680" i="33"/>
  <c r="CX1026" i="33"/>
  <c r="CX1028" i="33"/>
  <c r="CX1680" i="33"/>
  <c r="CF1026" i="33"/>
  <c r="CF1028" i="33"/>
  <c r="CF1680" i="33"/>
  <c r="CW1092" i="33"/>
  <c r="DA1093" i="33"/>
  <c r="CS1092" i="33"/>
  <c r="CS1094" i="33"/>
  <c r="CV1092" i="33"/>
  <c r="CZ1093" i="33"/>
  <c r="DI1026" i="33"/>
  <c r="DI1028" i="33"/>
  <c r="DI1680" i="33"/>
  <c r="DE1026" i="33"/>
  <c r="DE1028" i="33"/>
  <c r="DE1680" i="33"/>
  <c r="DF1026" i="33"/>
  <c r="DF1028" i="33"/>
  <c r="DF1680" i="33"/>
  <c r="CK1026" i="33"/>
  <c r="CK1028" i="33"/>
  <c r="CK1680" i="33"/>
  <c r="CT1026" i="33"/>
  <c r="CT1028" i="33"/>
  <c r="CT1680" i="33"/>
  <c r="CH1026" i="33"/>
  <c r="CH1028" i="33"/>
  <c r="CH1680" i="33"/>
  <c r="DI1092" i="33"/>
  <c r="DI1094" i="33"/>
  <c r="CT65" i="33"/>
  <c r="CT67" i="33"/>
  <c r="CH65" i="33"/>
  <c r="CH67" i="33"/>
  <c r="DI65" i="33"/>
  <c r="DI67" i="33"/>
  <c r="CT1092" i="33"/>
  <c r="CX1093" i="33"/>
  <c r="CH1092" i="33"/>
  <c r="CH1093" i="33"/>
  <c r="CK65" i="33"/>
  <c r="CK67" i="33"/>
  <c r="CK1092" i="33"/>
  <c r="CL1094" i="33"/>
  <c r="BL1645" i="33"/>
  <c r="BM1645" i="33"/>
  <c r="BN1645" i="33"/>
  <c r="BO1645" i="33"/>
  <c r="AH1636" i="40"/>
  <c r="CE1641" i="33"/>
  <c r="AE1541" i="33"/>
  <c r="T1541" i="40"/>
  <c r="AE1540" i="33"/>
  <c r="T1540" i="40"/>
  <c r="CM1641" i="33"/>
  <c r="AJ1636" i="40"/>
  <c r="DG1641" i="33"/>
  <c r="AE1539" i="33"/>
  <c r="AF1539" i="33"/>
  <c r="T1539" i="40"/>
  <c r="DC1641" i="33"/>
  <c r="AN1636" i="40"/>
  <c r="CU1641" i="33"/>
  <c r="AL1636" i="40"/>
  <c r="AI1636" i="40"/>
  <c r="CI1641" i="33"/>
  <c r="AB1645" i="40"/>
  <c r="AM1636" i="40"/>
  <c r="CY1641" i="33"/>
  <c r="AK1636" i="40"/>
  <c r="CQ1641" i="33"/>
  <c r="BS1019" i="33"/>
  <c r="AE1019" i="40"/>
  <c r="AE1018" i="40"/>
  <c r="BO1019" i="33"/>
  <c r="AD1019" i="40"/>
  <c r="AD1018" i="40"/>
  <c r="AL1017" i="40"/>
  <c r="CU1018" i="33"/>
  <c r="CU1022" i="33"/>
  <c r="CU1669" i="33"/>
  <c r="AL1669" i="40"/>
  <c r="BK1019" i="33"/>
  <c r="AC1019" i="40"/>
  <c r="AC1018" i="40"/>
  <c r="AK1017" i="40"/>
  <c r="CQ1018" i="33"/>
  <c r="CQ1022" i="33"/>
  <c r="CQ1669" i="33"/>
  <c r="AK1669" i="40"/>
  <c r="BO1023" i="33"/>
  <c r="BO1680" i="33"/>
  <c r="AD1680" i="40"/>
  <c r="AD1022" i="40"/>
  <c r="AI1017" i="40"/>
  <c r="CI1018" i="33"/>
  <c r="CI1022" i="33"/>
  <c r="CI1669" i="33"/>
  <c r="AI1669" i="40"/>
  <c r="AN1017" i="40"/>
  <c r="DC1018" i="33"/>
  <c r="DC1022" i="33"/>
  <c r="DC1669" i="33"/>
  <c r="AN1669" i="40"/>
  <c r="BK1023" i="33"/>
  <c r="BK1680" i="33"/>
  <c r="AC1680" i="40"/>
  <c r="AC1022" i="40"/>
  <c r="BC1026" i="33"/>
  <c r="AA1023" i="40"/>
  <c r="BC1092" i="33"/>
  <c r="AA1092" i="40"/>
  <c r="BC65" i="33"/>
  <c r="AA65" i="40"/>
  <c r="X1023" i="40"/>
  <c r="AQ65" i="33"/>
  <c r="X65" i="40"/>
  <c r="AQ1092" i="33"/>
  <c r="X1092" i="40"/>
  <c r="AY1026" i="33"/>
  <c r="Z1023" i="40"/>
  <c r="AY1092" i="33"/>
  <c r="Z1092" i="40"/>
  <c r="AY65" i="33"/>
  <c r="Z65" i="40"/>
  <c r="BW1019" i="33"/>
  <c r="AF1019" i="40"/>
  <c r="AF1018" i="40"/>
  <c r="AU1026" i="33"/>
  <c r="Y1023" i="40"/>
  <c r="AU65" i="33"/>
  <c r="Y65" i="40"/>
  <c r="AU1092" i="33"/>
  <c r="Y1092" i="40"/>
  <c r="BG1019" i="33"/>
  <c r="AB1019" i="40"/>
  <c r="AB1018" i="40"/>
  <c r="AM1017" i="40"/>
  <c r="CY1022" i="33"/>
  <c r="CY1669" i="33"/>
  <c r="AM1669" i="40"/>
  <c r="CY1018" i="33"/>
  <c r="BW1023" i="33"/>
  <c r="BW1680" i="33"/>
  <c r="AF1680" i="40"/>
  <c r="AF1022" i="40"/>
  <c r="AO1017" i="40"/>
  <c r="DG1018" i="33"/>
  <c r="DG1022" i="33"/>
  <c r="DG1669" i="33"/>
  <c r="AO1669" i="40"/>
  <c r="AH1017" i="40"/>
  <c r="CE1018" i="33"/>
  <c r="CE1022" i="33"/>
  <c r="CE1669" i="33"/>
  <c r="AH1669" i="40"/>
  <c r="CA1026" i="33"/>
  <c r="AG1023" i="40"/>
  <c r="CA1092" i="33"/>
  <c r="AG1092" i="40"/>
  <c r="CA65" i="33"/>
  <c r="AG65" i="40"/>
  <c r="BS1023" i="33"/>
  <c r="BS1680" i="33"/>
  <c r="AE1680" i="40"/>
  <c r="AE1022" i="40"/>
  <c r="BG1023" i="33"/>
  <c r="BG1680" i="33"/>
  <c r="AB1680" i="40"/>
  <c r="AB1022" i="40"/>
  <c r="AJ1017" i="40"/>
  <c r="CM1018" i="33"/>
  <c r="CM1022" i="33"/>
  <c r="CM1669" i="33"/>
  <c r="AJ1669" i="40"/>
  <c r="AF270" i="40"/>
  <c r="AF271" i="40"/>
  <c r="AF265" i="40"/>
  <c r="AG263" i="40"/>
  <c r="AG269" i="40"/>
  <c r="DE1093" i="33"/>
  <c r="CR1093" i="33"/>
  <c r="DB1094" i="33"/>
  <c r="DF1094" i="33"/>
  <c r="DH1093" i="33"/>
  <c r="DE1094" i="33"/>
  <c r="DA1094" i="33"/>
  <c r="DD1093" i="33"/>
  <c r="DB1093" i="33"/>
  <c r="CN1093" i="33"/>
  <c r="AD1542" i="33"/>
  <c r="AA1542" i="33"/>
  <c r="AB1542" i="33"/>
  <c r="AC1542" i="33"/>
  <c r="T1542" i="40"/>
  <c r="AB1547" i="33"/>
  <c r="AB1548" i="33"/>
  <c r="X1553" i="33"/>
  <c r="C1543" i="33"/>
  <c r="P1553" i="33"/>
  <c r="U1543" i="33"/>
  <c r="U1544" i="33"/>
  <c r="I1553" i="33"/>
  <c r="H1553" i="33"/>
  <c r="Y1553" i="33"/>
  <c r="Z1543" i="33"/>
  <c r="J1543" i="33"/>
  <c r="J1544" i="33"/>
  <c r="V1553" i="33"/>
  <c r="F1553" i="33"/>
  <c r="V1543" i="33"/>
  <c r="N1543" i="33"/>
  <c r="N1544" i="33"/>
  <c r="F1543" i="33"/>
  <c r="F1544" i="33"/>
  <c r="S1553" i="33"/>
  <c r="K1553" i="33"/>
  <c r="Z1553" i="33"/>
  <c r="AA1553" i="33"/>
  <c r="R1553" i="33"/>
  <c r="J1553" i="33"/>
  <c r="P1543" i="33"/>
  <c r="O1464" i="40"/>
  <c r="Q1464" i="40"/>
  <c r="S1464" i="40"/>
  <c r="D1465" i="33"/>
  <c r="E1465" i="33"/>
  <c r="F1465" i="33"/>
  <c r="P1466" i="40"/>
  <c r="R1466" i="40"/>
  <c r="O1467" i="40"/>
  <c r="S1467" i="40"/>
  <c r="D1470" i="33"/>
  <c r="E1470" i="33"/>
  <c r="F1470" i="33"/>
  <c r="O1470" i="40"/>
  <c r="Q1470" i="40"/>
  <c r="Z1470" i="33"/>
  <c r="S1470" i="40"/>
  <c r="O1471" i="40"/>
  <c r="Q1471" i="40"/>
  <c r="S1471" i="40"/>
  <c r="D1472" i="33"/>
  <c r="E1472" i="33"/>
  <c r="F1472" i="33"/>
  <c r="Z1472" i="33"/>
  <c r="D1474" i="33"/>
  <c r="E1474" i="33"/>
  <c r="F1474" i="33"/>
  <c r="H1474" i="33"/>
  <c r="H1475" i="33"/>
  <c r="I1474" i="33"/>
  <c r="I1475" i="33"/>
  <c r="J1474" i="33"/>
  <c r="L1474" i="33"/>
  <c r="M1474" i="33"/>
  <c r="N1474" i="33"/>
  <c r="P1474" i="33"/>
  <c r="P1475" i="33"/>
  <c r="Q1474" i="33"/>
  <c r="R1474" i="33"/>
  <c r="T1474" i="33"/>
  <c r="U1474" i="33"/>
  <c r="X1474" i="33"/>
  <c r="X1475" i="33"/>
  <c r="Y1474" i="33"/>
  <c r="Y1475" i="33"/>
  <c r="Z1474" i="33"/>
  <c r="AB1474" i="33"/>
  <c r="C1470" i="33"/>
  <c r="C1472" i="33"/>
  <c r="N1466" i="40"/>
  <c r="N1464" i="40"/>
  <c r="N1465" i="40"/>
  <c r="O1400" i="40"/>
  <c r="Q1400" i="40"/>
  <c r="S1400" i="40"/>
  <c r="O1401" i="40"/>
  <c r="Q1401" i="40"/>
  <c r="S1401" i="40"/>
  <c r="P1402" i="40"/>
  <c r="R1402" i="40"/>
  <c r="T1402" i="40"/>
  <c r="N1403" i="40"/>
  <c r="P1403" i="40"/>
  <c r="R1403" i="40"/>
  <c r="D1406" i="33"/>
  <c r="E1406" i="33"/>
  <c r="F1406" i="33"/>
  <c r="P1406" i="40"/>
  <c r="R1406" i="40"/>
  <c r="Z1406" i="33"/>
  <c r="T1406" i="40"/>
  <c r="O1407" i="40"/>
  <c r="Q1407" i="40"/>
  <c r="S1407" i="40"/>
  <c r="D1408" i="33"/>
  <c r="E1408" i="33"/>
  <c r="F1408" i="33"/>
  <c r="O1408" i="40"/>
  <c r="Q1408" i="40"/>
  <c r="Z1408" i="33"/>
  <c r="S1408" i="40"/>
  <c r="H1410" i="33"/>
  <c r="I1410" i="33"/>
  <c r="N1410" i="33"/>
  <c r="P1410" i="33"/>
  <c r="Q1410" i="33"/>
  <c r="R1410" i="33"/>
  <c r="R1411" i="33"/>
  <c r="X1410" i="33"/>
  <c r="Y1410" i="33"/>
  <c r="P1424" i="40"/>
  <c r="R1424" i="40"/>
  <c r="T1424" i="40"/>
  <c r="C1408" i="33"/>
  <c r="N1407" i="40"/>
  <c r="C1406" i="33"/>
  <c r="N1406" i="40"/>
  <c r="N1402" i="40"/>
  <c r="E981" i="33"/>
  <c r="D981" i="33"/>
  <c r="C981" i="33"/>
  <c r="E980" i="33"/>
  <c r="D980" i="33"/>
  <c r="C980" i="33"/>
  <c r="E979" i="33"/>
  <c r="D979" i="33"/>
  <c r="C979" i="33"/>
  <c r="E976" i="33"/>
  <c r="D976" i="33"/>
  <c r="C976" i="33"/>
  <c r="E975" i="33"/>
  <c r="D975" i="33"/>
  <c r="C975" i="33"/>
  <c r="E974" i="33"/>
  <c r="D974" i="33"/>
  <c r="C974" i="33"/>
  <c r="E971" i="33"/>
  <c r="D971" i="33"/>
  <c r="C971" i="33"/>
  <c r="E970" i="33"/>
  <c r="D970" i="33"/>
  <c r="C970" i="33"/>
  <c r="E969" i="33"/>
  <c r="D969" i="33"/>
  <c r="C969" i="33"/>
  <c r="E961" i="33"/>
  <c r="D961" i="33"/>
  <c r="C961" i="33"/>
  <c r="E960" i="33"/>
  <c r="D960" i="33"/>
  <c r="C960" i="33"/>
  <c r="E959" i="33"/>
  <c r="D959" i="33"/>
  <c r="C959" i="33"/>
  <c r="E956" i="33"/>
  <c r="D956" i="33"/>
  <c r="C956" i="33"/>
  <c r="E955" i="33"/>
  <c r="D955" i="33"/>
  <c r="C955" i="33"/>
  <c r="E954" i="33"/>
  <c r="D954" i="33"/>
  <c r="C954" i="33"/>
  <c r="E951" i="33"/>
  <c r="D951" i="33"/>
  <c r="C951" i="33"/>
  <c r="E950" i="33"/>
  <c r="D950" i="33"/>
  <c r="C950" i="33"/>
  <c r="E949" i="33"/>
  <c r="D949" i="33"/>
  <c r="C949" i="33"/>
  <c r="E941" i="33"/>
  <c r="D941" i="33"/>
  <c r="C941" i="33"/>
  <c r="E940" i="33"/>
  <c r="D940" i="33"/>
  <c r="C940" i="33"/>
  <c r="E939" i="33"/>
  <c r="D939" i="33"/>
  <c r="C939" i="33"/>
  <c r="E936" i="33"/>
  <c r="D936" i="33"/>
  <c r="C936" i="33"/>
  <c r="E935" i="33"/>
  <c r="D935" i="33"/>
  <c r="C935" i="33"/>
  <c r="E934" i="33"/>
  <c r="D934" i="33"/>
  <c r="C934" i="33"/>
  <c r="E931" i="33"/>
  <c r="D931" i="33"/>
  <c r="C931" i="33"/>
  <c r="E930" i="33"/>
  <c r="D930" i="33"/>
  <c r="C930" i="33"/>
  <c r="E929" i="33"/>
  <c r="D929" i="33"/>
  <c r="C929" i="33"/>
  <c r="E921" i="33"/>
  <c r="D921" i="33"/>
  <c r="C921" i="33"/>
  <c r="E920" i="33"/>
  <c r="D920" i="33"/>
  <c r="C920" i="33"/>
  <c r="E919" i="33"/>
  <c r="D919" i="33"/>
  <c r="C919" i="33"/>
  <c r="E916" i="33"/>
  <c r="D916" i="33"/>
  <c r="C916" i="33"/>
  <c r="E915" i="33"/>
  <c r="D915" i="33"/>
  <c r="C915" i="33"/>
  <c r="E914" i="33"/>
  <c r="D914" i="33"/>
  <c r="C914" i="33"/>
  <c r="E911" i="33"/>
  <c r="D911" i="33"/>
  <c r="C911" i="33"/>
  <c r="E910" i="33"/>
  <c r="D910" i="33"/>
  <c r="C910" i="33"/>
  <c r="E909" i="33"/>
  <c r="D909" i="33"/>
  <c r="C909" i="33"/>
  <c r="I981" i="33"/>
  <c r="H981" i="33"/>
  <c r="G981" i="33"/>
  <c r="I980" i="33"/>
  <c r="H980" i="33"/>
  <c r="G980" i="33"/>
  <c r="I979" i="33"/>
  <c r="H979" i="33"/>
  <c r="G979" i="33"/>
  <c r="I976" i="33"/>
  <c r="H976" i="33"/>
  <c r="G976" i="33"/>
  <c r="I975" i="33"/>
  <c r="H975" i="33"/>
  <c r="G975" i="33"/>
  <c r="I974" i="33"/>
  <c r="H974" i="33"/>
  <c r="G974" i="33"/>
  <c r="I971" i="33"/>
  <c r="H971" i="33"/>
  <c r="G971" i="33"/>
  <c r="I970" i="33"/>
  <c r="H970" i="33"/>
  <c r="G970" i="33"/>
  <c r="I969" i="33"/>
  <c r="H969" i="33"/>
  <c r="G969" i="33"/>
  <c r="I961" i="33"/>
  <c r="H961" i="33"/>
  <c r="G961" i="33"/>
  <c r="I960" i="33"/>
  <c r="H960" i="33"/>
  <c r="G960" i="33"/>
  <c r="I959" i="33"/>
  <c r="H959" i="33"/>
  <c r="G959" i="33"/>
  <c r="I956" i="33"/>
  <c r="H956" i="33"/>
  <c r="G956" i="33"/>
  <c r="I955" i="33"/>
  <c r="H955" i="33"/>
  <c r="G955" i="33"/>
  <c r="I954" i="33"/>
  <c r="H954" i="33"/>
  <c r="G954" i="33"/>
  <c r="I951" i="33"/>
  <c r="H951" i="33"/>
  <c r="G951" i="33"/>
  <c r="I950" i="33"/>
  <c r="H950" i="33"/>
  <c r="G950" i="33"/>
  <c r="I949" i="33"/>
  <c r="H949" i="33"/>
  <c r="G949" i="33"/>
  <c r="I941" i="33"/>
  <c r="H941" i="33"/>
  <c r="G941" i="33"/>
  <c r="I940" i="33"/>
  <c r="H940" i="33"/>
  <c r="G940" i="33"/>
  <c r="I939" i="33"/>
  <c r="H939" i="33"/>
  <c r="G939" i="33"/>
  <c r="I936" i="33"/>
  <c r="H936" i="33"/>
  <c r="G936" i="33"/>
  <c r="I935" i="33"/>
  <c r="H935" i="33"/>
  <c r="G935" i="33"/>
  <c r="I934" i="33"/>
  <c r="H934" i="33"/>
  <c r="G934" i="33"/>
  <c r="I931" i="33"/>
  <c r="H931" i="33"/>
  <c r="G931" i="33"/>
  <c r="I930" i="33"/>
  <c r="H930" i="33"/>
  <c r="G930" i="33"/>
  <c r="I929" i="33"/>
  <c r="H929" i="33"/>
  <c r="G929" i="33"/>
  <c r="I921" i="33"/>
  <c r="H921" i="33"/>
  <c r="G921" i="33"/>
  <c r="I920" i="33"/>
  <c r="H920" i="33"/>
  <c r="G920" i="33"/>
  <c r="I919" i="33"/>
  <c r="H919" i="33"/>
  <c r="G919" i="33"/>
  <c r="I916" i="33"/>
  <c r="H916" i="33"/>
  <c r="G916" i="33"/>
  <c r="I915" i="33"/>
  <c r="H915" i="33"/>
  <c r="G915" i="33"/>
  <c r="I914" i="33"/>
  <c r="H914" i="33"/>
  <c r="G914" i="33"/>
  <c r="I911" i="33"/>
  <c r="H911" i="33"/>
  <c r="G911" i="33"/>
  <c r="I910" i="33"/>
  <c r="H910" i="33"/>
  <c r="G910" i="33"/>
  <c r="I909" i="33"/>
  <c r="H909" i="33"/>
  <c r="G909" i="33"/>
  <c r="M981" i="33"/>
  <c r="L981" i="33"/>
  <c r="K981" i="33"/>
  <c r="M980" i="33"/>
  <c r="L980" i="33"/>
  <c r="K980" i="33"/>
  <c r="M979" i="33"/>
  <c r="L979" i="33"/>
  <c r="K979" i="33"/>
  <c r="M976" i="33"/>
  <c r="L976" i="33"/>
  <c r="K976" i="33"/>
  <c r="M975" i="33"/>
  <c r="L975" i="33"/>
  <c r="K975" i="33"/>
  <c r="M974" i="33"/>
  <c r="L974" i="33"/>
  <c r="K974" i="33"/>
  <c r="M971" i="33"/>
  <c r="L971" i="33"/>
  <c r="K971" i="33"/>
  <c r="M970" i="33"/>
  <c r="L970" i="33"/>
  <c r="K970" i="33"/>
  <c r="M969" i="33"/>
  <c r="L969" i="33"/>
  <c r="K969" i="33"/>
  <c r="M961" i="33"/>
  <c r="L961" i="33"/>
  <c r="K961" i="33"/>
  <c r="M960" i="33"/>
  <c r="L960" i="33"/>
  <c r="K960" i="33"/>
  <c r="M959" i="33"/>
  <c r="L959" i="33"/>
  <c r="K959" i="33"/>
  <c r="M956" i="33"/>
  <c r="L956" i="33"/>
  <c r="K956" i="33"/>
  <c r="M955" i="33"/>
  <c r="L955" i="33"/>
  <c r="K955" i="33"/>
  <c r="M954" i="33"/>
  <c r="L954" i="33"/>
  <c r="K954" i="33"/>
  <c r="M951" i="33"/>
  <c r="L951" i="33"/>
  <c r="K951" i="33"/>
  <c r="M950" i="33"/>
  <c r="L950" i="33"/>
  <c r="K950" i="33"/>
  <c r="M949" i="33"/>
  <c r="L949" i="33"/>
  <c r="K949" i="33"/>
  <c r="M941" i="33"/>
  <c r="L941" i="33"/>
  <c r="K941" i="33"/>
  <c r="M940" i="33"/>
  <c r="L940" i="33"/>
  <c r="K940" i="33"/>
  <c r="M939" i="33"/>
  <c r="L939" i="33"/>
  <c r="K939" i="33"/>
  <c r="M936" i="33"/>
  <c r="L936" i="33"/>
  <c r="K936" i="33"/>
  <c r="M935" i="33"/>
  <c r="L935" i="33"/>
  <c r="K935" i="33"/>
  <c r="M934" i="33"/>
  <c r="L934" i="33"/>
  <c r="K934" i="33"/>
  <c r="M931" i="33"/>
  <c r="L931" i="33"/>
  <c r="K931" i="33"/>
  <c r="M930" i="33"/>
  <c r="L930" i="33"/>
  <c r="K930" i="33"/>
  <c r="M929" i="33"/>
  <c r="L929" i="33"/>
  <c r="K929" i="33"/>
  <c r="M921" i="33"/>
  <c r="L921" i="33"/>
  <c r="K921" i="33"/>
  <c r="M920" i="33"/>
  <c r="L920" i="33"/>
  <c r="K920" i="33"/>
  <c r="M919" i="33"/>
  <c r="L919" i="33"/>
  <c r="K919" i="33"/>
  <c r="M916" i="33"/>
  <c r="L916" i="33"/>
  <c r="K916" i="33"/>
  <c r="M915" i="33"/>
  <c r="L915" i="33"/>
  <c r="K915" i="33"/>
  <c r="M914" i="33"/>
  <c r="L914" i="33"/>
  <c r="K914" i="33"/>
  <c r="M911" i="33"/>
  <c r="L911" i="33"/>
  <c r="K911" i="33"/>
  <c r="M910" i="33"/>
  <c r="L910" i="33"/>
  <c r="K910" i="33"/>
  <c r="M909" i="33"/>
  <c r="L909" i="33"/>
  <c r="K909" i="33"/>
  <c r="Q976" i="33"/>
  <c r="P976" i="33"/>
  <c r="O976" i="33"/>
  <c r="Q975" i="33"/>
  <c r="P975" i="33"/>
  <c r="O975" i="33"/>
  <c r="Q974" i="33"/>
  <c r="P974" i="33"/>
  <c r="O974" i="33"/>
  <c r="Q971" i="33"/>
  <c r="P971" i="33"/>
  <c r="O971" i="33"/>
  <c r="Q970" i="33"/>
  <c r="P970" i="33"/>
  <c r="O970" i="33"/>
  <c r="Q969" i="33"/>
  <c r="P969" i="33"/>
  <c r="O969" i="33"/>
  <c r="Q961" i="33"/>
  <c r="P961" i="33"/>
  <c r="O961" i="33"/>
  <c r="Q960" i="33"/>
  <c r="P960" i="33"/>
  <c r="O960" i="33"/>
  <c r="Q959" i="33"/>
  <c r="P959" i="33"/>
  <c r="O959" i="33"/>
  <c r="Q956" i="33"/>
  <c r="P956" i="33"/>
  <c r="O956" i="33"/>
  <c r="Q955" i="33"/>
  <c r="P955" i="33"/>
  <c r="O955" i="33"/>
  <c r="Q954" i="33"/>
  <c r="P954" i="33"/>
  <c r="O954" i="33"/>
  <c r="Q951" i="33"/>
  <c r="P951" i="33"/>
  <c r="O951" i="33"/>
  <c r="Q950" i="33"/>
  <c r="P950" i="33"/>
  <c r="O950" i="33"/>
  <c r="Q949" i="33"/>
  <c r="P949" i="33"/>
  <c r="O949" i="33"/>
  <c r="Q936" i="33"/>
  <c r="P936" i="33"/>
  <c r="O936" i="33"/>
  <c r="Q935" i="33"/>
  <c r="P935" i="33"/>
  <c r="O935" i="33"/>
  <c r="Q934" i="33"/>
  <c r="P934" i="33"/>
  <c r="O934" i="33"/>
  <c r="Q931" i="33"/>
  <c r="P931" i="33"/>
  <c r="O931" i="33"/>
  <c r="Q930" i="33"/>
  <c r="P930" i="33"/>
  <c r="O930" i="33"/>
  <c r="Q929" i="33"/>
  <c r="P929" i="33"/>
  <c r="O929" i="33"/>
  <c r="Q921" i="33"/>
  <c r="P921" i="33"/>
  <c r="O921" i="33"/>
  <c r="Q920" i="33"/>
  <c r="P920" i="33"/>
  <c r="O920" i="33"/>
  <c r="Q919" i="33"/>
  <c r="P919" i="33"/>
  <c r="O919" i="33"/>
  <c r="Q916" i="33"/>
  <c r="P916" i="33"/>
  <c r="O916" i="33"/>
  <c r="Q915" i="33"/>
  <c r="P915" i="33"/>
  <c r="O915" i="33"/>
  <c r="Q914" i="33"/>
  <c r="P914" i="33"/>
  <c r="O914" i="33"/>
  <c r="Q911" i="33"/>
  <c r="P911" i="33"/>
  <c r="O911" i="33"/>
  <c r="Q910" i="33"/>
  <c r="P910" i="33"/>
  <c r="O910" i="33"/>
  <c r="Q909" i="33"/>
  <c r="P909" i="33"/>
  <c r="O909" i="33"/>
  <c r="U976" i="33"/>
  <c r="T976" i="33"/>
  <c r="S976" i="33"/>
  <c r="U975" i="33"/>
  <c r="T975" i="33"/>
  <c r="S975" i="33"/>
  <c r="U974" i="33"/>
  <c r="T974" i="33"/>
  <c r="S974" i="33"/>
  <c r="U971" i="33"/>
  <c r="T971" i="33"/>
  <c r="S971" i="33"/>
  <c r="U970" i="33"/>
  <c r="T970" i="33"/>
  <c r="S970" i="33"/>
  <c r="U969" i="33"/>
  <c r="T969" i="33"/>
  <c r="S969" i="33"/>
  <c r="U961" i="33"/>
  <c r="T961" i="33"/>
  <c r="S961" i="33"/>
  <c r="U960" i="33"/>
  <c r="T960" i="33"/>
  <c r="S960" i="33"/>
  <c r="U959" i="33"/>
  <c r="T959" i="33"/>
  <c r="S959" i="33"/>
  <c r="U956" i="33"/>
  <c r="T956" i="33"/>
  <c r="S956" i="33"/>
  <c r="U955" i="33"/>
  <c r="T955" i="33"/>
  <c r="S955" i="33"/>
  <c r="U954" i="33"/>
  <c r="T954" i="33"/>
  <c r="S954" i="33"/>
  <c r="U951" i="33"/>
  <c r="T951" i="33"/>
  <c r="S951" i="33"/>
  <c r="U950" i="33"/>
  <c r="T950" i="33"/>
  <c r="S950" i="33"/>
  <c r="U949" i="33"/>
  <c r="T949" i="33"/>
  <c r="S949" i="33"/>
  <c r="U936" i="33"/>
  <c r="T936" i="33"/>
  <c r="S936" i="33"/>
  <c r="U935" i="33"/>
  <c r="T935" i="33"/>
  <c r="S935" i="33"/>
  <c r="U934" i="33"/>
  <c r="T934" i="33"/>
  <c r="S934" i="33"/>
  <c r="U931" i="33"/>
  <c r="T931" i="33"/>
  <c r="S931" i="33"/>
  <c r="U930" i="33"/>
  <c r="T930" i="33"/>
  <c r="S930" i="33"/>
  <c r="U929" i="33"/>
  <c r="T929" i="33"/>
  <c r="S929" i="33"/>
  <c r="U921" i="33"/>
  <c r="T921" i="33"/>
  <c r="S921" i="33"/>
  <c r="U920" i="33"/>
  <c r="T920" i="33"/>
  <c r="S920" i="33"/>
  <c r="U919" i="33"/>
  <c r="T919" i="33"/>
  <c r="S919" i="33"/>
  <c r="U916" i="33"/>
  <c r="T916" i="33"/>
  <c r="S916" i="33"/>
  <c r="U915" i="33"/>
  <c r="T915" i="33"/>
  <c r="S915" i="33"/>
  <c r="U914" i="33"/>
  <c r="T914" i="33"/>
  <c r="S914" i="33"/>
  <c r="U911" i="33"/>
  <c r="T911" i="33"/>
  <c r="S911" i="33"/>
  <c r="U910" i="33"/>
  <c r="T910" i="33"/>
  <c r="S910" i="33"/>
  <c r="U909" i="33"/>
  <c r="T909" i="33"/>
  <c r="S909" i="33"/>
  <c r="Y976" i="33"/>
  <c r="X976" i="33"/>
  <c r="W976" i="33"/>
  <c r="Y975" i="33"/>
  <c r="X975" i="33"/>
  <c r="W975" i="33"/>
  <c r="Y974" i="33"/>
  <c r="X974" i="33"/>
  <c r="W974" i="33"/>
  <c r="Y971" i="33"/>
  <c r="X971" i="33"/>
  <c r="W971" i="33"/>
  <c r="Y970" i="33"/>
  <c r="X970" i="33"/>
  <c r="W970" i="33"/>
  <c r="Y969" i="33"/>
  <c r="X969" i="33"/>
  <c r="W969" i="33"/>
  <c r="Y961" i="33"/>
  <c r="X961" i="33"/>
  <c r="W961" i="33"/>
  <c r="Y960" i="33"/>
  <c r="X960" i="33"/>
  <c r="W960" i="33"/>
  <c r="Y959" i="33"/>
  <c r="X959" i="33"/>
  <c r="W959" i="33"/>
  <c r="Y956" i="33"/>
  <c r="X956" i="33"/>
  <c r="W956" i="33"/>
  <c r="Y955" i="33"/>
  <c r="X955" i="33"/>
  <c r="W955" i="33"/>
  <c r="Y954" i="33"/>
  <c r="X954" i="33"/>
  <c r="W954" i="33"/>
  <c r="Y951" i="33"/>
  <c r="X951" i="33"/>
  <c r="W951" i="33"/>
  <c r="Y950" i="33"/>
  <c r="X950" i="33"/>
  <c r="W950" i="33"/>
  <c r="Y949" i="33"/>
  <c r="X949" i="33"/>
  <c r="W949" i="33"/>
  <c r="Y936" i="33"/>
  <c r="X936" i="33"/>
  <c r="W936" i="33"/>
  <c r="Y935" i="33"/>
  <c r="X935" i="33"/>
  <c r="W935" i="33"/>
  <c r="Y934" i="33"/>
  <c r="X934" i="33"/>
  <c r="W934" i="33"/>
  <c r="Y931" i="33"/>
  <c r="X931" i="33"/>
  <c r="W931" i="33"/>
  <c r="Y930" i="33"/>
  <c r="X930" i="33"/>
  <c r="W930" i="33"/>
  <c r="Y929" i="33"/>
  <c r="X929" i="33"/>
  <c r="W929" i="33"/>
  <c r="Y921" i="33"/>
  <c r="X921" i="33"/>
  <c r="W921" i="33"/>
  <c r="Y920" i="33"/>
  <c r="X920" i="33"/>
  <c r="W920" i="33"/>
  <c r="Y919" i="33"/>
  <c r="X919" i="33"/>
  <c r="W919" i="33"/>
  <c r="Y916" i="33"/>
  <c r="X916" i="33"/>
  <c r="W916" i="33"/>
  <c r="Y915" i="33"/>
  <c r="X915" i="33"/>
  <c r="W915" i="33"/>
  <c r="Y914" i="33"/>
  <c r="X914" i="33"/>
  <c r="W914" i="33"/>
  <c r="Y911" i="33"/>
  <c r="X911" i="33"/>
  <c r="W911" i="33"/>
  <c r="Y910" i="33"/>
  <c r="X910" i="33"/>
  <c r="W910" i="33"/>
  <c r="Y909" i="33"/>
  <c r="X909" i="33"/>
  <c r="W909" i="33"/>
  <c r="Z981" i="33"/>
  <c r="Z980" i="33"/>
  <c r="Z979" i="33"/>
  <c r="V979" i="33"/>
  <c r="R965" i="33"/>
  <c r="Q964" i="33"/>
  <c r="P964" i="33"/>
  <c r="O964" i="33"/>
  <c r="L964" i="33"/>
  <c r="K964" i="33"/>
  <c r="Z966" i="33"/>
  <c r="Z965" i="33"/>
  <c r="Z964" i="33"/>
  <c r="V966" i="33"/>
  <c r="V965" i="33"/>
  <c r="V964" i="33"/>
  <c r="R964" i="40"/>
  <c r="R966" i="33"/>
  <c r="M966" i="33"/>
  <c r="L966" i="33"/>
  <c r="K966" i="33"/>
  <c r="M965" i="33"/>
  <c r="L965" i="33"/>
  <c r="K965" i="33"/>
  <c r="J966" i="33"/>
  <c r="J965" i="33"/>
  <c r="J964" i="33"/>
  <c r="F966" i="33"/>
  <c r="F965" i="33"/>
  <c r="F964" i="33"/>
  <c r="Z941" i="33"/>
  <c r="Z940" i="33"/>
  <c r="Z939" i="33"/>
  <c r="Z926" i="33"/>
  <c r="Z925" i="33"/>
  <c r="Z924" i="33"/>
  <c r="V926" i="33"/>
  <c r="V925" i="33"/>
  <c r="V924" i="33"/>
  <c r="R926" i="33"/>
  <c r="R925" i="33"/>
  <c r="R924" i="33"/>
  <c r="N926" i="33"/>
  <c r="N925" i="33"/>
  <c r="N924" i="33"/>
  <c r="J926" i="33"/>
  <c r="J925" i="33"/>
  <c r="J924" i="33"/>
  <c r="F926" i="33"/>
  <c r="F925" i="33"/>
  <c r="E924" i="33"/>
  <c r="D924" i="33"/>
  <c r="C924" i="33"/>
  <c r="K636" i="33"/>
  <c r="L636" i="33"/>
  <c r="M636" i="33"/>
  <c r="N636" i="33"/>
  <c r="P636" i="33"/>
  <c r="Q636" i="33"/>
  <c r="R636" i="33"/>
  <c r="S636" i="33"/>
  <c r="T636" i="33"/>
  <c r="U636" i="33"/>
  <c r="V636" i="33"/>
  <c r="W636" i="33"/>
  <c r="X636" i="33"/>
  <c r="Y636" i="33"/>
  <c r="Z636" i="33"/>
  <c r="AA636" i="33"/>
  <c r="AB636" i="33"/>
  <c r="J636" i="33"/>
  <c r="O636" i="40"/>
  <c r="O637" i="40"/>
  <c r="D653" i="33"/>
  <c r="E653" i="33"/>
  <c r="F653" i="33"/>
  <c r="G653" i="33"/>
  <c r="H653" i="33"/>
  <c r="I653" i="33"/>
  <c r="J653" i="33"/>
  <c r="K653" i="33"/>
  <c r="L653" i="33"/>
  <c r="M653" i="33"/>
  <c r="N653" i="33"/>
  <c r="O653" i="33"/>
  <c r="P653" i="33"/>
  <c r="Q653" i="33"/>
  <c r="R653" i="33"/>
  <c r="S653" i="33"/>
  <c r="T653" i="33"/>
  <c r="U653" i="33"/>
  <c r="V653" i="33"/>
  <c r="W653" i="33"/>
  <c r="X653" i="33"/>
  <c r="Y653" i="33"/>
  <c r="Z653" i="33"/>
  <c r="AA653" i="33"/>
  <c r="AB653" i="33"/>
  <c r="AC653" i="33"/>
  <c r="C653" i="33"/>
  <c r="AC583" i="33"/>
  <c r="AC636" i="33"/>
  <c r="AB583" i="33"/>
  <c r="AA583" i="33"/>
  <c r="Z583" i="33"/>
  <c r="Y583" i="33"/>
  <c r="X583" i="33"/>
  <c r="W583" i="33"/>
  <c r="V583" i="33"/>
  <c r="U583" i="33"/>
  <c r="T583" i="33"/>
  <c r="S583" i="33"/>
  <c r="R583" i="33"/>
  <c r="Q583" i="33"/>
  <c r="P583" i="33"/>
  <c r="O583" i="33"/>
  <c r="N583" i="33"/>
  <c r="M583" i="33"/>
  <c r="L583" i="33"/>
  <c r="K583" i="33"/>
  <c r="J583" i="33"/>
  <c r="E589" i="33"/>
  <c r="F589" i="33"/>
  <c r="G589" i="33"/>
  <c r="H589" i="33"/>
  <c r="I589" i="33"/>
  <c r="J589" i="33"/>
  <c r="K589" i="33"/>
  <c r="L589" i="33"/>
  <c r="M589" i="33"/>
  <c r="N589" i="33"/>
  <c r="O589" i="33"/>
  <c r="P589" i="33"/>
  <c r="Q589" i="33"/>
  <c r="R589" i="33"/>
  <c r="S589" i="33"/>
  <c r="T589" i="33"/>
  <c r="U589" i="33"/>
  <c r="V589" i="33"/>
  <c r="W589" i="33"/>
  <c r="X589" i="33"/>
  <c r="Y589" i="33"/>
  <c r="Z589" i="33"/>
  <c r="AA589" i="33"/>
  <c r="AB589" i="33"/>
  <c r="AC589" i="33"/>
  <c r="E594" i="33"/>
  <c r="F594" i="33"/>
  <c r="G594" i="33"/>
  <c r="H594" i="33"/>
  <c r="I594" i="33"/>
  <c r="J594" i="33"/>
  <c r="K594" i="33"/>
  <c r="L594" i="33"/>
  <c r="M594" i="33"/>
  <c r="N594" i="33"/>
  <c r="O594" i="33"/>
  <c r="P594" i="33"/>
  <c r="Q594" i="33"/>
  <c r="R594" i="33"/>
  <c r="S594" i="33"/>
  <c r="T594" i="33"/>
  <c r="U594" i="33"/>
  <c r="V594" i="33"/>
  <c r="W594" i="33"/>
  <c r="X594" i="33"/>
  <c r="Y594" i="33"/>
  <c r="Z594" i="33"/>
  <c r="AA594" i="33"/>
  <c r="AB594" i="33"/>
  <c r="AC594" i="33"/>
  <c r="AD594" i="33"/>
  <c r="AE594" i="33"/>
  <c r="E600" i="33"/>
  <c r="E640" i="33"/>
  <c r="F600" i="33"/>
  <c r="F640" i="33"/>
  <c r="G600" i="33"/>
  <c r="G640" i="33"/>
  <c r="H600" i="33"/>
  <c r="H640" i="33"/>
  <c r="I600" i="33"/>
  <c r="I640" i="33"/>
  <c r="J600" i="33"/>
  <c r="J640" i="33"/>
  <c r="K600" i="33"/>
  <c r="K640" i="33"/>
  <c r="L600" i="33"/>
  <c r="L640" i="33"/>
  <c r="M600" i="33"/>
  <c r="M640" i="33"/>
  <c r="N600" i="33"/>
  <c r="N640" i="33"/>
  <c r="O600" i="33"/>
  <c r="O640" i="33"/>
  <c r="P600" i="33"/>
  <c r="P640" i="33"/>
  <c r="Q600" i="33"/>
  <c r="Q640" i="33"/>
  <c r="R600" i="33"/>
  <c r="R640" i="33"/>
  <c r="S600" i="33"/>
  <c r="S640" i="33"/>
  <c r="T600" i="33"/>
  <c r="T640" i="33"/>
  <c r="U600" i="33"/>
  <c r="U640" i="33"/>
  <c r="V600" i="33"/>
  <c r="V640" i="33"/>
  <c r="W640" i="33"/>
  <c r="X600" i="33"/>
  <c r="X640" i="33"/>
  <c r="Y600" i="33"/>
  <c r="Y640" i="33"/>
  <c r="Z600" i="33"/>
  <c r="Z640" i="33"/>
  <c r="AA600" i="33"/>
  <c r="AA640" i="33"/>
  <c r="AB600" i="33"/>
  <c r="AB640" i="33"/>
  <c r="AC600" i="33"/>
  <c r="AC640" i="33"/>
  <c r="E606" i="33"/>
  <c r="F606" i="33"/>
  <c r="G606" i="33"/>
  <c r="H606" i="33"/>
  <c r="I606" i="33"/>
  <c r="J606" i="33"/>
  <c r="K606" i="33"/>
  <c r="L606" i="33"/>
  <c r="M606" i="33"/>
  <c r="N606" i="33"/>
  <c r="O606" i="33"/>
  <c r="P606" i="33"/>
  <c r="Q606" i="33"/>
  <c r="R606" i="33"/>
  <c r="S606" i="33"/>
  <c r="T606" i="33"/>
  <c r="U606" i="33"/>
  <c r="V606" i="33"/>
  <c r="W606" i="33"/>
  <c r="X606" i="33"/>
  <c r="Y606" i="33"/>
  <c r="Z606" i="33"/>
  <c r="AA606" i="33"/>
  <c r="AB606" i="33"/>
  <c r="AC606" i="33"/>
  <c r="D600" i="33"/>
  <c r="D640" i="33"/>
  <c r="D606" i="33"/>
  <c r="D589" i="33"/>
  <c r="D594" i="33"/>
  <c r="C606" i="33"/>
  <c r="C600" i="33"/>
  <c r="C640" i="33"/>
  <c r="N640" i="40"/>
  <c r="C594" i="33"/>
  <c r="R525" i="40"/>
  <c r="T526" i="40"/>
  <c r="O531" i="40"/>
  <c r="Q531" i="40"/>
  <c r="S531" i="40"/>
  <c r="H18" i="33"/>
  <c r="I18" i="33"/>
  <c r="L18" i="33"/>
  <c r="N18" i="33"/>
  <c r="Q18" i="33"/>
  <c r="V18" i="33"/>
  <c r="D27" i="33"/>
  <c r="E27" i="33"/>
  <c r="F27" i="33"/>
  <c r="G27" i="33"/>
  <c r="H27" i="33"/>
  <c r="I27" i="33"/>
  <c r="J27" i="33"/>
  <c r="K27" i="33"/>
  <c r="L27" i="33"/>
  <c r="M27" i="33"/>
  <c r="N27" i="33"/>
  <c r="P27" i="40"/>
  <c r="O27" i="33"/>
  <c r="P27" i="33"/>
  <c r="Q27" i="33"/>
  <c r="R27" i="33"/>
  <c r="S27" i="33"/>
  <c r="T27" i="33"/>
  <c r="U27" i="33"/>
  <c r="V27" i="33"/>
  <c r="R27" i="40"/>
  <c r="W27" i="33"/>
  <c r="X27" i="33"/>
  <c r="Y27" i="33"/>
  <c r="Z27" i="33"/>
  <c r="AA27" i="33"/>
  <c r="AB27" i="33"/>
  <c r="AC27" i="33"/>
  <c r="F624" i="33"/>
  <c r="E628" i="33"/>
  <c r="F628" i="33"/>
  <c r="J628" i="33"/>
  <c r="M628" i="33"/>
  <c r="N628" i="33"/>
  <c r="P628" i="33"/>
  <c r="Q628" i="33"/>
  <c r="R628" i="33"/>
  <c r="U628" i="33"/>
  <c r="V628" i="33"/>
  <c r="X628" i="33"/>
  <c r="Y628" i="33"/>
  <c r="Z628" i="33"/>
  <c r="AD629" i="33"/>
  <c r="AC628" i="33"/>
  <c r="AD630" i="33"/>
  <c r="D548" i="33"/>
  <c r="E548" i="33"/>
  <c r="E581" i="33"/>
  <c r="F548" i="33"/>
  <c r="F581" i="33"/>
  <c r="H581" i="33"/>
  <c r="J581" i="33"/>
  <c r="L581" i="33"/>
  <c r="M581" i="33"/>
  <c r="N581" i="33"/>
  <c r="P581" i="33"/>
  <c r="R581" i="33"/>
  <c r="T581" i="33"/>
  <c r="U581" i="33"/>
  <c r="V581" i="33"/>
  <c r="Y581" i="33"/>
  <c r="Z581" i="33"/>
  <c r="AB581" i="33"/>
  <c r="N551" i="40"/>
  <c r="D554" i="33"/>
  <c r="E554" i="33"/>
  <c r="F554" i="33"/>
  <c r="Z554" i="33"/>
  <c r="D556" i="33"/>
  <c r="E556" i="33"/>
  <c r="F556" i="33"/>
  <c r="Z556" i="33"/>
  <c r="D558" i="33"/>
  <c r="E558" i="33"/>
  <c r="F558" i="33"/>
  <c r="F559" i="33"/>
  <c r="J558" i="33"/>
  <c r="J559" i="33"/>
  <c r="L558" i="33"/>
  <c r="M558" i="33"/>
  <c r="T558" i="33"/>
  <c r="Z558" i="33"/>
  <c r="Z559" i="33"/>
  <c r="AA558" i="33"/>
  <c r="AB558" i="33"/>
  <c r="AC558" i="33"/>
  <c r="C556" i="33"/>
  <c r="C554" i="33"/>
  <c r="N554" i="40"/>
  <c r="C548" i="33"/>
  <c r="C213" i="33"/>
  <c r="T27" i="40"/>
  <c r="CJ1093" i="33"/>
  <c r="CG1094" i="33"/>
  <c r="AE1542" i="33"/>
  <c r="AE1547" i="33"/>
  <c r="CK1093" i="33"/>
  <c r="CT1093" i="33"/>
  <c r="CV1093" i="33"/>
  <c r="CP1093" i="33"/>
  <c r="DI1093" i="33"/>
  <c r="DJ1094" i="33"/>
  <c r="CO1093" i="33"/>
  <c r="CK1094" i="33"/>
  <c r="CH1094" i="33"/>
  <c r="DI1027" i="33"/>
  <c r="DH1027" i="33"/>
  <c r="CW1094" i="33"/>
  <c r="CO1094" i="33"/>
  <c r="CP1094" i="33"/>
  <c r="CX1094" i="33"/>
  <c r="CT1094" i="33"/>
  <c r="CW1093" i="33"/>
  <c r="CS1093" i="33"/>
  <c r="AC1645" i="40"/>
  <c r="DJ1028" i="33"/>
  <c r="DJ1027" i="33"/>
  <c r="AO1027" i="40"/>
  <c r="CL1093" i="33"/>
  <c r="AF1540" i="33"/>
  <c r="AG1540" i="33"/>
  <c r="AH1540" i="33"/>
  <c r="AI1540" i="33"/>
  <c r="AF1541" i="33"/>
  <c r="AG1541" i="33"/>
  <c r="AH1541" i="33"/>
  <c r="AI1541" i="33"/>
  <c r="C1544" i="33"/>
  <c r="Y1093" i="40"/>
  <c r="BP1645" i="33"/>
  <c r="BQ1645" i="33"/>
  <c r="BR1645" i="33"/>
  <c r="BS1645" i="33"/>
  <c r="Q555" i="40"/>
  <c r="T1401" i="40"/>
  <c r="R1401" i="40"/>
  <c r="P1401" i="40"/>
  <c r="N1472" i="40"/>
  <c r="T1471" i="40"/>
  <c r="R1471" i="40"/>
  <c r="P1471" i="40"/>
  <c r="T1470" i="40"/>
  <c r="R1470" i="40"/>
  <c r="P1470" i="40"/>
  <c r="S1466" i="40"/>
  <c r="Q1466" i="40"/>
  <c r="O1466" i="40"/>
  <c r="AA1410" i="33"/>
  <c r="AA1411" i="33"/>
  <c r="T1409" i="40"/>
  <c r="N572" i="40"/>
  <c r="C1410" i="33"/>
  <c r="N1409" i="40"/>
  <c r="S1424" i="40"/>
  <c r="Q1424" i="40"/>
  <c r="O1424" i="40"/>
  <c r="G1410" i="33"/>
  <c r="G1411" i="33"/>
  <c r="O1409" i="40"/>
  <c r="T1407" i="40"/>
  <c r="R1407" i="40"/>
  <c r="P1407" i="40"/>
  <c r="S1403" i="40"/>
  <c r="Q1403" i="40"/>
  <c r="O1403" i="40"/>
  <c r="C1474" i="33"/>
  <c r="N1473" i="40"/>
  <c r="S1473" i="40"/>
  <c r="O1474" i="33"/>
  <c r="Q1474" i="40"/>
  <c r="Q1473" i="40"/>
  <c r="G1474" i="33"/>
  <c r="O1473" i="40"/>
  <c r="T555" i="40"/>
  <c r="T554" i="40"/>
  <c r="N1400" i="40"/>
  <c r="N1424" i="40"/>
  <c r="S1409" i="40"/>
  <c r="S1402" i="40"/>
  <c r="Q1402" i="40"/>
  <c r="O1402" i="40"/>
  <c r="R1400" i="40"/>
  <c r="P1400" i="40"/>
  <c r="O1410" i="33"/>
  <c r="Q1409" i="40"/>
  <c r="N1470" i="40"/>
  <c r="S1472" i="40"/>
  <c r="Q1472" i="40"/>
  <c r="O1472" i="40"/>
  <c r="T1467" i="40"/>
  <c r="R1467" i="40"/>
  <c r="P1467" i="40"/>
  <c r="S1465" i="40"/>
  <c r="Q1465" i="40"/>
  <c r="O1465" i="40"/>
  <c r="N1401" i="40"/>
  <c r="O555" i="40"/>
  <c r="K1410" i="33"/>
  <c r="K1411" i="33"/>
  <c r="P1409" i="40"/>
  <c r="S1474" i="33"/>
  <c r="S1475" i="33"/>
  <c r="R1473" i="40"/>
  <c r="K1474" i="33"/>
  <c r="P1474" i="40"/>
  <c r="P1473" i="40"/>
  <c r="C1947" i="33"/>
  <c r="N1467" i="40"/>
  <c r="T1472" i="40"/>
  <c r="R1472" i="40"/>
  <c r="P1472" i="40"/>
  <c r="Q1467" i="40"/>
  <c r="R1465" i="40"/>
  <c r="P1465" i="40"/>
  <c r="S1410" i="33"/>
  <c r="S1411" i="33"/>
  <c r="R1409" i="40"/>
  <c r="N1408" i="40"/>
  <c r="T1408" i="40"/>
  <c r="R1408" i="40"/>
  <c r="P1408" i="40"/>
  <c r="S1406" i="40"/>
  <c r="Q1406" i="40"/>
  <c r="O1406" i="40"/>
  <c r="N1471" i="40"/>
  <c r="T1464" i="40"/>
  <c r="R1464" i="40"/>
  <c r="P1464" i="40"/>
  <c r="Z1093" i="40"/>
  <c r="AA1093" i="40"/>
  <c r="I626" i="33"/>
  <c r="I624" i="33"/>
  <c r="I625" i="33"/>
  <c r="N556" i="40"/>
  <c r="T532" i="40"/>
  <c r="C558" i="33"/>
  <c r="C559" i="33"/>
  <c r="N557" i="40"/>
  <c r="P555" i="40"/>
  <c r="N541" i="40"/>
  <c r="U36" i="33"/>
  <c r="U626" i="33"/>
  <c r="U624" i="33"/>
  <c r="U625" i="33"/>
  <c r="M36" i="33"/>
  <c r="M626" i="33"/>
  <c r="M624" i="33"/>
  <c r="M625" i="33"/>
  <c r="E36" i="33"/>
  <c r="E624" i="33"/>
  <c r="S27" i="40"/>
  <c r="Q27" i="40"/>
  <c r="O27" i="40"/>
  <c r="T531" i="40"/>
  <c r="R531" i="40"/>
  <c r="P531" i="40"/>
  <c r="Q626" i="33"/>
  <c r="Q624" i="33"/>
  <c r="Q625" i="33"/>
  <c r="O625" i="33"/>
  <c r="Q538" i="40"/>
  <c r="Q575" i="40"/>
  <c r="O624" i="33"/>
  <c r="O626" i="33"/>
  <c r="S526" i="40"/>
  <c r="T594" i="40"/>
  <c r="P636" i="40"/>
  <c r="P637" i="40"/>
  <c r="N547" i="40"/>
  <c r="W558" i="33"/>
  <c r="W559" i="33"/>
  <c r="S557" i="40"/>
  <c r="Q557" i="40"/>
  <c r="G558" i="33"/>
  <c r="G559" i="33"/>
  <c r="O557" i="40"/>
  <c r="R555" i="40"/>
  <c r="R554" i="40"/>
  <c r="P554" i="40"/>
  <c r="S548" i="40"/>
  <c r="Q548" i="40"/>
  <c r="O548" i="40"/>
  <c r="T541" i="40"/>
  <c r="R541" i="40"/>
  <c r="P541" i="40"/>
  <c r="AB625" i="33"/>
  <c r="AB624" i="33"/>
  <c r="AB626" i="33"/>
  <c r="AC626" i="33"/>
  <c r="T625" i="33"/>
  <c r="T624" i="33"/>
  <c r="T626" i="33"/>
  <c r="L36" i="33"/>
  <c r="L625" i="33"/>
  <c r="L624" i="33"/>
  <c r="L626" i="33"/>
  <c r="D36" i="33"/>
  <c r="D624" i="33"/>
  <c r="S640" i="40"/>
  <c r="Q640" i="40"/>
  <c r="O640" i="40"/>
  <c r="O641" i="40"/>
  <c r="S653" i="40"/>
  <c r="Q653" i="40"/>
  <c r="O653" i="40"/>
  <c r="G626" i="33"/>
  <c r="O538" i="40"/>
  <c r="O575" i="40"/>
  <c r="G624" i="33"/>
  <c r="S18" i="33"/>
  <c r="R532" i="40"/>
  <c r="K18" i="33"/>
  <c r="P532" i="40"/>
  <c r="T538" i="40"/>
  <c r="T575" i="40"/>
  <c r="AA625" i="33"/>
  <c r="AA624" i="33"/>
  <c r="AA626" i="33"/>
  <c r="S625" i="33"/>
  <c r="R538" i="40"/>
  <c r="R575" i="40"/>
  <c r="S624" i="33"/>
  <c r="S626" i="33"/>
  <c r="P538" i="40"/>
  <c r="P575" i="40"/>
  <c r="K625" i="33"/>
  <c r="K626" i="33"/>
  <c r="K624" i="33"/>
  <c r="S532" i="40"/>
  <c r="O18" i="33"/>
  <c r="Q532" i="40"/>
  <c r="G617" i="33"/>
  <c r="G622" i="33"/>
  <c r="O532" i="40"/>
  <c r="R526" i="40"/>
  <c r="P526" i="40"/>
  <c r="N653" i="40"/>
  <c r="Q636" i="40"/>
  <c r="Q637" i="40"/>
  <c r="W625" i="33"/>
  <c r="S538" i="40"/>
  <c r="S575" i="40"/>
  <c r="W626" i="33"/>
  <c r="W624" i="33"/>
  <c r="O526" i="40"/>
  <c r="C581" i="33"/>
  <c r="N548" i="40"/>
  <c r="T572" i="40"/>
  <c r="R572" i="40"/>
  <c r="P572" i="40"/>
  <c r="S556" i="40"/>
  <c r="Q556" i="40"/>
  <c r="O556" i="40"/>
  <c r="R551" i="40"/>
  <c r="P551" i="40"/>
  <c r="W628" i="33"/>
  <c r="S628" i="40"/>
  <c r="S547" i="40"/>
  <c r="O628" i="33"/>
  <c r="Q628" i="40"/>
  <c r="Q547" i="40"/>
  <c r="Q552" i="40"/>
  <c r="G628" i="33"/>
  <c r="G630" i="33"/>
  <c r="O547" i="40"/>
  <c r="Z626" i="33"/>
  <c r="Z624" i="33"/>
  <c r="Z625" i="33"/>
  <c r="AD625" i="33"/>
  <c r="R626" i="33"/>
  <c r="R624" i="33"/>
  <c r="R625" i="33"/>
  <c r="J626" i="33"/>
  <c r="J624" i="33"/>
  <c r="J625" i="33"/>
  <c r="AA367" i="33"/>
  <c r="T525" i="40"/>
  <c r="P525" i="40"/>
  <c r="S636" i="40"/>
  <c r="Y626" i="33"/>
  <c r="Y624" i="33"/>
  <c r="Y625" i="33"/>
  <c r="AC625" i="33"/>
  <c r="N555" i="40"/>
  <c r="S558" i="33"/>
  <c r="R557" i="40"/>
  <c r="P557" i="40"/>
  <c r="S555" i="40"/>
  <c r="S554" i="40"/>
  <c r="Q554" i="40"/>
  <c r="O554" i="40"/>
  <c r="S581" i="33"/>
  <c r="R548" i="40"/>
  <c r="K581" i="33"/>
  <c r="P548" i="40"/>
  <c r="S541" i="40"/>
  <c r="Q541" i="40"/>
  <c r="O541" i="40"/>
  <c r="X625" i="33"/>
  <c r="X624" i="33"/>
  <c r="X626" i="33"/>
  <c r="P625" i="33"/>
  <c r="P624" i="33"/>
  <c r="P626" i="33"/>
  <c r="H624" i="33"/>
  <c r="H625" i="33"/>
  <c r="H626" i="33"/>
  <c r="R640" i="40"/>
  <c r="P640" i="40"/>
  <c r="T653" i="40"/>
  <c r="R653" i="40"/>
  <c r="P653" i="40"/>
  <c r="Q526" i="40"/>
  <c r="S572" i="40"/>
  <c r="Q572" i="40"/>
  <c r="O572" i="40"/>
  <c r="T556" i="40"/>
  <c r="R556" i="40"/>
  <c r="P556" i="40"/>
  <c r="S551" i="40"/>
  <c r="Q551" i="40"/>
  <c r="O551" i="40"/>
  <c r="G651" i="33"/>
  <c r="AA628" i="33"/>
  <c r="T547" i="40"/>
  <c r="R547" i="40"/>
  <c r="R552" i="40"/>
  <c r="P547" i="40"/>
  <c r="P552" i="40"/>
  <c r="V625" i="33"/>
  <c r="V626" i="33"/>
  <c r="V624" i="33"/>
  <c r="N625" i="33"/>
  <c r="N626" i="33"/>
  <c r="N624" i="33"/>
  <c r="S525" i="40"/>
  <c r="Q525" i="40"/>
  <c r="O525" i="40"/>
  <c r="R636" i="40"/>
  <c r="C776" i="33"/>
  <c r="Y965" i="33"/>
  <c r="X965" i="33"/>
  <c r="W965" i="33"/>
  <c r="S965" i="40"/>
  <c r="AU1094" i="33"/>
  <c r="AV1094" i="33"/>
  <c r="AU1093" i="33"/>
  <c r="I924" i="33"/>
  <c r="H924" i="33"/>
  <c r="G924" i="33"/>
  <c r="O924" i="40"/>
  <c r="I925" i="33"/>
  <c r="H925" i="33"/>
  <c r="G925" i="33"/>
  <c r="O925" i="40"/>
  <c r="AG1026" i="40"/>
  <c r="CA1028" i="33"/>
  <c r="BW1026" i="33"/>
  <c r="AF1023" i="40"/>
  <c r="BW1092" i="33"/>
  <c r="BW65" i="33"/>
  <c r="AF65" i="40"/>
  <c r="CU1019" i="33"/>
  <c r="AL1019" i="40"/>
  <c r="AL1018" i="40"/>
  <c r="I926" i="33"/>
  <c r="H926" i="33"/>
  <c r="G926" i="33"/>
  <c r="O926" i="40"/>
  <c r="U925" i="33"/>
  <c r="T925" i="33"/>
  <c r="S925" i="33"/>
  <c r="R925" i="40"/>
  <c r="E964" i="33"/>
  <c r="D964" i="33"/>
  <c r="C964" i="33"/>
  <c r="N964" i="40"/>
  <c r="Q966" i="33"/>
  <c r="P966" i="33"/>
  <c r="O966" i="33"/>
  <c r="Q966" i="40"/>
  <c r="CE1023" i="33"/>
  <c r="CE1680" i="33"/>
  <c r="AH1680" i="40"/>
  <c r="AH1022" i="40"/>
  <c r="CY1019" i="33"/>
  <c r="AM1019" i="40"/>
  <c r="AM1018" i="40"/>
  <c r="Y1026" i="40"/>
  <c r="AU1028" i="33"/>
  <c r="BK1026" i="33"/>
  <c r="AC1023" i="40"/>
  <c r="BK65" i="33"/>
  <c r="AC65" i="40"/>
  <c r="BK1092" i="33"/>
  <c r="AC1092" i="40"/>
  <c r="BO1026" i="33"/>
  <c r="AD1023" i="40"/>
  <c r="BO1092" i="33"/>
  <c r="AD1092" i="40"/>
  <c r="BO65" i="33"/>
  <c r="AD65" i="40"/>
  <c r="Y940" i="33"/>
  <c r="X940" i="33"/>
  <c r="W940" i="33"/>
  <c r="S940" i="40"/>
  <c r="Y941" i="33"/>
  <c r="X941" i="33"/>
  <c r="W941" i="33"/>
  <c r="S941" i="40"/>
  <c r="M924" i="33"/>
  <c r="L924" i="33"/>
  <c r="K924" i="33"/>
  <c r="P924" i="40"/>
  <c r="Q965" i="33"/>
  <c r="P965" i="33"/>
  <c r="O965" i="33"/>
  <c r="Q965" i="40"/>
  <c r="BG1026" i="33"/>
  <c r="AB1023" i="40"/>
  <c r="BG1092" i="33"/>
  <c r="AB1092" i="40"/>
  <c r="AB1093" i="40"/>
  <c r="BG65" i="33"/>
  <c r="AB65" i="40"/>
  <c r="CE1019" i="33"/>
  <c r="AH1019" i="40"/>
  <c r="AH1018" i="40"/>
  <c r="CY1023" i="33"/>
  <c r="CY1680" i="33"/>
  <c r="AM1680" i="40"/>
  <c r="AM1022" i="40"/>
  <c r="DC1023" i="33"/>
  <c r="DC1680" i="33"/>
  <c r="AN1680" i="40"/>
  <c r="AN1022" i="40"/>
  <c r="CQ1023" i="33"/>
  <c r="CQ1680" i="33"/>
  <c r="AK1680" i="40"/>
  <c r="AK1022" i="40"/>
  <c r="Q925" i="33"/>
  <c r="P925" i="33"/>
  <c r="O925" i="33"/>
  <c r="Q925" i="40"/>
  <c r="I966" i="33"/>
  <c r="H966" i="33"/>
  <c r="G966" i="33"/>
  <c r="O966" i="40"/>
  <c r="Q926" i="33"/>
  <c r="P926" i="33"/>
  <c r="O926" i="33"/>
  <c r="Q926" i="40"/>
  <c r="CM1019" i="33"/>
  <c r="AJ1019" i="40"/>
  <c r="AJ1018" i="40"/>
  <c r="CU1023" i="33"/>
  <c r="CU1680" i="33"/>
  <c r="AL1680" i="40"/>
  <c r="AL1022" i="40"/>
  <c r="U926" i="33"/>
  <c r="T926" i="33"/>
  <c r="S926" i="33"/>
  <c r="R926" i="40"/>
  <c r="M925" i="33"/>
  <c r="L925" i="33"/>
  <c r="K925" i="33"/>
  <c r="P925" i="40"/>
  <c r="Y924" i="33"/>
  <c r="X924" i="33"/>
  <c r="W924" i="33"/>
  <c r="S924" i="40"/>
  <c r="E966" i="33"/>
  <c r="D966" i="33"/>
  <c r="C966" i="33"/>
  <c r="N966" i="40"/>
  <c r="U965" i="33"/>
  <c r="T965" i="33"/>
  <c r="S965" i="33"/>
  <c r="R965" i="40"/>
  <c r="U979" i="33"/>
  <c r="T979" i="33"/>
  <c r="S979" i="33"/>
  <c r="R979" i="40"/>
  <c r="X1026" i="40"/>
  <c r="AQ1028" i="33"/>
  <c r="DC1019" i="33"/>
  <c r="AN1019" i="40"/>
  <c r="AN1018" i="40"/>
  <c r="CQ1019" i="33"/>
  <c r="AK1019" i="40"/>
  <c r="AK1018" i="40"/>
  <c r="E926" i="33"/>
  <c r="D926" i="33"/>
  <c r="C926" i="33"/>
  <c r="N926" i="40"/>
  <c r="Y939" i="33"/>
  <c r="X939" i="33"/>
  <c r="W939" i="33"/>
  <c r="S939" i="40"/>
  <c r="Y981" i="33"/>
  <c r="X981" i="33"/>
  <c r="W981" i="33"/>
  <c r="S981" i="40"/>
  <c r="CM1023" i="33"/>
  <c r="CM1680" i="33"/>
  <c r="AJ1680" i="40"/>
  <c r="AJ1022" i="40"/>
  <c r="CA1094" i="33"/>
  <c r="CB1094" i="33"/>
  <c r="CI1019" i="33"/>
  <c r="AI1019" i="40"/>
  <c r="AI1018" i="40"/>
  <c r="Y966" i="33"/>
  <c r="X966" i="33"/>
  <c r="W966" i="33"/>
  <c r="S966" i="40"/>
  <c r="AA1026" i="40"/>
  <c r="BC1028" i="33"/>
  <c r="E965" i="33"/>
  <c r="D965" i="33"/>
  <c r="C965" i="33"/>
  <c r="N965" i="40"/>
  <c r="M926" i="33"/>
  <c r="L926" i="33"/>
  <c r="K926" i="33"/>
  <c r="P926" i="40"/>
  <c r="Y925" i="33"/>
  <c r="X925" i="33"/>
  <c r="W925" i="33"/>
  <c r="S925" i="40"/>
  <c r="I964" i="33"/>
  <c r="H964" i="33"/>
  <c r="G964" i="33"/>
  <c r="O964" i="40"/>
  <c r="U966" i="33"/>
  <c r="T966" i="33"/>
  <c r="S966" i="33"/>
  <c r="R966" i="40"/>
  <c r="Y979" i="33"/>
  <c r="X979" i="33"/>
  <c r="W979" i="33"/>
  <c r="S979" i="40"/>
  <c r="BS1026" i="33"/>
  <c r="AE1023" i="40"/>
  <c r="BS1092" i="33"/>
  <c r="AE1092" i="40"/>
  <c r="AE1093" i="40"/>
  <c r="BS65" i="33"/>
  <c r="AE65" i="40"/>
  <c r="DG1023" i="33"/>
  <c r="DG1680" i="33"/>
  <c r="AO1680" i="40"/>
  <c r="AO1022" i="40"/>
  <c r="Z1026" i="40"/>
  <c r="AY1028" i="33"/>
  <c r="U924" i="33"/>
  <c r="T924" i="33"/>
  <c r="S924" i="33"/>
  <c r="R924" i="40"/>
  <c r="E925" i="33"/>
  <c r="D925" i="33"/>
  <c r="C925" i="33"/>
  <c r="N925" i="40"/>
  <c r="Q924" i="33"/>
  <c r="P924" i="33"/>
  <c r="O924" i="33"/>
  <c r="Q924" i="40"/>
  <c r="Y926" i="33"/>
  <c r="X926" i="33"/>
  <c r="W926" i="33"/>
  <c r="S926" i="40"/>
  <c r="I965" i="33"/>
  <c r="H965" i="33"/>
  <c r="G965" i="33"/>
  <c r="O965" i="40"/>
  <c r="Y964" i="33"/>
  <c r="X964" i="33"/>
  <c r="W964" i="33"/>
  <c r="S964" i="40"/>
  <c r="Y980" i="33"/>
  <c r="X980" i="33"/>
  <c r="W980" i="33"/>
  <c r="S980" i="40"/>
  <c r="DG1019" i="33"/>
  <c r="AO1019" i="40"/>
  <c r="AO1018" i="40"/>
  <c r="AY1094" i="33"/>
  <c r="AY1093" i="33"/>
  <c r="AZ1094" i="33"/>
  <c r="BC1093" i="33"/>
  <c r="BD1094" i="33"/>
  <c r="BC1094" i="33"/>
  <c r="CI1023" i="33"/>
  <c r="CI1680" i="33"/>
  <c r="AI1680" i="40"/>
  <c r="AI1022" i="40"/>
  <c r="AG270" i="40"/>
  <c r="AG271" i="40"/>
  <c r="AG265" i="40"/>
  <c r="AH263" i="40"/>
  <c r="AH269" i="40"/>
  <c r="AF303" i="40"/>
  <c r="AF266" i="40"/>
  <c r="AF307" i="40"/>
  <c r="AF272" i="40"/>
  <c r="AA369" i="33"/>
  <c r="AB369" i="33"/>
  <c r="AC369" i="33"/>
  <c r="AD369" i="33"/>
  <c r="T369" i="40"/>
  <c r="AC1543" i="33"/>
  <c r="AC1544" i="33"/>
  <c r="AC1405" i="33"/>
  <c r="T1400" i="40"/>
  <c r="T1466" i="40"/>
  <c r="AC581" i="33"/>
  <c r="T1403" i="40"/>
  <c r="T1465" i="40"/>
  <c r="AC1469" i="33"/>
  <c r="AG1539" i="33"/>
  <c r="AD1547" i="33"/>
  <c r="AD1543" i="33"/>
  <c r="AD1544" i="33"/>
  <c r="AD1642" i="33"/>
  <c r="T1642" i="40"/>
  <c r="AA495" i="33"/>
  <c r="AA477" i="33"/>
  <c r="AA462" i="33"/>
  <c r="AA500" i="33"/>
  <c r="AA515" i="33"/>
  <c r="AA472" i="33"/>
  <c r="AA510" i="33"/>
  <c r="AA457" i="33"/>
  <c r="AA452" i="33"/>
  <c r="AA490" i="33"/>
  <c r="AA415" i="33"/>
  <c r="AA410" i="33"/>
  <c r="AA430" i="33"/>
  <c r="AA405" i="33"/>
  <c r="AA425" i="33"/>
  <c r="AA412" i="33"/>
  <c r="AA432" i="33"/>
  <c r="AB432" i="33"/>
  <c r="AC432" i="33"/>
  <c r="AD432" i="33"/>
  <c r="T432" i="40"/>
  <c r="AA407" i="33"/>
  <c r="AB407" i="33"/>
  <c r="AA427" i="33"/>
  <c r="AA417" i="33"/>
  <c r="AB417" i="33"/>
  <c r="AC417" i="33"/>
  <c r="AD417" i="33"/>
  <c r="T417" i="40"/>
  <c r="AD593" i="33"/>
  <c r="AA374" i="33"/>
  <c r="AA389" i="33"/>
  <c r="AA379" i="33"/>
  <c r="AB379" i="33"/>
  <c r="AC379" i="33"/>
  <c r="AD379" i="33"/>
  <c r="T379" i="40"/>
  <c r="AA394" i="33"/>
  <c r="AB394" i="33"/>
  <c r="AC394" i="33"/>
  <c r="AD394" i="33"/>
  <c r="T394" i="40"/>
  <c r="AA392" i="33"/>
  <c r="AA387" i="33"/>
  <c r="AA372" i="33"/>
  <c r="AA377" i="33"/>
  <c r="Z617" i="33"/>
  <c r="Z622" i="33"/>
  <c r="AD615" i="33"/>
  <c r="AD616" i="33"/>
  <c r="U964" i="33"/>
  <c r="T964" i="33"/>
  <c r="S964" i="33"/>
  <c r="F1410" i="33"/>
  <c r="F1411" i="33"/>
  <c r="W575" i="33"/>
  <c r="O36" i="33"/>
  <c r="G575" i="33"/>
  <c r="G36" i="33"/>
  <c r="V575" i="33"/>
  <c r="V36" i="33"/>
  <c r="N36" i="33"/>
  <c r="F549" i="33"/>
  <c r="F36" i="33"/>
  <c r="X575" i="33"/>
  <c r="AC575" i="33"/>
  <c r="H575" i="33"/>
  <c r="H36" i="33"/>
  <c r="T575" i="33"/>
  <c r="T36" i="33"/>
  <c r="S575" i="33"/>
  <c r="S36" i="33"/>
  <c r="R36" i="33"/>
  <c r="J36" i="33"/>
  <c r="P575" i="33"/>
  <c r="P36" i="33"/>
  <c r="K36" i="33"/>
  <c r="P36" i="40"/>
  <c r="Y575" i="33"/>
  <c r="Q575" i="33"/>
  <c r="Q36" i="33"/>
  <c r="I575" i="33"/>
  <c r="I36" i="33"/>
  <c r="E1410" i="33"/>
  <c r="E1411" i="33"/>
  <c r="P614" i="33"/>
  <c r="P18" i="33"/>
  <c r="X644" i="33"/>
  <c r="X54" i="33"/>
  <c r="P644" i="33"/>
  <c r="P54" i="33"/>
  <c r="H644" i="33"/>
  <c r="H54" i="33"/>
  <c r="G614" i="33"/>
  <c r="G18" i="33"/>
  <c r="W644" i="33"/>
  <c r="W54" i="33"/>
  <c r="O644" i="33"/>
  <c r="O54" i="33"/>
  <c r="G644" i="33"/>
  <c r="G54" i="33"/>
  <c r="F614" i="33"/>
  <c r="F18" i="33"/>
  <c r="V644" i="33"/>
  <c r="V54" i="33"/>
  <c r="N644" i="33"/>
  <c r="N54" i="33"/>
  <c r="F644" i="33"/>
  <c r="F54" i="33"/>
  <c r="U614" i="33"/>
  <c r="U18" i="33"/>
  <c r="M614" i="33"/>
  <c r="M18" i="33"/>
  <c r="AC644" i="33"/>
  <c r="AC54" i="33"/>
  <c r="U644" i="33"/>
  <c r="U54" i="33"/>
  <c r="M644" i="33"/>
  <c r="M54" i="33"/>
  <c r="T614" i="33"/>
  <c r="T18" i="33"/>
  <c r="AB644" i="33"/>
  <c r="AB54" i="33"/>
  <c r="T644" i="33"/>
  <c r="T54" i="33"/>
  <c r="L644" i="33"/>
  <c r="L54" i="33"/>
  <c r="AA644" i="33"/>
  <c r="AA54" i="33"/>
  <c r="S644" i="33"/>
  <c r="R644" i="40"/>
  <c r="S54" i="33"/>
  <c r="K644" i="33"/>
  <c r="K54" i="33"/>
  <c r="R614" i="33"/>
  <c r="R18" i="33"/>
  <c r="J614" i="33"/>
  <c r="J18" i="33"/>
  <c r="Z644" i="33"/>
  <c r="Z645" i="33"/>
  <c r="Z54" i="33"/>
  <c r="R644" i="33"/>
  <c r="R54" i="33"/>
  <c r="J644" i="33"/>
  <c r="J54" i="33"/>
  <c r="Y644" i="33"/>
  <c r="AB645" i="33"/>
  <c r="Y54" i="33"/>
  <c r="Q644" i="33"/>
  <c r="Q54" i="33"/>
  <c r="I644" i="33"/>
  <c r="I54" i="33"/>
  <c r="E614" i="33"/>
  <c r="E18" i="33"/>
  <c r="E644" i="33"/>
  <c r="E54" i="33"/>
  <c r="D614" i="33"/>
  <c r="D18" i="33"/>
  <c r="C644" i="33"/>
  <c r="C54" i="33"/>
  <c r="J1410" i="33"/>
  <c r="J1411" i="33"/>
  <c r="D644" i="33"/>
  <c r="D54" i="33"/>
  <c r="AC1474" i="33"/>
  <c r="AC1475" i="33"/>
  <c r="AC1482" i="33"/>
  <c r="AC1547" i="33"/>
  <c r="AC1548" i="33"/>
  <c r="AC1410" i="33"/>
  <c r="AC1418" i="33"/>
  <c r="AA1547" i="33"/>
  <c r="AA1548" i="33"/>
  <c r="M1543" i="33"/>
  <c r="M1544" i="33"/>
  <c r="AB1418" i="33"/>
  <c r="N1469" i="33"/>
  <c r="F1468" i="33"/>
  <c r="F1469" i="33"/>
  <c r="T1543" i="33"/>
  <c r="T1544" i="33"/>
  <c r="L1543" i="33"/>
  <c r="L1544" i="33"/>
  <c r="AB1543" i="33"/>
  <c r="AB1544" i="33"/>
  <c r="Z1544" i="33"/>
  <c r="V1544" i="33"/>
  <c r="D1543" i="33"/>
  <c r="D1544" i="33"/>
  <c r="W1474" i="33"/>
  <c r="Q1543" i="33"/>
  <c r="Q1544" i="33"/>
  <c r="O1543" i="33"/>
  <c r="E1543" i="33"/>
  <c r="E1544" i="33"/>
  <c r="S1543" i="33"/>
  <c r="I1543" i="33"/>
  <c r="I1544" i="33"/>
  <c r="G1543" i="33"/>
  <c r="Y1543" i="33"/>
  <c r="Y1544" i="33"/>
  <c r="W1543" i="33"/>
  <c r="K1543" i="33"/>
  <c r="H1543" i="33"/>
  <c r="H1544" i="33"/>
  <c r="P1544" i="33"/>
  <c r="X1543" i="33"/>
  <c r="X1544" i="33"/>
  <c r="R1543" i="33"/>
  <c r="R1544" i="33"/>
  <c r="AB1469" i="33"/>
  <c r="T1469" i="33"/>
  <c r="L1468" i="33"/>
  <c r="L1469" i="33"/>
  <c r="D1468" i="33"/>
  <c r="D1469" i="33"/>
  <c r="V1469" i="33"/>
  <c r="X1469" i="33"/>
  <c r="P1469" i="33"/>
  <c r="H1468" i="33"/>
  <c r="H1469" i="33"/>
  <c r="G1468" i="33"/>
  <c r="F1475" i="33"/>
  <c r="O1475" i="33"/>
  <c r="N1475" i="33"/>
  <c r="U1469" i="33"/>
  <c r="M1468" i="33"/>
  <c r="M1469" i="33"/>
  <c r="E1468" i="33"/>
  <c r="E1469" i="33"/>
  <c r="V1474" i="33"/>
  <c r="V1475" i="33"/>
  <c r="Z1475" i="33"/>
  <c r="R1475" i="33"/>
  <c r="J1475" i="33"/>
  <c r="Y1469" i="33"/>
  <c r="Q1469" i="33"/>
  <c r="I1468" i="33"/>
  <c r="I1469" i="33"/>
  <c r="K1468" i="33"/>
  <c r="Z1469" i="33"/>
  <c r="R1469" i="33"/>
  <c r="J1468" i="33"/>
  <c r="J1469" i="33"/>
  <c r="Q1475" i="33"/>
  <c r="AA1474" i="33"/>
  <c r="P1478" i="40"/>
  <c r="U1475" i="33"/>
  <c r="M1475" i="33"/>
  <c r="E1475" i="33"/>
  <c r="AB1475" i="33"/>
  <c r="T1475" i="33"/>
  <c r="L1475" i="33"/>
  <c r="D1475" i="33"/>
  <c r="N1478" i="40"/>
  <c r="U1405" i="33"/>
  <c r="E1405" i="33"/>
  <c r="X1405" i="33"/>
  <c r="P1405" i="33"/>
  <c r="H1405" i="33"/>
  <c r="H1411" i="33"/>
  <c r="M1405" i="33"/>
  <c r="Y1405" i="33"/>
  <c r="Q1405" i="33"/>
  <c r="I1405" i="33"/>
  <c r="V1405" i="33"/>
  <c r="N1405" i="33"/>
  <c r="F1405" i="33"/>
  <c r="M1410" i="33"/>
  <c r="M1411" i="33"/>
  <c r="Z1410" i="33"/>
  <c r="Z1411" i="33"/>
  <c r="N1411" i="33"/>
  <c r="X1411" i="33"/>
  <c r="P1411" i="33"/>
  <c r="V1410" i="33"/>
  <c r="V1411" i="33"/>
  <c r="I1411" i="33"/>
  <c r="W1410" i="33"/>
  <c r="U1410" i="33"/>
  <c r="U1411" i="33"/>
  <c r="Y1411" i="33"/>
  <c r="Q1411" i="33"/>
  <c r="Z1405" i="33"/>
  <c r="R1405" i="33"/>
  <c r="J1405" i="33"/>
  <c r="AB1405" i="33"/>
  <c r="T1405" i="33"/>
  <c r="L1405" i="33"/>
  <c r="D1405" i="33"/>
  <c r="AB1410" i="33"/>
  <c r="AB1411" i="33"/>
  <c r="T1410" i="33"/>
  <c r="T1411" i="33"/>
  <c r="L1410" i="33"/>
  <c r="L1411" i="33"/>
  <c r="D1410" i="33"/>
  <c r="D1411" i="33"/>
  <c r="AA655" i="33"/>
  <c r="S655" i="33"/>
  <c r="K655" i="33"/>
  <c r="Z638" i="33"/>
  <c r="P637" i="33"/>
  <c r="L616" i="33"/>
  <c r="I651" i="33"/>
  <c r="O575" i="33"/>
  <c r="AA552" i="33"/>
  <c r="AA553" i="33"/>
  <c r="R654" i="33"/>
  <c r="P655" i="33"/>
  <c r="T638" i="33"/>
  <c r="S642" i="33"/>
  <c r="N616" i="33"/>
  <c r="G641" i="33"/>
  <c r="H651" i="33"/>
  <c r="G654" i="33"/>
  <c r="O558" i="33"/>
  <c r="O559" i="33"/>
  <c r="Z587" i="33"/>
  <c r="Z588" i="33"/>
  <c r="R587" i="33"/>
  <c r="R588" i="33"/>
  <c r="J587" i="33"/>
  <c r="J588" i="33"/>
  <c r="J655" i="33"/>
  <c r="S648" i="33"/>
  <c r="Y630" i="33"/>
  <c r="K575" i="33"/>
  <c r="W552" i="33"/>
  <c r="W553" i="33"/>
  <c r="J582" i="33"/>
  <c r="R637" i="33"/>
  <c r="L614" i="33"/>
  <c r="J575" i="33"/>
  <c r="F552" i="33"/>
  <c r="F553" i="33"/>
  <c r="N651" i="33"/>
  <c r="F648" i="33"/>
  <c r="I587" i="33"/>
  <c r="S615" i="33"/>
  <c r="AB616" i="33"/>
  <c r="T551" i="40"/>
  <c r="E648" i="33"/>
  <c r="Z630" i="33"/>
  <c r="R629" i="33"/>
  <c r="AB587" i="33"/>
  <c r="AB588" i="33"/>
  <c r="T587" i="33"/>
  <c r="L587" i="33"/>
  <c r="L588" i="33"/>
  <c r="AA581" i="33"/>
  <c r="K654" i="33"/>
  <c r="AC637" i="33"/>
  <c r="U637" i="33"/>
  <c r="M616" i="33"/>
  <c r="D648" i="33"/>
  <c r="G582" i="33"/>
  <c r="Z641" i="33"/>
  <c r="J641" i="33"/>
  <c r="G655" i="33"/>
  <c r="W637" i="33"/>
  <c r="O638" i="33"/>
  <c r="I642" i="33"/>
  <c r="N617" i="33"/>
  <c r="N622" i="33"/>
  <c r="R558" i="33"/>
  <c r="R559" i="33"/>
  <c r="X630" i="33"/>
  <c r="W616" i="33"/>
  <c r="O616" i="33"/>
  <c r="U655" i="33"/>
  <c r="N552" i="33"/>
  <c r="N553" i="33"/>
  <c r="V630" i="33"/>
  <c r="S582" i="33"/>
  <c r="AA629" i="33"/>
  <c r="N582" i="33"/>
  <c r="N629" i="33"/>
  <c r="O614" i="33"/>
  <c r="AA575" i="33"/>
  <c r="V552" i="33"/>
  <c r="V553" i="33"/>
  <c r="K582" i="33"/>
  <c r="N614" i="33"/>
  <c r="U616" i="33"/>
  <c r="T617" i="33"/>
  <c r="T622" i="33"/>
  <c r="O637" i="33"/>
  <c r="N575" i="33"/>
  <c r="W648" i="33"/>
  <c r="G648" i="33"/>
  <c r="F582" i="33"/>
  <c r="F45" i="33"/>
  <c r="L642" i="33"/>
  <c r="N654" i="33"/>
  <c r="U617" i="33"/>
  <c r="U622" i="33"/>
  <c r="T637" i="33"/>
  <c r="AA582" i="33"/>
  <c r="H654" i="33"/>
  <c r="AB637" i="33"/>
  <c r="N615" i="33"/>
  <c r="V582" i="33"/>
  <c r="AA637" i="33"/>
  <c r="S637" i="33"/>
  <c r="K616" i="33"/>
  <c r="Z629" i="33"/>
  <c r="V615" i="33"/>
  <c r="AC651" i="33"/>
  <c r="Y642" i="33"/>
  <c r="AA651" i="33"/>
  <c r="S651" i="33"/>
  <c r="K651" i="33"/>
  <c r="N630" i="33"/>
  <c r="J629" i="33"/>
  <c r="G616" i="33"/>
  <c r="Z582" i="33"/>
  <c r="Q642" i="33"/>
  <c r="P638" i="33"/>
  <c r="R575" i="33"/>
  <c r="F575" i="33"/>
  <c r="Z552" i="33"/>
  <c r="Z553" i="33"/>
  <c r="I582" i="33"/>
  <c r="I45" i="33"/>
  <c r="S552" i="33"/>
  <c r="S553" i="33"/>
  <c r="W615" i="33"/>
  <c r="L617" i="33"/>
  <c r="L622" i="33"/>
  <c r="Z530" i="33"/>
  <c r="P582" i="33"/>
  <c r="R655" i="33"/>
  <c r="AC638" i="33"/>
  <c r="U638" i="33"/>
  <c r="O615" i="33"/>
  <c r="AB638" i="33"/>
  <c r="AC654" i="33"/>
  <c r="AC655" i="33"/>
  <c r="U575" i="33"/>
  <c r="E575" i="33"/>
  <c r="E582" i="33"/>
  <c r="E45" i="33"/>
  <c r="Y617" i="33"/>
  <c r="Y622" i="33"/>
  <c r="Y616" i="33"/>
  <c r="Y648" i="33"/>
  <c r="Y615" i="33"/>
  <c r="AC615" i="33"/>
  <c r="Q614" i="33"/>
  <c r="Q617" i="33"/>
  <c r="Q622" i="33"/>
  <c r="Q616" i="33"/>
  <c r="Q648" i="33"/>
  <c r="R616" i="33"/>
  <c r="I615" i="33"/>
  <c r="I614" i="33"/>
  <c r="I617" i="33"/>
  <c r="I622" i="33"/>
  <c r="M615" i="33"/>
  <c r="I616" i="33"/>
  <c r="J616" i="33"/>
  <c r="I648" i="33"/>
  <c r="AB654" i="33"/>
  <c r="AB655" i="33"/>
  <c r="T654" i="33"/>
  <c r="T655" i="33"/>
  <c r="L655" i="33"/>
  <c r="L654" i="33"/>
  <c r="P617" i="33"/>
  <c r="P622" i="33"/>
  <c r="U648" i="33"/>
  <c r="U651" i="33"/>
  <c r="M651" i="33"/>
  <c r="M648" i="33"/>
  <c r="AB575" i="33"/>
  <c r="L575" i="33"/>
  <c r="L582" i="33"/>
  <c r="D549" i="33"/>
  <c r="D575" i="33"/>
  <c r="X615" i="33"/>
  <c r="X617" i="33"/>
  <c r="X622" i="33"/>
  <c r="X648" i="33"/>
  <c r="X616" i="33"/>
  <c r="W617" i="33"/>
  <c r="W622" i="33"/>
  <c r="H616" i="33"/>
  <c r="H614" i="33"/>
  <c r="J617" i="33"/>
  <c r="J622" i="33"/>
  <c r="H617" i="33"/>
  <c r="H622" i="33"/>
  <c r="T642" i="33"/>
  <c r="X654" i="33"/>
  <c r="C628" i="33"/>
  <c r="C552" i="33"/>
  <c r="C553" i="33"/>
  <c r="V587" i="33"/>
  <c r="P648" i="33"/>
  <c r="U654" i="33"/>
  <c r="U615" i="33"/>
  <c r="AB582" i="33"/>
  <c r="K642" i="33"/>
  <c r="Y637" i="33"/>
  <c r="Y638" i="33"/>
  <c r="Q637" i="33"/>
  <c r="Q638" i="33"/>
  <c r="AA630" i="33"/>
  <c r="Y651" i="33"/>
  <c r="Y582" i="33"/>
  <c r="Q582" i="33"/>
  <c r="Q651" i="33"/>
  <c r="Q581" i="33"/>
  <c r="K552" i="33"/>
  <c r="K553" i="33"/>
  <c r="K628" i="33"/>
  <c r="W655" i="33"/>
  <c r="AA642" i="33"/>
  <c r="AB642" i="33"/>
  <c r="X637" i="33"/>
  <c r="X638" i="33"/>
  <c r="Z616" i="33"/>
  <c r="Q615" i="33"/>
  <c r="P654" i="33"/>
  <c r="M655" i="33"/>
  <c r="M654" i="33"/>
  <c r="AC629" i="33"/>
  <c r="M575" i="33"/>
  <c r="P616" i="33"/>
  <c r="O617" i="33"/>
  <c r="O622" i="33"/>
  <c r="P615" i="33"/>
  <c r="E549" i="33"/>
  <c r="N587" i="33"/>
  <c r="F587" i="33"/>
  <c r="N558" i="33"/>
  <c r="N559" i="33"/>
  <c r="N648" i="33"/>
  <c r="H615" i="33"/>
  <c r="V558" i="33"/>
  <c r="V559" i="33"/>
  <c r="H648" i="33"/>
  <c r="R630" i="33"/>
  <c r="I581" i="33"/>
  <c r="V654" i="33"/>
  <c r="V655" i="33"/>
  <c r="S628" i="33"/>
  <c r="N655" i="33"/>
  <c r="Q630" i="33"/>
  <c r="Q629" i="33"/>
  <c r="V651" i="33"/>
  <c r="V648" i="33"/>
  <c r="X581" i="33"/>
  <c r="X582" i="33"/>
  <c r="AA648" i="33"/>
  <c r="O581" i="33"/>
  <c r="O582" i="33"/>
  <c r="O552" i="33"/>
  <c r="O553" i="33"/>
  <c r="Q552" i="33"/>
  <c r="Q553" i="33"/>
  <c r="H582" i="33"/>
  <c r="H45" i="33"/>
  <c r="K648" i="33"/>
  <c r="U642" i="33"/>
  <c r="Z575" i="33"/>
  <c r="X552" i="33"/>
  <c r="X553" i="33"/>
  <c r="P552" i="33"/>
  <c r="P553" i="33"/>
  <c r="H552" i="33"/>
  <c r="H553" i="33"/>
  <c r="AC641" i="33"/>
  <c r="AC642" i="33"/>
  <c r="U641" i="33"/>
  <c r="M641" i="33"/>
  <c r="M642" i="33"/>
  <c r="H642" i="33"/>
  <c r="V614" i="33"/>
  <c r="K615" i="33"/>
  <c r="V637" i="33"/>
  <c r="W638" i="33"/>
  <c r="X655" i="33"/>
  <c r="AA559" i="33"/>
  <c r="O630" i="33"/>
  <c r="G581" i="33"/>
  <c r="V616" i="33"/>
  <c r="V617" i="33"/>
  <c r="V622" i="33"/>
  <c r="V638" i="33"/>
  <c r="K558" i="33"/>
  <c r="K559" i="33"/>
  <c r="J552" i="33"/>
  <c r="J553" i="33"/>
  <c r="X651" i="33"/>
  <c r="D587" i="33"/>
  <c r="Y587" i="33"/>
  <c r="Q587" i="33"/>
  <c r="R582" i="33"/>
  <c r="V629" i="33"/>
  <c r="T616" i="33"/>
  <c r="Z637" i="33"/>
  <c r="R552" i="33"/>
  <c r="R553" i="33"/>
  <c r="W581" i="33"/>
  <c r="W582" i="33"/>
  <c r="S582" i="40"/>
  <c r="S584" i="40"/>
  <c r="Y552" i="33"/>
  <c r="Y553" i="33"/>
  <c r="I552" i="33"/>
  <c r="I553" i="33"/>
  <c r="I628" i="33"/>
  <c r="G552" i="33"/>
  <c r="G553" i="33"/>
  <c r="W651" i="33"/>
  <c r="O648" i="33"/>
  <c r="O651" i="33"/>
  <c r="T582" i="33"/>
  <c r="AA616" i="33"/>
  <c r="AA615" i="33"/>
  <c r="S617" i="33"/>
  <c r="S622" i="33"/>
  <c r="S614" i="33"/>
  <c r="R614" i="40"/>
  <c r="S616" i="33"/>
  <c r="K617" i="33"/>
  <c r="K622" i="33"/>
  <c r="K614" i="33"/>
  <c r="W654" i="33"/>
  <c r="O654" i="33"/>
  <c r="O655" i="33"/>
  <c r="J654" i="33"/>
  <c r="H655" i="33"/>
  <c r="H628" i="33"/>
  <c r="R638" i="33"/>
  <c r="J615" i="33"/>
  <c r="M617" i="33"/>
  <c r="M622" i="33"/>
  <c r="Y629" i="33"/>
  <c r="Z654" i="33"/>
  <c r="P651" i="33"/>
  <c r="AB651" i="33"/>
  <c r="AB648" i="33"/>
  <c r="T651" i="33"/>
  <c r="T648" i="33"/>
  <c r="L651" i="33"/>
  <c r="L648" i="33"/>
  <c r="D582" i="33"/>
  <c r="D45" i="33"/>
  <c r="AB615" i="33"/>
  <c r="T615" i="33"/>
  <c r="L615" i="33"/>
  <c r="G642" i="33"/>
  <c r="P642" i="33"/>
  <c r="W630" i="33"/>
  <c r="AC616" i="33"/>
  <c r="S654" i="33"/>
  <c r="Z651" i="33"/>
  <c r="Z648" i="33"/>
  <c r="R651" i="33"/>
  <c r="R648" i="33"/>
  <c r="J651" i="33"/>
  <c r="J648" i="33"/>
  <c r="AB628" i="33"/>
  <c r="AC630" i="33"/>
  <c r="T628" i="33"/>
  <c r="U630" i="33"/>
  <c r="L628" i="33"/>
  <c r="P629" i="33"/>
  <c r="D628" i="33"/>
  <c r="Z615" i="33"/>
  <c r="R615" i="33"/>
  <c r="D581" i="33"/>
  <c r="W587" i="33"/>
  <c r="O587" i="33"/>
  <c r="G587" i="33"/>
  <c r="Y655" i="33"/>
  <c r="Y654" i="33"/>
  <c r="Q655" i="33"/>
  <c r="Q654" i="33"/>
  <c r="I655" i="33"/>
  <c r="I654" i="33"/>
  <c r="X642" i="33"/>
  <c r="U629" i="33"/>
  <c r="AA638" i="33"/>
  <c r="S638" i="33"/>
  <c r="R617" i="33"/>
  <c r="R622" i="33"/>
  <c r="Z655" i="33"/>
  <c r="AA654" i="33"/>
  <c r="R530" i="40"/>
  <c r="P530" i="40"/>
  <c r="AC587" i="33"/>
  <c r="U587" i="33"/>
  <c r="M587" i="33"/>
  <c r="E587" i="33"/>
  <c r="E588" i="33"/>
  <c r="O530" i="40"/>
  <c r="AA587" i="33"/>
  <c r="S587" i="33"/>
  <c r="K587" i="33"/>
  <c r="U582" i="33"/>
  <c r="M582" i="33"/>
  <c r="R642" i="33"/>
  <c r="X641" i="33"/>
  <c r="H641" i="33"/>
  <c r="W642" i="33"/>
  <c r="W641" i="33"/>
  <c r="O642" i="33"/>
  <c r="O641" i="33"/>
  <c r="S641" i="33"/>
  <c r="V642" i="33"/>
  <c r="V641" i="33"/>
  <c r="N642" i="33"/>
  <c r="N641" i="33"/>
  <c r="R641" i="33"/>
  <c r="Q641" i="33"/>
  <c r="AB641" i="33"/>
  <c r="T641" i="33"/>
  <c r="L641" i="33"/>
  <c r="Z642" i="33"/>
  <c r="J642" i="33"/>
  <c r="P641" i="33"/>
  <c r="S559" i="33"/>
  <c r="AA641" i="33"/>
  <c r="K641" i="33"/>
  <c r="Y641" i="33"/>
  <c r="I641" i="33"/>
  <c r="P587" i="33"/>
  <c r="H587" i="33"/>
  <c r="X587" i="33"/>
  <c r="X598" i="33"/>
  <c r="X604" i="33"/>
  <c r="Y558" i="33"/>
  <c r="Y559" i="33"/>
  <c r="Q558" i="33"/>
  <c r="Q559" i="33"/>
  <c r="I558" i="33"/>
  <c r="I559" i="33"/>
  <c r="AC552" i="33"/>
  <c r="AC553" i="33"/>
  <c r="U552" i="33"/>
  <c r="U553" i="33"/>
  <c r="M552" i="33"/>
  <c r="M553" i="33"/>
  <c r="E552" i="33"/>
  <c r="E553" i="33"/>
  <c r="X558" i="33"/>
  <c r="X559" i="33"/>
  <c r="P558" i="33"/>
  <c r="P559" i="33"/>
  <c r="H558" i="33"/>
  <c r="H559" i="33"/>
  <c r="AB552" i="33"/>
  <c r="AB553" i="33"/>
  <c r="T552" i="33"/>
  <c r="T553" i="33"/>
  <c r="L552" i="33"/>
  <c r="L553" i="33"/>
  <c r="D552" i="33"/>
  <c r="D553" i="33"/>
  <c r="AC559" i="33"/>
  <c r="M559" i="33"/>
  <c r="E559" i="33"/>
  <c r="AB559" i="33"/>
  <c r="U558" i="33"/>
  <c r="U559" i="33"/>
  <c r="T559" i="33"/>
  <c r="L559" i="33"/>
  <c r="D559" i="33"/>
  <c r="N532" i="40"/>
  <c r="C17" i="33"/>
  <c r="N531" i="40"/>
  <c r="N526" i="40"/>
  <c r="N525" i="40"/>
  <c r="Y509" i="33"/>
  <c r="X509" i="33"/>
  <c r="W509" i="33"/>
  <c r="Y508" i="33"/>
  <c r="Y518" i="33"/>
  <c r="Y494" i="33"/>
  <c r="Y504" i="33"/>
  <c r="Y493" i="33"/>
  <c r="Y503" i="33"/>
  <c r="Y489" i="33"/>
  <c r="X489" i="33"/>
  <c r="W489" i="33"/>
  <c r="Y488" i="33"/>
  <c r="X488" i="33"/>
  <c r="U509" i="33"/>
  <c r="T509" i="33"/>
  <c r="U508" i="33"/>
  <c r="U494" i="33"/>
  <c r="U504" i="33"/>
  <c r="U493" i="33"/>
  <c r="U489" i="33"/>
  <c r="T489" i="33"/>
  <c r="S489" i="33"/>
  <c r="U488" i="33"/>
  <c r="T488" i="33"/>
  <c r="V518" i="33"/>
  <c r="R518" i="40"/>
  <c r="R505" i="33"/>
  <c r="Q505" i="40"/>
  <c r="R504" i="33"/>
  <c r="Q504" i="40"/>
  <c r="R503" i="33"/>
  <c r="Q503" i="40"/>
  <c r="Z505" i="33"/>
  <c r="S505" i="40"/>
  <c r="Z504" i="33"/>
  <c r="S504" i="40"/>
  <c r="Z503" i="33"/>
  <c r="S503" i="40"/>
  <c r="V505" i="33"/>
  <c r="R505" i="40"/>
  <c r="V504" i="33"/>
  <c r="R504" i="40"/>
  <c r="V503" i="33"/>
  <c r="R503" i="40"/>
  <c r="V465" i="33"/>
  <c r="R465" i="40"/>
  <c r="Y460" i="33"/>
  <c r="R467" i="33"/>
  <c r="Q467" i="40"/>
  <c r="R466" i="33"/>
  <c r="Q466" i="40"/>
  <c r="V467" i="33"/>
  <c r="R467" i="40"/>
  <c r="V466" i="33"/>
  <c r="R466" i="40"/>
  <c r="Z467" i="33"/>
  <c r="S467" i="40"/>
  <c r="Z466" i="33"/>
  <c r="S466" i="40"/>
  <c r="Z465" i="33"/>
  <c r="S465" i="40"/>
  <c r="V482" i="33"/>
  <c r="R482" i="40"/>
  <c r="V481" i="33"/>
  <c r="R481" i="40"/>
  <c r="V480" i="33"/>
  <c r="R480" i="40"/>
  <c r="Z481" i="33"/>
  <c r="S481" i="40"/>
  <c r="Z480" i="33"/>
  <c r="S480" i="40"/>
  <c r="Z482" i="33"/>
  <c r="S482" i="40"/>
  <c r="J435" i="33"/>
  <c r="J436" i="33"/>
  <c r="F436" i="33"/>
  <c r="F437" i="33"/>
  <c r="F435" i="33"/>
  <c r="F397" i="33"/>
  <c r="F422" i="33"/>
  <c r="F421" i="33"/>
  <c r="J422" i="33"/>
  <c r="J421" i="33"/>
  <c r="J420" i="33"/>
  <c r="N422" i="33"/>
  <c r="N421" i="33"/>
  <c r="N420" i="33"/>
  <c r="R422" i="33"/>
  <c r="R421" i="33"/>
  <c r="R420" i="33"/>
  <c r="Z422" i="33"/>
  <c r="Z421" i="33"/>
  <c r="Z420" i="33"/>
  <c r="V422" i="33"/>
  <c r="V421" i="33"/>
  <c r="V420" i="33"/>
  <c r="V397" i="33"/>
  <c r="V382" i="33"/>
  <c r="Y476" i="33"/>
  <c r="X476" i="33"/>
  <c r="W476" i="33"/>
  <c r="Y475" i="33"/>
  <c r="X475" i="33"/>
  <c r="Y471" i="33"/>
  <c r="X471" i="33"/>
  <c r="Y470" i="33"/>
  <c r="Y461" i="33"/>
  <c r="X461" i="33"/>
  <c r="W461" i="33"/>
  <c r="Y456" i="33"/>
  <c r="Y455" i="33"/>
  <c r="X455" i="33"/>
  <c r="Y451" i="33"/>
  <c r="X451" i="33"/>
  <c r="W451" i="33"/>
  <c r="Y450" i="33"/>
  <c r="X450" i="33"/>
  <c r="W450" i="33"/>
  <c r="U471" i="33"/>
  <c r="U481" i="33"/>
  <c r="U470" i="33"/>
  <c r="T470" i="33"/>
  <c r="U456" i="33"/>
  <c r="T456" i="33"/>
  <c r="U455" i="33"/>
  <c r="U451" i="33"/>
  <c r="T451" i="33"/>
  <c r="S451" i="33"/>
  <c r="U450" i="33"/>
  <c r="T450" i="33"/>
  <c r="Y431" i="33"/>
  <c r="X431" i="33"/>
  <c r="W431" i="33"/>
  <c r="Y430" i="33"/>
  <c r="X430" i="33"/>
  <c r="Y426" i="33"/>
  <c r="Y425" i="33"/>
  <c r="X425" i="33"/>
  <c r="Y416" i="33"/>
  <c r="X416" i="33"/>
  <c r="Y415" i="33"/>
  <c r="Y411" i="33"/>
  <c r="X411" i="33"/>
  <c r="Y410" i="33"/>
  <c r="X410" i="33"/>
  <c r="Y406" i="33"/>
  <c r="X406" i="33"/>
  <c r="W406" i="33"/>
  <c r="Y405" i="33"/>
  <c r="X405" i="33"/>
  <c r="W405" i="33"/>
  <c r="U431" i="33"/>
  <c r="T431" i="33"/>
  <c r="S431" i="33"/>
  <c r="U430" i="33"/>
  <c r="U426" i="33"/>
  <c r="U425" i="33"/>
  <c r="T425" i="33"/>
  <c r="U416" i="33"/>
  <c r="T416" i="33"/>
  <c r="S416" i="33"/>
  <c r="U415" i="33"/>
  <c r="U411" i="33"/>
  <c r="T411" i="33"/>
  <c r="U410" i="33"/>
  <c r="T410" i="33"/>
  <c r="S410" i="33"/>
  <c r="U406" i="33"/>
  <c r="T406" i="33"/>
  <c r="S406" i="33"/>
  <c r="U405" i="33"/>
  <c r="T405" i="33"/>
  <c r="Q431" i="33"/>
  <c r="Q430" i="33"/>
  <c r="Q426" i="33"/>
  <c r="P426" i="33"/>
  <c r="Q425" i="33"/>
  <c r="P425" i="33"/>
  <c r="O425" i="33"/>
  <c r="Q416" i="33"/>
  <c r="P416" i="33"/>
  <c r="O416" i="33"/>
  <c r="Q415" i="33"/>
  <c r="P415" i="33"/>
  <c r="Q411" i="33"/>
  <c r="P411" i="33"/>
  <c r="O411" i="33"/>
  <c r="Q410" i="33"/>
  <c r="Q406" i="33"/>
  <c r="P406" i="33"/>
  <c r="O406" i="33"/>
  <c r="Q405" i="33"/>
  <c r="P405" i="33"/>
  <c r="M431" i="33"/>
  <c r="L431" i="33"/>
  <c r="K431" i="33"/>
  <c r="M430" i="33"/>
  <c r="L430" i="33"/>
  <c r="K430" i="33"/>
  <c r="M426" i="33"/>
  <c r="L426" i="33"/>
  <c r="K426" i="33"/>
  <c r="M425" i="33"/>
  <c r="M416" i="33"/>
  <c r="L416" i="33"/>
  <c r="K416" i="33"/>
  <c r="M415" i="33"/>
  <c r="L415" i="33"/>
  <c r="M411" i="33"/>
  <c r="M410" i="33"/>
  <c r="L410" i="33"/>
  <c r="K410" i="33"/>
  <c r="M406" i="33"/>
  <c r="L406" i="33"/>
  <c r="K406" i="33"/>
  <c r="M405" i="33"/>
  <c r="L405" i="33"/>
  <c r="I431" i="33"/>
  <c r="H431" i="33"/>
  <c r="G431" i="33"/>
  <c r="I430" i="33"/>
  <c r="H430" i="33"/>
  <c r="G430" i="33"/>
  <c r="I426" i="33"/>
  <c r="I425" i="33"/>
  <c r="H425" i="33"/>
  <c r="I416" i="33"/>
  <c r="H416" i="33"/>
  <c r="G416" i="33"/>
  <c r="I415" i="33"/>
  <c r="I411" i="33"/>
  <c r="H411" i="33"/>
  <c r="I410" i="33"/>
  <c r="I406" i="33"/>
  <c r="H406" i="33"/>
  <c r="G406" i="33"/>
  <c r="I405" i="33"/>
  <c r="H405" i="33"/>
  <c r="G405" i="33"/>
  <c r="E431" i="33"/>
  <c r="D431" i="33"/>
  <c r="C431" i="33"/>
  <c r="E430" i="33"/>
  <c r="D430" i="33"/>
  <c r="C430" i="33"/>
  <c r="E426" i="33"/>
  <c r="D426" i="33"/>
  <c r="C426" i="33"/>
  <c r="E425" i="33"/>
  <c r="D425" i="33"/>
  <c r="E416" i="33"/>
  <c r="D416" i="33"/>
  <c r="E415" i="33"/>
  <c r="D415" i="33"/>
  <c r="E411" i="33"/>
  <c r="D411" i="33"/>
  <c r="C411" i="33"/>
  <c r="E410" i="33"/>
  <c r="D410" i="33"/>
  <c r="E406" i="33"/>
  <c r="D406" i="33"/>
  <c r="C406" i="33"/>
  <c r="E405" i="33"/>
  <c r="D405" i="33"/>
  <c r="Y393" i="33"/>
  <c r="X393" i="33"/>
  <c r="Y392" i="33"/>
  <c r="X392" i="33"/>
  <c r="W392" i="33"/>
  <c r="Y388" i="33"/>
  <c r="Y387" i="33"/>
  <c r="X387" i="33"/>
  <c r="Y378" i="33"/>
  <c r="X378" i="33"/>
  <c r="W378" i="33"/>
  <c r="Y377" i="33"/>
  <c r="X377" i="33"/>
  <c r="Y373" i="33"/>
  <c r="X373" i="33"/>
  <c r="Y372" i="33"/>
  <c r="Y368" i="33"/>
  <c r="X368" i="33"/>
  <c r="W368" i="33"/>
  <c r="Y367" i="33"/>
  <c r="U393" i="33"/>
  <c r="T393" i="33"/>
  <c r="S393" i="33"/>
  <c r="U392" i="33"/>
  <c r="U388" i="33"/>
  <c r="U387" i="33"/>
  <c r="U378" i="33"/>
  <c r="T378" i="33"/>
  <c r="S378" i="33"/>
  <c r="U377" i="33"/>
  <c r="U373" i="33"/>
  <c r="T373" i="33"/>
  <c r="U372" i="33"/>
  <c r="T372" i="33"/>
  <c r="S372" i="33"/>
  <c r="U368" i="33"/>
  <c r="T368" i="33"/>
  <c r="S368" i="33"/>
  <c r="U367" i="33"/>
  <c r="E393" i="33"/>
  <c r="D393" i="33"/>
  <c r="C393" i="33"/>
  <c r="E392" i="33"/>
  <c r="D392" i="33"/>
  <c r="E388" i="33"/>
  <c r="D388" i="33"/>
  <c r="E387" i="33"/>
  <c r="E378" i="33"/>
  <c r="D378" i="33"/>
  <c r="E377" i="33"/>
  <c r="D377" i="33"/>
  <c r="C377" i="33"/>
  <c r="E373" i="33"/>
  <c r="D373" i="33"/>
  <c r="E372" i="33"/>
  <c r="D372" i="33"/>
  <c r="C372" i="33"/>
  <c r="E368" i="33"/>
  <c r="D368" i="33"/>
  <c r="C368" i="33"/>
  <c r="E367" i="33"/>
  <c r="D367" i="33"/>
  <c r="I393" i="33"/>
  <c r="I392" i="33"/>
  <c r="H392" i="33"/>
  <c r="I388" i="33"/>
  <c r="I387" i="33"/>
  <c r="I378" i="33"/>
  <c r="H378" i="33"/>
  <c r="G378" i="33"/>
  <c r="I377" i="33"/>
  <c r="I373" i="33"/>
  <c r="I372" i="33"/>
  <c r="H372" i="33"/>
  <c r="I368" i="33"/>
  <c r="H368" i="33"/>
  <c r="I367" i="33"/>
  <c r="M368" i="33"/>
  <c r="L368" i="33"/>
  <c r="M393" i="33"/>
  <c r="M392" i="33"/>
  <c r="L392" i="33"/>
  <c r="K392" i="33"/>
  <c r="M388" i="33"/>
  <c r="L388" i="33"/>
  <c r="K388" i="33"/>
  <c r="M387" i="33"/>
  <c r="M378" i="33"/>
  <c r="L378" i="33"/>
  <c r="K378" i="33"/>
  <c r="M377" i="33"/>
  <c r="L377" i="33"/>
  <c r="M373" i="33"/>
  <c r="M372" i="33"/>
  <c r="L372" i="33"/>
  <c r="K372" i="33"/>
  <c r="M367" i="33"/>
  <c r="L367" i="33"/>
  <c r="K367" i="33"/>
  <c r="O368" i="33"/>
  <c r="P368" i="33"/>
  <c r="R397" i="33"/>
  <c r="R398" i="33"/>
  <c r="R399" i="33"/>
  <c r="Q393" i="33"/>
  <c r="P393" i="33"/>
  <c r="O393" i="33"/>
  <c r="Q392" i="33"/>
  <c r="Q388" i="33"/>
  <c r="Q387" i="33"/>
  <c r="N382" i="33"/>
  <c r="N384" i="33"/>
  <c r="N383" i="33"/>
  <c r="F384" i="33"/>
  <c r="F383" i="33"/>
  <c r="J384" i="33"/>
  <c r="J383" i="33"/>
  <c r="Z384" i="33"/>
  <c r="Z383" i="33"/>
  <c r="V384" i="33"/>
  <c r="V383" i="33"/>
  <c r="R384" i="33"/>
  <c r="R383" i="33"/>
  <c r="F382" i="33"/>
  <c r="J382" i="33"/>
  <c r="Z382" i="33"/>
  <c r="R382" i="33"/>
  <c r="Q373" i="33"/>
  <c r="P373" i="33"/>
  <c r="Q378" i="33"/>
  <c r="Q377" i="33"/>
  <c r="Q372" i="33"/>
  <c r="P372" i="33"/>
  <c r="O372" i="33"/>
  <c r="R132" i="33"/>
  <c r="Q367" i="33"/>
  <c r="P367" i="33"/>
  <c r="O367" i="33"/>
  <c r="Q368" i="33"/>
  <c r="Q118" i="33"/>
  <c r="Z520" i="33"/>
  <c r="S520" i="40"/>
  <c r="V520" i="33"/>
  <c r="R520" i="40"/>
  <c r="Z519" i="33"/>
  <c r="S519" i="40"/>
  <c r="V519" i="33"/>
  <c r="R519" i="40"/>
  <c r="Z518" i="33"/>
  <c r="S518" i="40"/>
  <c r="Y174" i="33"/>
  <c r="X174" i="33"/>
  <c r="W174" i="33"/>
  <c r="Y159" i="33"/>
  <c r="X159" i="33"/>
  <c r="W159" i="33"/>
  <c r="Y154" i="33"/>
  <c r="X154" i="33"/>
  <c r="W154" i="33"/>
  <c r="Y137" i="33"/>
  <c r="X137" i="33"/>
  <c r="W137" i="33"/>
  <c r="Y122" i="33"/>
  <c r="X122" i="33"/>
  <c r="W122" i="33"/>
  <c r="Y117" i="33"/>
  <c r="X117" i="33"/>
  <c r="W117" i="33"/>
  <c r="U174" i="33"/>
  <c r="T174" i="33"/>
  <c r="S174" i="33"/>
  <c r="U159" i="33"/>
  <c r="T159" i="33"/>
  <c r="S159" i="33"/>
  <c r="U154" i="33"/>
  <c r="T154" i="33"/>
  <c r="S154" i="33"/>
  <c r="U137" i="33"/>
  <c r="T137" i="33"/>
  <c r="S137" i="33"/>
  <c r="U122" i="33"/>
  <c r="T122" i="33"/>
  <c r="S122" i="33"/>
  <c r="U117" i="33"/>
  <c r="T117" i="33"/>
  <c r="S117" i="33"/>
  <c r="Q174" i="33"/>
  <c r="P174" i="33"/>
  <c r="O174" i="33"/>
  <c r="Q159" i="33"/>
  <c r="P159" i="33"/>
  <c r="O159" i="33"/>
  <c r="Q154" i="33"/>
  <c r="P154" i="33"/>
  <c r="O154" i="33"/>
  <c r="Q137" i="33"/>
  <c r="P137" i="33"/>
  <c r="O137" i="33"/>
  <c r="Q122" i="33"/>
  <c r="P122" i="33"/>
  <c r="O122" i="33"/>
  <c r="Q117" i="33"/>
  <c r="P117" i="33"/>
  <c r="O117" i="33"/>
  <c r="M174" i="33"/>
  <c r="L174" i="33"/>
  <c r="K174" i="33"/>
  <c r="M159" i="33"/>
  <c r="L159" i="33"/>
  <c r="K159" i="33"/>
  <c r="M154" i="33"/>
  <c r="L154" i="33"/>
  <c r="K154" i="33"/>
  <c r="M137" i="33"/>
  <c r="L137" i="33"/>
  <c r="K137" i="33"/>
  <c r="M122" i="33"/>
  <c r="L122" i="33"/>
  <c r="K122" i="33"/>
  <c r="M117" i="33"/>
  <c r="L117" i="33"/>
  <c r="K117" i="33"/>
  <c r="I174" i="33"/>
  <c r="H174" i="33"/>
  <c r="G174" i="33"/>
  <c r="I159" i="33"/>
  <c r="H159" i="33"/>
  <c r="G159" i="33"/>
  <c r="I154" i="33"/>
  <c r="H154" i="33"/>
  <c r="G154" i="33"/>
  <c r="I137" i="33"/>
  <c r="H137" i="33"/>
  <c r="G137" i="33"/>
  <c r="I122" i="33"/>
  <c r="I117" i="33"/>
  <c r="H117" i="33"/>
  <c r="G117" i="33"/>
  <c r="E137" i="33"/>
  <c r="D137" i="33"/>
  <c r="C137" i="33"/>
  <c r="E174" i="33"/>
  <c r="E184" i="33"/>
  <c r="E159" i="33"/>
  <c r="D159" i="33"/>
  <c r="C159" i="33"/>
  <c r="E154" i="33"/>
  <c r="D154" i="33"/>
  <c r="C154" i="33"/>
  <c r="E122" i="33"/>
  <c r="E132" i="33"/>
  <c r="E118" i="33"/>
  <c r="E117" i="33"/>
  <c r="D117" i="33"/>
  <c r="C117" i="33"/>
  <c r="D315" i="33"/>
  <c r="E315" i="33"/>
  <c r="F315" i="33"/>
  <c r="G315" i="33"/>
  <c r="H315" i="33"/>
  <c r="I315" i="33"/>
  <c r="J315" i="33"/>
  <c r="K315" i="33"/>
  <c r="L315" i="33"/>
  <c r="M315" i="33"/>
  <c r="N315" i="33"/>
  <c r="O315" i="33"/>
  <c r="P315" i="33"/>
  <c r="Q315" i="33"/>
  <c r="R315" i="33"/>
  <c r="S315" i="33"/>
  <c r="T315" i="33"/>
  <c r="U315" i="33"/>
  <c r="V315" i="33"/>
  <c r="W315" i="33"/>
  <c r="X315" i="33"/>
  <c r="Y315" i="33"/>
  <c r="Z315" i="33"/>
  <c r="AA315" i="33"/>
  <c r="AB315" i="33"/>
  <c r="C315" i="33"/>
  <c r="E271" i="33"/>
  <c r="F271" i="33"/>
  <c r="G271" i="33"/>
  <c r="H271" i="33"/>
  <c r="I271" i="33"/>
  <c r="J271" i="33"/>
  <c r="K271" i="33"/>
  <c r="L271" i="33"/>
  <c r="M271" i="33"/>
  <c r="N271" i="33"/>
  <c r="O271" i="33"/>
  <c r="P271" i="33"/>
  <c r="Q271" i="33"/>
  <c r="R271" i="33"/>
  <c r="S271" i="33"/>
  <c r="T271" i="33"/>
  <c r="U271" i="33"/>
  <c r="V271" i="33"/>
  <c r="W271" i="33"/>
  <c r="X271" i="33"/>
  <c r="Y271" i="33"/>
  <c r="Z271" i="33"/>
  <c r="AA271" i="33"/>
  <c r="AB271" i="33"/>
  <c r="AC271" i="33"/>
  <c r="D271" i="33"/>
  <c r="C271" i="33"/>
  <c r="AE1543" i="33"/>
  <c r="AE1544" i="33"/>
  <c r="Q651" i="40"/>
  <c r="P654" i="40"/>
  <c r="U1541" i="40"/>
  <c r="P641" i="40"/>
  <c r="K1475" i="33"/>
  <c r="P1475" i="40"/>
  <c r="DJ1029" i="33"/>
  <c r="DI1029" i="33"/>
  <c r="DI2083" i="33"/>
  <c r="DI2094" i="33"/>
  <c r="DH1029" i="33"/>
  <c r="DH2083" i="33"/>
  <c r="DH2094" i="33"/>
  <c r="S651" i="40"/>
  <c r="S595" i="40"/>
  <c r="R553" i="40"/>
  <c r="R641" i="40"/>
  <c r="AE1548" i="33"/>
  <c r="N1543" i="40"/>
  <c r="AD1548" i="33"/>
  <c r="T1548" i="40"/>
  <c r="T1547" i="40"/>
  <c r="N1544" i="40"/>
  <c r="G1544" i="33"/>
  <c r="O1544" i="40"/>
  <c r="O1543" i="40"/>
  <c r="O1544" i="33"/>
  <c r="Q1544" i="40"/>
  <c r="Q1543" i="40"/>
  <c r="S552" i="40"/>
  <c r="S553" i="40"/>
  <c r="AF1542" i="33"/>
  <c r="AF1547" i="33"/>
  <c r="AF1548" i="33"/>
  <c r="AJ1541" i="33"/>
  <c r="AK1541" i="33"/>
  <c r="AL1541" i="33"/>
  <c r="AM1541" i="33"/>
  <c r="P651" i="40"/>
  <c r="W1544" i="33"/>
  <c r="S1544" i="40"/>
  <c r="S1543" i="40"/>
  <c r="K1544" i="33"/>
  <c r="P1544" i="40"/>
  <c r="P1543" i="40"/>
  <c r="O595" i="40"/>
  <c r="AD1645" i="40"/>
  <c r="U1540" i="40"/>
  <c r="BT1645" i="33"/>
  <c r="BU1645" i="33"/>
  <c r="BV1645" i="33"/>
  <c r="BW1645" i="33"/>
  <c r="AJ1540" i="33"/>
  <c r="AK1540" i="33"/>
  <c r="AL1540" i="33"/>
  <c r="AM1540" i="33"/>
  <c r="S1544" i="33"/>
  <c r="R1544" i="40"/>
  <c r="R1543" i="40"/>
  <c r="R315" i="40"/>
  <c r="S315" i="40"/>
  <c r="Q315" i="40"/>
  <c r="O315" i="40"/>
  <c r="P614" i="40"/>
  <c r="P630" i="33"/>
  <c r="O1411" i="40"/>
  <c r="AA1475" i="33"/>
  <c r="AA1469" i="33"/>
  <c r="T1469" i="40"/>
  <c r="T1468" i="40"/>
  <c r="O1469" i="33"/>
  <c r="Q1469" i="40"/>
  <c r="Q1468" i="40"/>
  <c r="W1469" i="33"/>
  <c r="S1469" i="40"/>
  <c r="S1468" i="40"/>
  <c r="R54" i="40"/>
  <c r="R637" i="40"/>
  <c r="Q595" i="40"/>
  <c r="O552" i="40"/>
  <c r="O553" i="40"/>
  <c r="R1474" i="40"/>
  <c r="G1405" i="33"/>
  <c r="O1405" i="40"/>
  <c r="O1404" i="40"/>
  <c r="N1405" i="40"/>
  <c r="N1404" i="40"/>
  <c r="W1475" i="33"/>
  <c r="S1475" i="40"/>
  <c r="S1474" i="40"/>
  <c r="R1410" i="40"/>
  <c r="N1469" i="40"/>
  <c r="N1468" i="40"/>
  <c r="N315" i="40"/>
  <c r="P1415" i="40"/>
  <c r="P1414" i="40"/>
  <c r="O1405" i="33"/>
  <c r="Q1405" i="40"/>
  <c r="Q1404" i="40"/>
  <c r="S1405" i="33"/>
  <c r="R1405" i="40"/>
  <c r="R1404" i="40"/>
  <c r="R1478" i="40"/>
  <c r="O1478" i="40"/>
  <c r="P553" i="40"/>
  <c r="R654" i="40"/>
  <c r="O654" i="40"/>
  <c r="U1407" i="40"/>
  <c r="G1475" i="33"/>
  <c r="O1475" i="40"/>
  <c r="O1474" i="40"/>
  <c r="N1415" i="40"/>
  <c r="N1414" i="40"/>
  <c r="W1405" i="33"/>
  <c r="S1405" i="40"/>
  <c r="S1404" i="40"/>
  <c r="Q1478" i="40"/>
  <c r="V1407" i="40"/>
  <c r="U1401" i="40"/>
  <c r="U1408" i="40"/>
  <c r="U1467" i="40"/>
  <c r="P1411" i="40"/>
  <c r="R1415" i="40"/>
  <c r="R1414" i="40"/>
  <c r="W1411" i="33"/>
  <c r="S1411" i="40"/>
  <c r="S1410" i="40"/>
  <c r="K1405" i="33"/>
  <c r="P1405" i="40"/>
  <c r="P1404" i="40"/>
  <c r="Q1415" i="40"/>
  <c r="Q1414" i="40"/>
  <c r="R1475" i="40"/>
  <c r="S1478" i="40"/>
  <c r="V1401" i="40"/>
  <c r="C1411" i="33"/>
  <c r="N1411" i="40"/>
  <c r="N1410" i="40"/>
  <c r="Q530" i="40"/>
  <c r="T530" i="40"/>
  <c r="R1411" i="40"/>
  <c r="O1415" i="40"/>
  <c r="O1414" i="40"/>
  <c r="AA1405" i="33"/>
  <c r="Q1475" i="40"/>
  <c r="O1411" i="33"/>
  <c r="Q1411" i="40"/>
  <c r="Q1410" i="40"/>
  <c r="P315" i="40"/>
  <c r="S530" i="40"/>
  <c r="S1415" i="40"/>
  <c r="S1414" i="40"/>
  <c r="K1469" i="33"/>
  <c r="P1469" i="40"/>
  <c r="P1468" i="40"/>
  <c r="P1410" i="40"/>
  <c r="S1469" i="33"/>
  <c r="R1469" i="40"/>
  <c r="R1468" i="40"/>
  <c r="G1469" i="33"/>
  <c r="O1469" i="40"/>
  <c r="O1468" i="40"/>
  <c r="P644" i="40"/>
  <c r="O651" i="40"/>
  <c r="C1475" i="33"/>
  <c r="N1475" i="40"/>
  <c r="N1474" i="40"/>
  <c r="O1410" i="40"/>
  <c r="AC1093" i="40"/>
  <c r="AD1093" i="40"/>
  <c r="CA1093" i="33"/>
  <c r="AF1092" i="40"/>
  <c r="O546" i="40"/>
  <c r="O545" i="40"/>
  <c r="S644" i="40"/>
  <c r="S645" i="40"/>
  <c r="AE622" i="33"/>
  <c r="AA622" i="33"/>
  <c r="AF622" i="33"/>
  <c r="AB622" i="33"/>
  <c r="T628" i="40"/>
  <c r="T629" i="40"/>
  <c r="O581" i="40"/>
  <c r="Q562" i="40"/>
  <c r="Q563" i="40"/>
  <c r="Q558" i="40"/>
  <c r="Q559" i="40"/>
  <c r="Q624" i="40"/>
  <c r="C36" i="33"/>
  <c r="N36" i="40"/>
  <c r="C624" i="33"/>
  <c r="N624" i="40"/>
  <c r="N538" i="40"/>
  <c r="N575" i="40"/>
  <c r="P648" i="40"/>
  <c r="W629" i="33"/>
  <c r="R628" i="40"/>
  <c r="R629" i="40"/>
  <c r="Q546" i="40"/>
  <c r="Q545" i="40"/>
  <c r="AC1420" i="33"/>
  <c r="O18" i="40"/>
  <c r="Q18" i="40"/>
  <c r="R624" i="40"/>
  <c r="Q581" i="40"/>
  <c r="S558" i="40"/>
  <c r="S559" i="40"/>
  <c r="S562" i="40"/>
  <c r="S563" i="40"/>
  <c r="N562" i="40"/>
  <c r="N563" i="40"/>
  <c r="N558" i="40"/>
  <c r="N559" i="40"/>
  <c r="K588" i="33"/>
  <c r="K590" i="33"/>
  <c r="P587" i="40"/>
  <c r="P546" i="40"/>
  <c r="P545" i="40"/>
  <c r="S546" i="40"/>
  <c r="S545" i="40"/>
  <c r="Q614" i="40"/>
  <c r="O614" i="40"/>
  <c r="O36" i="40"/>
  <c r="P18" i="40"/>
  <c r="Q654" i="40"/>
  <c r="S581" i="40"/>
  <c r="S588" i="33"/>
  <c r="R587" i="40"/>
  <c r="Q648" i="40"/>
  <c r="S593" i="40"/>
  <c r="T546" i="40"/>
  <c r="T545" i="40"/>
  <c r="P582" i="40"/>
  <c r="P584" i="40"/>
  <c r="O54" i="40"/>
  <c r="P593" i="40"/>
  <c r="R651" i="40"/>
  <c r="N581" i="40"/>
  <c r="S654" i="40"/>
  <c r="N552" i="40"/>
  <c r="N553" i="40"/>
  <c r="O587" i="40"/>
  <c r="G629" i="33"/>
  <c r="N628" i="40"/>
  <c r="T582" i="40"/>
  <c r="T583" i="40"/>
  <c r="T584" i="40"/>
  <c r="O648" i="40"/>
  <c r="AC1484" i="33"/>
  <c r="O644" i="40"/>
  <c r="T36" i="40"/>
  <c r="Q36" i="40"/>
  <c r="P624" i="40"/>
  <c r="R18" i="40"/>
  <c r="Q587" i="40"/>
  <c r="Q582" i="40"/>
  <c r="Q584" i="40"/>
  <c r="O629" i="33"/>
  <c r="P628" i="40"/>
  <c r="Q629" i="40"/>
  <c r="R593" i="40"/>
  <c r="S648" i="40"/>
  <c r="N54" i="40"/>
  <c r="Q54" i="40"/>
  <c r="Q593" i="40"/>
  <c r="P581" i="40"/>
  <c r="O628" i="40"/>
  <c r="T624" i="40"/>
  <c r="O624" i="40"/>
  <c r="Q641" i="40"/>
  <c r="P595" i="40"/>
  <c r="T315" i="40"/>
  <c r="S587" i="40"/>
  <c r="S615" i="40"/>
  <c r="R546" i="40"/>
  <c r="R545" i="40"/>
  <c r="R582" i="40"/>
  <c r="R584" i="40"/>
  <c r="R648" i="40"/>
  <c r="R649" i="40"/>
  <c r="AB1420" i="33"/>
  <c r="N644" i="40"/>
  <c r="Q644" i="40"/>
  <c r="R36" i="40"/>
  <c r="S36" i="40"/>
  <c r="U654" i="40"/>
  <c r="T654" i="40"/>
  <c r="P562" i="40"/>
  <c r="P563" i="40"/>
  <c r="P558" i="40"/>
  <c r="P559" i="40"/>
  <c r="S637" i="40"/>
  <c r="Q553" i="40"/>
  <c r="S624" i="40"/>
  <c r="S625" i="40"/>
  <c r="S641" i="40"/>
  <c r="R595" i="40"/>
  <c r="O558" i="40"/>
  <c r="O559" i="40"/>
  <c r="O562" i="40"/>
  <c r="O563" i="40"/>
  <c r="T648" i="40"/>
  <c r="G45" i="33"/>
  <c r="O582" i="40"/>
  <c r="O584" i="40"/>
  <c r="O593" i="40"/>
  <c r="P54" i="40"/>
  <c r="S54" i="40"/>
  <c r="AG622" i="33"/>
  <c r="AC622" i="33"/>
  <c r="AH622" i="33"/>
  <c r="AD622" i="33"/>
  <c r="R581" i="40"/>
  <c r="R558" i="40"/>
  <c r="R559" i="40"/>
  <c r="R562" i="40"/>
  <c r="R563" i="40"/>
  <c r="G625" i="33"/>
  <c r="T595" i="40"/>
  <c r="U595" i="40"/>
  <c r="CU1026" i="33"/>
  <c r="AL1023" i="40"/>
  <c r="CU1092" i="33"/>
  <c r="AL1092" i="40"/>
  <c r="CU65" i="33"/>
  <c r="AD1026" i="40"/>
  <c r="BO1028" i="33"/>
  <c r="DC1026" i="33"/>
  <c r="AN1023" i="40"/>
  <c r="DC1092" i="33"/>
  <c r="AN1092" i="40"/>
  <c r="DC65" i="33"/>
  <c r="AB1026" i="40"/>
  <c r="BG1028" i="33"/>
  <c r="AC1026" i="40"/>
  <c r="BK1028" i="33"/>
  <c r="AF1026" i="40"/>
  <c r="BW1028" i="33"/>
  <c r="CM1026" i="33"/>
  <c r="AJ1023" i="40"/>
  <c r="CM1092" i="33"/>
  <c r="AJ1092" i="40"/>
  <c r="CM65" i="33"/>
  <c r="CI1026" i="33"/>
  <c r="AI1023" i="40"/>
  <c r="CI65" i="33"/>
  <c r="CI1092" i="33"/>
  <c r="AI1092" i="40"/>
  <c r="DG1026" i="33"/>
  <c r="AO1023" i="40"/>
  <c r="DG1092" i="33"/>
  <c r="AO1092" i="40"/>
  <c r="DG65" i="33"/>
  <c r="CY1026" i="33"/>
  <c r="AM1023" i="40"/>
  <c r="CY65" i="33"/>
  <c r="CY1092" i="33"/>
  <c r="AM1092" i="40"/>
  <c r="BP1094" i="33"/>
  <c r="BO1093" i="33"/>
  <c r="BO1094" i="33"/>
  <c r="CE1026" i="33"/>
  <c r="AH1023" i="40"/>
  <c r="CE1092" i="33"/>
  <c r="AH1092" i="40"/>
  <c r="AH1093" i="40"/>
  <c r="CE65" i="33"/>
  <c r="BS1094" i="33"/>
  <c r="BS1093" i="33"/>
  <c r="BT1094" i="33"/>
  <c r="BL1094" i="33"/>
  <c r="BK1094" i="33"/>
  <c r="BK1093" i="33"/>
  <c r="Y1028" i="40"/>
  <c r="AG1028" i="40"/>
  <c r="X1028" i="40"/>
  <c r="AE1026" i="40"/>
  <c r="BS1028" i="33"/>
  <c r="CQ1026" i="33"/>
  <c r="AK1023" i="40"/>
  <c r="CQ1092" i="33"/>
  <c r="AK1092" i="40"/>
  <c r="CQ65" i="33"/>
  <c r="BG1094" i="33"/>
  <c r="BH1094" i="33"/>
  <c r="BG1093" i="33"/>
  <c r="BW1093" i="33"/>
  <c r="BW1094" i="33"/>
  <c r="BX1094" i="33"/>
  <c r="Z1028" i="40"/>
  <c r="AA1028" i="40"/>
  <c r="AD550" i="33"/>
  <c r="T550" i="40"/>
  <c r="T593" i="40"/>
  <c r="AH270" i="40"/>
  <c r="AH271" i="40"/>
  <c r="AH265" i="40"/>
  <c r="AI263" i="40"/>
  <c r="AI269" i="40"/>
  <c r="AG303" i="40"/>
  <c r="AG304" i="40"/>
  <c r="AG266" i="40"/>
  <c r="AG307" i="40"/>
  <c r="AG308" i="40"/>
  <c r="AG272" i="40"/>
  <c r="T548" i="40"/>
  <c r="T581" i="40"/>
  <c r="AD45" i="33"/>
  <c r="AD1859" i="33"/>
  <c r="AD1861" i="33"/>
  <c r="AD1885" i="33"/>
  <c r="T1765" i="40"/>
  <c r="AD1964" i="33"/>
  <c r="T1844" i="40"/>
  <c r="AD1405" i="33"/>
  <c r="AD1418" i="33"/>
  <c r="AH1539" i="33"/>
  <c r="U1539" i="40"/>
  <c r="AG1542" i="33"/>
  <c r="T1473" i="40"/>
  <c r="AC1411" i="33"/>
  <c r="AD1410" i="33"/>
  <c r="AA520" i="33"/>
  <c r="AB510" i="33"/>
  <c r="AA509" i="33"/>
  <c r="AB472" i="33"/>
  <c r="AA471" i="33"/>
  <c r="AB515" i="33"/>
  <c r="AC515" i="33"/>
  <c r="AD515" i="33"/>
  <c r="AA514" i="33"/>
  <c r="AB500" i="33"/>
  <c r="AC500" i="33"/>
  <c r="AD500" i="33"/>
  <c r="AA499" i="33"/>
  <c r="AB462" i="33"/>
  <c r="AC462" i="33"/>
  <c r="AD462" i="33"/>
  <c r="AA461" i="33"/>
  <c r="AA467" i="33"/>
  <c r="AB457" i="33"/>
  <c r="AA456" i="33"/>
  <c r="AB490" i="33"/>
  <c r="AA489" i="33"/>
  <c r="AA482" i="33"/>
  <c r="AB477" i="33"/>
  <c r="AA476" i="33"/>
  <c r="AB452" i="33"/>
  <c r="AA451" i="33"/>
  <c r="AA505" i="33"/>
  <c r="AB495" i="33"/>
  <c r="AA494" i="33"/>
  <c r="AC407" i="33"/>
  <c r="AD407" i="33"/>
  <c r="T407" i="40"/>
  <c r="AA422" i="33"/>
  <c r="AB412" i="33"/>
  <c r="AA435" i="33"/>
  <c r="AB425" i="33"/>
  <c r="AA426" i="33"/>
  <c r="AB405" i="33"/>
  <c r="AC405" i="33"/>
  <c r="AA406" i="33"/>
  <c r="AA431" i="33"/>
  <c r="AB430" i="33"/>
  <c r="AA411" i="33"/>
  <c r="AB410" i="33"/>
  <c r="AA437" i="33"/>
  <c r="AB427" i="33"/>
  <c r="AA420" i="33"/>
  <c r="AB415" i="33"/>
  <c r="AA416" i="33"/>
  <c r="AB367" i="33"/>
  <c r="AA368" i="33"/>
  <c r="S590" i="33"/>
  <c r="S599" i="33"/>
  <c r="S605" i="33"/>
  <c r="AC588" i="33"/>
  <c r="AC590" i="33"/>
  <c r="AC598" i="33"/>
  <c r="AC604" i="33"/>
  <c r="R590" i="33"/>
  <c r="R599" i="33"/>
  <c r="R605" i="33"/>
  <c r="R607" i="33"/>
  <c r="AA382" i="33"/>
  <c r="AB377" i="33"/>
  <c r="AA378" i="33"/>
  <c r="Z590" i="33"/>
  <c r="Z599" i="33"/>
  <c r="Z605" i="33"/>
  <c r="Z607" i="33"/>
  <c r="AB372" i="33"/>
  <c r="AA373" i="33"/>
  <c r="AB389" i="33"/>
  <c r="AA399" i="33"/>
  <c r="AB387" i="33"/>
  <c r="AA388" i="33"/>
  <c r="AA397" i="33"/>
  <c r="AB374" i="33"/>
  <c r="AA384" i="33"/>
  <c r="J590" i="33"/>
  <c r="J599" i="33"/>
  <c r="J605" i="33"/>
  <c r="W598" i="33"/>
  <c r="W604" i="33"/>
  <c r="AE45" i="33"/>
  <c r="AD583" i="33"/>
  <c r="AD636" i="33"/>
  <c r="T636" i="40"/>
  <c r="T637" i="40"/>
  <c r="AK617" i="33"/>
  <c r="AK622" i="33"/>
  <c r="AA393" i="33"/>
  <c r="AB392" i="33"/>
  <c r="L590" i="33"/>
  <c r="L599" i="33"/>
  <c r="L605" i="33"/>
  <c r="AL617" i="33"/>
  <c r="AL622" i="33"/>
  <c r="AH18" i="33"/>
  <c r="E590" i="33"/>
  <c r="E599" i="33"/>
  <c r="E605" i="33"/>
  <c r="E607" i="33"/>
  <c r="AD649" i="33"/>
  <c r="AE648" i="33"/>
  <c r="AD650" i="33"/>
  <c r="AI617" i="33"/>
  <c r="AI622" i="33"/>
  <c r="AF594" i="33"/>
  <c r="AB590" i="33"/>
  <c r="AB599" i="33"/>
  <c r="AB605" i="33"/>
  <c r="AB607" i="33"/>
  <c r="AJ617" i="33"/>
  <c r="AJ622" i="33"/>
  <c r="AF18" i="33"/>
  <c r="N598" i="33"/>
  <c r="V645" i="33"/>
  <c r="R645" i="33"/>
  <c r="T646" i="33"/>
  <c r="V646" i="33"/>
  <c r="X645" i="33"/>
  <c r="U584" i="33"/>
  <c r="U45" i="33"/>
  <c r="Q584" i="33"/>
  <c r="Q45" i="33"/>
  <c r="AA584" i="33"/>
  <c r="AA45" i="33"/>
  <c r="N584" i="33"/>
  <c r="N45" i="33"/>
  <c r="O645" i="33"/>
  <c r="P584" i="33"/>
  <c r="P45" i="33"/>
  <c r="Y584" i="33"/>
  <c r="Y45" i="33"/>
  <c r="V584" i="33"/>
  <c r="V45" i="33"/>
  <c r="J584" i="33"/>
  <c r="J45" i="33"/>
  <c r="X584" i="33"/>
  <c r="X45" i="33"/>
  <c r="AB584" i="33"/>
  <c r="AB45" i="33"/>
  <c r="S584" i="33"/>
  <c r="S45" i="33"/>
  <c r="W584" i="33"/>
  <c r="W45" i="33"/>
  <c r="G588" i="33"/>
  <c r="AC584" i="33"/>
  <c r="AC45" i="33"/>
  <c r="L584" i="33"/>
  <c r="L45" i="33"/>
  <c r="M584" i="33"/>
  <c r="M45" i="33"/>
  <c r="K584" i="33"/>
  <c r="K45" i="33"/>
  <c r="Z584" i="33"/>
  <c r="Z45" i="33"/>
  <c r="T584" i="33"/>
  <c r="T45" i="33"/>
  <c r="R584" i="33"/>
  <c r="R45" i="33"/>
  <c r="O584" i="33"/>
  <c r="O45" i="33"/>
  <c r="O598" i="33"/>
  <c r="S645" i="33"/>
  <c r="S646" i="33"/>
  <c r="Y645" i="33"/>
  <c r="L645" i="33"/>
  <c r="O646" i="33"/>
  <c r="P646" i="33"/>
  <c r="Q645" i="33"/>
  <c r="M646" i="33"/>
  <c r="W646" i="33"/>
  <c r="Q646" i="33"/>
  <c r="U645" i="33"/>
  <c r="U646" i="33"/>
  <c r="M645" i="33"/>
  <c r="AB646" i="33"/>
  <c r="AC646" i="33"/>
  <c r="I645" i="33"/>
  <c r="G646" i="33"/>
  <c r="H645" i="33"/>
  <c r="K646" i="33"/>
  <c r="I646" i="33"/>
  <c r="Y646" i="33"/>
  <c r="N646" i="33"/>
  <c r="H646" i="33"/>
  <c r="X646" i="33"/>
  <c r="G645" i="33"/>
  <c r="L646" i="33"/>
  <c r="P645" i="33"/>
  <c r="J645" i="33"/>
  <c r="J646" i="33"/>
  <c r="AC645" i="33"/>
  <c r="T645" i="33"/>
  <c r="W645" i="33"/>
  <c r="AA645" i="33"/>
  <c r="K645" i="33"/>
  <c r="Z646" i="33"/>
  <c r="N645" i="33"/>
  <c r="R646" i="33"/>
  <c r="AA646" i="33"/>
  <c r="X307" i="33"/>
  <c r="X53" i="33"/>
  <c r="P307" i="33"/>
  <c r="P53" i="33"/>
  <c r="H307" i="33"/>
  <c r="H53" i="33"/>
  <c r="O307" i="33"/>
  <c r="O53" i="33"/>
  <c r="G307" i="33"/>
  <c r="G53" i="33"/>
  <c r="W307" i="33"/>
  <c r="W53" i="33"/>
  <c r="V307" i="33"/>
  <c r="V53" i="33"/>
  <c r="N307" i="33"/>
  <c r="N53" i="33"/>
  <c r="F307" i="33"/>
  <c r="F53" i="33"/>
  <c r="AC307" i="33"/>
  <c r="AC53" i="33"/>
  <c r="M307" i="33"/>
  <c r="M53" i="33"/>
  <c r="U307" i="33"/>
  <c r="U53" i="33"/>
  <c r="AB307" i="33"/>
  <c r="AB308" i="33"/>
  <c r="AB53" i="33"/>
  <c r="T307" i="33"/>
  <c r="T53" i="33"/>
  <c r="L307" i="33"/>
  <c r="L53" i="33"/>
  <c r="AA307" i="33"/>
  <c r="AA53" i="33"/>
  <c r="S307" i="33"/>
  <c r="S53" i="33"/>
  <c r="K307" i="33"/>
  <c r="K53" i="33"/>
  <c r="P53" i="40"/>
  <c r="Z307" i="33"/>
  <c r="Z308" i="33"/>
  <c r="Z53" i="33"/>
  <c r="R307" i="33"/>
  <c r="R53" i="33"/>
  <c r="J307" i="33"/>
  <c r="J53" i="33"/>
  <c r="Y307" i="33"/>
  <c r="Y53" i="33"/>
  <c r="Q307" i="33"/>
  <c r="Q308" i="33"/>
  <c r="Q53" i="33"/>
  <c r="I307" i="33"/>
  <c r="I53" i="33"/>
  <c r="C587" i="33"/>
  <c r="N587" i="40"/>
  <c r="C27" i="33"/>
  <c r="N27" i="40"/>
  <c r="C307" i="33"/>
  <c r="C53" i="33"/>
  <c r="D53" i="33"/>
  <c r="E53" i="33"/>
  <c r="N53" i="40"/>
  <c r="D307" i="33"/>
  <c r="E307" i="33"/>
  <c r="C614" i="33"/>
  <c r="N614" i="40"/>
  <c r="C18" i="33"/>
  <c r="N18" i="40"/>
  <c r="AB563" i="33"/>
  <c r="R63" i="33"/>
  <c r="W63" i="33"/>
  <c r="M63" i="33"/>
  <c r="U63" i="33"/>
  <c r="J63" i="33"/>
  <c r="E63" i="33"/>
  <c r="N63" i="33"/>
  <c r="AC563" i="33"/>
  <c r="AC566" i="33"/>
  <c r="I63" i="33"/>
  <c r="AA1543" i="33"/>
  <c r="AA563" i="33"/>
  <c r="AA566" i="33"/>
  <c r="P63" i="33"/>
  <c r="Z63" i="33"/>
  <c r="G63" i="33"/>
  <c r="D63" i="33"/>
  <c r="F63" i="33"/>
  <c r="Q63" i="33"/>
  <c r="O63" i="33"/>
  <c r="S63" i="33"/>
  <c r="X63" i="33"/>
  <c r="L63" i="33"/>
  <c r="K63" i="33"/>
  <c r="V63" i="33"/>
  <c r="Y63" i="33"/>
  <c r="H63" i="33"/>
  <c r="T63" i="33"/>
  <c r="C63" i="33"/>
  <c r="N63" i="40"/>
  <c r="Q598" i="33"/>
  <c r="O588" i="33"/>
  <c r="N649" i="33"/>
  <c r="AA588" i="33"/>
  <c r="T588" i="33"/>
  <c r="T650" i="33"/>
  <c r="R598" i="33"/>
  <c r="I588" i="33"/>
  <c r="W588" i="33"/>
  <c r="J598" i="33"/>
  <c r="AA598" i="33"/>
  <c r="L607" i="33"/>
  <c r="G650" i="33"/>
  <c r="N650" i="33"/>
  <c r="Y598" i="33"/>
  <c r="AC650" i="33"/>
  <c r="T649" i="33"/>
  <c r="Q649" i="33"/>
  <c r="Z598" i="33"/>
  <c r="J607" i="33"/>
  <c r="I598" i="33"/>
  <c r="AC649" i="33"/>
  <c r="X650" i="33"/>
  <c r="S598" i="33"/>
  <c r="Y649" i="33"/>
  <c r="U598" i="33"/>
  <c r="U457" i="33"/>
  <c r="U467" i="33"/>
  <c r="O650" i="33"/>
  <c r="E598" i="33"/>
  <c r="S649" i="33"/>
  <c r="K598" i="33"/>
  <c r="M598" i="33"/>
  <c r="AA650" i="33"/>
  <c r="V650" i="33"/>
  <c r="H650" i="33"/>
  <c r="V598" i="33"/>
  <c r="U495" i="33"/>
  <c r="U505" i="33"/>
  <c r="X494" i="33"/>
  <c r="L650" i="33"/>
  <c r="G598" i="33"/>
  <c r="M650" i="33"/>
  <c r="S650" i="33"/>
  <c r="G649" i="33"/>
  <c r="U436" i="33"/>
  <c r="C530" i="33"/>
  <c r="N530" i="40"/>
  <c r="O649" i="33"/>
  <c r="L649" i="33"/>
  <c r="V588" i="33"/>
  <c r="K650" i="33"/>
  <c r="M588" i="33"/>
  <c r="W650" i="33"/>
  <c r="X649" i="33"/>
  <c r="AB598" i="33"/>
  <c r="W649" i="33"/>
  <c r="AB649" i="33"/>
  <c r="U650" i="33"/>
  <c r="X490" i="33"/>
  <c r="W488" i="33"/>
  <c r="W490" i="33"/>
  <c r="C575" i="33"/>
  <c r="N593" i="40"/>
  <c r="C582" i="33"/>
  <c r="L598" i="33"/>
  <c r="I630" i="33"/>
  <c r="I629" i="33"/>
  <c r="Y462" i="33"/>
  <c r="U510" i="33"/>
  <c r="U520" i="33"/>
  <c r="U588" i="33"/>
  <c r="F588" i="33"/>
  <c r="V649" i="33"/>
  <c r="K629" i="33"/>
  <c r="K630" i="33"/>
  <c r="C588" i="33"/>
  <c r="F598" i="33"/>
  <c r="P649" i="33"/>
  <c r="J649" i="33"/>
  <c r="J650" i="33"/>
  <c r="D588" i="33"/>
  <c r="D598" i="33"/>
  <c r="Y650" i="33"/>
  <c r="AB629" i="33"/>
  <c r="AB630" i="33"/>
  <c r="H630" i="33"/>
  <c r="H629" i="33"/>
  <c r="T493" i="33"/>
  <c r="T503" i="33"/>
  <c r="Y490" i="33"/>
  <c r="Y495" i="33"/>
  <c r="Y505" i="33"/>
  <c r="S607" i="33"/>
  <c r="T598" i="33"/>
  <c r="P650" i="33"/>
  <c r="AB650" i="33"/>
  <c r="M649" i="33"/>
  <c r="G615" i="33"/>
  <c r="AA649" i="33"/>
  <c r="C648" i="33"/>
  <c r="N648" i="40"/>
  <c r="H649" i="33"/>
  <c r="T494" i="33"/>
  <c r="S494" i="33"/>
  <c r="S504" i="33"/>
  <c r="L629" i="33"/>
  <c r="M630" i="33"/>
  <c r="L630" i="33"/>
  <c r="R650" i="33"/>
  <c r="R649" i="33"/>
  <c r="M629" i="33"/>
  <c r="J630" i="33"/>
  <c r="K649" i="33"/>
  <c r="I650" i="33"/>
  <c r="I649" i="33"/>
  <c r="Q650" i="33"/>
  <c r="X493" i="33"/>
  <c r="X508" i="33"/>
  <c r="X518" i="33"/>
  <c r="N588" i="33"/>
  <c r="U649" i="33"/>
  <c r="Q588" i="33"/>
  <c r="T630" i="33"/>
  <c r="T629" i="33"/>
  <c r="X629" i="33"/>
  <c r="Z649" i="33"/>
  <c r="Z650" i="33"/>
  <c r="Y588" i="33"/>
  <c r="S629" i="33"/>
  <c r="S630" i="33"/>
  <c r="X588" i="33"/>
  <c r="H588" i="33"/>
  <c r="H598" i="33"/>
  <c r="P588" i="33"/>
  <c r="P598" i="33"/>
  <c r="S509" i="33"/>
  <c r="S519" i="33"/>
  <c r="T519" i="33"/>
  <c r="S488" i="33"/>
  <c r="S490" i="33"/>
  <c r="T490" i="33"/>
  <c r="U518" i="33"/>
  <c r="U490" i="33"/>
  <c r="U519" i="33"/>
  <c r="T508" i="33"/>
  <c r="S508" i="33"/>
  <c r="S518" i="33"/>
  <c r="U503" i="33"/>
  <c r="Y510" i="33"/>
  <c r="Y520" i="33"/>
  <c r="W519" i="33"/>
  <c r="X519" i="33"/>
  <c r="Y519" i="33"/>
  <c r="M383" i="33"/>
  <c r="Q379" i="33"/>
  <c r="C436" i="33"/>
  <c r="O369" i="33"/>
  <c r="Y466" i="33"/>
  <c r="Y480" i="33"/>
  <c r="X481" i="33"/>
  <c r="Y436" i="33"/>
  <c r="Y481" i="33"/>
  <c r="T480" i="33"/>
  <c r="X477" i="33"/>
  <c r="W475" i="33"/>
  <c r="W477" i="33"/>
  <c r="U472" i="33"/>
  <c r="U482" i="33"/>
  <c r="Y477" i="33"/>
  <c r="I420" i="33"/>
  <c r="Y472" i="33"/>
  <c r="X456" i="33"/>
  <c r="X470" i="33"/>
  <c r="U480" i="33"/>
  <c r="G432" i="33"/>
  <c r="Q432" i="33"/>
  <c r="U465" i="33"/>
  <c r="X460" i="33"/>
  <c r="W460" i="33"/>
  <c r="W462" i="33"/>
  <c r="W471" i="33"/>
  <c r="W481" i="33"/>
  <c r="U432" i="33"/>
  <c r="X452" i="33"/>
  <c r="Y420" i="33"/>
  <c r="W452" i="33"/>
  <c r="H415" i="33"/>
  <c r="G415" i="33"/>
  <c r="G417" i="33"/>
  <c r="T455" i="33"/>
  <c r="S455" i="33"/>
  <c r="S465" i="33"/>
  <c r="T471" i="33"/>
  <c r="Y452" i="33"/>
  <c r="W455" i="33"/>
  <c r="Y465" i="33"/>
  <c r="Y457" i="33"/>
  <c r="S470" i="33"/>
  <c r="S456" i="33"/>
  <c r="S466" i="33"/>
  <c r="T466" i="33"/>
  <c r="S450" i="33"/>
  <c r="S452" i="33"/>
  <c r="T452" i="33"/>
  <c r="U452" i="33"/>
  <c r="U466" i="33"/>
  <c r="X412" i="33"/>
  <c r="W410" i="33"/>
  <c r="I397" i="33"/>
  <c r="M427" i="33"/>
  <c r="M432" i="33"/>
  <c r="M436" i="33"/>
  <c r="Q412" i="33"/>
  <c r="I412" i="33"/>
  <c r="M412" i="33"/>
  <c r="M397" i="33"/>
  <c r="I432" i="33"/>
  <c r="T430" i="33"/>
  <c r="S430" i="33"/>
  <c r="S432" i="33"/>
  <c r="D421" i="33"/>
  <c r="C416" i="33"/>
  <c r="C421" i="33"/>
  <c r="D427" i="33"/>
  <c r="C425" i="33"/>
  <c r="C427" i="33"/>
  <c r="C415" i="33"/>
  <c r="D420" i="33"/>
  <c r="O415" i="33"/>
  <c r="D407" i="33"/>
  <c r="C405" i="33"/>
  <c r="C407" i="33"/>
  <c r="S405" i="33"/>
  <c r="S407" i="33"/>
  <c r="T407" i="33"/>
  <c r="U420" i="33"/>
  <c r="Y417" i="33"/>
  <c r="H410" i="33"/>
  <c r="G410" i="33"/>
  <c r="P410" i="33"/>
  <c r="O410" i="33"/>
  <c r="O412" i="33"/>
  <c r="P430" i="33"/>
  <c r="O430" i="33"/>
  <c r="O435" i="33"/>
  <c r="D412" i="33"/>
  <c r="C410" i="33"/>
  <c r="C412" i="33"/>
  <c r="G407" i="33"/>
  <c r="I417" i="33"/>
  <c r="M417" i="33"/>
  <c r="O421" i="33"/>
  <c r="Q417" i="33"/>
  <c r="Q436" i="33"/>
  <c r="U407" i="33"/>
  <c r="Y412" i="33"/>
  <c r="D436" i="33"/>
  <c r="I407" i="33"/>
  <c r="M420" i="33"/>
  <c r="Q421" i="33"/>
  <c r="Q420" i="33"/>
  <c r="U397" i="33"/>
  <c r="I436" i="33"/>
  <c r="L425" i="33"/>
  <c r="K425" i="33"/>
  <c r="K427" i="33"/>
  <c r="T426" i="33"/>
  <c r="T427" i="33"/>
  <c r="Y407" i="33"/>
  <c r="X415" i="33"/>
  <c r="D435" i="33"/>
  <c r="L411" i="33"/>
  <c r="K411" i="33"/>
  <c r="K421" i="33"/>
  <c r="Q427" i="33"/>
  <c r="W416" i="33"/>
  <c r="W430" i="33"/>
  <c r="W432" i="33"/>
  <c r="X432" i="33"/>
  <c r="W425" i="33"/>
  <c r="X435" i="33"/>
  <c r="W407" i="33"/>
  <c r="W411" i="33"/>
  <c r="X421" i="33"/>
  <c r="X407" i="33"/>
  <c r="Y421" i="33"/>
  <c r="X426" i="33"/>
  <c r="X427" i="33"/>
  <c r="Y435" i="33"/>
  <c r="Y427" i="33"/>
  <c r="Y432" i="33"/>
  <c r="S425" i="33"/>
  <c r="S411" i="33"/>
  <c r="T421" i="33"/>
  <c r="T412" i="33"/>
  <c r="U435" i="33"/>
  <c r="U417" i="33"/>
  <c r="U421" i="33"/>
  <c r="U412" i="33"/>
  <c r="T415" i="33"/>
  <c r="U427" i="33"/>
  <c r="P407" i="33"/>
  <c r="O405" i="33"/>
  <c r="O407" i="33"/>
  <c r="O426" i="33"/>
  <c r="O427" i="33"/>
  <c r="Q407" i="33"/>
  <c r="Q435" i="33"/>
  <c r="P421" i="33"/>
  <c r="P417" i="33"/>
  <c r="P431" i="33"/>
  <c r="O431" i="33"/>
  <c r="P427" i="33"/>
  <c r="K436" i="33"/>
  <c r="L436" i="33"/>
  <c r="L407" i="33"/>
  <c r="K405" i="33"/>
  <c r="K407" i="33"/>
  <c r="K432" i="33"/>
  <c r="L420" i="33"/>
  <c r="K415" i="33"/>
  <c r="L417" i="33"/>
  <c r="L432" i="33"/>
  <c r="M407" i="33"/>
  <c r="M421" i="33"/>
  <c r="M435" i="33"/>
  <c r="G411" i="33"/>
  <c r="G421" i="33"/>
  <c r="H421" i="33"/>
  <c r="G425" i="33"/>
  <c r="H435" i="33"/>
  <c r="H407" i="33"/>
  <c r="I421" i="33"/>
  <c r="H426" i="33"/>
  <c r="H427" i="33"/>
  <c r="I435" i="33"/>
  <c r="I427" i="33"/>
  <c r="H432" i="33"/>
  <c r="C432" i="33"/>
  <c r="D417" i="33"/>
  <c r="D432" i="33"/>
  <c r="Q383" i="33"/>
  <c r="Y369" i="33"/>
  <c r="E435" i="33"/>
  <c r="E421" i="33"/>
  <c r="E420" i="33"/>
  <c r="I382" i="33"/>
  <c r="Y374" i="33"/>
  <c r="E407" i="33"/>
  <c r="E427" i="33"/>
  <c r="E436" i="33"/>
  <c r="E432" i="33"/>
  <c r="E412" i="33"/>
  <c r="E417" i="33"/>
  <c r="Q397" i="33"/>
  <c r="D398" i="33"/>
  <c r="AA317" i="33"/>
  <c r="S317" i="33"/>
  <c r="E398" i="33"/>
  <c r="X367" i="33"/>
  <c r="W367" i="33"/>
  <c r="W369" i="33"/>
  <c r="C382" i="33"/>
  <c r="X397" i="33"/>
  <c r="D382" i="33"/>
  <c r="P378" i="33"/>
  <c r="O378" i="33"/>
  <c r="I394" i="33"/>
  <c r="E382" i="33"/>
  <c r="Q394" i="33"/>
  <c r="I383" i="33"/>
  <c r="E389" i="33"/>
  <c r="Y398" i="33"/>
  <c r="C373" i="33"/>
  <c r="C374" i="33"/>
  <c r="D374" i="33"/>
  <c r="AC316" i="33"/>
  <c r="U316" i="33"/>
  <c r="M316" i="33"/>
  <c r="M394" i="33"/>
  <c r="I398" i="33"/>
  <c r="E374" i="33"/>
  <c r="U398" i="33"/>
  <c r="R317" i="33"/>
  <c r="I369" i="33"/>
  <c r="D387" i="33"/>
  <c r="C387" i="33"/>
  <c r="U394" i="33"/>
  <c r="Q398" i="33"/>
  <c r="C388" i="33"/>
  <c r="C398" i="33"/>
  <c r="U383" i="33"/>
  <c r="U382" i="33"/>
  <c r="T383" i="33"/>
  <c r="I316" i="33"/>
  <c r="E369" i="33"/>
  <c r="U379" i="33"/>
  <c r="X394" i="33"/>
  <c r="W393" i="33"/>
  <c r="W394" i="33"/>
  <c r="X379" i="33"/>
  <c r="W377" i="33"/>
  <c r="Y383" i="33"/>
  <c r="X388" i="33"/>
  <c r="X389" i="33"/>
  <c r="Y389" i="33"/>
  <c r="X372" i="33"/>
  <c r="W372" i="33"/>
  <c r="X383" i="33"/>
  <c r="W387" i="33"/>
  <c r="W397" i="33"/>
  <c r="Y394" i="33"/>
  <c r="Y397" i="33"/>
  <c r="Y382" i="33"/>
  <c r="W373" i="33"/>
  <c r="W383" i="33"/>
  <c r="T377" i="33"/>
  <c r="T382" i="33"/>
  <c r="U369" i="33"/>
  <c r="S373" i="33"/>
  <c r="S383" i="33"/>
  <c r="T388" i="33"/>
  <c r="T387" i="33"/>
  <c r="T367" i="33"/>
  <c r="T392" i="33"/>
  <c r="O373" i="33"/>
  <c r="O374" i="33"/>
  <c r="Q389" i="33"/>
  <c r="Q382" i="33"/>
  <c r="P387" i="33"/>
  <c r="Q369" i="33"/>
  <c r="P369" i="33"/>
  <c r="P388" i="33"/>
  <c r="P374" i="33"/>
  <c r="P392" i="33"/>
  <c r="Q374" i="33"/>
  <c r="P377" i="33"/>
  <c r="L382" i="33"/>
  <c r="K377" i="33"/>
  <c r="K382" i="33"/>
  <c r="L369" i="33"/>
  <c r="K368" i="33"/>
  <c r="K369" i="33"/>
  <c r="L387" i="33"/>
  <c r="L389" i="33"/>
  <c r="M382" i="33"/>
  <c r="L393" i="33"/>
  <c r="K393" i="33"/>
  <c r="K398" i="33"/>
  <c r="M369" i="33"/>
  <c r="M398" i="33"/>
  <c r="M379" i="33"/>
  <c r="L373" i="33"/>
  <c r="L374" i="33"/>
  <c r="G392" i="33"/>
  <c r="G368" i="33"/>
  <c r="H367" i="33"/>
  <c r="G367" i="33"/>
  <c r="H377" i="33"/>
  <c r="H388" i="33"/>
  <c r="I379" i="33"/>
  <c r="G372" i="33"/>
  <c r="H393" i="33"/>
  <c r="G393" i="33"/>
  <c r="H373" i="33"/>
  <c r="H387" i="33"/>
  <c r="G387" i="33"/>
  <c r="Y379" i="33"/>
  <c r="T374" i="33"/>
  <c r="U389" i="33"/>
  <c r="U374" i="33"/>
  <c r="D369" i="33"/>
  <c r="C367" i="33"/>
  <c r="C369" i="33"/>
  <c r="C392" i="33"/>
  <c r="C394" i="33"/>
  <c r="D394" i="33"/>
  <c r="C378" i="33"/>
  <c r="C379" i="33"/>
  <c r="D383" i="33"/>
  <c r="E383" i="33"/>
  <c r="E397" i="33"/>
  <c r="D379" i="33"/>
  <c r="E379" i="33"/>
  <c r="E394" i="33"/>
  <c r="I389" i="33"/>
  <c r="I374" i="33"/>
  <c r="L379" i="33"/>
  <c r="M374" i="33"/>
  <c r="M389" i="33"/>
  <c r="N316" i="33"/>
  <c r="AB317" i="33"/>
  <c r="L317" i="33"/>
  <c r="U317" i="33"/>
  <c r="E119" i="33"/>
  <c r="AC317" i="33"/>
  <c r="D122" i="33"/>
  <c r="D174" i="33"/>
  <c r="C174" i="33"/>
  <c r="Q316" i="33"/>
  <c r="H122" i="33"/>
  <c r="H132" i="33"/>
  <c r="AA316" i="33"/>
  <c r="K316" i="33"/>
  <c r="T317" i="33"/>
  <c r="Z316" i="33"/>
  <c r="K317" i="33"/>
  <c r="J316" i="33"/>
  <c r="J317" i="33"/>
  <c r="Z317" i="33"/>
  <c r="X317" i="33"/>
  <c r="X316" i="33"/>
  <c r="AB316" i="33"/>
  <c r="H316" i="33"/>
  <c r="H317" i="33"/>
  <c r="I317" i="33"/>
  <c r="P317" i="33"/>
  <c r="T316" i="33"/>
  <c r="Q317" i="33"/>
  <c r="P316" i="33"/>
  <c r="Y317" i="33"/>
  <c r="O316" i="33"/>
  <c r="O317" i="33"/>
  <c r="V316" i="33"/>
  <c r="V317" i="33"/>
  <c r="G317" i="33"/>
  <c r="L316" i="33"/>
  <c r="G316" i="33"/>
  <c r="Y316" i="33"/>
  <c r="W316" i="33"/>
  <c r="W317" i="33"/>
  <c r="R316" i="33"/>
  <c r="S316" i="33"/>
  <c r="N317" i="33"/>
  <c r="M317" i="33"/>
  <c r="D265" i="33"/>
  <c r="D303" i="33"/>
  <c r="E265" i="33"/>
  <c r="E303" i="33"/>
  <c r="F265" i="33"/>
  <c r="F303" i="33"/>
  <c r="G265" i="33"/>
  <c r="H265" i="33"/>
  <c r="H303" i="33"/>
  <c r="I265" i="33"/>
  <c r="I303" i="33"/>
  <c r="J265" i="33"/>
  <c r="J303" i="33"/>
  <c r="K265" i="33"/>
  <c r="K303" i="33"/>
  <c r="L265" i="33"/>
  <c r="L303" i="33"/>
  <c r="M265" i="33"/>
  <c r="M303" i="33"/>
  <c r="N265" i="33"/>
  <c r="N303" i="33"/>
  <c r="O265" i="33"/>
  <c r="P265" i="33"/>
  <c r="P303" i="33"/>
  <c r="Q265" i="33"/>
  <c r="Q303" i="33"/>
  <c r="R265" i="33"/>
  <c r="R303" i="33"/>
  <c r="S265" i="33"/>
  <c r="S303" i="33"/>
  <c r="T265" i="33"/>
  <c r="T303" i="33"/>
  <c r="U265" i="33"/>
  <c r="U303" i="33"/>
  <c r="V265" i="33"/>
  <c r="V303" i="33"/>
  <c r="W265" i="33"/>
  <c r="X265" i="33"/>
  <c r="X303" i="33"/>
  <c r="Y265" i="33"/>
  <c r="Y303" i="33"/>
  <c r="Z265" i="33"/>
  <c r="Z303" i="33"/>
  <c r="AA265" i="33"/>
  <c r="AA303" i="33"/>
  <c r="AB265" i="33"/>
  <c r="AB303" i="33"/>
  <c r="AC265" i="33"/>
  <c r="C265" i="33"/>
  <c r="C303" i="33"/>
  <c r="Z259" i="33"/>
  <c r="Y259" i="33"/>
  <c r="AC254" i="33"/>
  <c r="R254" i="33"/>
  <c r="J254" i="33"/>
  <c r="J259" i="33"/>
  <c r="I259" i="33"/>
  <c r="J35" i="33"/>
  <c r="J248" i="33"/>
  <c r="J299" i="33"/>
  <c r="P26" i="33"/>
  <c r="L26" i="33"/>
  <c r="I26" i="33"/>
  <c r="E26" i="33"/>
  <c r="D26" i="33"/>
  <c r="T26" i="33"/>
  <c r="Z26" i="33"/>
  <c r="M254" i="33"/>
  <c r="S213" i="40"/>
  <c r="R213" i="40"/>
  <c r="I35" i="33"/>
  <c r="F213" i="33"/>
  <c r="F246" i="33"/>
  <c r="E213" i="33"/>
  <c r="E246" i="33"/>
  <c r="D213" i="33"/>
  <c r="C246" i="33"/>
  <c r="D259" i="33"/>
  <c r="E259" i="33"/>
  <c r="F259" i="33"/>
  <c r="G259" i="33"/>
  <c r="H259" i="33"/>
  <c r="K259" i="33"/>
  <c r="L259" i="33"/>
  <c r="M259" i="33"/>
  <c r="N259" i="33"/>
  <c r="O259" i="33"/>
  <c r="P259" i="33"/>
  <c r="Q259" i="33"/>
  <c r="R259" i="33"/>
  <c r="S259" i="33"/>
  <c r="T259" i="33"/>
  <c r="U259" i="33"/>
  <c r="V259" i="33"/>
  <c r="W259" i="33"/>
  <c r="X259" i="33"/>
  <c r="AA259" i="33"/>
  <c r="AB259" i="33"/>
  <c r="AC259" i="33"/>
  <c r="AD259" i="33"/>
  <c r="C259" i="33"/>
  <c r="Z248" i="33"/>
  <c r="Z299" i="33"/>
  <c r="C254" i="33"/>
  <c r="D254" i="33"/>
  <c r="F254" i="33"/>
  <c r="G254" i="33"/>
  <c r="H254" i="33"/>
  <c r="I254" i="33"/>
  <c r="K254" i="33"/>
  <c r="L254" i="33"/>
  <c r="N254" i="33"/>
  <c r="N252" i="33"/>
  <c r="O254" i="33"/>
  <c r="P254" i="33"/>
  <c r="Q254" i="33"/>
  <c r="S254" i="33"/>
  <c r="T254" i="33"/>
  <c r="U254" i="33"/>
  <c r="V254" i="33"/>
  <c r="W254" i="33"/>
  <c r="X254" i="33"/>
  <c r="Y254" i="33"/>
  <c r="Z254" i="33"/>
  <c r="AA254" i="33"/>
  <c r="AB254" i="33"/>
  <c r="AB252" i="33"/>
  <c r="E254" i="33"/>
  <c r="J838" i="33"/>
  <c r="AC248" i="33"/>
  <c r="K248" i="33"/>
  <c r="K299" i="33"/>
  <c r="L248" i="33"/>
  <c r="M248" i="33"/>
  <c r="M299" i="33"/>
  <c r="N248" i="33"/>
  <c r="N299" i="33"/>
  <c r="O248" i="33"/>
  <c r="P248" i="33"/>
  <c r="P299" i="33"/>
  <c r="Q248" i="33"/>
  <c r="Q299" i="33"/>
  <c r="R248" i="33"/>
  <c r="R299" i="33"/>
  <c r="S248" i="33"/>
  <c r="S299" i="33"/>
  <c r="T248" i="33"/>
  <c r="T299" i="33"/>
  <c r="U248" i="33"/>
  <c r="U299" i="33"/>
  <c r="V248" i="33"/>
  <c r="V299" i="33"/>
  <c r="W248" i="33"/>
  <c r="W299" i="33"/>
  <c r="X248" i="33"/>
  <c r="X299" i="33"/>
  <c r="Y248" i="33"/>
  <c r="Y299" i="33"/>
  <c r="AA248" i="33"/>
  <c r="AB248" i="33"/>
  <c r="S191" i="40"/>
  <c r="R191" i="40"/>
  <c r="Q191" i="40"/>
  <c r="P191" i="40"/>
  <c r="O191" i="40"/>
  <c r="N191" i="40"/>
  <c r="T198" i="40"/>
  <c r="T277" i="40"/>
  <c r="O206" i="40"/>
  <c r="T206" i="40"/>
  <c r="N216" i="40"/>
  <c r="D219" i="33"/>
  <c r="E219" i="33"/>
  <c r="F219" i="33"/>
  <c r="Z219" i="33"/>
  <c r="T219" i="40"/>
  <c r="D221" i="33"/>
  <c r="E221" i="33"/>
  <c r="F221" i="33"/>
  <c r="Q221" i="40"/>
  <c r="Z221" i="33"/>
  <c r="S221" i="40"/>
  <c r="D223" i="33"/>
  <c r="E223" i="33"/>
  <c r="I223" i="33"/>
  <c r="M223" i="33"/>
  <c r="P223" i="33"/>
  <c r="R223" i="33"/>
  <c r="V223" i="33"/>
  <c r="X223" i="33"/>
  <c r="Y223" i="33"/>
  <c r="AA223" i="33"/>
  <c r="AB223" i="33"/>
  <c r="T237" i="40"/>
  <c r="S237" i="40"/>
  <c r="R237" i="40"/>
  <c r="Q237" i="40"/>
  <c r="P237" i="40"/>
  <c r="O237" i="40"/>
  <c r="N237" i="40"/>
  <c r="C221" i="33"/>
  <c r="N220" i="40"/>
  <c r="C219" i="33"/>
  <c r="N219" i="40"/>
  <c r="N192" i="40"/>
  <c r="W175" i="33"/>
  <c r="W185" i="33"/>
  <c r="W160" i="33"/>
  <c r="W170" i="33"/>
  <c r="W155" i="33"/>
  <c r="X175" i="33"/>
  <c r="X185" i="33"/>
  <c r="X160" i="33"/>
  <c r="X170" i="33"/>
  <c r="X155" i="33"/>
  <c r="X156" i="33"/>
  <c r="Y175" i="33"/>
  <c r="Y185" i="33"/>
  <c r="Y160" i="33"/>
  <c r="Y161" i="33"/>
  <c r="Y171" i="33"/>
  <c r="Y155" i="33"/>
  <c r="Y156" i="33"/>
  <c r="Y169" i="33"/>
  <c r="Z150" i="33"/>
  <c r="W123" i="33"/>
  <c r="W133" i="33"/>
  <c r="W118" i="33"/>
  <c r="X123" i="33"/>
  <c r="X133" i="33"/>
  <c r="X118" i="33"/>
  <c r="Y138" i="33"/>
  <c r="X138" i="33"/>
  <c r="Y123" i="33"/>
  <c r="Y133" i="33"/>
  <c r="Y118" i="33"/>
  <c r="Y119" i="33"/>
  <c r="V150" i="33"/>
  <c r="T160" i="33"/>
  <c r="S175" i="33"/>
  <c r="S185" i="33"/>
  <c r="S160" i="33"/>
  <c r="S170" i="33"/>
  <c r="S155" i="33"/>
  <c r="S156" i="33"/>
  <c r="T175" i="33"/>
  <c r="T185" i="33"/>
  <c r="T155" i="33"/>
  <c r="T156" i="33"/>
  <c r="U175" i="33"/>
  <c r="U185" i="33"/>
  <c r="U160" i="33"/>
  <c r="U170" i="33"/>
  <c r="U155" i="33"/>
  <c r="U184" i="33"/>
  <c r="O175" i="33"/>
  <c r="O185" i="33"/>
  <c r="O160" i="33"/>
  <c r="O170" i="33"/>
  <c r="O155" i="33"/>
  <c r="P175" i="33"/>
  <c r="P185" i="33"/>
  <c r="P160" i="33"/>
  <c r="P170" i="33"/>
  <c r="P155" i="33"/>
  <c r="Q175" i="33"/>
  <c r="Q160" i="33"/>
  <c r="Q170" i="33"/>
  <c r="Q155" i="33"/>
  <c r="Q184" i="33"/>
  <c r="K175" i="33"/>
  <c r="K185" i="33"/>
  <c r="K160" i="33"/>
  <c r="K161" i="33"/>
  <c r="K171" i="33"/>
  <c r="K155" i="33"/>
  <c r="L175" i="33"/>
  <c r="L185" i="33"/>
  <c r="L160" i="33"/>
  <c r="L155" i="33"/>
  <c r="M175" i="33"/>
  <c r="M185" i="33"/>
  <c r="M160" i="33"/>
  <c r="M161" i="33"/>
  <c r="M171" i="33"/>
  <c r="M155" i="33"/>
  <c r="M156" i="33"/>
  <c r="M169" i="33"/>
  <c r="G175" i="33"/>
  <c r="G185" i="33"/>
  <c r="G160" i="33"/>
  <c r="G170" i="33"/>
  <c r="G155" i="33"/>
  <c r="H175" i="33"/>
  <c r="H185" i="33"/>
  <c r="H160" i="33"/>
  <c r="H170" i="33"/>
  <c r="H155" i="33"/>
  <c r="I175" i="33"/>
  <c r="I185" i="33"/>
  <c r="I160" i="33"/>
  <c r="I170" i="33"/>
  <c r="I155" i="33"/>
  <c r="I156" i="33"/>
  <c r="I184" i="33"/>
  <c r="I169" i="33"/>
  <c r="C175" i="33"/>
  <c r="C185" i="33"/>
  <c r="C160" i="33"/>
  <c r="C170" i="33"/>
  <c r="D175" i="33"/>
  <c r="D185" i="33"/>
  <c r="D160" i="33"/>
  <c r="D170" i="33"/>
  <c r="E175" i="33"/>
  <c r="E185" i="33"/>
  <c r="E160" i="33"/>
  <c r="E155" i="33"/>
  <c r="D155" i="33"/>
  <c r="F132" i="33"/>
  <c r="S138" i="33"/>
  <c r="S149" i="33"/>
  <c r="T138" i="33"/>
  <c r="T149" i="33"/>
  <c r="U138" i="33"/>
  <c r="U149" i="33"/>
  <c r="U148" i="33"/>
  <c r="Q138" i="33"/>
  <c r="Q149" i="33"/>
  <c r="S123" i="33"/>
  <c r="S133" i="33"/>
  <c r="S118" i="33"/>
  <c r="S119" i="33"/>
  <c r="T123" i="33"/>
  <c r="T133" i="33"/>
  <c r="T118" i="33"/>
  <c r="U123" i="33"/>
  <c r="U124" i="33"/>
  <c r="U134" i="33"/>
  <c r="U132" i="33"/>
  <c r="U118" i="33"/>
  <c r="O138" i="33"/>
  <c r="O149" i="33"/>
  <c r="O123" i="33"/>
  <c r="O133" i="33"/>
  <c r="O118" i="33"/>
  <c r="P138" i="33"/>
  <c r="P149" i="33"/>
  <c r="P123" i="33"/>
  <c r="P133" i="33"/>
  <c r="P118" i="33"/>
  <c r="Q123" i="33"/>
  <c r="Q133" i="33"/>
  <c r="K138" i="33"/>
  <c r="K149" i="33"/>
  <c r="K123" i="33"/>
  <c r="K133" i="33"/>
  <c r="K118" i="33"/>
  <c r="L138" i="33"/>
  <c r="L149" i="33"/>
  <c r="L123" i="33"/>
  <c r="L133" i="33"/>
  <c r="L118" i="33"/>
  <c r="M138" i="33"/>
  <c r="M149" i="33"/>
  <c r="M123" i="33"/>
  <c r="M133" i="33"/>
  <c r="M118" i="33"/>
  <c r="G138" i="33"/>
  <c r="G149" i="33"/>
  <c r="G123" i="33"/>
  <c r="G118" i="33"/>
  <c r="H138" i="33"/>
  <c r="H149" i="33"/>
  <c r="H123" i="33"/>
  <c r="H133" i="33"/>
  <c r="H118" i="33"/>
  <c r="I138" i="33"/>
  <c r="I123" i="33"/>
  <c r="I133" i="33"/>
  <c r="I118" i="33"/>
  <c r="C123" i="33"/>
  <c r="C133" i="33"/>
  <c r="C118" i="33"/>
  <c r="D123" i="33"/>
  <c r="D133" i="33"/>
  <c r="D118" i="33"/>
  <c r="F150" i="33"/>
  <c r="E138" i="33"/>
  <c r="D138" i="33"/>
  <c r="D149" i="33"/>
  <c r="E123" i="33"/>
  <c r="E133" i="33"/>
  <c r="E715" i="33"/>
  <c r="D715" i="33"/>
  <c r="C715" i="33"/>
  <c r="Q710" i="33"/>
  <c r="P710" i="33"/>
  <c r="Z186" i="33"/>
  <c r="Z185" i="33"/>
  <c r="Z184" i="33"/>
  <c r="V186" i="33"/>
  <c r="V185" i="33"/>
  <c r="V184" i="33"/>
  <c r="R186" i="33"/>
  <c r="R185" i="33"/>
  <c r="R184" i="33"/>
  <c r="N186" i="33"/>
  <c r="N185" i="33"/>
  <c r="N184" i="33"/>
  <c r="J186" i="33"/>
  <c r="J185" i="33"/>
  <c r="J184" i="33"/>
  <c r="F186" i="33"/>
  <c r="F185" i="33"/>
  <c r="F184" i="33"/>
  <c r="Z169" i="33"/>
  <c r="Z171" i="33"/>
  <c r="Z170" i="33"/>
  <c r="V171" i="33"/>
  <c r="V170" i="33"/>
  <c r="V169" i="33"/>
  <c r="R171" i="33"/>
  <c r="R170" i="33"/>
  <c r="R169" i="33"/>
  <c r="N171" i="33"/>
  <c r="N170" i="33"/>
  <c r="N169" i="33"/>
  <c r="J171" i="33"/>
  <c r="J170" i="33"/>
  <c r="J169" i="33"/>
  <c r="F171" i="33"/>
  <c r="F170" i="33"/>
  <c r="F169" i="33"/>
  <c r="Z149" i="33"/>
  <c r="V149" i="33"/>
  <c r="V148" i="33"/>
  <c r="R150" i="33"/>
  <c r="R149" i="33"/>
  <c r="R148" i="33"/>
  <c r="N150" i="33"/>
  <c r="N149" i="33"/>
  <c r="N148" i="33"/>
  <c r="J150" i="33"/>
  <c r="J149" i="33"/>
  <c r="J148" i="33"/>
  <c r="F148" i="33"/>
  <c r="F149" i="33"/>
  <c r="Z134" i="33"/>
  <c r="Z133" i="33"/>
  <c r="V134" i="33"/>
  <c r="V133" i="33"/>
  <c r="V132" i="33"/>
  <c r="R134" i="33"/>
  <c r="R133" i="33"/>
  <c r="N134" i="33"/>
  <c r="N133" i="33"/>
  <c r="N132" i="33"/>
  <c r="J134" i="33"/>
  <c r="J133" i="33"/>
  <c r="J132" i="33"/>
  <c r="F134" i="33"/>
  <c r="F133" i="33"/>
  <c r="D711" i="33"/>
  <c r="E711" i="33"/>
  <c r="D838" i="33"/>
  <c r="E838" i="33"/>
  <c r="F838" i="33"/>
  <c r="G838" i="33"/>
  <c r="H838" i="33"/>
  <c r="I838" i="33"/>
  <c r="O838" i="40"/>
  <c r="K838" i="33"/>
  <c r="L838" i="33"/>
  <c r="M838" i="33"/>
  <c r="N838" i="33"/>
  <c r="O838" i="33"/>
  <c r="P838" i="33"/>
  <c r="Q838" i="33"/>
  <c r="R838" i="33"/>
  <c r="S838" i="33"/>
  <c r="T838" i="33"/>
  <c r="U838" i="33"/>
  <c r="V838" i="33"/>
  <c r="W838" i="33"/>
  <c r="X838" i="33"/>
  <c r="Y838" i="33"/>
  <c r="Z838" i="33"/>
  <c r="AA838" i="33"/>
  <c r="AB838" i="33"/>
  <c r="AC838" i="33"/>
  <c r="C838" i="33"/>
  <c r="AB807" i="33"/>
  <c r="AB842" i="33"/>
  <c r="D846" i="33"/>
  <c r="C846" i="33"/>
  <c r="I824" i="33"/>
  <c r="D842" i="33"/>
  <c r="C842" i="33"/>
  <c r="Z824" i="33"/>
  <c r="F813" i="33"/>
  <c r="G813" i="33"/>
  <c r="H813" i="33"/>
  <c r="I813" i="33"/>
  <c r="J813" i="33"/>
  <c r="K813" i="33"/>
  <c r="L813" i="33"/>
  <c r="M813" i="33"/>
  <c r="N813" i="33"/>
  <c r="O813" i="33"/>
  <c r="P813" i="33"/>
  <c r="Q813" i="33"/>
  <c r="R813" i="33"/>
  <c r="S813" i="33"/>
  <c r="T813" i="33"/>
  <c r="U813" i="33"/>
  <c r="U55" i="33"/>
  <c r="V813" i="33"/>
  <c r="W813" i="33"/>
  <c r="X813" i="33"/>
  <c r="Y813" i="33"/>
  <c r="Z813" i="33"/>
  <c r="AA813" i="33"/>
  <c r="AB813" i="33"/>
  <c r="AC813" i="33"/>
  <c r="AC55" i="33"/>
  <c r="E813" i="33"/>
  <c r="F807" i="33"/>
  <c r="F842" i="33"/>
  <c r="G807" i="33"/>
  <c r="G842" i="33"/>
  <c r="H807" i="33"/>
  <c r="I807" i="33"/>
  <c r="I842" i="33"/>
  <c r="J807" i="33"/>
  <c r="J842" i="33"/>
  <c r="K807" i="33"/>
  <c r="L807" i="33"/>
  <c r="L842" i="33"/>
  <c r="M807" i="33"/>
  <c r="M842" i="33"/>
  <c r="N807" i="33"/>
  <c r="O807" i="33"/>
  <c r="O842" i="33"/>
  <c r="P807" i="33"/>
  <c r="Q807" i="33"/>
  <c r="Q842" i="33"/>
  <c r="R807" i="33"/>
  <c r="S807" i="33"/>
  <c r="S842" i="33"/>
  <c r="T807" i="33"/>
  <c r="U807" i="33"/>
  <c r="U842" i="33"/>
  <c r="V807" i="33"/>
  <c r="V842" i="33"/>
  <c r="W807" i="33"/>
  <c r="W842" i="33"/>
  <c r="X807" i="33"/>
  <c r="X842" i="33"/>
  <c r="Y807" i="33"/>
  <c r="Y842" i="33"/>
  <c r="Z807" i="33"/>
  <c r="Z842" i="33"/>
  <c r="AA807" i="33"/>
  <c r="AA842" i="33"/>
  <c r="E807" i="33"/>
  <c r="E842" i="33"/>
  <c r="AC826" i="33"/>
  <c r="AC776" i="33"/>
  <c r="T132" i="33"/>
  <c r="U169" i="33"/>
  <c r="X184" i="33"/>
  <c r="W184" i="33"/>
  <c r="K148" i="33"/>
  <c r="L148" i="33"/>
  <c r="P132" i="33"/>
  <c r="Y184" i="33"/>
  <c r="I148" i="33"/>
  <c r="S132" i="33"/>
  <c r="T169" i="33"/>
  <c r="X148" i="33"/>
  <c r="W148" i="33"/>
  <c r="L169" i="33"/>
  <c r="G184" i="33"/>
  <c r="K169" i="33"/>
  <c r="D704" i="33"/>
  <c r="D703" i="33"/>
  <c r="Z869" i="33"/>
  <c r="AA869" i="33"/>
  <c r="H830" i="33"/>
  <c r="J830" i="33"/>
  <c r="L830" i="33"/>
  <c r="M830" i="33"/>
  <c r="N830" i="33"/>
  <c r="Q830" i="33"/>
  <c r="R830" i="33"/>
  <c r="T830" i="33"/>
  <c r="V830" i="33"/>
  <c r="Y830" i="33"/>
  <c r="AB830" i="33"/>
  <c r="AF831" i="33"/>
  <c r="H799" i="33"/>
  <c r="J799" i="33"/>
  <c r="L799" i="33"/>
  <c r="N799" i="33"/>
  <c r="P799" i="33"/>
  <c r="U799" i="33"/>
  <c r="V799" i="33"/>
  <c r="X799" i="33"/>
  <c r="AA799" i="33"/>
  <c r="O769" i="40"/>
  <c r="Q769" i="40"/>
  <c r="Z772" i="33"/>
  <c r="Z774" i="33"/>
  <c r="S774" i="40"/>
  <c r="T774" i="40"/>
  <c r="J776" i="33"/>
  <c r="M776" i="33"/>
  <c r="N776" i="33"/>
  <c r="P776" i="33"/>
  <c r="Q776" i="33"/>
  <c r="R776" i="33"/>
  <c r="T776" i="33"/>
  <c r="V776" i="33"/>
  <c r="Y776" i="33"/>
  <c r="Z776" i="33"/>
  <c r="AB776" i="33"/>
  <c r="F830" i="33"/>
  <c r="F768" i="33"/>
  <c r="F769" i="33"/>
  <c r="F1634" i="33"/>
  <c r="F772" i="33"/>
  <c r="F1638" i="33"/>
  <c r="F773" i="33"/>
  <c r="F1639" i="33"/>
  <c r="F774" i="33"/>
  <c r="F1640" i="33"/>
  <c r="F775" i="33"/>
  <c r="E768" i="33"/>
  <c r="E769" i="33"/>
  <c r="E1634" i="33"/>
  <c r="E772" i="33"/>
  <c r="E1638" i="33"/>
  <c r="E773" i="33"/>
  <c r="E1639" i="33"/>
  <c r="E774" i="33"/>
  <c r="E1640" i="33"/>
  <c r="E775" i="33"/>
  <c r="E776" i="33"/>
  <c r="D775" i="33"/>
  <c r="C772" i="33"/>
  <c r="C1638" i="33"/>
  <c r="D768" i="33"/>
  <c r="D769" i="33"/>
  <c r="D1634" i="33"/>
  <c r="D772" i="33"/>
  <c r="D1638" i="33"/>
  <c r="D773" i="33"/>
  <c r="D1639" i="33"/>
  <c r="D774" i="33"/>
  <c r="D1640" i="33"/>
  <c r="C774" i="33"/>
  <c r="C1640" i="33"/>
  <c r="C773" i="33"/>
  <c r="C1639" i="33"/>
  <c r="C768" i="33"/>
  <c r="D826" i="33"/>
  <c r="N761" i="40"/>
  <c r="AB826" i="33"/>
  <c r="X826" i="33"/>
  <c r="R826" i="33"/>
  <c r="P826" i="33"/>
  <c r="Q754" i="40"/>
  <c r="T747" i="40"/>
  <c r="O747" i="40"/>
  <c r="P790" i="40"/>
  <c r="J824" i="33"/>
  <c r="H824" i="33"/>
  <c r="G824" i="33"/>
  <c r="N824" i="33"/>
  <c r="M824" i="33"/>
  <c r="L824" i="33"/>
  <c r="K824" i="33"/>
  <c r="R824" i="33"/>
  <c r="Q824" i="33"/>
  <c r="P824" i="33"/>
  <c r="O824" i="33"/>
  <c r="V824" i="33"/>
  <c r="U824" i="33"/>
  <c r="T824" i="33"/>
  <c r="S824" i="33"/>
  <c r="Y824" i="33"/>
  <c r="X824" i="33"/>
  <c r="W824" i="33"/>
  <c r="AA725" i="33"/>
  <c r="Z727" i="33"/>
  <c r="S727" i="40"/>
  <c r="Z726" i="33"/>
  <c r="S726" i="40"/>
  <c r="V725" i="33"/>
  <c r="R725" i="40"/>
  <c r="R725" i="33"/>
  <c r="Q725" i="40"/>
  <c r="N725" i="33"/>
  <c r="P725" i="40"/>
  <c r="J725" i="33"/>
  <c r="O725" i="40"/>
  <c r="Z725" i="33"/>
  <c r="S725" i="40"/>
  <c r="V727" i="33"/>
  <c r="R727" i="40"/>
  <c r="R727" i="33"/>
  <c r="Q727" i="40"/>
  <c r="N727" i="33"/>
  <c r="P727" i="40"/>
  <c r="J727" i="33"/>
  <c r="O727" i="40"/>
  <c r="AA726" i="33"/>
  <c r="V726" i="33"/>
  <c r="R726" i="40"/>
  <c r="R726" i="33"/>
  <c r="Q726" i="40"/>
  <c r="N726" i="33"/>
  <c r="P726" i="40"/>
  <c r="J726" i="33"/>
  <c r="O726" i="40"/>
  <c r="F727" i="33"/>
  <c r="N727" i="40"/>
  <c r="F726" i="33"/>
  <c r="N726" i="40"/>
  <c r="T748" i="40"/>
  <c r="AA741" i="33"/>
  <c r="AA740" i="33"/>
  <c r="AA742" i="33"/>
  <c r="AA711" i="33"/>
  <c r="D736" i="33"/>
  <c r="C736" i="33"/>
  <c r="D731" i="33"/>
  <c r="C731" i="33"/>
  <c r="D716" i="33"/>
  <c r="C716" i="33"/>
  <c r="C711" i="33"/>
  <c r="E736" i="33"/>
  <c r="E731" i="33"/>
  <c r="E721" i="33"/>
  <c r="E716" i="33"/>
  <c r="E735" i="33"/>
  <c r="D735" i="33"/>
  <c r="C735" i="33"/>
  <c r="E730" i="33"/>
  <c r="D730" i="33"/>
  <c r="C730" i="33"/>
  <c r="E720" i="33"/>
  <c r="D720" i="33"/>
  <c r="C720" i="33"/>
  <c r="E710" i="33"/>
  <c r="G736" i="33"/>
  <c r="G731" i="33"/>
  <c r="G716" i="33"/>
  <c r="G711" i="33"/>
  <c r="H736" i="33"/>
  <c r="H731" i="33"/>
  <c r="H716" i="33"/>
  <c r="H711" i="33"/>
  <c r="I736" i="33"/>
  <c r="I731" i="33"/>
  <c r="I721" i="33"/>
  <c r="H721" i="33"/>
  <c r="G721" i="33"/>
  <c r="I716" i="33"/>
  <c r="I711" i="33"/>
  <c r="I735" i="33"/>
  <c r="H735" i="33"/>
  <c r="I730" i="33"/>
  <c r="I720" i="33"/>
  <c r="I715" i="33"/>
  <c r="I710" i="33"/>
  <c r="L736" i="33"/>
  <c r="K736" i="33"/>
  <c r="L731" i="33"/>
  <c r="K731" i="33"/>
  <c r="L716" i="33"/>
  <c r="K716" i="33"/>
  <c r="L711" i="33"/>
  <c r="K711" i="33"/>
  <c r="M736" i="33"/>
  <c r="M731" i="33"/>
  <c r="M721" i="33"/>
  <c r="M716" i="33"/>
  <c r="M711" i="33"/>
  <c r="M735" i="33"/>
  <c r="M730" i="33"/>
  <c r="L730" i="33"/>
  <c r="K730" i="33"/>
  <c r="M720" i="33"/>
  <c r="L720" i="33"/>
  <c r="M715" i="33"/>
  <c r="L715" i="33"/>
  <c r="M710" i="33"/>
  <c r="P736" i="33"/>
  <c r="O736" i="33"/>
  <c r="P731" i="33"/>
  <c r="O731" i="33"/>
  <c r="P716" i="33"/>
  <c r="O716" i="33"/>
  <c r="P711" i="33"/>
  <c r="O711" i="33"/>
  <c r="Q736" i="33"/>
  <c r="Q731" i="33"/>
  <c r="Q721" i="33"/>
  <c r="P721" i="33"/>
  <c r="O721" i="33"/>
  <c r="Q716" i="33"/>
  <c r="Q711" i="33"/>
  <c r="Q735" i="33"/>
  <c r="P735" i="33"/>
  <c r="O735" i="33"/>
  <c r="Q730" i="33"/>
  <c r="P730" i="33"/>
  <c r="O730" i="33"/>
  <c r="Q720" i="33"/>
  <c r="Q715" i="33"/>
  <c r="P715" i="33"/>
  <c r="T736" i="33"/>
  <c r="S736" i="33"/>
  <c r="T731" i="33"/>
  <c r="S731" i="33"/>
  <c r="T716" i="33"/>
  <c r="S716" i="33"/>
  <c r="T711" i="33"/>
  <c r="S711" i="33"/>
  <c r="V741" i="33"/>
  <c r="R741" i="40"/>
  <c r="U736" i="33"/>
  <c r="U731" i="33"/>
  <c r="U721" i="33"/>
  <c r="U716" i="33"/>
  <c r="U711" i="33"/>
  <c r="U735" i="33"/>
  <c r="T735" i="33"/>
  <c r="S735" i="33"/>
  <c r="U730" i="33"/>
  <c r="T730" i="33"/>
  <c r="U720" i="33"/>
  <c r="T720" i="33"/>
  <c r="U715" i="33"/>
  <c r="U710" i="33"/>
  <c r="T710" i="33"/>
  <c r="Y730" i="33"/>
  <c r="W736" i="33"/>
  <c r="W731" i="33"/>
  <c r="W716" i="33"/>
  <c r="W711" i="33"/>
  <c r="X736" i="33"/>
  <c r="X731" i="33"/>
  <c r="X716" i="33"/>
  <c r="X711" i="33"/>
  <c r="Y721" i="33"/>
  <c r="X721" i="33"/>
  <c r="W721" i="33"/>
  <c r="Y720" i="33"/>
  <c r="X720" i="33"/>
  <c r="W720" i="33"/>
  <c r="Y716" i="33"/>
  <c r="Y715" i="33"/>
  <c r="X715" i="33"/>
  <c r="Y711" i="33"/>
  <c r="Y710" i="33"/>
  <c r="Y736" i="33"/>
  <c r="Y731" i="33"/>
  <c r="Y735" i="33"/>
  <c r="X735" i="33"/>
  <c r="W735" i="33"/>
  <c r="AA727" i="33"/>
  <c r="V2395" i="33"/>
  <c r="V2394" i="33"/>
  <c r="V2393" i="33"/>
  <c r="V2311" i="33"/>
  <c r="U2311" i="33"/>
  <c r="T2311" i="33"/>
  <c r="S2311" i="33"/>
  <c r="R2311" i="33"/>
  <c r="Q2311" i="33"/>
  <c r="P2311" i="33"/>
  <c r="O2311" i="33"/>
  <c r="N2311" i="33"/>
  <c r="M2311" i="33"/>
  <c r="L2311" i="33"/>
  <c r="K2311" i="33"/>
  <c r="J2311" i="33"/>
  <c r="I2311" i="33"/>
  <c r="H2311" i="33"/>
  <c r="G2311" i="33"/>
  <c r="F2311" i="33"/>
  <c r="E2311" i="33"/>
  <c r="D2311" i="33"/>
  <c r="C2311" i="33"/>
  <c r="R2255" i="33"/>
  <c r="N2255" i="33"/>
  <c r="R2253" i="33"/>
  <c r="N2253" i="33"/>
  <c r="J2253" i="33"/>
  <c r="F2253" i="33"/>
  <c r="S2251" i="33"/>
  <c r="S2252" i="33"/>
  <c r="R2251" i="33"/>
  <c r="R2252" i="33"/>
  <c r="Q2251" i="33"/>
  <c r="Q2252" i="33"/>
  <c r="P2251" i="33"/>
  <c r="P2252" i="33"/>
  <c r="O2251" i="33"/>
  <c r="O2252" i="33"/>
  <c r="N2251" i="33"/>
  <c r="M2251" i="33"/>
  <c r="L2251" i="33"/>
  <c r="K2251" i="33"/>
  <c r="J2251" i="33"/>
  <c r="I2251" i="33"/>
  <c r="H2251" i="33"/>
  <c r="G2251" i="33"/>
  <c r="F2251" i="33"/>
  <c r="E2251" i="33"/>
  <c r="D2251" i="33"/>
  <c r="C2251" i="33"/>
  <c r="U2249" i="33"/>
  <c r="U2250" i="33"/>
  <c r="T2249" i="33"/>
  <c r="S2249" i="33"/>
  <c r="R2249" i="33"/>
  <c r="Q2249" i="33"/>
  <c r="P2249" i="33"/>
  <c r="O2249" i="33"/>
  <c r="N2249" i="33"/>
  <c r="M2249" i="33"/>
  <c r="L2249" i="33"/>
  <c r="K2249" i="33"/>
  <c r="J2249" i="33"/>
  <c r="I2249" i="33"/>
  <c r="H2249" i="33"/>
  <c r="G2249" i="33"/>
  <c r="F2249" i="33"/>
  <c r="E2249" i="33"/>
  <c r="D2249" i="33"/>
  <c r="C2249" i="33"/>
  <c r="U2248" i="33"/>
  <c r="U2255" i="33"/>
  <c r="T2248" i="33"/>
  <c r="S2248" i="33"/>
  <c r="Q2248" i="33"/>
  <c r="P2248" i="33"/>
  <c r="O2248" i="33"/>
  <c r="M2248" i="33"/>
  <c r="L2248" i="33"/>
  <c r="K2248" i="33"/>
  <c r="I2248" i="33"/>
  <c r="I2255" i="33"/>
  <c r="H2248" i="33"/>
  <c r="H2255" i="33"/>
  <c r="G2248" i="33"/>
  <c r="G2255" i="33"/>
  <c r="E2248" i="33"/>
  <c r="E2255" i="33"/>
  <c r="D2248" i="33"/>
  <c r="D2255" i="33"/>
  <c r="C2248" i="33"/>
  <c r="C2255" i="33"/>
  <c r="V2246" i="33"/>
  <c r="U2246" i="33"/>
  <c r="U2247" i="33"/>
  <c r="T2246" i="33"/>
  <c r="S2246" i="33"/>
  <c r="U2233" i="33"/>
  <c r="T2233" i="33"/>
  <c r="R2233" i="33"/>
  <c r="N2233" i="33"/>
  <c r="J2233" i="33"/>
  <c r="F2233" i="33"/>
  <c r="P2229" i="33"/>
  <c r="P2226" i="33"/>
  <c r="N2229" i="33"/>
  <c r="J2229" i="33"/>
  <c r="F2229" i="33"/>
  <c r="R2228" i="33"/>
  <c r="N2228" i="33"/>
  <c r="J2228" i="33"/>
  <c r="F2228" i="33"/>
  <c r="S2226" i="33"/>
  <c r="Q2226" i="33"/>
  <c r="O2226" i="33"/>
  <c r="M2226" i="33"/>
  <c r="L2226" i="33"/>
  <c r="K2226" i="33"/>
  <c r="I2226" i="33"/>
  <c r="H2226" i="33"/>
  <c r="G2226" i="33"/>
  <c r="E2226" i="33"/>
  <c r="D2226" i="33"/>
  <c r="C2226" i="33"/>
  <c r="V2225" i="33"/>
  <c r="U2225" i="33"/>
  <c r="T2225" i="33"/>
  <c r="R2225" i="33"/>
  <c r="N2225" i="33"/>
  <c r="J2225" i="33"/>
  <c r="F2225" i="33"/>
  <c r="V2224" i="33"/>
  <c r="U2224" i="33"/>
  <c r="T2224" i="33"/>
  <c r="R2224" i="33"/>
  <c r="N2224" i="33"/>
  <c r="J2224" i="33"/>
  <c r="F2224" i="33"/>
  <c r="V2223" i="33"/>
  <c r="U2223" i="33"/>
  <c r="T2223" i="33"/>
  <c r="R2223" i="33"/>
  <c r="N2223" i="33"/>
  <c r="J2223" i="33"/>
  <c r="F2223" i="33"/>
  <c r="V2222" i="33"/>
  <c r="U2222" i="33"/>
  <c r="T2222" i="33"/>
  <c r="R2222" i="33"/>
  <c r="N2222" i="33"/>
  <c r="J2222" i="33"/>
  <c r="F2222" i="33"/>
  <c r="U2221" i="33"/>
  <c r="T2221" i="33"/>
  <c r="R2221" i="33"/>
  <c r="N2221" i="33"/>
  <c r="J2221" i="33"/>
  <c r="F2221" i="33"/>
  <c r="V2215" i="33"/>
  <c r="V2211" i="33"/>
  <c r="V2210" i="33"/>
  <c r="U2210" i="33"/>
  <c r="P2206" i="33"/>
  <c r="M2206" i="33"/>
  <c r="L2206" i="33"/>
  <c r="K2206" i="33"/>
  <c r="J2206" i="33"/>
  <c r="I2206" i="33"/>
  <c r="G2206" i="33"/>
  <c r="F2206" i="33"/>
  <c r="E2206" i="33"/>
  <c r="D2206" i="33"/>
  <c r="C2206" i="33"/>
  <c r="W2202" i="33"/>
  <c r="V2202" i="33"/>
  <c r="U2202" i="33"/>
  <c r="T2202" i="33"/>
  <c r="V2214" i="33"/>
  <c r="U2214" i="33"/>
  <c r="T2214" i="33"/>
  <c r="U2312" i="33"/>
  <c r="L2312" i="33"/>
  <c r="H2312" i="33"/>
  <c r="F2248" i="33"/>
  <c r="Z742" i="33"/>
  <c r="S742" i="40"/>
  <c r="V742" i="33"/>
  <c r="R742" i="40"/>
  <c r="R742" i="33"/>
  <c r="Q742" i="40"/>
  <c r="N742" i="33"/>
  <c r="P742" i="40"/>
  <c r="J742" i="33"/>
  <c r="O742" i="40"/>
  <c r="F742" i="33"/>
  <c r="N742" i="40"/>
  <c r="Z741" i="33"/>
  <c r="S741" i="40"/>
  <c r="R741" i="33"/>
  <c r="Q741" i="40"/>
  <c r="N741" i="33"/>
  <c r="P741" i="40"/>
  <c r="J741" i="33"/>
  <c r="O741" i="40"/>
  <c r="F741" i="33"/>
  <c r="N741" i="40"/>
  <c r="Z740" i="33"/>
  <c r="S740" i="40"/>
  <c r="V740" i="33"/>
  <c r="R740" i="40"/>
  <c r="R740" i="33"/>
  <c r="Q740" i="40"/>
  <c r="N740" i="33"/>
  <c r="P740" i="40"/>
  <c r="J740" i="33"/>
  <c r="O740" i="40"/>
  <c r="F740" i="33"/>
  <c r="N740" i="40"/>
  <c r="V981" i="33"/>
  <c r="R981" i="33"/>
  <c r="V980" i="33"/>
  <c r="R980" i="33"/>
  <c r="R979" i="33"/>
  <c r="V941" i="33"/>
  <c r="R941" i="33"/>
  <c r="V940" i="33"/>
  <c r="R940" i="33"/>
  <c r="V939" i="33"/>
  <c r="R939" i="33"/>
  <c r="E2309" i="33"/>
  <c r="Z437" i="33"/>
  <c r="V437" i="33"/>
  <c r="R437" i="33"/>
  <c r="N437" i="33"/>
  <c r="J437" i="33"/>
  <c r="Z436" i="33"/>
  <c r="V436" i="33"/>
  <c r="R436" i="33"/>
  <c r="N436" i="33"/>
  <c r="Z435" i="33"/>
  <c r="V435" i="33"/>
  <c r="R435" i="33"/>
  <c r="N435" i="33"/>
  <c r="Z399" i="33"/>
  <c r="V399" i="33"/>
  <c r="N399" i="33"/>
  <c r="J399" i="33"/>
  <c r="F399" i="33"/>
  <c r="Z398" i="33"/>
  <c r="V398" i="33"/>
  <c r="N398" i="33"/>
  <c r="J398" i="33"/>
  <c r="F398" i="33"/>
  <c r="Z397" i="33"/>
  <c r="N397" i="33"/>
  <c r="J397" i="33"/>
  <c r="D362" i="33"/>
  <c r="E362" i="33"/>
  <c r="D361" i="33"/>
  <c r="E361" i="33"/>
  <c r="D113" i="33"/>
  <c r="E113" i="33"/>
  <c r="D112" i="33"/>
  <c r="E112" i="33"/>
  <c r="F2310" i="33"/>
  <c r="H2308" i="33"/>
  <c r="C2308" i="33"/>
  <c r="I2308" i="33"/>
  <c r="F2308" i="33"/>
  <c r="E2308" i="33"/>
  <c r="E2314" i="33"/>
  <c r="J2308" i="33"/>
  <c r="J2314" i="33"/>
  <c r="G2308" i="33"/>
  <c r="D2308" i="33"/>
  <c r="E2310" i="33"/>
  <c r="C2310" i="33"/>
  <c r="D2310" i="33"/>
  <c r="N2248" i="33"/>
  <c r="K2310" i="33"/>
  <c r="P2310" i="33"/>
  <c r="Q2310" i="33"/>
  <c r="O2310" i="33"/>
  <c r="J2310" i="33"/>
  <c r="H2310" i="33"/>
  <c r="M2310" i="33"/>
  <c r="G2310" i="33"/>
  <c r="N2310" i="33"/>
  <c r="U2310" i="33"/>
  <c r="L2310" i="33"/>
  <c r="S2310" i="33"/>
  <c r="R2310" i="33"/>
  <c r="T2310" i="33"/>
  <c r="K2308" i="33"/>
  <c r="V2308" i="33"/>
  <c r="I2310" i="33"/>
  <c r="U2308" i="33"/>
  <c r="V2310" i="33"/>
  <c r="S2308" i="33"/>
  <c r="AA1027" i="33"/>
  <c r="AR1027" i="33"/>
  <c r="AG1027" i="33"/>
  <c r="AC1027" i="33"/>
  <c r="AI1027" i="33"/>
  <c r="AB1027" i="33"/>
  <c r="AP1027" i="33"/>
  <c r="W1027" i="40"/>
  <c r="AL1027" i="33"/>
  <c r="V1027" i="40"/>
  <c r="AD1027" i="33"/>
  <c r="T1027" i="40"/>
  <c r="AH1027" i="33"/>
  <c r="U1027" i="40"/>
  <c r="AJ1027" i="33"/>
  <c r="AO1027" i="33"/>
  <c r="AE1027" i="33"/>
  <c r="AN1027" i="33"/>
  <c r="AM1027" i="33"/>
  <c r="AQ1027" i="33"/>
  <c r="AF1027" i="33"/>
  <c r="AK1027" i="33"/>
  <c r="P316" i="40"/>
  <c r="T1410" i="40"/>
  <c r="AD1411" i="33"/>
  <c r="T1405" i="40"/>
  <c r="S316" i="40"/>
  <c r="AK1093" i="40"/>
  <c r="O316" i="40"/>
  <c r="O645" i="40"/>
  <c r="N1639" i="40"/>
  <c r="AO1029" i="40"/>
  <c r="DJ2083" i="33"/>
  <c r="N1634" i="40"/>
  <c r="Q615" i="40"/>
  <c r="O625" i="40"/>
  <c r="P645" i="40"/>
  <c r="Q645" i="40"/>
  <c r="P615" i="40"/>
  <c r="R625" i="40"/>
  <c r="AF1543" i="33"/>
  <c r="AF1544" i="33"/>
  <c r="AF1642" i="33"/>
  <c r="AF1859" i="33"/>
  <c r="AE1645" i="40"/>
  <c r="S629" i="40"/>
  <c r="V1540" i="40"/>
  <c r="E214" i="33"/>
  <c r="E1632" i="33"/>
  <c r="E1631" i="33"/>
  <c r="E1635" i="33"/>
  <c r="E1636" i="33"/>
  <c r="E1641" i="33"/>
  <c r="V1541" i="40"/>
  <c r="N1638" i="40"/>
  <c r="AA1544" i="33"/>
  <c r="T1544" i="40"/>
  <c r="T1543" i="40"/>
  <c r="AE1642" i="33"/>
  <c r="AN1541" i="33"/>
  <c r="AO1541" i="33"/>
  <c r="AP1541" i="33"/>
  <c r="AQ1541" i="33"/>
  <c r="N1640" i="40"/>
  <c r="Q316" i="40"/>
  <c r="AN1540" i="33"/>
  <c r="AO1540" i="33"/>
  <c r="AP1540" i="33"/>
  <c r="AQ1540" i="33"/>
  <c r="AO1093" i="40"/>
  <c r="AJ1093" i="40"/>
  <c r="O629" i="40"/>
  <c r="N768" i="40"/>
  <c r="N799" i="40"/>
  <c r="C214" i="33"/>
  <c r="C549" i="33"/>
  <c r="C1632" i="33"/>
  <c r="C1631" i="33"/>
  <c r="D1631" i="33"/>
  <c r="D1635" i="33"/>
  <c r="D1636" i="33"/>
  <c r="D1641" i="33"/>
  <c r="D214" i="33"/>
  <c r="D1632" i="33"/>
  <c r="F1631" i="33"/>
  <c r="F1635" i="33"/>
  <c r="F1636" i="33"/>
  <c r="F1641" i="33"/>
  <c r="F214" i="33"/>
  <c r="F1632" i="33"/>
  <c r="BX1645" i="33"/>
  <c r="BY1645" i="33"/>
  <c r="BZ1645" i="33"/>
  <c r="CA1645" i="33"/>
  <c r="S772" i="40"/>
  <c r="N222" i="40"/>
  <c r="N223" i="40"/>
  <c r="N224" i="40"/>
  <c r="T221" i="40"/>
  <c r="R221" i="40"/>
  <c r="S219" i="40"/>
  <c r="T212" i="40"/>
  <c r="T291" i="40"/>
  <c r="R212" i="40"/>
  <c r="R217" i="40"/>
  <c r="Q1479" i="40"/>
  <c r="K599" i="33"/>
  <c r="K605" i="33"/>
  <c r="K607" i="33"/>
  <c r="W1408" i="40"/>
  <c r="P754" i="40"/>
  <c r="R774" i="40"/>
  <c r="P769" i="40"/>
  <c r="S842" i="40"/>
  <c r="R838" i="40"/>
  <c r="P838" i="40"/>
  <c r="P839" i="40"/>
  <c r="O1479" i="40"/>
  <c r="Q45" i="40"/>
  <c r="P45" i="40"/>
  <c r="T1414" i="40"/>
  <c r="S773" i="40"/>
  <c r="Q773" i="40"/>
  <c r="T220" i="40"/>
  <c r="P213" i="40"/>
  <c r="P246" i="40"/>
  <c r="S199" i="40"/>
  <c r="S282" i="40"/>
  <c r="S1479" i="40"/>
  <c r="S598" i="40"/>
  <c r="S604" i="40"/>
  <c r="AA1418" i="33"/>
  <c r="T1415" i="40"/>
  <c r="T790" i="40"/>
  <c r="S206" i="40"/>
  <c r="T260" i="40"/>
  <c r="AM1093" i="40"/>
  <c r="V1467" i="40"/>
  <c r="P747" i="40"/>
  <c r="R747" i="40"/>
  <c r="T772" i="40"/>
  <c r="N212" i="40"/>
  <c r="N291" i="40"/>
  <c r="N1479" i="40"/>
  <c r="R1479" i="40"/>
  <c r="R45" i="40"/>
  <c r="AG18" i="33"/>
  <c r="T649" i="40"/>
  <c r="T1404" i="40"/>
  <c r="W1467" i="40"/>
  <c r="P1479" i="40"/>
  <c r="N838" i="40"/>
  <c r="N197" i="40"/>
  <c r="S220" i="40"/>
  <c r="Q220" i="40"/>
  <c r="AB263" i="33"/>
  <c r="S649" i="40"/>
  <c r="P625" i="40"/>
  <c r="N221" i="40"/>
  <c r="T192" i="40"/>
  <c r="T625" i="40"/>
  <c r="V1408" i="40"/>
  <c r="R316" i="40"/>
  <c r="AU1027" i="33"/>
  <c r="AL1093" i="40"/>
  <c r="AF1093" i="40"/>
  <c r="AG1093" i="40"/>
  <c r="AN1093" i="40"/>
  <c r="AI1093" i="40"/>
  <c r="O748" i="40"/>
  <c r="Q748" i="40"/>
  <c r="S748" i="40"/>
  <c r="O753" i="40"/>
  <c r="Q753" i="40"/>
  <c r="S753" i="40"/>
  <c r="M37" i="33"/>
  <c r="M826" i="33"/>
  <c r="U37" i="33"/>
  <c r="U826" i="33"/>
  <c r="R772" i="40"/>
  <c r="P772" i="40"/>
  <c r="R767" i="40"/>
  <c r="P767" i="40"/>
  <c r="T767" i="40"/>
  <c r="O221" i="40"/>
  <c r="R219" i="40"/>
  <c r="P219" i="40"/>
  <c r="S212" i="40"/>
  <c r="Q212" i="40"/>
  <c r="O212" i="40"/>
  <c r="S198" i="40"/>
  <c r="S277" i="40"/>
  <c r="Q198" i="40"/>
  <c r="Q277" i="40"/>
  <c r="O198" i="40"/>
  <c r="O277" i="40"/>
  <c r="O213" i="40"/>
  <c r="T203" i="40"/>
  <c r="N588" i="40"/>
  <c r="T549" i="40"/>
  <c r="T552" i="40"/>
  <c r="T553" i="40"/>
  <c r="O550" i="40"/>
  <c r="O549" i="40"/>
  <c r="S754" i="40"/>
  <c r="F37" i="33"/>
  <c r="F826" i="33"/>
  <c r="N37" i="33"/>
  <c r="N826" i="33"/>
  <c r="R827" i="33"/>
  <c r="V37" i="33"/>
  <c r="V826" i="33"/>
  <c r="N758" i="40"/>
  <c r="N793" i="40"/>
  <c r="C826" i="33"/>
  <c r="Q774" i="40"/>
  <c r="O774" i="40"/>
  <c r="S838" i="40"/>
  <c r="Q838" i="40"/>
  <c r="C35" i="33"/>
  <c r="N203" i="40"/>
  <c r="O203" i="40"/>
  <c r="S246" i="40"/>
  <c r="Q203" i="40"/>
  <c r="T45" i="40"/>
  <c r="O649" i="40"/>
  <c r="P649" i="40"/>
  <c r="G37" i="33"/>
  <c r="G826" i="33"/>
  <c r="O758" i="40"/>
  <c r="O793" i="40"/>
  <c r="O37" i="33"/>
  <c r="O826" i="33"/>
  <c r="Q758" i="40"/>
  <c r="Q793" i="40"/>
  <c r="W826" i="33"/>
  <c r="S758" i="40"/>
  <c r="S793" i="40"/>
  <c r="R773" i="40"/>
  <c r="P773" i="40"/>
  <c r="S769" i="40"/>
  <c r="S761" i="40"/>
  <c r="Q761" i="40"/>
  <c r="O761" i="40"/>
  <c r="E703" i="33"/>
  <c r="F703" i="33"/>
  <c r="G703" i="33"/>
  <c r="R222" i="40"/>
  <c r="P222" i="40"/>
  <c r="O220" i="40"/>
  <c r="R216" i="40"/>
  <c r="P216" i="40"/>
  <c r="T197" i="40"/>
  <c r="R197" i="40"/>
  <c r="P197" i="40"/>
  <c r="D246" i="33"/>
  <c r="N213" i="40"/>
  <c r="T199" i="40"/>
  <c r="T282" i="40"/>
  <c r="S26" i="33"/>
  <c r="R199" i="40"/>
  <c r="R282" i="40"/>
  <c r="AB1482" i="33"/>
  <c r="S53" i="40"/>
  <c r="O45" i="40"/>
  <c r="R550" i="40"/>
  <c r="R549" i="40"/>
  <c r="T753" i="40"/>
  <c r="H37" i="33"/>
  <c r="H826" i="33"/>
  <c r="P828" i="33"/>
  <c r="X828" i="33"/>
  <c r="C830" i="33"/>
  <c r="N767" i="40"/>
  <c r="N769" i="40"/>
  <c r="S775" i="40"/>
  <c r="O776" i="33"/>
  <c r="Q776" i="40"/>
  <c r="Q775" i="40"/>
  <c r="G776" i="33"/>
  <c r="O775" i="40"/>
  <c r="T773" i="40"/>
  <c r="R768" i="40"/>
  <c r="R799" i="40"/>
  <c r="K799" i="33"/>
  <c r="P768" i="40"/>
  <c r="P799" i="40"/>
  <c r="Q790" i="40"/>
  <c r="S790" i="40"/>
  <c r="E704" i="33"/>
  <c r="F704" i="33"/>
  <c r="G704" i="33"/>
  <c r="N747" i="40"/>
  <c r="R206" i="40"/>
  <c r="P206" i="40"/>
  <c r="P260" i="40"/>
  <c r="R192" i="40"/>
  <c r="P192" i="40"/>
  <c r="N198" i="40"/>
  <c r="Q213" i="40"/>
  <c r="S203" i="40"/>
  <c r="P199" i="40"/>
  <c r="P282" i="40"/>
  <c r="O199" i="40"/>
  <c r="O282" i="40"/>
  <c r="C45" i="33"/>
  <c r="N45" i="40"/>
  <c r="N582" i="40"/>
  <c r="N584" i="40"/>
  <c r="P629" i="40"/>
  <c r="P748" i="40"/>
  <c r="R748" i="40"/>
  <c r="P753" i="40"/>
  <c r="R753" i="40"/>
  <c r="Q747" i="40"/>
  <c r="S747" i="40"/>
  <c r="I37" i="33"/>
  <c r="I826" i="33"/>
  <c r="Q37" i="33"/>
  <c r="Q826" i="33"/>
  <c r="Y826" i="33"/>
  <c r="Q772" i="40"/>
  <c r="O772" i="40"/>
  <c r="S767" i="40"/>
  <c r="Q767" i="40"/>
  <c r="G830" i="33"/>
  <c r="O767" i="40"/>
  <c r="O754" i="40"/>
  <c r="E37" i="33"/>
  <c r="E826" i="33"/>
  <c r="N842" i="40"/>
  <c r="N748" i="40"/>
  <c r="P221" i="40"/>
  <c r="Q219" i="40"/>
  <c r="O219" i="40"/>
  <c r="P212" i="40"/>
  <c r="R198" i="40"/>
  <c r="R277" i="40"/>
  <c r="P198" i="40"/>
  <c r="P277" i="40"/>
  <c r="T191" i="40"/>
  <c r="R53" i="40"/>
  <c r="O53" i="40"/>
  <c r="AD1420" i="33"/>
  <c r="T316" i="40"/>
  <c r="U316" i="40"/>
  <c r="S550" i="40"/>
  <c r="S549" i="40"/>
  <c r="R754" i="40"/>
  <c r="J37" i="33"/>
  <c r="J826" i="33"/>
  <c r="R828" i="33"/>
  <c r="Z826" i="33"/>
  <c r="P774" i="40"/>
  <c r="AB850" i="33"/>
  <c r="I799" i="33"/>
  <c r="I800" i="33"/>
  <c r="N754" i="40"/>
  <c r="U260" i="40"/>
  <c r="R63" i="40"/>
  <c r="N598" i="40"/>
  <c r="N604" i="40"/>
  <c r="O588" i="40"/>
  <c r="Q550" i="40"/>
  <c r="Q549" i="40"/>
  <c r="R615" i="40"/>
  <c r="Q649" i="40"/>
  <c r="P598" i="40"/>
  <c r="P604" i="40"/>
  <c r="N790" i="40"/>
  <c r="T754" i="40"/>
  <c r="K37" i="33"/>
  <c r="K826" i="33"/>
  <c r="P758" i="40"/>
  <c r="P793" i="40"/>
  <c r="S826" i="33"/>
  <c r="R758" i="40"/>
  <c r="R793" i="40"/>
  <c r="AA826" i="33"/>
  <c r="T758" i="40"/>
  <c r="T793" i="40"/>
  <c r="O773" i="40"/>
  <c r="R769" i="40"/>
  <c r="T761" i="40"/>
  <c r="R761" i="40"/>
  <c r="P761" i="40"/>
  <c r="N753" i="40"/>
  <c r="W223" i="33"/>
  <c r="S222" i="40"/>
  <c r="O223" i="33"/>
  <c r="Q222" i="40"/>
  <c r="G223" i="33"/>
  <c r="G224" i="33"/>
  <c r="O222" i="40"/>
  <c r="R220" i="40"/>
  <c r="P220" i="40"/>
  <c r="S216" i="40"/>
  <c r="Q216" i="40"/>
  <c r="O216" i="40"/>
  <c r="S197" i="40"/>
  <c r="Q197" i="40"/>
  <c r="O197" i="40"/>
  <c r="R246" i="40"/>
  <c r="S35" i="33"/>
  <c r="R203" i="40"/>
  <c r="N199" i="40"/>
  <c r="Q588" i="40"/>
  <c r="AA1482" i="33"/>
  <c r="P63" i="40"/>
  <c r="Q53" i="40"/>
  <c r="S45" i="40"/>
  <c r="Q598" i="40"/>
  <c r="Q604" i="40"/>
  <c r="O598" i="40"/>
  <c r="O604" i="40"/>
  <c r="P550" i="40"/>
  <c r="P549" i="40"/>
  <c r="R598" i="40"/>
  <c r="R604" i="40"/>
  <c r="O615" i="40"/>
  <c r="P588" i="40"/>
  <c r="O790" i="40"/>
  <c r="L37" i="33"/>
  <c r="L826" i="33"/>
  <c r="T37" i="33"/>
  <c r="T826" i="33"/>
  <c r="X827" i="33"/>
  <c r="AB827" i="33"/>
  <c r="AF827" i="33"/>
  <c r="D776" i="33"/>
  <c r="N775" i="40"/>
  <c r="R775" i="40"/>
  <c r="P775" i="40"/>
  <c r="W799" i="33"/>
  <c r="S768" i="40"/>
  <c r="S799" i="40"/>
  <c r="O799" i="33"/>
  <c r="Q768" i="40"/>
  <c r="Q799" i="40"/>
  <c r="O768" i="40"/>
  <c r="O799" i="40"/>
  <c r="R790" i="40"/>
  <c r="AC827" i="33"/>
  <c r="AC828" i="33"/>
  <c r="AD828" i="33"/>
  <c r="AG827" i="33"/>
  <c r="N206" i="40"/>
  <c r="N260" i="40"/>
  <c r="Q206" i="40"/>
  <c r="S192" i="40"/>
  <c r="Q192" i="40"/>
  <c r="O192" i="40"/>
  <c r="P203" i="40"/>
  <c r="Q199" i="40"/>
  <c r="Q282" i="40"/>
  <c r="N546" i="40"/>
  <c r="N545" i="40"/>
  <c r="S588" i="40"/>
  <c r="Q63" i="40"/>
  <c r="O63" i="40"/>
  <c r="S63" i="40"/>
  <c r="R588" i="40"/>
  <c r="R645" i="40"/>
  <c r="Q625" i="40"/>
  <c r="T651" i="40"/>
  <c r="N774" i="40"/>
  <c r="N772" i="40"/>
  <c r="BK1027" i="33"/>
  <c r="BQ1027" i="33"/>
  <c r="BV1027" i="33"/>
  <c r="AE1027" i="40"/>
  <c r="BN1027" i="33"/>
  <c r="AC1027" i="40"/>
  <c r="BC1027" i="33"/>
  <c r="BW1027" i="33"/>
  <c r="BP1027" i="33"/>
  <c r="AM1026" i="40"/>
  <c r="CX1027" i="33"/>
  <c r="AL1027" i="40"/>
  <c r="CV1027" i="33"/>
  <c r="CW1027" i="33"/>
  <c r="CY1027" i="33"/>
  <c r="CY1028" i="33"/>
  <c r="BU1027" i="33"/>
  <c r="AC1028" i="40"/>
  <c r="DC67" i="33"/>
  <c r="AN67" i="40"/>
  <c r="AN65" i="40"/>
  <c r="U939" i="33"/>
  <c r="T939" i="33"/>
  <c r="S939" i="33"/>
  <c r="R939" i="40"/>
  <c r="Q981" i="33"/>
  <c r="P981" i="33"/>
  <c r="O981" i="33"/>
  <c r="Q981" i="40"/>
  <c r="BR1027" i="33"/>
  <c r="AD1027" i="40"/>
  <c r="AX1027" i="33"/>
  <c r="Y1027" i="40"/>
  <c r="AS1027" i="33"/>
  <c r="DG67" i="33"/>
  <c r="AO67" i="40"/>
  <c r="AO65" i="40"/>
  <c r="DD1094" i="33"/>
  <c r="DC1094" i="33"/>
  <c r="DC1093" i="33"/>
  <c r="AD1028" i="40"/>
  <c r="Q939" i="33"/>
  <c r="P939" i="33"/>
  <c r="O939" i="33"/>
  <c r="Q939" i="40"/>
  <c r="U980" i="33"/>
  <c r="T980" i="33"/>
  <c r="S980" i="33"/>
  <c r="R980" i="40"/>
  <c r="AH1026" i="40"/>
  <c r="CC1027" i="33"/>
  <c r="CD1027" i="33"/>
  <c r="AG1027" i="40"/>
  <c r="CE1027" i="33"/>
  <c r="CE1028" i="33"/>
  <c r="CB1027" i="33"/>
  <c r="BY1027" i="33"/>
  <c r="CA1027" i="33"/>
  <c r="BX1027" i="33"/>
  <c r="BZ1027" i="33"/>
  <c r="AF1027" i="40"/>
  <c r="AZ1027" i="33"/>
  <c r="AW1027" i="33"/>
  <c r="AI1026" i="40"/>
  <c r="CI1027" i="33"/>
  <c r="CI1028" i="33"/>
  <c r="CF1027" i="33"/>
  <c r="CG1027" i="33"/>
  <c r="CH1027" i="33"/>
  <c r="AH1027" i="40"/>
  <c r="BL1027" i="33"/>
  <c r="Q940" i="33"/>
  <c r="P940" i="33"/>
  <c r="O940" i="33"/>
  <c r="Q940" i="40"/>
  <c r="U981" i="33"/>
  <c r="T981" i="33"/>
  <c r="S981" i="33"/>
  <c r="R981" i="40"/>
  <c r="AK65" i="40"/>
  <c r="CQ67" i="33"/>
  <c r="AK67" i="40"/>
  <c r="BS1027" i="33"/>
  <c r="DH1094" i="33"/>
  <c r="DG1093" i="33"/>
  <c r="DG1094" i="33"/>
  <c r="CM67" i="33"/>
  <c r="AJ67" i="40"/>
  <c r="AJ65" i="40"/>
  <c r="AF1028" i="40"/>
  <c r="BG1027" i="33"/>
  <c r="CQ1094" i="33"/>
  <c r="CR1094" i="33"/>
  <c r="CQ1093" i="33"/>
  <c r="AE1028" i="40"/>
  <c r="BD1027" i="33"/>
  <c r="AN1026" i="40"/>
  <c r="DC1028" i="33"/>
  <c r="DC1027" i="33"/>
  <c r="DA1027" i="33"/>
  <c r="CZ1027" i="33"/>
  <c r="DB1027" i="33"/>
  <c r="AM1027" i="40"/>
  <c r="AL65" i="40"/>
  <c r="CU67" i="33"/>
  <c r="AL67" i="40"/>
  <c r="Q980" i="33"/>
  <c r="P980" i="33"/>
  <c r="O980" i="33"/>
  <c r="Q980" i="40"/>
  <c r="CN1094" i="33"/>
  <c r="CM1094" i="33"/>
  <c r="CM1093" i="33"/>
  <c r="Q941" i="33"/>
  <c r="P941" i="33"/>
  <c r="O941" i="33"/>
  <c r="Q941" i="40"/>
  <c r="AO1026" i="40"/>
  <c r="DF1027" i="33"/>
  <c r="AN1027" i="40"/>
  <c r="DG1028" i="33"/>
  <c r="DG1027" i="33"/>
  <c r="DE1027" i="33"/>
  <c r="DD1027" i="33"/>
  <c r="BH1027" i="33"/>
  <c r="BF1027" i="33"/>
  <c r="AA1027" i="40"/>
  <c r="AT1027" i="33"/>
  <c r="X1027" i="40"/>
  <c r="CU1094" i="33"/>
  <c r="CV1094" i="33"/>
  <c r="CU1093" i="33"/>
  <c r="U940" i="33"/>
  <c r="T940" i="33"/>
  <c r="S940" i="33"/>
  <c r="R940" i="40"/>
  <c r="U941" i="33"/>
  <c r="T941" i="33"/>
  <c r="S941" i="33"/>
  <c r="R941" i="40"/>
  <c r="AK1026" i="40"/>
  <c r="CQ1027" i="33"/>
  <c r="CP1027" i="33"/>
  <c r="AJ1027" i="40"/>
  <c r="CO1027" i="33"/>
  <c r="CQ1028" i="33"/>
  <c r="CN1027" i="33"/>
  <c r="AY1027" i="33"/>
  <c r="BB1027" i="33"/>
  <c r="Z1027" i="40"/>
  <c r="CE67" i="33"/>
  <c r="AH67" i="40"/>
  <c r="AH65" i="40"/>
  <c r="CY1094" i="33"/>
  <c r="CY1093" i="33"/>
  <c r="CZ1094" i="33"/>
  <c r="CI1094" i="33"/>
  <c r="CJ1094" i="33"/>
  <c r="CI1093" i="33"/>
  <c r="AJ1026" i="40"/>
  <c r="CK1027" i="33"/>
  <c r="CJ1027" i="33"/>
  <c r="CM1028" i="33"/>
  <c r="CL1027" i="33"/>
  <c r="AI1027" i="40"/>
  <c r="CM1027" i="33"/>
  <c r="BI1027" i="33"/>
  <c r="BE1027" i="33"/>
  <c r="BM1027" i="33"/>
  <c r="Q979" i="33"/>
  <c r="P979" i="33"/>
  <c r="O979" i="33"/>
  <c r="Q979" i="40"/>
  <c r="N773" i="40"/>
  <c r="BA1027" i="33"/>
  <c r="AV1027" i="33"/>
  <c r="CE1094" i="33"/>
  <c r="CF1094" i="33"/>
  <c r="CE1093" i="33"/>
  <c r="AM65" i="40"/>
  <c r="CY67" i="33"/>
  <c r="AM67" i="40"/>
  <c r="CI67" i="33"/>
  <c r="AI67" i="40"/>
  <c r="AI65" i="40"/>
  <c r="BT1027" i="33"/>
  <c r="BJ1027" i="33"/>
  <c r="AB1027" i="40"/>
  <c r="AB1028" i="40"/>
  <c r="BO1027" i="33"/>
  <c r="AL1026" i="40"/>
  <c r="CS1027" i="33"/>
  <c r="CU1027" i="33"/>
  <c r="CR1027" i="33"/>
  <c r="CU1028" i="33"/>
  <c r="CT1027" i="33"/>
  <c r="AK1027" i="40"/>
  <c r="AE462" i="33"/>
  <c r="AF462" i="33"/>
  <c r="AG462" i="33"/>
  <c r="AH462" i="33"/>
  <c r="T462" i="40"/>
  <c r="F112" i="33"/>
  <c r="G112" i="33"/>
  <c r="AE500" i="33"/>
  <c r="AF500" i="33"/>
  <c r="AG500" i="33"/>
  <c r="AH500" i="33"/>
  <c r="T500" i="40"/>
  <c r="F362" i="33"/>
  <c r="G362" i="33"/>
  <c r="F113" i="33"/>
  <c r="G113" i="33"/>
  <c r="F361" i="33"/>
  <c r="G361" i="33"/>
  <c r="AD258" i="33"/>
  <c r="T259" i="40"/>
  <c r="AA466" i="33"/>
  <c r="AE515" i="33"/>
  <c r="AF515" i="33"/>
  <c r="AG515" i="33"/>
  <c r="AH515" i="33"/>
  <c r="T515" i="40"/>
  <c r="AI265" i="40"/>
  <c r="AI270" i="40"/>
  <c r="AI271" i="40"/>
  <c r="AJ263" i="40"/>
  <c r="AJ269" i="40"/>
  <c r="AH303" i="40"/>
  <c r="AH304" i="40"/>
  <c r="AH266" i="40"/>
  <c r="AH272" i="40"/>
  <c r="AH307" i="40"/>
  <c r="AH308" i="40"/>
  <c r="AB63" i="33"/>
  <c r="AB566" i="33"/>
  <c r="AA63" i="33"/>
  <c r="AE1858" i="33"/>
  <c r="AE432" i="33"/>
  <c r="AF432" i="33"/>
  <c r="AE18" i="33"/>
  <c r="AA436" i="33"/>
  <c r="AD824" i="33"/>
  <c r="AA824" i="33"/>
  <c r="AC824" i="33"/>
  <c r="AC830" i="33"/>
  <c r="AC831" i="33"/>
  <c r="AC770" i="33"/>
  <c r="AI1539" i="33"/>
  <c r="AH1542" i="33"/>
  <c r="U1542" i="40"/>
  <c r="AD1732" i="33"/>
  <c r="AA1732" i="33"/>
  <c r="AB1732" i="33"/>
  <c r="AC1732" i="33"/>
  <c r="T1711" i="40"/>
  <c r="T1712" i="40"/>
  <c r="AB717" i="33"/>
  <c r="AC717" i="33"/>
  <c r="AB737" i="33"/>
  <c r="AC737" i="33"/>
  <c r="AD737" i="33"/>
  <c r="AB732" i="33"/>
  <c r="AB824" i="33"/>
  <c r="AB722" i="33"/>
  <c r="AC722" i="33"/>
  <c r="AD722" i="33"/>
  <c r="AC842" i="33"/>
  <c r="AC844" i="33"/>
  <c r="AC811" i="33"/>
  <c r="AD1474" i="33"/>
  <c r="AA481" i="33"/>
  <c r="AB715" i="33"/>
  <c r="AB735" i="33"/>
  <c r="AB710" i="33"/>
  <c r="AC710" i="33"/>
  <c r="AD710" i="33"/>
  <c r="AB730" i="33"/>
  <c r="AB720" i="33"/>
  <c r="AC799" i="33"/>
  <c r="Z196" i="33"/>
  <c r="Z752" i="33"/>
  <c r="Z1613" i="33"/>
  <c r="S1613" i="40"/>
  <c r="AG1543" i="33"/>
  <c r="AG1544" i="33"/>
  <c r="AG1642" i="33"/>
  <c r="AG1547" i="33"/>
  <c r="AG1548" i="33"/>
  <c r="AE1410" i="33"/>
  <c r="T1411" i="40"/>
  <c r="AA252" i="33"/>
  <c r="AC490" i="33"/>
  <c r="AB489" i="33"/>
  <c r="AB467" i="33"/>
  <c r="AC457" i="33"/>
  <c r="AB456" i="33"/>
  <c r="AB466" i="33"/>
  <c r="AC452" i="33"/>
  <c r="AB451" i="33"/>
  <c r="AC472" i="33"/>
  <c r="AB471" i="33"/>
  <c r="AB481" i="33"/>
  <c r="AC495" i="33"/>
  <c r="AB505" i="33"/>
  <c r="AB494" i="33"/>
  <c r="AB504" i="33"/>
  <c r="AA519" i="33"/>
  <c r="AB482" i="33"/>
  <c r="AC477" i="33"/>
  <c r="AD477" i="33"/>
  <c r="AB509" i="33"/>
  <c r="AB519" i="33"/>
  <c r="AB520" i="33"/>
  <c r="AC510" i="33"/>
  <c r="AA504" i="33"/>
  <c r="AE417" i="33"/>
  <c r="AF417" i="33"/>
  <c r="AB411" i="33"/>
  <c r="AC410" i="33"/>
  <c r="AB426" i="33"/>
  <c r="AC425" i="33"/>
  <c r="AB435" i="33"/>
  <c r="AC412" i="33"/>
  <c r="AB422" i="33"/>
  <c r="AA421" i="33"/>
  <c r="AC430" i="33"/>
  <c r="AB431" i="33"/>
  <c r="AA383" i="33"/>
  <c r="AB416" i="33"/>
  <c r="AB420" i="33"/>
  <c r="AC415" i="33"/>
  <c r="AE407" i="33"/>
  <c r="AF407" i="33"/>
  <c r="AB437" i="33"/>
  <c r="AC427" i="33"/>
  <c r="AC406" i="33"/>
  <c r="AD405" i="33"/>
  <c r="T405" i="40"/>
  <c r="AB406" i="33"/>
  <c r="H590" i="33"/>
  <c r="H599" i="33"/>
  <c r="H605" i="33"/>
  <c r="H607" i="33"/>
  <c r="Z601" i="33"/>
  <c r="Z604" i="33"/>
  <c r="W252" i="33"/>
  <c r="N590" i="33"/>
  <c r="N599" i="33"/>
  <c r="N605" i="33"/>
  <c r="N607" i="33"/>
  <c r="T604" i="33"/>
  <c r="F604" i="33"/>
  <c r="K601" i="33"/>
  <c r="K604" i="33"/>
  <c r="T590" i="33"/>
  <c r="T599" i="33"/>
  <c r="T605" i="33"/>
  <c r="T607" i="33"/>
  <c r="AC63" i="33"/>
  <c r="AC632" i="33"/>
  <c r="U590" i="33"/>
  <c r="U599" i="33"/>
  <c r="U605" i="33"/>
  <c r="U607" i="33"/>
  <c r="T216" i="40"/>
  <c r="M590" i="33"/>
  <c r="M599" i="33"/>
  <c r="M605" i="33"/>
  <c r="M607" i="33"/>
  <c r="S601" i="33"/>
  <c r="S604" i="33"/>
  <c r="AA604" i="33"/>
  <c r="AA590" i="33"/>
  <c r="AA599" i="33"/>
  <c r="AA605" i="33"/>
  <c r="AA607" i="33"/>
  <c r="O604" i="33"/>
  <c r="N604" i="33"/>
  <c r="AE551" i="33"/>
  <c r="AE616" i="33"/>
  <c r="AE615" i="33"/>
  <c r="AE533" i="33"/>
  <c r="AE538" i="33"/>
  <c r="AE525" i="33"/>
  <c r="X590" i="33"/>
  <c r="X599" i="33"/>
  <c r="C590" i="33"/>
  <c r="C599" i="33"/>
  <c r="C605" i="33"/>
  <c r="C607" i="33"/>
  <c r="V604" i="33"/>
  <c r="E601" i="33"/>
  <c r="E604" i="33"/>
  <c r="J601" i="33"/>
  <c r="J604" i="33"/>
  <c r="G590" i="33"/>
  <c r="G599" i="33"/>
  <c r="G605" i="33"/>
  <c r="G607" i="33"/>
  <c r="AF533" i="33"/>
  <c r="AF615" i="33"/>
  <c r="AF616" i="33"/>
  <c r="AF538" i="33"/>
  <c r="AF525" i="33"/>
  <c r="AF530" i="33"/>
  <c r="AM617" i="33"/>
  <c r="AM622" i="33"/>
  <c r="AI532" i="33"/>
  <c r="AH525" i="33"/>
  <c r="AH530" i="33"/>
  <c r="AH615" i="33"/>
  <c r="AH533" i="33"/>
  <c r="AH538" i="33"/>
  <c r="AO617" i="33"/>
  <c r="AO622" i="33"/>
  <c r="AK532" i="33"/>
  <c r="AK18" i="33"/>
  <c r="AE394" i="33"/>
  <c r="AF394" i="33"/>
  <c r="AC599" i="33"/>
  <c r="AD588" i="33"/>
  <c r="P604" i="33"/>
  <c r="D604" i="33"/>
  <c r="Y604" i="33"/>
  <c r="W590" i="33"/>
  <c r="W599" i="33"/>
  <c r="O590" i="33"/>
  <c r="O599" i="33"/>
  <c r="O605" i="33"/>
  <c r="O607" i="33"/>
  <c r="AN617" i="33"/>
  <c r="AN622" i="33"/>
  <c r="AJ532" i="33"/>
  <c r="AJ18" i="33"/>
  <c r="AP617" i="33"/>
  <c r="AP622" i="33"/>
  <c r="AL532" i="33"/>
  <c r="AL18" i="33"/>
  <c r="AD584" i="33"/>
  <c r="AC374" i="33"/>
  <c r="AB384" i="33"/>
  <c r="AC389" i="33"/>
  <c r="AB399" i="33"/>
  <c r="AE379" i="33"/>
  <c r="AF379" i="33"/>
  <c r="AG379" i="33"/>
  <c r="AH379" i="33"/>
  <c r="U379" i="40"/>
  <c r="AB393" i="33"/>
  <c r="AC392" i="33"/>
  <c r="AC252" i="33"/>
  <c r="AC253" i="33"/>
  <c r="AD253" i="33"/>
  <c r="P590" i="33"/>
  <c r="P599" i="33"/>
  <c r="P605" i="33"/>
  <c r="P607" i="33"/>
  <c r="D590" i="33"/>
  <c r="D599" i="33"/>
  <c r="D605" i="33"/>
  <c r="D607" i="33"/>
  <c r="L601" i="33"/>
  <c r="L604" i="33"/>
  <c r="V590" i="33"/>
  <c r="V599" i="33"/>
  <c r="V605" i="33"/>
  <c r="V607" i="33"/>
  <c r="I590" i="33"/>
  <c r="I599" i="33"/>
  <c r="I605" i="33"/>
  <c r="I607" i="33"/>
  <c r="Q604" i="33"/>
  <c r="AE369" i="33"/>
  <c r="AF369" i="33"/>
  <c r="AD549" i="33"/>
  <c r="AD552" i="33"/>
  <c r="AD553" i="33"/>
  <c r="AD557" i="33"/>
  <c r="T557" i="40"/>
  <c r="AG594" i="33"/>
  <c r="AA119" i="33"/>
  <c r="Q590" i="33"/>
  <c r="Q599" i="33"/>
  <c r="Q605" i="33"/>
  <c r="Q607" i="33"/>
  <c r="G604" i="33"/>
  <c r="I604" i="33"/>
  <c r="AE650" i="33"/>
  <c r="AE649" i="33"/>
  <c r="AF648" i="33"/>
  <c r="AF551" i="33"/>
  <c r="AE583" i="33"/>
  <c r="AA398" i="33"/>
  <c r="AC372" i="33"/>
  <c r="AD372" i="33"/>
  <c r="T372" i="40"/>
  <c r="AB373" i="33"/>
  <c r="AB378" i="33"/>
  <c r="AC377" i="33"/>
  <c r="AB382" i="33"/>
  <c r="H604" i="33"/>
  <c r="Y590" i="33"/>
  <c r="Y599" i="33"/>
  <c r="Y605" i="33"/>
  <c r="Y607" i="33"/>
  <c r="F590" i="33"/>
  <c r="F599" i="33"/>
  <c r="F605" i="33"/>
  <c r="F607" i="33"/>
  <c r="AB601" i="33"/>
  <c r="AB604" i="33"/>
  <c r="M604" i="33"/>
  <c r="U604" i="33"/>
  <c r="R601" i="33"/>
  <c r="R604" i="33"/>
  <c r="AC387" i="33"/>
  <c r="AB388" i="33"/>
  <c r="AB397" i="33"/>
  <c r="AB368" i="33"/>
  <c r="AC367" i="33"/>
  <c r="K1947" i="33"/>
  <c r="AA184" i="33"/>
  <c r="AC303" i="33"/>
  <c r="AE259" i="33"/>
  <c r="AC299" i="33"/>
  <c r="AC300" i="33"/>
  <c r="L1947" i="33"/>
  <c r="AC285" i="33"/>
  <c r="AA853" i="33"/>
  <c r="P1947" i="33"/>
  <c r="H1947" i="33"/>
  <c r="H1950" i="33"/>
  <c r="Q1947" i="33"/>
  <c r="O1947" i="33"/>
  <c r="G1947" i="33"/>
  <c r="M1947" i="33"/>
  <c r="I1947" i="33"/>
  <c r="AB853" i="33"/>
  <c r="AA139" i="33"/>
  <c r="AG285" i="33"/>
  <c r="AA124" i="33"/>
  <c r="AE285" i="33"/>
  <c r="AA277" i="33"/>
  <c r="AD280" i="33"/>
  <c r="AH280" i="33"/>
  <c r="AH285" i="33"/>
  <c r="S17" i="33"/>
  <c r="S277" i="33"/>
  <c r="S280" i="33"/>
  <c r="K17" i="33"/>
  <c r="K277" i="33"/>
  <c r="K280" i="33"/>
  <c r="AA122" i="33"/>
  <c r="AA117" i="33"/>
  <c r="AB117" i="33"/>
  <c r="AC117" i="33"/>
  <c r="AD117" i="33"/>
  <c r="J1947" i="33"/>
  <c r="Z280" i="33"/>
  <c r="Z277" i="33"/>
  <c r="R17" i="33"/>
  <c r="R280" i="33"/>
  <c r="R277" i="33"/>
  <c r="J17" i="33"/>
  <c r="J280" i="33"/>
  <c r="J277" i="33"/>
  <c r="Z853" i="33"/>
  <c r="Y280" i="33"/>
  <c r="Y277" i="33"/>
  <c r="Q17" i="33"/>
  <c r="Q277" i="33"/>
  <c r="Q280" i="33"/>
  <c r="I17" i="33"/>
  <c r="I277" i="33"/>
  <c r="I280" i="33"/>
  <c r="X277" i="33"/>
  <c r="X280" i="33"/>
  <c r="P17" i="33"/>
  <c r="P280" i="33"/>
  <c r="P277" i="33"/>
  <c r="H17" i="33"/>
  <c r="H280" i="33"/>
  <c r="H277" i="33"/>
  <c r="W277" i="33"/>
  <c r="W280" i="33"/>
  <c r="O17" i="33"/>
  <c r="O277" i="33"/>
  <c r="O280" i="33"/>
  <c r="G17" i="33"/>
  <c r="O17" i="40"/>
  <c r="G277" i="33"/>
  <c r="G280" i="33"/>
  <c r="N1947" i="33"/>
  <c r="V17" i="33"/>
  <c r="V280" i="33"/>
  <c r="V277" i="33"/>
  <c r="N17" i="33"/>
  <c r="N280" i="33"/>
  <c r="N277" i="33"/>
  <c r="F17" i="33"/>
  <c r="F277" i="33"/>
  <c r="U17" i="33"/>
  <c r="U277" i="33"/>
  <c r="U280" i="33"/>
  <c r="M17" i="33"/>
  <c r="M277" i="33"/>
  <c r="M280" i="33"/>
  <c r="E17" i="33"/>
  <c r="E277" i="33"/>
  <c r="AF285" i="33"/>
  <c r="AB277" i="33"/>
  <c r="T17" i="33"/>
  <c r="T280" i="33"/>
  <c r="T277" i="33"/>
  <c r="L17" i="33"/>
  <c r="L280" i="33"/>
  <c r="L277" i="33"/>
  <c r="D17" i="33"/>
  <c r="D277" i="33"/>
  <c r="C26" i="33"/>
  <c r="F26" i="33"/>
  <c r="N26" i="40"/>
  <c r="C282" i="33"/>
  <c r="AA285" i="33"/>
  <c r="AC853" i="33"/>
  <c r="AA712" i="33"/>
  <c r="AB712" i="33"/>
  <c r="E287" i="33"/>
  <c r="E35" i="33"/>
  <c r="I40" i="33"/>
  <c r="R287" i="33"/>
  <c r="R35" i="33"/>
  <c r="Y287" i="33"/>
  <c r="S793" i="33"/>
  <c r="S37" i="33"/>
  <c r="S287" i="33"/>
  <c r="AB793" i="33"/>
  <c r="F287" i="33"/>
  <c r="F35" i="33"/>
  <c r="K287" i="33"/>
  <c r="K35" i="33"/>
  <c r="M287" i="33"/>
  <c r="M35" i="33"/>
  <c r="T287" i="33"/>
  <c r="T35" i="33"/>
  <c r="Z287" i="33"/>
  <c r="X287" i="33"/>
  <c r="N287" i="33"/>
  <c r="N289" i="33"/>
  <c r="N35" i="33"/>
  <c r="N40" i="33"/>
  <c r="AC793" i="33"/>
  <c r="C37" i="33"/>
  <c r="G287" i="33"/>
  <c r="G35" i="33"/>
  <c r="L287" i="33"/>
  <c r="L35" i="33"/>
  <c r="L40" i="33"/>
  <c r="O287" i="33"/>
  <c r="O35" i="33"/>
  <c r="U287" i="33"/>
  <c r="U35" i="33"/>
  <c r="U40" i="33"/>
  <c r="AB287" i="33"/>
  <c r="W793" i="33"/>
  <c r="S37" i="40"/>
  <c r="D37" i="33"/>
  <c r="P287" i="33"/>
  <c r="P35" i="33"/>
  <c r="V287" i="33"/>
  <c r="V35" i="33"/>
  <c r="R793" i="33"/>
  <c r="R37" i="33"/>
  <c r="P793" i="33"/>
  <c r="P37" i="33"/>
  <c r="X793" i="33"/>
  <c r="D287" i="33"/>
  <c r="D35" i="33"/>
  <c r="H287" i="33"/>
  <c r="H35" i="33"/>
  <c r="Q287" i="33"/>
  <c r="Q35" i="33"/>
  <c r="W287" i="33"/>
  <c r="J40" i="33"/>
  <c r="P309" i="33"/>
  <c r="X308" i="33"/>
  <c r="AC309" i="33"/>
  <c r="X309" i="33"/>
  <c r="Z309" i="33"/>
  <c r="R309" i="33"/>
  <c r="U308" i="33"/>
  <c r="J260" i="33"/>
  <c r="AC308" i="33"/>
  <c r="W309" i="33"/>
  <c r="AB309" i="33"/>
  <c r="N308" i="33"/>
  <c r="S308" i="33"/>
  <c r="T308" i="33"/>
  <c r="T309" i="33"/>
  <c r="N309" i="33"/>
  <c r="R260" i="33"/>
  <c r="H260" i="33"/>
  <c r="Y308" i="33"/>
  <c r="P308" i="33"/>
  <c r="K260" i="33"/>
  <c r="R308" i="33"/>
  <c r="O308" i="33"/>
  <c r="O309" i="33"/>
  <c r="Q309" i="33"/>
  <c r="W308" i="33"/>
  <c r="Y309" i="33"/>
  <c r="AA308" i="33"/>
  <c r="AA309" i="33"/>
  <c r="S309" i="33"/>
  <c r="V309" i="33"/>
  <c r="U309" i="33"/>
  <c r="V308" i="33"/>
  <c r="H821" i="33"/>
  <c r="H28" i="33"/>
  <c r="H19" i="33"/>
  <c r="Q821" i="33"/>
  <c r="Q19" i="33"/>
  <c r="Q28" i="33"/>
  <c r="Y28" i="33"/>
  <c r="AC28" i="33"/>
  <c r="Y846" i="33"/>
  <c r="Y55" i="33"/>
  <c r="Q846" i="33"/>
  <c r="Q55" i="33"/>
  <c r="I846" i="33"/>
  <c r="I55" i="33"/>
  <c r="J821" i="33"/>
  <c r="J28" i="33"/>
  <c r="J19" i="33"/>
  <c r="R28" i="33"/>
  <c r="R19" i="33"/>
  <c r="Z28" i="33"/>
  <c r="Z31" i="33"/>
  <c r="X846" i="33"/>
  <c r="X55" i="33"/>
  <c r="P846" i="33"/>
  <c r="P55" i="33"/>
  <c r="H846" i="33"/>
  <c r="H55" i="33"/>
  <c r="K26" i="33"/>
  <c r="G26" i="33"/>
  <c r="H26" i="33"/>
  <c r="J26" i="33"/>
  <c r="O26" i="40"/>
  <c r="K821" i="33"/>
  <c r="K28" i="33"/>
  <c r="K19" i="33"/>
  <c r="S28" i="33"/>
  <c r="S19" i="33"/>
  <c r="W846" i="33"/>
  <c r="W55" i="33"/>
  <c r="O846" i="33"/>
  <c r="O55" i="33"/>
  <c r="G846" i="33"/>
  <c r="G55" i="33"/>
  <c r="AD1719" i="33"/>
  <c r="U26" i="33"/>
  <c r="L19" i="33"/>
  <c r="L28" i="33"/>
  <c r="L31" i="33"/>
  <c r="T821" i="33"/>
  <c r="T19" i="33"/>
  <c r="T28" i="33"/>
  <c r="T31" i="33"/>
  <c r="AA28" i="33"/>
  <c r="AB28" i="33"/>
  <c r="T28" i="40"/>
  <c r="I821" i="33"/>
  <c r="I19" i="33"/>
  <c r="I28" i="33"/>
  <c r="I31" i="33"/>
  <c r="V846" i="33"/>
  <c r="V55" i="33"/>
  <c r="N846" i="33"/>
  <c r="N55" i="33"/>
  <c r="F846" i="33"/>
  <c r="F55" i="33"/>
  <c r="V26" i="33"/>
  <c r="M26" i="33"/>
  <c r="M821" i="33"/>
  <c r="M19" i="33"/>
  <c r="M28" i="33"/>
  <c r="U821" i="33"/>
  <c r="U19" i="33"/>
  <c r="U28" i="33"/>
  <c r="M846" i="33"/>
  <c r="M55" i="33"/>
  <c r="W26" i="33"/>
  <c r="X26" i="33"/>
  <c r="Y26" i="33"/>
  <c r="S26" i="40"/>
  <c r="N26" i="33"/>
  <c r="N821" i="33"/>
  <c r="N19" i="33"/>
  <c r="N28" i="33"/>
  <c r="V19" i="33"/>
  <c r="V28" i="33"/>
  <c r="AB821" i="33"/>
  <c r="AF822" i="33"/>
  <c r="AB31" i="33"/>
  <c r="AB846" i="33"/>
  <c r="AB55" i="33"/>
  <c r="T846" i="33"/>
  <c r="T55" i="33"/>
  <c r="L846" i="33"/>
  <c r="L55" i="33"/>
  <c r="O26" i="33"/>
  <c r="O19" i="33"/>
  <c r="O28" i="33"/>
  <c r="P28" i="33"/>
  <c r="Q28" i="40"/>
  <c r="W28" i="33"/>
  <c r="G821" i="33"/>
  <c r="G19" i="33"/>
  <c r="G28" i="33"/>
  <c r="O28" i="40"/>
  <c r="AA846" i="33"/>
  <c r="AA55" i="33"/>
  <c r="S846" i="33"/>
  <c r="S55" i="33"/>
  <c r="R55" i="40"/>
  <c r="K846" i="33"/>
  <c r="P846" i="40"/>
  <c r="K55" i="33"/>
  <c r="F821" i="33"/>
  <c r="F28" i="33"/>
  <c r="F19" i="33"/>
  <c r="P821" i="33"/>
  <c r="P31" i="33"/>
  <c r="P19" i="33"/>
  <c r="X821" i="33"/>
  <c r="X28" i="33"/>
  <c r="Z846" i="33"/>
  <c r="Z55" i="33"/>
  <c r="R846" i="33"/>
  <c r="R55" i="33"/>
  <c r="J846" i="33"/>
  <c r="J55" i="33"/>
  <c r="Q26" i="33"/>
  <c r="R26" i="33"/>
  <c r="E821" i="33"/>
  <c r="E28" i="33"/>
  <c r="E31" i="33"/>
  <c r="E19" i="33"/>
  <c r="C821" i="33"/>
  <c r="C19" i="33"/>
  <c r="C28" i="33"/>
  <c r="AA260" i="33"/>
  <c r="E846" i="33"/>
  <c r="E55" i="33"/>
  <c r="N55" i="40"/>
  <c r="X260" i="33"/>
  <c r="F260" i="33"/>
  <c r="D821" i="33"/>
  <c r="D19" i="33"/>
  <c r="D28" i="33"/>
  <c r="D31" i="33"/>
  <c r="P260" i="33"/>
  <c r="E260" i="33"/>
  <c r="U260" i="33"/>
  <c r="M260" i="33"/>
  <c r="Q260" i="33"/>
  <c r="G260" i="33"/>
  <c r="I287" i="33"/>
  <c r="AD284" i="33"/>
  <c r="V260" i="33"/>
  <c r="N260" i="33"/>
  <c r="AA287" i="33"/>
  <c r="Z260" i="33"/>
  <c r="AB285" i="33"/>
  <c r="C287" i="33"/>
  <c r="Z285" i="33"/>
  <c r="AD283" i="33"/>
  <c r="AC287" i="33"/>
  <c r="AD285" i="33"/>
  <c r="J287" i="33"/>
  <c r="AC260" i="33"/>
  <c r="AB260" i="33"/>
  <c r="I260" i="33"/>
  <c r="W260" i="33"/>
  <c r="O260" i="33"/>
  <c r="Y260" i="33"/>
  <c r="D260" i="33"/>
  <c r="T260" i="33"/>
  <c r="L260" i="33"/>
  <c r="S260" i="33"/>
  <c r="R1947" i="33"/>
  <c r="R1812" i="33"/>
  <c r="W1811" i="33"/>
  <c r="O1811" i="33"/>
  <c r="T1811" i="33"/>
  <c r="AB1811" i="33"/>
  <c r="AC1811" i="33"/>
  <c r="N1811" i="33"/>
  <c r="V1811" i="33"/>
  <c r="P1811" i="33"/>
  <c r="X1811" i="33"/>
  <c r="Q1811" i="33"/>
  <c r="Y1811" i="33"/>
  <c r="J1811" i="33"/>
  <c r="R1811" i="33"/>
  <c r="Z1811" i="33"/>
  <c r="K1811" i="33"/>
  <c r="S1811" i="33"/>
  <c r="AA1811" i="33"/>
  <c r="L1811" i="33"/>
  <c r="M1811" i="33"/>
  <c r="U1811" i="33"/>
  <c r="D1947" i="33"/>
  <c r="T632" i="33"/>
  <c r="S632" i="33"/>
  <c r="D632" i="33"/>
  <c r="AA632" i="33"/>
  <c r="AA1678" i="33"/>
  <c r="N632" i="33"/>
  <c r="M632" i="33"/>
  <c r="K632" i="33"/>
  <c r="H632" i="33"/>
  <c r="O632" i="33"/>
  <c r="P632" i="33"/>
  <c r="Q632" i="33"/>
  <c r="R632" i="33"/>
  <c r="Q632" i="40"/>
  <c r="G632" i="33"/>
  <c r="E632" i="33"/>
  <c r="W632" i="33"/>
  <c r="L632" i="33"/>
  <c r="I632" i="33"/>
  <c r="C632" i="33"/>
  <c r="Z632" i="33"/>
  <c r="J632" i="33"/>
  <c r="V632" i="33"/>
  <c r="Y632" i="33"/>
  <c r="X632" i="33"/>
  <c r="F632" i="33"/>
  <c r="AC1678" i="33"/>
  <c r="U632" i="33"/>
  <c r="AB632" i="33"/>
  <c r="AB1678" i="33"/>
  <c r="F1947" i="33"/>
  <c r="H240" i="33"/>
  <c r="O246" i="33"/>
  <c r="AA282" i="33"/>
  <c r="I282" i="33"/>
  <c r="S284" i="33"/>
  <c r="E1947" i="33"/>
  <c r="I246" i="33"/>
  <c r="AA246" i="33"/>
  <c r="R246" i="33"/>
  <c r="E291" i="33"/>
  <c r="Q246" i="33"/>
  <c r="AB246" i="33"/>
  <c r="AC282" i="33"/>
  <c r="L282" i="33"/>
  <c r="K246" i="33"/>
  <c r="T282" i="33"/>
  <c r="AA291" i="33"/>
  <c r="F240" i="33"/>
  <c r="K240" i="33"/>
  <c r="T246" i="33"/>
  <c r="Z291" i="33"/>
  <c r="R291" i="33"/>
  <c r="J291" i="33"/>
  <c r="L246" i="33"/>
  <c r="V246" i="33"/>
  <c r="U246" i="33"/>
  <c r="D282" i="33"/>
  <c r="AD1720" i="33"/>
  <c r="E282" i="33"/>
  <c r="P282" i="33"/>
  <c r="J246" i="33"/>
  <c r="X246" i="33"/>
  <c r="Z282" i="33"/>
  <c r="Z799" i="33"/>
  <c r="D799" i="33"/>
  <c r="F799" i="33"/>
  <c r="E799" i="33"/>
  <c r="G726" i="33"/>
  <c r="U776" i="33"/>
  <c r="U777" i="33"/>
  <c r="L776" i="33"/>
  <c r="L777" i="33"/>
  <c r="F776" i="33"/>
  <c r="F777" i="33"/>
  <c r="AA776" i="33"/>
  <c r="S776" i="33"/>
  <c r="K776" i="33"/>
  <c r="W776" i="33"/>
  <c r="I776" i="33"/>
  <c r="I777" i="33"/>
  <c r="X776" i="33"/>
  <c r="X777" i="33"/>
  <c r="H776" i="33"/>
  <c r="H777" i="33"/>
  <c r="U853" i="33"/>
  <c r="M853" i="33"/>
  <c r="V853" i="33"/>
  <c r="N853" i="33"/>
  <c r="X510" i="33"/>
  <c r="X520" i="33"/>
  <c r="R853" i="33"/>
  <c r="J853" i="33"/>
  <c r="Y853" i="33"/>
  <c r="Q853" i="33"/>
  <c r="T853" i="33"/>
  <c r="L853" i="33"/>
  <c r="S853" i="33"/>
  <c r="K853" i="33"/>
  <c r="I853" i="33"/>
  <c r="I850" i="33"/>
  <c r="X853" i="33"/>
  <c r="P853" i="33"/>
  <c r="H853" i="33"/>
  <c r="W853" i="33"/>
  <c r="O853" i="33"/>
  <c r="G853" i="33"/>
  <c r="V2217" i="33"/>
  <c r="E2254" i="33"/>
  <c r="T510" i="33"/>
  <c r="T520" i="33"/>
  <c r="C417" i="33"/>
  <c r="C422" i="33"/>
  <c r="S247" i="33"/>
  <c r="X504" i="33"/>
  <c r="W494" i="33"/>
  <c r="W504" i="33"/>
  <c r="T495" i="33"/>
  <c r="T505" i="33"/>
  <c r="W508" i="33"/>
  <c r="W518" i="33"/>
  <c r="Y467" i="33"/>
  <c r="H417" i="33"/>
  <c r="C598" i="33"/>
  <c r="T223" i="33"/>
  <c r="T224" i="33"/>
  <c r="L223" i="33"/>
  <c r="L224" i="33"/>
  <c r="S223" i="33"/>
  <c r="S224" i="33"/>
  <c r="K223" i="33"/>
  <c r="K224" i="33"/>
  <c r="C196" i="33"/>
  <c r="Z223" i="33"/>
  <c r="Z224" i="33"/>
  <c r="J223" i="33"/>
  <c r="J224" i="33"/>
  <c r="X503" i="33"/>
  <c r="W493" i="33"/>
  <c r="X495" i="33"/>
  <c r="X505" i="33"/>
  <c r="AC223" i="33"/>
  <c r="AC224" i="33"/>
  <c r="C223" i="33"/>
  <c r="C224" i="33"/>
  <c r="Q223" i="33"/>
  <c r="Q224" i="33"/>
  <c r="T504" i="33"/>
  <c r="H223" i="33"/>
  <c r="H224" i="33"/>
  <c r="O432" i="33"/>
  <c r="O437" i="33"/>
  <c r="S493" i="33"/>
  <c r="S503" i="33"/>
  <c r="U223" i="33"/>
  <c r="U224" i="33"/>
  <c r="U161" i="33"/>
  <c r="U171" i="33"/>
  <c r="N223" i="33"/>
  <c r="N224" i="33"/>
  <c r="F223" i="33"/>
  <c r="F224" i="33"/>
  <c r="T518" i="33"/>
  <c r="D384" i="33"/>
  <c r="M422" i="33"/>
  <c r="M252" i="33"/>
  <c r="M253" i="33"/>
  <c r="M255" i="33"/>
  <c r="S510" i="33"/>
  <c r="S520" i="33"/>
  <c r="Q422" i="33"/>
  <c r="M437" i="33"/>
  <c r="K437" i="33"/>
  <c r="Y422" i="33"/>
  <c r="Y482" i="33"/>
  <c r="O420" i="33"/>
  <c r="Q384" i="33"/>
  <c r="S124" i="33"/>
  <c r="S134" i="33"/>
  <c r="O417" i="33"/>
  <c r="O422" i="33"/>
  <c r="U437" i="33"/>
  <c r="Q437" i="33"/>
  <c r="P412" i="33"/>
  <c r="P422" i="33"/>
  <c r="D389" i="33"/>
  <c r="D399" i="33"/>
  <c r="X369" i="33"/>
  <c r="L435" i="33"/>
  <c r="P435" i="33"/>
  <c r="X466" i="33"/>
  <c r="W456" i="33"/>
  <c r="W466" i="33"/>
  <c r="T432" i="33"/>
  <c r="T437" i="33"/>
  <c r="S471" i="33"/>
  <c r="S481" i="33"/>
  <c r="T481" i="33"/>
  <c r="AC217" i="33"/>
  <c r="AC218" i="33"/>
  <c r="L421" i="33"/>
  <c r="X465" i="33"/>
  <c r="J217" i="33"/>
  <c r="J218" i="33"/>
  <c r="P247" i="33"/>
  <c r="H412" i="33"/>
  <c r="K435" i="33"/>
  <c r="T435" i="33"/>
  <c r="W465" i="33"/>
  <c r="Y384" i="33"/>
  <c r="P383" i="33"/>
  <c r="S457" i="33"/>
  <c r="S467" i="33"/>
  <c r="L412" i="33"/>
  <c r="L422" i="33"/>
  <c r="T457" i="33"/>
  <c r="T467" i="33"/>
  <c r="S480" i="33"/>
  <c r="X457" i="33"/>
  <c r="T465" i="33"/>
  <c r="T472" i="33"/>
  <c r="T482" i="33"/>
  <c r="X462" i="33"/>
  <c r="X472" i="33"/>
  <c r="X482" i="33"/>
  <c r="X480" i="33"/>
  <c r="W470" i="33"/>
  <c r="D437" i="33"/>
  <c r="I422" i="33"/>
  <c r="G412" i="33"/>
  <c r="G422" i="33"/>
  <c r="C437" i="33"/>
  <c r="G420" i="33"/>
  <c r="C397" i="33"/>
  <c r="I437" i="33"/>
  <c r="W421" i="33"/>
  <c r="AA840" i="33"/>
  <c r="X420" i="33"/>
  <c r="W415" i="33"/>
  <c r="D422" i="33"/>
  <c r="U422" i="33"/>
  <c r="C420" i="33"/>
  <c r="K412" i="33"/>
  <c r="X417" i="33"/>
  <c r="X422" i="33"/>
  <c r="T436" i="33"/>
  <c r="S426" i="33"/>
  <c r="S436" i="33"/>
  <c r="N2254" i="33"/>
  <c r="L427" i="33"/>
  <c r="L437" i="33"/>
  <c r="X437" i="33"/>
  <c r="H420" i="33"/>
  <c r="P420" i="33"/>
  <c r="C435" i="33"/>
  <c r="W435" i="33"/>
  <c r="X436" i="33"/>
  <c r="W426" i="33"/>
  <c r="W436" i="33"/>
  <c r="Y437" i="33"/>
  <c r="W412" i="33"/>
  <c r="S412" i="33"/>
  <c r="S421" i="33"/>
  <c r="T420" i="33"/>
  <c r="S415" i="33"/>
  <c r="T417" i="33"/>
  <c r="T422" i="33"/>
  <c r="S435" i="33"/>
  <c r="O436" i="33"/>
  <c r="P436" i="33"/>
  <c r="P432" i="33"/>
  <c r="P437" i="33"/>
  <c r="K420" i="33"/>
  <c r="K417" i="33"/>
  <c r="H437" i="33"/>
  <c r="H436" i="33"/>
  <c r="G426" i="33"/>
  <c r="G436" i="33"/>
  <c r="G435" i="33"/>
  <c r="X217" i="33"/>
  <c r="X218" i="33"/>
  <c r="M399" i="33"/>
  <c r="X374" i="33"/>
  <c r="X384" i="33"/>
  <c r="AB840" i="33"/>
  <c r="L840" i="33"/>
  <c r="J843" i="33"/>
  <c r="I161" i="33"/>
  <c r="I171" i="33"/>
  <c r="E149" i="33"/>
  <c r="P246" i="33"/>
  <c r="D397" i="33"/>
  <c r="E437" i="33"/>
  <c r="E717" i="33"/>
  <c r="AA844" i="33"/>
  <c r="I399" i="33"/>
  <c r="E399" i="33"/>
  <c r="F2309" i="33"/>
  <c r="R2312" i="33"/>
  <c r="K732" i="33"/>
  <c r="L139" i="33"/>
  <c r="L150" i="33"/>
  <c r="G397" i="33"/>
  <c r="R2254" i="33"/>
  <c r="E422" i="33"/>
  <c r="X399" i="33"/>
  <c r="E741" i="33"/>
  <c r="V247" i="33"/>
  <c r="P240" i="33"/>
  <c r="H389" i="33"/>
  <c r="C389" i="33"/>
  <c r="C399" i="33"/>
  <c r="Q740" i="33"/>
  <c r="I732" i="33"/>
  <c r="C247" i="33"/>
  <c r="V844" i="33"/>
  <c r="R840" i="33"/>
  <c r="AB311" i="33"/>
  <c r="T311" i="33"/>
  <c r="L311" i="33"/>
  <c r="D311" i="33"/>
  <c r="V217" i="33"/>
  <c r="V218" i="33"/>
  <c r="P389" i="33"/>
  <c r="F2226" i="33"/>
  <c r="R283" i="33"/>
  <c r="C2309" i="33"/>
  <c r="F2313" i="33"/>
  <c r="E247" i="33"/>
  <c r="E44" i="33"/>
  <c r="K2312" i="33"/>
  <c r="J2248" i="33"/>
  <c r="M2254" i="33"/>
  <c r="J2254" i="33"/>
  <c r="R770" i="33"/>
  <c r="R771" i="33"/>
  <c r="L2313" i="33"/>
  <c r="S752" i="40"/>
  <c r="AB805" i="33"/>
  <c r="L805" i="33"/>
  <c r="Y149" i="33"/>
  <c r="N240" i="33"/>
  <c r="Q240" i="33"/>
  <c r="Z240" i="33"/>
  <c r="W840" i="33"/>
  <c r="X252" i="33"/>
  <c r="X253" i="33"/>
  <c r="X255" i="33"/>
  <c r="Z247" i="33"/>
  <c r="V252" i="33"/>
  <c r="V253" i="33"/>
  <c r="V255" i="33"/>
  <c r="H397" i="33"/>
  <c r="O383" i="33"/>
  <c r="R2229" i="33"/>
  <c r="J2312" i="33"/>
  <c r="U2217" i="33"/>
  <c r="R2226" i="33"/>
  <c r="J2255" i="33"/>
  <c r="G2254" i="33"/>
  <c r="Q732" i="33"/>
  <c r="K741" i="33"/>
  <c r="H741" i="33"/>
  <c r="E740" i="33"/>
  <c r="M850" i="33"/>
  <c r="AC240" i="33"/>
  <c r="L283" i="33"/>
  <c r="Q399" i="33"/>
  <c r="Q770" i="33"/>
  <c r="Q771" i="33"/>
  <c r="S240" i="33"/>
  <c r="K394" i="33"/>
  <c r="L252" i="33"/>
  <c r="M2313" i="33"/>
  <c r="W741" i="33"/>
  <c r="L384" i="33"/>
  <c r="T712" i="33"/>
  <c r="I717" i="33"/>
  <c r="U712" i="33"/>
  <c r="U741" i="33"/>
  <c r="O800" i="33"/>
  <c r="V240" i="33"/>
  <c r="S840" i="33"/>
  <c r="K840" i="33"/>
  <c r="Y170" i="33"/>
  <c r="O252" i="33"/>
  <c r="O2313" i="33"/>
  <c r="D780" i="33"/>
  <c r="D1668" i="33"/>
  <c r="G800" i="33"/>
  <c r="P124" i="33"/>
  <c r="P134" i="33"/>
  <c r="L217" i="33"/>
  <c r="L218" i="33"/>
  <c r="F247" i="33"/>
  <c r="F44" i="33"/>
  <c r="F284" i="33"/>
  <c r="G369" i="33"/>
  <c r="I176" i="33"/>
  <c r="I186" i="33"/>
  <c r="D2312" i="33"/>
  <c r="J805" i="33"/>
  <c r="U133" i="33"/>
  <c r="E252" i="33"/>
  <c r="E253" i="33"/>
  <c r="E255" i="33"/>
  <c r="U384" i="33"/>
  <c r="O737" i="33"/>
  <c r="L717" i="33"/>
  <c r="K800" i="33"/>
  <c r="D850" i="33"/>
  <c r="V839" i="33"/>
  <c r="AB843" i="33"/>
  <c r="Z283" i="33"/>
  <c r="R252" i="33"/>
  <c r="E384" i="33"/>
  <c r="U399" i="33"/>
  <c r="F780" i="33"/>
  <c r="F1668" i="33"/>
  <c r="F1665" i="33"/>
  <c r="J2226" i="33"/>
  <c r="C2254" i="33"/>
  <c r="K2254" i="33"/>
  <c r="S2254" i="33"/>
  <c r="V2396" i="33"/>
  <c r="V2398" i="33"/>
  <c r="Q712" i="33"/>
  <c r="J770" i="33"/>
  <c r="J771" i="33"/>
  <c r="Y805" i="33"/>
  <c r="Y811" i="33"/>
  <c r="E240" i="33"/>
  <c r="S252" i="33"/>
  <c r="W283" i="33"/>
  <c r="K379" i="33"/>
  <c r="G394" i="33"/>
  <c r="H394" i="33"/>
  <c r="D2254" i="33"/>
  <c r="L2254" i="33"/>
  <c r="Q726" i="33"/>
  <c r="V770" i="33"/>
  <c r="V771" i="33"/>
  <c r="H124" i="33"/>
  <c r="H134" i="33"/>
  <c r="Z252" i="33"/>
  <c r="Z253" i="33"/>
  <c r="Z255" i="33"/>
  <c r="E2313" i="33"/>
  <c r="C737" i="33"/>
  <c r="L770" i="33"/>
  <c r="L771" i="33"/>
  <c r="D800" i="33"/>
  <c r="D46" i="33"/>
  <c r="L831" i="33"/>
  <c r="U139" i="33"/>
  <c r="U150" i="33"/>
  <c r="Y176" i="33"/>
  <c r="Y186" i="33"/>
  <c r="G176" i="33"/>
  <c r="G186" i="33"/>
  <c r="U843" i="33"/>
  <c r="AA839" i="33"/>
  <c r="S839" i="33"/>
  <c r="M311" i="33"/>
  <c r="O217" i="33"/>
  <c r="O218" i="33"/>
  <c r="G217" i="33"/>
  <c r="G218" i="33"/>
  <c r="S374" i="33"/>
  <c r="W382" i="33"/>
  <c r="X382" i="33"/>
  <c r="W374" i="33"/>
  <c r="Y399" i="33"/>
  <c r="W379" i="33"/>
  <c r="X398" i="33"/>
  <c r="W388" i="33"/>
  <c r="W398" i="33"/>
  <c r="T389" i="33"/>
  <c r="S387" i="33"/>
  <c r="T398" i="33"/>
  <c r="S388" i="33"/>
  <c r="T379" i="33"/>
  <c r="T384" i="33"/>
  <c r="S377" i="33"/>
  <c r="T397" i="33"/>
  <c r="T394" i="33"/>
  <c r="S392" i="33"/>
  <c r="S394" i="33"/>
  <c r="T369" i="33"/>
  <c r="S367" i="33"/>
  <c r="S369" i="33"/>
  <c r="O387" i="33"/>
  <c r="P397" i="33"/>
  <c r="P379" i="33"/>
  <c r="P384" i="33"/>
  <c r="O377" i="33"/>
  <c r="P382" i="33"/>
  <c r="P394" i="33"/>
  <c r="O392" i="33"/>
  <c r="O394" i="33"/>
  <c r="P398" i="33"/>
  <c r="O388" i="33"/>
  <c r="O398" i="33"/>
  <c r="L394" i="33"/>
  <c r="L399" i="33"/>
  <c r="M384" i="33"/>
  <c r="L398" i="33"/>
  <c r="K373" i="33"/>
  <c r="L383" i="33"/>
  <c r="K387" i="33"/>
  <c r="L397" i="33"/>
  <c r="H379" i="33"/>
  <c r="H382" i="33"/>
  <c r="G377" i="33"/>
  <c r="G373" i="33"/>
  <c r="H383" i="33"/>
  <c r="H369" i="33"/>
  <c r="I384" i="33"/>
  <c r="H374" i="33"/>
  <c r="H398" i="33"/>
  <c r="G388" i="33"/>
  <c r="C383" i="33"/>
  <c r="C384" i="33"/>
  <c r="S2313" i="33"/>
  <c r="N2226" i="33"/>
  <c r="I2254" i="33"/>
  <c r="G741" i="33"/>
  <c r="D777" i="33"/>
  <c r="M770" i="33"/>
  <c r="M771" i="33"/>
  <c r="L240" i="33"/>
  <c r="W247" i="33"/>
  <c r="D247" i="33"/>
  <c r="D44" i="33"/>
  <c r="U240" i="33"/>
  <c r="K715" i="33"/>
  <c r="K717" i="33"/>
  <c r="P712" i="33"/>
  <c r="X726" i="33"/>
  <c r="E737" i="33"/>
  <c r="AB240" i="33"/>
  <c r="G240" i="33"/>
  <c r="L247" i="33"/>
  <c r="G805" i="33"/>
  <c r="O710" i="33"/>
  <c r="O712" i="33"/>
  <c r="O741" i="33"/>
  <c r="M737" i="33"/>
  <c r="Y821" i="33"/>
  <c r="J800" i="33"/>
  <c r="K850" i="33"/>
  <c r="L850" i="33"/>
  <c r="N850" i="33"/>
  <c r="P850" i="40"/>
  <c r="AA770" i="33"/>
  <c r="AA771" i="33"/>
  <c r="O240" i="33"/>
  <c r="F282" i="33"/>
  <c r="P732" i="33"/>
  <c r="E770" i="33"/>
  <c r="E771" i="33"/>
  <c r="O793" i="33"/>
  <c r="Q805" i="33"/>
  <c r="J850" i="33"/>
  <c r="I770" i="33"/>
  <c r="I771" i="33"/>
  <c r="D252" i="33"/>
  <c r="I283" i="33"/>
  <c r="W737" i="33"/>
  <c r="I726" i="33"/>
  <c r="Y726" i="33"/>
  <c r="Y850" i="33"/>
  <c r="Q850" i="33"/>
  <c r="P770" i="33"/>
  <c r="P771" i="33"/>
  <c r="K170" i="33"/>
  <c r="J283" i="33"/>
  <c r="F2312" i="33"/>
  <c r="Y722" i="33"/>
  <c r="W726" i="33"/>
  <c r="Q737" i="33"/>
  <c r="L741" i="33"/>
  <c r="C741" i="33"/>
  <c r="H850" i="33"/>
  <c r="H770" i="33"/>
  <c r="H771" i="33"/>
  <c r="R839" i="33"/>
  <c r="R2248" i="33"/>
  <c r="O2254" i="33"/>
  <c r="X805" i="33"/>
  <c r="D770" i="33"/>
  <c r="D771" i="33"/>
  <c r="U770" i="33"/>
  <c r="U771" i="33"/>
  <c r="H737" i="33"/>
  <c r="G735" i="33"/>
  <c r="G737" i="33"/>
  <c r="N2312" i="33"/>
  <c r="I2312" i="33"/>
  <c r="AA850" i="33"/>
  <c r="R850" i="33"/>
  <c r="Z850" i="33"/>
  <c r="T800" i="33"/>
  <c r="P830" i="33"/>
  <c r="P831" i="33"/>
  <c r="Y843" i="33"/>
  <c r="W246" i="33"/>
  <c r="X247" i="33"/>
  <c r="Y247" i="33"/>
  <c r="Z246" i="33"/>
  <c r="E156" i="33"/>
  <c r="AA283" i="33"/>
  <c r="S282" i="33"/>
  <c r="L821" i="33"/>
  <c r="U830" i="33"/>
  <c r="Y831" i="33"/>
  <c r="I830" i="33"/>
  <c r="J832" i="33"/>
  <c r="W844" i="33"/>
  <c r="E800" i="33"/>
  <c r="E46" i="33"/>
  <c r="D240" i="33"/>
  <c r="AB247" i="33"/>
  <c r="K247" i="33"/>
  <c r="T124" i="33"/>
  <c r="T134" i="33"/>
  <c r="R240" i="33"/>
  <c r="AC293" i="33"/>
  <c r="U293" i="33"/>
  <c r="M293" i="33"/>
  <c r="V282" i="33"/>
  <c r="M291" i="33"/>
  <c r="G122" i="33"/>
  <c r="G132" i="33"/>
  <c r="F2255" i="33"/>
  <c r="L732" i="33"/>
  <c r="H715" i="33"/>
  <c r="G715" i="33"/>
  <c r="G717" i="33"/>
  <c r="U732" i="33"/>
  <c r="R752" i="40"/>
  <c r="M805" i="33"/>
  <c r="D217" i="33"/>
  <c r="D218" i="33"/>
  <c r="P210" i="40"/>
  <c r="M240" i="33"/>
  <c r="F2254" i="33"/>
  <c r="D737" i="33"/>
  <c r="C717" i="33"/>
  <c r="S737" i="33"/>
  <c r="Q722" i="33"/>
  <c r="P741" i="33"/>
  <c r="M722" i="33"/>
  <c r="C850" i="33"/>
  <c r="X770" i="33"/>
  <c r="X771" i="33"/>
  <c r="G247" i="33"/>
  <c r="Q247" i="33"/>
  <c r="Y839" i="33"/>
  <c r="Y124" i="33"/>
  <c r="Y134" i="33"/>
  <c r="Y311" i="33"/>
  <c r="AC312" i="33"/>
  <c r="Q311" i="33"/>
  <c r="I311" i="33"/>
  <c r="S283" i="33"/>
  <c r="C122" i="33"/>
  <c r="D132" i="33"/>
  <c r="H2254" i="33"/>
  <c r="P2254" i="33"/>
  <c r="Y737" i="33"/>
  <c r="O740" i="33"/>
  <c r="M712" i="33"/>
  <c r="D741" i="33"/>
  <c r="N770" i="33"/>
  <c r="N771" i="33"/>
  <c r="K770" i="33"/>
  <c r="N247" i="33"/>
  <c r="Y240" i="33"/>
  <c r="AA284" i="33"/>
  <c r="N282" i="33"/>
  <c r="T2251" i="33"/>
  <c r="I737" i="33"/>
  <c r="I741" i="33"/>
  <c r="AC771" i="33"/>
  <c r="R842" i="33"/>
  <c r="V843" i="33"/>
  <c r="R805" i="33"/>
  <c r="M217" i="33"/>
  <c r="M218" i="33"/>
  <c r="M246" i="33"/>
  <c r="N285" i="33"/>
  <c r="K252" i="33"/>
  <c r="P252" i="40"/>
  <c r="G282" i="33"/>
  <c r="G252" i="33"/>
  <c r="G283" i="33"/>
  <c r="G285" i="33"/>
  <c r="J240" i="33"/>
  <c r="C2314" i="33"/>
  <c r="Q2312" i="33"/>
  <c r="T715" i="33"/>
  <c r="T725" i="33"/>
  <c r="U717" i="33"/>
  <c r="H720" i="33"/>
  <c r="I722" i="33"/>
  <c r="I725" i="33"/>
  <c r="F805" i="33"/>
  <c r="F811" i="33"/>
  <c r="C725" i="33"/>
  <c r="T2228" i="33"/>
  <c r="C740" i="33"/>
  <c r="P717" i="33"/>
  <c r="O715" i="33"/>
  <c r="O717" i="33"/>
  <c r="I149" i="33"/>
  <c r="I139" i="33"/>
  <c r="I150" i="33"/>
  <c r="K119" i="33"/>
  <c r="L119" i="33"/>
  <c r="J2309" i="33"/>
  <c r="N2313" i="33"/>
  <c r="O821" i="33"/>
  <c r="O850" i="33"/>
  <c r="P850" i="33"/>
  <c r="Q850" i="40"/>
  <c r="W821" i="33"/>
  <c r="W805" i="33"/>
  <c r="F800" i="33"/>
  <c r="F46" i="33"/>
  <c r="N793" i="33"/>
  <c r="N800" i="33"/>
  <c r="V793" i="33"/>
  <c r="V800" i="33"/>
  <c r="C800" i="33"/>
  <c r="O805" i="33"/>
  <c r="I119" i="33"/>
  <c r="Q2254" i="33"/>
  <c r="U840" i="33"/>
  <c r="T840" i="33"/>
  <c r="V2221" i="33"/>
  <c r="V2226" i="33"/>
  <c r="E722" i="33"/>
  <c r="D721" i="33"/>
  <c r="C721" i="33"/>
  <c r="C726" i="33"/>
  <c r="Q831" i="33"/>
  <c r="M2312" i="33"/>
  <c r="E2312" i="33"/>
  <c r="F2314" i="33"/>
  <c r="S710" i="33"/>
  <c r="S712" i="33"/>
  <c r="L710" i="33"/>
  <c r="M717" i="33"/>
  <c r="X725" i="33"/>
  <c r="U725" i="33"/>
  <c r="T741" i="33"/>
  <c r="V777" i="33"/>
  <c r="P800" i="33"/>
  <c r="H156" i="33"/>
  <c r="S161" i="33"/>
  <c r="S171" i="33"/>
  <c r="S169" i="33"/>
  <c r="C138" i="33"/>
  <c r="C149" i="33"/>
  <c r="D156" i="33"/>
  <c r="C155" i="33"/>
  <c r="C156" i="33"/>
  <c r="W224" i="33"/>
  <c r="T247" i="33"/>
  <c r="T217" i="33"/>
  <c r="T218" i="33"/>
  <c r="P740" i="33"/>
  <c r="P720" i="33"/>
  <c r="P725" i="33"/>
  <c r="H726" i="33"/>
  <c r="E725" i="33"/>
  <c r="Q793" i="33"/>
  <c r="X800" i="33"/>
  <c r="R799" i="33"/>
  <c r="G799" i="33"/>
  <c r="K830" i="33"/>
  <c r="G770" i="33"/>
  <c r="X844" i="33"/>
  <c r="Z839" i="33"/>
  <c r="Z840" i="33"/>
  <c r="E169" i="33"/>
  <c r="M170" i="33"/>
  <c r="Y793" i="33"/>
  <c r="W850" i="33"/>
  <c r="H842" i="33"/>
  <c r="L843" i="33"/>
  <c r="H805" i="33"/>
  <c r="H811" i="33"/>
  <c r="I132" i="33"/>
  <c r="I124" i="33"/>
  <c r="I134" i="33"/>
  <c r="AB299" i="33"/>
  <c r="U247" i="33"/>
  <c r="U217" i="33"/>
  <c r="U218" i="33"/>
  <c r="AA247" i="33"/>
  <c r="T247" i="40"/>
  <c r="T248" i="40"/>
  <c r="T210" i="40"/>
  <c r="Q799" i="33"/>
  <c r="Q800" i="33"/>
  <c r="U156" i="33"/>
  <c r="AA292" i="33"/>
  <c r="AA293" i="33"/>
  <c r="AA217" i="33"/>
  <c r="AA218" i="33"/>
  <c r="S292" i="33"/>
  <c r="S293" i="33"/>
  <c r="S291" i="33"/>
  <c r="S217" i="33"/>
  <c r="S218" i="33"/>
  <c r="K292" i="33"/>
  <c r="K217" i="33"/>
  <c r="K218" i="33"/>
  <c r="K293" i="33"/>
  <c r="K291" i="33"/>
  <c r="Q725" i="33"/>
  <c r="Y741" i="33"/>
  <c r="X722" i="33"/>
  <c r="G777" i="33"/>
  <c r="AA805" i="33"/>
  <c r="AA821" i="33"/>
  <c r="AA800" i="33"/>
  <c r="AA793" i="33"/>
  <c r="Z830" i="33"/>
  <c r="Z770" i="33"/>
  <c r="Z771" i="33"/>
  <c r="O132" i="33"/>
  <c r="O124" i="33"/>
  <c r="O134" i="33"/>
  <c r="W119" i="33"/>
  <c r="X119" i="33"/>
  <c r="T2226" i="33"/>
  <c r="U2226" i="33"/>
  <c r="S741" i="33"/>
  <c r="O726" i="33"/>
  <c r="T793" i="33"/>
  <c r="F770" i="33"/>
  <c r="F771" i="33"/>
  <c r="T850" i="33"/>
  <c r="N839" i="33"/>
  <c r="O840" i="33"/>
  <c r="Q156" i="33"/>
  <c r="AC284" i="33"/>
  <c r="AB282" i="33"/>
  <c r="S2312" i="33"/>
  <c r="E732" i="33"/>
  <c r="Y712" i="33"/>
  <c r="Q717" i="33"/>
  <c r="W770" i="33"/>
  <c r="I805" i="33"/>
  <c r="W800" i="33"/>
  <c r="R821" i="33"/>
  <c r="E805" i="33"/>
  <c r="S830" i="33"/>
  <c r="M832" i="33"/>
  <c r="Q161" i="33"/>
  <c r="Q171" i="33"/>
  <c r="Q169" i="33"/>
  <c r="U176" i="33"/>
  <c r="U186" i="33"/>
  <c r="Y148" i="33"/>
  <c r="Y139" i="33"/>
  <c r="Y150" i="33"/>
  <c r="X850" i="33"/>
  <c r="G246" i="33"/>
  <c r="W240" i="33"/>
  <c r="X240" i="33"/>
  <c r="R217" i="33"/>
  <c r="R218" i="33"/>
  <c r="U839" i="33"/>
  <c r="M840" i="33"/>
  <c r="E124" i="33"/>
  <c r="E134" i="33"/>
  <c r="M139" i="33"/>
  <c r="M150" i="33"/>
  <c r="X311" i="33"/>
  <c r="P311" i="33"/>
  <c r="H311" i="33"/>
  <c r="C252" i="33"/>
  <c r="W282" i="33"/>
  <c r="O282" i="33"/>
  <c r="D284" i="33"/>
  <c r="L285" i="33"/>
  <c r="I284" i="33"/>
  <c r="U291" i="33"/>
  <c r="W156" i="33"/>
  <c r="AB283" i="33"/>
  <c r="E284" i="33"/>
  <c r="N283" i="33"/>
  <c r="Y246" i="33"/>
  <c r="Y844" i="33"/>
  <c r="S843" i="33"/>
  <c r="M119" i="33"/>
  <c r="Q119" i="33"/>
  <c r="C752" i="33"/>
  <c r="N752" i="40"/>
  <c r="AA311" i="33"/>
  <c r="T311" i="40"/>
  <c r="S311" i="33"/>
  <c r="K311" i="33"/>
  <c r="J284" i="33"/>
  <c r="J247" i="33"/>
  <c r="W176" i="33"/>
  <c r="W186" i="33"/>
  <c r="W839" i="33"/>
  <c r="P252" i="33"/>
  <c r="F252" i="33"/>
  <c r="O283" i="33"/>
  <c r="I285" i="33"/>
  <c r="AC291" i="33"/>
  <c r="H2309" i="33"/>
  <c r="H2314" i="33"/>
  <c r="T2312" i="33"/>
  <c r="G2312" i="33"/>
  <c r="O2312" i="33"/>
  <c r="V2312" i="33"/>
  <c r="P2312" i="33"/>
  <c r="C2312" i="33"/>
  <c r="K720" i="33"/>
  <c r="L725" i="33"/>
  <c r="D717" i="33"/>
  <c r="D732" i="33"/>
  <c r="W715" i="33"/>
  <c r="W717" i="33"/>
  <c r="M725" i="33"/>
  <c r="X717" i="33"/>
  <c r="X741" i="33"/>
  <c r="H710" i="33"/>
  <c r="I712" i="33"/>
  <c r="E726" i="33"/>
  <c r="S799" i="33"/>
  <c r="S800" i="33"/>
  <c r="S770" i="33"/>
  <c r="W830" i="33"/>
  <c r="R832" i="33"/>
  <c r="R831" i="33"/>
  <c r="G161" i="33"/>
  <c r="G171" i="33"/>
  <c r="G169" i="33"/>
  <c r="S720" i="33"/>
  <c r="Y732" i="33"/>
  <c r="L735" i="33"/>
  <c r="M740" i="33"/>
  <c r="M777" i="33"/>
  <c r="P842" i="33"/>
  <c r="Q844" i="33"/>
  <c r="P805" i="33"/>
  <c r="P811" i="33"/>
  <c r="I843" i="33"/>
  <c r="J844" i="33"/>
  <c r="M176" i="33"/>
  <c r="M186" i="33"/>
  <c r="M184" i="33"/>
  <c r="R224" i="33"/>
  <c r="W311" i="33"/>
  <c r="O311" i="33"/>
  <c r="G311" i="33"/>
  <c r="Y293" i="33"/>
  <c r="Z293" i="33"/>
  <c r="Y292" i="33"/>
  <c r="Y291" i="33"/>
  <c r="Y217" i="33"/>
  <c r="Y218" i="33"/>
  <c r="AC292" i="33"/>
  <c r="Q293" i="33"/>
  <c r="R293" i="33"/>
  <c r="Q292" i="33"/>
  <c r="Q291" i="33"/>
  <c r="Q217" i="33"/>
  <c r="Q218" i="33"/>
  <c r="U292" i="33"/>
  <c r="I293" i="33"/>
  <c r="J293" i="33"/>
  <c r="I292" i="33"/>
  <c r="I291" i="33"/>
  <c r="I217" i="33"/>
  <c r="I218" i="33"/>
  <c r="M292" i="33"/>
  <c r="P737" i="33"/>
  <c r="U722" i="33"/>
  <c r="G850" i="33"/>
  <c r="AC846" i="33"/>
  <c r="E170" i="33"/>
  <c r="E161" i="33"/>
  <c r="E171" i="33"/>
  <c r="V224" i="33"/>
  <c r="O732" i="33"/>
  <c r="Q741" i="33"/>
  <c r="D725" i="33"/>
  <c r="X737" i="33"/>
  <c r="P726" i="33"/>
  <c r="U740" i="33"/>
  <c r="U737" i="33"/>
  <c r="H730" i="33"/>
  <c r="I740" i="33"/>
  <c r="D710" i="33"/>
  <c r="E712" i="33"/>
  <c r="V821" i="33"/>
  <c r="V805" i="33"/>
  <c r="V811" i="33"/>
  <c r="U800" i="33"/>
  <c r="U793" i="33"/>
  <c r="E830" i="33"/>
  <c r="T732" i="33"/>
  <c r="T740" i="33"/>
  <c r="C770" i="33"/>
  <c r="C799" i="33"/>
  <c r="T842" i="33"/>
  <c r="U844" i="33"/>
  <c r="T805" i="33"/>
  <c r="T811" i="33"/>
  <c r="N842" i="33"/>
  <c r="N805" i="33"/>
  <c r="N811" i="33"/>
  <c r="O119" i="33"/>
  <c r="P119" i="33"/>
  <c r="D740" i="33"/>
  <c r="W722" i="33"/>
  <c r="Y725" i="33"/>
  <c r="M726" i="33"/>
  <c r="L721" i="33"/>
  <c r="E777" i="33"/>
  <c r="E780" i="33"/>
  <c r="E1668" i="33"/>
  <c r="E1665" i="33"/>
  <c r="O830" i="33"/>
  <c r="Q830" i="40"/>
  <c r="O770" i="33"/>
  <c r="D184" i="33"/>
  <c r="D176" i="33"/>
  <c r="D186" i="33"/>
  <c r="C732" i="33"/>
  <c r="X710" i="33"/>
  <c r="X730" i="33"/>
  <c r="Y740" i="33"/>
  <c r="M741" i="33"/>
  <c r="M732" i="33"/>
  <c r="V850" i="33"/>
  <c r="AA830" i="33"/>
  <c r="T830" i="40"/>
  <c r="T737" i="33"/>
  <c r="S730" i="33"/>
  <c r="Y717" i="33"/>
  <c r="U726" i="33"/>
  <c r="T721" i="33"/>
  <c r="T770" i="33"/>
  <c r="T771" i="33"/>
  <c r="T799" i="33"/>
  <c r="U850" i="33"/>
  <c r="U805" i="33"/>
  <c r="U811" i="33"/>
  <c r="L800" i="33"/>
  <c r="D830" i="33"/>
  <c r="H831" i="33"/>
  <c r="N777" i="33"/>
  <c r="Y799" i="33"/>
  <c r="Y770" i="33"/>
  <c r="Y771" i="33"/>
  <c r="Y800" i="33"/>
  <c r="J831" i="33"/>
  <c r="Y777" i="33"/>
  <c r="AB770" i="33"/>
  <c r="AB771" i="33"/>
  <c r="AB777" i="33"/>
  <c r="Q777" i="33"/>
  <c r="AB800" i="33"/>
  <c r="AB799" i="33"/>
  <c r="X830" i="33"/>
  <c r="Y832" i="33"/>
  <c r="H832" i="33"/>
  <c r="Z821" i="33"/>
  <c r="AD822" i="33"/>
  <c r="Z805" i="33"/>
  <c r="Z811" i="33"/>
  <c r="I46" i="33"/>
  <c r="P777" i="33"/>
  <c r="J777" i="33"/>
  <c r="S850" i="33"/>
  <c r="R850" i="40"/>
  <c r="R851" i="40"/>
  <c r="V831" i="33"/>
  <c r="S821" i="33"/>
  <c r="R821" i="40"/>
  <c r="S805" i="33"/>
  <c r="R800" i="33"/>
  <c r="Z793" i="33"/>
  <c r="Z800" i="33"/>
  <c r="C777" i="33"/>
  <c r="Z777" i="33"/>
  <c r="X161" i="33"/>
  <c r="X171" i="33"/>
  <c r="X169" i="33"/>
  <c r="F850" i="33"/>
  <c r="T777" i="33"/>
  <c r="O176" i="33"/>
  <c r="O186" i="33"/>
  <c r="O184" i="33"/>
  <c r="AC777" i="33"/>
  <c r="K842" i="33"/>
  <c r="K805" i="33"/>
  <c r="U846" i="33"/>
  <c r="O777" i="33"/>
  <c r="L170" i="33"/>
  <c r="L161" i="33"/>
  <c r="L171" i="33"/>
  <c r="T170" i="33"/>
  <c r="T161" i="33"/>
  <c r="T171" i="33"/>
  <c r="R777" i="33"/>
  <c r="M799" i="33"/>
  <c r="M800" i="33"/>
  <c r="H800" i="33"/>
  <c r="H46" i="33"/>
  <c r="H161" i="33"/>
  <c r="H171" i="33"/>
  <c r="H169" i="33"/>
  <c r="E224" i="33"/>
  <c r="U311" i="33"/>
  <c r="E850" i="33"/>
  <c r="N832" i="33"/>
  <c r="N831" i="33"/>
  <c r="AC821" i="33"/>
  <c r="AB844" i="33"/>
  <c r="AB839" i="33"/>
  <c r="X840" i="33"/>
  <c r="X839" i="33"/>
  <c r="T839" i="33"/>
  <c r="P840" i="33"/>
  <c r="P839" i="33"/>
  <c r="AA224" i="33"/>
  <c r="O224" i="33"/>
  <c r="Z284" i="33"/>
  <c r="AC283" i="33"/>
  <c r="Y284" i="33"/>
  <c r="Y285" i="33"/>
  <c r="Y283" i="33"/>
  <c r="Y282" i="33"/>
  <c r="W285" i="33"/>
  <c r="Q176" i="33"/>
  <c r="Q186" i="33"/>
  <c r="Q185" i="33"/>
  <c r="H148" i="33"/>
  <c r="H139" i="33"/>
  <c r="H150" i="33"/>
  <c r="G133" i="33"/>
  <c r="Y224" i="33"/>
  <c r="AC839" i="33"/>
  <c r="AC840" i="33"/>
  <c r="K156" i="33"/>
  <c r="L156" i="33"/>
  <c r="C291" i="33"/>
  <c r="C217" i="33"/>
  <c r="C218" i="33"/>
  <c r="X224" i="33"/>
  <c r="I224" i="33"/>
  <c r="D224" i="33"/>
  <c r="V292" i="33"/>
  <c r="V291" i="33"/>
  <c r="Z292" i="33"/>
  <c r="V293" i="33"/>
  <c r="N292" i="33"/>
  <c r="N291" i="33"/>
  <c r="R292" i="33"/>
  <c r="N293" i="33"/>
  <c r="N217" i="33"/>
  <c r="N218" i="33"/>
  <c r="J292" i="33"/>
  <c r="F217" i="33"/>
  <c r="F218" i="33"/>
  <c r="F291" i="33"/>
  <c r="Z217" i="33"/>
  <c r="Z218" i="33"/>
  <c r="H184" i="33"/>
  <c r="H176" i="33"/>
  <c r="H186" i="33"/>
  <c r="E139" i="33"/>
  <c r="E150" i="33"/>
  <c r="E148" i="33"/>
  <c r="C311" i="33"/>
  <c r="M224" i="33"/>
  <c r="AA299" i="33"/>
  <c r="R300" i="33"/>
  <c r="R301" i="33"/>
  <c r="Q284" i="33"/>
  <c r="Q283" i="33"/>
  <c r="Q285" i="33"/>
  <c r="Q252" i="33"/>
  <c r="J252" i="33"/>
  <c r="W303" i="33"/>
  <c r="X305" i="33"/>
  <c r="O303" i="33"/>
  <c r="S304" i="33"/>
  <c r="G303" i="33"/>
  <c r="O285" i="33"/>
  <c r="W843" i="33"/>
  <c r="P176" i="33"/>
  <c r="P186" i="33"/>
  <c r="P184" i="33"/>
  <c r="AA843" i="33"/>
  <c r="Y132" i="33"/>
  <c r="K139" i="33"/>
  <c r="K150" i="33"/>
  <c r="Z844" i="33"/>
  <c r="Z843" i="33"/>
  <c r="Y840" i="33"/>
  <c r="Q839" i="33"/>
  <c r="Q840" i="33"/>
  <c r="M132" i="33"/>
  <c r="M124" i="33"/>
  <c r="M134" i="33"/>
  <c r="U119" i="33"/>
  <c r="Q139" i="33"/>
  <c r="Q150" i="33"/>
  <c r="Q148" i="33"/>
  <c r="AB224" i="33"/>
  <c r="W300" i="33"/>
  <c r="W301" i="33"/>
  <c r="O299" i="33"/>
  <c r="S300" i="33"/>
  <c r="T252" i="33"/>
  <c r="I252" i="33"/>
  <c r="I247" i="33"/>
  <c r="I44" i="33"/>
  <c r="I240" i="33"/>
  <c r="N246" i="33"/>
  <c r="Q282" i="33"/>
  <c r="D124" i="33"/>
  <c r="D134" i="33"/>
  <c r="E176" i="33"/>
  <c r="E186" i="33"/>
  <c r="X139" i="33"/>
  <c r="X150" i="33"/>
  <c r="X149" i="33"/>
  <c r="W138" i="33"/>
  <c r="P224" i="33"/>
  <c r="E217" i="33"/>
  <c r="E218" i="33"/>
  <c r="Q132" i="33"/>
  <c r="Q124" i="33"/>
  <c r="Q134" i="33"/>
  <c r="V311" i="33"/>
  <c r="N311" i="33"/>
  <c r="F311" i="33"/>
  <c r="X293" i="33"/>
  <c r="X292" i="33"/>
  <c r="X291" i="33"/>
  <c r="P293" i="33"/>
  <c r="P292" i="33"/>
  <c r="P291" i="33"/>
  <c r="P217" i="33"/>
  <c r="P218" i="33"/>
  <c r="H293" i="33"/>
  <c r="H292" i="33"/>
  <c r="H291" i="33"/>
  <c r="H217" i="33"/>
  <c r="H218" i="33"/>
  <c r="T301" i="33"/>
  <c r="T300" i="33"/>
  <c r="L299" i="33"/>
  <c r="P300" i="33"/>
  <c r="Y252" i="33"/>
  <c r="R284" i="33"/>
  <c r="E311" i="33"/>
  <c r="W292" i="33"/>
  <c r="W291" i="33"/>
  <c r="O292" i="33"/>
  <c r="O291" i="33"/>
  <c r="G291" i="33"/>
  <c r="G293" i="33"/>
  <c r="G292" i="33"/>
  <c r="S301" i="33"/>
  <c r="H246" i="33"/>
  <c r="H247" i="33"/>
  <c r="H44" i="33"/>
  <c r="V284" i="33"/>
  <c r="U285" i="33"/>
  <c r="U284" i="33"/>
  <c r="U283" i="33"/>
  <c r="U282" i="33"/>
  <c r="W293" i="33"/>
  <c r="M843" i="33"/>
  <c r="M844" i="33"/>
  <c r="O839" i="33"/>
  <c r="D161" i="33"/>
  <c r="D171" i="33"/>
  <c r="U252" i="33"/>
  <c r="Y301" i="33"/>
  <c r="Y300" i="33"/>
  <c r="Q301" i="33"/>
  <c r="Q300" i="33"/>
  <c r="Z300" i="33"/>
  <c r="Z301" i="33"/>
  <c r="V285" i="33"/>
  <c r="N284" i="33"/>
  <c r="M285" i="33"/>
  <c r="M284" i="33"/>
  <c r="M282" i="33"/>
  <c r="M283" i="33"/>
  <c r="O293" i="33"/>
  <c r="W217" i="33"/>
  <c r="W218" i="33"/>
  <c r="Q843" i="33"/>
  <c r="V840" i="33"/>
  <c r="T119" i="33"/>
  <c r="X176" i="33"/>
  <c r="X186" i="33"/>
  <c r="Z311" i="33"/>
  <c r="AD312" i="33"/>
  <c r="R311" i="33"/>
  <c r="J311" i="33"/>
  <c r="AB291" i="33"/>
  <c r="AB293" i="33"/>
  <c r="AB292" i="33"/>
  <c r="AB217" i="33"/>
  <c r="AB218" i="33"/>
  <c r="T291" i="33"/>
  <c r="T293" i="33"/>
  <c r="T292" i="33"/>
  <c r="L291" i="33"/>
  <c r="L293" i="33"/>
  <c r="L292" i="33"/>
  <c r="D291" i="33"/>
  <c r="C240" i="33"/>
  <c r="S246" i="33"/>
  <c r="N840" i="33"/>
  <c r="R247" i="33"/>
  <c r="AA240" i="33"/>
  <c r="V300" i="33"/>
  <c r="V301" i="33"/>
  <c r="N300" i="33"/>
  <c r="N301" i="33"/>
  <c r="H252" i="33"/>
  <c r="X282" i="33"/>
  <c r="X283" i="33"/>
  <c r="W284" i="33"/>
  <c r="T283" i="33"/>
  <c r="J282" i="33"/>
  <c r="R282" i="33"/>
  <c r="O284" i="33"/>
  <c r="V305" i="33"/>
  <c r="V304" i="33"/>
  <c r="N305" i="33"/>
  <c r="N304" i="33"/>
  <c r="H285" i="33"/>
  <c r="P285" i="33"/>
  <c r="X285" i="33"/>
  <c r="M148" i="33"/>
  <c r="T240" i="33"/>
  <c r="O247" i="33"/>
  <c r="M247" i="33"/>
  <c r="U300" i="33"/>
  <c r="U301" i="33"/>
  <c r="T284" i="33"/>
  <c r="K282" i="33"/>
  <c r="K284" i="33"/>
  <c r="AC305" i="33"/>
  <c r="AC304" i="33"/>
  <c r="U305" i="33"/>
  <c r="U304" i="33"/>
  <c r="X284" i="33"/>
  <c r="AB284" i="33"/>
  <c r="L284" i="33"/>
  <c r="P284" i="33"/>
  <c r="H284" i="33"/>
  <c r="AB305" i="33"/>
  <c r="AB304" i="33"/>
  <c r="T305" i="33"/>
  <c r="T304" i="33"/>
  <c r="J285" i="33"/>
  <c r="R285" i="33"/>
  <c r="H283" i="33"/>
  <c r="P283" i="33"/>
  <c r="AA305" i="33"/>
  <c r="S305" i="33"/>
  <c r="K285" i="33"/>
  <c r="S285" i="33"/>
  <c r="Z304" i="33"/>
  <c r="Z305" i="33"/>
  <c r="R304" i="33"/>
  <c r="R305" i="33"/>
  <c r="T285" i="33"/>
  <c r="Y305" i="33"/>
  <c r="Y304" i="33"/>
  <c r="Q304" i="33"/>
  <c r="Q305" i="33"/>
  <c r="G284" i="33"/>
  <c r="X301" i="33"/>
  <c r="X300" i="33"/>
  <c r="V283" i="33"/>
  <c r="H282" i="33"/>
  <c r="K283" i="33"/>
  <c r="X304" i="33"/>
  <c r="P304" i="33"/>
  <c r="AH616" i="33"/>
  <c r="AG394" i="33"/>
  <c r="AH394" i="33"/>
  <c r="U394" i="40"/>
  <c r="AA1029" i="33"/>
  <c r="AP1029" i="33"/>
  <c r="W1029" i="40"/>
  <c r="AO1029" i="33"/>
  <c r="AO2083" i="33"/>
  <c r="AO2094" i="33"/>
  <c r="AC1029" i="33"/>
  <c r="AC2083" i="33"/>
  <c r="AC2094" i="33"/>
  <c r="AB1029" i="33"/>
  <c r="AB2083" i="33"/>
  <c r="AB2094" i="33"/>
  <c r="AN1029" i="33"/>
  <c r="AN2083" i="33"/>
  <c r="AN2094" i="33"/>
  <c r="AL1029" i="33"/>
  <c r="AH1029" i="33"/>
  <c r="AM1029" i="33"/>
  <c r="AM2083" i="33"/>
  <c r="AM2094" i="33"/>
  <c r="AK1029" i="33"/>
  <c r="AK2083" i="33"/>
  <c r="AK2094" i="33"/>
  <c r="AA2083" i="33"/>
  <c r="AD1029" i="33"/>
  <c r="AE1029" i="33"/>
  <c r="AE2083" i="33"/>
  <c r="AE2094" i="33"/>
  <c r="AF1029" i="33"/>
  <c r="AF2083" i="33"/>
  <c r="AF2094" i="33"/>
  <c r="AI1029" i="33"/>
  <c r="AI2083" i="33"/>
  <c r="AI2094" i="33"/>
  <c r="AJ1029" i="33"/>
  <c r="AJ2083" i="33"/>
  <c r="AJ2094" i="33"/>
  <c r="AG1029" i="33"/>
  <c r="AG2083" i="33"/>
  <c r="AG2094" i="33"/>
  <c r="P1827" i="40"/>
  <c r="AG369" i="33"/>
  <c r="AH369" i="33"/>
  <c r="U369" i="40"/>
  <c r="AG538" i="33"/>
  <c r="AG615" i="33"/>
  <c r="AG432" i="33"/>
  <c r="AH432" i="33"/>
  <c r="U432" i="40"/>
  <c r="AG525" i="33"/>
  <c r="AG530" i="33"/>
  <c r="O1827" i="40"/>
  <c r="Q1827" i="40"/>
  <c r="D1665" i="33"/>
  <c r="N1665" i="40"/>
  <c r="N1668" i="40"/>
  <c r="N1827" i="40"/>
  <c r="DJ2094" i="33"/>
  <c r="AO1884" i="40"/>
  <c r="AO1873" i="40"/>
  <c r="AG616" i="33"/>
  <c r="AG533" i="33"/>
  <c r="AH621" i="33"/>
  <c r="AF1964" i="33"/>
  <c r="AG407" i="33"/>
  <c r="AH407" i="33"/>
  <c r="U407" i="40"/>
  <c r="U532" i="40"/>
  <c r="S839" i="40"/>
  <c r="AG417" i="33"/>
  <c r="AH417" i="33"/>
  <c r="U417" i="40"/>
  <c r="T1478" i="40"/>
  <c r="R278" i="40"/>
  <c r="N227" i="40"/>
  <c r="N228" i="40"/>
  <c r="N295" i="40"/>
  <c r="Q260" i="40"/>
  <c r="Q283" i="40"/>
  <c r="S260" i="40"/>
  <c r="W1541" i="40"/>
  <c r="Q851" i="40"/>
  <c r="R853" i="40"/>
  <c r="P278" i="40"/>
  <c r="Q839" i="40"/>
  <c r="AF1645" i="40"/>
  <c r="AR1540" i="33"/>
  <c r="AS1540" i="33"/>
  <c r="AT1540" i="33"/>
  <c r="AU1540" i="33"/>
  <c r="AE1859" i="33"/>
  <c r="AE1861" i="33"/>
  <c r="AE1885" i="33"/>
  <c r="AF1858" i="33"/>
  <c r="AF1861" i="33"/>
  <c r="AF1885" i="33"/>
  <c r="AG1858" i="33"/>
  <c r="AE1964" i="33"/>
  <c r="R218" i="40"/>
  <c r="CB1645" i="33"/>
  <c r="CC1645" i="33"/>
  <c r="CD1645" i="33"/>
  <c r="CE1645" i="33"/>
  <c r="C1613" i="33"/>
  <c r="N1613" i="40"/>
  <c r="S283" i="40"/>
  <c r="C1635" i="33"/>
  <c r="C1636" i="33"/>
  <c r="C1641" i="33"/>
  <c r="N1631" i="40"/>
  <c r="AR1541" i="33"/>
  <c r="AS1541" i="33"/>
  <c r="AT1541" i="33"/>
  <c r="AU1541" i="33"/>
  <c r="N1632" i="40"/>
  <c r="W1540" i="40"/>
  <c r="AE1405" i="33"/>
  <c r="R839" i="40"/>
  <c r="R291" i="40"/>
  <c r="X1401" i="40"/>
  <c r="AD1475" i="33"/>
  <c r="T1475" i="40"/>
  <c r="T1474" i="40"/>
  <c r="X1467" i="40"/>
  <c r="Q247" i="40"/>
  <c r="Q249" i="40"/>
  <c r="T196" i="40"/>
  <c r="T283" i="40"/>
  <c r="S853" i="40"/>
  <c r="P853" i="40"/>
  <c r="N846" i="40"/>
  <c r="N112" i="40"/>
  <c r="S258" i="40"/>
  <c r="N704" i="40"/>
  <c r="S278" i="40"/>
  <c r="T1418" i="40"/>
  <c r="AA1420" i="33"/>
  <c r="T1420" i="40"/>
  <c r="O830" i="40"/>
  <c r="W1407" i="40"/>
  <c r="N28" i="40"/>
  <c r="R846" i="40"/>
  <c r="R842" i="40"/>
  <c r="S843" i="40"/>
  <c r="W1401" i="40"/>
  <c r="W771" i="33"/>
  <c r="S771" i="40"/>
  <c r="S770" i="40"/>
  <c r="Q752" i="40"/>
  <c r="S196" i="40"/>
  <c r="L827" i="33"/>
  <c r="L828" i="33"/>
  <c r="AA828" i="33"/>
  <c r="T826" i="40"/>
  <c r="AA827" i="33"/>
  <c r="AE827" i="33"/>
  <c r="Q210" i="40"/>
  <c r="R210" i="40"/>
  <c r="S247" i="40"/>
  <c r="S249" i="40"/>
  <c r="P800" i="40"/>
  <c r="P802" i="40"/>
  <c r="O196" i="40"/>
  <c r="P752" i="40"/>
  <c r="N19" i="40"/>
  <c r="Q19" i="40"/>
  <c r="S846" i="40"/>
  <c r="P26" i="40"/>
  <c r="N766" i="40"/>
  <c r="N765" i="40"/>
  <c r="P17" i="40"/>
  <c r="W253" i="33"/>
  <c r="S252" i="40"/>
  <c r="N282" i="40"/>
  <c r="O283" i="40"/>
  <c r="M285" i="40"/>
  <c r="L285" i="40"/>
  <c r="K285" i="40"/>
  <c r="O227" i="40"/>
  <c r="O228" i="40"/>
  <c r="O295" i="40"/>
  <c r="O223" i="40"/>
  <c r="O224" i="40"/>
  <c r="T37" i="40"/>
  <c r="O590" i="40"/>
  <c r="O599" i="40"/>
  <c r="O842" i="40"/>
  <c r="Z827" i="33"/>
  <c r="Z828" i="33"/>
  <c r="AD827" i="33"/>
  <c r="Q246" i="40"/>
  <c r="H704" i="33"/>
  <c r="I704" i="33"/>
  <c r="J704" i="33"/>
  <c r="K704" i="33"/>
  <c r="P227" i="40"/>
  <c r="P228" i="40"/>
  <c r="P295" i="40"/>
  <c r="P223" i="40"/>
  <c r="P224" i="40"/>
  <c r="G828" i="33"/>
  <c r="O826" i="40"/>
  <c r="G827" i="33"/>
  <c r="Q853" i="40"/>
  <c r="Q291" i="40"/>
  <c r="Q217" i="40"/>
  <c r="Q218" i="40"/>
  <c r="S215" i="40"/>
  <c r="S214" i="40"/>
  <c r="Q37" i="40"/>
  <c r="S311" i="40"/>
  <c r="T312" i="40"/>
  <c r="Q821" i="40"/>
  <c r="R822" i="40"/>
  <c r="Q40" i="33"/>
  <c r="S590" i="40"/>
  <c r="S599" i="40"/>
  <c r="Q599" i="40"/>
  <c r="Q590" i="40"/>
  <c r="I827" i="33"/>
  <c r="I828" i="33"/>
  <c r="N246" i="40"/>
  <c r="K811" i="33"/>
  <c r="P805" i="40"/>
  <c r="P811" i="40"/>
  <c r="N252" i="40"/>
  <c r="S832" i="33"/>
  <c r="R830" i="40"/>
  <c r="R831" i="40"/>
  <c r="S850" i="40"/>
  <c r="S851" i="40"/>
  <c r="G771" i="33"/>
  <c r="O771" i="40"/>
  <c r="O770" i="40"/>
  <c r="G253" i="33"/>
  <c r="O252" i="40"/>
  <c r="T850" i="40"/>
  <c r="Q800" i="40"/>
  <c r="Q802" i="40"/>
  <c r="O752" i="40"/>
  <c r="T766" i="40"/>
  <c r="T765" i="40"/>
  <c r="N550" i="40"/>
  <c r="N549" i="40"/>
  <c r="S632" i="40"/>
  <c r="N821" i="40"/>
  <c r="R19" i="40"/>
  <c r="O40" i="33"/>
  <c r="Q35" i="40"/>
  <c r="T40" i="33"/>
  <c r="N17" i="40"/>
  <c r="Q17" i="40"/>
  <c r="Q842" i="40"/>
  <c r="R843" i="40"/>
  <c r="N277" i="40"/>
  <c r="O278" i="40"/>
  <c r="K280" i="40"/>
  <c r="L280" i="40"/>
  <c r="M280" i="40"/>
  <c r="P827" i="33"/>
  <c r="R223" i="40"/>
  <c r="R224" i="40"/>
  <c r="R227" i="40"/>
  <c r="R228" i="40"/>
  <c r="R295" i="40"/>
  <c r="O37" i="40"/>
  <c r="O287" i="40"/>
  <c r="O240" i="40"/>
  <c r="N599" i="40"/>
  <c r="N590" i="40"/>
  <c r="S217" i="40"/>
  <c r="S218" i="40"/>
  <c r="S291" i="40"/>
  <c r="S292" i="40"/>
  <c r="O771" i="33"/>
  <c r="Q771" i="40"/>
  <c r="Q770" i="40"/>
  <c r="G44" i="33"/>
  <c r="O247" i="40"/>
  <c r="O249" i="40"/>
  <c r="O210" i="40"/>
  <c r="Q846" i="40"/>
  <c r="Q847" i="40"/>
  <c r="M827" i="33"/>
  <c r="M828" i="33"/>
  <c r="T299" i="40"/>
  <c r="T300" i="40"/>
  <c r="T249" i="40"/>
  <c r="O258" i="40"/>
  <c r="S55" i="40"/>
  <c r="C40" i="33"/>
  <c r="N37" i="40"/>
  <c r="L844" i="33"/>
  <c r="P842" i="40"/>
  <c r="S811" i="33"/>
  <c r="R805" i="40"/>
  <c r="R811" i="40"/>
  <c r="S830" i="40"/>
  <c r="Q766" i="40"/>
  <c r="Q765" i="40"/>
  <c r="AE822" i="33"/>
  <c r="T821" i="40"/>
  <c r="L832" i="33"/>
  <c r="P830" i="40"/>
  <c r="O811" i="33"/>
  <c r="Q805" i="40"/>
  <c r="Q811" i="40"/>
  <c r="K771" i="33"/>
  <c r="P771" i="40"/>
  <c r="P770" i="40"/>
  <c r="Q780" i="40"/>
  <c r="R196" i="40"/>
  <c r="P196" i="40"/>
  <c r="R766" i="40"/>
  <c r="R765" i="40"/>
  <c r="P766" i="40"/>
  <c r="P765" i="40"/>
  <c r="Q258" i="40"/>
  <c r="AD44" i="33"/>
  <c r="AE247" i="33"/>
  <c r="S31" i="33"/>
  <c r="R28" i="40"/>
  <c r="T35" i="40"/>
  <c r="R599" i="40"/>
  <c r="R590" i="40"/>
  <c r="R240" i="40"/>
  <c r="R287" i="40"/>
  <c r="Q227" i="40"/>
  <c r="Q228" i="40"/>
  <c r="Q295" i="40"/>
  <c r="Q223" i="40"/>
  <c r="Q224" i="40"/>
  <c r="R826" i="40"/>
  <c r="S827" i="33"/>
  <c r="S828" i="33"/>
  <c r="AB1484" i="33"/>
  <c r="N703" i="40"/>
  <c r="N287" i="40"/>
  <c r="N240" i="40"/>
  <c r="T287" i="40"/>
  <c r="T240" i="40"/>
  <c r="S240" i="40"/>
  <c r="S287" i="40"/>
  <c r="Q240" i="40"/>
  <c r="Q287" i="40"/>
  <c r="R780" i="40"/>
  <c r="Q196" i="40"/>
  <c r="C44" i="33"/>
  <c r="N44" i="40"/>
  <c r="N247" i="40"/>
  <c r="N249" i="40"/>
  <c r="U831" i="40"/>
  <c r="O311" i="40"/>
  <c r="S771" i="33"/>
  <c r="R771" i="40"/>
  <c r="R770" i="40"/>
  <c r="E811" i="33"/>
  <c r="N805" i="40"/>
  <c r="N811" i="40"/>
  <c r="AA811" i="33"/>
  <c r="G832" i="33"/>
  <c r="S780" i="40"/>
  <c r="P215" i="40"/>
  <c r="P214" i="40"/>
  <c r="P258" i="40"/>
  <c r="P263" i="40"/>
  <c r="P269" i="40"/>
  <c r="T752" i="40"/>
  <c r="N210" i="40"/>
  <c r="N632" i="40"/>
  <c r="P632" i="40"/>
  <c r="O19" i="40"/>
  <c r="Q26" i="40"/>
  <c r="O55" i="40"/>
  <c r="P19" i="40"/>
  <c r="V40" i="33"/>
  <c r="R17" i="40"/>
  <c r="P287" i="40"/>
  <c r="P240" i="40"/>
  <c r="P599" i="40"/>
  <c r="P590" i="40"/>
  <c r="R35" i="40"/>
  <c r="O260" i="40"/>
  <c r="Y827" i="33"/>
  <c r="Y828" i="33"/>
  <c r="H828" i="33"/>
  <c r="H827" i="33"/>
  <c r="H703" i="33"/>
  <c r="I703" i="33"/>
  <c r="J703" i="33"/>
  <c r="K703" i="33"/>
  <c r="O703" i="40"/>
  <c r="W827" i="33"/>
  <c r="W828" i="33"/>
  <c r="S826" i="40"/>
  <c r="N35" i="40"/>
  <c r="N826" i="40"/>
  <c r="O246" i="40"/>
  <c r="P291" i="40"/>
  <c r="P217" i="40"/>
  <c r="P218" i="40"/>
  <c r="O291" i="40"/>
  <c r="O292" i="40"/>
  <c r="O217" i="40"/>
  <c r="O218" i="40"/>
  <c r="N215" i="40"/>
  <c r="N214" i="40"/>
  <c r="N258" i="40"/>
  <c r="N311" i="40"/>
  <c r="G831" i="33"/>
  <c r="R800" i="40"/>
  <c r="R802" i="40"/>
  <c r="P311" i="40"/>
  <c r="W811" i="33"/>
  <c r="S805" i="40"/>
  <c r="S811" i="40"/>
  <c r="P247" i="40"/>
  <c r="P249" i="40"/>
  <c r="O766" i="40"/>
  <c r="O765" i="40"/>
  <c r="S253" i="33"/>
  <c r="R252" i="40"/>
  <c r="Q252" i="40"/>
  <c r="R247" i="40"/>
  <c r="R249" i="40"/>
  <c r="R258" i="40"/>
  <c r="P55" i="40"/>
  <c r="G822" i="33"/>
  <c r="O821" i="40"/>
  <c r="O846" i="40"/>
  <c r="P847" i="40"/>
  <c r="P28" i="40"/>
  <c r="S40" i="33"/>
  <c r="R37" i="40"/>
  <c r="AB828" i="33"/>
  <c r="S223" i="40"/>
  <c r="S224" i="40"/>
  <c r="S227" i="40"/>
  <c r="S228" i="40"/>
  <c r="S295" i="40"/>
  <c r="P826" i="40"/>
  <c r="K827" i="33"/>
  <c r="K828" i="33"/>
  <c r="J827" i="33"/>
  <c r="J828" i="33"/>
  <c r="R283" i="40"/>
  <c r="U827" i="33"/>
  <c r="U828" i="33"/>
  <c r="N830" i="40"/>
  <c r="G46" i="33"/>
  <c r="O800" i="40"/>
  <c r="O802" i="40"/>
  <c r="AD252" i="33"/>
  <c r="AD263" i="33"/>
  <c r="AD269" i="33"/>
  <c r="N828" i="33"/>
  <c r="N827" i="33"/>
  <c r="O780" i="40"/>
  <c r="O850" i="40"/>
  <c r="P851" i="40"/>
  <c r="Q311" i="40"/>
  <c r="R311" i="40"/>
  <c r="S800" i="40"/>
  <c r="S802" i="40"/>
  <c r="S821" i="40"/>
  <c r="S822" i="40"/>
  <c r="P780" i="40"/>
  <c r="S766" i="40"/>
  <c r="S765" i="40"/>
  <c r="O805" i="40"/>
  <c r="O811" i="40"/>
  <c r="S210" i="40"/>
  <c r="N196" i="40"/>
  <c r="O632" i="40"/>
  <c r="R632" i="40"/>
  <c r="R633" i="40"/>
  <c r="S28" i="40"/>
  <c r="Q55" i="40"/>
  <c r="P821" i="40"/>
  <c r="S35" i="40"/>
  <c r="O35" i="40"/>
  <c r="P35" i="40"/>
  <c r="T252" i="40"/>
  <c r="T827" i="33"/>
  <c r="T828" i="33"/>
  <c r="AA1484" i="33"/>
  <c r="P37" i="40"/>
  <c r="T278" i="40"/>
  <c r="Q828" i="33"/>
  <c r="Q827" i="33"/>
  <c r="P283" i="40"/>
  <c r="R260" i="40"/>
  <c r="R26" i="40"/>
  <c r="O827" i="33"/>
  <c r="O828" i="33"/>
  <c r="Q826" i="40"/>
  <c r="V828" i="33"/>
  <c r="V827" i="33"/>
  <c r="Q278" i="40"/>
  <c r="N217" i="40"/>
  <c r="N218" i="40"/>
  <c r="AQ1029" i="33"/>
  <c r="AQ2083" i="33"/>
  <c r="AQ2094" i="33"/>
  <c r="AZ1029" i="33"/>
  <c r="AZ2083" i="33"/>
  <c r="AZ2094" i="33"/>
  <c r="BF1029" i="33"/>
  <c r="AA1029" i="40"/>
  <c r="BE1029" i="33"/>
  <c r="BE2083" i="33"/>
  <c r="BE2094" i="33"/>
  <c r="BC1029" i="33"/>
  <c r="BC2083" i="33"/>
  <c r="BC2094" i="33"/>
  <c r="BI1029" i="33"/>
  <c r="BI2083" i="33"/>
  <c r="BI2094" i="33"/>
  <c r="BO1029" i="33"/>
  <c r="BO2083" i="33"/>
  <c r="BO2094" i="33"/>
  <c r="BB1029" i="33"/>
  <c r="BB2083" i="33"/>
  <c r="BP1029" i="33"/>
  <c r="BP2083" i="33"/>
  <c r="BP2094" i="33"/>
  <c r="AX1029" i="33"/>
  <c r="AX2083" i="33"/>
  <c r="BM1029" i="33"/>
  <c r="BM2083" i="33"/>
  <c r="BM2094" i="33"/>
  <c r="AL1028" i="40"/>
  <c r="CR1029" i="33"/>
  <c r="CR2083" i="33"/>
  <c r="CR2094" i="33"/>
  <c r="CT1029" i="33"/>
  <c r="CS1029" i="33"/>
  <c r="CU1029" i="33"/>
  <c r="CU2083" i="33"/>
  <c r="CU2094" i="33"/>
  <c r="BG1029" i="33"/>
  <c r="BG2083" i="33"/>
  <c r="BG2094" i="33"/>
  <c r="AJ1028" i="40"/>
  <c r="CK1029" i="33"/>
  <c r="CK2083" i="33"/>
  <c r="CK2094" i="33"/>
  <c r="CM1029" i="33"/>
  <c r="CM2083" i="33"/>
  <c r="CM2094" i="33"/>
  <c r="CJ1029" i="33"/>
  <c r="CJ2083" i="33"/>
  <c r="CJ2094" i="33"/>
  <c r="CL1029" i="33"/>
  <c r="AK1028" i="40"/>
  <c r="CN1029" i="33"/>
  <c r="CN2083" i="33"/>
  <c r="CN2094" i="33"/>
  <c r="CQ1029" i="33"/>
  <c r="CQ2083" i="33"/>
  <c r="CQ2094" i="33"/>
  <c r="CO1029" i="33"/>
  <c r="CO2083" i="33"/>
  <c r="CO2094" i="33"/>
  <c r="CP1029" i="33"/>
  <c r="BR1029" i="33"/>
  <c r="AI1028" i="40"/>
  <c r="CG1029" i="33"/>
  <c r="CG2083" i="33"/>
  <c r="CG2094" i="33"/>
  <c r="CF1029" i="33"/>
  <c r="CF2083" i="33"/>
  <c r="CF2094" i="33"/>
  <c r="CI1029" i="33"/>
  <c r="CI2083" i="33"/>
  <c r="CI2094" i="33"/>
  <c r="CH1029" i="33"/>
  <c r="AM1028" i="40"/>
  <c r="CV1029" i="33"/>
  <c r="CV2083" i="33"/>
  <c r="CV2094" i="33"/>
  <c r="CW1029" i="33"/>
  <c r="CW2083" i="33"/>
  <c r="CW2094" i="33"/>
  <c r="CY1029" i="33"/>
  <c r="CY2083" i="33"/>
  <c r="CY2094" i="33"/>
  <c r="CX1029" i="33"/>
  <c r="N850" i="40"/>
  <c r="AF45" i="33"/>
  <c r="BD1029" i="33"/>
  <c r="BD2083" i="33"/>
  <c r="BD2094" i="33"/>
  <c r="BQ1029" i="33"/>
  <c r="BQ2083" i="33"/>
  <c r="BQ2094" i="33"/>
  <c r="BW1029" i="33"/>
  <c r="BW2083" i="33"/>
  <c r="BW2094" i="33"/>
  <c r="C771" i="33"/>
  <c r="N771" i="40"/>
  <c r="N770" i="40"/>
  <c r="BS1029" i="33"/>
  <c r="BS2083" i="33"/>
  <c r="BS2094" i="33"/>
  <c r="BT1029" i="33"/>
  <c r="BT2083" i="33"/>
  <c r="BT2094" i="33"/>
  <c r="AV1029" i="33"/>
  <c r="AV2083" i="33"/>
  <c r="AV2094" i="33"/>
  <c r="BH1029" i="33"/>
  <c r="BH2083" i="33"/>
  <c r="BH2094" i="33"/>
  <c r="N780" i="40"/>
  <c r="AO1028" i="40"/>
  <c r="DF1029" i="33"/>
  <c r="DD1029" i="33"/>
  <c r="DD2083" i="33"/>
  <c r="DD2094" i="33"/>
  <c r="DE1029" i="33"/>
  <c r="DE2083" i="33"/>
  <c r="DE2094" i="33"/>
  <c r="DG1029" i="33"/>
  <c r="DG2083" i="33"/>
  <c r="DG2094" i="33"/>
  <c r="BU1029" i="33"/>
  <c r="BU2083" i="33"/>
  <c r="BU2094" i="33"/>
  <c r="AH1028" i="40"/>
  <c r="CE1029" i="33"/>
  <c r="CE2083" i="33"/>
  <c r="CE2094" i="33"/>
  <c r="CB1029" i="33"/>
  <c r="CB2083" i="33"/>
  <c r="CB2094" i="33"/>
  <c r="CD1029" i="33"/>
  <c r="CC1029" i="33"/>
  <c r="CC2083" i="33"/>
  <c r="CC2094" i="33"/>
  <c r="AS1029" i="33"/>
  <c r="AS2083" i="33"/>
  <c r="AS2094" i="33"/>
  <c r="AY1029" i="33"/>
  <c r="AY2083" i="33"/>
  <c r="AY2094" i="33"/>
  <c r="BY1029" i="33"/>
  <c r="BY2083" i="33"/>
  <c r="BY2094" i="33"/>
  <c r="BZ1029" i="33"/>
  <c r="AU1029" i="33"/>
  <c r="AU2083" i="33"/>
  <c r="AU2094" i="33"/>
  <c r="BX1029" i="33"/>
  <c r="BX2083" i="33"/>
  <c r="BX2094" i="33"/>
  <c r="AW1029" i="33"/>
  <c r="AW2083" i="33"/>
  <c r="AW2094" i="33"/>
  <c r="CA1029" i="33"/>
  <c r="CA2083" i="33"/>
  <c r="CA2094" i="33"/>
  <c r="BJ1029" i="33"/>
  <c r="C46" i="33"/>
  <c r="N46" i="40"/>
  <c r="N800" i="40"/>
  <c r="AN1028" i="40"/>
  <c r="CZ1029" i="33"/>
  <c r="CZ2083" i="33"/>
  <c r="CZ2094" i="33"/>
  <c r="DB1029" i="33"/>
  <c r="DC1029" i="33"/>
  <c r="DC2083" i="33"/>
  <c r="DC2094" i="33"/>
  <c r="DA1029" i="33"/>
  <c r="DA2083" i="33"/>
  <c r="DA2094" i="33"/>
  <c r="BV1029" i="33"/>
  <c r="BL1029" i="33"/>
  <c r="BL2083" i="33"/>
  <c r="BL2094" i="33"/>
  <c r="BK1029" i="33"/>
  <c r="BK2083" i="33"/>
  <c r="BK2094" i="33"/>
  <c r="AD587" i="33"/>
  <c r="T587" i="40"/>
  <c r="T598" i="40"/>
  <c r="T604" i="40"/>
  <c r="T588" i="40"/>
  <c r="AD599" i="33"/>
  <c r="AD605" i="33"/>
  <c r="AR1029" i="33"/>
  <c r="AR2083" i="33"/>
  <c r="AR2094" i="33"/>
  <c r="AT1029" i="33"/>
  <c r="BA1029" i="33"/>
  <c r="BA2083" i="33"/>
  <c r="BA2094" i="33"/>
  <c r="BN1029" i="33"/>
  <c r="N361" i="40"/>
  <c r="N777" i="40"/>
  <c r="W777" i="33"/>
  <c r="S777" i="40"/>
  <c r="S776" i="40"/>
  <c r="O777" i="40"/>
  <c r="K777" i="33"/>
  <c r="P777" i="40"/>
  <c r="P776" i="40"/>
  <c r="AH27" i="33"/>
  <c r="AH620" i="33"/>
  <c r="AH619" i="33"/>
  <c r="AG36" i="33"/>
  <c r="AG625" i="33"/>
  <c r="AG626" i="33"/>
  <c r="AG624" i="33"/>
  <c r="AE621" i="33"/>
  <c r="AE619" i="33"/>
  <c r="AE620" i="33"/>
  <c r="AE737" i="33"/>
  <c r="AF737" i="33"/>
  <c r="AG737" i="33"/>
  <c r="AH737" i="33"/>
  <c r="T737" i="40"/>
  <c r="S777" i="33"/>
  <c r="R777" i="40"/>
  <c r="R776" i="40"/>
  <c r="AF625" i="33"/>
  <c r="AF624" i="33"/>
  <c r="AF626" i="33"/>
  <c r="AE710" i="33"/>
  <c r="AF710" i="33"/>
  <c r="AG710" i="33"/>
  <c r="AH710" i="33"/>
  <c r="T710" i="40"/>
  <c r="N776" i="40"/>
  <c r="AA777" i="33"/>
  <c r="AG621" i="33"/>
  <c r="AG619" i="33"/>
  <c r="AH36" i="33"/>
  <c r="AH626" i="33"/>
  <c r="AH625" i="33"/>
  <c r="AH624" i="33"/>
  <c r="Q777" i="40"/>
  <c r="AF27" i="33"/>
  <c r="AF620" i="33"/>
  <c r="AF621" i="33"/>
  <c r="AF619" i="33"/>
  <c r="O776" i="40"/>
  <c r="AE722" i="33"/>
  <c r="AF722" i="33"/>
  <c r="AG722" i="33"/>
  <c r="AH722" i="33"/>
  <c r="T722" i="40"/>
  <c r="AE626" i="33"/>
  <c r="AE624" i="33"/>
  <c r="AE625" i="33"/>
  <c r="N113" i="40"/>
  <c r="N362" i="40"/>
  <c r="AE117" i="33"/>
  <c r="AF117" i="33"/>
  <c r="AG117" i="33"/>
  <c r="AH117" i="33"/>
  <c r="T117" i="40"/>
  <c r="AE27" i="33"/>
  <c r="H362" i="33"/>
  <c r="I362" i="33"/>
  <c r="J362" i="33"/>
  <c r="K362" i="33"/>
  <c r="AE477" i="33"/>
  <c r="AF477" i="33"/>
  <c r="AG477" i="33"/>
  <c r="AH477" i="33"/>
  <c r="T477" i="40"/>
  <c r="AD215" i="33"/>
  <c r="AD1633" i="33"/>
  <c r="T1633" i="40"/>
  <c r="T258" i="40"/>
  <c r="AI500" i="33"/>
  <c r="AJ500" i="33"/>
  <c r="AK500" i="33"/>
  <c r="AL500" i="33"/>
  <c r="U500" i="40"/>
  <c r="T558" i="40"/>
  <c r="T559" i="40"/>
  <c r="T562" i="40"/>
  <c r="T563" i="40"/>
  <c r="AI18" i="33"/>
  <c r="V532" i="40"/>
  <c r="H361" i="33"/>
  <c r="I361" i="33"/>
  <c r="J361" i="33"/>
  <c r="K361" i="33"/>
  <c r="H112" i="33"/>
  <c r="I112" i="33"/>
  <c r="J112" i="33"/>
  <c r="K112" i="33"/>
  <c r="AE530" i="33"/>
  <c r="U530" i="40"/>
  <c r="U525" i="40"/>
  <c r="U538" i="40"/>
  <c r="U575" i="40"/>
  <c r="AE593" i="33"/>
  <c r="AI515" i="33"/>
  <c r="AJ515" i="33"/>
  <c r="AK515" i="33"/>
  <c r="AL515" i="33"/>
  <c r="U515" i="40"/>
  <c r="H113" i="33"/>
  <c r="I113" i="33"/>
  <c r="J113" i="33"/>
  <c r="K113" i="33"/>
  <c r="AI462" i="33"/>
  <c r="AJ462" i="33"/>
  <c r="AK462" i="33"/>
  <c r="AL462" i="33"/>
  <c r="U462" i="40"/>
  <c r="AJ270" i="40"/>
  <c r="AJ271" i="40"/>
  <c r="AJ265" i="40"/>
  <c r="AK263" i="40"/>
  <c r="AK269" i="40"/>
  <c r="AI272" i="40"/>
  <c r="AI307" i="40"/>
  <c r="AI308" i="40"/>
  <c r="AI303" i="40"/>
  <c r="AI304" i="40"/>
  <c r="AI266" i="40"/>
  <c r="AC1788" i="33"/>
  <c r="AC843" i="33"/>
  <c r="AG1859" i="33"/>
  <c r="AG1964" i="33"/>
  <c r="AC832" i="33"/>
  <c r="AE581" i="33"/>
  <c r="AE548" i="33"/>
  <c r="AE36" i="33"/>
  <c r="AF593" i="33"/>
  <c r="AF550" i="33"/>
  <c r="AF36" i="33"/>
  <c r="AB725" i="33"/>
  <c r="AD852" i="33"/>
  <c r="AE850" i="33"/>
  <c r="AD851" i="33"/>
  <c r="L811" i="33"/>
  <c r="AC720" i="33"/>
  <c r="AB721" i="33"/>
  <c r="AF1405" i="33"/>
  <c r="AC732" i="33"/>
  <c r="AB742" i="33"/>
  <c r="AD823" i="33"/>
  <c r="AG822" i="33"/>
  <c r="R806" i="33"/>
  <c r="R811" i="33"/>
  <c r="G806" i="33"/>
  <c r="G811" i="33"/>
  <c r="AD1777" i="33"/>
  <c r="AC730" i="33"/>
  <c r="AB731" i="33"/>
  <c r="AB806" i="33"/>
  <c r="AB811" i="33"/>
  <c r="AD717" i="33"/>
  <c r="T717" i="40"/>
  <c r="AC727" i="33"/>
  <c r="J806" i="33"/>
  <c r="J811" i="33"/>
  <c r="AB736" i="33"/>
  <c r="AB740" i="33"/>
  <c r="AC735" i="33"/>
  <c r="AD832" i="33"/>
  <c r="AG831" i="33"/>
  <c r="AB832" i="33"/>
  <c r="AE831" i="33"/>
  <c r="AB716" i="33"/>
  <c r="AC715" i="33"/>
  <c r="U1472" i="40"/>
  <c r="AH1547" i="33"/>
  <c r="AH1548" i="33"/>
  <c r="U1548" i="40"/>
  <c r="AH1543" i="33"/>
  <c r="AH1544" i="33"/>
  <c r="AH1642" i="33"/>
  <c r="U1642" i="40"/>
  <c r="AC46" i="33"/>
  <c r="AJ1539" i="33"/>
  <c r="AI1542" i="33"/>
  <c r="I811" i="33"/>
  <c r="M806" i="33"/>
  <c r="M811" i="33"/>
  <c r="AC1779" i="33"/>
  <c r="AC1780" i="33"/>
  <c r="U1471" i="40"/>
  <c r="AF1418" i="33"/>
  <c r="U1406" i="40"/>
  <c r="Q806" i="33"/>
  <c r="Q811" i="33"/>
  <c r="Z831" i="33"/>
  <c r="AD831" i="33"/>
  <c r="X806" i="33"/>
  <c r="X811" i="33"/>
  <c r="T1479" i="40"/>
  <c r="AE1411" i="33"/>
  <c r="AF1410" i="33"/>
  <c r="AI394" i="33"/>
  <c r="AJ394" i="33"/>
  <c r="AK394" i="33"/>
  <c r="AL394" i="33"/>
  <c r="V394" i="40"/>
  <c r="AB711" i="33"/>
  <c r="AC712" i="33"/>
  <c r="AB398" i="33"/>
  <c r="G601" i="33"/>
  <c r="AA22" i="33"/>
  <c r="AD472" i="33"/>
  <c r="T472" i="40"/>
  <c r="AC482" i="33"/>
  <c r="AC471" i="33"/>
  <c r="AC481" i="33"/>
  <c r="AI379" i="33"/>
  <c r="N601" i="33"/>
  <c r="AD452" i="33"/>
  <c r="T452" i="40"/>
  <c r="AC451" i="33"/>
  <c r="AI369" i="33"/>
  <c r="AJ369" i="33"/>
  <c r="AK369" i="33"/>
  <c r="AL369" i="33"/>
  <c r="V369" i="40"/>
  <c r="AD457" i="33"/>
  <c r="T457" i="40"/>
  <c r="AC456" i="33"/>
  <c r="AC466" i="33"/>
  <c r="AC467" i="33"/>
  <c r="M601" i="33"/>
  <c r="AD510" i="33"/>
  <c r="T510" i="40"/>
  <c r="AC520" i="33"/>
  <c r="AC509" i="33"/>
  <c r="AC519" i="33"/>
  <c r="AD495" i="33"/>
  <c r="T495" i="40"/>
  <c r="AC505" i="33"/>
  <c r="AC494" i="33"/>
  <c r="AC504" i="33"/>
  <c r="AD490" i="33"/>
  <c r="T490" i="40"/>
  <c r="AC489" i="33"/>
  <c r="AB421" i="33"/>
  <c r="AD412" i="33"/>
  <c r="T412" i="40"/>
  <c r="T422" i="40"/>
  <c r="AC422" i="33"/>
  <c r="U601" i="33"/>
  <c r="T601" i="33"/>
  <c r="H601" i="33"/>
  <c r="D601" i="33"/>
  <c r="AE405" i="33"/>
  <c r="AD406" i="33"/>
  <c r="T406" i="40"/>
  <c r="AD425" i="33"/>
  <c r="T425" i="40"/>
  <c r="AC426" i="33"/>
  <c r="AC435" i="33"/>
  <c r="AC416" i="33"/>
  <c r="AD415" i="33"/>
  <c r="T415" i="40"/>
  <c r="AC420" i="33"/>
  <c r="Q601" i="33"/>
  <c r="AB436" i="33"/>
  <c r="O601" i="33"/>
  <c r="AD427" i="33"/>
  <c r="T427" i="40"/>
  <c r="T437" i="40"/>
  <c r="AC437" i="33"/>
  <c r="AD430" i="33"/>
  <c r="T430" i="40"/>
  <c r="AC431" i="33"/>
  <c r="AD410" i="33"/>
  <c r="T410" i="40"/>
  <c r="AC411" i="33"/>
  <c r="K1812" i="33"/>
  <c r="AC263" i="33"/>
  <c r="AC264" i="33"/>
  <c r="AC270" i="33"/>
  <c r="AI407" i="33"/>
  <c r="AR617" i="33"/>
  <c r="AR622" i="33"/>
  <c r="AN532" i="33"/>
  <c r="AN18" i="33"/>
  <c r="AA118" i="33"/>
  <c r="AS617" i="33"/>
  <c r="AS622" i="33"/>
  <c r="AO532" i="33"/>
  <c r="AO18" i="33"/>
  <c r="AI615" i="33"/>
  <c r="AI616" i="33"/>
  <c r="AI614" i="33"/>
  <c r="AI525" i="33"/>
  <c r="AI533" i="33"/>
  <c r="AI538" i="33"/>
  <c r="AC378" i="33"/>
  <c r="AD377" i="33"/>
  <c r="T377" i="40"/>
  <c r="T382" i="40"/>
  <c r="AC382" i="33"/>
  <c r="AB383" i="33"/>
  <c r="AH594" i="33"/>
  <c r="U594" i="40"/>
  <c r="AG593" i="33"/>
  <c r="AG550" i="33"/>
  <c r="AC373" i="33"/>
  <c r="AD374" i="33"/>
  <c r="AC384" i="33"/>
  <c r="P601" i="33"/>
  <c r="AH545" i="33"/>
  <c r="AH547" i="33"/>
  <c r="AH575" i="33"/>
  <c r="AQ617" i="33"/>
  <c r="AQ622" i="33"/>
  <c r="AM532" i="33"/>
  <c r="V601" i="33"/>
  <c r="AC388" i="33"/>
  <c r="AD387" i="33"/>
  <c r="T387" i="40"/>
  <c r="AK614" i="33"/>
  <c r="AK525" i="33"/>
  <c r="AK530" i="33"/>
  <c r="AK616" i="33"/>
  <c r="AK538" i="33"/>
  <c r="AK615" i="33"/>
  <c r="AK533" i="33"/>
  <c r="AA160" i="33"/>
  <c r="AA170" i="33"/>
  <c r="AE372" i="33"/>
  <c r="AD637" i="33"/>
  <c r="AD638" i="33"/>
  <c r="W601" i="33"/>
  <c r="W605" i="33"/>
  <c r="W607" i="33"/>
  <c r="AG648" i="33"/>
  <c r="AF650" i="33"/>
  <c r="AF649" i="33"/>
  <c r="C601" i="33"/>
  <c r="C604" i="33"/>
  <c r="AA138" i="33"/>
  <c r="AA149" i="33"/>
  <c r="AA175" i="33"/>
  <c r="AA185" i="33"/>
  <c r="AD367" i="33"/>
  <c r="T367" i="40"/>
  <c r="AC368" i="33"/>
  <c r="I601" i="33"/>
  <c r="AD562" i="33"/>
  <c r="AD1667" i="33"/>
  <c r="T1667" i="40"/>
  <c r="AD558" i="33"/>
  <c r="AD559" i="33"/>
  <c r="AC397" i="33"/>
  <c r="AD392" i="33"/>
  <c r="T392" i="40"/>
  <c r="AC393" i="33"/>
  <c r="AA601" i="33"/>
  <c r="AF259" i="33"/>
  <c r="AD389" i="33"/>
  <c r="T389" i="40"/>
  <c r="T399" i="40"/>
  <c r="AC399" i="33"/>
  <c r="AE584" i="33"/>
  <c r="AE636" i="33"/>
  <c r="AL616" i="33"/>
  <c r="AL615" i="33"/>
  <c r="AL525" i="33"/>
  <c r="AL530" i="33"/>
  <c r="AL538" i="33"/>
  <c r="AL614" i="33"/>
  <c r="AL533" i="33"/>
  <c r="AD598" i="33"/>
  <c r="AD604" i="33"/>
  <c r="AD589" i="33"/>
  <c r="AD590" i="33"/>
  <c r="AE588" i="33"/>
  <c r="AF545" i="33"/>
  <c r="AF547" i="33"/>
  <c r="AF575" i="33"/>
  <c r="X605" i="33"/>
  <c r="X607" i="33"/>
  <c r="X601" i="33"/>
  <c r="AT617" i="33"/>
  <c r="AT622" i="33"/>
  <c r="AP532" i="33"/>
  <c r="AP18" i="33"/>
  <c r="Y601" i="33"/>
  <c r="AC605" i="33"/>
  <c r="AC607" i="33"/>
  <c r="AC601" i="33"/>
  <c r="F601" i="33"/>
  <c r="AF581" i="33"/>
  <c r="AF548" i="33"/>
  <c r="AG45" i="33"/>
  <c r="AF583" i="33"/>
  <c r="AJ615" i="33"/>
  <c r="AJ616" i="33"/>
  <c r="AJ614" i="33"/>
  <c r="AJ525" i="33"/>
  <c r="AJ530" i="33"/>
  <c r="AJ538" i="33"/>
  <c r="AJ533" i="33"/>
  <c r="AG545" i="33"/>
  <c r="AG547" i="33"/>
  <c r="AG575" i="33"/>
  <c r="AE545" i="33"/>
  <c r="AE575" i="33"/>
  <c r="AA123" i="33"/>
  <c r="AA133" i="33"/>
  <c r="AB155" i="33"/>
  <c r="AA155" i="33"/>
  <c r="P1812" i="33"/>
  <c r="R22" i="33"/>
  <c r="R58" i="33"/>
  <c r="AC301" i="33"/>
  <c r="K823" i="33"/>
  <c r="AA31" i="33"/>
  <c r="AC31" i="33"/>
  <c r="N1812" i="33"/>
  <c r="AD313" i="33"/>
  <c r="AE311" i="33"/>
  <c r="L1812" i="33"/>
  <c r="AB169" i="33"/>
  <c r="AC249" i="33"/>
  <c r="AD254" i="33"/>
  <c r="AD264" i="33"/>
  <c r="AE253" i="33"/>
  <c r="F22" i="33"/>
  <c r="F58" i="33"/>
  <c r="AA171" i="33"/>
  <c r="AB160" i="33"/>
  <c r="Q1812" i="33"/>
  <c r="AE44" i="33"/>
  <c r="AD248" i="33"/>
  <c r="S22" i="33"/>
  <c r="AA253" i="33"/>
  <c r="Q22" i="33"/>
  <c r="Q58" i="33"/>
  <c r="AA186" i="33"/>
  <c r="G22" i="33"/>
  <c r="V22" i="33"/>
  <c r="V58" i="33"/>
  <c r="O1812" i="33"/>
  <c r="AC802" i="33"/>
  <c r="T22" i="33"/>
  <c r="T58" i="33"/>
  <c r="J1812" i="33"/>
  <c r="J1813" i="33"/>
  <c r="M1812" i="33"/>
  <c r="D22" i="33"/>
  <c r="D58" i="33"/>
  <c r="O22" i="33"/>
  <c r="N22" i="33"/>
  <c r="N58" i="33"/>
  <c r="K22" i="33"/>
  <c r="I22" i="33"/>
  <c r="I58" i="33"/>
  <c r="C31" i="33"/>
  <c r="M22" i="33"/>
  <c r="M58" i="33"/>
  <c r="P22" i="33"/>
  <c r="P58" i="33"/>
  <c r="U22" i="33"/>
  <c r="U58" i="33"/>
  <c r="L22" i="33"/>
  <c r="L58" i="33"/>
  <c r="J22" i="33"/>
  <c r="J58" i="33"/>
  <c r="I278" i="33"/>
  <c r="I279" i="33"/>
  <c r="K279" i="33"/>
  <c r="K278" i="33"/>
  <c r="AA134" i="33"/>
  <c r="AB124" i="33"/>
  <c r="AB278" i="33"/>
  <c r="AB279" i="33"/>
  <c r="AC279" i="33"/>
  <c r="V279" i="33"/>
  <c r="V278" i="33"/>
  <c r="O278" i="33"/>
  <c r="O279" i="33"/>
  <c r="P278" i="33"/>
  <c r="P279" i="33"/>
  <c r="J278" i="33"/>
  <c r="J279" i="33"/>
  <c r="AK280" i="33"/>
  <c r="AK285" i="33"/>
  <c r="W22" i="33"/>
  <c r="AB22" i="33"/>
  <c r="AB58" i="33"/>
  <c r="AJ280" i="33"/>
  <c r="AJ285" i="33"/>
  <c r="U279" i="33"/>
  <c r="U278" i="33"/>
  <c r="L278" i="33"/>
  <c r="L279" i="33"/>
  <c r="Q278" i="33"/>
  <c r="Q279" i="33"/>
  <c r="AA169" i="33"/>
  <c r="S279" i="33"/>
  <c r="S278" i="33"/>
  <c r="Y22" i="33"/>
  <c r="Y58" i="33"/>
  <c r="W278" i="33"/>
  <c r="W279" i="33"/>
  <c r="R278" i="33"/>
  <c r="R279" i="33"/>
  <c r="AA148" i="33"/>
  <c r="AA150" i="33"/>
  <c r="AB139" i="33"/>
  <c r="X278" i="33"/>
  <c r="X279" i="33"/>
  <c r="Y278" i="33"/>
  <c r="Y279" i="33"/>
  <c r="AC278" i="33"/>
  <c r="AL280" i="33"/>
  <c r="AL285" i="33"/>
  <c r="AH198" i="33"/>
  <c r="AB119" i="33"/>
  <c r="AB118" i="33"/>
  <c r="E22" i="33"/>
  <c r="E58" i="33"/>
  <c r="T278" i="33"/>
  <c r="T279" i="33"/>
  <c r="N279" i="33"/>
  <c r="N278" i="33"/>
  <c r="G279" i="33"/>
  <c r="G278" i="33"/>
  <c r="H278" i="33"/>
  <c r="H279" i="33"/>
  <c r="AB122" i="33"/>
  <c r="AC122" i="33"/>
  <c r="AA132" i="33"/>
  <c r="AA279" i="33"/>
  <c r="AA278" i="33"/>
  <c r="M279" i="33"/>
  <c r="M278" i="33"/>
  <c r="Z278" i="33"/>
  <c r="Z279" i="33"/>
  <c r="AD278" i="33"/>
  <c r="AI280" i="33"/>
  <c r="AI285" i="33"/>
  <c r="P848" i="33"/>
  <c r="X823" i="33"/>
  <c r="T847" i="33"/>
  <c r="Q848" i="33"/>
  <c r="I822" i="33"/>
  <c r="K822" i="33"/>
  <c r="M822" i="33"/>
  <c r="X822" i="33"/>
  <c r="Q847" i="33"/>
  <c r="Z847" i="33"/>
  <c r="M848" i="33"/>
  <c r="W848" i="33"/>
  <c r="Z289" i="33"/>
  <c r="P847" i="33"/>
  <c r="M823" i="33"/>
  <c r="S847" i="33"/>
  <c r="N847" i="33"/>
  <c r="N823" i="33"/>
  <c r="Y31" i="33"/>
  <c r="T848" i="33"/>
  <c r="Z848" i="33"/>
  <c r="K289" i="33"/>
  <c r="X289" i="33"/>
  <c r="O249" i="33"/>
  <c r="O44" i="33"/>
  <c r="U249" i="33"/>
  <c r="U44" i="33"/>
  <c r="E40" i="33"/>
  <c r="M802" i="33"/>
  <c r="M46" i="33"/>
  <c r="Z802" i="33"/>
  <c r="Z46" i="33"/>
  <c r="U802" i="33"/>
  <c r="U46" i="33"/>
  <c r="W802" i="33"/>
  <c r="W46" i="33"/>
  <c r="K802" i="33"/>
  <c r="K46" i="33"/>
  <c r="S249" i="33"/>
  <c r="S44" i="33"/>
  <c r="G40" i="33"/>
  <c r="Q802" i="33"/>
  <c r="Q46" i="33"/>
  <c r="K249" i="33"/>
  <c r="K44" i="33"/>
  <c r="Z249" i="33"/>
  <c r="Z44" i="33"/>
  <c r="AC44" i="33"/>
  <c r="K40" i="33"/>
  <c r="V249" i="33"/>
  <c r="V44" i="33"/>
  <c r="T249" i="33"/>
  <c r="T44" i="33"/>
  <c r="Q249" i="33"/>
  <c r="Q44" i="33"/>
  <c r="AB249" i="33"/>
  <c r="AB44" i="33"/>
  <c r="T802" i="33"/>
  <c r="T46" i="33"/>
  <c r="L249" i="33"/>
  <c r="L44" i="33"/>
  <c r="O802" i="33"/>
  <c r="O46" i="33"/>
  <c r="N802" i="33"/>
  <c r="N46" i="33"/>
  <c r="M40" i="33"/>
  <c r="R802" i="33"/>
  <c r="R46" i="33"/>
  <c r="J249" i="33"/>
  <c r="J44" i="33"/>
  <c r="X802" i="33"/>
  <c r="X46" i="33"/>
  <c r="F40" i="33"/>
  <c r="AB802" i="33"/>
  <c r="AB46" i="33"/>
  <c r="Y802" i="33"/>
  <c r="Y46" i="33"/>
  <c r="L802" i="33"/>
  <c r="L46" i="33"/>
  <c r="C253" i="33"/>
  <c r="AA249" i="33"/>
  <c r="AA44" i="33"/>
  <c r="P802" i="33"/>
  <c r="P46" i="33"/>
  <c r="V802" i="33"/>
  <c r="V46" i="33"/>
  <c r="J802" i="33"/>
  <c r="J46" i="33"/>
  <c r="W249" i="33"/>
  <c r="W44" i="33"/>
  <c r="P249" i="33"/>
  <c r="P44" i="33"/>
  <c r="H40" i="33"/>
  <c r="R249" i="33"/>
  <c r="R44" i="33"/>
  <c r="I49" i="33"/>
  <c r="Y249" i="33"/>
  <c r="Y44" i="33"/>
  <c r="R288" i="33"/>
  <c r="M249" i="33"/>
  <c r="M44" i="33"/>
  <c r="S802" i="33"/>
  <c r="S46" i="33"/>
  <c r="AA802" i="33"/>
  <c r="AA46" i="33"/>
  <c r="N249" i="33"/>
  <c r="N44" i="33"/>
  <c r="X249" i="33"/>
  <c r="X44" i="33"/>
  <c r="T289" i="33"/>
  <c r="P289" i="33"/>
  <c r="H289" i="33"/>
  <c r="T288" i="33"/>
  <c r="Q289" i="33"/>
  <c r="U288" i="33"/>
  <c r="K288" i="33"/>
  <c r="AA848" i="33"/>
  <c r="G289" i="33"/>
  <c r="W289" i="33"/>
  <c r="AB289" i="33"/>
  <c r="W288" i="33"/>
  <c r="Q288" i="33"/>
  <c r="G288" i="33"/>
  <c r="P40" i="33"/>
  <c r="AB288" i="33"/>
  <c r="O288" i="33"/>
  <c r="Y289" i="33"/>
  <c r="V31" i="33"/>
  <c r="V289" i="33"/>
  <c r="L289" i="33"/>
  <c r="R289" i="33"/>
  <c r="Q31" i="33"/>
  <c r="X288" i="33"/>
  <c r="S289" i="33"/>
  <c r="H288" i="33"/>
  <c r="Z288" i="33"/>
  <c r="V288" i="33"/>
  <c r="U289" i="33"/>
  <c r="K847" i="33"/>
  <c r="L288" i="33"/>
  <c r="M289" i="33"/>
  <c r="P288" i="33"/>
  <c r="L847" i="33"/>
  <c r="Q822" i="33"/>
  <c r="J847" i="33"/>
  <c r="J823" i="33"/>
  <c r="H823" i="33"/>
  <c r="AB822" i="33"/>
  <c r="I823" i="33"/>
  <c r="O289" i="33"/>
  <c r="AD288" i="33"/>
  <c r="S288" i="33"/>
  <c r="U823" i="33"/>
  <c r="D40" i="33"/>
  <c r="R40" i="33"/>
  <c r="AB823" i="33"/>
  <c r="R848" i="33"/>
  <c r="H822" i="33"/>
  <c r="J822" i="33"/>
  <c r="Y848" i="33"/>
  <c r="N822" i="33"/>
  <c r="Y288" i="33"/>
  <c r="AB848" i="33"/>
  <c r="O848" i="33"/>
  <c r="C22" i="33"/>
  <c r="N848" i="33"/>
  <c r="AB847" i="33"/>
  <c r="X848" i="33"/>
  <c r="Z1812" i="33"/>
  <c r="K848" i="33"/>
  <c r="X847" i="33"/>
  <c r="S848" i="33"/>
  <c r="AC22" i="33"/>
  <c r="AC58" i="33"/>
  <c r="AA847" i="33"/>
  <c r="U822" i="33"/>
  <c r="R823" i="33"/>
  <c r="R31" i="33"/>
  <c r="J848" i="33"/>
  <c r="Q823" i="33"/>
  <c r="V847" i="33"/>
  <c r="P823" i="33"/>
  <c r="W847" i="33"/>
  <c r="I848" i="33"/>
  <c r="T822" i="33"/>
  <c r="M847" i="33"/>
  <c r="I847" i="33"/>
  <c r="O847" i="33"/>
  <c r="L848" i="33"/>
  <c r="R847" i="33"/>
  <c r="N263" i="33"/>
  <c r="F1756" i="33"/>
  <c r="O31" i="33"/>
  <c r="U31" i="33"/>
  <c r="X31" i="33"/>
  <c r="J31" i="33"/>
  <c r="H22" i="33"/>
  <c r="H58" i="33"/>
  <c r="F31" i="33"/>
  <c r="X22" i="33"/>
  <c r="X58" i="33"/>
  <c r="N31" i="33"/>
  <c r="G31" i="33"/>
  <c r="M31" i="33"/>
  <c r="H31" i="33"/>
  <c r="W31" i="33"/>
  <c r="K31" i="33"/>
  <c r="P31" i="40"/>
  <c r="Z22" i="33"/>
  <c r="Z58" i="33"/>
  <c r="V1779" i="33"/>
  <c r="V1780" i="33"/>
  <c r="Y1812" i="33"/>
  <c r="AB1779" i="33"/>
  <c r="AB1780" i="33"/>
  <c r="Q312" i="33"/>
  <c r="J289" i="33"/>
  <c r="J288" i="33"/>
  <c r="AA289" i="33"/>
  <c r="AA288" i="33"/>
  <c r="I289" i="33"/>
  <c r="I288" i="33"/>
  <c r="N288" i="33"/>
  <c r="M288" i="33"/>
  <c r="AC289" i="33"/>
  <c r="AC288" i="33"/>
  <c r="AD289" i="33"/>
  <c r="T1779" i="33"/>
  <c r="T1780" i="33"/>
  <c r="O1787" i="33"/>
  <c r="O1788" i="33"/>
  <c r="O1796" i="33"/>
  <c r="O1797" i="33"/>
  <c r="V1788" i="33"/>
  <c r="V1787" i="33"/>
  <c r="V1796" i="33"/>
  <c r="V1797" i="33"/>
  <c r="AB1788" i="33"/>
  <c r="AB1787" i="33"/>
  <c r="AB1796" i="33"/>
  <c r="AB1797" i="33"/>
  <c r="Z1788" i="33"/>
  <c r="Z1787" i="33"/>
  <c r="Z1796" i="33"/>
  <c r="Z1797" i="33"/>
  <c r="Y1779" i="33"/>
  <c r="Y1780" i="33"/>
  <c r="R1788" i="33"/>
  <c r="R1787" i="33"/>
  <c r="R1796" i="33"/>
  <c r="R1797" i="33"/>
  <c r="AA1733" i="33"/>
  <c r="Z1779" i="33"/>
  <c r="Z1780" i="33"/>
  <c r="AA1788" i="33"/>
  <c r="AA1787" i="33"/>
  <c r="AA1796" i="33"/>
  <c r="AA1797" i="33"/>
  <c r="X1788" i="33"/>
  <c r="X1787" i="33"/>
  <c r="X1796" i="33"/>
  <c r="X1797" i="33"/>
  <c r="U1779" i="33"/>
  <c r="U1780" i="33"/>
  <c r="W1788" i="33"/>
  <c r="W1787" i="33"/>
  <c r="W1796" i="33"/>
  <c r="W1797" i="33"/>
  <c r="M1733" i="33"/>
  <c r="P1779" i="33"/>
  <c r="P1780" i="33"/>
  <c r="S1788" i="33"/>
  <c r="S1787" i="33"/>
  <c r="S1796" i="33"/>
  <c r="S1797" i="33"/>
  <c r="Q1788" i="33"/>
  <c r="Q1787" i="33"/>
  <c r="Q1796" i="33"/>
  <c r="Q1797" i="33"/>
  <c r="S1779" i="33"/>
  <c r="S1780" i="33"/>
  <c r="AC1787" i="33"/>
  <c r="AC1796" i="33"/>
  <c r="AC1797" i="33"/>
  <c r="O1779" i="33"/>
  <c r="O1780" i="33"/>
  <c r="X1779" i="33"/>
  <c r="X1780" i="33"/>
  <c r="Y1788" i="33"/>
  <c r="Y1787" i="33"/>
  <c r="Y1796" i="33"/>
  <c r="Y1797" i="33"/>
  <c r="AA1734" i="33"/>
  <c r="T1788" i="33"/>
  <c r="T1787" i="33"/>
  <c r="T1796" i="33"/>
  <c r="T1797" i="33"/>
  <c r="AB1733" i="33"/>
  <c r="AA1779" i="33"/>
  <c r="AA1780" i="33"/>
  <c r="P1787" i="33"/>
  <c r="P1788" i="33"/>
  <c r="P1796" i="33"/>
  <c r="P1797" i="33"/>
  <c r="W1779" i="33"/>
  <c r="W1780" i="33"/>
  <c r="U1788" i="33"/>
  <c r="U1787" i="33"/>
  <c r="U1796" i="33"/>
  <c r="U1797" i="33"/>
  <c r="Q1779" i="33"/>
  <c r="Q1780" i="33"/>
  <c r="R1779" i="33"/>
  <c r="R1780" i="33"/>
  <c r="V1947" i="33"/>
  <c r="V1812" i="33"/>
  <c r="U1947" i="33"/>
  <c r="U1812" i="33"/>
  <c r="S1947" i="33"/>
  <c r="S1812" i="33"/>
  <c r="T1947" i="33"/>
  <c r="T1812" i="33"/>
  <c r="AA1947" i="33"/>
  <c r="AA1812" i="33"/>
  <c r="AB1947" i="33"/>
  <c r="AB1812" i="33"/>
  <c r="AC1947" i="33"/>
  <c r="AC1812" i="33"/>
  <c r="AC1813" i="33"/>
  <c r="X1812" i="33"/>
  <c r="W1812" i="33"/>
  <c r="W1813" i="33"/>
  <c r="R1813" i="33"/>
  <c r="R263" i="33"/>
  <c r="E1756" i="33"/>
  <c r="N1719" i="33"/>
  <c r="N1720" i="33"/>
  <c r="J1719" i="33"/>
  <c r="J1720" i="33"/>
  <c r="J1734" i="33"/>
  <c r="J1733" i="33"/>
  <c r="V1720" i="33"/>
  <c r="V1719" i="33"/>
  <c r="G1720" i="33"/>
  <c r="G1719" i="33"/>
  <c r="AB1720" i="33"/>
  <c r="AB1719" i="33"/>
  <c r="R1719" i="33"/>
  <c r="R1720" i="33"/>
  <c r="AC1720" i="33"/>
  <c r="AC1719" i="33"/>
  <c r="AB1734" i="33"/>
  <c r="H1720" i="33"/>
  <c r="H1719" i="33"/>
  <c r="Q1719" i="33"/>
  <c r="Q1720" i="33"/>
  <c r="T1720" i="33"/>
  <c r="T1719" i="33"/>
  <c r="L1720" i="33"/>
  <c r="L1719" i="33"/>
  <c r="Z1719" i="33"/>
  <c r="Z1720" i="33"/>
  <c r="K1719" i="33"/>
  <c r="K1720" i="33"/>
  <c r="K1733" i="33"/>
  <c r="K1734" i="33"/>
  <c r="P1720" i="33"/>
  <c r="P1719" i="33"/>
  <c r="Y1719" i="33"/>
  <c r="Y1720" i="33"/>
  <c r="O1720" i="33"/>
  <c r="O1719" i="33"/>
  <c r="S1719" i="33"/>
  <c r="S1720" i="33"/>
  <c r="X1720" i="33"/>
  <c r="X1719" i="33"/>
  <c r="I1719" i="33"/>
  <c r="I1720" i="33"/>
  <c r="I1733" i="33"/>
  <c r="U1719" i="33"/>
  <c r="U1720" i="33"/>
  <c r="AA1719" i="33"/>
  <c r="AA1720" i="33"/>
  <c r="W1720" i="33"/>
  <c r="W1719" i="33"/>
  <c r="M1720" i="33"/>
  <c r="M1719" i="33"/>
  <c r="G1734" i="33"/>
  <c r="G1733" i="33"/>
  <c r="L64" i="33"/>
  <c r="W62" i="33"/>
  <c r="N62" i="33"/>
  <c r="J64" i="33"/>
  <c r="J633" i="33"/>
  <c r="J634" i="33"/>
  <c r="AB228" i="33"/>
  <c r="N64" i="33"/>
  <c r="V62" i="33"/>
  <c r="U634" i="33"/>
  <c r="U633" i="33"/>
  <c r="X634" i="33"/>
  <c r="X633" i="33"/>
  <c r="O634" i="33"/>
  <c r="O633" i="33"/>
  <c r="M634" i="33"/>
  <c r="M633" i="33"/>
  <c r="S634" i="33"/>
  <c r="S633" i="33"/>
  <c r="P62" i="33"/>
  <c r="U62" i="33"/>
  <c r="AB781" i="33"/>
  <c r="R62" i="33"/>
  <c r="Y64" i="33"/>
  <c r="Q62" i="33"/>
  <c r="K62" i="33"/>
  <c r="Z633" i="33"/>
  <c r="Z634" i="33"/>
  <c r="K634" i="33"/>
  <c r="K633" i="33"/>
  <c r="D62" i="33"/>
  <c r="Y62" i="33"/>
  <c r="H64" i="33"/>
  <c r="U64" i="33"/>
  <c r="P64" i="33"/>
  <c r="AC634" i="33"/>
  <c r="AC633" i="33"/>
  <c r="Y634" i="33"/>
  <c r="Y633" i="33"/>
  <c r="W633" i="33"/>
  <c r="W634" i="33"/>
  <c r="H633" i="33"/>
  <c r="H634" i="33"/>
  <c r="N633" i="33"/>
  <c r="N634" i="33"/>
  <c r="T634" i="33"/>
  <c r="T633" i="33"/>
  <c r="T64" i="33"/>
  <c r="G62" i="33"/>
  <c r="S62" i="33"/>
  <c r="V633" i="33"/>
  <c r="V634" i="33"/>
  <c r="Q634" i="33"/>
  <c r="Q633" i="33"/>
  <c r="I634" i="33"/>
  <c r="I633" i="33"/>
  <c r="V64" i="33"/>
  <c r="H62" i="33"/>
  <c r="H67" i="33"/>
  <c r="X62" i="33"/>
  <c r="P633" i="33"/>
  <c r="P634" i="33"/>
  <c r="AA634" i="33"/>
  <c r="AA633" i="33"/>
  <c r="M62" i="33"/>
  <c r="I62" i="33"/>
  <c r="E62" i="33"/>
  <c r="AC781" i="33"/>
  <c r="O62" i="33"/>
  <c r="M64" i="33"/>
  <c r="X64" i="33"/>
  <c r="F62" i="33"/>
  <c r="L62" i="33"/>
  <c r="I64" i="33"/>
  <c r="R634" i="33"/>
  <c r="R633" i="33"/>
  <c r="L633" i="33"/>
  <c r="L634" i="33"/>
  <c r="AA228" i="33"/>
  <c r="Q64" i="33"/>
  <c r="J62" i="33"/>
  <c r="Z64" i="33"/>
  <c r="T62" i="33"/>
  <c r="R64" i="33"/>
  <c r="Z62" i="33"/>
  <c r="AB633" i="33"/>
  <c r="AB634" i="33"/>
  <c r="G634" i="33"/>
  <c r="G633" i="33"/>
  <c r="E781" i="33"/>
  <c r="E64" i="33"/>
  <c r="D781" i="33"/>
  <c r="D64" i="33"/>
  <c r="F781" i="33"/>
  <c r="F64" i="33"/>
  <c r="AB1756" i="33"/>
  <c r="D1756" i="33"/>
  <c r="AA1756" i="33"/>
  <c r="C62" i="33"/>
  <c r="C781" i="33"/>
  <c r="M263" i="33"/>
  <c r="H422" i="33"/>
  <c r="O263" i="33"/>
  <c r="V263" i="33"/>
  <c r="D2313" i="33"/>
  <c r="L253" i="33"/>
  <c r="L255" i="33"/>
  <c r="Z263" i="33"/>
  <c r="W510" i="33"/>
  <c r="W520" i="33"/>
  <c r="L263" i="33"/>
  <c r="W503" i="33"/>
  <c r="W495" i="33"/>
  <c r="W505" i="33"/>
  <c r="S495" i="33"/>
  <c r="S505" i="33"/>
  <c r="U832" i="33"/>
  <c r="H399" i="33"/>
  <c r="K422" i="33"/>
  <c r="C742" i="33"/>
  <c r="U831" i="33"/>
  <c r="W457" i="33"/>
  <c r="W467" i="33"/>
  <c r="P2313" i="33"/>
  <c r="X467" i="33"/>
  <c r="AB300" i="33"/>
  <c r="E727" i="33"/>
  <c r="S472" i="33"/>
  <c r="S482" i="33"/>
  <c r="P305" i="33"/>
  <c r="O742" i="33"/>
  <c r="T313" i="33"/>
  <c r="W472" i="33"/>
  <c r="W482" i="33"/>
  <c r="W480" i="33"/>
  <c r="AA304" i="33"/>
  <c r="I742" i="33"/>
  <c r="E263" i="33"/>
  <c r="O253" i="33"/>
  <c r="R843" i="33"/>
  <c r="Q313" i="33"/>
  <c r="G427" i="33"/>
  <c r="G437" i="33"/>
  <c r="W427" i="33"/>
  <c r="W437" i="33"/>
  <c r="W420" i="33"/>
  <c r="W417" i="33"/>
  <c r="W422" i="33"/>
  <c r="Q742" i="33"/>
  <c r="S427" i="33"/>
  <c r="S437" i="33"/>
  <c r="S263" i="33"/>
  <c r="S420" i="33"/>
  <c r="S417" i="33"/>
  <c r="S422" i="33"/>
  <c r="R253" i="33"/>
  <c r="R255" i="33"/>
  <c r="I806" i="33"/>
  <c r="I727" i="33"/>
  <c r="AB313" i="33"/>
  <c r="D726" i="33"/>
  <c r="AB312" i="33"/>
  <c r="X263" i="33"/>
  <c r="P822" i="33"/>
  <c r="P399" i="33"/>
  <c r="AA312" i="33"/>
  <c r="F263" i="33"/>
  <c r="L806" i="33"/>
  <c r="H851" i="33"/>
  <c r="G2313" i="33"/>
  <c r="Y312" i="33"/>
  <c r="Z832" i="33"/>
  <c r="P313" i="33"/>
  <c r="Q851" i="33"/>
  <c r="D722" i="33"/>
  <c r="D727" i="33"/>
  <c r="W384" i="33"/>
  <c r="M831" i="33"/>
  <c r="AA822" i="33"/>
  <c r="Y806" i="33"/>
  <c r="K831" i="33"/>
  <c r="Q2313" i="33"/>
  <c r="H384" i="33"/>
  <c r="X313" i="33"/>
  <c r="AA313" i="33"/>
  <c r="K832" i="33"/>
  <c r="T2229" i="33"/>
  <c r="W389" i="33"/>
  <c r="W399" i="33"/>
  <c r="I832" i="33"/>
  <c r="I831" i="33"/>
  <c r="J852" i="33"/>
  <c r="O851" i="33"/>
  <c r="S379" i="33"/>
  <c r="S384" i="33"/>
  <c r="S382" i="33"/>
  <c r="S389" i="33"/>
  <c r="S399" i="33"/>
  <c r="S398" i="33"/>
  <c r="S397" i="33"/>
  <c r="T399" i="33"/>
  <c r="O379" i="33"/>
  <c r="O384" i="33"/>
  <c r="O382" i="33"/>
  <c r="O397" i="33"/>
  <c r="O389" i="33"/>
  <c r="O399" i="33"/>
  <c r="K397" i="33"/>
  <c r="K389" i="33"/>
  <c r="K399" i="33"/>
  <c r="K383" i="33"/>
  <c r="K374" i="33"/>
  <c r="K384" i="33"/>
  <c r="G383" i="33"/>
  <c r="G374" i="33"/>
  <c r="G379" i="33"/>
  <c r="G382" i="33"/>
  <c r="G398" i="33"/>
  <c r="G389" i="33"/>
  <c r="G399" i="33"/>
  <c r="K852" i="33"/>
  <c r="AB253" i="33"/>
  <c r="AB255" i="33"/>
  <c r="Y852" i="33"/>
  <c r="J851" i="33"/>
  <c r="K851" i="33"/>
  <c r="N851" i="33"/>
  <c r="I851" i="33"/>
  <c r="R851" i="33"/>
  <c r="AB727" i="33"/>
  <c r="X851" i="33"/>
  <c r="G263" i="33"/>
  <c r="M742" i="33"/>
  <c r="R852" i="33"/>
  <c r="D263" i="33"/>
  <c r="AB852" i="33"/>
  <c r="Z852" i="33"/>
  <c r="P253" i="33"/>
  <c r="P255" i="33"/>
  <c r="I852" i="33"/>
  <c r="N253" i="33"/>
  <c r="N255" i="33"/>
  <c r="E742" i="33"/>
  <c r="Q727" i="33"/>
  <c r="M727" i="33"/>
  <c r="AC255" i="33"/>
  <c r="N852" i="33"/>
  <c r="D253" i="33"/>
  <c r="D255" i="33"/>
  <c r="Y742" i="33"/>
  <c r="Y727" i="33"/>
  <c r="P742" i="33"/>
  <c r="AB851" i="33"/>
  <c r="D742" i="33"/>
  <c r="P832" i="33"/>
  <c r="T831" i="33"/>
  <c r="C722" i="33"/>
  <c r="C727" i="33"/>
  <c r="Y823" i="33"/>
  <c r="Y822" i="33"/>
  <c r="AA852" i="33"/>
  <c r="T832" i="33"/>
  <c r="P312" i="33"/>
  <c r="T312" i="33"/>
  <c r="I844" i="33"/>
  <c r="Q832" i="33"/>
  <c r="M2308" i="33"/>
  <c r="P301" i="33"/>
  <c r="P263" i="33"/>
  <c r="L823" i="33"/>
  <c r="L822" i="33"/>
  <c r="V832" i="33"/>
  <c r="S312" i="33"/>
  <c r="C2313" i="33"/>
  <c r="S313" i="33"/>
  <c r="H717" i="33"/>
  <c r="M851" i="33"/>
  <c r="U742" i="33"/>
  <c r="I2313" i="33"/>
  <c r="R822" i="33"/>
  <c r="AA851" i="33"/>
  <c r="R2313" i="33"/>
  <c r="E806" i="33"/>
  <c r="X312" i="33"/>
  <c r="G156" i="33"/>
  <c r="O852" i="33"/>
  <c r="P852" i="33"/>
  <c r="Q852" i="33"/>
  <c r="H806" i="33"/>
  <c r="T148" i="33"/>
  <c r="T139" i="33"/>
  <c r="T150" i="33"/>
  <c r="O823" i="33"/>
  <c r="O822" i="33"/>
  <c r="S715" i="33"/>
  <c r="S717" i="33"/>
  <c r="T717" i="33"/>
  <c r="T2254" i="33"/>
  <c r="T2252" i="33"/>
  <c r="Y313" i="33"/>
  <c r="G124" i="33"/>
  <c r="G134" i="33"/>
  <c r="F253" i="33"/>
  <c r="F255" i="33"/>
  <c r="X852" i="33"/>
  <c r="O156" i="33"/>
  <c r="P156" i="33"/>
  <c r="D119" i="33"/>
  <c r="C119" i="33"/>
  <c r="U2228" i="33"/>
  <c r="U2229" i="33"/>
  <c r="U2251" i="33"/>
  <c r="K253" i="33"/>
  <c r="O720" i="33"/>
  <c r="O722" i="33"/>
  <c r="O727" i="33"/>
  <c r="T184" i="33"/>
  <c r="T176" i="33"/>
  <c r="T186" i="33"/>
  <c r="L712" i="33"/>
  <c r="K710" i="33"/>
  <c r="K712" i="33"/>
  <c r="H119" i="33"/>
  <c r="G119" i="33"/>
  <c r="K263" i="33"/>
  <c r="P722" i="33"/>
  <c r="P727" i="33"/>
  <c r="Q2308" i="33"/>
  <c r="G2309" i="33"/>
  <c r="G2314" i="33"/>
  <c r="O806" i="33"/>
  <c r="F806" i="33"/>
  <c r="P169" i="33"/>
  <c r="P161" i="33"/>
  <c r="P171" i="33"/>
  <c r="AA806" i="33"/>
  <c r="T851" i="33"/>
  <c r="J2313" i="33"/>
  <c r="W806" i="33"/>
  <c r="R844" i="33"/>
  <c r="S844" i="33"/>
  <c r="AA263" i="33"/>
  <c r="U727" i="33"/>
  <c r="X727" i="33"/>
  <c r="P2308" i="33"/>
  <c r="D169" i="33"/>
  <c r="H725" i="33"/>
  <c r="H722" i="33"/>
  <c r="G720" i="33"/>
  <c r="V312" i="33"/>
  <c r="V313" i="33"/>
  <c r="N313" i="33"/>
  <c r="N312" i="33"/>
  <c r="T263" i="33"/>
  <c r="T253" i="33"/>
  <c r="T255" i="33"/>
  <c r="Q253" i="33"/>
  <c r="Q255" i="33"/>
  <c r="Q263" i="33"/>
  <c r="Q269" i="33"/>
  <c r="U313" i="33"/>
  <c r="U312" i="33"/>
  <c r="S806" i="33"/>
  <c r="Z806" i="33"/>
  <c r="AA832" i="33"/>
  <c r="AA831" i="33"/>
  <c r="O831" i="33"/>
  <c r="O832" i="33"/>
  <c r="S831" i="33"/>
  <c r="K721" i="33"/>
  <c r="K726" i="33"/>
  <c r="L726" i="33"/>
  <c r="T843" i="33"/>
  <c r="T844" i="33"/>
  <c r="X843" i="33"/>
  <c r="T742" i="33"/>
  <c r="V806" i="33"/>
  <c r="U847" i="33"/>
  <c r="U848" i="33"/>
  <c r="V848" i="33"/>
  <c r="Y847" i="33"/>
  <c r="W161" i="33"/>
  <c r="W171" i="33"/>
  <c r="W169" i="33"/>
  <c r="S822" i="33"/>
  <c r="S823" i="33"/>
  <c r="Z823" i="33"/>
  <c r="AA823" i="33"/>
  <c r="Z822" i="33"/>
  <c r="U806" i="33"/>
  <c r="T726" i="33"/>
  <c r="S721" i="33"/>
  <c r="S726" i="33"/>
  <c r="V823" i="33"/>
  <c r="V822" i="33"/>
  <c r="C710" i="33"/>
  <c r="C712" i="33"/>
  <c r="D712" i="33"/>
  <c r="AC847" i="33"/>
  <c r="AC848" i="33"/>
  <c r="L184" i="33"/>
  <c r="L176" i="33"/>
  <c r="L186" i="33"/>
  <c r="W727" i="33"/>
  <c r="D148" i="33"/>
  <c r="D139" i="33"/>
  <c r="D150" i="33"/>
  <c r="AC852" i="33"/>
  <c r="AC851" i="33"/>
  <c r="S851" i="33"/>
  <c r="S852" i="33"/>
  <c r="W851" i="33"/>
  <c r="X831" i="33"/>
  <c r="X832" i="33"/>
  <c r="AB831" i="33"/>
  <c r="U851" i="33"/>
  <c r="U852" i="33"/>
  <c r="V851" i="33"/>
  <c r="V852" i="33"/>
  <c r="W852" i="33"/>
  <c r="Z851" i="33"/>
  <c r="X740" i="33"/>
  <c r="W730" i="33"/>
  <c r="X732" i="33"/>
  <c r="X742" i="33"/>
  <c r="P851" i="33"/>
  <c r="L852" i="33"/>
  <c r="L851" i="33"/>
  <c r="P806" i="33"/>
  <c r="W832" i="33"/>
  <c r="W831" i="33"/>
  <c r="K725" i="33"/>
  <c r="D2309" i="33"/>
  <c r="D2314" i="33"/>
  <c r="AC313" i="33"/>
  <c r="K806" i="33"/>
  <c r="U263" i="33"/>
  <c r="U253" i="33"/>
  <c r="U255" i="33"/>
  <c r="O304" i="33"/>
  <c r="O305" i="33"/>
  <c r="W263" i="33"/>
  <c r="W255" i="33"/>
  <c r="G139" i="33"/>
  <c r="G150" i="33"/>
  <c r="G148" i="33"/>
  <c r="W725" i="33"/>
  <c r="G730" i="33"/>
  <c r="H732" i="33"/>
  <c r="H742" i="33"/>
  <c r="H740" i="33"/>
  <c r="G851" i="33"/>
  <c r="H852" i="33"/>
  <c r="G852" i="33"/>
  <c r="O312" i="33"/>
  <c r="O313" i="33"/>
  <c r="L722" i="33"/>
  <c r="L727" i="33"/>
  <c r="P843" i="33"/>
  <c r="P844" i="33"/>
  <c r="L737" i="33"/>
  <c r="L742" i="33"/>
  <c r="K735" i="33"/>
  <c r="L740" i="33"/>
  <c r="I2309" i="33"/>
  <c r="I2314" i="33"/>
  <c r="AA300" i="33"/>
  <c r="AA301" i="33"/>
  <c r="K844" i="33"/>
  <c r="K843" i="33"/>
  <c r="O843" i="33"/>
  <c r="N806" i="33"/>
  <c r="H263" i="33"/>
  <c r="H253" i="33"/>
  <c r="H255" i="33"/>
  <c r="R313" i="33"/>
  <c r="R312" i="33"/>
  <c r="C124" i="33"/>
  <c r="C134" i="33"/>
  <c r="C132" i="33"/>
  <c r="O301" i="33"/>
  <c r="O300" i="33"/>
  <c r="W305" i="33"/>
  <c r="W304" i="33"/>
  <c r="AC822" i="33"/>
  <c r="AC823" i="33"/>
  <c r="Y851" i="33"/>
  <c r="C176" i="33"/>
  <c r="C186" i="33"/>
  <c r="C184" i="33"/>
  <c r="N844" i="33"/>
  <c r="N843" i="33"/>
  <c r="O844" i="33"/>
  <c r="W822" i="33"/>
  <c r="W823" i="33"/>
  <c r="W312" i="33"/>
  <c r="W313" i="33"/>
  <c r="G710" i="33"/>
  <c r="G712" i="33"/>
  <c r="H712" i="33"/>
  <c r="P148" i="33"/>
  <c r="P139" i="33"/>
  <c r="P150" i="33"/>
  <c r="S732" i="33"/>
  <c r="S742" i="33"/>
  <c r="S740" i="33"/>
  <c r="W710" i="33"/>
  <c r="W712" i="33"/>
  <c r="X712" i="33"/>
  <c r="Z313" i="33"/>
  <c r="Z312" i="33"/>
  <c r="AB301" i="33"/>
  <c r="Y263" i="33"/>
  <c r="Y253" i="33"/>
  <c r="Y255" i="33"/>
  <c r="W139" i="33"/>
  <c r="W150" i="33"/>
  <c r="W149" i="33"/>
  <c r="I263" i="33"/>
  <c r="I253" i="33"/>
  <c r="I255" i="33"/>
  <c r="C263" i="33"/>
  <c r="T722" i="33"/>
  <c r="T823" i="33"/>
  <c r="L132" i="33"/>
  <c r="L124" i="33"/>
  <c r="L134" i="33"/>
  <c r="X124" i="33"/>
  <c r="X134" i="33"/>
  <c r="X132" i="33"/>
  <c r="J253" i="33"/>
  <c r="J255" i="33"/>
  <c r="J263" i="33"/>
  <c r="T806" i="33"/>
  <c r="M852" i="33"/>
  <c r="T852" i="33"/>
  <c r="H2313" i="33"/>
  <c r="K2313" i="33"/>
  <c r="AI417" i="33"/>
  <c r="AJ417" i="33"/>
  <c r="AK417" i="33"/>
  <c r="AL417" i="33"/>
  <c r="V417" i="40"/>
  <c r="AP2083" i="33"/>
  <c r="U1029" i="40"/>
  <c r="AH2083" i="33"/>
  <c r="AL2083" i="33"/>
  <c r="V1029" i="40"/>
  <c r="T1029" i="40"/>
  <c r="AD2083" i="33"/>
  <c r="K11" i="44"/>
  <c r="AA2094" i="33"/>
  <c r="L11" i="44"/>
  <c r="K26" i="45"/>
  <c r="AI432" i="33"/>
  <c r="AJ432" i="33"/>
  <c r="AK432" i="33"/>
  <c r="AL432" i="33"/>
  <c r="V432" i="40"/>
  <c r="U533" i="40"/>
  <c r="AG27" i="33"/>
  <c r="U27" i="40"/>
  <c r="T263" i="40"/>
  <c r="T269" i="40"/>
  <c r="O296" i="40"/>
  <c r="AG620" i="33"/>
  <c r="S1827" i="40"/>
  <c r="AJ379" i="33"/>
  <c r="AK379" i="33"/>
  <c r="AL379" i="33"/>
  <c r="AJ407" i="33"/>
  <c r="AK407" i="33"/>
  <c r="AL407" i="33"/>
  <c r="R1827" i="40"/>
  <c r="CS2083" i="33"/>
  <c r="CS2094" i="33"/>
  <c r="AX2094" i="33"/>
  <c r="Y1884" i="40"/>
  <c r="Y1873" i="40"/>
  <c r="BB2094" i="33"/>
  <c r="Z1884" i="40"/>
  <c r="Z1873" i="40"/>
  <c r="AE1615" i="33"/>
  <c r="AE1718" i="33"/>
  <c r="AE156" i="33"/>
  <c r="AF156" i="33"/>
  <c r="AG156" i="33"/>
  <c r="AH156" i="33"/>
  <c r="AH161" i="33"/>
  <c r="AE176" i="33"/>
  <c r="AF176" i="33"/>
  <c r="AG176" i="33"/>
  <c r="AH176" i="33"/>
  <c r="P822" i="40"/>
  <c r="Q312" i="40"/>
  <c r="X1541" i="40"/>
  <c r="BF2083" i="33"/>
  <c r="Q827" i="40"/>
  <c r="S296" i="40"/>
  <c r="S831" i="40"/>
  <c r="Q263" i="40"/>
  <c r="Q269" i="40"/>
  <c r="P827" i="40"/>
  <c r="C1647" i="33"/>
  <c r="C1650" i="33"/>
  <c r="C1652" i="33"/>
  <c r="C1687" i="33"/>
  <c r="X1540" i="40"/>
  <c r="S847" i="40"/>
  <c r="T851" i="40"/>
  <c r="AG1861" i="33"/>
  <c r="AG1885" i="33"/>
  <c r="AH1858" i="33"/>
  <c r="S827" i="40"/>
  <c r="Q296" i="40"/>
  <c r="P831" i="40"/>
  <c r="R292" i="40"/>
  <c r="C49" i="33"/>
  <c r="O633" i="40"/>
  <c r="AG1645" i="40"/>
  <c r="P296" i="40"/>
  <c r="S263" i="40"/>
  <c r="S269" i="40"/>
  <c r="U1544" i="40"/>
  <c r="U1543" i="40"/>
  <c r="AG1615" i="33"/>
  <c r="AG1718" i="33"/>
  <c r="AV1540" i="33"/>
  <c r="AW1540" i="33"/>
  <c r="AX1540" i="33"/>
  <c r="AY1540" i="33"/>
  <c r="T831" i="40"/>
  <c r="AV1541" i="33"/>
  <c r="AW1541" i="33"/>
  <c r="AX1541" i="33"/>
  <c r="AY1541" i="33"/>
  <c r="AH1615" i="33"/>
  <c r="AH1718" i="33"/>
  <c r="U1547" i="40"/>
  <c r="CF1645" i="33"/>
  <c r="CG1645" i="33"/>
  <c r="CH1645" i="33"/>
  <c r="CI1645" i="33"/>
  <c r="AF1615" i="33"/>
  <c r="AF1718" i="33"/>
  <c r="AF1719" i="33"/>
  <c r="N1636" i="40"/>
  <c r="N1635" i="40"/>
  <c r="T31" i="40"/>
  <c r="P843" i="40"/>
  <c r="O263" i="40"/>
  <c r="O269" i="40"/>
  <c r="O704" i="40"/>
  <c r="AE1418" i="33"/>
  <c r="Y1401" i="40"/>
  <c r="S806" i="40"/>
  <c r="S808" i="40"/>
  <c r="N62" i="40"/>
  <c r="Q46" i="40"/>
  <c r="O822" i="40"/>
  <c r="S288" i="40"/>
  <c r="X1408" i="40"/>
  <c r="P288" i="40"/>
  <c r="Y1408" i="40"/>
  <c r="Q62" i="40"/>
  <c r="Q31" i="40"/>
  <c r="X1407" i="40"/>
  <c r="Y1467" i="40"/>
  <c r="R312" i="40"/>
  <c r="O255" i="33"/>
  <c r="Q253" i="40"/>
  <c r="R211" i="40"/>
  <c r="S211" i="40"/>
  <c r="O62" i="40"/>
  <c r="W64" i="33"/>
  <c r="S64" i="40"/>
  <c r="S781" i="40"/>
  <c r="R46" i="40"/>
  <c r="AD1482" i="33"/>
  <c r="T1482" i="40"/>
  <c r="P601" i="40"/>
  <c r="P605" i="40"/>
  <c r="P607" i="40"/>
  <c r="R827" i="40"/>
  <c r="N263" i="40"/>
  <c r="N269" i="40"/>
  <c r="N211" i="40"/>
  <c r="P211" i="40"/>
  <c r="T211" i="40"/>
  <c r="O312" i="40"/>
  <c r="Q288" i="40"/>
  <c r="N40" i="40"/>
  <c r="S633" i="40"/>
  <c r="Q601" i="40"/>
  <c r="Q605" i="40"/>
  <c r="Q607" i="40"/>
  <c r="S253" i="40"/>
  <c r="P806" i="40"/>
  <c r="G64" i="33"/>
  <c r="O64" i="40"/>
  <c r="O781" i="40"/>
  <c r="O31" i="40"/>
  <c r="P44" i="40"/>
  <c r="P46" i="40"/>
  <c r="S22" i="40"/>
  <c r="P633" i="40"/>
  <c r="R31" i="40"/>
  <c r="G255" i="33"/>
  <c r="O253" i="40"/>
  <c r="S601" i="40"/>
  <c r="S605" i="40"/>
  <c r="S607" i="40"/>
  <c r="T827" i="40"/>
  <c r="U827" i="40"/>
  <c r="R806" i="40"/>
  <c r="K255" i="33"/>
  <c r="P253" i="40"/>
  <c r="N31" i="40"/>
  <c r="AA255" i="33"/>
  <c r="T253" i="40"/>
  <c r="O806" i="40"/>
  <c r="R215" i="40"/>
  <c r="R214" i="40"/>
  <c r="R288" i="40"/>
  <c r="Q633" i="40"/>
  <c r="N601" i="40"/>
  <c r="N605" i="40"/>
  <c r="N607" i="40"/>
  <c r="N806" i="40"/>
  <c r="AC64" i="33"/>
  <c r="AC784" i="33"/>
  <c r="S64" i="33"/>
  <c r="S67" i="33"/>
  <c r="R62" i="40"/>
  <c r="R64" i="40"/>
  <c r="R781" i="40"/>
  <c r="C58" i="33"/>
  <c r="N58" i="40"/>
  <c r="N22" i="40"/>
  <c r="S46" i="40"/>
  <c r="S58" i="33"/>
  <c r="R58" i="40"/>
  <c r="R22" i="40"/>
  <c r="AF1420" i="33"/>
  <c r="AD1947" i="33"/>
  <c r="T1827" i="40"/>
  <c r="T769" i="40"/>
  <c r="R40" i="40"/>
  <c r="T822" i="40"/>
  <c r="U822" i="40"/>
  <c r="O211" i="40"/>
  <c r="S44" i="40"/>
  <c r="T44" i="40"/>
  <c r="K58" i="33"/>
  <c r="P58" i="40"/>
  <c r="P22" i="40"/>
  <c r="AA58" i="33"/>
  <c r="T22" i="40"/>
  <c r="P312" i="40"/>
  <c r="O215" i="40"/>
  <c r="O214" i="40"/>
  <c r="O44" i="40"/>
  <c r="O288" i="40"/>
  <c r="Q40" i="40"/>
  <c r="Q822" i="40"/>
  <c r="Q292" i="40"/>
  <c r="L704" i="33"/>
  <c r="M704" i="33"/>
  <c r="N704" i="33"/>
  <c r="O704" i="33"/>
  <c r="Q211" i="40"/>
  <c r="K64" i="33"/>
  <c r="P64" i="40"/>
  <c r="P781" i="40"/>
  <c r="AA64" i="33"/>
  <c r="P62" i="40"/>
  <c r="AB64" i="33"/>
  <c r="AB784" i="33"/>
  <c r="O64" i="33"/>
  <c r="Q64" i="40"/>
  <c r="Q781" i="40"/>
  <c r="S62" i="40"/>
  <c r="P40" i="40"/>
  <c r="O40" i="40"/>
  <c r="R263" i="40"/>
  <c r="R269" i="40"/>
  <c r="P292" i="40"/>
  <c r="T288" i="40"/>
  <c r="R601" i="40"/>
  <c r="R605" i="40"/>
  <c r="R607" i="40"/>
  <c r="Q215" i="40"/>
  <c r="Q214" i="40"/>
  <c r="T292" i="40"/>
  <c r="S312" i="40"/>
  <c r="O601" i="40"/>
  <c r="O605" i="40"/>
  <c r="O607" i="40"/>
  <c r="Q806" i="40"/>
  <c r="S31" i="40"/>
  <c r="C255" i="33"/>
  <c r="N253" i="40"/>
  <c r="R44" i="40"/>
  <c r="Q44" i="40"/>
  <c r="O58" i="33"/>
  <c r="Q58" i="40"/>
  <c r="Q22" i="40"/>
  <c r="G58" i="33"/>
  <c r="O58" i="40"/>
  <c r="O22" i="40"/>
  <c r="O46" i="40"/>
  <c r="S255" i="33"/>
  <c r="R253" i="40"/>
  <c r="L703" i="33"/>
  <c r="M703" i="33"/>
  <c r="N703" i="33"/>
  <c r="O703" i="33"/>
  <c r="R296" i="40"/>
  <c r="Q843" i="40"/>
  <c r="Q831" i="40"/>
  <c r="R847" i="40"/>
  <c r="Y1029" i="40"/>
  <c r="Z1029" i="40"/>
  <c r="AD46" i="33"/>
  <c r="T800" i="40"/>
  <c r="T801" i="40"/>
  <c r="T802" i="40"/>
  <c r="T589" i="40"/>
  <c r="T590" i="40"/>
  <c r="T599" i="40"/>
  <c r="CH2083" i="33"/>
  <c r="AH1029" i="40"/>
  <c r="DB2083" i="33"/>
  <c r="AM1029" i="40"/>
  <c r="BZ2083" i="33"/>
  <c r="AF1029" i="40"/>
  <c r="CL2083" i="33"/>
  <c r="AI1029" i="40"/>
  <c r="CT2083" i="33"/>
  <c r="AK1029" i="40"/>
  <c r="CD2083" i="33"/>
  <c r="AG1029" i="40"/>
  <c r="C64" i="33"/>
  <c r="N64" i="40"/>
  <c r="N781" i="40"/>
  <c r="BN2083" i="33"/>
  <c r="AC1029" i="40"/>
  <c r="BR2083" i="33"/>
  <c r="AD1029" i="40"/>
  <c r="DF2083" i="33"/>
  <c r="AN1029" i="40"/>
  <c r="BV2083" i="33"/>
  <c r="AE1029" i="40"/>
  <c r="BJ2083" i="33"/>
  <c r="AB1029" i="40"/>
  <c r="CP2083" i="33"/>
  <c r="AJ1029" i="40"/>
  <c r="CX2083" i="33"/>
  <c r="AL1029" i="40"/>
  <c r="AT2083" i="33"/>
  <c r="X1029" i="40"/>
  <c r="T435" i="40"/>
  <c r="AJ27" i="33"/>
  <c r="AJ619" i="33"/>
  <c r="AJ620" i="33"/>
  <c r="AJ621" i="33"/>
  <c r="AK27" i="33"/>
  <c r="AK619" i="33"/>
  <c r="AK621" i="33"/>
  <c r="AK620" i="33"/>
  <c r="AI619" i="33"/>
  <c r="AI621" i="33"/>
  <c r="AI620" i="33"/>
  <c r="U619" i="40"/>
  <c r="U620" i="40"/>
  <c r="AJ36" i="33"/>
  <c r="AJ626" i="33"/>
  <c r="AJ625" i="33"/>
  <c r="AJ624" i="33"/>
  <c r="AL36" i="33"/>
  <c r="AL625" i="33"/>
  <c r="AL626" i="33"/>
  <c r="AL624" i="33"/>
  <c r="AK36" i="33"/>
  <c r="AK625" i="33"/>
  <c r="AK624" i="33"/>
  <c r="AK626" i="33"/>
  <c r="V614" i="40"/>
  <c r="V615" i="40"/>
  <c r="AI624" i="33"/>
  <c r="AI625" i="33"/>
  <c r="AI626" i="33"/>
  <c r="U624" i="40"/>
  <c r="U625" i="40"/>
  <c r="AI710" i="33"/>
  <c r="U710" i="40"/>
  <c r="AL27" i="33"/>
  <c r="AL619" i="33"/>
  <c r="AL620" i="33"/>
  <c r="AL621" i="33"/>
  <c r="AI722" i="33"/>
  <c r="U722" i="40"/>
  <c r="AI737" i="33"/>
  <c r="U737" i="40"/>
  <c r="O112" i="40"/>
  <c r="O361" i="40"/>
  <c r="T420" i="40"/>
  <c r="O362" i="40"/>
  <c r="AM515" i="33"/>
  <c r="AN515" i="33"/>
  <c r="AO515" i="33"/>
  <c r="AP515" i="33"/>
  <c r="V515" i="40"/>
  <c r="AE547" i="33"/>
  <c r="U547" i="40"/>
  <c r="U545" i="40"/>
  <c r="L112" i="33"/>
  <c r="M112" i="33"/>
  <c r="N112" i="33"/>
  <c r="O112" i="33"/>
  <c r="U198" i="40"/>
  <c r="U277" i="40"/>
  <c r="U278" i="40"/>
  <c r="L361" i="33"/>
  <c r="M361" i="33"/>
  <c r="N361" i="33"/>
  <c r="O361" i="33"/>
  <c r="AM500" i="33"/>
  <c r="AN500" i="33"/>
  <c r="AO500" i="33"/>
  <c r="AP500" i="33"/>
  <c r="V500" i="40"/>
  <c r="L362" i="33"/>
  <c r="M362" i="33"/>
  <c r="N362" i="33"/>
  <c r="O362" i="33"/>
  <c r="T397" i="40"/>
  <c r="AD373" i="33"/>
  <c r="T373" i="40"/>
  <c r="T374" i="40"/>
  <c r="T384" i="40"/>
  <c r="AI36" i="33"/>
  <c r="V538" i="40"/>
  <c r="V575" i="40"/>
  <c r="AM462" i="33"/>
  <c r="AN462" i="33"/>
  <c r="AO462" i="33"/>
  <c r="AP462" i="33"/>
  <c r="V462" i="40"/>
  <c r="T215" i="40"/>
  <c r="AI27" i="33"/>
  <c r="V533" i="40"/>
  <c r="O113" i="40"/>
  <c r="AM18" i="33"/>
  <c r="W532" i="40"/>
  <c r="AI530" i="33"/>
  <c r="V530" i="40"/>
  <c r="V525" i="40"/>
  <c r="L113" i="33"/>
  <c r="M113" i="33"/>
  <c r="N113" i="33"/>
  <c r="O113" i="33"/>
  <c r="AI477" i="33"/>
  <c r="AJ477" i="33"/>
  <c r="AK477" i="33"/>
  <c r="AL477" i="33"/>
  <c r="U477" i="40"/>
  <c r="AI117" i="33"/>
  <c r="AJ117" i="33"/>
  <c r="AK117" i="33"/>
  <c r="AL117" i="33"/>
  <c r="U117" i="40"/>
  <c r="AF549" i="33"/>
  <c r="AE550" i="33"/>
  <c r="AK265" i="40"/>
  <c r="AK270" i="40"/>
  <c r="AK271" i="40"/>
  <c r="AL263" i="40"/>
  <c r="AL269" i="40"/>
  <c r="AJ266" i="40"/>
  <c r="AJ303" i="40"/>
  <c r="AJ304" i="40"/>
  <c r="AJ272" i="40"/>
  <c r="AJ307" i="40"/>
  <c r="AJ308" i="40"/>
  <c r="U36" i="40"/>
  <c r="AA62" i="33"/>
  <c r="AA67" i="33"/>
  <c r="AA231" i="33"/>
  <c r="AH1859" i="33"/>
  <c r="AH1964" i="33"/>
  <c r="U1844" i="40"/>
  <c r="AC62" i="33"/>
  <c r="AC231" i="33"/>
  <c r="AB62" i="33"/>
  <c r="AB231" i="33"/>
  <c r="AC1734" i="33"/>
  <c r="N808" i="33"/>
  <c r="N812" i="33"/>
  <c r="N814" i="33"/>
  <c r="K808" i="33"/>
  <c r="K812" i="33"/>
  <c r="K814" i="33"/>
  <c r="P808" i="33"/>
  <c r="P812" i="33"/>
  <c r="P814" i="33"/>
  <c r="X808" i="33"/>
  <c r="X812" i="33"/>
  <c r="X814" i="33"/>
  <c r="U1403" i="40"/>
  <c r="AG1418" i="33"/>
  <c r="M808" i="33"/>
  <c r="M812" i="33"/>
  <c r="M814" i="33"/>
  <c r="AD1734" i="33"/>
  <c r="AB741" i="33"/>
  <c r="AF1474" i="33"/>
  <c r="AF1475" i="33"/>
  <c r="AD1733" i="33"/>
  <c r="AC731" i="33"/>
  <c r="AD730" i="33"/>
  <c r="T730" i="40"/>
  <c r="U1465" i="40"/>
  <c r="Y808" i="33"/>
  <c r="Y812" i="33"/>
  <c r="Y814" i="33"/>
  <c r="AD1879" i="33"/>
  <c r="AD1776" i="33"/>
  <c r="AD1801" i="33"/>
  <c r="I808" i="33"/>
  <c r="I812" i="33"/>
  <c r="I814" i="33"/>
  <c r="U808" i="33"/>
  <c r="U812" i="33"/>
  <c r="U814" i="33"/>
  <c r="AC1756" i="33"/>
  <c r="AI1547" i="33"/>
  <c r="AI1543" i="33"/>
  <c r="AE717" i="33"/>
  <c r="AD727" i="33"/>
  <c r="T727" i="40"/>
  <c r="AC742" i="33"/>
  <c r="AD732" i="33"/>
  <c r="T732" i="40"/>
  <c r="AD720" i="33"/>
  <c r="T720" i="40"/>
  <c r="AC721" i="33"/>
  <c r="AC725" i="33"/>
  <c r="AA808" i="33"/>
  <c r="AA812" i="33"/>
  <c r="AA814" i="33"/>
  <c r="Z808" i="33"/>
  <c r="Z812" i="33"/>
  <c r="Z814" i="33"/>
  <c r="Q808" i="33"/>
  <c r="Q812" i="33"/>
  <c r="Q814" i="33"/>
  <c r="AK1539" i="33"/>
  <c r="AJ1542" i="33"/>
  <c r="W808" i="33"/>
  <c r="W812" i="33"/>
  <c r="W814" i="33"/>
  <c r="F808" i="33"/>
  <c r="F812" i="33"/>
  <c r="F814" i="33"/>
  <c r="AD801" i="33"/>
  <c r="G808" i="33"/>
  <c r="G812" i="33"/>
  <c r="G814" i="33"/>
  <c r="U1400" i="40"/>
  <c r="AG1405" i="33"/>
  <c r="AE852" i="33"/>
  <c r="AE851" i="33"/>
  <c r="AF850" i="33"/>
  <c r="AE769" i="33"/>
  <c r="T808" i="33"/>
  <c r="T812" i="33"/>
  <c r="T814" i="33"/>
  <c r="AC808" i="33"/>
  <c r="AC812" i="33"/>
  <c r="AC814" i="33"/>
  <c r="T806" i="40"/>
  <c r="S808" i="33"/>
  <c r="S812" i="33"/>
  <c r="S814" i="33"/>
  <c r="H808" i="33"/>
  <c r="H812" i="33"/>
  <c r="H814" i="33"/>
  <c r="E808" i="33"/>
  <c r="E812" i="33"/>
  <c r="E814" i="33"/>
  <c r="L808" i="33"/>
  <c r="L812" i="33"/>
  <c r="L814" i="33"/>
  <c r="AD715" i="33"/>
  <c r="T715" i="40"/>
  <c r="AC716" i="33"/>
  <c r="AD735" i="33"/>
  <c r="T735" i="40"/>
  <c r="AC740" i="33"/>
  <c r="AC736" i="33"/>
  <c r="V808" i="33"/>
  <c r="V812" i="33"/>
  <c r="V814" i="33"/>
  <c r="O808" i="33"/>
  <c r="O812" i="33"/>
  <c r="O814" i="33"/>
  <c r="AB726" i="33"/>
  <c r="J808" i="33"/>
  <c r="J812" i="33"/>
  <c r="J814" i="33"/>
  <c r="AB808" i="33"/>
  <c r="AB812" i="33"/>
  <c r="AB814" i="33"/>
  <c r="R808" i="33"/>
  <c r="R812" i="33"/>
  <c r="R814" i="33"/>
  <c r="U1466" i="40"/>
  <c r="AD563" i="33"/>
  <c r="AD632" i="33"/>
  <c r="T632" i="40"/>
  <c r="T633" i="40"/>
  <c r="AB175" i="33"/>
  <c r="AB185" i="33"/>
  <c r="AB184" i="33"/>
  <c r="AG1410" i="33"/>
  <c r="AF1411" i="33"/>
  <c r="AC421" i="33"/>
  <c r="AC711" i="33"/>
  <c r="AD712" i="33"/>
  <c r="T712" i="40"/>
  <c r="AM432" i="33"/>
  <c r="AN432" i="33"/>
  <c r="AO432" i="33"/>
  <c r="AP432" i="33"/>
  <c r="W432" i="40"/>
  <c r="Q1813" i="33"/>
  <c r="AC49" i="33"/>
  <c r="AE452" i="33"/>
  <c r="AD451" i="33"/>
  <c r="T451" i="40"/>
  <c r="AE495" i="33"/>
  <c r="AD494" i="33"/>
  <c r="AD505" i="33"/>
  <c r="T505" i="40"/>
  <c r="AE510" i="33"/>
  <c r="AD520" i="33"/>
  <c r="T520" i="40"/>
  <c r="AD509" i="33"/>
  <c r="AD489" i="33"/>
  <c r="T489" i="40"/>
  <c r="AE490" i="33"/>
  <c r="AE457" i="33"/>
  <c r="AD467" i="33"/>
  <c r="T467" i="40"/>
  <c r="AD456" i="33"/>
  <c r="AE472" i="33"/>
  <c r="AD482" i="33"/>
  <c r="T482" i="40"/>
  <c r="AD471" i="33"/>
  <c r="AM394" i="33"/>
  <c r="AN394" i="33"/>
  <c r="AO394" i="33"/>
  <c r="AP394" i="33"/>
  <c r="W394" i="40"/>
  <c r="AC436" i="33"/>
  <c r="AC398" i="33"/>
  <c r="P1813" i="33"/>
  <c r="AD420" i="33"/>
  <c r="AD416" i="33"/>
  <c r="T416" i="40"/>
  <c r="AE415" i="33"/>
  <c r="AE430" i="33"/>
  <c r="AD431" i="33"/>
  <c r="T431" i="40"/>
  <c r="AM417" i="33"/>
  <c r="AN417" i="33"/>
  <c r="AO417" i="33"/>
  <c r="AP417" i="33"/>
  <c r="W417" i="40"/>
  <c r="AE410" i="33"/>
  <c r="AD411" i="33"/>
  <c r="T411" i="40"/>
  <c r="K1813" i="33"/>
  <c r="AE427" i="33"/>
  <c r="AD437" i="33"/>
  <c r="AD426" i="33"/>
  <c r="T426" i="40"/>
  <c r="AE425" i="33"/>
  <c r="AD435" i="33"/>
  <c r="AE412" i="33"/>
  <c r="AD422" i="33"/>
  <c r="AE406" i="33"/>
  <c r="AF405" i="33"/>
  <c r="AE599" i="33"/>
  <c r="AE589" i="33"/>
  <c r="AE590" i="33"/>
  <c r="AE587" i="33"/>
  <c r="AF588" i="33"/>
  <c r="T213" i="40"/>
  <c r="AG583" i="33"/>
  <c r="AG581" i="33"/>
  <c r="AG548" i="33"/>
  <c r="AG549" i="33"/>
  <c r="AH45" i="33"/>
  <c r="U45" i="40"/>
  <c r="AG259" i="33"/>
  <c r="AH628" i="33"/>
  <c r="AH546" i="33"/>
  <c r="AX617" i="33"/>
  <c r="AX622" i="33"/>
  <c r="AT532" i="33"/>
  <c r="AT18" i="33"/>
  <c r="N1813" i="33"/>
  <c r="AJ545" i="33"/>
  <c r="AJ547" i="33"/>
  <c r="AJ575" i="33"/>
  <c r="AM369" i="33"/>
  <c r="AN369" i="33"/>
  <c r="AO369" i="33"/>
  <c r="AP369" i="33"/>
  <c r="W369" i="40"/>
  <c r="AD600" i="33"/>
  <c r="AD606" i="33"/>
  <c r="AD644" i="33"/>
  <c r="T644" i="40"/>
  <c r="T645" i="40"/>
  <c r="AH648" i="33"/>
  <c r="U648" i="40"/>
  <c r="U649" i="40"/>
  <c r="AG650" i="33"/>
  <c r="AG649" i="33"/>
  <c r="AG551" i="33"/>
  <c r="AF372" i="33"/>
  <c r="AE377" i="33"/>
  <c r="AD378" i="33"/>
  <c r="AD382" i="33"/>
  <c r="AF584" i="33"/>
  <c r="AF636" i="33"/>
  <c r="AE637" i="33"/>
  <c r="AE638" i="33"/>
  <c r="AD368" i="33"/>
  <c r="T368" i="40"/>
  <c r="AE367" i="33"/>
  <c r="AD388" i="33"/>
  <c r="T388" i="40"/>
  <c r="AE387" i="33"/>
  <c r="AD397" i="33"/>
  <c r="AO615" i="33"/>
  <c r="AO614" i="33"/>
  <c r="AO616" i="33"/>
  <c r="AO533" i="33"/>
  <c r="AO538" i="33"/>
  <c r="AO525" i="33"/>
  <c r="AO530" i="33"/>
  <c r="AB138" i="33"/>
  <c r="AB149" i="33"/>
  <c r="AD393" i="33"/>
  <c r="T393" i="40"/>
  <c r="AE392" i="33"/>
  <c r="AE374" i="33"/>
  <c r="AF374" i="33"/>
  <c r="AG374" i="33"/>
  <c r="AH374" i="33"/>
  <c r="AD384" i="33"/>
  <c r="AI545" i="33"/>
  <c r="AI575" i="33"/>
  <c r="AW617" i="33"/>
  <c r="AW622" i="33"/>
  <c r="AS532" i="33"/>
  <c r="AS18" i="33"/>
  <c r="AC383" i="33"/>
  <c r="AL545" i="33"/>
  <c r="AL547" i="33"/>
  <c r="AL575" i="33"/>
  <c r="AK545" i="33"/>
  <c r="AK547" i="33"/>
  <c r="AK575" i="33"/>
  <c r="AM616" i="33"/>
  <c r="AM614" i="33"/>
  <c r="AM615" i="33"/>
  <c r="AM538" i="33"/>
  <c r="AM533" i="33"/>
  <c r="AM525" i="33"/>
  <c r="AN616" i="33"/>
  <c r="AN614" i="33"/>
  <c r="AN538" i="33"/>
  <c r="AN533" i="33"/>
  <c r="AN615" i="33"/>
  <c r="AN525" i="33"/>
  <c r="AN530" i="33"/>
  <c r="AG546" i="33"/>
  <c r="AG628" i="33"/>
  <c r="AP616" i="33"/>
  <c r="AP615" i="33"/>
  <c r="AP614" i="33"/>
  <c r="AP533" i="33"/>
  <c r="AP525" i="33"/>
  <c r="AP530" i="33"/>
  <c r="AP538" i="33"/>
  <c r="AF552" i="33"/>
  <c r="AF553" i="33"/>
  <c r="AF557" i="33"/>
  <c r="AF628" i="33"/>
  <c r="AF546" i="33"/>
  <c r="AE389" i="33"/>
  <c r="AD399" i="33"/>
  <c r="AU617" i="33"/>
  <c r="AU622" i="33"/>
  <c r="AQ532" i="33"/>
  <c r="AI594" i="33"/>
  <c r="AH593" i="33"/>
  <c r="AH550" i="33"/>
  <c r="AV617" i="33"/>
  <c r="AV622" i="33"/>
  <c r="AR532" i="33"/>
  <c r="AR18" i="33"/>
  <c r="AE216" i="33"/>
  <c r="AB123" i="33"/>
  <c r="AB133" i="33"/>
  <c r="AC155" i="33"/>
  <c r="L1813" i="33"/>
  <c r="AF277" i="33"/>
  <c r="AF278" i="33"/>
  <c r="AD249" i="33"/>
  <c r="AD299" i="33"/>
  <c r="AE313" i="33"/>
  <c r="AF311" i="33"/>
  <c r="AE312" i="33"/>
  <c r="AG277" i="33"/>
  <c r="AG278" i="33"/>
  <c r="AH277" i="33"/>
  <c r="AH278" i="33"/>
  <c r="X264" i="33"/>
  <c r="X269" i="33"/>
  <c r="O264" i="33"/>
  <c r="O269" i="33"/>
  <c r="AC175" i="33"/>
  <c r="AB186" i="33"/>
  <c r="AC160" i="33"/>
  <c r="AB171" i="33"/>
  <c r="AB170" i="33"/>
  <c r="AC269" i="33"/>
  <c r="V264" i="33"/>
  <c r="V269" i="33"/>
  <c r="U264" i="33"/>
  <c r="U269" i="33"/>
  <c r="T264" i="33"/>
  <c r="T269" i="33"/>
  <c r="D264" i="33"/>
  <c r="D269" i="33"/>
  <c r="AC169" i="33"/>
  <c r="T159" i="40"/>
  <c r="T169" i="40"/>
  <c r="AD255" i="33"/>
  <c r="I264" i="33"/>
  <c r="I269" i="33"/>
  <c r="E264" i="33"/>
  <c r="E269" i="33"/>
  <c r="P264" i="33"/>
  <c r="P269" i="33"/>
  <c r="S264" i="33"/>
  <c r="S269" i="33"/>
  <c r="L264" i="33"/>
  <c r="L269" i="33"/>
  <c r="M264" i="33"/>
  <c r="M269" i="33"/>
  <c r="AB264" i="33"/>
  <c r="AB269" i="33"/>
  <c r="AF247" i="33"/>
  <c r="AE248" i="33"/>
  <c r="Q264" i="33"/>
  <c r="Q270" i="33"/>
  <c r="AA264" i="33"/>
  <c r="AA269" i="33"/>
  <c r="H264" i="33"/>
  <c r="H269" i="33"/>
  <c r="AC184" i="33"/>
  <c r="T174" i="40"/>
  <c r="T184" i="40"/>
  <c r="O1813" i="33"/>
  <c r="J264" i="33"/>
  <c r="J269" i="33"/>
  <c r="C264" i="33"/>
  <c r="C269" i="33"/>
  <c r="Y264" i="33"/>
  <c r="Y269" i="33"/>
  <c r="W264" i="33"/>
  <c r="W269" i="33"/>
  <c r="F264" i="33"/>
  <c r="F269" i="33"/>
  <c r="N264" i="33"/>
  <c r="N269" i="33"/>
  <c r="K264" i="33"/>
  <c r="K269" i="33"/>
  <c r="G264" i="33"/>
  <c r="G269" i="33"/>
  <c r="Z264" i="33"/>
  <c r="Z269" i="33"/>
  <c r="R264" i="33"/>
  <c r="R269" i="33"/>
  <c r="AF253" i="33"/>
  <c r="AG253" i="33"/>
  <c r="AE254" i="33"/>
  <c r="AE277" i="33"/>
  <c r="M1813" i="33"/>
  <c r="AG17" i="33"/>
  <c r="AG22" i="33"/>
  <c r="AG203" i="33"/>
  <c r="AG1620" i="33"/>
  <c r="AG1728" i="33"/>
  <c r="AG199" i="33"/>
  <c r="AG1616" i="33"/>
  <c r="AG1723" i="33"/>
  <c r="AC119" i="33"/>
  <c r="AC118" i="33"/>
  <c r="AF17" i="33"/>
  <c r="AF22" i="33"/>
  <c r="AF203" i="33"/>
  <c r="AF199" i="33"/>
  <c r="AF1616" i="33"/>
  <c r="AF1723" i="33"/>
  <c r="AH17" i="33"/>
  <c r="AH22" i="33"/>
  <c r="AH203" i="33"/>
  <c r="AH1620" i="33"/>
  <c r="AH1728" i="33"/>
  <c r="AH199" i="33"/>
  <c r="AH1616" i="33"/>
  <c r="AH1723" i="33"/>
  <c r="AN280" i="33"/>
  <c r="AN285" i="33"/>
  <c r="AJ198" i="33"/>
  <c r="AI198" i="33"/>
  <c r="AI1615" i="33"/>
  <c r="AM280" i="33"/>
  <c r="AM285" i="33"/>
  <c r="AP280" i="33"/>
  <c r="AP285" i="33"/>
  <c r="AL198" i="33"/>
  <c r="AC139" i="33"/>
  <c r="AB150" i="33"/>
  <c r="AE17" i="33"/>
  <c r="AE22" i="33"/>
  <c r="AE203" i="33"/>
  <c r="AE1620" i="33"/>
  <c r="AE1728" i="33"/>
  <c r="AE199" i="33"/>
  <c r="AE1616" i="33"/>
  <c r="AE1723" i="33"/>
  <c r="AC124" i="33"/>
  <c r="AD124" i="33"/>
  <c r="T124" i="40"/>
  <c r="T134" i="40"/>
  <c r="AB134" i="33"/>
  <c r="AB132" i="33"/>
  <c r="AB148" i="33"/>
  <c r="AO280" i="33"/>
  <c r="AO285" i="33"/>
  <c r="AK198" i="33"/>
  <c r="AF196" i="33"/>
  <c r="AF1613" i="33"/>
  <c r="AF1608" i="33"/>
  <c r="AH196" i="33"/>
  <c r="AH1613" i="33"/>
  <c r="AH191" i="33"/>
  <c r="AH1608" i="33"/>
  <c r="AE196" i="33"/>
  <c r="AE1613" i="33"/>
  <c r="AG196" i="33"/>
  <c r="AG1613" i="33"/>
  <c r="AG1608" i="33"/>
  <c r="T49" i="33"/>
  <c r="H49" i="33"/>
  <c r="Z1813" i="33"/>
  <c r="K49" i="33"/>
  <c r="E49" i="33"/>
  <c r="V1813" i="33"/>
  <c r="Q49" i="33"/>
  <c r="AB49" i="33"/>
  <c r="M49" i="33"/>
  <c r="L49" i="33"/>
  <c r="R49" i="33"/>
  <c r="F49" i="33"/>
  <c r="X49" i="33"/>
  <c r="W49" i="33"/>
  <c r="N49" i="33"/>
  <c r="E67" i="33"/>
  <c r="P49" i="33"/>
  <c r="Z49" i="33"/>
  <c r="D49" i="33"/>
  <c r="V49" i="33"/>
  <c r="U49" i="33"/>
  <c r="S49" i="33"/>
  <c r="Y49" i="33"/>
  <c r="O49" i="33"/>
  <c r="Q49" i="40"/>
  <c r="J49" i="33"/>
  <c r="AA49" i="33"/>
  <c r="G49" i="33"/>
  <c r="Q1733" i="33"/>
  <c r="F67" i="33"/>
  <c r="Q1734" i="33"/>
  <c r="L67" i="33"/>
  <c r="Z1734" i="33"/>
  <c r="T1733" i="33"/>
  <c r="P1734" i="33"/>
  <c r="P1733" i="33"/>
  <c r="J67" i="33"/>
  <c r="AB1813" i="33"/>
  <c r="X67" i="33"/>
  <c r="T67" i="33"/>
  <c r="O67" i="33"/>
  <c r="G67" i="33"/>
  <c r="I67" i="33"/>
  <c r="D67" i="33"/>
  <c r="Q67" i="33"/>
  <c r="U67" i="33"/>
  <c r="M67" i="33"/>
  <c r="P67" i="33"/>
  <c r="V67" i="33"/>
  <c r="R67" i="33"/>
  <c r="N67" i="33"/>
  <c r="Z67" i="33"/>
  <c r="AC67" i="33"/>
  <c r="Y67" i="33"/>
  <c r="K67" i="33"/>
  <c r="AB67" i="33"/>
  <c r="W67" i="33"/>
  <c r="X1813" i="33"/>
  <c r="T1734" i="33"/>
  <c r="Y1813" i="33"/>
  <c r="X1734" i="33"/>
  <c r="U1813" i="33"/>
  <c r="O1733" i="33"/>
  <c r="U1734" i="33"/>
  <c r="M1734" i="33"/>
  <c r="Z1733" i="33"/>
  <c r="L1734" i="33"/>
  <c r="X1733" i="33"/>
  <c r="O1734" i="33"/>
  <c r="V1733" i="33"/>
  <c r="V1734" i="33"/>
  <c r="U1733" i="33"/>
  <c r="N1734" i="33"/>
  <c r="W1734" i="33"/>
  <c r="R1733" i="33"/>
  <c r="R1734" i="33"/>
  <c r="N1733" i="33"/>
  <c r="S1813" i="33"/>
  <c r="AA1813" i="33"/>
  <c r="T1813" i="33"/>
  <c r="C1736" i="33"/>
  <c r="C1756" i="33"/>
  <c r="H1733" i="33"/>
  <c r="H1734" i="33"/>
  <c r="D1757" i="33"/>
  <c r="D1736" i="33"/>
  <c r="S1733" i="33"/>
  <c r="S1734" i="33"/>
  <c r="F1736" i="33"/>
  <c r="AB1757" i="33"/>
  <c r="AB1736" i="33"/>
  <c r="L1733" i="33"/>
  <c r="AA1736" i="33"/>
  <c r="E1736" i="33"/>
  <c r="W1733" i="33"/>
  <c r="AC1736" i="33"/>
  <c r="I1734" i="33"/>
  <c r="Y1734" i="33"/>
  <c r="Y1733" i="33"/>
  <c r="AC1733" i="33"/>
  <c r="T295" i="33"/>
  <c r="AA295" i="33"/>
  <c r="AA1677" i="33"/>
  <c r="L295" i="33"/>
  <c r="O295" i="33"/>
  <c r="M295" i="33"/>
  <c r="H295" i="33"/>
  <c r="G834" i="33"/>
  <c r="H834" i="33"/>
  <c r="Y834" i="33"/>
  <c r="P295" i="33"/>
  <c r="V295" i="33"/>
  <c r="J834" i="33"/>
  <c r="C295" i="33"/>
  <c r="Z834" i="33"/>
  <c r="F295" i="33"/>
  <c r="AC834" i="33"/>
  <c r="AC1679" i="33"/>
  <c r="V834" i="33"/>
  <c r="S295" i="33"/>
  <c r="T834" i="33"/>
  <c r="P834" i="33"/>
  <c r="S834" i="33"/>
  <c r="R295" i="33"/>
  <c r="N834" i="33"/>
  <c r="N295" i="33"/>
  <c r="Z295" i="33"/>
  <c r="J295" i="33"/>
  <c r="X834" i="33"/>
  <c r="E295" i="33"/>
  <c r="K834" i="33"/>
  <c r="AC295" i="33"/>
  <c r="AA834" i="33"/>
  <c r="AA1679" i="33"/>
  <c r="Y295" i="33"/>
  <c r="K295" i="33"/>
  <c r="AB834" i="33"/>
  <c r="AB1679" i="33"/>
  <c r="O834" i="33"/>
  <c r="AB295" i="33"/>
  <c r="AB1677" i="33"/>
  <c r="W295" i="33"/>
  <c r="R834" i="33"/>
  <c r="Q834" i="33"/>
  <c r="I834" i="33"/>
  <c r="M834" i="33"/>
  <c r="I295" i="33"/>
  <c r="X295" i="33"/>
  <c r="G295" i="33"/>
  <c r="U834" i="33"/>
  <c r="D295" i="33"/>
  <c r="Q295" i="33"/>
  <c r="U295" i="33"/>
  <c r="W834" i="33"/>
  <c r="L834" i="33"/>
  <c r="D834" i="33"/>
  <c r="D1679" i="33"/>
  <c r="C834" i="33"/>
  <c r="C1679" i="33"/>
  <c r="F834" i="33"/>
  <c r="F1679" i="33"/>
  <c r="E834" i="33"/>
  <c r="E1679" i="33"/>
  <c r="P2309" i="33"/>
  <c r="O725" i="33"/>
  <c r="R2309" i="33"/>
  <c r="N2309" i="33"/>
  <c r="O2309" i="33"/>
  <c r="G384" i="33"/>
  <c r="H727" i="33"/>
  <c r="O2308" i="33"/>
  <c r="O2314" i="33"/>
  <c r="S725" i="33"/>
  <c r="S722" i="33"/>
  <c r="S727" i="33"/>
  <c r="K722" i="33"/>
  <c r="K727" i="33"/>
  <c r="V2228" i="33"/>
  <c r="V2229" i="33"/>
  <c r="G722" i="33"/>
  <c r="G727" i="33"/>
  <c r="G725" i="33"/>
  <c r="T2313" i="33"/>
  <c r="T2308" i="33"/>
  <c r="O161" i="33"/>
  <c r="O171" i="33"/>
  <c r="O169" i="33"/>
  <c r="U2252" i="33"/>
  <c r="U2254" i="33"/>
  <c r="S139" i="33"/>
  <c r="S150" i="33"/>
  <c r="S148" i="33"/>
  <c r="C161" i="33"/>
  <c r="C171" i="33"/>
  <c r="C169" i="33"/>
  <c r="T727" i="33"/>
  <c r="P2314" i="33"/>
  <c r="L2308" i="33"/>
  <c r="S184" i="33"/>
  <c r="S176" i="33"/>
  <c r="S186" i="33"/>
  <c r="K184" i="33"/>
  <c r="K176" i="33"/>
  <c r="K186" i="33"/>
  <c r="G740" i="33"/>
  <c r="G732" i="33"/>
  <c r="G742" i="33"/>
  <c r="W132" i="33"/>
  <c r="W124" i="33"/>
  <c r="W134" i="33"/>
  <c r="K132" i="33"/>
  <c r="K124" i="33"/>
  <c r="K134" i="33"/>
  <c r="K737" i="33"/>
  <c r="K742" i="33"/>
  <c r="K740" i="33"/>
  <c r="K2309" i="33"/>
  <c r="K2314" i="33"/>
  <c r="W740" i="33"/>
  <c r="W732" i="33"/>
  <c r="W742" i="33"/>
  <c r="C139" i="33"/>
  <c r="C150" i="33"/>
  <c r="C148" i="33"/>
  <c r="O148" i="33"/>
  <c r="O139" i="33"/>
  <c r="O150" i="33"/>
  <c r="W1873" i="40"/>
  <c r="AP2094" i="33"/>
  <c r="W1884" i="40"/>
  <c r="T1873" i="40"/>
  <c r="AD2094" i="33"/>
  <c r="T1884" i="40"/>
  <c r="V1873" i="40"/>
  <c r="AL2094" i="33"/>
  <c r="V1884" i="40"/>
  <c r="AH2094" i="33"/>
  <c r="U1884" i="40"/>
  <c r="U1873" i="40"/>
  <c r="AE1775" i="33"/>
  <c r="T1759" i="40"/>
  <c r="T436" i="40"/>
  <c r="V407" i="40"/>
  <c r="AM407" i="33"/>
  <c r="AN407" i="33"/>
  <c r="AO407" i="33"/>
  <c r="AP407" i="33"/>
  <c r="W407" i="40"/>
  <c r="V379" i="40"/>
  <c r="AM379" i="33"/>
  <c r="AN379" i="33"/>
  <c r="AO379" i="33"/>
  <c r="AP379" i="33"/>
  <c r="W379" i="40"/>
  <c r="AJ722" i="33"/>
  <c r="AK722" i="33"/>
  <c r="AL722" i="33"/>
  <c r="N1679" i="40"/>
  <c r="N1715" i="40"/>
  <c r="O1716" i="40"/>
  <c r="AJ737" i="33"/>
  <c r="AK737" i="33"/>
  <c r="AL737" i="33"/>
  <c r="AJ710" i="33"/>
  <c r="BN2094" i="33"/>
  <c r="AC1884" i="40"/>
  <c r="AC1873" i="40"/>
  <c r="AT2094" i="33"/>
  <c r="X1884" i="40"/>
  <c r="X1873" i="40"/>
  <c r="BV2094" i="33"/>
  <c r="AE1884" i="40"/>
  <c r="AE1873" i="40"/>
  <c r="BZ2094" i="33"/>
  <c r="AF1884" i="40"/>
  <c r="AF1873" i="40"/>
  <c r="BJ2094" i="33"/>
  <c r="AB1884" i="40"/>
  <c r="AB1873" i="40"/>
  <c r="CX2094" i="33"/>
  <c r="AL1884" i="40"/>
  <c r="AL1873" i="40"/>
  <c r="DF2094" i="33"/>
  <c r="AN1884" i="40"/>
  <c r="AN1873" i="40"/>
  <c r="CD2094" i="33"/>
  <c r="AG1884" i="40"/>
  <c r="AG1873" i="40"/>
  <c r="DB2094" i="33"/>
  <c r="AM1884" i="40"/>
  <c r="AM1873" i="40"/>
  <c r="BF2094" i="33"/>
  <c r="AA1884" i="40"/>
  <c r="AA1873" i="40"/>
  <c r="CP2094" i="33"/>
  <c r="AJ1884" i="40"/>
  <c r="AJ1873" i="40"/>
  <c r="BR2094" i="33"/>
  <c r="AD1884" i="40"/>
  <c r="AD1873" i="40"/>
  <c r="CT2094" i="33"/>
  <c r="AK1884" i="40"/>
  <c r="AK1873" i="40"/>
  <c r="CH2094" i="33"/>
  <c r="AH1884" i="40"/>
  <c r="AH1873" i="40"/>
  <c r="CL2094" i="33"/>
  <c r="AI1884" i="40"/>
  <c r="AI1873" i="40"/>
  <c r="AE1608" i="33"/>
  <c r="AE154" i="33"/>
  <c r="AF154" i="33"/>
  <c r="AG154" i="33"/>
  <c r="AH154" i="33"/>
  <c r="AH159" i="33"/>
  <c r="AE174" i="33"/>
  <c r="AF174" i="33"/>
  <c r="AG174" i="33"/>
  <c r="AH174" i="33"/>
  <c r="AE137" i="33"/>
  <c r="AF137" i="33"/>
  <c r="AG137" i="33"/>
  <c r="AH137" i="33"/>
  <c r="AG1725" i="33"/>
  <c r="AG1724" i="33"/>
  <c r="AE1730" i="33"/>
  <c r="AE1729" i="33"/>
  <c r="AH1725" i="33"/>
  <c r="AH1724" i="33"/>
  <c r="AG1729" i="33"/>
  <c r="AE1720" i="33"/>
  <c r="U1697" i="40"/>
  <c r="U1698" i="40"/>
  <c r="AH1730" i="33"/>
  <c r="AH1729" i="33"/>
  <c r="AI176" i="33"/>
  <c r="AF1725" i="33"/>
  <c r="AF1724" i="33"/>
  <c r="AI161" i="33"/>
  <c r="AJ161" i="33"/>
  <c r="AK161" i="33"/>
  <c r="AL161" i="33"/>
  <c r="AI156" i="33"/>
  <c r="AJ156" i="33"/>
  <c r="AK156" i="33"/>
  <c r="AL156" i="33"/>
  <c r="U1702" i="40"/>
  <c r="U1703" i="40"/>
  <c r="AE1725" i="33"/>
  <c r="AE1724" i="33"/>
  <c r="C67" i="33"/>
  <c r="AH1861" i="33"/>
  <c r="AH1885" i="33"/>
  <c r="AE1634" i="33"/>
  <c r="AE1947" i="33"/>
  <c r="S812" i="40"/>
  <c r="S814" i="40"/>
  <c r="U1613" i="40"/>
  <c r="Y1541" i="40"/>
  <c r="AH1720" i="33"/>
  <c r="AH1719" i="33"/>
  <c r="AG1719" i="33"/>
  <c r="AG1720" i="33"/>
  <c r="AK1615" i="33"/>
  <c r="AK1718" i="33"/>
  <c r="AI1548" i="33"/>
  <c r="AH1645" i="40"/>
  <c r="Y1540" i="40"/>
  <c r="AJ1615" i="33"/>
  <c r="CJ1645" i="33"/>
  <c r="CK1645" i="33"/>
  <c r="CL1645" i="33"/>
  <c r="CM1645" i="33"/>
  <c r="AZ1540" i="33"/>
  <c r="BA1540" i="33"/>
  <c r="BB1540" i="33"/>
  <c r="BC1540" i="33"/>
  <c r="U1608" i="40"/>
  <c r="AL1615" i="33"/>
  <c r="AL1718" i="33"/>
  <c r="U1616" i="40"/>
  <c r="AZ1541" i="33"/>
  <c r="BA1541" i="33"/>
  <c r="BB1541" i="33"/>
  <c r="BC1541" i="33"/>
  <c r="U1615" i="40"/>
  <c r="N5" i="45"/>
  <c r="AF35" i="33"/>
  <c r="AF40" i="33"/>
  <c r="AF1620" i="33"/>
  <c r="AI1544" i="33"/>
  <c r="O1641" i="40"/>
  <c r="N1641" i="40"/>
  <c r="S1647" i="40"/>
  <c r="R1641" i="40"/>
  <c r="P1641" i="40"/>
  <c r="Q1641" i="40"/>
  <c r="AE1474" i="33"/>
  <c r="Z1401" i="40"/>
  <c r="P703" i="40"/>
  <c r="Y1407" i="40"/>
  <c r="Z1407" i="40"/>
  <c r="AE1420" i="33"/>
  <c r="Z1408" i="40"/>
  <c r="Q834" i="40"/>
  <c r="Z1467" i="40"/>
  <c r="T807" i="40"/>
  <c r="T808" i="40"/>
  <c r="T812" i="40"/>
  <c r="T813" i="40"/>
  <c r="T814" i="40"/>
  <c r="Y1867" i="33"/>
  <c r="Y1869" i="33"/>
  <c r="Q808" i="40"/>
  <c r="Q812" i="40"/>
  <c r="Q814" i="40"/>
  <c r="P704" i="33"/>
  <c r="Q704" i="33"/>
  <c r="R704" i="33"/>
  <c r="S704" i="33"/>
  <c r="O808" i="40"/>
  <c r="O812" i="40"/>
  <c r="O814" i="40"/>
  <c r="R808" i="40"/>
  <c r="R812" i="40"/>
  <c r="R814" i="40"/>
  <c r="O834" i="40"/>
  <c r="P67" i="40"/>
  <c r="T214" i="40"/>
  <c r="N808" i="40"/>
  <c r="N812" i="40"/>
  <c r="N814" i="40"/>
  <c r="S834" i="40"/>
  <c r="R49" i="40"/>
  <c r="S49" i="40"/>
  <c r="T246" i="40"/>
  <c r="T217" i="40"/>
  <c r="T218" i="40"/>
  <c r="T254" i="40"/>
  <c r="T255" i="40"/>
  <c r="T264" i="40"/>
  <c r="AD1484" i="33"/>
  <c r="T1484" i="40"/>
  <c r="P703" i="33"/>
  <c r="Q703" i="33"/>
  <c r="R703" i="33"/>
  <c r="S703" i="33"/>
  <c r="P808" i="40"/>
  <c r="P812" i="40"/>
  <c r="P814" i="40"/>
  <c r="R834" i="40"/>
  <c r="P49" i="40"/>
  <c r="R264" i="40"/>
  <c r="R255" i="40"/>
  <c r="S264" i="40"/>
  <c r="S255" i="40"/>
  <c r="Q264" i="40"/>
  <c r="Q255" i="40"/>
  <c r="O49" i="40"/>
  <c r="N264" i="40"/>
  <c r="N255" i="40"/>
  <c r="P264" i="40"/>
  <c r="P255" i="40"/>
  <c r="O264" i="40"/>
  <c r="O255" i="40"/>
  <c r="O67" i="40"/>
  <c r="AG1420" i="33"/>
  <c r="R67" i="40"/>
  <c r="P834" i="40"/>
  <c r="Q835" i="40"/>
  <c r="S67" i="40"/>
  <c r="Q67" i="40"/>
  <c r="P704" i="40"/>
  <c r="V36" i="40"/>
  <c r="N49" i="40"/>
  <c r="V27" i="40"/>
  <c r="U582" i="40"/>
  <c r="U583" i="40"/>
  <c r="U584" i="40"/>
  <c r="T600" i="40"/>
  <c r="T601" i="40"/>
  <c r="T605" i="40"/>
  <c r="T606" i="40"/>
  <c r="T607" i="40"/>
  <c r="AE1719" i="33"/>
  <c r="N834" i="40"/>
  <c r="N67" i="40"/>
  <c r="AD770" i="33"/>
  <c r="AD771" i="33"/>
  <c r="T768" i="40"/>
  <c r="AF44" i="33"/>
  <c r="AF1720" i="33"/>
  <c r="AE46" i="33"/>
  <c r="AD49" i="33"/>
  <c r="T49" i="40"/>
  <c r="T46" i="40"/>
  <c r="AE546" i="33"/>
  <c r="U546" i="40"/>
  <c r="AE628" i="33"/>
  <c r="AE629" i="33"/>
  <c r="AE552" i="33"/>
  <c r="AE553" i="33"/>
  <c r="AE557" i="33"/>
  <c r="AE558" i="33"/>
  <c r="AE559" i="33"/>
  <c r="T398" i="40"/>
  <c r="W614" i="40"/>
  <c r="W615" i="40"/>
  <c r="AM621" i="33"/>
  <c r="AM619" i="33"/>
  <c r="AM620" i="33"/>
  <c r="AO27" i="33"/>
  <c r="AO620" i="33"/>
  <c r="AO621" i="33"/>
  <c r="AO619" i="33"/>
  <c r="AP36" i="33"/>
  <c r="AP626" i="33"/>
  <c r="AP625" i="33"/>
  <c r="AP624" i="33"/>
  <c r="AM626" i="33"/>
  <c r="AM625" i="33"/>
  <c r="AM624" i="33"/>
  <c r="AO36" i="33"/>
  <c r="AO625" i="33"/>
  <c r="AO626" i="33"/>
  <c r="AO624" i="33"/>
  <c r="AP27" i="33"/>
  <c r="AP620" i="33"/>
  <c r="AP621" i="33"/>
  <c r="AP619" i="33"/>
  <c r="AN27" i="33"/>
  <c r="AN620" i="33"/>
  <c r="AN621" i="33"/>
  <c r="AN619" i="33"/>
  <c r="V624" i="40"/>
  <c r="V625" i="40"/>
  <c r="AN36" i="33"/>
  <c r="AN626" i="33"/>
  <c r="AN624" i="33"/>
  <c r="AN625" i="33"/>
  <c r="V619" i="40"/>
  <c r="V620" i="40"/>
  <c r="T421" i="40"/>
  <c r="P113" i="40"/>
  <c r="U191" i="40"/>
  <c r="U196" i="40"/>
  <c r="AD155" i="33"/>
  <c r="T155" i="40"/>
  <c r="T154" i="40"/>
  <c r="AQ18" i="33"/>
  <c r="X532" i="40"/>
  <c r="AI374" i="33"/>
  <c r="U374" i="40"/>
  <c r="U384" i="40"/>
  <c r="AQ500" i="33"/>
  <c r="AR500" i="33"/>
  <c r="AS500" i="33"/>
  <c r="AT500" i="33"/>
  <c r="W500" i="40"/>
  <c r="AM27" i="33"/>
  <c r="W533" i="40"/>
  <c r="AD481" i="33"/>
  <c r="T481" i="40"/>
  <c r="T471" i="40"/>
  <c r="P362" i="33"/>
  <c r="Q362" i="33"/>
  <c r="R362" i="33"/>
  <c r="S362" i="33"/>
  <c r="AD466" i="33"/>
  <c r="T466" i="40"/>
  <c r="T456" i="40"/>
  <c r="P361" i="40"/>
  <c r="AE35" i="33"/>
  <c r="AE40" i="33"/>
  <c r="U203" i="40"/>
  <c r="AD504" i="33"/>
  <c r="T504" i="40"/>
  <c r="T494" i="40"/>
  <c r="P361" i="33"/>
  <c r="Q361" i="33"/>
  <c r="R361" i="33"/>
  <c r="S361" i="33"/>
  <c r="AI547" i="33"/>
  <c r="V547" i="40"/>
  <c r="V545" i="40"/>
  <c r="AD519" i="33"/>
  <c r="T519" i="40"/>
  <c r="T509" i="40"/>
  <c r="AG252" i="33"/>
  <c r="AM36" i="33"/>
  <c r="W538" i="40"/>
  <c r="W575" i="40"/>
  <c r="AM117" i="33"/>
  <c r="AN117" i="33"/>
  <c r="AO117" i="33"/>
  <c r="AP117" i="33"/>
  <c r="V117" i="40"/>
  <c r="AD383" i="33"/>
  <c r="T378" i="40"/>
  <c r="T383" i="40"/>
  <c r="AE598" i="33"/>
  <c r="AE604" i="33"/>
  <c r="AQ515" i="33"/>
  <c r="AR515" i="33"/>
  <c r="AS515" i="33"/>
  <c r="AT515" i="33"/>
  <c r="W515" i="40"/>
  <c r="P112" i="33"/>
  <c r="Q112" i="33"/>
  <c r="R112" i="33"/>
  <c r="S112" i="33"/>
  <c r="P113" i="33"/>
  <c r="Q113" i="33"/>
  <c r="R113" i="33"/>
  <c r="S113" i="33"/>
  <c r="AE252" i="33"/>
  <c r="U199" i="40"/>
  <c r="U282" i="40"/>
  <c r="U283" i="40"/>
  <c r="AI1718" i="33"/>
  <c r="V198" i="40"/>
  <c r="V277" i="40"/>
  <c r="V278" i="40"/>
  <c r="AM530" i="33"/>
  <c r="W530" i="40"/>
  <c r="W525" i="40"/>
  <c r="AM477" i="33"/>
  <c r="AN477" i="33"/>
  <c r="AO477" i="33"/>
  <c r="AP477" i="33"/>
  <c r="V477" i="40"/>
  <c r="AQ462" i="33"/>
  <c r="AR462" i="33"/>
  <c r="AS462" i="33"/>
  <c r="AT462" i="33"/>
  <c r="W462" i="40"/>
  <c r="P362" i="40"/>
  <c r="P112" i="40"/>
  <c r="U593" i="40"/>
  <c r="AE549" i="33"/>
  <c r="U550" i="40"/>
  <c r="AM263" i="40"/>
  <c r="AM269" i="40"/>
  <c r="AL265" i="40"/>
  <c r="AL270" i="40"/>
  <c r="AL271" i="40"/>
  <c r="AK307" i="40"/>
  <c r="AK308" i="40"/>
  <c r="AK272" i="40"/>
  <c r="AK303" i="40"/>
  <c r="AK304" i="40"/>
  <c r="AK266" i="40"/>
  <c r="AD1678" i="33"/>
  <c r="T1678" i="40"/>
  <c r="AD566" i="33"/>
  <c r="T566" i="40"/>
  <c r="AE1810" i="33"/>
  <c r="AD63" i="33"/>
  <c r="T63" i="40"/>
  <c r="U22" i="40"/>
  <c r="AG1693" i="33"/>
  <c r="AG35" i="33"/>
  <c r="AH1693" i="33"/>
  <c r="AH35" i="33"/>
  <c r="AC1757" i="33"/>
  <c r="AC741" i="33"/>
  <c r="AC726" i="33"/>
  <c r="AC1649" i="33"/>
  <c r="AD731" i="33"/>
  <c r="T731" i="40"/>
  <c r="AE730" i="33"/>
  <c r="AD812" i="33"/>
  <c r="AD813" i="33"/>
  <c r="AD805" i="33"/>
  <c r="AD807" i="33"/>
  <c r="AF851" i="33"/>
  <c r="AG850" i="33"/>
  <c r="AF852" i="33"/>
  <c r="AF769" i="33"/>
  <c r="AD736" i="33"/>
  <c r="T736" i="40"/>
  <c r="AD740" i="33"/>
  <c r="T740" i="40"/>
  <c r="AE735" i="33"/>
  <c r="AD802" i="33"/>
  <c r="AD838" i="33"/>
  <c r="T838" i="40"/>
  <c r="T839" i="40"/>
  <c r="AE720" i="33"/>
  <c r="AD721" i="33"/>
  <c r="T721" i="40"/>
  <c r="AD725" i="33"/>
  <c r="T725" i="40"/>
  <c r="AH1418" i="33"/>
  <c r="U1418" i="40"/>
  <c r="AE715" i="33"/>
  <c r="AD716" i="33"/>
  <c r="T716" i="40"/>
  <c r="AE799" i="33"/>
  <c r="AE768" i="33"/>
  <c r="AE801" i="33"/>
  <c r="AF46" i="33"/>
  <c r="AE732" i="33"/>
  <c r="AD742" i="33"/>
  <c r="T742" i="40"/>
  <c r="AF258" i="33"/>
  <c r="AF215" i="33"/>
  <c r="AF1633" i="33"/>
  <c r="AH1405" i="33"/>
  <c r="U1405" i="40"/>
  <c r="AE258" i="33"/>
  <c r="AE1693" i="33"/>
  <c r="AD214" i="33"/>
  <c r="AD1632" i="33"/>
  <c r="T1632" i="40"/>
  <c r="AJ1543" i="33"/>
  <c r="AJ1544" i="33"/>
  <c r="AJ1642" i="33"/>
  <c r="AJ1547" i="33"/>
  <c r="AJ1548" i="33"/>
  <c r="AG1474" i="33"/>
  <c r="AG1475" i="33"/>
  <c r="AL1539" i="33"/>
  <c r="V1539" i="40"/>
  <c r="AK1542" i="33"/>
  <c r="AF717" i="33"/>
  <c r="AE727" i="33"/>
  <c r="U1473" i="40"/>
  <c r="AQ525" i="33"/>
  <c r="AH1410" i="33"/>
  <c r="U1410" i="40"/>
  <c r="AG1411" i="33"/>
  <c r="AE712" i="33"/>
  <c r="AD711" i="33"/>
  <c r="T711" i="40"/>
  <c r="AQ432" i="33"/>
  <c r="AR432" i="33"/>
  <c r="AS432" i="33"/>
  <c r="AT432" i="33"/>
  <c r="X432" i="40"/>
  <c r="AF452" i="33"/>
  <c r="AE451" i="33"/>
  <c r="AF472" i="33"/>
  <c r="AE482" i="33"/>
  <c r="AE471" i="33"/>
  <c r="AE481" i="33"/>
  <c r="AF510" i="33"/>
  <c r="AE520" i="33"/>
  <c r="AE509" i="33"/>
  <c r="AE519" i="33"/>
  <c r="AE467" i="33"/>
  <c r="AF457" i="33"/>
  <c r="AE456" i="33"/>
  <c r="AE466" i="33"/>
  <c r="AE505" i="33"/>
  <c r="AF495" i="33"/>
  <c r="AE494" i="33"/>
  <c r="AE504" i="33"/>
  <c r="AF490" i="33"/>
  <c r="AE489" i="33"/>
  <c r="AD436" i="33"/>
  <c r="AF430" i="33"/>
  <c r="AE431" i="33"/>
  <c r="AF406" i="33"/>
  <c r="AG405" i="33"/>
  <c r="AF427" i="33"/>
  <c r="AE437" i="33"/>
  <c r="AE420" i="33"/>
  <c r="AE416" i="33"/>
  <c r="AF415" i="33"/>
  <c r="AD421" i="33"/>
  <c r="AF412" i="33"/>
  <c r="AE422" i="33"/>
  <c r="AE411" i="33"/>
  <c r="AF410" i="33"/>
  <c r="AE426" i="33"/>
  <c r="AF425" i="33"/>
  <c r="AE435" i="33"/>
  <c r="AQ417" i="33"/>
  <c r="AR417" i="33"/>
  <c r="AS417" i="33"/>
  <c r="AT417" i="33"/>
  <c r="X417" i="40"/>
  <c r="AM545" i="33"/>
  <c r="AM575" i="33"/>
  <c r="AE388" i="33"/>
  <c r="AF387" i="33"/>
  <c r="AE397" i="33"/>
  <c r="AN545" i="33"/>
  <c r="AN547" i="33"/>
  <c r="AN575" i="33"/>
  <c r="AF367" i="33"/>
  <c r="AE368" i="33"/>
  <c r="AE378" i="33"/>
  <c r="AF377" i="33"/>
  <c r="AE382" i="33"/>
  <c r="AD640" i="33"/>
  <c r="T640" i="40"/>
  <c r="T641" i="40"/>
  <c r="AD601" i="33"/>
  <c r="AG584" i="33"/>
  <c r="AG636" i="33"/>
  <c r="AE600" i="33"/>
  <c r="AE605" i="33"/>
  <c r="AE606" i="33"/>
  <c r="AE54" i="33"/>
  <c r="AZ617" i="33"/>
  <c r="AZ622" i="33"/>
  <c r="AV532" i="33"/>
  <c r="AV18" i="33"/>
  <c r="AJ594" i="33"/>
  <c r="AI593" i="33"/>
  <c r="AF629" i="33"/>
  <c r="AE393" i="33"/>
  <c r="AF392" i="33"/>
  <c r="AF373" i="33"/>
  <c r="AG372" i="33"/>
  <c r="AQ369" i="33"/>
  <c r="AR369" i="33"/>
  <c r="AS369" i="33"/>
  <c r="AT369" i="33"/>
  <c r="X369" i="40"/>
  <c r="AH630" i="33"/>
  <c r="AH629" i="33"/>
  <c r="AI648" i="33"/>
  <c r="AH649" i="33"/>
  <c r="AH650" i="33"/>
  <c r="AH551" i="33"/>
  <c r="U551" i="40"/>
  <c r="AQ615" i="33"/>
  <c r="AQ614" i="33"/>
  <c r="AQ616" i="33"/>
  <c r="AQ533" i="33"/>
  <c r="AQ538" i="33"/>
  <c r="AF562" i="33"/>
  <c r="AF1667" i="33"/>
  <c r="AF558" i="33"/>
  <c r="AF559" i="33"/>
  <c r="AG629" i="33"/>
  <c r="AG630" i="33"/>
  <c r="AD398" i="33"/>
  <c r="AE373" i="33"/>
  <c r="AD217" i="33"/>
  <c r="AD218" i="33"/>
  <c r="AD222" i="33"/>
  <c r="AH581" i="33"/>
  <c r="AH548" i="33"/>
  <c r="U548" i="40"/>
  <c r="AI582" i="33"/>
  <c r="AH583" i="33"/>
  <c r="AY617" i="33"/>
  <c r="AY622" i="33"/>
  <c r="AU532" i="33"/>
  <c r="AP545" i="33"/>
  <c r="AP547" i="33"/>
  <c r="AP575" i="33"/>
  <c r="AG552" i="33"/>
  <c r="AG553" i="33"/>
  <c r="AG557" i="33"/>
  <c r="AS616" i="33"/>
  <c r="AS615" i="33"/>
  <c r="AS525" i="33"/>
  <c r="AS530" i="33"/>
  <c r="AS614" i="33"/>
  <c r="AS533" i="33"/>
  <c r="AS538" i="33"/>
  <c r="AJ546" i="33"/>
  <c r="AJ628" i="33"/>
  <c r="AF599" i="33"/>
  <c r="AG588" i="33"/>
  <c r="AF587" i="33"/>
  <c r="AF598" i="33"/>
  <c r="AF604" i="33"/>
  <c r="AF589" i="33"/>
  <c r="AF590" i="33"/>
  <c r="AR616" i="33"/>
  <c r="AR614" i="33"/>
  <c r="AR615" i="33"/>
  <c r="AR533" i="33"/>
  <c r="AR525" i="33"/>
  <c r="AR530" i="33"/>
  <c r="AR538" i="33"/>
  <c r="AL628" i="33"/>
  <c r="AL546" i="33"/>
  <c r="BB617" i="33"/>
  <c r="BB622" i="33"/>
  <c r="AX532" i="33"/>
  <c r="AX18" i="33"/>
  <c r="AF389" i="33"/>
  <c r="AE399" i="33"/>
  <c r="AD607" i="33"/>
  <c r="AD54" i="33"/>
  <c r="T54" i="40"/>
  <c r="AC138" i="33"/>
  <c r="AC149" i="33"/>
  <c r="AK628" i="33"/>
  <c r="AK546" i="33"/>
  <c r="BA617" i="33"/>
  <c r="BA622" i="33"/>
  <c r="AW532" i="33"/>
  <c r="AW18" i="33"/>
  <c r="AF637" i="33"/>
  <c r="AF638" i="33"/>
  <c r="AH259" i="33"/>
  <c r="U259" i="40"/>
  <c r="AG258" i="33"/>
  <c r="AG215" i="33"/>
  <c r="AG1633" i="33"/>
  <c r="AO545" i="33"/>
  <c r="AO547" i="33"/>
  <c r="AO575" i="33"/>
  <c r="AD633" i="33"/>
  <c r="AD634" i="33"/>
  <c r="AQ394" i="33"/>
  <c r="AR394" i="33"/>
  <c r="AS394" i="33"/>
  <c r="AT394" i="33"/>
  <c r="X394" i="40"/>
  <c r="AT614" i="33"/>
  <c r="AT616" i="33"/>
  <c r="AT615" i="33"/>
  <c r="AT525" i="33"/>
  <c r="AT530" i="33"/>
  <c r="AT538" i="33"/>
  <c r="AT533" i="33"/>
  <c r="AE384" i="33"/>
  <c r="AD122" i="33"/>
  <c r="AC123" i="33"/>
  <c r="AC133" i="33"/>
  <c r="AD184" i="33"/>
  <c r="AG279" i="33"/>
  <c r="AK277" i="33"/>
  <c r="AK278" i="33"/>
  <c r="AL277" i="33"/>
  <c r="AF313" i="33"/>
  <c r="AG311" i="33"/>
  <c r="AF312" i="33"/>
  <c r="AI277" i="33"/>
  <c r="AI278" i="33"/>
  <c r="AD301" i="33"/>
  <c r="AD300" i="33"/>
  <c r="AJ277" i="33"/>
  <c r="AJ278" i="33"/>
  <c r="AH279" i="33"/>
  <c r="AF216" i="33"/>
  <c r="AE249" i="33"/>
  <c r="AE299" i="33"/>
  <c r="K266" i="33"/>
  <c r="K270" i="33"/>
  <c r="K272" i="33"/>
  <c r="AD169" i="33"/>
  <c r="H266" i="33"/>
  <c r="H270" i="33"/>
  <c r="H272" i="33"/>
  <c r="AB266" i="33"/>
  <c r="AB270" i="33"/>
  <c r="AB272" i="33"/>
  <c r="P266" i="33"/>
  <c r="P270" i="33"/>
  <c r="P272" i="33"/>
  <c r="U266" i="33"/>
  <c r="U270" i="33"/>
  <c r="U272" i="33"/>
  <c r="R266" i="33"/>
  <c r="R270" i="33"/>
  <c r="R272" i="33"/>
  <c r="N266" i="33"/>
  <c r="N270" i="33"/>
  <c r="N272" i="33"/>
  <c r="C266" i="33"/>
  <c r="C270" i="33"/>
  <c r="C272" i="33"/>
  <c r="AC185" i="33"/>
  <c r="AC186" i="33"/>
  <c r="AA266" i="33"/>
  <c r="AA270" i="33"/>
  <c r="AA272" i="33"/>
  <c r="M266" i="33"/>
  <c r="M270" i="33"/>
  <c r="M272" i="33"/>
  <c r="E266" i="33"/>
  <c r="E270" i="33"/>
  <c r="E272" i="33"/>
  <c r="V266" i="33"/>
  <c r="V270" i="33"/>
  <c r="V272" i="33"/>
  <c r="AC171" i="33"/>
  <c r="AC170" i="33"/>
  <c r="T161" i="40"/>
  <c r="T171" i="40"/>
  <c r="F266" i="33"/>
  <c r="F270" i="33"/>
  <c r="F272" i="33"/>
  <c r="AC272" i="33"/>
  <c r="AC266" i="33"/>
  <c r="Q266" i="33"/>
  <c r="Q272" i="33"/>
  <c r="L266" i="33"/>
  <c r="L270" i="33"/>
  <c r="L272" i="33"/>
  <c r="I266" i="33"/>
  <c r="I270" i="33"/>
  <c r="I272" i="33"/>
  <c r="D266" i="33"/>
  <c r="D270" i="33"/>
  <c r="D272" i="33"/>
  <c r="G266" i="33"/>
  <c r="G270" i="33"/>
  <c r="G272" i="33"/>
  <c r="W266" i="33"/>
  <c r="W270" i="33"/>
  <c r="W272" i="33"/>
  <c r="AD265" i="33"/>
  <c r="AD270" i="33"/>
  <c r="AF254" i="33"/>
  <c r="Y266" i="33"/>
  <c r="Y270" i="33"/>
  <c r="Y272" i="33"/>
  <c r="Z266" i="33"/>
  <c r="Z270" i="33"/>
  <c r="Z272" i="33"/>
  <c r="J266" i="33"/>
  <c r="J270" i="33"/>
  <c r="J272" i="33"/>
  <c r="O266" i="33"/>
  <c r="O270" i="33"/>
  <c r="O272" i="33"/>
  <c r="AE255" i="33"/>
  <c r="AE264" i="33"/>
  <c r="AE265" i="33"/>
  <c r="AF248" i="33"/>
  <c r="AG247" i="33"/>
  <c r="AG44" i="33"/>
  <c r="S266" i="33"/>
  <c r="S270" i="33"/>
  <c r="S272" i="33"/>
  <c r="T266" i="33"/>
  <c r="T270" i="33"/>
  <c r="T272" i="33"/>
  <c r="X266" i="33"/>
  <c r="X270" i="33"/>
  <c r="X272" i="33"/>
  <c r="AF279" i="33"/>
  <c r="AE278" i="33"/>
  <c r="AE279" i="33"/>
  <c r="AH26" i="33"/>
  <c r="AH31" i="33"/>
  <c r="AH283" i="33"/>
  <c r="AH284" i="33"/>
  <c r="AH282" i="33"/>
  <c r="AG26" i="33"/>
  <c r="AG31" i="33"/>
  <c r="AG283" i="33"/>
  <c r="AG284" i="33"/>
  <c r="AG282" i="33"/>
  <c r="AF287" i="33"/>
  <c r="AF240" i="33"/>
  <c r="AF246" i="33"/>
  <c r="AF213" i="33"/>
  <c r="AH240" i="33"/>
  <c r="AH287" i="33"/>
  <c r="AH288" i="33"/>
  <c r="AG287" i="33"/>
  <c r="AG240" i="33"/>
  <c r="AE240" i="33"/>
  <c r="AE287" i="33"/>
  <c r="AE246" i="33"/>
  <c r="AE213" i="33"/>
  <c r="AE26" i="33"/>
  <c r="AE31" i="33"/>
  <c r="AE284" i="33"/>
  <c r="AE283" i="33"/>
  <c r="AE282" i="33"/>
  <c r="AF26" i="33"/>
  <c r="AF31" i="33"/>
  <c r="AF282" i="33"/>
  <c r="AF284" i="33"/>
  <c r="AF252" i="33"/>
  <c r="AF283" i="33"/>
  <c r="T137" i="40"/>
  <c r="T148" i="40"/>
  <c r="AC148" i="33"/>
  <c r="AE210" i="33"/>
  <c r="AE1627" i="33"/>
  <c r="AT280" i="33"/>
  <c r="AT285" i="33"/>
  <c r="AP198" i="33"/>
  <c r="AQ280" i="33"/>
  <c r="AQ285" i="33"/>
  <c r="AM198" i="33"/>
  <c r="AM1615" i="33"/>
  <c r="AF210" i="33"/>
  <c r="AF1627" i="33"/>
  <c r="AD139" i="33"/>
  <c r="T139" i="40"/>
  <c r="T150" i="40"/>
  <c r="AC150" i="33"/>
  <c r="AI191" i="33"/>
  <c r="AI1608" i="33"/>
  <c r="AI199" i="33"/>
  <c r="AI1616" i="33"/>
  <c r="AI1723" i="33"/>
  <c r="AI17" i="33"/>
  <c r="AI22" i="33"/>
  <c r="AI203" i="33"/>
  <c r="AI1620" i="33"/>
  <c r="AI1728" i="33"/>
  <c r="AI196" i="33"/>
  <c r="AI1613" i="33"/>
  <c r="AC132" i="33"/>
  <c r="AJ196" i="33"/>
  <c r="AJ1613" i="33"/>
  <c r="AJ17" i="33"/>
  <c r="AJ22" i="33"/>
  <c r="AJ191" i="33"/>
  <c r="AJ1608" i="33"/>
  <c r="AJ199" i="33"/>
  <c r="AJ1616" i="33"/>
  <c r="AJ1723" i="33"/>
  <c r="AJ203" i="33"/>
  <c r="AJ1620" i="33"/>
  <c r="AJ1728" i="33"/>
  <c r="AR280" i="33"/>
  <c r="AR285" i="33"/>
  <c r="AN198" i="33"/>
  <c r="AK203" i="33"/>
  <c r="AK1620" i="33"/>
  <c r="AK1728" i="33"/>
  <c r="AK17" i="33"/>
  <c r="AK22" i="33"/>
  <c r="AK191" i="33"/>
  <c r="AK1608" i="33"/>
  <c r="AK199" i="33"/>
  <c r="AK1616" i="33"/>
  <c r="AK1723" i="33"/>
  <c r="AK196" i="33"/>
  <c r="AK1613" i="33"/>
  <c r="AC134" i="33"/>
  <c r="AH210" i="33"/>
  <c r="AH1627" i="33"/>
  <c r="AG210" i="33"/>
  <c r="AG1627" i="33"/>
  <c r="AS280" i="33"/>
  <c r="AS285" i="33"/>
  <c r="AO198" i="33"/>
  <c r="AL196" i="33"/>
  <c r="AL1613" i="33"/>
  <c r="AL17" i="33"/>
  <c r="AL22" i="33"/>
  <c r="AL203" i="33"/>
  <c r="AL1620" i="33"/>
  <c r="AL1728" i="33"/>
  <c r="AL191" i="33"/>
  <c r="AL1608" i="33"/>
  <c r="AL199" i="33"/>
  <c r="AL1616" i="33"/>
  <c r="AL1723" i="33"/>
  <c r="J1672" i="33"/>
  <c r="R1738" i="33"/>
  <c r="H1737" i="33"/>
  <c r="W1672" i="33"/>
  <c r="H1673" i="33"/>
  <c r="I1673" i="33"/>
  <c r="T1673" i="33"/>
  <c r="S1672" i="33"/>
  <c r="H1672" i="33"/>
  <c r="V1652" i="33"/>
  <c r="L1672" i="33"/>
  <c r="H1652" i="33"/>
  <c r="J1652" i="33"/>
  <c r="Y1652" i="33"/>
  <c r="G297" i="33"/>
  <c r="H835" i="33"/>
  <c r="AB1687" i="33"/>
  <c r="AB1688" i="33"/>
  <c r="J1745" i="33"/>
  <c r="U1746" i="33"/>
  <c r="G1746" i="33"/>
  <c r="X1746" i="33"/>
  <c r="W1746" i="33"/>
  <c r="L1745" i="33"/>
  <c r="P1673" i="33"/>
  <c r="I1746" i="33"/>
  <c r="Z1745" i="33"/>
  <c r="V1745" i="33"/>
  <c r="C1676" i="33"/>
  <c r="O1672" i="33"/>
  <c r="M1673" i="33"/>
  <c r="AA1744" i="33"/>
  <c r="AA1757" i="33"/>
  <c r="D1687" i="33"/>
  <c r="D1688" i="33"/>
  <c r="F1687" i="33"/>
  <c r="F1688" i="33"/>
  <c r="F1757" i="33"/>
  <c r="C1757" i="33"/>
  <c r="E1687" i="33"/>
  <c r="E1688" i="33"/>
  <c r="E1757" i="33"/>
  <c r="C1688" i="33"/>
  <c r="AA1673" i="33"/>
  <c r="AA1672" i="33"/>
  <c r="V1673" i="33"/>
  <c r="C1744" i="33"/>
  <c r="G1673" i="33"/>
  <c r="T1672" i="33"/>
  <c r="V1672" i="33"/>
  <c r="W1673" i="33"/>
  <c r="P1672" i="33"/>
  <c r="AC1676" i="33"/>
  <c r="AA1687" i="33"/>
  <c r="AA1688" i="33"/>
  <c r="G1738" i="33"/>
  <c r="G1737" i="33"/>
  <c r="AC1737" i="33"/>
  <c r="AC1738" i="33"/>
  <c r="N1737" i="33"/>
  <c r="N1738" i="33"/>
  <c r="O1738" i="33"/>
  <c r="O1737" i="33"/>
  <c r="AA1647" i="33"/>
  <c r="M1737" i="33"/>
  <c r="M1738" i="33"/>
  <c r="AC1687" i="33"/>
  <c r="AC1688" i="33"/>
  <c r="AC1744" i="33"/>
  <c r="AB1738" i="33"/>
  <c r="AB1737" i="33"/>
  <c r="V1737" i="33"/>
  <c r="V1738" i="33"/>
  <c r="R1673" i="33"/>
  <c r="T1738" i="33"/>
  <c r="T1737" i="33"/>
  <c r="Y1746" i="33"/>
  <c r="Y1745" i="33"/>
  <c r="X1738" i="33"/>
  <c r="X1737" i="33"/>
  <c r="P1737" i="33"/>
  <c r="P1738" i="33"/>
  <c r="AB1647" i="33"/>
  <c r="AB1649" i="33"/>
  <c r="AB1744" i="33"/>
  <c r="R1737" i="33"/>
  <c r="J1737" i="33"/>
  <c r="J1738" i="33"/>
  <c r="U1737" i="33"/>
  <c r="U1738" i="33"/>
  <c r="H1746" i="33"/>
  <c r="H1745" i="33"/>
  <c r="Z1737" i="33"/>
  <c r="Z1738" i="33"/>
  <c r="AB1676" i="33"/>
  <c r="G296" i="33"/>
  <c r="W1738" i="33"/>
  <c r="W1737" i="33"/>
  <c r="L1738" i="33"/>
  <c r="L1737" i="33"/>
  <c r="F1647" i="33"/>
  <c r="F1650" i="33"/>
  <c r="F1744" i="33"/>
  <c r="D1647" i="33"/>
  <c r="D1650" i="33"/>
  <c r="D1744" i="33"/>
  <c r="I1950" i="33"/>
  <c r="L1950" i="33"/>
  <c r="Y1737" i="33"/>
  <c r="S1737" i="33"/>
  <c r="S1738" i="33"/>
  <c r="I1738" i="33"/>
  <c r="I1737" i="33"/>
  <c r="S1673" i="33"/>
  <c r="K1738" i="33"/>
  <c r="K1737" i="33"/>
  <c r="F1676" i="33"/>
  <c r="F1946" i="33"/>
  <c r="F1950" i="33"/>
  <c r="D1676" i="33"/>
  <c r="D1946" i="33"/>
  <c r="D1950" i="33"/>
  <c r="Y1738" i="33"/>
  <c r="Q1738" i="33"/>
  <c r="Q1737" i="33"/>
  <c r="E1647" i="33"/>
  <c r="E1650" i="33"/>
  <c r="E1744" i="33"/>
  <c r="AA1737" i="33"/>
  <c r="AA1738" i="33"/>
  <c r="H1738" i="33"/>
  <c r="M1672" i="33"/>
  <c r="J1673" i="33"/>
  <c r="S296" i="33"/>
  <c r="S297" i="33"/>
  <c r="AB297" i="33"/>
  <c r="AB296" i="33"/>
  <c r="Y296" i="33"/>
  <c r="Y297" i="33"/>
  <c r="Z1672" i="33"/>
  <c r="Z1673" i="33"/>
  <c r="V297" i="33"/>
  <c r="V296" i="33"/>
  <c r="G835" i="33"/>
  <c r="G836" i="33"/>
  <c r="L297" i="33"/>
  <c r="L296" i="33"/>
  <c r="X1672" i="33"/>
  <c r="X1673" i="33"/>
  <c r="R296" i="33"/>
  <c r="R297" i="33"/>
  <c r="Z835" i="33"/>
  <c r="Z836" i="33"/>
  <c r="L835" i="33"/>
  <c r="L836" i="33"/>
  <c r="I297" i="33"/>
  <c r="I296" i="33"/>
  <c r="R835" i="33"/>
  <c r="R836" i="33"/>
  <c r="I1672" i="33"/>
  <c r="S835" i="33"/>
  <c r="S836" i="33"/>
  <c r="V836" i="33"/>
  <c r="V835" i="33"/>
  <c r="AA1676" i="33"/>
  <c r="Q296" i="33"/>
  <c r="Q297" i="33"/>
  <c r="O836" i="33"/>
  <c r="O835" i="33"/>
  <c r="AA835" i="33"/>
  <c r="AA836" i="33"/>
  <c r="X836" i="33"/>
  <c r="X835" i="33"/>
  <c r="P296" i="33"/>
  <c r="P297" i="33"/>
  <c r="H297" i="33"/>
  <c r="H296" i="33"/>
  <c r="AA297" i="33"/>
  <c r="AA296" i="33"/>
  <c r="X296" i="33"/>
  <c r="X297" i="33"/>
  <c r="W835" i="33"/>
  <c r="W836" i="33"/>
  <c r="U836" i="33"/>
  <c r="U835" i="33"/>
  <c r="M836" i="33"/>
  <c r="M835" i="33"/>
  <c r="AB1672" i="33"/>
  <c r="AB1673" i="33"/>
  <c r="N297" i="33"/>
  <c r="N296" i="33"/>
  <c r="P836" i="33"/>
  <c r="P835" i="33"/>
  <c r="AC835" i="33"/>
  <c r="AC836" i="33"/>
  <c r="N1672" i="33"/>
  <c r="N1673" i="33"/>
  <c r="U1672" i="33"/>
  <c r="U1673" i="33"/>
  <c r="AB836" i="33"/>
  <c r="AB835" i="33"/>
  <c r="AC297" i="33"/>
  <c r="AC296" i="33"/>
  <c r="J297" i="33"/>
  <c r="J296" i="33"/>
  <c r="K1672" i="33"/>
  <c r="K1673" i="33"/>
  <c r="O1673" i="33"/>
  <c r="Y835" i="33"/>
  <c r="Y836" i="33"/>
  <c r="M297" i="33"/>
  <c r="M296" i="33"/>
  <c r="T296" i="33"/>
  <c r="T297" i="33"/>
  <c r="Q835" i="33"/>
  <c r="Q836" i="33"/>
  <c r="U297" i="33"/>
  <c r="U296" i="33"/>
  <c r="I836" i="33"/>
  <c r="I835" i="33"/>
  <c r="Q1673" i="33"/>
  <c r="Q1672" i="33"/>
  <c r="Y1672" i="33"/>
  <c r="Y1673" i="33"/>
  <c r="N835" i="33"/>
  <c r="N836" i="33"/>
  <c r="T836" i="33"/>
  <c r="T835" i="33"/>
  <c r="R1672" i="33"/>
  <c r="Q1676" i="40"/>
  <c r="E1676" i="33"/>
  <c r="G1672" i="33"/>
  <c r="W297" i="33"/>
  <c r="W296" i="33"/>
  <c r="K296" i="33"/>
  <c r="K297" i="33"/>
  <c r="K836" i="33"/>
  <c r="K835" i="33"/>
  <c r="Z296" i="33"/>
  <c r="Z297" i="33"/>
  <c r="AC1672" i="33"/>
  <c r="AC1673" i="33"/>
  <c r="R1950" i="33"/>
  <c r="R1676" i="40"/>
  <c r="J836" i="33"/>
  <c r="J835" i="33"/>
  <c r="H836" i="33"/>
  <c r="O297" i="33"/>
  <c r="O296" i="33"/>
  <c r="L1673" i="33"/>
  <c r="I1652" i="33"/>
  <c r="L2314" i="33"/>
  <c r="S2309" i="33"/>
  <c r="S2314" i="33"/>
  <c r="U2313" i="33"/>
  <c r="N2308" i="33"/>
  <c r="N2314" i="33"/>
  <c r="R2308" i="33"/>
  <c r="R2314" i="33"/>
  <c r="T2309" i="33"/>
  <c r="T2314" i="33"/>
  <c r="M2309" i="33"/>
  <c r="M2314" i="33"/>
  <c r="L2309" i="33"/>
  <c r="Q2309" i="33"/>
  <c r="Q2314" i="33"/>
  <c r="V2309" i="33"/>
  <c r="V2314" i="33"/>
  <c r="U2309" i="33"/>
  <c r="U2314" i="33"/>
  <c r="AQ407" i="33"/>
  <c r="AR407" i="33"/>
  <c r="AS407" i="33"/>
  <c r="AT407" i="33"/>
  <c r="X407" i="40"/>
  <c r="AQ379" i="33"/>
  <c r="AR379" i="33"/>
  <c r="AS379" i="33"/>
  <c r="AT379" i="33"/>
  <c r="X379" i="40"/>
  <c r="AM737" i="33"/>
  <c r="AN737" i="33"/>
  <c r="AO737" i="33"/>
  <c r="AP737" i="33"/>
  <c r="V737" i="40"/>
  <c r="AM722" i="33"/>
  <c r="AN722" i="33"/>
  <c r="AO722" i="33"/>
  <c r="AP722" i="33"/>
  <c r="V722" i="40"/>
  <c r="N1688" i="40"/>
  <c r="AI1858" i="33"/>
  <c r="U1765" i="40"/>
  <c r="N1676" i="40"/>
  <c r="O1683" i="40"/>
  <c r="AJ176" i="33"/>
  <c r="AK176" i="33"/>
  <c r="AL176" i="33"/>
  <c r="AM176" i="33"/>
  <c r="AN176" i="33"/>
  <c r="AO176" i="33"/>
  <c r="AP176" i="33"/>
  <c r="AK710" i="33"/>
  <c r="AL710" i="33"/>
  <c r="AJ374" i="33"/>
  <c r="AK374" i="33"/>
  <c r="AL374" i="33"/>
  <c r="N1723" i="40"/>
  <c r="O1724" i="40"/>
  <c r="N1687" i="40"/>
  <c r="AJ1730" i="33"/>
  <c r="AM161" i="33"/>
  <c r="AN161" i="33"/>
  <c r="AO161" i="33"/>
  <c r="AP161" i="33"/>
  <c r="AL1729" i="33"/>
  <c r="AL1730" i="33"/>
  <c r="AJ1724" i="33"/>
  <c r="AJ1725" i="33"/>
  <c r="V1702" i="40"/>
  <c r="V1703" i="40"/>
  <c r="AI1724" i="33"/>
  <c r="AI1725" i="33"/>
  <c r="AI137" i="33"/>
  <c r="AL1724" i="33"/>
  <c r="AL1725" i="33"/>
  <c r="AM156" i="33"/>
  <c r="AN156" i="33"/>
  <c r="AO156" i="33"/>
  <c r="AP156" i="33"/>
  <c r="AK1724" i="33"/>
  <c r="AK1725" i="33"/>
  <c r="AI1719" i="33"/>
  <c r="AI174" i="33"/>
  <c r="AI159" i="33"/>
  <c r="AJ159" i="33"/>
  <c r="AK159" i="33"/>
  <c r="AL159" i="33"/>
  <c r="U1620" i="40"/>
  <c r="AF1728" i="33"/>
  <c r="AI154" i="33"/>
  <c r="V1707" i="40"/>
  <c r="AI1729" i="33"/>
  <c r="AI1730" i="33"/>
  <c r="AK1729" i="33"/>
  <c r="AK1730" i="33"/>
  <c r="S1676" i="40"/>
  <c r="S1683" i="40"/>
  <c r="R1683" i="40"/>
  <c r="Q1683" i="40"/>
  <c r="AF1693" i="33"/>
  <c r="U1693" i="40"/>
  <c r="AE1631" i="33"/>
  <c r="AE562" i="33"/>
  <c r="AE1667" i="33"/>
  <c r="U628" i="40"/>
  <c r="U629" i="40"/>
  <c r="AF630" i="33"/>
  <c r="AF1634" i="33"/>
  <c r="AF1947" i="33"/>
  <c r="AE630" i="33"/>
  <c r="T770" i="40"/>
  <c r="V1615" i="40"/>
  <c r="O5" i="45"/>
  <c r="AL1719" i="33"/>
  <c r="AL1720" i="33"/>
  <c r="AK1719" i="33"/>
  <c r="CN1645" i="33"/>
  <c r="CO1645" i="33"/>
  <c r="CP1645" i="33"/>
  <c r="CQ1645" i="33"/>
  <c r="AN1615" i="33"/>
  <c r="AN1718" i="33"/>
  <c r="AI1642" i="33"/>
  <c r="V1620" i="40"/>
  <c r="AJ1718" i="33"/>
  <c r="AK1720" i="33"/>
  <c r="AP1615" i="33"/>
  <c r="AP1718" i="33"/>
  <c r="R835" i="40"/>
  <c r="V1613" i="40"/>
  <c r="V1616" i="40"/>
  <c r="V1608" i="40"/>
  <c r="U1627" i="40"/>
  <c r="Z1541" i="40"/>
  <c r="Z1540" i="40"/>
  <c r="S835" i="40"/>
  <c r="BD1541" i="33"/>
  <c r="BE1541" i="33"/>
  <c r="BF1541" i="33"/>
  <c r="BG1541" i="33"/>
  <c r="BD1540" i="33"/>
  <c r="BE1540" i="33"/>
  <c r="BF1540" i="33"/>
  <c r="BG1540" i="33"/>
  <c r="AO1615" i="33"/>
  <c r="AO1718" i="33"/>
  <c r="AI1645" i="40"/>
  <c r="P1647" i="40"/>
  <c r="R1647" i="40"/>
  <c r="G1652" i="33"/>
  <c r="O1652" i="40"/>
  <c r="O1647" i="40"/>
  <c r="S1649" i="40"/>
  <c r="S1650" i="40"/>
  <c r="Q1647" i="40"/>
  <c r="S1652" i="33"/>
  <c r="N1647" i="40"/>
  <c r="AE1475" i="33"/>
  <c r="Q703" i="40"/>
  <c r="AA1408" i="40"/>
  <c r="U1414" i="40"/>
  <c r="U1415" i="40"/>
  <c r="U1404" i="40"/>
  <c r="U1468" i="40"/>
  <c r="U1469" i="40"/>
  <c r="Q112" i="40"/>
  <c r="AA1407" i="40"/>
  <c r="AA1401" i="40"/>
  <c r="S266" i="40"/>
  <c r="S270" i="40"/>
  <c r="S272" i="40"/>
  <c r="T265" i="40"/>
  <c r="T270" i="40"/>
  <c r="T271" i="40"/>
  <c r="X1867" i="33"/>
  <c r="X1869" i="33"/>
  <c r="AH1420" i="33"/>
  <c r="U1420" i="40"/>
  <c r="N266" i="40"/>
  <c r="N270" i="40"/>
  <c r="N272" i="40"/>
  <c r="O266" i="40"/>
  <c r="O270" i="40"/>
  <c r="O272" i="40"/>
  <c r="T703" i="33"/>
  <c r="U703" i="33"/>
  <c r="V703" i="33"/>
  <c r="W703" i="33"/>
  <c r="R703" i="40"/>
  <c r="AF1482" i="33"/>
  <c r="AF1484" i="33"/>
  <c r="R270" i="40"/>
  <c r="R272" i="40"/>
  <c r="R266" i="40"/>
  <c r="Q704" i="40"/>
  <c r="AD811" i="33"/>
  <c r="T805" i="40"/>
  <c r="T811" i="40"/>
  <c r="P270" i="40"/>
  <c r="P272" i="40"/>
  <c r="P266" i="40"/>
  <c r="Q266" i="40"/>
  <c r="Q270" i="40"/>
  <c r="Q272" i="40"/>
  <c r="T704" i="33"/>
  <c r="U704" i="33"/>
  <c r="V704" i="33"/>
  <c r="W704" i="33"/>
  <c r="P835" i="40"/>
  <c r="Q362" i="40"/>
  <c r="AI1720" i="33"/>
  <c r="AI45" i="33"/>
  <c r="T799" i="40"/>
  <c r="T853" i="40"/>
  <c r="W36" i="40"/>
  <c r="W27" i="40"/>
  <c r="AS27" i="33"/>
  <c r="AS619" i="33"/>
  <c r="AS621" i="33"/>
  <c r="AS620" i="33"/>
  <c r="AD775" i="33"/>
  <c r="T771" i="40"/>
  <c r="X614" i="40"/>
  <c r="X615" i="40"/>
  <c r="AR36" i="33"/>
  <c r="AR626" i="33"/>
  <c r="AR625" i="33"/>
  <c r="AR624" i="33"/>
  <c r="U651" i="40"/>
  <c r="AT36" i="33"/>
  <c r="AT625" i="33"/>
  <c r="AT624" i="33"/>
  <c r="AT626" i="33"/>
  <c r="AR27" i="33"/>
  <c r="AR620" i="33"/>
  <c r="AR621" i="33"/>
  <c r="AR619" i="33"/>
  <c r="AE770" i="33"/>
  <c r="AQ624" i="33"/>
  <c r="AQ625" i="33"/>
  <c r="AQ626" i="33"/>
  <c r="AQ722" i="33"/>
  <c r="AR722" i="33"/>
  <c r="AS722" i="33"/>
  <c r="AT722" i="33"/>
  <c r="W722" i="40"/>
  <c r="W624" i="40"/>
  <c r="W625" i="40"/>
  <c r="W619" i="40"/>
  <c r="W620" i="40"/>
  <c r="AT27" i="33"/>
  <c r="AT621" i="33"/>
  <c r="AT619" i="33"/>
  <c r="AT620" i="33"/>
  <c r="AS36" i="33"/>
  <c r="AS624" i="33"/>
  <c r="AS625" i="33"/>
  <c r="AS626" i="33"/>
  <c r="AQ620" i="33"/>
  <c r="AQ621" i="33"/>
  <c r="AQ619" i="33"/>
  <c r="AQ737" i="33"/>
  <c r="AR737" i="33"/>
  <c r="AS737" i="33"/>
  <c r="AT737" i="33"/>
  <c r="W737" i="40"/>
  <c r="Q361" i="40"/>
  <c r="AI628" i="33"/>
  <c r="V628" i="40"/>
  <c r="AI546" i="33"/>
  <c r="V546" i="40"/>
  <c r="V203" i="40"/>
  <c r="V240" i="40"/>
  <c r="V199" i="40"/>
  <c r="V282" i="40"/>
  <c r="V283" i="40"/>
  <c r="AE215" i="33"/>
  <c r="AE1633" i="33"/>
  <c r="T112" i="33"/>
  <c r="U112" i="33"/>
  <c r="V112" i="33"/>
  <c r="W112" i="33"/>
  <c r="V191" i="40"/>
  <c r="AD123" i="33"/>
  <c r="T122" i="40"/>
  <c r="T132" i="40"/>
  <c r="U552" i="40"/>
  <c r="U553" i="40"/>
  <c r="U581" i="40"/>
  <c r="AQ117" i="33"/>
  <c r="AR117" i="33"/>
  <c r="AS117" i="33"/>
  <c r="AT117" i="33"/>
  <c r="W117" i="40"/>
  <c r="AU500" i="33"/>
  <c r="AV500" i="33"/>
  <c r="AW500" i="33"/>
  <c r="AX500" i="33"/>
  <c r="X500" i="40"/>
  <c r="X525" i="40"/>
  <c r="AU515" i="33"/>
  <c r="AV515" i="33"/>
  <c r="AW515" i="33"/>
  <c r="AX515" i="33"/>
  <c r="X515" i="40"/>
  <c r="U287" i="40"/>
  <c r="U288" i="40"/>
  <c r="U240" i="40"/>
  <c r="T362" i="33"/>
  <c r="U362" i="33"/>
  <c r="V362" i="33"/>
  <c r="W362" i="33"/>
  <c r="AM547" i="33"/>
  <c r="W547" i="40"/>
  <c r="W545" i="40"/>
  <c r="T113" i="33"/>
  <c r="U113" i="33"/>
  <c r="V113" i="33"/>
  <c r="W113" i="33"/>
  <c r="AQ36" i="33"/>
  <c r="X538" i="40"/>
  <c r="X575" i="40"/>
  <c r="AU462" i="33"/>
  <c r="AV462" i="33"/>
  <c r="AW462" i="33"/>
  <c r="AX462" i="33"/>
  <c r="X462" i="40"/>
  <c r="AQ27" i="33"/>
  <c r="X533" i="40"/>
  <c r="T361" i="33"/>
  <c r="U361" i="33"/>
  <c r="V361" i="33"/>
  <c r="W361" i="33"/>
  <c r="T156" i="40"/>
  <c r="V196" i="40"/>
  <c r="AM1718" i="33"/>
  <c r="W198" i="40"/>
  <c r="W277" i="40"/>
  <c r="W278" i="40"/>
  <c r="AD175" i="33"/>
  <c r="T175" i="40"/>
  <c r="T185" i="40"/>
  <c r="T176" i="40"/>
  <c r="T186" i="40"/>
  <c r="AU18" i="33"/>
  <c r="Y532" i="40"/>
  <c r="U549" i="40"/>
  <c r="AQ477" i="33"/>
  <c r="AR477" i="33"/>
  <c r="AS477" i="33"/>
  <c r="AT477" i="33"/>
  <c r="W477" i="40"/>
  <c r="Q113" i="40"/>
  <c r="AI550" i="33"/>
  <c r="U210" i="40"/>
  <c r="AM270" i="40"/>
  <c r="AM271" i="40"/>
  <c r="AM265" i="40"/>
  <c r="AL266" i="40"/>
  <c r="AL303" i="40"/>
  <c r="AL304" i="40"/>
  <c r="AN263" i="40"/>
  <c r="AN269" i="40"/>
  <c r="AD223" i="33"/>
  <c r="AD224" i="33"/>
  <c r="T222" i="40"/>
  <c r="AL272" i="40"/>
  <c r="AL307" i="40"/>
  <c r="AL308" i="40"/>
  <c r="U35" i="40"/>
  <c r="AE49" i="33"/>
  <c r="U31" i="40"/>
  <c r="AE1812" i="33"/>
  <c r="AE1813" i="33"/>
  <c r="AE1886" i="33"/>
  <c r="AF1810" i="33"/>
  <c r="AE1785" i="33"/>
  <c r="V1950" i="33"/>
  <c r="AB1946" i="33"/>
  <c r="AF49" i="33"/>
  <c r="AE1962" i="33"/>
  <c r="E1758" i="33"/>
  <c r="E1946" i="33"/>
  <c r="E1950" i="33"/>
  <c r="O1950" i="33"/>
  <c r="K1684" i="33"/>
  <c r="J1950" i="33"/>
  <c r="G1950" i="33"/>
  <c r="C1758" i="33"/>
  <c r="C1946" i="33"/>
  <c r="AJ1859" i="33"/>
  <c r="AJ1964" i="33"/>
  <c r="S1950" i="33"/>
  <c r="AD741" i="33"/>
  <c r="T741" i="40"/>
  <c r="AH40" i="33"/>
  <c r="AK1693" i="33"/>
  <c r="AK35" i="33"/>
  <c r="AG40" i="33"/>
  <c r="AI1693" i="33"/>
  <c r="AI35" i="33"/>
  <c r="AJ1693" i="33"/>
  <c r="AJ35" i="33"/>
  <c r="V22" i="40"/>
  <c r="AL1693" i="33"/>
  <c r="AL35" i="33"/>
  <c r="AC1946" i="33"/>
  <c r="AC1950" i="33"/>
  <c r="AK1547" i="33"/>
  <c r="AK1548" i="33"/>
  <c r="AK1543" i="33"/>
  <c r="AK1544" i="33"/>
  <c r="AK1642" i="33"/>
  <c r="AF730" i="33"/>
  <c r="AE731" i="33"/>
  <c r="AM1539" i="33"/>
  <c r="AL1542" i="33"/>
  <c r="V1542" i="40"/>
  <c r="AD808" i="33"/>
  <c r="AD842" i="33"/>
  <c r="T842" i="40"/>
  <c r="T843" i="40"/>
  <c r="U26" i="40"/>
  <c r="AE742" i="33"/>
  <c r="AF732" i="33"/>
  <c r="AC1655" i="33"/>
  <c r="AC1659" i="33"/>
  <c r="AC1652" i="33"/>
  <c r="Z1867" i="33"/>
  <c r="Z1869" i="33"/>
  <c r="AH1474" i="33"/>
  <c r="AH1475" i="33"/>
  <c r="AF799" i="33"/>
  <c r="AF768" i="33"/>
  <c r="AF770" i="33"/>
  <c r="AF771" i="33"/>
  <c r="AF775" i="33"/>
  <c r="AF801" i="33"/>
  <c r="AG46" i="33"/>
  <c r="AD839" i="33"/>
  <c r="AD840" i="33"/>
  <c r="AD814" i="33"/>
  <c r="AD846" i="33"/>
  <c r="T846" i="40"/>
  <c r="T847" i="40"/>
  <c r="AD55" i="33"/>
  <c r="T55" i="40"/>
  <c r="AE802" i="33"/>
  <c r="AE838" i="33"/>
  <c r="AF720" i="33"/>
  <c r="AE725" i="33"/>
  <c r="AE721" i="33"/>
  <c r="AE807" i="33"/>
  <c r="AE805" i="33"/>
  <c r="AE812" i="33"/>
  <c r="AE813" i="33"/>
  <c r="AE55" i="33"/>
  <c r="AF735" i="33"/>
  <c r="AE736" i="33"/>
  <c r="AE740" i="33"/>
  <c r="AD726" i="33"/>
  <c r="T726" i="40"/>
  <c r="AG717" i="33"/>
  <c r="AF727" i="33"/>
  <c r="AF715" i="33"/>
  <c r="AE716" i="33"/>
  <c r="AH850" i="33"/>
  <c r="U850" i="40"/>
  <c r="U851" i="40"/>
  <c r="AG852" i="33"/>
  <c r="AG851" i="33"/>
  <c r="AG769" i="33"/>
  <c r="AF563" i="33"/>
  <c r="AC1867" i="33"/>
  <c r="AC1869" i="33"/>
  <c r="AQ530" i="33"/>
  <c r="X530" i="40"/>
  <c r="AI1410" i="33"/>
  <c r="AH1411" i="33"/>
  <c r="U1411" i="40"/>
  <c r="AG212" i="33"/>
  <c r="AE212" i="33"/>
  <c r="AE1629" i="33"/>
  <c r="AF212" i="33"/>
  <c r="AH212" i="33"/>
  <c r="AF712" i="33"/>
  <c r="AE711" i="33"/>
  <c r="AG490" i="33"/>
  <c r="AF489" i="33"/>
  <c r="AF520" i="33"/>
  <c r="AG510" i="33"/>
  <c r="AF509" i="33"/>
  <c r="AF519" i="33"/>
  <c r="AF494" i="33"/>
  <c r="AF504" i="33"/>
  <c r="AG495" i="33"/>
  <c r="AF505" i="33"/>
  <c r="AG472" i="33"/>
  <c r="AF482" i="33"/>
  <c r="AF471" i="33"/>
  <c r="AF481" i="33"/>
  <c r="AU432" i="33"/>
  <c r="AV432" i="33"/>
  <c r="AW432" i="33"/>
  <c r="AX432" i="33"/>
  <c r="Y432" i="40"/>
  <c r="AG457" i="33"/>
  <c r="AF467" i="33"/>
  <c r="AF456" i="33"/>
  <c r="AF466" i="33"/>
  <c r="AG452" i="33"/>
  <c r="AF451" i="33"/>
  <c r="AG427" i="33"/>
  <c r="AF437" i="33"/>
  <c r="AG412" i="33"/>
  <c r="AF422" i="33"/>
  <c r="AH405" i="33"/>
  <c r="U405" i="40"/>
  <c r="AG406" i="33"/>
  <c r="AU417" i="33"/>
  <c r="AV417" i="33"/>
  <c r="AW417" i="33"/>
  <c r="AX417" i="33"/>
  <c r="Y417" i="40"/>
  <c r="AF420" i="33"/>
  <c r="AG415" i="33"/>
  <c r="AF416" i="33"/>
  <c r="AF435" i="33"/>
  <c r="AG425" i="33"/>
  <c r="AF426" i="33"/>
  <c r="AE421" i="33"/>
  <c r="AE436" i="33"/>
  <c r="AG430" i="33"/>
  <c r="AF431" i="33"/>
  <c r="AF411" i="33"/>
  <c r="AG410" i="33"/>
  <c r="AU407" i="33"/>
  <c r="AV407" i="33"/>
  <c r="AW407" i="33"/>
  <c r="AX407" i="33"/>
  <c r="Y407" i="40"/>
  <c r="AW615" i="33"/>
  <c r="AW616" i="33"/>
  <c r="AW614" i="33"/>
  <c r="AW538" i="33"/>
  <c r="AW533" i="33"/>
  <c r="AW525" i="33"/>
  <c r="AW530" i="33"/>
  <c r="AR545" i="33"/>
  <c r="AR547" i="33"/>
  <c r="AR575" i="33"/>
  <c r="AU369" i="33"/>
  <c r="AV369" i="33"/>
  <c r="AW369" i="33"/>
  <c r="AX369" i="33"/>
  <c r="Y369" i="40"/>
  <c r="AD271" i="33"/>
  <c r="AD307" i="33"/>
  <c r="AT545" i="33"/>
  <c r="AT547" i="33"/>
  <c r="AT575" i="33"/>
  <c r="BE617" i="33"/>
  <c r="BE622" i="33"/>
  <c r="BA532" i="33"/>
  <c r="BA18" i="33"/>
  <c r="AG599" i="33"/>
  <c r="AG587" i="33"/>
  <c r="AG598" i="33"/>
  <c r="AG604" i="33"/>
  <c r="AG589" i="33"/>
  <c r="AG590" i="33"/>
  <c r="AH588" i="33"/>
  <c r="U588" i="40"/>
  <c r="BC617" i="33"/>
  <c r="BC622" i="33"/>
  <c r="AY532" i="33"/>
  <c r="AQ545" i="33"/>
  <c r="AQ575" i="33"/>
  <c r="AG373" i="33"/>
  <c r="AH372" i="33"/>
  <c r="U372" i="40"/>
  <c r="AD227" i="33"/>
  <c r="AD1666" i="33"/>
  <c r="T1666" i="40"/>
  <c r="AG389" i="33"/>
  <c r="AF399" i="33"/>
  <c r="AF600" i="33"/>
  <c r="AF605" i="33"/>
  <c r="AF606" i="33"/>
  <c r="AF54" i="33"/>
  <c r="AH584" i="33"/>
  <c r="AH636" i="33"/>
  <c r="U636" i="40"/>
  <c r="AI649" i="33"/>
  <c r="AI650" i="33"/>
  <c r="AJ648" i="33"/>
  <c r="AI551" i="33"/>
  <c r="AK594" i="33"/>
  <c r="AJ593" i="33"/>
  <c r="AJ550" i="33"/>
  <c r="AD641" i="33"/>
  <c r="AD642" i="33"/>
  <c r="AN628" i="33"/>
  <c r="AN546" i="33"/>
  <c r="AO546" i="33"/>
  <c r="AO628" i="33"/>
  <c r="AK629" i="33"/>
  <c r="AK630" i="33"/>
  <c r="AX615" i="33"/>
  <c r="AX616" i="33"/>
  <c r="AX533" i="33"/>
  <c r="AX614" i="33"/>
  <c r="AX538" i="33"/>
  <c r="AX525" i="33"/>
  <c r="AX530" i="33"/>
  <c r="AJ629" i="33"/>
  <c r="AI583" i="33"/>
  <c r="AI581" i="33"/>
  <c r="AI548" i="33"/>
  <c r="AJ582" i="33"/>
  <c r="AJ45" i="33"/>
  <c r="AF393" i="33"/>
  <c r="AG392" i="33"/>
  <c r="AV614" i="33"/>
  <c r="AV615" i="33"/>
  <c r="AV538" i="33"/>
  <c r="AV616" i="33"/>
  <c r="AV533" i="33"/>
  <c r="AV525" i="33"/>
  <c r="AV530" i="33"/>
  <c r="AU616" i="33"/>
  <c r="AU615" i="33"/>
  <c r="AU614" i="33"/>
  <c r="AU525" i="33"/>
  <c r="AU538" i="33"/>
  <c r="AU533" i="33"/>
  <c r="AF214" i="33"/>
  <c r="BF617" i="33"/>
  <c r="BF622" i="33"/>
  <c r="BB532" i="33"/>
  <c r="BB18" i="33"/>
  <c r="AH549" i="33"/>
  <c r="AH552" i="33"/>
  <c r="AH553" i="33"/>
  <c r="AH557" i="33"/>
  <c r="U557" i="40"/>
  <c r="AE398" i="33"/>
  <c r="BD617" i="33"/>
  <c r="BD622" i="33"/>
  <c r="AZ532" i="33"/>
  <c r="AZ18" i="33"/>
  <c r="AG377" i="33"/>
  <c r="AF378" i="33"/>
  <c r="AF382" i="33"/>
  <c r="AG387" i="33"/>
  <c r="AF388" i="33"/>
  <c r="AF397" i="33"/>
  <c r="AI259" i="33"/>
  <c r="AH258" i="33"/>
  <c r="AH215" i="33"/>
  <c r="AH1633" i="33"/>
  <c r="AE607" i="33"/>
  <c r="AE644" i="33"/>
  <c r="AL629" i="33"/>
  <c r="AL630" i="33"/>
  <c r="AS545" i="33"/>
  <c r="AS547" i="33"/>
  <c r="AS575" i="33"/>
  <c r="AE601" i="33"/>
  <c r="AE640" i="33"/>
  <c r="AG558" i="33"/>
  <c r="AG559" i="33"/>
  <c r="AG562" i="33"/>
  <c r="AG1667" i="33"/>
  <c r="AL279" i="33"/>
  <c r="AU379" i="33"/>
  <c r="AV379" i="33"/>
  <c r="AW379" i="33"/>
  <c r="AX379" i="33"/>
  <c r="Y379" i="40"/>
  <c r="AU394" i="33"/>
  <c r="AV394" i="33"/>
  <c r="AW394" i="33"/>
  <c r="AX394" i="33"/>
  <c r="Y394" i="40"/>
  <c r="AD646" i="33"/>
  <c r="AD645" i="33"/>
  <c r="AP628" i="33"/>
  <c r="AP546" i="33"/>
  <c r="AG638" i="33"/>
  <c r="AG637" i="33"/>
  <c r="AG367" i="33"/>
  <c r="AF368" i="33"/>
  <c r="AE383" i="33"/>
  <c r="AE122" i="33"/>
  <c r="AF122" i="33"/>
  <c r="AF384" i="33"/>
  <c r="AD138" i="33"/>
  <c r="AE155" i="33"/>
  <c r="AD160" i="33"/>
  <c r="AE270" i="33"/>
  <c r="AE271" i="33"/>
  <c r="AJ279" i="33"/>
  <c r="AL278" i="33"/>
  <c r="AK279" i="33"/>
  <c r="AI279" i="33"/>
  <c r="AG246" i="33"/>
  <c r="AG213" i="33"/>
  <c r="AH311" i="33"/>
  <c r="U311" i="40"/>
  <c r="U312" i="40"/>
  <c r="AG313" i="33"/>
  <c r="AG312" i="33"/>
  <c r="AG216" i="33"/>
  <c r="AO277" i="33"/>
  <c r="AO278" i="33"/>
  <c r="AM277" i="33"/>
  <c r="AM278" i="33"/>
  <c r="AP277" i="33"/>
  <c r="AP278" i="33"/>
  <c r="AD266" i="33"/>
  <c r="AD303" i="33"/>
  <c r="AF249" i="33"/>
  <c r="AF299" i="33"/>
  <c r="AE301" i="33"/>
  <c r="AE300" i="33"/>
  <c r="AE266" i="33"/>
  <c r="AE303" i="33"/>
  <c r="AN277" i="33"/>
  <c r="AN278" i="33"/>
  <c r="AD171" i="33"/>
  <c r="AD186" i="33"/>
  <c r="AE175" i="33"/>
  <c r="AF255" i="33"/>
  <c r="AF264" i="33"/>
  <c r="AF265" i="33"/>
  <c r="AH253" i="33"/>
  <c r="U253" i="40"/>
  <c r="U254" i="40"/>
  <c r="U255" i="40"/>
  <c r="AG254" i="33"/>
  <c r="AG248" i="33"/>
  <c r="AH247" i="33"/>
  <c r="AH44" i="33"/>
  <c r="U44" i="40"/>
  <c r="AG263" i="33"/>
  <c r="AG269" i="33"/>
  <c r="AH289" i="33"/>
  <c r="AG289" i="33"/>
  <c r="AG288" i="33"/>
  <c r="AL287" i="33"/>
  <c r="AL240" i="33"/>
  <c r="AE289" i="33"/>
  <c r="AE288" i="33"/>
  <c r="AI287" i="33"/>
  <c r="AI240" i="33"/>
  <c r="AK287" i="33"/>
  <c r="AK240" i="33"/>
  <c r="AJ287" i="33"/>
  <c r="AJ240" i="33"/>
  <c r="AE263" i="33"/>
  <c r="AE269" i="33"/>
  <c r="AK26" i="33"/>
  <c r="AK31" i="33"/>
  <c r="AK282" i="33"/>
  <c r="AK284" i="33"/>
  <c r="AK283" i="33"/>
  <c r="AJ26" i="33"/>
  <c r="AJ31" i="33"/>
  <c r="AJ283" i="33"/>
  <c r="AJ282" i="33"/>
  <c r="AJ284" i="33"/>
  <c r="AI26" i="33"/>
  <c r="AI31" i="33"/>
  <c r="AI284" i="33"/>
  <c r="AI283" i="33"/>
  <c r="AI282" i="33"/>
  <c r="AE169" i="33"/>
  <c r="AF263" i="33"/>
  <c r="AF269" i="33"/>
  <c r="AF288" i="33"/>
  <c r="AF289" i="33"/>
  <c r="AL26" i="33"/>
  <c r="AL31" i="33"/>
  <c r="AL283" i="33"/>
  <c r="AL282" i="33"/>
  <c r="AL284" i="33"/>
  <c r="AE184" i="33"/>
  <c r="AM203" i="33"/>
  <c r="AM1620" i="33"/>
  <c r="AM1728" i="33"/>
  <c r="AM196" i="33"/>
  <c r="AM1613" i="33"/>
  <c r="AM199" i="33"/>
  <c r="AM1616" i="33"/>
  <c r="AM1723" i="33"/>
  <c r="AM191" i="33"/>
  <c r="AM1608" i="33"/>
  <c r="AM17" i="33"/>
  <c r="AM22" i="33"/>
  <c r="AU280" i="33"/>
  <c r="AU285" i="33"/>
  <c r="AQ198" i="33"/>
  <c r="AQ1615" i="33"/>
  <c r="AL210" i="33"/>
  <c r="AL1627" i="33"/>
  <c r="AK210" i="33"/>
  <c r="AK1627" i="33"/>
  <c r="AP191" i="33"/>
  <c r="AP1608" i="33"/>
  <c r="AP203" i="33"/>
  <c r="AP1620" i="33"/>
  <c r="AP1728" i="33"/>
  <c r="AP17" i="33"/>
  <c r="AP22" i="33"/>
  <c r="AP199" i="33"/>
  <c r="AP1616" i="33"/>
  <c r="AP1723" i="33"/>
  <c r="AP196" i="33"/>
  <c r="AP1613" i="33"/>
  <c r="AN191" i="33"/>
  <c r="AN1608" i="33"/>
  <c r="AN203" i="33"/>
  <c r="AN1620" i="33"/>
  <c r="AN1728" i="33"/>
  <c r="AN199" i="33"/>
  <c r="AN1616" i="33"/>
  <c r="AN1723" i="33"/>
  <c r="AN17" i="33"/>
  <c r="AN22" i="33"/>
  <c r="AN196" i="33"/>
  <c r="AN1613" i="33"/>
  <c r="AX280" i="33"/>
  <c r="AX285" i="33"/>
  <c r="AT198" i="33"/>
  <c r="AV280" i="33"/>
  <c r="AV285" i="33"/>
  <c r="AR198" i="33"/>
  <c r="AD132" i="33"/>
  <c r="AW280" i="33"/>
  <c r="AW285" i="33"/>
  <c r="AS198" i="33"/>
  <c r="AO196" i="33"/>
  <c r="AO1613" i="33"/>
  <c r="AO203" i="33"/>
  <c r="AO1620" i="33"/>
  <c r="AO1728" i="33"/>
  <c r="AO199" i="33"/>
  <c r="AO1616" i="33"/>
  <c r="AO1723" i="33"/>
  <c r="AO17" i="33"/>
  <c r="AO22" i="33"/>
  <c r="AO191" i="33"/>
  <c r="AO1608" i="33"/>
  <c r="AD150" i="33"/>
  <c r="AE139" i="33"/>
  <c r="AJ210" i="33"/>
  <c r="AJ1627" i="33"/>
  <c r="AI210" i="33"/>
  <c r="AI1627" i="33"/>
  <c r="AD148" i="33"/>
  <c r="Q1684" i="33"/>
  <c r="O1652" i="33"/>
  <c r="J1746" i="33"/>
  <c r="V1746" i="33"/>
  <c r="AA1745" i="33"/>
  <c r="W1745" i="33"/>
  <c r="N1746" i="33"/>
  <c r="X1652" i="33"/>
  <c r="W1652" i="33"/>
  <c r="Z1652" i="33"/>
  <c r="AA1650" i="33"/>
  <c r="AA1649" i="33"/>
  <c r="AC1683" i="33"/>
  <c r="AB1650" i="33"/>
  <c r="AB1652" i="33"/>
  <c r="AB1950" i="33"/>
  <c r="AC1684" i="33"/>
  <c r="P1649" i="40"/>
  <c r="Q1746" i="33"/>
  <c r="L1652" i="33"/>
  <c r="T1745" i="33"/>
  <c r="U1745" i="33"/>
  <c r="N1745" i="33"/>
  <c r="P1746" i="33"/>
  <c r="T1746" i="33"/>
  <c r="Z1684" i="33"/>
  <c r="S1745" i="33"/>
  <c r="S1746" i="33"/>
  <c r="Z1746" i="33"/>
  <c r="P1745" i="33"/>
  <c r="G1745" i="33"/>
  <c r="I1745" i="33"/>
  <c r="L1746" i="33"/>
  <c r="C1740" i="33"/>
  <c r="O1746" i="33"/>
  <c r="X1745" i="33"/>
  <c r="AA1740" i="33"/>
  <c r="AA1758" i="33"/>
  <c r="Q1742" i="33"/>
  <c r="AB1740" i="33"/>
  <c r="AB1758" i="33"/>
  <c r="AA1746" i="33"/>
  <c r="K1742" i="33"/>
  <c r="AC1740" i="33"/>
  <c r="AC1758" i="33"/>
  <c r="L1742" i="33"/>
  <c r="D1740" i="33"/>
  <c r="D1758" i="33"/>
  <c r="F1740" i="33"/>
  <c r="F1758" i="33"/>
  <c r="J1684" i="33"/>
  <c r="I1684" i="33"/>
  <c r="N1683" i="33"/>
  <c r="J1683" i="33"/>
  <c r="Z1683" i="33"/>
  <c r="H1683" i="33"/>
  <c r="Q1745" i="33"/>
  <c r="K1745" i="33"/>
  <c r="K1746" i="33"/>
  <c r="R1746" i="33"/>
  <c r="R1745" i="33"/>
  <c r="L1684" i="33"/>
  <c r="P1683" i="33"/>
  <c r="L1683" i="33"/>
  <c r="E1655" i="33"/>
  <c r="E1652" i="33"/>
  <c r="AB1745" i="33"/>
  <c r="AB1746" i="33"/>
  <c r="M1746" i="33"/>
  <c r="M1745" i="33"/>
  <c r="D1655" i="33"/>
  <c r="D1652" i="33"/>
  <c r="AC1746" i="33"/>
  <c r="AC1745" i="33"/>
  <c r="O1745" i="33"/>
  <c r="H1684" i="33"/>
  <c r="R1652" i="33"/>
  <c r="I1683" i="33"/>
  <c r="E1740" i="33"/>
  <c r="F1655" i="33"/>
  <c r="F1652" i="33"/>
  <c r="K1683" i="33"/>
  <c r="AA1684" i="33"/>
  <c r="AA1683" i="33"/>
  <c r="R1684" i="33"/>
  <c r="R1683" i="33"/>
  <c r="O1683" i="33"/>
  <c r="O1684" i="33"/>
  <c r="M1683" i="33"/>
  <c r="M1684" i="33"/>
  <c r="G1684" i="33"/>
  <c r="G1683" i="33"/>
  <c r="T1683" i="33"/>
  <c r="T1684" i="33"/>
  <c r="U1683" i="33"/>
  <c r="U1684" i="33"/>
  <c r="S1684" i="33"/>
  <c r="S1683" i="33"/>
  <c r="V1684" i="33"/>
  <c r="P1684" i="33"/>
  <c r="X1684" i="33"/>
  <c r="X1683" i="33"/>
  <c r="W1683" i="33"/>
  <c r="W1684" i="33"/>
  <c r="V1683" i="33"/>
  <c r="Q1683" i="33"/>
  <c r="AB1684" i="33"/>
  <c r="N1684" i="33"/>
  <c r="Y1683" i="33"/>
  <c r="AB1683" i="33"/>
  <c r="Y1684" i="33"/>
  <c r="V2313" i="33"/>
  <c r="AE563" i="33"/>
  <c r="AE632" i="33"/>
  <c r="V374" i="40"/>
  <c r="V384" i="40"/>
  <c r="AM374" i="33"/>
  <c r="AN374" i="33"/>
  <c r="AO374" i="33"/>
  <c r="AP374" i="33"/>
  <c r="W374" i="40"/>
  <c r="W384" i="40"/>
  <c r="AJ154" i="33"/>
  <c r="AK154" i="33"/>
  <c r="AL154" i="33"/>
  <c r="AM154" i="33"/>
  <c r="AN154" i="33"/>
  <c r="AO154" i="33"/>
  <c r="AP154" i="33"/>
  <c r="C1950" i="33"/>
  <c r="N1830" i="40"/>
  <c r="N1826" i="40"/>
  <c r="V710" i="40"/>
  <c r="AM710" i="33"/>
  <c r="AN710" i="33"/>
  <c r="AO710" i="33"/>
  <c r="AP710" i="33"/>
  <c r="AJ137" i="33"/>
  <c r="N1719" i="40"/>
  <c r="O1720" i="40"/>
  <c r="O1830" i="40"/>
  <c r="AJ174" i="33"/>
  <c r="AJ175" i="33"/>
  <c r="AM159" i="33"/>
  <c r="AN159" i="33"/>
  <c r="AO159" i="33"/>
  <c r="AP159" i="33"/>
  <c r="AN1730" i="33"/>
  <c r="AN1729" i="33"/>
  <c r="AQ156" i="33"/>
  <c r="AR156" i="33"/>
  <c r="AS156" i="33"/>
  <c r="AT156" i="33"/>
  <c r="AQ176" i="33"/>
  <c r="AR176" i="33"/>
  <c r="AS176" i="33"/>
  <c r="AT176" i="33"/>
  <c r="W1697" i="40"/>
  <c r="AO1725" i="33"/>
  <c r="AO1724" i="33"/>
  <c r="V1693" i="40"/>
  <c r="AP1730" i="33"/>
  <c r="AP1729" i="33"/>
  <c r="W1702" i="40"/>
  <c r="W1703" i="40"/>
  <c r="AM1725" i="33"/>
  <c r="AM1724" i="33"/>
  <c r="AQ161" i="33"/>
  <c r="AR161" i="33"/>
  <c r="AS161" i="33"/>
  <c r="AT161" i="33"/>
  <c r="T123" i="40"/>
  <c r="T133" i="40"/>
  <c r="V1697" i="40"/>
  <c r="V1698" i="40"/>
  <c r="AF1730" i="33"/>
  <c r="AF1729" i="33"/>
  <c r="AG1730" i="33"/>
  <c r="U1707" i="40"/>
  <c r="U1708" i="40"/>
  <c r="AP1725" i="33"/>
  <c r="AP1724" i="33"/>
  <c r="AO1730" i="33"/>
  <c r="AO1729" i="33"/>
  <c r="AN1725" i="33"/>
  <c r="AN1724" i="33"/>
  <c r="W1707" i="40"/>
  <c r="W1708" i="40"/>
  <c r="AM1730" i="33"/>
  <c r="AM1729" i="33"/>
  <c r="AJ1729" i="33"/>
  <c r="V629" i="40"/>
  <c r="U1478" i="40"/>
  <c r="AF1632" i="33"/>
  <c r="AJ1645" i="40"/>
  <c r="O1867" i="33"/>
  <c r="O1869" i="33"/>
  <c r="AN1719" i="33"/>
  <c r="AG1634" i="33"/>
  <c r="AG1812" i="33"/>
  <c r="W1616" i="40"/>
  <c r="Q1650" i="40"/>
  <c r="AO1719" i="33"/>
  <c r="AO1720" i="33"/>
  <c r="AP1719" i="33"/>
  <c r="AP1720" i="33"/>
  <c r="AF217" i="33"/>
  <c r="AF218" i="33"/>
  <c r="AF222" i="33"/>
  <c r="AF223" i="33"/>
  <c r="AF224" i="33"/>
  <c r="AF1629" i="33"/>
  <c r="AF1630" i="33"/>
  <c r="BH1540" i="33"/>
  <c r="BI1540" i="33"/>
  <c r="BJ1540" i="33"/>
  <c r="BK1540" i="33"/>
  <c r="AE1630" i="33"/>
  <c r="AN1720" i="33"/>
  <c r="U1633" i="40"/>
  <c r="AA1541" i="40"/>
  <c r="AI1859" i="33"/>
  <c r="AI1861" i="33"/>
  <c r="AI1885" i="33"/>
  <c r="AJ1858" i="33"/>
  <c r="AJ1861" i="33"/>
  <c r="AJ1885" i="33"/>
  <c r="AK1858" i="33"/>
  <c r="AI1964" i="33"/>
  <c r="AF1631" i="33"/>
  <c r="AF1794" i="33"/>
  <c r="AF1900" i="33"/>
  <c r="AR1615" i="33"/>
  <c r="AG211" i="33"/>
  <c r="AG1628" i="33"/>
  <c r="AG1629" i="33"/>
  <c r="AG1630" i="33"/>
  <c r="BH1541" i="33"/>
  <c r="BI1541" i="33"/>
  <c r="BJ1541" i="33"/>
  <c r="BK1541" i="33"/>
  <c r="W1615" i="40"/>
  <c r="AT1615" i="33"/>
  <c r="AT1718" i="33"/>
  <c r="AT1719" i="33"/>
  <c r="W1620" i="40"/>
  <c r="W1608" i="40"/>
  <c r="V1627" i="40"/>
  <c r="AJ1719" i="33"/>
  <c r="AJ1720" i="33"/>
  <c r="AS1615" i="33"/>
  <c r="AS1718" i="33"/>
  <c r="W1613" i="40"/>
  <c r="AH211" i="33"/>
  <c r="AH1628" i="33"/>
  <c r="AH1629" i="33"/>
  <c r="AH1630" i="33"/>
  <c r="AA1540" i="40"/>
  <c r="CR1645" i="33"/>
  <c r="CS1645" i="33"/>
  <c r="CT1645" i="33"/>
  <c r="CU1645" i="33"/>
  <c r="W1867" i="33"/>
  <c r="W1869" i="33"/>
  <c r="N1652" i="40"/>
  <c r="S1652" i="40"/>
  <c r="R1650" i="40"/>
  <c r="O1650" i="40"/>
  <c r="AA1655" i="33"/>
  <c r="R1649" i="40"/>
  <c r="P1650" i="40"/>
  <c r="Q1649" i="40"/>
  <c r="C1655" i="33"/>
  <c r="C1658" i="33"/>
  <c r="N1650" i="40"/>
  <c r="AA1467" i="40"/>
  <c r="AB1467" i="40"/>
  <c r="U1474" i="40"/>
  <c r="U1475" i="40"/>
  <c r="AI1405" i="33"/>
  <c r="AB1401" i="40"/>
  <c r="AE1482" i="33"/>
  <c r="AB1407" i="40"/>
  <c r="AB1408" i="40"/>
  <c r="R1867" i="33"/>
  <c r="R1869" i="33"/>
  <c r="R1742" i="33"/>
  <c r="AD185" i="33"/>
  <c r="V1867" i="33"/>
  <c r="V1869" i="33"/>
  <c r="U264" i="40"/>
  <c r="U265" i="40"/>
  <c r="U303" i="40"/>
  <c r="AG1482" i="33"/>
  <c r="T1867" i="33"/>
  <c r="T1869" i="33"/>
  <c r="R704" i="40"/>
  <c r="X704" i="33"/>
  <c r="Y704" i="33"/>
  <c r="Z704" i="33"/>
  <c r="AA704" i="33"/>
  <c r="S704" i="40"/>
  <c r="T307" i="40"/>
  <c r="T308" i="40"/>
  <c r="T272" i="40"/>
  <c r="Q1867" i="33"/>
  <c r="Q1869" i="33"/>
  <c r="S1867" i="33"/>
  <c r="S1869" i="33"/>
  <c r="X703" i="33"/>
  <c r="Y703" i="33"/>
  <c r="Z703" i="33"/>
  <c r="AA703" i="33"/>
  <c r="T303" i="40"/>
  <c r="T304" i="40"/>
  <c r="T266" i="40"/>
  <c r="AI629" i="33"/>
  <c r="AI630" i="33"/>
  <c r="U247" i="40"/>
  <c r="U248" i="40"/>
  <c r="U299" i="40"/>
  <c r="U300" i="40"/>
  <c r="X27" i="40"/>
  <c r="U589" i="40"/>
  <c r="U590" i="40"/>
  <c r="U599" i="40"/>
  <c r="U637" i="40"/>
  <c r="V287" i="40"/>
  <c r="V288" i="40"/>
  <c r="AM1719" i="33"/>
  <c r="AM1720" i="33"/>
  <c r="AM546" i="33"/>
  <c r="W546" i="40"/>
  <c r="X619" i="40"/>
  <c r="X620" i="40"/>
  <c r="X36" i="40"/>
  <c r="AJ630" i="33"/>
  <c r="X624" i="40"/>
  <c r="X625" i="40"/>
  <c r="AE811" i="33"/>
  <c r="AU722" i="33"/>
  <c r="AV722" i="33"/>
  <c r="AW722" i="33"/>
  <c r="AX722" i="33"/>
  <c r="X722" i="40"/>
  <c r="AX36" i="33"/>
  <c r="AX626" i="33"/>
  <c r="AX625" i="33"/>
  <c r="AX624" i="33"/>
  <c r="AC1658" i="33"/>
  <c r="AC1748" i="33"/>
  <c r="AC1749" i="33"/>
  <c r="AC1759" i="33"/>
  <c r="T775" i="40"/>
  <c r="AD780" i="33"/>
  <c r="AD1668" i="33"/>
  <c r="AD776" i="33"/>
  <c r="AW36" i="33"/>
  <c r="AW625" i="33"/>
  <c r="AW626" i="33"/>
  <c r="AW624" i="33"/>
  <c r="AU737" i="33"/>
  <c r="AV737" i="33"/>
  <c r="AW737" i="33"/>
  <c r="AX737" i="33"/>
  <c r="X737" i="40"/>
  <c r="AV27" i="33"/>
  <c r="AV620" i="33"/>
  <c r="AV621" i="33"/>
  <c r="AV619" i="33"/>
  <c r="AU621" i="33"/>
  <c r="AU619" i="33"/>
  <c r="AU620" i="33"/>
  <c r="AX27" i="33"/>
  <c r="AX620" i="33"/>
  <c r="AX621" i="33"/>
  <c r="AX619" i="33"/>
  <c r="AE771" i="33"/>
  <c r="AU626" i="33"/>
  <c r="AU624" i="33"/>
  <c r="AU625" i="33"/>
  <c r="AV36" i="33"/>
  <c r="AV625" i="33"/>
  <c r="AV624" i="33"/>
  <c r="AV626" i="33"/>
  <c r="Y614" i="40"/>
  <c r="Y615" i="40"/>
  <c r="AW27" i="33"/>
  <c r="AW619" i="33"/>
  <c r="AW620" i="33"/>
  <c r="AW621" i="33"/>
  <c r="R112" i="40"/>
  <c r="U558" i="40"/>
  <c r="U559" i="40"/>
  <c r="U562" i="40"/>
  <c r="U563" i="40"/>
  <c r="X198" i="40"/>
  <c r="X277" i="40"/>
  <c r="X278" i="40"/>
  <c r="AD170" i="33"/>
  <c r="T160" i="40"/>
  <c r="T170" i="40"/>
  <c r="AM628" i="33"/>
  <c r="AU530" i="33"/>
  <c r="Y530" i="40"/>
  <c r="Y525" i="40"/>
  <c r="R361" i="40"/>
  <c r="R362" i="40"/>
  <c r="AU36" i="33"/>
  <c r="Y538" i="40"/>
  <c r="Y575" i="40"/>
  <c r="AE214" i="33"/>
  <c r="AE1632" i="33"/>
  <c r="X361" i="33"/>
  <c r="Y361" i="33"/>
  <c r="Z361" i="33"/>
  <c r="AA361" i="33"/>
  <c r="AY462" i="33"/>
  <c r="AZ462" i="33"/>
  <c r="BA462" i="33"/>
  <c r="BB462" i="33"/>
  <c r="Y462" i="40"/>
  <c r="X362" i="33"/>
  <c r="Y362" i="33"/>
  <c r="Z362" i="33"/>
  <c r="AA362" i="33"/>
  <c r="AQ547" i="33"/>
  <c r="X547" i="40"/>
  <c r="X545" i="40"/>
  <c r="AU477" i="33"/>
  <c r="AV477" i="33"/>
  <c r="AW477" i="33"/>
  <c r="AX477" i="33"/>
  <c r="X477" i="40"/>
  <c r="W191" i="40"/>
  <c r="AD149" i="33"/>
  <c r="T138" i="40"/>
  <c r="T149" i="40"/>
  <c r="AY18" i="33"/>
  <c r="Z532" i="40"/>
  <c r="AY500" i="33"/>
  <c r="AZ500" i="33"/>
  <c r="BA500" i="33"/>
  <c r="BB500" i="33"/>
  <c r="Y500" i="40"/>
  <c r="W199" i="40"/>
  <c r="W282" i="40"/>
  <c r="W283" i="40"/>
  <c r="AG49" i="33"/>
  <c r="R113" i="40"/>
  <c r="W196" i="40"/>
  <c r="X113" i="33"/>
  <c r="Y113" i="33"/>
  <c r="Z113" i="33"/>
  <c r="AA113" i="33"/>
  <c r="AU117" i="33"/>
  <c r="AV117" i="33"/>
  <c r="AW117" i="33"/>
  <c r="AX117" i="33"/>
  <c r="X117" i="40"/>
  <c r="X112" i="33"/>
  <c r="Y112" i="33"/>
  <c r="Z112" i="33"/>
  <c r="AA112" i="33"/>
  <c r="W203" i="40"/>
  <c r="AU27" i="33"/>
  <c r="Y533" i="40"/>
  <c r="AY515" i="33"/>
  <c r="AZ515" i="33"/>
  <c r="BA515" i="33"/>
  <c r="BB515" i="33"/>
  <c r="Y515" i="40"/>
  <c r="U258" i="40"/>
  <c r="U215" i="40"/>
  <c r="V210" i="40"/>
  <c r="T227" i="40"/>
  <c r="T228" i="40"/>
  <c r="T295" i="40"/>
  <c r="T296" i="40"/>
  <c r="T223" i="40"/>
  <c r="T224" i="40"/>
  <c r="AN270" i="40"/>
  <c r="AN271" i="40"/>
  <c r="AN265" i="40"/>
  <c r="AE217" i="33"/>
  <c r="AE218" i="33"/>
  <c r="AE222" i="33"/>
  <c r="AE223" i="33"/>
  <c r="AE224" i="33"/>
  <c r="U212" i="40"/>
  <c r="AO263" i="40"/>
  <c r="AO269" i="40"/>
  <c r="AM303" i="40"/>
  <c r="AM304" i="40"/>
  <c r="AM266" i="40"/>
  <c r="AM272" i="40"/>
  <c r="AM307" i="40"/>
  <c r="AM308" i="40"/>
  <c r="U40" i="40"/>
  <c r="N12" i="45"/>
  <c r="V31" i="40"/>
  <c r="V35" i="40"/>
  <c r="AE1794" i="33"/>
  <c r="AE1803" i="33"/>
  <c r="AE726" i="33"/>
  <c r="AF1812" i="33"/>
  <c r="AF1813" i="33"/>
  <c r="AF1886" i="33"/>
  <c r="AG1810" i="33"/>
  <c r="AF63" i="33"/>
  <c r="AF566" i="33"/>
  <c r="AF1962" i="33"/>
  <c r="P1950" i="33"/>
  <c r="Q1950" i="33"/>
  <c r="Q1830" i="40"/>
  <c r="K1950" i="33"/>
  <c r="T1950" i="33"/>
  <c r="U1950" i="33"/>
  <c r="R1830" i="40"/>
  <c r="M1950" i="33"/>
  <c r="AK1859" i="33"/>
  <c r="AK1964" i="33"/>
  <c r="N1950" i="33"/>
  <c r="W22" i="40"/>
  <c r="AA1946" i="33"/>
  <c r="AA1950" i="33"/>
  <c r="AI40" i="33"/>
  <c r="AL40" i="33"/>
  <c r="AO1693" i="33"/>
  <c r="AO35" i="33"/>
  <c r="AP1693" i="33"/>
  <c r="AP35" i="33"/>
  <c r="AK40" i="33"/>
  <c r="AM1693" i="33"/>
  <c r="AM35" i="33"/>
  <c r="AN1693" i="33"/>
  <c r="AN35" i="33"/>
  <c r="AJ40" i="33"/>
  <c r="AE272" i="33"/>
  <c r="AE53" i="33"/>
  <c r="AG291" i="33"/>
  <c r="AG292" i="33"/>
  <c r="AD1788" i="33"/>
  <c r="AD1802" i="33"/>
  <c r="AE1783" i="33"/>
  <c r="AE1784" i="33"/>
  <c r="AD1894" i="33"/>
  <c r="T1774" i="40"/>
  <c r="AD1784" i="33"/>
  <c r="AE808" i="33"/>
  <c r="AE842" i="33"/>
  <c r="AD847" i="33"/>
  <c r="AD848" i="33"/>
  <c r="V1471" i="40"/>
  <c r="AG732" i="33"/>
  <c r="AF742" i="33"/>
  <c r="AQ191" i="33"/>
  <c r="AQ1608" i="33"/>
  <c r="AQ1718" i="33"/>
  <c r="AI850" i="33"/>
  <c r="AH852" i="33"/>
  <c r="AH851" i="33"/>
  <c r="AH769" i="33"/>
  <c r="U769" i="40"/>
  <c r="V1406" i="40"/>
  <c r="AJ1418" i="33"/>
  <c r="AJ1405" i="33"/>
  <c r="AD1793" i="33"/>
  <c r="AD1803" i="33"/>
  <c r="AE1792" i="33"/>
  <c r="V1472" i="40"/>
  <c r="U1479" i="40"/>
  <c r="AL1547" i="33"/>
  <c r="AL1548" i="33"/>
  <c r="V1548" i="40"/>
  <c r="AL1543" i="33"/>
  <c r="AL1544" i="33"/>
  <c r="AL1642" i="33"/>
  <c r="V1642" i="40"/>
  <c r="AF725" i="33"/>
  <c r="AF716" i="33"/>
  <c r="AG715" i="33"/>
  <c r="AN1539" i="33"/>
  <c r="AM1542" i="33"/>
  <c r="AG801" i="33"/>
  <c r="AH46" i="33"/>
  <c r="AH49" i="33"/>
  <c r="AG799" i="33"/>
  <c r="AG768" i="33"/>
  <c r="AG770" i="33"/>
  <c r="AG771" i="33"/>
  <c r="AG775" i="33"/>
  <c r="AH717" i="33"/>
  <c r="U717" i="40"/>
  <c r="AG727" i="33"/>
  <c r="AF736" i="33"/>
  <c r="AG735" i="33"/>
  <c r="AF740" i="33"/>
  <c r="AF812" i="33"/>
  <c r="AF813" i="33"/>
  <c r="AF55" i="33"/>
  <c r="AF807" i="33"/>
  <c r="AF805" i="33"/>
  <c r="AF811" i="33"/>
  <c r="AG720" i="33"/>
  <c r="AF721" i="33"/>
  <c r="AF802" i="33"/>
  <c r="AF838" i="33"/>
  <c r="AG214" i="33"/>
  <c r="AE1788" i="33"/>
  <c r="AE1802" i="33"/>
  <c r="AF1783" i="33"/>
  <c r="AE1880" i="33"/>
  <c r="AE1890" i="33"/>
  <c r="AE1894" i="33"/>
  <c r="AE846" i="33"/>
  <c r="AE814" i="33"/>
  <c r="AE839" i="33"/>
  <c r="AE840" i="33"/>
  <c r="AF780" i="33"/>
  <c r="AF1668" i="33"/>
  <c r="AF776" i="33"/>
  <c r="AF777" i="33"/>
  <c r="AD843" i="33"/>
  <c r="AD844" i="33"/>
  <c r="AE741" i="33"/>
  <c r="AD1736" i="33"/>
  <c r="T1715" i="40"/>
  <c r="T1716" i="40"/>
  <c r="AD1756" i="33"/>
  <c r="T1735" i="40"/>
  <c r="T1641" i="40"/>
  <c r="E8" i="45"/>
  <c r="AG730" i="33"/>
  <c r="AF731" i="33"/>
  <c r="AD228" i="33"/>
  <c r="AG563" i="33"/>
  <c r="AF632" i="33"/>
  <c r="AF1678" i="33"/>
  <c r="AA1867" i="33"/>
  <c r="AA1869" i="33"/>
  <c r="AG293" i="33"/>
  <c r="AF211" i="33"/>
  <c r="AF1628" i="33"/>
  <c r="AF292" i="33"/>
  <c r="AF291" i="33"/>
  <c r="AJ1410" i="33"/>
  <c r="AI1411" i="33"/>
  <c r="AH291" i="33"/>
  <c r="AE292" i="33"/>
  <c r="AH292" i="33"/>
  <c r="AE293" i="33"/>
  <c r="AF293" i="33"/>
  <c r="AE291" i="33"/>
  <c r="AH293" i="33"/>
  <c r="AL212" i="33"/>
  <c r="AI212" i="33"/>
  <c r="AI1629" i="33"/>
  <c r="AE211" i="33"/>
  <c r="AE1628" i="33"/>
  <c r="AJ212" i="33"/>
  <c r="AJ1629" i="33"/>
  <c r="AJ1630" i="33"/>
  <c r="AK212" i="33"/>
  <c r="AK1629" i="33"/>
  <c r="AK1630" i="33"/>
  <c r="AG712" i="33"/>
  <c r="AF711" i="33"/>
  <c r="AY394" i="33"/>
  <c r="AY379" i="33"/>
  <c r="AZ379" i="33"/>
  <c r="BA379" i="33"/>
  <c r="BB379" i="33"/>
  <c r="Z379" i="40"/>
  <c r="AY417" i="33"/>
  <c r="AZ417" i="33"/>
  <c r="BA417" i="33"/>
  <c r="BB417" i="33"/>
  <c r="Z417" i="40"/>
  <c r="AD53" i="33"/>
  <c r="AD272" i="33"/>
  <c r="AH472" i="33"/>
  <c r="U472" i="40"/>
  <c r="AG482" i="33"/>
  <c r="AG471" i="33"/>
  <c r="AG481" i="33"/>
  <c r="AH452" i="33"/>
  <c r="U452" i="40"/>
  <c r="AG451" i="33"/>
  <c r="AH490" i="33"/>
  <c r="U490" i="40"/>
  <c r="AG489" i="33"/>
  <c r="AG494" i="33"/>
  <c r="AG504" i="33"/>
  <c r="AH495" i="33"/>
  <c r="U495" i="40"/>
  <c r="AG505" i="33"/>
  <c r="AG467" i="33"/>
  <c r="AH457" i="33"/>
  <c r="U457" i="40"/>
  <c r="AG456" i="33"/>
  <c r="AG466" i="33"/>
  <c r="AH510" i="33"/>
  <c r="U510" i="40"/>
  <c r="AG520" i="33"/>
  <c r="AG509" i="33"/>
  <c r="AG519" i="33"/>
  <c r="AE307" i="33"/>
  <c r="AE308" i="33"/>
  <c r="AY432" i="33"/>
  <c r="AZ432" i="33"/>
  <c r="BA432" i="33"/>
  <c r="BB432" i="33"/>
  <c r="Z432" i="40"/>
  <c r="AI405" i="33"/>
  <c r="AJ405" i="33"/>
  <c r="AH406" i="33"/>
  <c r="U406" i="40"/>
  <c r="AY407" i="33"/>
  <c r="AZ407" i="33"/>
  <c r="BA407" i="33"/>
  <c r="BB407" i="33"/>
  <c r="Z407" i="40"/>
  <c r="AG426" i="33"/>
  <c r="AG435" i="33"/>
  <c r="AH425" i="33"/>
  <c r="U425" i="40"/>
  <c r="AG411" i="33"/>
  <c r="AH410" i="33"/>
  <c r="U410" i="40"/>
  <c r="AG422" i="33"/>
  <c r="AH412" i="33"/>
  <c r="U412" i="40"/>
  <c r="U422" i="40"/>
  <c r="AF421" i="33"/>
  <c r="AF436" i="33"/>
  <c r="AH415" i="33"/>
  <c r="U415" i="40"/>
  <c r="AG420" i="33"/>
  <c r="AG416" i="33"/>
  <c r="AH427" i="33"/>
  <c r="U427" i="40"/>
  <c r="U437" i="40"/>
  <c r="AG437" i="33"/>
  <c r="AZ394" i="33"/>
  <c r="BA394" i="33"/>
  <c r="BB394" i="33"/>
  <c r="Z394" i="40"/>
  <c r="AH430" i="33"/>
  <c r="U430" i="40"/>
  <c r="AG431" i="33"/>
  <c r="AD309" i="33"/>
  <c r="AD308" i="33"/>
  <c r="AK582" i="33"/>
  <c r="AK45" i="33"/>
  <c r="AJ583" i="33"/>
  <c r="AJ581" i="33"/>
  <c r="AJ548" i="33"/>
  <c r="AS628" i="33"/>
  <c r="AS546" i="33"/>
  <c r="AH562" i="33"/>
  <c r="AH1667" i="33"/>
  <c r="U1667" i="40"/>
  <c r="AH558" i="33"/>
  <c r="AH559" i="33"/>
  <c r="AV545" i="33"/>
  <c r="AV547" i="33"/>
  <c r="AV575" i="33"/>
  <c r="AI549" i="33"/>
  <c r="AI552" i="33"/>
  <c r="AI553" i="33"/>
  <c r="AI557" i="33"/>
  <c r="AJ650" i="33"/>
  <c r="AK648" i="33"/>
  <c r="AJ649" i="33"/>
  <c r="AJ551" i="33"/>
  <c r="AH389" i="33"/>
  <c r="U389" i="40"/>
  <c r="U399" i="40"/>
  <c r="AG399" i="33"/>
  <c r="BG617" i="33"/>
  <c r="BG622" i="33"/>
  <c r="BC532" i="33"/>
  <c r="AT628" i="33"/>
  <c r="AT546" i="33"/>
  <c r="AR546" i="33"/>
  <c r="AR628" i="33"/>
  <c r="AG388" i="33"/>
  <c r="AH387" i="33"/>
  <c r="U387" i="40"/>
  <c r="AG397" i="33"/>
  <c r="AI584" i="33"/>
  <c r="AI636" i="33"/>
  <c r="AH599" i="33"/>
  <c r="AH587" i="33"/>
  <c r="AH598" i="33"/>
  <c r="AH604" i="33"/>
  <c r="AH589" i="33"/>
  <c r="AH590" i="33"/>
  <c r="AI588" i="33"/>
  <c r="BB525" i="33"/>
  <c r="BB530" i="33"/>
  <c r="BB616" i="33"/>
  <c r="BB533" i="33"/>
  <c r="BB538" i="33"/>
  <c r="BB614" i="33"/>
  <c r="BB615" i="33"/>
  <c r="AN629" i="33"/>
  <c r="AW545" i="33"/>
  <c r="AW547" i="33"/>
  <c r="AW575" i="33"/>
  <c r="AY615" i="33"/>
  <c r="AY614" i="33"/>
  <c r="AY616" i="33"/>
  <c r="AY538" i="33"/>
  <c r="AY533" i="33"/>
  <c r="AY525" i="33"/>
  <c r="AP630" i="33"/>
  <c r="AP629" i="33"/>
  <c r="AE642" i="33"/>
  <c r="AE641" i="33"/>
  <c r="AE645" i="33"/>
  <c r="AE646" i="33"/>
  <c r="BJ617" i="33"/>
  <c r="BJ622" i="33"/>
  <c r="BF532" i="33"/>
  <c r="BF18" i="33"/>
  <c r="AG393" i="33"/>
  <c r="AH392" i="33"/>
  <c r="U392" i="40"/>
  <c r="AH638" i="33"/>
  <c r="AH637" i="33"/>
  <c r="AI372" i="33"/>
  <c r="AJ372" i="33"/>
  <c r="AJ373" i="33"/>
  <c r="AH373" i="33"/>
  <c r="U373" i="40"/>
  <c r="AY369" i="33"/>
  <c r="AZ369" i="33"/>
  <c r="BA369" i="33"/>
  <c r="BB369" i="33"/>
  <c r="Z369" i="40"/>
  <c r="AH377" i="33"/>
  <c r="U377" i="40"/>
  <c r="U382" i="40"/>
  <c r="AG378" i="33"/>
  <c r="AG382" i="33"/>
  <c r="AF398" i="33"/>
  <c r="AG600" i="33"/>
  <c r="AG605" i="33"/>
  <c r="AG606" i="33"/>
  <c r="AG54" i="33"/>
  <c r="AI247" i="33"/>
  <c r="AZ616" i="33"/>
  <c r="AZ614" i="33"/>
  <c r="AZ615" i="33"/>
  <c r="AZ538" i="33"/>
  <c r="AZ525" i="33"/>
  <c r="AZ530" i="33"/>
  <c r="AZ533" i="33"/>
  <c r="AX545" i="33"/>
  <c r="AX547" i="33"/>
  <c r="AX575" i="33"/>
  <c r="AO630" i="33"/>
  <c r="AO629" i="33"/>
  <c r="AF644" i="33"/>
  <c r="AF607" i="33"/>
  <c r="BA616" i="33"/>
  <c r="BA615" i="33"/>
  <c r="BA614" i="33"/>
  <c r="BA533" i="33"/>
  <c r="BA525" i="33"/>
  <c r="BA530" i="33"/>
  <c r="BA538" i="33"/>
  <c r="AG368" i="33"/>
  <c r="AH367" i="33"/>
  <c r="U367" i="40"/>
  <c r="AJ259" i="33"/>
  <c r="AI258" i="33"/>
  <c r="BH617" i="33"/>
  <c r="BH622" i="33"/>
  <c r="BD532" i="33"/>
  <c r="BD18" i="33"/>
  <c r="AU545" i="33"/>
  <c r="AU575" i="33"/>
  <c r="AL594" i="33"/>
  <c r="V594" i="40"/>
  <c r="AK593" i="33"/>
  <c r="AK550" i="33"/>
  <c r="AF640" i="33"/>
  <c r="AF601" i="33"/>
  <c r="BI617" i="33"/>
  <c r="BI622" i="33"/>
  <c r="BE532" i="33"/>
  <c r="BE18" i="33"/>
  <c r="AH384" i="33"/>
  <c r="AF383" i="33"/>
  <c r="AG384" i="33"/>
  <c r="AE138" i="33"/>
  <c r="AE149" i="33"/>
  <c r="AG122" i="33"/>
  <c r="AF155" i="33"/>
  <c r="AE160" i="33"/>
  <c r="AE170" i="33"/>
  <c r="AG217" i="33"/>
  <c r="AG218" i="33"/>
  <c r="AG222" i="33"/>
  <c r="AG223" i="33"/>
  <c r="AG224" i="33"/>
  <c r="AM279" i="33"/>
  <c r="AN279" i="33"/>
  <c r="AR277" i="33"/>
  <c r="AR278" i="33"/>
  <c r="AP279" i="33"/>
  <c r="AF300" i="33"/>
  <c r="AF301" i="33"/>
  <c r="AT277" i="33"/>
  <c r="AT278" i="33"/>
  <c r="AQ277" i="33"/>
  <c r="AQ278" i="33"/>
  <c r="AF266" i="33"/>
  <c r="AF303" i="33"/>
  <c r="AD305" i="33"/>
  <c r="AD304" i="33"/>
  <c r="AO279" i="33"/>
  <c r="AE305" i="33"/>
  <c r="AE304" i="33"/>
  <c r="AS277" i="33"/>
  <c r="AS278" i="33"/>
  <c r="AG249" i="33"/>
  <c r="AG299" i="33"/>
  <c r="AF270" i="33"/>
  <c r="AF271" i="33"/>
  <c r="AF53" i="33"/>
  <c r="AI311" i="33"/>
  <c r="AH312" i="33"/>
  <c r="AH313" i="33"/>
  <c r="AH216" i="33"/>
  <c r="AE186" i="33"/>
  <c r="AF175" i="33"/>
  <c r="AG255" i="33"/>
  <c r="AG264" i="33"/>
  <c r="AE185" i="33"/>
  <c r="AH248" i="33"/>
  <c r="AH246" i="33"/>
  <c r="AH213" i="33"/>
  <c r="AE171" i="33"/>
  <c r="AF160" i="33"/>
  <c r="AI253" i="33"/>
  <c r="AH254" i="33"/>
  <c r="AH252" i="33"/>
  <c r="V26" i="40"/>
  <c r="AM240" i="33"/>
  <c r="AM287" i="33"/>
  <c r="AM288" i="33"/>
  <c r="AF184" i="33"/>
  <c r="AM26" i="33"/>
  <c r="AM31" i="33"/>
  <c r="AM284" i="33"/>
  <c r="AM283" i="33"/>
  <c r="AM282" i="33"/>
  <c r="AL289" i="33"/>
  <c r="AL288" i="33"/>
  <c r="AK288" i="33"/>
  <c r="AK289" i="33"/>
  <c r="AO26" i="33"/>
  <c r="AO31" i="33"/>
  <c r="AO284" i="33"/>
  <c r="AO282" i="33"/>
  <c r="AO283" i="33"/>
  <c r="AP26" i="33"/>
  <c r="AP31" i="33"/>
  <c r="AP283" i="33"/>
  <c r="AP282" i="33"/>
  <c r="AP284" i="33"/>
  <c r="AJ288" i="33"/>
  <c r="AJ289" i="33"/>
  <c r="AI288" i="33"/>
  <c r="AI289" i="33"/>
  <c r="U156" i="40"/>
  <c r="AN287" i="33"/>
  <c r="AN240" i="33"/>
  <c r="AO287" i="33"/>
  <c r="AO240" i="33"/>
  <c r="AF169" i="33"/>
  <c r="AP287" i="33"/>
  <c r="AP288" i="33"/>
  <c r="AP240" i="33"/>
  <c r="AN26" i="33"/>
  <c r="AN31" i="33"/>
  <c r="AN282" i="33"/>
  <c r="AN284" i="33"/>
  <c r="AN283" i="33"/>
  <c r="AE148" i="33"/>
  <c r="AS203" i="33"/>
  <c r="AS1620" i="33"/>
  <c r="AS1728" i="33"/>
  <c r="AS17" i="33"/>
  <c r="AS22" i="33"/>
  <c r="AS196" i="33"/>
  <c r="AS1613" i="33"/>
  <c r="AS191" i="33"/>
  <c r="AS1608" i="33"/>
  <c r="AS199" i="33"/>
  <c r="AS1616" i="33"/>
  <c r="AS1723" i="33"/>
  <c r="BA280" i="33"/>
  <c r="BA285" i="33"/>
  <c r="AW198" i="33"/>
  <c r="AQ17" i="33"/>
  <c r="AQ22" i="33"/>
  <c r="AQ196" i="33"/>
  <c r="AQ1613" i="33"/>
  <c r="AQ199" i="33"/>
  <c r="AQ1616" i="33"/>
  <c r="AQ1723" i="33"/>
  <c r="AQ203" i="33"/>
  <c r="AQ1620" i="33"/>
  <c r="AQ1728" i="33"/>
  <c r="AY280" i="33"/>
  <c r="AY285" i="33"/>
  <c r="AU198" i="33"/>
  <c r="AU1615" i="33"/>
  <c r="AE132" i="33"/>
  <c r="AO210" i="33"/>
  <c r="AO1627" i="33"/>
  <c r="AR199" i="33"/>
  <c r="AR1616" i="33"/>
  <c r="AR1723" i="33"/>
  <c r="AR17" i="33"/>
  <c r="AR22" i="33"/>
  <c r="AR196" i="33"/>
  <c r="AR1613" i="33"/>
  <c r="AR203" i="33"/>
  <c r="AR1620" i="33"/>
  <c r="AR1728" i="33"/>
  <c r="AR191" i="33"/>
  <c r="AR1608" i="33"/>
  <c r="AZ280" i="33"/>
  <c r="AZ285" i="33"/>
  <c r="AV198" i="33"/>
  <c r="AN210" i="33"/>
  <c r="AN1627" i="33"/>
  <c r="AF139" i="33"/>
  <c r="AE150" i="33"/>
  <c r="AT199" i="33"/>
  <c r="AT1616" i="33"/>
  <c r="AT1723" i="33"/>
  <c r="AT17" i="33"/>
  <c r="AT22" i="33"/>
  <c r="AT196" i="33"/>
  <c r="AT1613" i="33"/>
  <c r="AT191" i="33"/>
  <c r="AT1608" i="33"/>
  <c r="AT203" i="33"/>
  <c r="AT1620" i="33"/>
  <c r="AT1728" i="33"/>
  <c r="AP210" i="33"/>
  <c r="AP1627" i="33"/>
  <c r="BB280" i="33"/>
  <c r="BB285" i="33"/>
  <c r="AX198" i="33"/>
  <c r="AM210" i="33"/>
  <c r="AM1627" i="33"/>
  <c r="F1759" i="33"/>
  <c r="I1762" i="33"/>
  <c r="I1763" i="33"/>
  <c r="E1759" i="33"/>
  <c r="H1762" i="33"/>
  <c r="H1763" i="33"/>
  <c r="J1762" i="33"/>
  <c r="AA1762" i="33"/>
  <c r="J1763" i="33"/>
  <c r="D1759" i="33"/>
  <c r="G1763" i="33"/>
  <c r="O1742" i="40"/>
  <c r="G1762" i="33"/>
  <c r="O1741" i="40"/>
  <c r="AA1763" i="33"/>
  <c r="Z1749" i="33"/>
  <c r="X1749" i="33"/>
  <c r="AB1741" i="33"/>
  <c r="K1652" i="33"/>
  <c r="AA1659" i="33"/>
  <c r="AA1658" i="33"/>
  <c r="T1652" i="33"/>
  <c r="AB1655" i="33"/>
  <c r="N1652" i="33"/>
  <c r="P1652" i="33"/>
  <c r="U1652" i="33"/>
  <c r="R1655" i="40"/>
  <c r="M1652" i="33"/>
  <c r="AA1652" i="33"/>
  <c r="Q1652" i="33"/>
  <c r="AA1742" i="33"/>
  <c r="Z1742" i="33"/>
  <c r="AB1742" i="33"/>
  <c r="O1742" i="33"/>
  <c r="R1741" i="33"/>
  <c r="AA1741" i="33"/>
  <c r="Z1741" i="33"/>
  <c r="X1742" i="33"/>
  <c r="L1741" i="33"/>
  <c r="V1742" i="33"/>
  <c r="V1741" i="33"/>
  <c r="O1741" i="33"/>
  <c r="M1742" i="33"/>
  <c r="U1742" i="33"/>
  <c r="W1742" i="33"/>
  <c r="U1741" i="33"/>
  <c r="AC1741" i="33"/>
  <c r="H1741" i="33"/>
  <c r="Y1742" i="33"/>
  <c r="M1741" i="33"/>
  <c r="S1742" i="33"/>
  <c r="I1742" i="33"/>
  <c r="J1741" i="33"/>
  <c r="S1741" i="33"/>
  <c r="X1741" i="33"/>
  <c r="W1741" i="33"/>
  <c r="N1741" i="33"/>
  <c r="I1741" i="33"/>
  <c r="N1742" i="33"/>
  <c r="AC1742" i="33"/>
  <c r="T1742" i="33"/>
  <c r="J1742" i="33"/>
  <c r="T1741" i="33"/>
  <c r="Y1741" i="33"/>
  <c r="P1742" i="33"/>
  <c r="Q1741" i="33"/>
  <c r="P1741" i="33"/>
  <c r="F1658" i="33"/>
  <c r="F1748" i="33"/>
  <c r="F1659" i="33"/>
  <c r="Y1750" i="33"/>
  <c r="E1658" i="33"/>
  <c r="E1748" i="33"/>
  <c r="E1659" i="33"/>
  <c r="G1741" i="33"/>
  <c r="G1742" i="33"/>
  <c r="K1741" i="33"/>
  <c r="H1742" i="33"/>
  <c r="D1658" i="33"/>
  <c r="D1748" i="33"/>
  <c r="D1659" i="33"/>
  <c r="Z1750" i="33"/>
  <c r="AE566" i="33"/>
  <c r="AE63" i="33"/>
  <c r="AE1678" i="33"/>
  <c r="AQ374" i="33"/>
  <c r="AR374" i="33"/>
  <c r="AS374" i="33"/>
  <c r="AT374" i="33"/>
  <c r="AK174" i="33"/>
  <c r="AL174" i="33"/>
  <c r="AM174" i="33"/>
  <c r="AN174" i="33"/>
  <c r="AO174" i="33"/>
  <c r="AP174" i="33"/>
  <c r="P1830" i="40"/>
  <c r="AB1540" i="40"/>
  <c r="AK137" i="33"/>
  <c r="AL137" i="33"/>
  <c r="AM137" i="33"/>
  <c r="AN137" i="33"/>
  <c r="AO137" i="33"/>
  <c r="AP137" i="33"/>
  <c r="AQ137" i="33"/>
  <c r="AR137" i="33"/>
  <c r="AS137" i="33"/>
  <c r="AT137" i="33"/>
  <c r="AQ710" i="33"/>
  <c r="AR710" i="33"/>
  <c r="AS710" i="33"/>
  <c r="AT710" i="33"/>
  <c r="W710" i="40"/>
  <c r="AQ174" i="33"/>
  <c r="AR174" i="33"/>
  <c r="AS174" i="33"/>
  <c r="AT174" i="33"/>
  <c r="W1693" i="40"/>
  <c r="AT1729" i="33"/>
  <c r="AT1730" i="33"/>
  <c r="AR1724" i="33"/>
  <c r="AR1725" i="33"/>
  <c r="AS1724" i="33"/>
  <c r="AS1725" i="33"/>
  <c r="W1698" i="40"/>
  <c r="V1708" i="40"/>
  <c r="AU176" i="33"/>
  <c r="AV176" i="33"/>
  <c r="AW176" i="33"/>
  <c r="AX176" i="33"/>
  <c r="AR1729" i="33"/>
  <c r="AR1730" i="33"/>
  <c r="X1707" i="40"/>
  <c r="X1708" i="40"/>
  <c r="AQ1729" i="33"/>
  <c r="AQ1730" i="33"/>
  <c r="AQ154" i="33"/>
  <c r="AR154" i="33"/>
  <c r="AS154" i="33"/>
  <c r="AT154" i="33"/>
  <c r="AU156" i="33"/>
  <c r="AV156" i="33"/>
  <c r="AW156" i="33"/>
  <c r="AX156" i="33"/>
  <c r="AT1724" i="33"/>
  <c r="AT1725" i="33"/>
  <c r="X1702" i="40"/>
  <c r="X1703" i="40"/>
  <c r="AQ1724" i="33"/>
  <c r="AQ1725" i="33"/>
  <c r="AS1729" i="33"/>
  <c r="AS1730" i="33"/>
  <c r="AU161" i="33"/>
  <c r="AV161" i="33"/>
  <c r="AW161" i="33"/>
  <c r="AX161" i="33"/>
  <c r="AQ159" i="33"/>
  <c r="AR159" i="33"/>
  <c r="AS159" i="33"/>
  <c r="AT159" i="33"/>
  <c r="AD1665" i="33"/>
  <c r="T1665" i="40"/>
  <c r="T1672" i="40"/>
  <c r="T1668" i="40"/>
  <c r="AF227" i="33"/>
  <c r="AF1666" i="33"/>
  <c r="AF1665" i="33"/>
  <c r="N1658" i="40"/>
  <c r="X1750" i="33"/>
  <c r="U304" i="40"/>
  <c r="AB1541" i="40"/>
  <c r="U266" i="40"/>
  <c r="AK1861" i="33"/>
  <c r="AK1885" i="33"/>
  <c r="AL1858" i="33"/>
  <c r="Q1652" i="40"/>
  <c r="X1615" i="40"/>
  <c r="AR1718" i="33"/>
  <c r="AR1719" i="33"/>
  <c r="AS1719" i="33"/>
  <c r="AT1720" i="33"/>
  <c r="X1620" i="40"/>
  <c r="U216" i="40"/>
  <c r="AH1634" i="33"/>
  <c r="U1634" i="40"/>
  <c r="AK1645" i="40"/>
  <c r="U1629" i="40"/>
  <c r="AF1635" i="33"/>
  <c r="AF1636" i="33"/>
  <c r="AF1641" i="33"/>
  <c r="X1616" i="40"/>
  <c r="U213" i="40"/>
  <c r="U246" i="40"/>
  <c r="AI1630" i="33"/>
  <c r="X1608" i="40"/>
  <c r="CV1645" i="33"/>
  <c r="CW1645" i="33"/>
  <c r="CX1645" i="33"/>
  <c r="CY1645" i="33"/>
  <c r="AE1635" i="33"/>
  <c r="U1630" i="40"/>
  <c r="F5" i="45"/>
  <c r="AX1615" i="33"/>
  <c r="AX1718" i="33"/>
  <c r="X1613" i="40"/>
  <c r="AL292" i="33"/>
  <c r="AL1629" i="33"/>
  <c r="AL1630" i="33"/>
  <c r="AG1631" i="33"/>
  <c r="AG1635" i="33"/>
  <c r="AG1636" i="33"/>
  <c r="AG1641" i="33"/>
  <c r="AG1632" i="33"/>
  <c r="BL1541" i="33"/>
  <c r="BM1541" i="33"/>
  <c r="BN1541" i="33"/>
  <c r="BO1541" i="33"/>
  <c r="V1543" i="40"/>
  <c r="W1627" i="40"/>
  <c r="AW1615" i="33"/>
  <c r="AW1718" i="33"/>
  <c r="V1544" i="40"/>
  <c r="AV1615" i="33"/>
  <c r="U1628" i="40"/>
  <c r="V1547" i="40"/>
  <c r="BL1540" i="33"/>
  <c r="BM1540" i="33"/>
  <c r="BN1540" i="33"/>
  <c r="BO1540" i="33"/>
  <c r="O1749" i="33"/>
  <c r="O1750" i="33"/>
  <c r="R1652" i="40"/>
  <c r="AA1748" i="33"/>
  <c r="AA1750" i="33"/>
  <c r="W1750" i="33"/>
  <c r="P1655" i="40"/>
  <c r="O1655" i="40"/>
  <c r="W1749" i="33"/>
  <c r="P1652" i="40"/>
  <c r="Q1655" i="40"/>
  <c r="AA1759" i="33"/>
  <c r="C1759" i="33"/>
  <c r="N1655" i="40"/>
  <c r="C1659" i="33"/>
  <c r="N1659" i="40"/>
  <c r="AE1484" i="33"/>
  <c r="AI1418" i="33"/>
  <c r="AC1401" i="40"/>
  <c r="U270" i="40"/>
  <c r="U271" i="40"/>
  <c r="AC1407" i="40"/>
  <c r="AC1467" i="40"/>
  <c r="AQ628" i="33"/>
  <c r="X628" i="40"/>
  <c r="U1867" i="33"/>
  <c r="U1869" i="33"/>
  <c r="AQ546" i="33"/>
  <c r="X546" i="40"/>
  <c r="Y36" i="40"/>
  <c r="AB704" i="33"/>
  <c r="AC704" i="33"/>
  <c r="AD704" i="33"/>
  <c r="AE704" i="33"/>
  <c r="AG1484" i="33"/>
  <c r="AH1482" i="33"/>
  <c r="U1482" i="40"/>
  <c r="AB703" i="33"/>
  <c r="AA786" i="33"/>
  <c r="U49" i="40"/>
  <c r="AJ1420" i="33"/>
  <c r="S703" i="40"/>
  <c r="U249" i="40"/>
  <c r="U800" i="40"/>
  <c r="U801" i="40"/>
  <c r="U802" i="40"/>
  <c r="U46" i="40"/>
  <c r="U600" i="40"/>
  <c r="U601" i="40"/>
  <c r="U605" i="40"/>
  <c r="U606" i="40"/>
  <c r="U607" i="40"/>
  <c r="Y624" i="40"/>
  <c r="Y625" i="40"/>
  <c r="Y619" i="40"/>
  <c r="Y620" i="40"/>
  <c r="BA27" i="33"/>
  <c r="BA619" i="33"/>
  <c r="BA621" i="33"/>
  <c r="BA620" i="33"/>
  <c r="AY624" i="33"/>
  <c r="AY626" i="33"/>
  <c r="AY625" i="33"/>
  <c r="T780" i="40"/>
  <c r="AD1672" i="33"/>
  <c r="AD781" i="33"/>
  <c r="BB36" i="33"/>
  <c r="BB625" i="33"/>
  <c r="BB626" i="33"/>
  <c r="BB624" i="33"/>
  <c r="AZ27" i="33"/>
  <c r="AZ620" i="33"/>
  <c r="AZ621" i="33"/>
  <c r="AZ619" i="33"/>
  <c r="Z614" i="40"/>
  <c r="Z615" i="40"/>
  <c r="BB27" i="33"/>
  <c r="BB620" i="33"/>
  <c r="BB621" i="33"/>
  <c r="BB619" i="33"/>
  <c r="AY737" i="33"/>
  <c r="AZ737" i="33"/>
  <c r="BA737" i="33"/>
  <c r="BB737" i="33"/>
  <c r="Y737" i="40"/>
  <c r="AY619" i="33"/>
  <c r="AY620" i="33"/>
  <c r="AY621" i="33"/>
  <c r="AB1867" i="33"/>
  <c r="AB1869" i="33"/>
  <c r="AB1759" i="33"/>
  <c r="Y27" i="40"/>
  <c r="AY722" i="33"/>
  <c r="AZ722" i="33"/>
  <c r="BA722" i="33"/>
  <c r="BB722" i="33"/>
  <c r="Y722" i="40"/>
  <c r="AZ36" i="33"/>
  <c r="AZ626" i="33"/>
  <c r="AZ625" i="33"/>
  <c r="AZ624" i="33"/>
  <c r="AE775" i="33"/>
  <c r="AD777" i="33"/>
  <c r="T777" i="40"/>
  <c r="T776" i="40"/>
  <c r="BA36" i="33"/>
  <c r="BA626" i="33"/>
  <c r="BA625" i="33"/>
  <c r="BA624" i="33"/>
  <c r="AN630" i="33"/>
  <c r="W628" i="40"/>
  <c r="W629" i="40"/>
  <c r="AM630" i="33"/>
  <c r="AM629" i="33"/>
  <c r="AF1792" i="33"/>
  <c r="AF1793" i="33"/>
  <c r="U420" i="40"/>
  <c r="W210" i="40"/>
  <c r="S362" i="40"/>
  <c r="U435" i="40"/>
  <c r="S361" i="40"/>
  <c r="BC515" i="33"/>
  <c r="BD515" i="33"/>
  <c r="BE515" i="33"/>
  <c r="BF515" i="33"/>
  <c r="Z515" i="40"/>
  <c r="AB112" i="33"/>
  <c r="AA233" i="33"/>
  <c r="AU1718" i="33"/>
  <c r="Y198" i="40"/>
  <c r="Y277" i="40"/>
  <c r="Y278" i="40"/>
  <c r="AI215" i="33"/>
  <c r="AI1633" i="33"/>
  <c r="AY36" i="33"/>
  <c r="Z538" i="40"/>
  <c r="Z575" i="40"/>
  <c r="X374" i="40"/>
  <c r="X384" i="40"/>
  <c r="AU374" i="33"/>
  <c r="AV374" i="33"/>
  <c r="AW374" i="33"/>
  <c r="AX374" i="33"/>
  <c r="AB362" i="33"/>
  <c r="AC362" i="33"/>
  <c r="AD362" i="33"/>
  <c r="AE362" i="33"/>
  <c r="X191" i="40"/>
  <c r="AY117" i="33"/>
  <c r="AZ117" i="33"/>
  <c r="BA117" i="33"/>
  <c r="BB117" i="33"/>
  <c r="Y117" i="40"/>
  <c r="BC500" i="33"/>
  <c r="BD500" i="33"/>
  <c r="BE500" i="33"/>
  <c r="BF500" i="33"/>
  <c r="Z500" i="40"/>
  <c r="U587" i="40"/>
  <c r="U598" i="40"/>
  <c r="U604" i="40"/>
  <c r="X203" i="40"/>
  <c r="S113" i="40"/>
  <c r="BC462" i="33"/>
  <c r="BD462" i="33"/>
  <c r="BE462" i="33"/>
  <c r="BF462" i="33"/>
  <c r="Z462" i="40"/>
  <c r="X199" i="40"/>
  <c r="X282" i="40"/>
  <c r="X283" i="40"/>
  <c r="AB113" i="33"/>
  <c r="AC113" i="33"/>
  <c r="AD113" i="33"/>
  <c r="AE113" i="33"/>
  <c r="AY477" i="33"/>
  <c r="AZ477" i="33"/>
  <c r="BA477" i="33"/>
  <c r="BB477" i="33"/>
  <c r="Y477" i="40"/>
  <c r="AY27" i="33"/>
  <c r="Z533" i="40"/>
  <c r="X196" i="40"/>
  <c r="BC18" i="33"/>
  <c r="AA532" i="40"/>
  <c r="U214" i="40"/>
  <c r="W240" i="40"/>
  <c r="W287" i="40"/>
  <c r="W288" i="40"/>
  <c r="AB361" i="33"/>
  <c r="AA568" i="33"/>
  <c r="AU547" i="33"/>
  <c r="Y547" i="40"/>
  <c r="Y545" i="40"/>
  <c r="AG1962" i="33"/>
  <c r="AH263" i="33"/>
  <c r="AH269" i="33"/>
  <c r="U252" i="40"/>
  <c r="U263" i="40"/>
  <c r="U269" i="40"/>
  <c r="AY530" i="33"/>
  <c r="Z530" i="40"/>
  <c r="Z525" i="40"/>
  <c r="U397" i="40"/>
  <c r="S112" i="40"/>
  <c r="AI211" i="33"/>
  <c r="AI1628" i="33"/>
  <c r="V212" i="40"/>
  <c r="AE227" i="33"/>
  <c r="AE1666" i="33"/>
  <c r="AN303" i="40"/>
  <c r="AN304" i="40"/>
  <c r="AN266" i="40"/>
  <c r="AN272" i="40"/>
  <c r="AN307" i="40"/>
  <c r="AN308" i="40"/>
  <c r="AD58" i="33"/>
  <c r="T58" i="40"/>
  <c r="M13" i="45"/>
  <c r="T53" i="40"/>
  <c r="AO265" i="40"/>
  <c r="AO270" i="40"/>
  <c r="AO271" i="40"/>
  <c r="U211" i="40"/>
  <c r="U217" i="40"/>
  <c r="U291" i="40"/>
  <c r="U292" i="40"/>
  <c r="AG1947" i="33"/>
  <c r="W31" i="40"/>
  <c r="AE58" i="33"/>
  <c r="W35" i="40"/>
  <c r="V40" i="40"/>
  <c r="O12" i="45"/>
  <c r="AE1793" i="33"/>
  <c r="AE1900" i="33"/>
  <c r="AG421" i="33"/>
  <c r="AG63" i="33"/>
  <c r="AG566" i="33"/>
  <c r="AF1785" i="33"/>
  <c r="AF1784" i="33"/>
  <c r="AI246" i="33"/>
  <c r="AI213" i="33"/>
  <c r="AI44" i="33"/>
  <c r="AL1859" i="33"/>
  <c r="AL1861" i="33"/>
  <c r="AL1885" i="33"/>
  <c r="AL1964" i="33"/>
  <c r="V1844" i="40"/>
  <c r="AE1909" i="33"/>
  <c r="AF1909" i="33"/>
  <c r="AG1909" i="33"/>
  <c r="AH1909" i="33"/>
  <c r="AH1812" i="33"/>
  <c r="AG1813" i="33"/>
  <c r="AG1886" i="33"/>
  <c r="AH1810" i="33"/>
  <c r="AF58" i="33"/>
  <c r="AD1677" i="33"/>
  <c r="T1677" i="40"/>
  <c r="AD231" i="33"/>
  <c r="T231" i="40"/>
  <c r="AF741" i="33"/>
  <c r="AI293" i="33"/>
  <c r="AR1693" i="33"/>
  <c r="AR35" i="33"/>
  <c r="AQ1693" i="33"/>
  <c r="AQ35" i="33"/>
  <c r="AP40" i="33"/>
  <c r="AS1693" i="33"/>
  <c r="AS35" i="33"/>
  <c r="AM40" i="33"/>
  <c r="X22" i="40"/>
  <c r="AO40" i="33"/>
  <c r="AN40" i="33"/>
  <c r="AT1693" i="33"/>
  <c r="AT35" i="33"/>
  <c r="AJ293" i="33"/>
  <c r="AD62" i="33"/>
  <c r="AG1792" i="33"/>
  <c r="AF1803" i="33"/>
  <c r="AG1785" i="33"/>
  <c r="AG1788" i="33"/>
  <c r="AD295" i="33"/>
  <c r="AF726" i="33"/>
  <c r="AD1804" i="33"/>
  <c r="AD1805" i="33"/>
  <c r="AD1963" i="33"/>
  <c r="P1867" i="33"/>
  <c r="P1869" i="33"/>
  <c r="AE847" i="33"/>
  <c r="AE848" i="33"/>
  <c r="AG721" i="33"/>
  <c r="AH720" i="33"/>
  <c r="U720" i="40"/>
  <c r="AE843" i="33"/>
  <c r="AE844" i="33"/>
  <c r="AH730" i="33"/>
  <c r="U730" i="40"/>
  <c r="AG731" i="33"/>
  <c r="AG812" i="33"/>
  <c r="AG813" i="33"/>
  <c r="AG55" i="33"/>
  <c r="AG805" i="33"/>
  <c r="AG811" i="33"/>
  <c r="AG807" i="33"/>
  <c r="U806" i="40"/>
  <c r="AG742" i="33"/>
  <c r="AH732" i="33"/>
  <c r="U732" i="40"/>
  <c r="AI717" i="33"/>
  <c r="AJ717" i="33"/>
  <c r="AH727" i="33"/>
  <c r="U727" i="40"/>
  <c r="AG725" i="33"/>
  <c r="AG716" i="33"/>
  <c r="AH715" i="33"/>
  <c r="U715" i="40"/>
  <c r="V1403" i="40"/>
  <c r="AK1418" i="33"/>
  <c r="AJ850" i="33"/>
  <c r="AI852" i="33"/>
  <c r="AI851" i="33"/>
  <c r="AI769" i="33"/>
  <c r="AH1777" i="33"/>
  <c r="AG1777" i="33"/>
  <c r="AE1777" i="33"/>
  <c r="AF1777" i="33"/>
  <c r="AF842" i="33"/>
  <c r="AF808" i="33"/>
  <c r="AJ1474" i="33"/>
  <c r="AJ1475" i="33"/>
  <c r="AD1687" i="33"/>
  <c r="AD1744" i="33"/>
  <c r="T1723" i="40"/>
  <c r="T1724" i="40"/>
  <c r="AD1757" i="33"/>
  <c r="T1736" i="40"/>
  <c r="AD1647" i="33"/>
  <c r="T1647" i="40"/>
  <c r="AF781" i="33"/>
  <c r="AF839" i="33"/>
  <c r="AF840" i="33"/>
  <c r="AF846" i="33"/>
  <c r="AF814" i="33"/>
  <c r="AC1762" i="33"/>
  <c r="AM1543" i="33"/>
  <c r="AM1547" i="33"/>
  <c r="V1465" i="40"/>
  <c r="AQ1720" i="33"/>
  <c r="AQ1719" i="33"/>
  <c r="AG780" i="33"/>
  <c r="AG1668" i="33"/>
  <c r="AG776" i="33"/>
  <c r="AG777" i="33"/>
  <c r="AO1539" i="33"/>
  <c r="AN1542" i="33"/>
  <c r="AD1738" i="33"/>
  <c r="AD1737" i="33"/>
  <c r="AG740" i="33"/>
  <c r="AH735" i="33"/>
  <c r="U735" i="40"/>
  <c r="AG736" i="33"/>
  <c r="AH801" i="33"/>
  <c r="AH799" i="33"/>
  <c r="AH768" i="33"/>
  <c r="AH770" i="33"/>
  <c r="AH771" i="33"/>
  <c r="AH775" i="33"/>
  <c r="V1466" i="40"/>
  <c r="AG802" i="33"/>
  <c r="AG838" i="33"/>
  <c r="AK1405" i="33"/>
  <c r="V1400" i="40"/>
  <c r="AE1732" i="33"/>
  <c r="AH1732" i="33"/>
  <c r="AF633" i="33"/>
  <c r="AF634" i="33"/>
  <c r="AH563" i="33"/>
  <c r="AG632" i="33"/>
  <c r="AG1678" i="33"/>
  <c r="AF1732" i="33"/>
  <c r="AE633" i="33"/>
  <c r="AE634" i="33"/>
  <c r="AG1732" i="33"/>
  <c r="AL293" i="33"/>
  <c r="AK291" i="33"/>
  <c r="AK292" i="33"/>
  <c r="AK293" i="33"/>
  <c r="AK211" i="33"/>
  <c r="AK1628" i="33"/>
  <c r="AJ552" i="33"/>
  <c r="AJ553" i="33"/>
  <c r="AJ557" i="33"/>
  <c r="AJ558" i="33"/>
  <c r="AJ559" i="33"/>
  <c r="AJ291" i="33"/>
  <c r="AJ292" i="33"/>
  <c r="AJ211" i="33"/>
  <c r="AJ1628" i="33"/>
  <c r="AK1410" i="33"/>
  <c r="AJ1411" i="33"/>
  <c r="AL211" i="33"/>
  <c r="AL1628" i="33"/>
  <c r="AL291" i="33"/>
  <c r="AN212" i="33"/>
  <c r="AO212" i="33"/>
  <c r="AP212" i="33"/>
  <c r="AM212" i="33"/>
  <c r="AM1629" i="33"/>
  <c r="AI291" i="33"/>
  <c r="AI292" i="33"/>
  <c r="AH712" i="33"/>
  <c r="U712" i="40"/>
  <c r="AG711" i="33"/>
  <c r="AR279" i="33"/>
  <c r="AI495" i="33"/>
  <c r="AH505" i="33"/>
  <c r="U505" i="40"/>
  <c r="AH494" i="33"/>
  <c r="BC432" i="33"/>
  <c r="BD432" i="33"/>
  <c r="BE432" i="33"/>
  <c r="BF432" i="33"/>
  <c r="AA432" i="40"/>
  <c r="AH520" i="33"/>
  <c r="U520" i="40"/>
  <c r="AI510" i="33"/>
  <c r="AH509" i="33"/>
  <c r="AI490" i="33"/>
  <c r="AH489" i="33"/>
  <c r="U489" i="40"/>
  <c r="AI472" i="33"/>
  <c r="AH482" i="33"/>
  <c r="U482" i="40"/>
  <c r="AH471" i="33"/>
  <c r="AE309" i="33"/>
  <c r="AI457" i="33"/>
  <c r="AH467" i="33"/>
  <c r="U467" i="40"/>
  <c r="AH456" i="33"/>
  <c r="AI452" i="33"/>
  <c r="AH451" i="33"/>
  <c r="U451" i="40"/>
  <c r="AG436" i="33"/>
  <c r="BC369" i="33"/>
  <c r="BD369" i="33"/>
  <c r="BE369" i="33"/>
  <c r="BF369" i="33"/>
  <c r="AA369" i="40"/>
  <c r="BC394" i="33"/>
  <c r="BD394" i="33"/>
  <c r="BE394" i="33"/>
  <c r="BF394" i="33"/>
  <c r="AA394" i="40"/>
  <c r="AJ549" i="33"/>
  <c r="AQ279" i="33"/>
  <c r="AI430" i="33"/>
  <c r="AH431" i="33"/>
  <c r="U431" i="40"/>
  <c r="AI412" i="33"/>
  <c r="AH422" i="33"/>
  <c r="BC407" i="33"/>
  <c r="BD407" i="33"/>
  <c r="BE407" i="33"/>
  <c r="BF407" i="33"/>
  <c r="AA407" i="40"/>
  <c r="AH435" i="33"/>
  <c r="AI425" i="33"/>
  <c r="AH426" i="33"/>
  <c r="U426" i="40"/>
  <c r="AI427" i="33"/>
  <c r="AH437" i="33"/>
  <c r="AI410" i="33"/>
  <c r="AH411" i="33"/>
  <c r="U411" i="40"/>
  <c r="AI406" i="33"/>
  <c r="AH420" i="33"/>
  <c r="AI415" i="33"/>
  <c r="AH416" i="33"/>
  <c r="U416" i="40"/>
  <c r="BC379" i="33"/>
  <c r="BD379" i="33"/>
  <c r="BE379" i="33"/>
  <c r="BF379" i="33"/>
  <c r="AA379" i="40"/>
  <c r="BC417" i="33"/>
  <c r="BD417" i="33"/>
  <c r="BE417" i="33"/>
  <c r="BF417" i="33"/>
  <c r="AA417" i="40"/>
  <c r="AI377" i="33"/>
  <c r="AJ377" i="33"/>
  <c r="AJ382" i="33"/>
  <c r="AH378" i="33"/>
  <c r="AH382" i="33"/>
  <c r="AX628" i="33"/>
  <c r="AX546" i="33"/>
  <c r="BN617" i="33"/>
  <c r="BN622" i="33"/>
  <c r="BJ532" i="33"/>
  <c r="BJ18" i="33"/>
  <c r="BB545" i="33"/>
  <c r="BB547" i="33"/>
  <c r="BB575" i="33"/>
  <c r="AH600" i="33"/>
  <c r="AH605" i="33"/>
  <c r="AH606" i="33"/>
  <c r="AH54" i="33"/>
  <c r="U54" i="40"/>
  <c r="BC616" i="33"/>
  <c r="BC615" i="33"/>
  <c r="BC614" i="33"/>
  <c r="BC525" i="33"/>
  <c r="BC533" i="33"/>
  <c r="BC538" i="33"/>
  <c r="AI562" i="33"/>
  <c r="AI1667" i="33"/>
  <c r="AI558" i="33"/>
  <c r="AI559" i="33"/>
  <c r="AF641" i="33"/>
  <c r="AF642" i="33"/>
  <c r="BF615" i="33"/>
  <c r="BF614" i="33"/>
  <c r="BF533" i="33"/>
  <c r="BF538" i="33"/>
  <c r="BF616" i="33"/>
  <c r="BF525" i="33"/>
  <c r="BF530" i="33"/>
  <c r="BE614" i="33"/>
  <c r="BE616" i="33"/>
  <c r="BE525" i="33"/>
  <c r="BE530" i="33"/>
  <c r="BE538" i="33"/>
  <c r="BE533" i="33"/>
  <c r="BE615" i="33"/>
  <c r="AM594" i="33"/>
  <c r="AL593" i="33"/>
  <c r="AL550" i="33"/>
  <c r="V550" i="40"/>
  <c r="AI367" i="33"/>
  <c r="AJ367" i="33"/>
  <c r="AJ368" i="33"/>
  <c r="AH368" i="33"/>
  <c r="U368" i="40"/>
  <c r="BK617" i="33"/>
  <c r="BK622" i="33"/>
  <c r="BG532" i="33"/>
  <c r="AS629" i="33"/>
  <c r="AS630" i="33"/>
  <c r="BM617" i="33"/>
  <c r="BM622" i="33"/>
  <c r="BI532" i="33"/>
  <c r="BI18" i="33"/>
  <c r="AG607" i="33"/>
  <c r="AG644" i="33"/>
  <c r="AI373" i="33"/>
  <c r="AW546" i="33"/>
  <c r="AW628" i="33"/>
  <c r="AR629" i="33"/>
  <c r="AR630" i="33"/>
  <c r="AK259" i="33"/>
  <c r="AJ258" i="33"/>
  <c r="AJ215" i="33"/>
  <c r="AJ1633" i="33"/>
  <c r="BA545" i="33"/>
  <c r="BA547" i="33"/>
  <c r="BA575" i="33"/>
  <c r="AF646" i="33"/>
  <c r="AF645" i="33"/>
  <c r="AZ545" i="33"/>
  <c r="AZ547" i="33"/>
  <c r="AZ575" i="33"/>
  <c r="AG601" i="33"/>
  <c r="AG640" i="33"/>
  <c r="AG641" i="33"/>
  <c r="AY545" i="33"/>
  <c r="AY575" i="33"/>
  <c r="AI638" i="33"/>
  <c r="AI637" i="33"/>
  <c r="AH399" i="33"/>
  <c r="AI389" i="33"/>
  <c r="AV628" i="33"/>
  <c r="AV546" i="33"/>
  <c r="AJ584" i="33"/>
  <c r="AJ636" i="33"/>
  <c r="BD616" i="33"/>
  <c r="BD615" i="33"/>
  <c r="BD538" i="33"/>
  <c r="BD525" i="33"/>
  <c r="BD530" i="33"/>
  <c r="BD614" i="33"/>
  <c r="BD533" i="33"/>
  <c r="AL582" i="33"/>
  <c r="AL45" i="33"/>
  <c r="V45" i="40"/>
  <c r="AK581" i="33"/>
  <c r="AK548" i="33"/>
  <c r="AK583" i="33"/>
  <c r="AT629" i="33"/>
  <c r="AT630" i="33"/>
  <c r="BL617" i="33"/>
  <c r="BL622" i="33"/>
  <c r="BH532" i="33"/>
  <c r="BH18" i="33"/>
  <c r="AI392" i="33"/>
  <c r="AJ392" i="33"/>
  <c r="AJ393" i="33"/>
  <c r="AH393" i="33"/>
  <c r="U393" i="40"/>
  <c r="AI599" i="33"/>
  <c r="AI587" i="33"/>
  <c r="AI589" i="33"/>
  <c r="AI590" i="33"/>
  <c r="AJ588" i="33"/>
  <c r="AG398" i="33"/>
  <c r="AI387" i="33"/>
  <c r="AJ387" i="33"/>
  <c r="AH388" i="33"/>
  <c r="U388" i="40"/>
  <c r="AH397" i="33"/>
  <c r="AK649" i="33"/>
  <c r="AK650" i="33"/>
  <c r="AL648" i="33"/>
  <c r="V648" i="40"/>
  <c r="V649" i="40"/>
  <c r="AK551" i="33"/>
  <c r="AG383" i="33"/>
  <c r="AT279" i="33"/>
  <c r="AS279" i="33"/>
  <c r="AF138" i="33"/>
  <c r="AF149" i="33"/>
  <c r="U154" i="40"/>
  <c r="AG155" i="33"/>
  <c r="AF170" i="33"/>
  <c r="AF185" i="33"/>
  <c r="AH122" i="33"/>
  <c r="U122" i="40"/>
  <c r="U132" i="40"/>
  <c r="AG227" i="33"/>
  <c r="AG1666" i="33"/>
  <c r="AH214" i="33"/>
  <c r="AH217" i="33"/>
  <c r="AH218" i="33"/>
  <c r="AH222" i="33"/>
  <c r="U222" i="40"/>
  <c r="AV277" i="33"/>
  <c r="AV278" i="33"/>
  <c r="AW277" i="33"/>
  <c r="AW278" i="33"/>
  <c r="AH249" i="33"/>
  <c r="AH299" i="33"/>
  <c r="AX277" i="33"/>
  <c r="AX278" i="33"/>
  <c r="AU277" i="33"/>
  <c r="AU279" i="33"/>
  <c r="AJ311" i="33"/>
  <c r="AI312" i="33"/>
  <c r="AI313" i="33"/>
  <c r="AI216" i="33"/>
  <c r="AI1634" i="33"/>
  <c r="AF305" i="33"/>
  <c r="AF304" i="33"/>
  <c r="AF272" i="33"/>
  <c r="AF307" i="33"/>
  <c r="AG301" i="33"/>
  <c r="AG300" i="33"/>
  <c r="AF171" i="33"/>
  <c r="AG160" i="33"/>
  <c r="AG170" i="33"/>
  <c r="AG265" i="33"/>
  <c r="AG270" i="33"/>
  <c r="AG271" i="33"/>
  <c r="AG53" i="33"/>
  <c r="AI248" i="33"/>
  <c r="AJ247" i="33"/>
  <c r="AJ44" i="33"/>
  <c r="AH255" i="33"/>
  <c r="AH264" i="33"/>
  <c r="AJ253" i="33"/>
  <c r="AI254" i="33"/>
  <c r="AI252" i="33"/>
  <c r="AF186" i="33"/>
  <c r="AG175" i="33"/>
  <c r="AM289" i="33"/>
  <c r="AT287" i="33"/>
  <c r="AT240" i="33"/>
  <c r="AR26" i="33"/>
  <c r="AR31" i="33"/>
  <c r="AR283" i="33"/>
  <c r="AR282" i="33"/>
  <c r="AR284" i="33"/>
  <c r="AQ26" i="33"/>
  <c r="AQ31" i="33"/>
  <c r="AQ283" i="33"/>
  <c r="AQ282" i="33"/>
  <c r="AQ284" i="33"/>
  <c r="AN288" i="33"/>
  <c r="AN289" i="33"/>
  <c r="AS26" i="33"/>
  <c r="AS31" i="33"/>
  <c r="AS282" i="33"/>
  <c r="AS283" i="33"/>
  <c r="AS284" i="33"/>
  <c r="U174" i="40"/>
  <c r="U184" i="40"/>
  <c r="AG184" i="33"/>
  <c r="AS287" i="33"/>
  <c r="AS240" i="33"/>
  <c r="AP289" i="33"/>
  <c r="AO288" i="33"/>
  <c r="AO289" i="33"/>
  <c r="W26" i="40"/>
  <c r="AR287" i="33"/>
  <c r="AR240" i="33"/>
  <c r="AQ287" i="33"/>
  <c r="AQ240" i="33"/>
  <c r="AT26" i="33"/>
  <c r="AT31" i="33"/>
  <c r="AT282" i="33"/>
  <c r="AT284" i="33"/>
  <c r="AT283" i="33"/>
  <c r="AG169" i="33"/>
  <c r="U159" i="40"/>
  <c r="U169" i="40"/>
  <c r="BF280" i="33"/>
  <c r="BF285" i="33"/>
  <c r="BB198" i="33"/>
  <c r="AR210" i="33"/>
  <c r="AR1627" i="33"/>
  <c r="AU203" i="33"/>
  <c r="AU1620" i="33"/>
  <c r="AU1728" i="33"/>
  <c r="AU196" i="33"/>
  <c r="AU1613" i="33"/>
  <c r="AU199" i="33"/>
  <c r="AU1616" i="33"/>
  <c r="AU1723" i="33"/>
  <c r="AU191" i="33"/>
  <c r="AU1608" i="33"/>
  <c r="AU17" i="33"/>
  <c r="AU22" i="33"/>
  <c r="BE280" i="33"/>
  <c r="BE285" i="33"/>
  <c r="BA198" i="33"/>
  <c r="BC280" i="33"/>
  <c r="BC285" i="33"/>
  <c r="AY198" i="33"/>
  <c r="AY1615" i="33"/>
  <c r="AG139" i="33"/>
  <c r="AF150" i="33"/>
  <c r="AV191" i="33"/>
  <c r="AV1608" i="33"/>
  <c r="AV203" i="33"/>
  <c r="AV1620" i="33"/>
  <c r="AV1728" i="33"/>
  <c r="AV199" i="33"/>
  <c r="AV1616" i="33"/>
  <c r="AV1723" i="33"/>
  <c r="AV17" i="33"/>
  <c r="AV22" i="33"/>
  <c r="AV196" i="33"/>
  <c r="AV1613" i="33"/>
  <c r="AS210" i="33"/>
  <c r="AS1627" i="33"/>
  <c r="AT210" i="33"/>
  <c r="AT1627" i="33"/>
  <c r="BD280" i="33"/>
  <c r="BD285" i="33"/>
  <c r="AZ198" i="33"/>
  <c r="AF148" i="33"/>
  <c r="AQ210" i="33"/>
  <c r="AQ1627" i="33"/>
  <c r="AX191" i="33"/>
  <c r="AX1608" i="33"/>
  <c r="AX203" i="33"/>
  <c r="AX1620" i="33"/>
  <c r="AX1728" i="33"/>
  <c r="AX199" i="33"/>
  <c r="AX1616" i="33"/>
  <c r="AX1723" i="33"/>
  <c r="AX196" i="33"/>
  <c r="AX1613" i="33"/>
  <c r="AX17" i="33"/>
  <c r="AX22" i="33"/>
  <c r="AF132" i="33"/>
  <c r="AW196" i="33"/>
  <c r="AW1613" i="33"/>
  <c r="AW203" i="33"/>
  <c r="AW1620" i="33"/>
  <c r="AW1728" i="33"/>
  <c r="AW199" i="33"/>
  <c r="AW1616" i="33"/>
  <c r="AW1723" i="33"/>
  <c r="AW17" i="33"/>
  <c r="AW22" i="33"/>
  <c r="AW191" i="33"/>
  <c r="AW1608" i="33"/>
  <c r="AB1763" i="33"/>
  <c r="AC1763" i="33"/>
  <c r="AB1762" i="33"/>
  <c r="AB1659" i="33"/>
  <c r="AB1658" i="33"/>
  <c r="AB1748" i="33"/>
  <c r="AB1749" i="33"/>
  <c r="N1749" i="33"/>
  <c r="V1749" i="33"/>
  <c r="R1749" i="33"/>
  <c r="R1750" i="33"/>
  <c r="AD1949" i="33"/>
  <c r="T1829" i="40"/>
  <c r="T1843" i="40"/>
  <c r="AF228" i="33"/>
  <c r="AU710" i="33"/>
  <c r="AV710" i="33"/>
  <c r="AW710" i="33"/>
  <c r="AX710" i="33"/>
  <c r="X710" i="40"/>
  <c r="AM1858" i="33"/>
  <c r="V1765" i="40"/>
  <c r="AI1909" i="33"/>
  <c r="AJ1909" i="33"/>
  <c r="AK1909" i="33"/>
  <c r="AL1909" i="33"/>
  <c r="U1789" i="40"/>
  <c r="AU174" i="33"/>
  <c r="AV174" i="33"/>
  <c r="X1697" i="40"/>
  <c r="X1698" i="40"/>
  <c r="U218" i="40"/>
  <c r="Y1707" i="40"/>
  <c r="Y1708" i="40"/>
  <c r="AU1730" i="33"/>
  <c r="AU1729" i="33"/>
  <c r="AW174" i="33"/>
  <c r="AX174" i="33"/>
  <c r="AX1730" i="33"/>
  <c r="AX1729" i="33"/>
  <c r="X1693" i="40"/>
  <c r="AX1725" i="33"/>
  <c r="AX1724" i="33"/>
  <c r="AW1725" i="33"/>
  <c r="AW1724" i="33"/>
  <c r="AV1725" i="33"/>
  <c r="AV1724" i="33"/>
  <c r="AU159" i="33"/>
  <c r="AV159" i="33"/>
  <c r="AW159" i="33"/>
  <c r="AX159" i="33"/>
  <c r="AY176" i="33"/>
  <c r="AZ176" i="33"/>
  <c r="BA176" i="33"/>
  <c r="BB176" i="33"/>
  <c r="U1711" i="40"/>
  <c r="U1712" i="40"/>
  <c r="AY161" i="33"/>
  <c r="AZ161" i="33"/>
  <c r="BA161" i="33"/>
  <c r="BB161" i="33"/>
  <c r="AY156" i="33"/>
  <c r="AZ156" i="33"/>
  <c r="BA156" i="33"/>
  <c r="BB156" i="33"/>
  <c r="AW1730" i="33"/>
  <c r="AW1729" i="33"/>
  <c r="AV1730" i="33"/>
  <c r="AV1729" i="33"/>
  <c r="AU1720" i="33"/>
  <c r="AU154" i="33"/>
  <c r="AV154" i="33"/>
  <c r="AW154" i="33"/>
  <c r="AX154" i="33"/>
  <c r="Y1702" i="40"/>
  <c r="Y1703" i="40"/>
  <c r="AU1725" i="33"/>
  <c r="AU1724" i="33"/>
  <c r="AU137" i="33"/>
  <c r="AV137" i="33"/>
  <c r="AW137" i="33"/>
  <c r="AX137" i="33"/>
  <c r="AD1688" i="33"/>
  <c r="T1688" i="40"/>
  <c r="M16" i="45"/>
  <c r="T1687" i="40"/>
  <c r="E7" i="45"/>
  <c r="AH1632" i="33"/>
  <c r="AQ630" i="33"/>
  <c r="AQ629" i="33"/>
  <c r="Y1615" i="40"/>
  <c r="AA1749" i="33"/>
  <c r="AG1665" i="33"/>
  <c r="AL1645" i="40"/>
  <c r="AS1720" i="33"/>
  <c r="U1632" i="40"/>
  <c r="AV1718" i="33"/>
  <c r="AV1719" i="33"/>
  <c r="AR1720" i="33"/>
  <c r="V1629" i="40"/>
  <c r="AC1540" i="40"/>
  <c r="AW1719" i="33"/>
  <c r="AX1719" i="33"/>
  <c r="AX1720" i="33"/>
  <c r="AP211" i="33"/>
  <c r="AP1628" i="33"/>
  <c r="AP1629" i="33"/>
  <c r="AP1630" i="33"/>
  <c r="AC1541" i="40"/>
  <c r="Y1613" i="40"/>
  <c r="AO211" i="33"/>
  <c r="AO1628" i="33"/>
  <c r="AO1629" i="33"/>
  <c r="AO1630" i="33"/>
  <c r="AM1548" i="33"/>
  <c r="V1628" i="40"/>
  <c r="BP1541" i="33"/>
  <c r="BQ1541" i="33"/>
  <c r="BR1541" i="33"/>
  <c r="BS1541" i="33"/>
  <c r="Y1620" i="40"/>
  <c r="AN211" i="33"/>
  <c r="AN1628" i="33"/>
  <c r="AN1629" i="33"/>
  <c r="AN1630" i="33"/>
  <c r="AM1544" i="33"/>
  <c r="V1630" i="40"/>
  <c r="G5" i="45"/>
  <c r="BP1540" i="33"/>
  <c r="BQ1540" i="33"/>
  <c r="BR1540" i="33"/>
  <c r="BS1540" i="33"/>
  <c r="AH1631" i="33"/>
  <c r="AH1635" i="33"/>
  <c r="AH1636" i="33"/>
  <c r="AH1641" i="33"/>
  <c r="X1627" i="40"/>
  <c r="BA1615" i="33"/>
  <c r="BA1718" i="33"/>
  <c r="BA1719" i="33"/>
  <c r="BB1615" i="33"/>
  <c r="BB1718" i="33"/>
  <c r="AE1636" i="33"/>
  <c r="AE1736" i="33"/>
  <c r="Y1616" i="40"/>
  <c r="AZ1615" i="33"/>
  <c r="AZ1718" i="33"/>
  <c r="Y1608" i="40"/>
  <c r="AM1630" i="33"/>
  <c r="CZ1645" i="33"/>
  <c r="DA1645" i="33"/>
  <c r="DB1645" i="33"/>
  <c r="DC1645" i="33"/>
  <c r="S1749" i="33"/>
  <c r="T1750" i="33"/>
  <c r="S1750" i="33"/>
  <c r="P1749" i="33"/>
  <c r="C1748" i="33"/>
  <c r="N1727" i="40"/>
  <c r="O1728" i="40"/>
  <c r="AC1408" i="40"/>
  <c r="AD1408" i="40"/>
  <c r="AD1407" i="40"/>
  <c r="U307" i="40"/>
  <c r="U308" i="40"/>
  <c r="U272" i="40"/>
  <c r="AI1474" i="33"/>
  <c r="T704" i="40"/>
  <c r="AI1420" i="33"/>
  <c r="AH1484" i="33"/>
  <c r="U1484" i="40"/>
  <c r="AF704" i="33"/>
  <c r="AG704" i="33"/>
  <c r="AH704" i="33"/>
  <c r="AI704" i="33"/>
  <c r="AK1420" i="33"/>
  <c r="AC703" i="33"/>
  <c r="AB786" i="33"/>
  <c r="U807" i="40"/>
  <c r="U808" i="40"/>
  <c r="U812" i="40"/>
  <c r="U813" i="40"/>
  <c r="U814" i="40"/>
  <c r="AI46" i="33"/>
  <c r="V582" i="40"/>
  <c r="V583" i="40"/>
  <c r="V584" i="40"/>
  <c r="U770" i="40"/>
  <c r="Z619" i="40"/>
  <c r="Z620" i="40"/>
  <c r="T362" i="40"/>
  <c r="U775" i="40"/>
  <c r="AE780" i="33"/>
  <c r="AE1668" i="33"/>
  <c r="AE776" i="33"/>
  <c r="BC722" i="33"/>
  <c r="BD722" i="33"/>
  <c r="BE722" i="33"/>
  <c r="BF722" i="33"/>
  <c r="Z722" i="40"/>
  <c r="BF36" i="33"/>
  <c r="BF626" i="33"/>
  <c r="BF625" i="33"/>
  <c r="BF624" i="33"/>
  <c r="BC626" i="33"/>
  <c r="BC624" i="33"/>
  <c r="BC625" i="33"/>
  <c r="AD1673" i="33"/>
  <c r="Z624" i="40"/>
  <c r="Z625" i="40"/>
  <c r="BE27" i="33"/>
  <c r="BE620" i="33"/>
  <c r="BE619" i="33"/>
  <c r="BE621" i="33"/>
  <c r="BF27" i="33"/>
  <c r="BF620" i="33"/>
  <c r="BF621" i="33"/>
  <c r="BF619" i="33"/>
  <c r="BC621" i="33"/>
  <c r="BC619" i="33"/>
  <c r="BC620" i="33"/>
  <c r="U768" i="40"/>
  <c r="BC737" i="33"/>
  <c r="BD737" i="33"/>
  <c r="BE737" i="33"/>
  <c r="BF737" i="33"/>
  <c r="Z737" i="40"/>
  <c r="BD36" i="33"/>
  <c r="BD624" i="33"/>
  <c r="BD625" i="33"/>
  <c r="BD626" i="33"/>
  <c r="BD27" i="33"/>
  <c r="BD620" i="33"/>
  <c r="BD621" i="33"/>
  <c r="BD619" i="33"/>
  <c r="BE36" i="33"/>
  <c r="BE625" i="33"/>
  <c r="BE624" i="33"/>
  <c r="BE626" i="33"/>
  <c r="AU1719" i="33"/>
  <c r="Z36" i="40"/>
  <c r="AD784" i="33"/>
  <c r="T781" i="40"/>
  <c r="AD64" i="33"/>
  <c r="T64" i="40"/>
  <c r="AD834" i="33"/>
  <c r="T834" i="40"/>
  <c r="T835" i="40"/>
  <c r="AD1679" i="33"/>
  <c r="AA614" i="40"/>
  <c r="AA615" i="40"/>
  <c r="Z27" i="40"/>
  <c r="U771" i="40"/>
  <c r="X629" i="40"/>
  <c r="AU546" i="33"/>
  <c r="Y546" i="40"/>
  <c r="AU628" i="33"/>
  <c r="Y628" i="40"/>
  <c r="Y629" i="40"/>
  <c r="T113" i="40"/>
  <c r="U398" i="40"/>
  <c r="U436" i="40"/>
  <c r="BG18" i="33"/>
  <c r="AB532" i="40"/>
  <c r="BC530" i="33"/>
  <c r="AA530" i="40"/>
  <c r="AA525" i="40"/>
  <c r="BC477" i="33"/>
  <c r="BD477" i="33"/>
  <c r="BE477" i="33"/>
  <c r="BF477" i="33"/>
  <c r="Z477" i="40"/>
  <c r="BG462" i="33"/>
  <c r="BH462" i="33"/>
  <c r="BI462" i="33"/>
  <c r="BJ462" i="33"/>
  <c r="AA462" i="40"/>
  <c r="BC117" i="33"/>
  <c r="BD117" i="33"/>
  <c r="BE117" i="33"/>
  <c r="BF117" i="33"/>
  <c r="Z117" i="40"/>
  <c r="AC112" i="33"/>
  <c r="AB233" i="33"/>
  <c r="AH466" i="33"/>
  <c r="U466" i="40"/>
  <c r="U456" i="40"/>
  <c r="AI1947" i="33"/>
  <c r="AI598" i="33"/>
  <c r="AI604" i="33"/>
  <c r="AH519" i="33"/>
  <c r="U519" i="40"/>
  <c r="U509" i="40"/>
  <c r="W212" i="40"/>
  <c r="W291" i="40"/>
  <c r="AF113" i="33"/>
  <c r="AG113" i="33"/>
  <c r="AH113" i="33"/>
  <c r="AI113" i="33"/>
  <c r="AI263" i="33"/>
  <c r="AI269" i="33"/>
  <c r="AB568" i="33"/>
  <c r="AC361" i="33"/>
  <c r="X287" i="40"/>
  <c r="X288" i="40"/>
  <c r="X240" i="40"/>
  <c r="BG515" i="33"/>
  <c r="BH515" i="33"/>
  <c r="BI515" i="33"/>
  <c r="BJ515" i="33"/>
  <c r="AA515" i="40"/>
  <c r="Y191" i="40"/>
  <c r="AY547" i="33"/>
  <c r="Z547" i="40"/>
  <c r="Z545" i="40"/>
  <c r="AH383" i="33"/>
  <c r="U378" i="40"/>
  <c r="U383" i="40"/>
  <c r="Y203" i="40"/>
  <c r="Y199" i="40"/>
  <c r="Y282" i="40"/>
  <c r="Y283" i="40"/>
  <c r="BC36" i="33"/>
  <c r="AA538" i="40"/>
  <c r="AA575" i="40"/>
  <c r="U421" i="40"/>
  <c r="AH481" i="33"/>
  <c r="U481" i="40"/>
  <c r="U471" i="40"/>
  <c r="AF362" i="33"/>
  <c r="AG362" i="33"/>
  <c r="AH362" i="33"/>
  <c r="AI362" i="33"/>
  <c r="AY1718" i="33"/>
  <c r="Z198" i="40"/>
  <c r="Z277" i="40"/>
  <c r="Z278" i="40"/>
  <c r="Y196" i="40"/>
  <c r="BC27" i="33"/>
  <c r="AA533" i="40"/>
  <c r="AH504" i="33"/>
  <c r="U504" i="40"/>
  <c r="U494" i="40"/>
  <c r="BG500" i="33"/>
  <c r="BH500" i="33"/>
  <c r="BI500" i="33"/>
  <c r="BJ500" i="33"/>
  <c r="AA500" i="40"/>
  <c r="Y374" i="40"/>
  <c r="Y384" i="40"/>
  <c r="AY374" i="33"/>
  <c r="AZ374" i="33"/>
  <c r="BA374" i="33"/>
  <c r="BB374" i="33"/>
  <c r="V593" i="40"/>
  <c r="X210" i="40"/>
  <c r="AO307" i="40"/>
  <c r="AO308" i="40"/>
  <c r="AO272" i="40"/>
  <c r="AO303" i="40"/>
  <c r="AO304" i="40"/>
  <c r="AO266" i="40"/>
  <c r="U227" i="40"/>
  <c r="U228" i="40"/>
  <c r="U295" i="40"/>
  <c r="U296" i="40"/>
  <c r="U223" i="40"/>
  <c r="U224" i="40"/>
  <c r="T62" i="40"/>
  <c r="AE228" i="33"/>
  <c r="V291" i="40"/>
  <c r="V292" i="40"/>
  <c r="V211" i="40"/>
  <c r="X31" i="40"/>
  <c r="X35" i="40"/>
  <c r="W40" i="40"/>
  <c r="AF1880" i="33"/>
  <c r="AF1890" i="33"/>
  <c r="AF1894" i="33"/>
  <c r="AG1783" i="33"/>
  <c r="AG1784" i="33"/>
  <c r="AF1802" i="33"/>
  <c r="AF1788" i="33"/>
  <c r="AF64" i="33"/>
  <c r="AF784" i="33"/>
  <c r="AG1794" i="33"/>
  <c r="AG1803" i="33"/>
  <c r="AH63" i="33"/>
  <c r="U63" i="40"/>
  <c r="AH566" i="33"/>
  <c r="U566" i="40"/>
  <c r="AH1947" i="33"/>
  <c r="U1827" i="40"/>
  <c r="AH1962" i="33"/>
  <c r="U1842" i="40"/>
  <c r="AH1813" i="33"/>
  <c r="AH1886" i="33"/>
  <c r="AF62" i="33"/>
  <c r="AF231" i="33"/>
  <c r="AG58" i="33"/>
  <c r="AW1693" i="33"/>
  <c r="AW35" i="33"/>
  <c r="AV1693" i="33"/>
  <c r="AV35" i="33"/>
  <c r="Y22" i="40"/>
  <c r="AQ40" i="33"/>
  <c r="AT40" i="33"/>
  <c r="AS40" i="33"/>
  <c r="AX1693" i="33"/>
  <c r="AX35" i="33"/>
  <c r="AU1693" i="33"/>
  <c r="AU35" i="33"/>
  <c r="AR40" i="33"/>
  <c r="AD297" i="33"/>
  <c r="AD296" i="33"/>
  <c r="AN292" i="33"/>
  <c r="AN291" i="33"/>
  <c r="AG726" i="33"/>
  <c r="AH776" i="33"/>
  <c r="AH777" i="33"/>
  <c r="AH780" i="33"/>
  <c r="AH1668" i="33"/>
  <c r="AD1648" i="33"/>
  <c r="AG1801" i="33"/>
  <c r="AG1879" i="33"/>
  <c r="AH1775" i="33"/>
  <c r="AH1776" i="33"/>
  <c r="AK850" i="33"/>
  <c r="AJ852" i="33"/>
  <c r="AJ851" i="33"/>
  <c r="AJ769" i="33"/>
  <c r="AH802" i="33"/>
  <c r="AH838" i="33"/>
  <c r="U838" i="40"/>
  <c r="U839" i="40"/>
  <c r="AH1879" i="33"/>
  <c r="AH1801" i="33"/>
  <c r="AG1802" i="33"/>
  <c r="AH1783" i="33"/>
  <c r="AG1880" i="33"/>
  <c r="AG1890" i="33"/>
  <c r="AG1894" i="33"/>
  <c r="AL1405" i="33"/>
  <c r="V1405" i="40"/>
  <c r="AJ46" i="33"/>
  <c r="AJ49" i="33"/>
  <c r="AI801" i="33"/>
  <c r="AI799" i="33"/>
  <c r="AI768" i="33"/>
  <c r="AI1631" i="33"/>
  <c r="AD1745" i="33"/>
  <c r="AD1746" i="33"/>
  <c r="AL1418" i="33"/>
  <c r="V1418" i="40"/>
  <c r="AH805" i="33"/>
  <c r="AH811" i="33"/>
  <c r="AH812" i="33"/>
  <c r="AH813" i="33"/>
  <c r="AH55" i="33"/>
  <c r="U55" i="40"/>
  <c r="AH807" i="33"/>
  <c r="AF848" i="33"/>
  <c r="AF847" i="33"/>
  <c r="AF844" i="33"/>
  <c r="AF843" i="33"/>
  <c r="AH716" i="33"/>
  <c r="U716" i="40"/>
  <c r="AI715" i="33"/>
  <c r="AJ715" i="33"/>
  <c r="AG842" i="33"/>
  <c r="AG808" i="33"/>
  <c r="AI735" i="33"/>
  <c r="AH740" i="33"/>
  <c r="U740" i="40"/>
  <c r="AH736" i="33"/>
  <c r="U736" i="40"/>
  <c r="AN1547" i="33"/>
  <c r="AN1548" i="33"/>
  <c r="AN1543" i="33"/>
  <c r="AN1544" i="33"/>
  <c r="AN1642" i="33"/>
  <c r="AH721" i="33"/>
  <c r="U721" i="40"/>
  <c r="AI720" i="33"/>
  <c r="AH725" i="33"/>
  <c r="U725" i="40"/>
  <c r="AP1539" i="33"/>
  <c r="W1539" i="40"/>
  <c r="AO1542" i="33"/>
  <c r="AK1474" i="33"/>
  <c r="AK1475" i="33"/>
  <c r="AG814" i="33"/>
  <c r="AG846" i="33"/>
  <c r="AG839" i="33"/>
  <c r="AG840" i="33"/>
  <c r="V1473" i="40"/>
  <c r="AF1879" i="33"/>
  <c r="AG1775" i="33"/>
  <c r="AG1776" i="33"/>
  <c r="AF1801" i="33"/>
  <c r="AI732" i="33"/>
  <c r="AJ732" i="33"/>
  <c r="AH742" i="33"/>
  <c r="U742" i="40"/>
  <c r="AG741" i="33"/>
  <c r="AG781" i="33"/>
  <c r="AF834" i="33"/>
  <c r="AF1679" i="33"/>
  <c r="AE1801" i="33"/>
  <c r="AE1804" i="33"/>
  <c r="AE1805" i="33"/>
  <c r="AE1963" i="33"/>
  <c r="AE1879" i="33"/>
  <c r="AF1775" i="33"/>
  <c r="AF1776" i="33"/>
  <c r="AE1776" i="33"/>
  <c r="AI727" i="33"/>
  <c r="AI730" i="33"/>
  <c r="AJ730" i="33"/>
  <c r="AH731" i="33"/>
  <c r="U731" i="40"/>
  <c r="AL1732" i="33"/>
  <c r="AL1733" i="33"/>
  <c r="AI1777" i="33"/>
  <c r="AK1777" i="33"/>
  <c r="AJ1777" i="33"/>
  <c r="AL1777" i="33"/>
  <c r="AI1732" i="33"/>
  <c r="AF1734" i="33"/>
  <c r="AF1733" i="33"/>
  <c r="AH632" i="33"/>
  <c r="U632" i="40"/>
  <c r="U633" i="40"/>
  <c r="AH1678" i="33"/>
  <c r="U1678" i="40"/>
  <c r="AK1732" i="33"/>
  <c r="AF1756" i="33"/>
  <c r="AF1736" i="33"/>
  <c r="AI563" i="33"/>
  <c r="AG228" i="33"/>
  <c r="AG231" i="33"/>
  <c r="AF295" i="33"/>
  <c r="AF1677" i="33"/>
  <c r="AH1733" i="33"/>
  <c r="AH1734" i="33"/>
  <c r="AJ1732" i="33"/>
  <c r="AG634" i="33"/>
  <c r="AG633" i="33"/>
  <c r="AE1733" i="33"/>
  <c r="AE1734" i="33"/>
  <c r="AG1734" i="33"/>
  <c r="AG1733" i="33"/>
  <c r="AO293" i="33"/>
  <c r="AO291" i="33"/>
  <c r="AP293" i="33"/>
  <c r="AO292" i="33"/>
  <c r="AP291" i="33"/>
  <c r="AP292" i="33"/>
  <c r="AN293" i="33"/>
  <c r="AL1410" i="33"/>
  <c r="V1410" i="40"/>
  <c r="AK1411" i="33"/>
  <c r="AM292" i="33"/>
  <c r="AM293" i="33"/>
  <c r="AM291" i="33"/>
  <c r="AM211" i="33"/>
  <c r="AM1628" i="33"/>
  <c r="AR212" i="33"/>
  <c r="AR1629" i="33"/>
  <c r="AR1630" i="33"/>
  <c r="AS212" i="33"/>
  <c r="AT212" i="33"/>
  <c r="AJ562" i="33"/>
  <c r="AJ1667" i="33"/>
  <c r="AQ212" i="33"/>
  <c r="AQ1629" i="33"/>
  <c r="AH398" i="33"/>
  <c r="AI712" i="33"/>
  <c r="AH711" i="33"/>
  <c r="U711" i="40"/>
  <c r="AI467" i="33"/>
  <c r="AJ457" i="33"/>
  <c r="AI456" i="33"/>
  <c r="AI466" i="33"/>
  <c r="AI520" i="33"/>
  <c r="AJ510" i="33"/>
  <c r="AI509" i="33"/>
  <c r="AI519" i="33"/>
  <c r="BG432" i="33"/>
  <c r="BH432" i="33"/>
  <c r="BI432" i="33"/>
  <c r="BJ432" i="33"/>
  <c r="AB432" i="40"/>
  <c r="AJ490" i="33"/>
  <c r="AI489" i="33"/>
  <c r="AJ472" i="33"/>
  <c r="AI482" i="33"/>
  <c r="AI471" i="33"/>
  <c r="AI481" i="33"/>
  <c r="AJ452" i="33"/>
  <c r="AI451" i="33"/>
  <c r="AI494" i="33"/>
  <c r="AI504" i="33"/>
  <c r="AJ495" i="33"/>
  <c r="AI505" i="33"/>
  <c r="AH436" i="33"/>
  <c r="BG417" i="33"/>
  <c r="BH417" i="33"/>
  <c r="BI417" i="33"/>
  <c r="BJ417" i="33"/>
  <c r="AB417" i="40"/>
  <c r="BG407" i="33"/>
  <c r="BH407" i="33"/>
  <c r="BI407" i="33"/>
  <c r="BJ407" i="33"/>
  <c r="AB407" i="40"/>
  <c r="BG369" i="33"/>
  <c r="BH369" i="33"/>
  <c r="BI369" i="33"/>
  <c r="BJ369" i="33"/>
  <c r="AB369" i="40"/>
  <c r="AJ410" i="33"/>
  <c r="AI411" i="33"/>
  <c r="AI422" i="33"/>
  <c r="AJ412" i="33"/>
  <c r="AJ425" i="33"/>
  <c r="AI435" i="33"/>
  <c r="AI426" i="33"/>
  <c r="AH421" i="33"/>
  <c r="AJ427" i="33"/>
  <c r="AI437" i="33"/>
  <c r="AJ415" i="33"/>
  <c r="AI420" i="33"/>
  <c r="AI416" i="33"/>
  <c r="AJ430" i="33"/>
  <c r="AI431" i="33"/>
  <c r="AK405" i="33"/>
  <c r="AJ406" i="33"/>
  <c r="AJ389" i="33"/>
  <c r="AI399" i="33"/>
  <c r="BE545" i="33"/>
  <c r="BE547" i="33"/>
  <c r="BE575" i="33"/>
  <c r="AI600" i="33"/>
  <c r="AI605" i="33"/>
  <c r="AI606" i="33"/>
  <c r="AI54" i="33"/>
  <c r="BC545" i="33"/>
  <c r="BC575" i="33"/>
  <c r="AM582" i="33"/>
  <c r="AL583" i="33"/>
  <c r="AL581" i="33"/>
  <c r="AL548" i="33"/>
  <c r="V548" i="40"/>
  <c r="AJ637" i="33"/>
  <c r="AJ638" i="33"/>
  <c r="AI368" i="33"/>
  <c r="AX630" i="33"/>
  <c r="AX629" i="33"/>
  <c r="AI393" i="33"/>
  <c r="BI615" i="33"/>
  <c r="BI614" i="33"/>
  <c r="BI538" i="33"/>
  <c r="BI525" i="33"/>
  <c r="BI530" i="33"/>
  <c r="BI533" i="33"/>
  <c r="BI616" i="33"/>
  <c r="BB628" i="33"/>
  <c r="BB546" i="33"/>
  <c r="BG394" i="33"/>
  <c r="BH394" i="33"/>
  <c r="BI394" i="33"/>
  <c r="BJ394" i="33"/>
  <c r="AB394" i="40"/>
  <c r="AK584" i="33"/>
  <c r="AK636" i="33"/>
  <c r="BO617" i="33"/>
  <c r="BO622" i="33"/>
  <c r="BK532" i="33"/>
  <c r="AH607" i="33"/>
  <c r="AH644" i="33"/>
  <c r="AH645" i="33"/>
  <c r="AG646" i="33"/>
  <c r="AG645" i="33"/>
  <c r="BH615" i="33"/>
  <c r="BH616" i="33"/>
  <c r="BH614" i="33"/>
  <c r="BH525" i="33"/>
  <c r="BH530" i="33"/>
  <c r="BH533" i="33"/>
  <c r="BH538" i="33"/>
  <c r="AL259" i="33"/>
  <c r="V259" i="40"/>
  <c r="AK258" i="33"/>
  <c r="AK215" i="33"/>
  <c r="AK1633" i="33"/>
  <c r="AN594" i="33"/>
  <c r="AM593" i="33"/>
  <c r="BG379" i="33"/>
  <c r="BH379" i="33"/>
  <c r="BI379" i="33"/>
  <c r="BJ379" i="33"/>
  <c r="AB379" i="40"/>
  <c r="AK549" i="33"/>
  <c r="AK552" i="33"/>
  <c r="AK553" i="33"/>
  <c r="AK557" i="33"/>
  <c r="AZ546" i="33"/>
  <c r="AZ628" i="33"/>
  <c r="AI388" i="33"/>
  <c r="AI397" i="33"/>
  <c r="AW630" i="33"/>
  <c r="AW629" i="33"/>
  <c r="BP617" i="33"/>
  <c r="BP622" i="33"/>
  <c r="BL532" i="33"/>
  <c r="BL18" i="33"/>
  <c r="AV629" i="33"/>
  <c r="BA628" i="33"/>
  <c r="BA546" i="33"/>
  <c r="AG642" i="33"/>
  <c r="BJ616" i="33"/>
  <c r="BJ614" i="33"/>
  <c r="BJ525" i="33"/>
  <c r="BJ530" i="33"/>
  <c r="BJ615" i="33"/>
  <c r="BJ538" i="33"/>
  <c r="BJ533" i="33"/>
  <c r="AL649" i="33"/>
  <c r="AL650" i="33"/>
  <c r="AM648" i="33"/>
  <c r="AL551" i="33"/>
  <c r="V551" i="40"/>
  <c r="BG615" i="33"/>
  <c r="BG614" i="33"/>
  <c r="BG616" i="33"/>
  <c r="BG533" i="33"/>
  <c r="BG525" i="33"/>
  <c r="BG538" i="33"/>
  <c r="BF545" i="33"/>
  <c r="BF547" i="33"/>
  <c r="BF575" i="33"/>
  <c r="AK372" i="33"/>
  <c r="AH601" i="33"/>
  <c r="AH640" i="33"/>
  <c r="U640" i="40"/>
  <c r="U641" i="40"/>
  <c r="BQ617" i="33"/>
  <c r="BQ622" i="33"/>
  <c r="BM532" i="33"/>
  <c r="BM18" i="33"/>
  <c r="AJ599" i="33"/>
  <c r="AJ589" i="33"/>
  <c r="AJ590" i="33"/>
  <c r="AK588" i="33"/>
  <c r="AJ587" i="33"/>
  <c r="AJ598" i="33"/>
  <c r="AJ604" i="33"/>
  <c r="BD545" i="33"/>
  <c r="BD547" i="33"/>
  <c r="BD575" i="33"/>
  <c r="BR617" i="33"/>
  <c r="BR622" i="33"/>
  <c r="BN532" i="33"/>
  <c r="BN18" i="33"/>
  <c r="AI378" i="33"/>
  <c r="AI383" i="33"/>
  <c r="AI382" i="33"/>
  <c r="AI384" i="33"/>
  <c r="AJ384" i="33"/>
  <c r="AI122" i="33"/>
  <c r="AJ122" i="33"/>
  <c r="AH155" i="33"/>
  <c r="U155" i="40"/>
  <c r="AG138" i="33"/>
  <c r="AG149" i="33"/>
  <c r="AU278" i="33"/>
  <c r="AV279" i="33"/>
  <c r="AW279" i="33"/>
  <c r="AX279" i="33"/>
  <c r="AH301" i="33"/>
  <c r="AH300" i="33"/>
  <c r="BB277" i="33"/>
  <c r="BB278" i="33"/>
  <c r="AG272" i="33"/>
  <c r="AG307" i="33"/>
  <c r="BA277" i="33"/>
  <c r="BA278" i="33"/>
  <c r="AG266" i="33"/>
  <c r="AG303" i="33"/>
  <c r="AZ277" i="33"/>
  <c r="AI249" i="33"/>
  <c r="AI299" i="33"/>
  <c r="AF309" i="33"/>
  <c r="AF308" i="33"/>
  <c r="AK311" i="33"/>
  <c r="AJ312" i="33"/>
  <c r="AJ313" i="33"/>
  <c r="AJ216" i="33"/>
  <c r="AH227" i="33"/>
  <c r="AH1666" i="33"/>
  <c r="U1666" i="40"/>
  <c r="AH223" i="33"/>
  <c r="AH224" i="33"/>
  <c r="AY277" i="33"/>
  <c r="AY278" i="33"/>
  <c r="AI214" i="33"/>
  <c r="AI217" i="33"/>
  <c r="AI218" i="33"/>
  <c r="AI222" i="33"/>
  <c r="AG185" i="33"/>
  <c r="AG186" i="33"/>
  <c r="U176" i="40"/>
  <c r="U186" i="40"/>
  <c r="AK253" i="33"/>
  <c r="AJ254" i="33"/>
  <c r="AJ252" i="33"/>
  <c r="AJ263" i="33"/>
  <c r="AJ269" i="33"/>
  <c r="AJ248" i="33"/>
  <c r="AK247" i="33"/>
  <c r="AK44" i="33"/>
  <c r="AJ246" i="33"/>
  <c r="AJ213" i="33"/>
  <c r="AI255" i="33"/>
  <c r="AI264" i="33"/>
  <c r="AG171" i="33"/>
  <c r="AH265" i="33"/>
  <c r="AH270" i="33"/>
  <c r="AH271" i="33"/>
  <c r="AH53" i="33"/>
  <c r="U53" i="40"/>
  <c r="X26" i="40"/>
  <c r="AT289" i="33"/>
  <c r="AT288" i="33"/>
  <c r="AV26" i="33"/>
  <c r="AV31" i="33"/>
  <c r="AV282" i="33"/>
  <c r="AV284" i="33"/>
  <c r="AV283" i="33"/>
  <c r="AQ288" i="33"/>
  <c r="AQ289" i="33"/>
  <c r="AH184" i="33"/>
  <c r="AX26" i="33"/>
  <c r="AX31" i="33"/>
  <c r="AX284" i="33"/>
  <c r="AX282" i="33"/>
  <c r="AX283" i="33"/>
  <c r="AV287" i="33"/>
  <c r="AV240" i="33"/>
  <c r="AH169" i="33"/>
  <c r="AX287" i="33"/>
  <c r="AX288" i="33"/>
  <c r="AX240" i="33"/>
  <c r="AW26" i="33"/>
  <c r="AW31" i="33"/>
  <c r="AW284" i="33"/>
  <c r="AW283" i="33"/>
  <c r="AW282" i="33"/>
  <c r="AR288" i="33"/>
  <c r="AR289" i="33"/>
  <c r="AU287" i="33"/>
  <c r="AU288" i="33"/>
  <c r="AU240" i="33"/>
  <c r="AW287" i="33"/>
  <c r="AW240" i="33"/>
  <c r="AU26" i="33"/>
  <c r="AU31" i="33"/>
  <c r="AU283" i="33"/>
  <c r="AU284" i="33"/>
  <c r="AU282" i="33"/>
  <c r="AS288" i="33"/>
  <c r="AS289" i="33"/>
  <c r="AG148" i="33"/>
  <c r="U137" i="40"/>
  <c r="U148" i="40"/>
  <c r="AH139" i="33"/>
  <c r="U139" i="40"/>
  <c r="U150" i="40"/>
  <c r="AG150" i="33"/>
  <c r="AZ199" i="33"/>
  <c r="AZ1616" i="33"/>
  <c r="AZ1723" i="33"/>
  <c r="AZ17" i="33"/>
  <c r="AZ22" i="33"/>
  <c r="AZ196" i="33"/>
  <c r="AZ1613" i="33"/>
  <c r="AZ203" i="33"/>
  <c r="AZ1620" i="33"/>
  <c r="AZ1728" i="33"/>
  <c r="AZ191" i="33"/>
  <c r="AZ1608" i="33"/>
  <c r="BH280" i="33"/>
  <c r="BH285" i="33"/>
  <c r="BD198" i="33"/>
  <c r="AX210" i="33"/>
  <c r="AX1627" i="33"/>
  <c r="BG280" i="33"/>
  <c r="BG285" i="33"/>
  <c r="BC198" i="33"/>
  <c r="BC1615" i="33"/>
  <c r="AU210" i="33"/>
  <c r="AU1627" i="33"/>
  <c r="AW210" i="33"/>
  <c r="AW1627" i="33"/>
  <c r="BA203" i="33"/>
  <c r="BA1620" i="33"/>
  <c r="BA1728" i="33"/>
  <c r="BA17" i="33"/>
  <c r="BA22" i="33"/>
  <c r="BA196" i="33"/>
  <c r="BA1613" i="33"/>
  <c r="BA191" i="33"/>
  <c r="BA1608" i="33"/>
  <c r="BA199" i="33"/>
  <c r="BA1616" i="33"/>
  <c r="BA1723" i="33"/>
  <c r="AY17" i="33"/>
  <c r="AY22" i="33"/>
  <c r="AY196" i="33"/>
  <c r="AY1613" i="33"/>
  <c r="AY191" i="33"/>
  <c r="AY1608" i="33"/>
  <c r="AY203" i="33"/>
  <c r="AY1620" i="33"/>
  <c r="AY1728" i="33"/>
  <c r="AY199" i="33"/>
  <c r="AY1616" i="33"/>
  <c r="AY1723" i="33"/>
  <c r="BI280" i="33"/>
  <c r="BI285" i="33"/>
  <c r="BE198" i="33"/>
  <c r="BB199" i="33"/>
  <c r="BB1616" i="33"/>
  <c r="BB1723" i="33"/>
  <c r="BB17" i="33"/>
  <c r="BB22" i="33"/>
  <c r="BB191" i="33"/>
  <c r="BB1608" i="33"/>
  <c r="BB203" i="33"/>
  <c r="BB1620" i="33"/>
  <c r="BB1728" i="33"/>
  <c r="BB196" i="33"/>
  <c r="BB1613" i="33"/>
  <c r="AV210" i="33"/>
  <c r="AV1627" i="33"/>
  <c r="AG132" i="33"/>
  <c r="BJ280" i="33"/>
  <c r="BJ285" i="33"/>
  <c r="BF198" i="33"/>
  <c r="AC1750" i="33"/>
  <c r="AB1750" i="33"/>
  <c r="N1750" i="33"/>
  <c r="M1750" i="33"/>
  <c r="Q1749" i="33"/>
  <c r="M1749" i="33"/>
  <c r="U1750" i="33"/>
  <c r="U1749" i="33"/>
  <c r="Y1749" i="33"/>
  <c r="V1750" i="33"/>
  <c r="AE1756" i="33"/>
  <c r="AM1909" i="33"/>
  <c r="AN1909" i="33"/>
  <c r="AO1909" i="33"/>
  <c r="AP1909" i="33"/>
  <c r="V1789" i="40"/>
  <c r="AJ132" i="33"/>
  <c r="AY710" i="33"/>
  <c r="AZ710" i="33"/>
  <c r="BA710" i="33"/>
  <c r="BB710" i="33"/>
  <c r="Y710" i="40"/>
  <c r="Y1693" i="40"/>
  <c r="AI1810" i="33"/>
  <c r="U1766" i="40"/>
  <c r="F12" i="45"/>
  <c r="V1711" i="40"/>
  <c r="V1712" i="40"/>
  <c r="Y1697" i="40"/>
  <c r="Y1698" i="40"/>
  <c r="AI1775" i="33"/>
  <c r="AI1776" i="33"/>
  <c r="U1759" i="40"/>
  <c r="BB1725" i="33"/>
  <c r="BB1724" i="33"/>
  <c r="BA1724" i="33"/>
  <c r="BA1725" i="33"/>
  <c r="AZ1724" i="33"/>
  <c r="AZ1725" i="33"/>
  <c r="AY159" i="33"/>
  <c r="AZ159" i="33"/>
  <c r="BA159" i="33"/>
  <c r="BB159" i="33"/>
  <c r="AY137" i="33"/>
  <c r="AZ137" i="33"/>
  <c r="BA137" i="33"/>
  <c r="BB137" i="33"/>
  <c r="BC176" i="33"/>
  <c r="BD176" i="33"/>
  <c r="BE176" i="33"/>
  <c r="BF176" i="33"/>
  <c r="AY174" i="33"/>
  <c r="AZ174" i="33"/>
  <c r="BA174" i="33"/>
  <c r="BB174" i="33"/>
  <c r="Z1702" i="40"/>
  <c r="Z1703" i="40"/>
  <c r="AY1724" i="33"/>
  <c r="AY1725" i="33"/>
  <c r="Z1707" i="40"/>
  <c r="Z1708" i="40"/>
  <c r="AY1730" i="33"/>
  <c r="AY1729" i="33"/>
  <c r="BA1729" i="33"/>
  <c r="BA1730" i="33"/>
  <c r="W1628" i="40"/>
  <c r="AY1720" i="33"/>
  <c r="Z1697" i="40"/>
  <c r="BC156" i="33"/>
  <c r="BD156" i="33"/>
  <c r="BE156" i="33"/>
  <c r="BF156" i="33"/>
  <c r="BB1730" i="33"/>
  <c r="BB1729" i="33"/>
  <c r="AZ1729" i="33"/>
  <c r="AZ1730" i="33"/>
  <c r="AY154" i="33"/>
  <c r="AZ154" i="33"/>
  <c r="BA154" i="33"/>
  <c r="BB154" i="33"/>
  <c r="BC161" i="33"/>
  <c r="BD161" i="33"/>
  <c r="BE161" i="33"/>
  <c r="BF161" i="33"/>
  <c r="AE1665" i="33"/>
  <c r="U1668" i="40"/>
  <c r="AD1676" i="33"/>
  <c r="T1679" i="40"/>
  <c r="AV1720" i="33"/>
  <c r="Z1613" i="40"/>
  <c r="AH1665" i="33"/>
  <c r="AI1632" i="33"/>
  <c r="W1629" i="40"/>
  <c r="AW1720" i="33"/>
  <c r="BB1719" i="33"/>
  <c r="BB1720" i="33"/>
  <c r="AD1540" i="40"/>
  <c r="BA1720" i="33"/>
  <c r="AZ1719" i="33"/>
  <c r="AI1635" i="33"/>
  <c r="BF1615" i="33"/>
  <c r="BF1718" i="33"/>
  <c r="BE1615" i="33"/>
  <c r="BE1718" i="33"/>
  <c r="BD1615" i="33"/>
  <c r="BD1718" i="33"/>
  <c r="BD1719" i="33"/>
  <c r="Y1627" i="40"/>
  <c r="AT292" i="33"/>
  <c r="AT1629" i="33"/>
  <c r="AT1630" i="33"/>
  <c r="AJ1634" i="33"/>
  <c r="AS211" i="33"/>
  <c r="AS1628" i="33"/>
  <c r="AS1629" i="33"/>
  <c r="AS1630" i="33"/>
  <c r="AM1645" i="40"/>
  <c r="AM1642" i="33"/>
  <c r="DD1645" i="33"/>
  <c r="DE1645" i="33"/>
  <c r="DF1645" i="33"/>
  <c r="DG1645" i="33"/>
  <c r="W1630" i="40"/>
  <c r="U1635" i="40"/>
  <c r="U1636" i="40"/>
  <c r="F6" i="45"/>
  <c r="AE1641" i="33"/>
  <c r="AE1757" i="33"/>
  <c r="BT1540" i="33"/>
  <c r="BU1540" i="33"/>
  <c r="BV1540" i="33"/>
  <c r="BW1540" i="33"/>
  <c r="Z1615" i="40"/>
  <c r="Z1616" i="40"/>
  <c r="Z1620" i="40"/>
  <c r="AQ1630" i="33"/>
  <c r="AD1541" i="40"/>
  <c r="Z1608" i="40"/>
  <c r="BT1541" i="33"/>
  <c r="BU1541" i="33"/>
  <c r="BV1541" i="33"/>
  <c r="BW1541" i="33"/>
  <c r="U1631" i="40"/>
  <c r="P1750" i="33"/>
  <c r="Q1750" i="33"/>
  <c r="T1749" i="33"/>
  <c r="AD1649" i="33"/>
  <c r="T1649" i="40"/>
  <c r="T1648" i="40"/>
  <c r="V1415" i="40"/>
  <c r="V1469" i="40"/>
  <c r="V1468" i="40"/>
  <c r="AE1408" i="40"/>
  <c r="AL1420" i="33"/>
  <c r="V1420" i="40"/>
  <c r="V1404" i="40"/>
  <c r="AD1401" i="40"/>
  <c r="V1414" i="40"/>
  <c r="AI1475" i="33"/>
  <c r="AD1467" i="40"/>
  <c r="AE1407" i="40"/>
  <c r="AJ1482" i="33"/>
  <c r="AJ704" i="33"/>
  <c r="AK704" i="33"/>
  <c r="AL704" i="33"/>
  <c r="AM704" i="33"/>
  <c r="AI1962" i="33"/>
  <c r="AD703" i="33"/>
  <c r="AE703" i="33"/>
  <c r="AC786" i="33"/>
  <c r="U704" i="40"/>
  <c r="AD67" i="33"/>
  <c r="T67" i="40"/>
  <c r="AM45" i="33"/>
  <c r="AI49" i="33"/>
  <c r="V651" i="40"/>
  <c r="U799" i="40"/>
  <c r="U853" i="40"/>
  <c r="AA27" i="40"/>
  <c r="AZ1720" i="33"/>
  <c r="AY628" i="33"/>
  <c r="AZ630" i="33"/>
  <c r="AY1719" i="33"/>
  <c r="AY546" i="33"/>
  <c r="Z546" i="40"/>
  <c r="AV630" i="33"/>
  <c r="AU630" i="33"/>
  <c r="AU629" i="33"/>
  <c r="AB614" i="40"/>
  <c r="AB615" i="40"/>
  <c r="AI1812" i="33"/>
  <c r="AI1813" i="33"/>
  <c r="AI1886" i="33"/>
  <c r="AJ1810" i="33"/>
  <c r="AD1684" i="33"/>
  <c r="AA619" i="40"/>
  <c r="AA620" i="40"/>
  <c r="AA624" i="40"/>
  <c r="AA625" i="40"/>
  <c r="BG722" i="33"/>
  <c r="BH722" i="33"/>
  <c r="BI722" i="33"/>
  <c r="BJ722" i="33"/>
  <c r="AB722" i="40"/>
  <c r="AA722" i="40"/>
  <c r="AD835" i="33"/>
  <c r="AD836" i="33"/>
  <c r="AE777" i="33"/>
  <c r="U777" i="40"/>
  <c r="U776" i="40"/>
  <c r="BH36" i="33"/>
  <c r="BH626" i="33"/>
  <c r="BH625" i="33"/>
  <c r="BH624" i="33"/>
  <c r="U780" i="40"/>
  <c r="AE781" i="33"/>
  <c r="BG624" i="33"/>
  <c r="BG625" i="33"/>
  <c r="BG626" i="33"/>
  <c r="BH27" i="33"/>
  <c r="BH619" i="33"/>
  <c r="BH620" i="33"/>
  <c r="BH621" i="33"/>
  <c r="BI27" i="33"/>
  <c r="BI619" i="33"/>
  <c r="BI621" i="33"/>
  <c r="BI620" i="33"/>
  <c r="T784" i="40"/>
  <c r="BG737" i="33"/>
  <c r="BH737" i="33"/>
  <c r="BI737" i="33"/>
  <c r="BJ737" i="33"/>
  <c r="AB737" i="40"/>
  <c r="AA737" i="40"/>
  <c r="U805" i="40"/>
  <c r="U811" i="40"/>
  <c r="BJ27" i="33"/>
  <c r="BJ619" i="33"/>
  <c r="BJ620" i="33"/>
  <c r="BJ621" i="33"/>
  <c r="BG621" i="33"/>
  <c r="BG619" i="33"/>
  <c r="BG620" i="33"/>
  <c r="BJ36" i="33"/>
  <c r="BJ625" i="33"/>
  <c r="BJ626" i="33"/>
  <c r="BJ624" i="33"/>
  <c r="BI36" i="33"/>
  <c r="BI625" i="33"/>
  <c r="BI626" i="33"/>
  <c r="BI624" i="33"/>
  <c r="AA36" i="40"/>
  <c r="W292" i="40"/>
  <c r="U644" i="40"/>
  <c r="U645" i="40"/>
  <c r="U362" i="40"/>
  <c r="V581" i="40"/>
  <c r="V552" i="40"/>
  <c r="V553" i="40"/>
  <c r="V549" i="40"/>
  <c r="BC547" i="33"/>
  <c r="AA547" i="40"/>
  <c r="AA545" i="40"/>
  <c r="U113" i="40"/>
  <c r="AD112" i="33"/>
  <c r="AC233" i="33"/>
  <c r="AJ113" i="33"/>
  <c r="AK113" i="33"/>
  <c r="AL113" i="33"/>
  <c r="AM113" i="33"/>
  <c r="BK500" i="33"/>
  <c r="BL500" i="33"/>
  <c r="BM500" i="33"/>
  <c r="BN500" i="33"/>
  <c r="AB500" i="40"/>
  <c r="BG117" i="33"/>
  <c r="BH117" i="33"/>
  <c r="BI117" i="33"/>
  <c r="BJ117" i="33"/>
  <c r="AA117" i="40"/>
  <c r="Z199" i="40"/>
  <c r="Z282" i="40"/>
  <c r="Z283" i="40"/>
  <c r="AD361" i="33"/>
  <c r="T361" i="40"/>
  <c r="AC568" i="33"/>
  <c r="Z203" i="40"/>
  <c r="AJ362" i="33"/>
  <c r="AK362" i="33"/>
  <c r="AL362" i="33"/>
  <c r="AM362" i="33"/>
  <c r="BK462" i="33"/>
  <c r="BL462" i="33"/>
  <c r="BM462" i="33"/>
  <c r="BN462" i="33"/>
  <c r="AB462" i="40"/>
  <c r="Z191" i="40"/>
  <c r="BG36" i="33"/>
  <c r="AB538" i="40"/>
  <c r="AB575" i="40"/>
  <c r="Y287" i="40"/>
  <c r="Y288" i="40"/>
  <c r="Y240" i="40"/>
  <c r="Z196" i="40"/>
  <c r="AH160" i="33"/>
  <c r="U160" i="40"/>
  <c r="U170" i="40"/>
  <c r="U161" i="40"/>
  <c r="U171" i="40"/>
  <c r="BG530" i="33"/>
  <c r="AB530" i="40"/>
  <c r="AB525" i="40"/>
  <c r="BK18" i="33"/>
  <c r="AC532" i="40"/>
  <c r="BG477" i="33"/>
  <c r="BH477" i="33"/>
  <c r="BI477" i="33"/>
  <c r="BJ477" i="33"/>
  <c r="AA477" i="40"/>
  <c r="BC1718" i="33"/>
  <c r="AA198" i="40"/>
  <c r="AA277" i="40"/>
  <c r="AA278" i="40"/>
  <c r="BG27" i="33"/>
  <c r="AB533" i="40"/>
  <c r="Z374" i="40"/>
  <c r="Z384" i="40"/>
  <c r="BC374" i="33"/>
  <c r="BD374" i="33"/>
  <c r="BE374" i="33"/>
  <c r="BF374" i="33"/>
  <c r="BK515" i="33"/>
  <c r="BL515" i="33"/>
  <c r="BM515" i="33"/>
  <c r="BN515" i="33"/>
  <c r="AB515" i="40"/>
  <c r="AM550" i="33"/>
  <c r="Y210" i="40"/>
  <c r="AQ211" i="33"/>
  <c r="AQ1628" i="33"/>
  <c r="X212" i="40"/>
  <c r="W211" i="40"/>
  <c r="AE231" i="33"/>
  <c r="AE62" i="33"/>
  <c r="AE295" i="33"/>
  <c r="AF297" i="33"/>
  <c r="AE1677" i="33"/>
  <c r="X40" i="40"/>
  <c r="Y31" i="40"/>
  <c r="Y35" i="40"/>
  <c r="AF67" i="33"/>
  <c r="AF1804" i="33"/>
  <c r="AF1805" i="33"/>
  <c r="AF1963" i="33"/>
  <c r="AF1949" i="33"/>
  <c r="AI436" i="33"/>
  <c r="AG1793" i="33"/>
  <c r="AF1676" i="33"/>
  <c r="AF1683" i="33"/>
  <c r="AH1792" i="33"/>
  <c r="AG1900" i="33"/>
  <c r="AG64" i="33"/>
  <c r="AG784" i="33"/>
  <c r="AI63" i="33"/>
  <c r="AI566" i="33"/>
  <c r="AN1859" i="33"/>
  <c r="AN1964" i="33"/>
  <c r="AG1756" i="33"/>
  <c r="AG1736" i="33"/>
  <c r="AG1737" i="33"/>
  <c r="AH58" i="33"/>
  <c r="U58" i="40"/>
  <c r="N13" i="45"/>
  <c r="BA1693" i="33"/>
  <c r="BA35" i="33"/>
  <c r="AY1693" i="33"/>
  <c r="AY35" i="33"/>
  <c r="BB1693" i="33"/>
  <c r="BB35" i="33"/>
  <c r="AZ1693" i="33"/>
  <c r="AZ35" i="33"/>
  <c r="AU40" i="33"/>
  <c r="Z22" i="40"/>
  <c r="AX40" i="33"/>
  <c r="AV40" i="33"/>
  <c r="AW40" i="33"/>
  <c r="AG295" i="33"/>
  <c r="AG296" i="33"/>
  <c r="AG62" i="33"/>
  <c r="AE1949" i="33"/>
  <c r="AF1672" i="33"/>
  <c r="AS292" i="33"/>
  <c r="AQ292" i="33"/>
  <c r="AS291" i="33"/>
  <c r="AQ291" i="33"/>
  <c r="AQ293" i="33"/>
  <c r="AG1673" i="33"/>
  <c r="AH741" i="33"/>
  <c r="U741" i="40"/>
  <c r="AR293" i="33"/>
  <c r="AK717" i="33"/>
  <c r="AJ727" i="33"/>
  <c r="AF835" i="33"/>
  <c r="AI770" i="33"/>
  <c r="AI1794" i="33"/>
  <c r="AI742" i="33"/>
  <c r="AO1543" i="33"/>
  <c r="AO1544" i="33"/>
  <c r="AO1642" i="33"/>
  <c r="AO1547" i="33"/>
  <c r="AO1548" i="33"/>
  <c r="AI736" i="33"/>
  <c r="AJ735" i="33"/>
  <c r="AI802" i="33"/>
  <c r="AI838" i="33"/>
  <c r="AH781" i="33"/>
  <c r="AG834" i="33"/>
  <c r="AG1679" i="33"/>
  <c r="AQ1539" i="33"/>
  <c r="AP1542" i="33"/>
  <c r="W1542" i="40"/>
  <c r="AJ720" i="33"/>
  <c r="AI721" i="33"/>
  <c r="AJ799" i="33"/>
  <c r="AJ768" i="33"/>
  <c r="AJ770" i="33"/>
  <c r="AJ771" i="33"/>
  <c r="AJ775" i="33"/>
  <c r="AJ801" i="33"/>
  <c r="AL850" i="33"/>
  <c r="V850" i="40"/>
  <c r="V851" i="40"/>
  <c r="AK852" i="33"/>
  <c r="AK851" i="33"/>
  <c r="AK769" i="33"/>
  <c r="AL1734" i="33"/>
  <c r="AG847" i="33"/>
  <c r="AG848" i="33"/>
  <c r="AG843" i="33"/>
  <c r="AG844" i="33"/>
  <c r="AL1474" i="33"/>
  <c r="AL1475" i="33"/>
  <c r="AI725" i="33"/>
  <c r="AI716" i="33"/>
  <c r="AH842" i="33"/>
  <c r="U842" i="40"/>
  <c r="U843" i="40"/>
  <c r="AH808" i="33"/>
  <c r="AG1804" i="33"/>
  <c r="AH726" i="33"/>
  <c r="U726" i="40"/>
  <c r="AI807" i="33"/>
  <c r="AI805" i="33"/>
  <c r="AI812" i="33"/>
  <c r="AI813" i="33"/>
  <c r="AI55" i="33"/>
  <c r="AH1785" i="33"/>
  <c r="AH1788" i="33"/>
  <c r="AH1794" i="33"/>
  <c r="AH846" i="33"/>
  <c r="U846" i="40"/>
  <c r="U847" i="40"/>
  <c r="AH814" i="33"/>
  <c r="AH839" i="33"/>
  <c r="AH840" i="33"/>
  <c r="AI740" i="33"/>
  <c r="AI731" i="33"/>
  <c r="AD1650" i="33"/>
  <c r="T1650" i="40"/>
  <c r="AL1801" i="33"/>
  <c r="AL1879" i="33"/>
  <c r="AM1732" i="33"/>
  <c r="AJ1879" i="33"/>
  <c r="AK1775" i="33"/>
  <c r="AK1776" i="33"/>
  <c r="AJ1801" i="33"/>
  <c r="AM1777" i="33"/>
  <c r="AK1801" i="33"/>
  <c r="AK1879" i="33"/>
  <c r="AL1775" i="33"/>
  <c r="AL1776" i="33"/>
  <c r="AI1879" i="33"/>
  <c r="AJ1775" i="33"/>
  <c r="AJ1776" i="33"/>
  <c r="AI1801" i="33"/>
  <c r="AR292" i="33"/>
  <c r="AF296" i="33"/>
  <c r="AI632" i="33"/>
  <c r="AI1678" i="33"/>
  <c r="AG1757" i="33"/>
  <c r="AG1687" i="33"/>
  <c r="AG1688" i="33"/>
  <c r="AG1744" i="33"/>
  <c r="AG1647" i="33"/>
  <c r="AF1737" i="33"/>
  <c r="AF1738" i="33"/>
  <c r="AH633" i="33"/>
  <c r="AH634" i="33"/>
  <c r="AJ563" i="33"/>
  <c r="AG1677" i="33"/>
  <c r="AF1757" i="33"/>
  <c r="AF1687" i="33"/>
  <c r="AF1688" i="33"/>
  <c r="AF1744" i="33"/>
  <c r="AF1647" i="33"/>
  <c r="AH228" i="33"/>
  <c r="AH231" i="33"/>
  <c r="AE1738" i="33"/>
  <c r="AE1737" i="33"/>
  <c r="AK1734" i="33"/>
  <c r="AK1733" i="33"/>
  <c r="AI1734" i="33"/>
  <c r="AI1733" i="33"/>
  <c r="AJ1734" i="33"/>
  <c r="AJ1733" i="33"/>
  <c r="AT211" i="33"/>
  <c r="AT1628" i="33"/>
  <c r="AS293" i="33"/>
  <c r="AR291" i="33"/>
  <c r="AR211" i="33"/>
  <c r="AR1628" i="33"/>
  <c r="AM1410" i="33"/>
  <c r="AL1411" i="33"/>
  <c r="V1411" i="40"/>
  <c r="AT293" i="33"/>
  <c r="AT291" i="33"/>
  <c r="AW212" i="33"/>
  <c r="AU212" i="33"/>
  <c r="AU1629" i="33"/>
  <c r="AV212" i="33"/>
  <c r="AX212" i="33"/>
  <c r="AJ712" i="33"/>
  <c r="AJ711" i="33"/>
  <c r="AI711" i="33"/>
  <c r="AJ505" i="33"/>
  <c r="AK495" i="33"/>
  <c r="AJ494" i="33"/>
  <c r="AJ504" i="33"/>
  <c r="AK490" i="33"/>
  <c r="AJ489" i="33"/>
  <c r="AK452" i="33"/>
  <c r="AJ451" i="33"/>
  <c r="AK510" i="33"/>
  <c r="AJ520" i="33"/>
  <c r="AJ509" i="33"/>
  <c r="AJ519" i="33"/>
  <c r="BK432" i="33"/>
  <c r="BL432" i="33"/>
  <c r="BM432" i="33"/>
  <c r="BN432" i="33"/>
  <c r="AC432" i="40"/>
  <c r="AJ482" i="33"/>
  <c r="AK472" i="33"/>
  <c r="AJ471" i="33"/>
  <c r="AJ481" i="33"/>
  <c r="AJ467" i="33"/>
  <c r="AK457" i="33"/>
  <c r="AJ456" i="33"/>
  <c r="AJ466" i="33"/>
  <c r="AK412" i="33"/>
  <c r="AJ422" i="33"/>
  <c r="BK379" i="33"/>
  <c r="BL379" i="33"/>
  <c r="BM379" i="33"/>
  <c r="BN379" i="33"/>
  <c r="AC379" i="40"/>
  <c r="AJ426" i="33"/>
  <c r="AK427" i="33"/>
  <c r="AJ437" i="33"/>
  <c r="AK410" i="33"/>
  <c r="AJ411" i="33"/>
  <c r="BK369" i="33"/>
  <c r="BL369" i="33"/>
  <c r="BM369" i="33"/>
  <c r="BN369" i="33"/>
  <c r="AC369" i="40"/>
  <c r="AL405" i="33"/>
  <c r="V405" i="40"/>
  <c r="AK406" i="33"/>
  <c r="AK415" i="33"/>
  <c r="AJ420" i="33"/>
  <c r="AJ416" i="33"/>
  <c r="BK407" i="33"/>
  <c r="BL407" i="33"/>
  <c r="BM407" i="33"/>
  <c r="BN407" i="33"/>
  <c r="AC407" i="40"/>
  <c r="AK430" i="33"/>
  <c r="AJ431" i="33"/>
  <c r="BK417" i="33"/>
  <c r="BL417" i="33"/>
  <c r="BM417" i="33"/>
  <c r="BN417" i="33"/>
  <c r="AC417" i="40"/>
  <c r="AI421" i="33"/>
  <c r="AK425" i="33"/>
  <c r="AJ435" i="33"/>
  <c r="AH641" i="33"/>
  <c r="AH642" i="33"/>
  <c r="BD628" i="33"/>
  <c r="BD546" i="33"/>
  <c r="AM649" i="33"/>
  <c r="AM650" i="33"/>
  <c r="AN648" i="33"/>
  <c r="AM551" i="33"/>
  <c r="AK387" i="33"/>
  <c r="AJ388" i="33"/>
  <c r="AJ397" i="33"/>
  <c r="BK616" i="33"/>
  <c r="BK615" i="33"/>
  <c r="BK614" i="33"/>
  <c r="BK538" i="33"/>
  <c r="BK525" i="33"/>
  <c r="BK533" i="33"/>
  <c r="AK392" i="33"/>
  <c r="AL549" i="33"/>
  <c r="AL552" i="33"/>
  <c r="AL553" i="33"/>
  <c r="AL557" i="33"/>
  <c r="V557" i="40"/>
  <c r="AJ378" i="33"/>
  <c r="AJ383" i="33"/>
  <c r="AK377" i="33"/>
  <c r="AK599" i="33"/>
  <c r="AK589" i="33"/>
  <c r="AK590" i="33"/>
  <c r="AK587" i="33"/>
  <c r="AK598" i="33"/>
  <c r="AK604" i="33"/>
  <c r="AL588" i="33"/>
  <c r="V588" i="40"/>
  <c r="AO594" i="33"/>
  <c r="AN593" i="33"/>
  <c r="AN550" i="33"/>
  <c r="BS617" i="33"/>
  <c r="BS622" i="33"/>
  <c r="BO532" i="33"/>
  <c r="AI398" i="33"/>
  <c r="AL584" i="33"/>
  <c r="AL636" i="33"/>
  <c r="V636" i="40"/>
  <c r="V637" i="40"/>
  <c r="BN616" i="33"/>
  <c r="BN614" i="33"/>
  <c r="BN615" i="33"/>
  <c r="BN533" i="33"/>
  <c r="BN525" i="33"/>
  <c r="BN530" i="33"/>
  <c r="BN538" i="33"/>
  <c r="BL616" i="33"/>
  <c r="BL614" i="33"/>
  <c r="BL538" i="33"/>
  <c r="BL615" i="33"/>
  <c r="BL533" i="33"/>
  <c r="BL525" i="33"/>
  <c r="BL530" i="33"/>
  <c r="AZ629" i="33"/>
  <c r="AK638" i="33"/>
  <c r="AK637" i="33"/>
  <c r="AN582" i="33"/>
  <c r="AN45" i="33"/>
  <c r="AM581" i="33"/>
  <c r="AM548" i="33"/>
  <c r="AM583" i="33"/>
  <c r="BF628" i="33"/>
  <c r="BF546" i="33"/>
  <c r="BB629" i="33"/>
  <c r="BB630" i="33"/>
  <c r="AI601" i="33"/>
  <c r="AI640" i="33"/>
  <c r="BE546" i="33"/>
  <c r="BE628" i="33"/>
  <c r="BV617" i="33"/>
  <c r="BV622" i="33"/>
  <c r="BR532" i="33"/>
  <c r="BR18" i="33"/>
  <c r="AJ600" i="33"/>
  <c r="AJ605" i="33"/>
  <c r="AJ606" i="33"/>
  <c r="AJ54" i="33"/>
  <c r="BJ545" i="33"/>
  <c r="BJ547" i="33"/>
  <c r="BJ575" i="33"/>
  <c r="BA629" i="33"/>
  <c r="BA630" i="33"/>
  <c r="BT617" i="33"/>
  <c r="BT622" i="33"/>
  <c r="BP532" i="33"/>
  <c r="BP18" i="33"/>
  <c r="AM259" i="33"/>
  <c r="AL258" i="33"/>
  <c r="AL215" i="33"/>
  <c r="AL1633" i="33"/>
  <c r="V1633" i="40"/>
  <c r="BI545" i="33"/>
  <c r="BI547" i="33"/>
  <c r="BI575" i="33"/>
  <c r="BM615" i="33"/>
  <c r="BM616" i="33"/>
  <c r="BM614" i="33"/>
  <c r="BM525" i="33"/>
  <c r="BM530" i="33"/>
  <c r="BM533" i="33"/>
  <c r="BM538" i="33"/>
  <c r="AK373" i="33"/>
  <c r="AL372" i="33"/>
  <c r="V372" i="40"/>
  <c r="AK558" i="33"/>
  <c r="AK559" i="33"/>
  <c r="AK562" i="33"/>
  <c r="AK1667" i="33"/>
  <c r="BH545" i="33"/>
  <c r="BH547" i="33"/>
  <c r="BH575" i="33"/>
  <c r="BK394" i="33"/>
  <c r="BL394" i="33"/>
  <c r="BM394" i="33"/>
  <c r="BN394" i="33"/>
  <c r="AC394" i="40"/>
  <c r="AK389" i="33"/>
  <c r="AJ399" i="33"/>
  <c r="BG545" i="33"/>
  <c r="BG575" i="33"/>
  <c r="BU617" i="33"/>
  <c r="BU622" i="33"/>
  <c r="BQ532" i="33"/>
  <c r="BQ18" i="33"/>
  <c r="AH646" i="33"/>
  <c r="AK367" i="33"/>
  <c r="AI607" i="33"/>
  <c r="AI644" i="33"/>
  <c r="AK384" i="33"/>
  <c r="AH175" i="33"/>
  <c r="AH138" i="33"/>
  <c r="AI155" i="33"/>
  <c r="AZ279" i="33"/>
  <c r="AZ278" i="33"/>
  <c r="AY279" i="33"/>
  <c r="AH266" i="33"/>
  <c r="AH303" i="33"/>
  <c r="BE277" i="33"/>
  <c r="BE278" i="33"/>
  <c r="BC277" i="33"/>
  <c r="BC278" i="33"/>
  <c r="BB279" i="33"/>
  <c r="AI223" i="33"/>
  <c r="AI224" i="33"/>
  <c r="AI227" i="33"/>
  <c r="AI1666" i="33"/>
  <c r="AI301" i="33"/>
  <c r="AI300" i="33"/>
  <c r="AG308" i="33"/>
  <c r="AG309" i="33"/>
  <c r="BA279" i="33"/>
  <c r="BD277" i="33"/>
  <c r="BD278" i="33"/>
  <c r="AJ214" i="33"/>
  <c r="AJ217" i="33"/>
  <c r="AJ218" i="33"/>
  <c r="AJ222" i="33"/>
  <c r="AL311" i="33"/>
  <c r="V311" i="40"/>
  <c r="V312" i="40"/>
  <c r="AK312" i="33"/>
  <c r="AK313" i="33"/>
  <c r="AK216" i="33"/>
  <c r="AG304" i="33"/>
  <c r="AG305" i="33"/>
  <c r="BF277" i="33"/>
  <c r="BF278" i="33"/>
  <c r="AH272" i="33"/>
  <c r="AH307" i="33"/>
  <c r="AJ249" i="33"/>
  <c r="AJ299" i="33"/>
  <c r="AJ255" i="33"/>
  <c r="AJ264" i="33"/>
  <c r="AL253" i="33"/>
  <c r="V253" i="40"/>
  <c r="AK254" i="33"/>
  <c r="AK252" i="33"/>
  <c r="AK263" i="33"/>
  <c r="AK269" i="33"/>
  <c r="AH186" i="33"/>
  <c r="AI175" i="33"/>
  <c r="AI160" i="33"/>
  <c r="AH171" i="33"/>
  <c r="AI265" i="33"/>
  <c r="AI270" i="33"/>
  <c r="AI271" i="33"/>
  <c r="AI53" i="33"/>
  <c r="AK248" i="33"/>
  <c r="AL247" i="33"/>
  <c r="AL44" i="33"/>
  <c r="V44" i="40"/>
  <c r="AK246" i="33"/>
  <c r="AK213" i="33"/>
  <c r="AY26" i="33"/>
  <c r="AY31" i="33"/>
  <c r="AY282" i="33"/>
  <c r="AY284" i="33"/>
  <c r="AY283" i="33"/>
  <c r="AZ26" i="33"/>
  <c r="AZ31" i="33"/>
  <c r="AZ283" i="33"/>
  <c r="AZ282" i="33"/>
  <c r="AZ284" i="33"/>
  <c r="BA287" i="33"/>
  <c r="BA240" i="33"/>
  <c r="AI169" i="33"/>
  <c r="AY287" i="33"/>
  <c r="AY240" i="33"/>
  <c r="BB287" i="33"/>
  <c r="BB240" i="33"/>
  <c r="AX289" i="33"/>
  <c r="AW288" i="33"/>
  <c r="AW289" i="33"/>
  <c r="Y26" i="40"/>
  <c r="AU289" i="33"/>
  <c r="BB26" i="33"/>
  <c r="BB31" i="33"/>
  <c r="BB282" i="33"/>
  <c r="BB283" i="33"/>
  <c r="BB284" i="33"/>
  <c r="BA26" i="33"/>
  <c r="BA31" i="33"/>
  <c r="BA282" i="33"/>
  <c r="BA284" i="33"/>
  <c r="BA283" i="33"/>
  <c r="AZ287" i="33"/>
  <c r="AZ240" i="33"/>
  <c r="AV289" i="33"/>
  <c r="AV288" i="33"/>
  <c r="AI184" i="33"/>
  <c r="AH132" i="33"/>
  <c r="BE199" i="33"/>
  <c r="BE1616" i="33"/>
  <c r="BE1723" i="33"/>
  <c r="BE196" i="33"/>
  <c r="BE1613" i="33"/>
  <c r="BE191" i="33"/>
  <c r="BE1608" i="33"/>
  <c r="BE203" i="33"/>
  <c r="BE1620" i="33"/>
  <c r="BE1728" i="33"/>
  <c r="BE17" i="33"/>
  <c r="BE22" i="33"/>
  <c r="BC191" i="33"/>
  <c r="BC1608" i="33"/>
  <c r="BC196" i="33"/>
  <c r="BC1613" i="33"/>
  <c r="BC17" i="33"/>
  <c r="BC22" i="33"/>
  <c r="BC203" i="33"/>
  <c r="BC1620" i="33"/>
  <c r="BC1728" i="33"/>
  <c r="BC199" i="33"/>
  <c r="BC1616" i="33"/>
  <c r="BC1723" i="33"/>
  <c r="BM280" i="33"/>
  <c r="BM285" i="33"/>
  <c r="BI198" i="33"/>
  <c r="BK280" i="33"/>
  <c r="BK285" i="33"/>
  <c r="BG198" i="33"/>
  <c r="BG1615" i="33"/>
  <c r="BF203" i="33"/>
  <c r="BF1620" i="33"/>
  <c r="BF1728" i="33"/>
  <c r="BF199" i="33"/>
  <c r="BF1616" i="33"/>
  <c r="BF1723" i="33"/>
  <c r="BF196" i="33"/>
  <c r="BF1613" i="33"/>
  <c r="BF191" i="33"/>
  <c r="BF1608" i="33"/>
  <c r="BF17" i="33"/>
  <c r="BF22" i="33"/>
  <c r="AY210" i="33"/>
  <c r="AY1627" i="33"/>
  <c r="BB210" i="33"/>
  <c r="BB1627" i="33"/>
  <c r="BD199" i="33"/>
  <c r="BD1616" i="33"/>
  <c r="BD1723" i="33"/>
  <c r="BD196" i="33"/>
  <c r="BD1613" i="33"/>
  <c r="BD17" i="33"/>
  <c r="BD22" i="33"/>
  <c r="BD203" i="33"/>
  <c r="BD1620" i="33"/>
  <c r="BD1728" i="33"/>
  <c r="BD191" i="33"/>
  <c r="BD1608" i="33"/>
  <c r="BL280" i="33"/>
  <c r="BL285" i="33"/>
  <c r="BH198" i="33"/>
  <c r="AH150" i="33"/>
  <c r="AI139" i="33"/>
  <c r="AJ139" i="33"/>
  <c r="AJ138" i="33"/>
  <c r="BN280" i="33"/>
  <c r="BN285" i="33"/>
  <c r="BJ198" i="33"/>
  <c r="BA210" i="33"/>
  <c r="BA1627" i="33"/>
  <c r="AH148" i="33"/>
  <c r="AZ210" i="33"/>
  <c r="AZ1627" i="33"/>
  <c r="AD1740" i="33"/>
  <c r="E10" i="44"/>
  <c r="Z1698" i="40"/>
  <c r="AD1683" i="33"/>
  <c r="AD1758" i="33"/>
  <c r="T1737" i="40"/>
  <c r="T1676" i="40"/>
  <c r="T1683" i="40"/>
  <c r="AD1742" i="33"/>
  <c r="T1719" i="40"/>
  <c r="T1720" i="40"/>
  <c r="BC710" i="33"/>
  <c r="BD710" i="33"/>
  <c r="BE710" i="33"/>
  <c r="BF710" i="33"/>
  <c r="Z710" i="40"/>
  <c r="AQ1909" i="33"/>
  <c r="AR1909" i="33"/>
  <c r="AS1909" i="33"/>
  <c r="AT1909" i="33"/>
  <c r="W1789" i="40"/>
  <c r="Z1693" i="40"/>
  <c r="BC159" i="33"/>
  <c r="BD159" i="33"/>
  <c r="BE159" i="33"/>
  <c r="BF159" i="33"/>
  <c r="BG156" i="33"/>
  <c r="BH156" i="33"/>
  <c r="BI156" i="33"/>
  <c r="BJ156" i="33"/>
  <c r="AM1775" i="33"/>
  <c r="AM1776" i="33"/>
  <c r="V1759" i="40"/>
  <c r="AA1702" i="40"/>
  <c r="AA1703" i="40"/>
  <c r="BC1725" i="33"/>
  <c r="BC1724" i="33"/>
  <c r="AA1697" i="40"/>
  <c r="AA1698" i="40"/>
  <c r="BG161" i="33"/>
  <c r="BH161" i="33"/>
  <c r="BI161" i="33"/>
  <c r="BJ161" i="33"/>
  <c r="AM1733" i="33"/>
  <c r="BE1725" i="33"/>
  <c r="BE1724" i="33"/>
  <c r="U1665" i="40"/>
  <c r="U1672" i="40"/>
  <c r="BC154" i="33"/>
  <c r="BD154" i="33"/>
  <c r="BE154" i="33"/>
  <c r="BF154" i="33"/>
  <c r="AA1707" i="40"/>
  <c r="AA1708" i="40"/>
  <c r="BC1730" i="33"/>
  <c r="BC1729" i="33"/>
  <c r="BF1725" i="33"/>
  <c r="BF1724" i="33"/>
  <c r="BD1730" i="33"/>
  <c r="BD1729" i="33"/>
  <c r="BF1730" i="33"/>
  <c r="BF1729" i="33"/>
  <c r="BC174" i="33"/>
  <c r="BD174" i="33"/>
  <c r="BE174" i="33"/>
  <c r="BF174" i="33"/>
  <c r="BE1730" i="33"/>
  <c r="BE1729" i="33"/>
  <c r="BG176" i="33"/>
  <c r="BH176" i="33"/>
  <c r="BI176" i="33"/>
  <c r="BJ176" i="33"/>
  <c r="BD1725" i="33"/>
  <c r="BD1724" i="33"/>
  <c r="BC137" i="33"/>
  <c r="BD137" i="33"/>
  <c r="BE137" i="33"/>
  <c r="BF137" i="33"/>
  <c r="AJ1632" i="33"/>
  <c r="V1478" i="40"/>
  <c r="AK1634" i="33"/>
  <c r="AK1812" i="33"/>
  <c r="AE1647" i="33"/>
  <c r="AE1648" i="33"/>
  <c r="AD1946" i="33"/>
  <c r="AE1744" i="33"/>
  <c r="AE1687" i="33"/>
  <c r="AD786" i="33"/>
  <c r="T786" i="40"/>
  <c r="X1628" i="40"/>
  <c r="AN1645" i="40"/>
  <c r="AE1541" i="40"/>
  <c r="AE1540" i="40"/>
  <c r="BE1719" i="33"/>
  <c r="BE1720" i="33"/>
  <c r="BF1720" i="33"/>
  <c r="BF1719" i="33"/>
  <c r="Z1627" i="40"/>
  <c r="AA1615" i="40"/>
  <c r="BJ1615" i="33"/>
  <c r="BJ1718" i="33"/>
  <c r="AX292" i="33"/>
  <c r="AX1629" i="33"/>
  <c r="AX1630" i="33"/>
  <c r="BD1720" i="33"/>
  <c r="BX1541" i="33"/>
  <c r="BY1541" i="33"/>
  <c r="BZ1541" i="33"/>
  <c r="CA1541" i="33"/>
  <c r="AJ1631" i="33"/>
  <c r="AI1636" i="33"/>
  <c r="AA1613" i="40"/>
  <c r="AA1616" i="40"/>
  <c r="AA1608" i="40"/>
  <c r="AV292" i="33"/>
  <c r="AV1629" i="33"/>
  <c r="AV1630" i="33"/>
  <c r="V362" i="40"/>
  <c r="AM1859" i="33"/>
  <c r="AM1861" i="33"/>
  <c r="AM1885" i="33"/>
  <c r="AN1858" i="33"/>
  <c r="AN1861" i="33"/>
  <c r="AN1885" i="33"/>
  <c r="AO1858" i="33"/>
  <c r="AM1964" i="33"/>
  <c r="BX1540" i="33"/>
  <c r="BY1540" i="33"/>
  <c r="BZ1540" i="33"/>
  <c r="CA1540" i="33"/>
  <c r="AU1630" i="33"/>
  <c r="BH1615" i="33"/>
  <c r="BH1718" i="33"/>
  <c r="BH1719" i="33"/>
  <c r="BI1615" i="33"/>
  <c r="AW292" i="33"/>
  <c r="AW1629" i="33"/>
  <c r="AW1630" i="33"/>
  <c r="X1629" i="40"/>
  <c r="AA1620" i="40"/>
  <c r="X1630" i="40"/>
  <c r="DH1645" i="33"/>
  <c r="DI1645" i="33"/>
  <c r="DJ1645" i="33"/>
  <c r="AE1401" i="40"/>
  <c r="AF1467" i="40"/>
  <c r="AF1401" i="40"/>
  <c r="AF1407" i="40"/>
  <c r="AI1482" i="33"/>
  <c r="AM1405" i="33"/>
  <c r="V704" i="40"/>
  <c r="V1474" i="40"/>
  <c r="V1475" i="40"/>
  <c r="AE1467" i="40"/>
  <c r="V254" i="40"/>
  <c r="V255" i="40"/>
  <c r="V264" i="40"/>
  <c r="AK1482" i="33"/>
  <c r="AF703" i="33"/>
  <c r="AJ1484" i="33"/>
  <c r="T703" i="40"/>
  <c r="AN704" i="33"/>
  <c r="AO704" i="33"/>
  <c r="AP704" i="33"/>
  <c r="AQ704" i="33"/>
  <c r="BC1720" i="33"/>
  <c r="V589" i="40"/>
  <c r="V590" i="40"/>
  <c r="V599" i="40"/>
  <c r="V247" i="40"/>
  <c r="V248" i="40"/>
  <c r="AK46" i="33"/>
  <c r="AG1805" i="33"/>
  <c r="AG1963" i="33"/>
  <c r="Z628" i="40"/>
  <c r="Z629" i="40"/>
  <c r="AY630" i="33"/>
  <c r="AH170" i="33"/>
  <c r="AB27" i="40"/>
  <c r="AB36" i="40"/>
  <c r="AD1741" i="33"/>
  <c r="AY629" i="33"/>
  <c r="BC628" i="33"/>
  <c r="BD630" i="33"/>
  <c r="AB619" i="40"/>
  <c r="AB620" i="40"/>
  <c r="AE1672" i="33"/>
  <c r="AE1673" i="33"/>
  <c r="AF1673" i="33"/>
  <c r="U781" i="40"/>
  <c r="AE784" i="33"/>
  <c r="AE834" i="33"/>
  <c r="AE1679" i="33"/>
  <c r="AE64" i="33"/>
  <c r="AE67" i="33"/>
  <c r="BN27" i="33"/>
  <c r="BN620" i="33"/>
  <c r="BN621" i="33"/>
  <c r="BN619" i="33"/>
  <c r="BK626" i="33"/>
  <c r="BK625" i="33"/>
  <c r="BK624" i="33"/>
  <c r="BL27" i="33"/>
  <c r="BL620" i="33"/>
  <c r="BL619" i="33"/>
  <c r="BL621" i="33"/>
  <c r="AC614" i="40"/>
  <c r="AC615" i="40"/>
  <c r="BL36" i="33"/>
  <c r="BL624" i="33"/>
  <c r="BL625" i="33"/>
  <c r="BL626" i="33"/>
  <c r="AI771" i="33"/>
  <c r="AI811" i="33"/>
  <c r="BM36" i="33"/>
  <c r="BM625" i="33"/>
  <c r="BM626" i="33"/>
  <c r="BM624" i="33"/>
  <c r="BM27" i="33"/>
  <c r="BM620" i="33"/>
  <c r="BM621" i="33"/>
  <c r="BM619" i="33"/>
  <c r="BN36" i="33"/>
  <c r="BN626" i="33"/>
  <c r="BN624" i="33"/>
  <c r="BN625" i="33"/>
  <c r="BK621" i="33"/>
  <c r="BK619" i="33"/>
  <c r="BK620" i="33"/>
  <c r="AB624" i="40"/>
  <c r="AB625" i="40"/>
  <c r="BC546" i="33"/>
  <c r="AA546" i="40"/>
  <c r="BC1719" i="33"/>
  <c r="V558" i="40"/>
  <c r="V559" i="40"/>
  <c r="V562" i="40"/>
  <c r="V563" i="40"/>
  <c r="BG1718" i="33"/>
  <c r="AB198" i="40"/>
  <c r="AB277" i="40"/>
  <c r="AB278" i="40"/>
  <c r="AA191" i="40"/>
  <c r="BO515" i="33"/>
  <c r="BP515" i="33"/>
  <c r="BQ515" i="33"/>
  <c r="BR515" i="33"/>
  <c r="AC515" i="40"/>
  <c r="V113" i="40"/>
  <c r="BK477" i="33"/>
  <c r="BL477" i="33"/>
  <c r="BM477" i="33"/>
  <c r="BN477" i="33"/>
  <c r="AB477" i="40"/>
  <c r="AE361" i="33"/>
  <c r="AD568" i="33"/>
  <c r="T568" i="40"/>
  <c r="AN113" i="33"/>
  <c r="AO113" i="33"/>
  <c r="AP113" i="33"/>
  <c r="AQ113" i="33"/>
  <c r="AH149" i="33"/>
  <c r="U138" i="40"/>
  <c r="U149" i="40"/>
  <c r="AA374" i="40"/>
  <c r="AA384" i="40"/>
  <c r="BG374" i="33"/>
  <c r="BH374" i="33"/>
  <c r="BI374" i="33"/>
  <c r="BJ374" i="33"/>
  <c r="AH185" i="33"/>
  <c r="U175" i="40"/>
  <c r="U185" i="40"/>
  <c r="AE112" i="33"/>
  <c r="AD1656" i="33"/>
  <c r="AD233" i="33"/>
  <c r="T233" i="40"/>
  <c r="T112" i="40"/>
  <c r="AA199" i="40"/>
  <c r="AA282" i="40"/>
  <c r="AA283" i="40"/>
  <c r="BK27" i="33"/>
  <c r="AC533" i="40"/>
  <c r="BO462" i="33"/>
  <c r="BP462" i="33"/>
  <c r="BQ462" i="33"/>
  <c r="BR462" i="33"/>
  <c r="AC462" i="40"/>
  <c r="BO18" i="33"/>
  <c r="AD532" i="40"/>
  <c r="BK530" i="33"/>
  <c r="AC530" i="40"/>
  <c r="AC525" i="40"/>
  <c r="BK117" i="33"/>
  <c r="BL117" i="33"/>
  <c r="BM117" i="33"/>
  <c r="BN117" i="33"/>
  <c r="AB117" i="40"/>
  <c r="V258" i="40"/>
  <c r="AA203" i="40"/>
  <c r="BK36" i="33"/>
  <c r="AC538" i="40"/>
  <c r="AC575" i="40"/>
  <c r="AN362" i="33"/>
  <c r="AO362" i="33"/>
  <c r="AP362" i="33"/>
  <c r="AQ362" i="33"/>
  <c r="AA196" i="40"/>
  <c r="BG547" i="33"/>
  <c r="AB547" i="40"/>
  <c r="AB545" i="40"/>
  <c r="Z240" i="40"/>
  <c r="Z287" i="40"/>
  <c r="Z288" i="40"/>
  <c r="BO500" i="33"/>
  <c r="BP500" i="33"/>
  <c r="BQ500" i="33"/>
  <c r="BR500" i="33"/>
  <c r="AC500" i="40"/>
  <c r="Z210" i="40"/>
  <c r="V215" i="40"/>
  <c r="X291" i="40"/>
  <c r="X292" i="40"/>
  <c r="AE296" i="33"/>
  <c r="AE297" i="33"/>
  <c r="X211" i="40"/>
  <c r="AU291" i="33"/>
  <c r="Y212" i="40"/>
  <c r="U231" i="40"/>
  <c r="Y40" i="40"/>
  <c r="Z31" i="40"/>
  <c r="Z35" i="40"/>
  <c r="AF1758" i="33"/>
  <c r="AF1740" i="33"/>
  <c r="AG67" i="33"/>
  <c r="AJ398" i="33"/>
  <c r="AH64" i="33"/>
  <c r="AH784" i="33"/>
  <c r="AG297" i="33"/>
  <c r="AG1738" i="33"/>
  <c r="AJ63" i="33"/>
  <c r="AJ566" i="33"/>
  <c r="AO1859" i="33"/>
  <c r="AO1964" i="33"/>
  <c r="AI1785" i="33"/>
  <c r="AI1788" i="33"/>
  <c r="AI58" i="33"/>
  <c r="AV291" i="33"/>
  <c r="AV211" i="33"/>
  <c r="AV1628" i="33"/>
  <c r="AZ40" i="33"/>
  <c r="BE1693" i="33"/>
  <c r="BE35" i="33"/>
  <c r="BB40" i="33"/>
  <c r="AJ1812" i="33"/>
  <c r="AJ1813" i="33"/>
  <c r="AJ1886" i="33"/>
  <c r="AJ1947" i="33"/>
  <c r="AJ1962" i="33"/>
  <c r="AY40" i="33"/>
  <c r="BD1693" i="33"/>
  <c r="BD35" i="33"/>
  <c r="BC1693" i="33"/>
  <c r="BC35" i="33"/>
  <c r="AA22" i="40"/>
  <c r="BA40" i="33"/>
  <c r="BF1693" i="33"/>
  <c r="BF35" i="33"/>
  <c r="AH1677" i="33"/>
  <c r="U1677" i="40"/>
  <c r="AH62" i="33"/>
  <c r="U62" i="40"/>
  <c r="AH295" i="33"/>
  <c r="AH297" i="33"/>
  <c r="AH1673" i="33"/>
  <c r="AI726" i="33"/>
  <c r="AG1672" i="33"/>
  <c r="AI741" i="33"/>
  <c r="AW293" i="33"/>
  <c r="AW291" i="33"/>
  <c r="AW211" i="33"/>
  <c r="AW1628" i="33"/>
  <c r="AX211" i="33"/>
  <c r="AX1628" i="33"/>
  <c r="AG1676" i="33"/>
  <c r="AH1756" i="33"/>
  <c r="U1735" i="40"/>
  <c r="U1641" i="40"/>
  <c r="F8" i="45"/>
  <c r="AH1736" i="33"/>
  <c r="U1715" i="40"/>
  <c r="U1716" i="40"/>
  <c r="AJ807" i="33"/>
  <c r="AJ805" i="33"/>
  <c r="AJ811" i="33"/>
  <c r="AJ812" i="33"/>
  <c r="AJ813" i="33"/>
  <c r="AJ55" i="33"/>
  <c r="AH844" i="33"/>
  <c r="AH843" i="33"/>
  <c r="AL46" i="33"/>
  <c r="AL49" i="33"/>
  <c r="AK799" i="33"/>
  <c r="AK768" i="33"/>
  <c r="AK770" i="33"/>
  <c r="AK771" i="33"/>
  <c r="AK775" i="33"/>
  <c r="AK801" i="33"/>
  <c r="AJ725" i="33"/>
  <c r="AJ716" i="33"/>
  <c r="AK715" i="33"/>
  <c r="AI840" i="33"/>
  <c r="AI839" i="33"/>
  <c r="AJ1792" i="33"/>
  <c r="AI1900" i="33"/>
  <c r="AI1803" i="33"/>
  <c r="AK720" i="33"/>
  <c r="AJ721" i="33"/>
  <c r="AK727" i="33"/>
  <c r="AL717" i="33"/>
  <c r="V717" i="40"/>
  <c r="AH848" i="33"/>
  <c r="AH847" i="33"/>
  <c r="AP1543" i="33"/>
  <c r="AP1544" i="33"/>
  <c r="AP1642" i="33"/>
  <c r="W1642" i="40"/>
  <c r="AP1547" i="33"/>
  <c r="AP1548" i="33"/>
  <c r="W1548" i="40"/>
  <c r="AJ736" i="33"/>
  <c r="AK735" i="33"/>
  <c r="AJ740" i="33"/>
  <c r="AK730" i="33"/>
  <c r="AJ731" i="33"/>
  <c r="AN1418" i="33"/>
  <c r="AR1539" i="33"/>
  <c r="AQ1542" i="33"/>
  <c r="W1472" i="40"/>
  <c r="AI846" i="33"/>
  <c r="AI814" i="33"/>
  <c r="AN1405" i="33"/>
  <c r="W1406" i="40"/>
  <c r="AM850" i="33"/>
  <c r="AL852" i="33"/>
  <c r="AL851" i="33"/>
  <c r="AL769" i="33"/>
  <c r="V769" i="40"/>
  <c r="AD1961" i="33"/>
  <c r="AD1652" i="33"/>
  <c r="T1652" i="40"/>
  <c r="AH1803" i="33"/>
  <c r="AI1792" i="33"/>
  <c r="AI1793" i="33"/>
  <c r="AH1900" i="33"/>
  <c r="U1780" i="40"/>
  <c r="AH1793" i="33"/>
  <c r="V1479" i="40"/>
  <c r="AJ802" i="33"/>
  <c r="AJ838" i="33"/>
  <c r="AG836" i="33"/>
  <c r="AG835" i="33"/>
  <c r="W1471" i="40"/>
  <c r="AH1802" i="33"/>
  <c r="AH1880" i="33"/>
  <c r="AH1784" i="33"/>
  <c r="AI1783" i="33"/>
  <c r="AI808" i="33"/>
  <c r="AI842" i="33"/>
  <c r="AJ780" i="33"/>
  <c r="AJ1668" i="33"/>
  <c r="AJ776" i="33"/>
  <c r="AJ777" i="33"/>
  <c r="AH1679" i="33"/>
  <c r="AH834" i="33"/>
  <c r="AJ742" i="33"/>
  <c r="AK732" i="33"/>
  <c r="AM1734" i="33"/>
  <c r="AM1801" i="33"/>
  <c r="AM1879" i="33"/>
  <c r="AN1775" i="33"/>
  <c r="AG1648" i="33"/>
  <c r="AG1649" i="33"/>
  <c r="AK563" i="33"/>
  <c r="AF1648" i="33"/>
  <c r="AF1650" i="33"/>
  <c r="AF1961" i="33"/>
  <c r="AF1966" i="33"/>
  <c r="AG1745" i="33"/>
  <c r="AG1746" i="33"/>
  <c r="AI228" i="33"/>
  <c r="AI231" i="33"/>
  <c r="AF1745" i="33"/>
  <c r="AJ632" i="33"/>
  <c r="AJ1678" i="33"/>
  <c r="AI634" i="33"/>
  <c r="AI633" i="33"/>
  <c r="AV293" i="33"/>
  <c r="AN1410" i="33"/>
  <c r="AM1411" i="33"/>
  <c r="AU293" i="33"/>
  <c r="AU292" i="33"/>
  <c r="AU211" i="33"/>
  <c r="AU1628" i="33"/>
  <c r="AX293" i="33"/>
  <c r="AX291" i="33"/>
  <c r="AZ212" i="33"/>
  <c r="AY212" i="33"/>
  <c r="AY1629" i="33"/>
  <c r="BB212" i="33"/>
  <c r="BA212" i="33"/>
  <c r="BA1629" i="33"/>
  <c r="BA1630" i="33"/>
  <c r="AK712" i="33"/>
  <c r="AL457" i="33"/>
  <c r="V457" i="40"/>
  <c r="AK467" i="33"/>
  <c r="AK456" i="33"/>
  <c r="AK466" i="33"/>
  <c r="AL510" i="33"/>
  <c r="V510" i="40"/>
  <c r="AK520" i="33"/>
  <c r="AK509" i="33"/>
  <c r="AK519" i="33"/>
  <c r="AL452" i="33"/>
  <c r="V452" i="40"/>
  <c r="AK451" i="33"/>
  <c r="AL472" i="33"/>
  <c r="V472" i="40"/>
  <c r="AK482" i="33"/>
  <c r="AK471" i="33"/>
  <c r="AK481" i="33"/>
  <c r="AL490" i="33"/>
  <c r="V490" i="40"/>
  <c r="AK489" i="33"/>
  <c r="AK494" i="33"/>
  <c r="AK504" i="33"/>
  <c r="AL495" i="33"/>
  <c r="V495" i="40"/>
  <c r="AK505" i="33"/>
  <c r="BO432" i="33"/>
  <c r="BP432" i="33"/>
  <c r="BQ432" i="33"/>
  <c r="BR432" i="33"/>
  <c r="AD432" i="40"/>
  <c r="AJ421" i="33"/>
  <c r="AJ436" i="33"/>
  <c r="BO369" i="33"/>
  <c r="BP369" i="33"/>
  <c r="BQ369" i="33"/>
  <c r="BR369" i="33"/>
  <c r="AD369" i="40"/>
  <c r="AL425" i="33"/>
  <c r="V425" i="40"/>
  <c r="AK435" i="33"/>
  <c r="AK426" i="33"/>
  <c r="AL427" i="33"/>
  <c r="V427" i="40"/>
  <c r="V437" i="40"/>
  <c r="AK437" i="33"/>
  <c r="AK416" i="33"/>
  <c r="AL415" i="33"/>
  <c r="V415" i="40"/>
  <c r="AK420" i="33"/>
  <c r="BO379" i="33"/>
  <c r="BP379" i="33"/>
  <c r="BQ379" i="33"/>
  <c r="BR379" i="33"/>
  <c r="AD379" i="40"/>
  <c r="BO417" i="33"/>
  <c r="BP417" i="33"/>
  <c r="BQ417" i="33"/>
  <c r="BR417" i="33"/>
  <c r="AD417" i="40"/>
  <c r="AK411" i="33"/>
  <c r="AL410" i="33"/>
  <c r="V410" i="40"/>
  <c r="AM405" i="33"/>
  <c r="AL406" i="33"/>
  <c r="V406" i="40"/>
  <c r="AK431" i="33"/>
  <c r="AL430" i="33"/>
  <c r="V430" i="40"/>
  <c r="AL412" i="33"/>
  <c r="V412" i="40"/>
  <c r="V422" i="40"/>
  <c r="AK422" i="33"/>
  <c r="BO394" i="33"/>
  <c r="BP394" i="33"/>
  <c r="BQ394" i="33"/>
  <c r="BR394" i="33"/>
  <c r="AD394" i="40"/>
  <c r="BO407" i="33"/>
  <c r="BP407" i="33"/>
  <c r="BQ407" i="33"/>
  <c r="BR407" i="33"/>
  <c r="AD407" i="40"/>
  <c r="BX617" i="33"/>
  <c r="BX622" i="33"/>
  <c r="BT532" i="33"/>
  <c r="BT18" i="33"/>
  <c r="AK399" i="33"/>
  <c r="AL389" i="33"/>
  <c r="V389" i="40"/>
  <c r="V399" i="40"/>
  <c r="BQ615" i="33"/>
  <c r="BQ616" i="33"/>
  <c r="BQ614" i="33"/>
  <c r="BQ525" i="33"/>
  <c r="BQ530" i="33"/>
  <c r="BQ533" i="33"/>
  <c r="BQ538" i="33"/>
  <c r="AI645" i="33"/>
  <c r="AI646" i="33"/>
  <c r="BY617" i="33"/>
  <c r="BY622" i="33"/>
  <c r="BU532" i="33"/>
  <c r="BU18" i="33"/>
  <c r="BM545" i="33"/>
  <c r="BM547" i="33"/>
  <c r="BM575" i="33"/>
  <c r="BI628" i="33"/>
  <c r="BI546" i="33"/>
  <c r="BJ628" i="33"/>
  <c r="BJ546" i="33"/>
  <c r="AM584" i="33"/>
  <c r="AM636" i="33"/>
  <c r="BO615" i="33"/>
  <c r="BO614" i="33"/>
  <c r="BO616" i="33"/>
  <c r="BO538" i="33"/>
  <c r="BO533" i="33"/>
  <c r="BO525" i="33"/>
  <c r="AK388" i="33"/>
  <c r="AL387" i="33"/>
  <c r="V387" i="40"/>
  <c r="AK397" i="33"/>
  <c r="BD629" i="33"/>
  <c r="AL599" i="33"/>
  <c r="AL589" i="33"/>
  <c r="AL590" i="33"/>
  <c r="AL587" i="33"/>
  <c r="AL598" i="33"/>
  <c r="AL604" i="33"/>
  <c r="AM588" i="33"/>
  <c r="AL638" i="33"/>
  <c r="AL637" i="33"/>
  <c r="AK605" i="33"/>
  <c r="AK606" i="33"/>
  <c r="AK54" i="33"/>
  <c r="AK600" i="33"/>
  <c r="AJ644" i="33"/>
  <c r="AJ607" i="33"/>
  <c r="AI642" i="33"/>
  <c r="AI641" i="33"/>
  <c r="AM549" i="33"/>
  <c r="AM552" i="33"/>
  <c r="AM553" i="33"/>
  <c r="AM557" i="33"/>
  <c r="BW617" i="33"/>
  <c r="BW622" i="33"/>
  <c r="BS532" i="33"/>
  <c r="AL377" i="33"/>
  <c r="V377" i="40"/>
  <c r="V382" i="40"/>
  <c r="AK378" i="33"/>
  <c r="AK383" i="33"/>
  <c r="AK382" i="33"/>
  <c r="BK545" i="33"/>
  <c r="BK575" i="33"/>
  <c r="BZ617" i="33"/>
  <c r="BZ622" i="33"/>
  <c r="BV532" i="33"/>
  <c r="BV18" i="33"/>
  <c r="BE630" i="33"/>
  <c r="BE629" i="33"/>
  <c r="AK393" i="33"/>
  <c r="AL392" i="33"/>
  <c r="V392" i="40"/>
  <c r="AN259" i="33"/>
  <c r="AM258" i="33"/>
  <c r="AJ640" i="33"/>
  <c r="AJ601" i="33"/>
  <c r="AO582" i="33"/>
  <c r="AO45" i="33"/>
  <c r="AN581" i="33"/>
  <c r="AN548" i="33"/>
  <c r="AN583" i="33"/>
  <c r="BL545" i="33"/>
  <c r="BL547" i="33"/>
  <c r="BL575" i="33"/>
  <c r="AL373" i="33"/>
  <c r="V373" i="40"/>
  <c r="AM372" i="33"/>
  <c r="BN545" i="33"/>
  <c r="BN547" i="33"/>
  <c r="BN575" i="33"/>
  <c r="BF630" i="33"/>
  <c r="BF629" i="33"/>
  <c r="AK368" i="33"/>
  <c r="AL367" i="33"/>
  <c r="V367" i="40"/>
  <c r="BH546" i="33"/>
  <c r="BH628" i="33"/>
  <c r="BP614" i="33"/>
  <c r="BP533" i="33"/>
  <c r="BP615" i="33"/>
  <c r="BP525" i="33"/>
  <c r="BP530" i="33"/>
  <c r="BP538" i="33"/>
  <c r="BP616" i="33"/>
  <c r="BR616" i="33"/>
  <c r="BR615" i="33"/>
  <c r="BR614" i="33"/>
  <c r="BR525" i="33"/>
  <c r="BR530" i="33"/>
  <c r="BR533" i="33"/>
  <c r="BR538" i="33"/>
  <c r="AP594" i="33"/>
  <c r="W594" i="40"/>
  <c r="AO593" i="33"/>
  <c r="AO550" i="33"/>
  <c r="AL558" i="33"/>
  <c r="AL559" i="33"/>
  <c r="AL562" i="33"/>
  <c r="AL1667" i="33"/>
  <c r="V1667" i="40"/>
  <c r="AN649" i="33"/>
  <c r="AO648" i="33"/>
  <c r="AN650" i="33"/>
  <c r="AN551" i="33"/>
  <c r="AL384" i="33"/>
  <c r="AK122" i="33"/>
  <c r="AJ155" i="33"/>
  <c r="AI138" i="33"/>
  <c r="AI149" i="33"/>
  <c r="BC279" i="33"/>
  <c r="BF279" i="33"/>
  <c r="BE279" i="33"/>
  <c r="BD279" i="33"/>
  <c r="BI277" i="33"/>
  <c r="BI278" i="33"/>
  <c r="AK214" i="33"/>
  <c r="AK217" i="33"/>
  <c r="AK218" i="33"/>
  <c r="AK222" i="33"/>
  <c r="BJ277" i="33"/>
  <c r="BJ278" i="33"/>
  <c r="AJ223" i="33"/>
  <c r="AJ224" i="33"/>
  <c r="AJ227" i="33"/>
  <c r="AJ1666" i="33"/>
  <c r="AK249" i="33"/>
  <c r="AK299" i="33"/>
  <c r="AJ301" i="33"/>
  <c r="AJ300" i="33"/>
  <c r="AI272" i="33"/>
  <c r="AI307" i="33"/>
  <c r="AI266" i="33"/>
  <c r="AI303" i="33"/>
  <c r="AH308" i="33"/>
  <c r="AH309" i="33"/>
  <c r="AH305" i="33"/>
  <c r="AH304" i="33"/>
  <c r="BH277" i="33"/>
  <c r="BG277" i="33"/>
  <c r="BG278" i="33"/>
  <c r="AM311" i="33"/>
  <c r="AL312" i="33"/>
  <c r="AL313" i="33"/>
  <c r="AL216" i="33"/>
  <c r="AM253" i="33"/>
  <c r="AL254" i="33"/>
  <c r="AL252" i="33"/>
  <c r="AL263" i="33"/>
  <c r="AL269" i="33"/>
  <c r="AL248" i="33"/>
  <c r="AM247" i="33"/>
  <c r="AL246" i="33"/>
  <c r="AL213" i="33"/>
  <c r="AJ160" i="33"/>
  <c r="AI171" i="33"/>
  <c r="AJ265" i="33"/>
  <c r="AJ270" i="33"/>
  <c r="AJ271" i="33"/>
  <c r="AJ53" i="33"/>
  <c r="AI186" i="33"/>
  <c r="AI185" i="33"/>
  <c r="AI170" i="33"/>
  <c r="AK255" i="33"/>
  <c r="AK264" i="33"/>
  <c r="BC26" i="33"/>
  <c r="BC31" i="33"/>
  <c r="BC282" i="33"/>
  <c r="BC283" i="33"/>
  <c r="BC284" i="33"/>
  <c r="BF26" i="33"/>
  <c r="BF31" i="33"/>
  <c r="BF284" i="33"/>
  <c r="BF283" i="33"/>
  <c r="BF282" i="33"/>
  <c r="AY288" i="33"/>
  <c r="AY289" i="33"/>
  <c r="BD287" i="33"/>
  <c r="BD240" i="33"/>
  <c r="BB289" i="33"/>
  <c r="BB288" i="33"/>
  <c r="Z26" i="40"/>
  <c r="BF287" i="33"/>
  <c r="BF288" i="33"/>
  <c r="BF240" i="33"/>
  <c r="AJ169" i="33"/>
  <c r="BE26" i="33"/>
  <c r="BE31" i="33"/>
  <c r="BE283" i="33"/>
  <c r="BE282" i="33"/>
  <c r="BE284" i="33"/>
  <c r="BA288" i="33"/>
  <c r="BA289" i="33"/>
  <c r="BC287" i="33"/>
  <c r="BC288" i="33"/>
  <c r="BC240" i="33"/>
  <c r="AZ288" i="33"/>
  <c r="AZ289" i="33"/>
  <c r="BD26" i="33"/>
  <c r="BD31" i="33"/>
  <c r="BD282" i="33"/>
  <c r="BD284" i="33"/>
  <c r="BD283" i="33"/>
  <c r="AJ184" i="33"/>
  <c r="BE287" i="33"/>
  <c r="BE240" i="33"/>
  <c r="V156" i="40"/>
  <c r="BG17" i="33"/>
  <c r="BG22" i="33"/>
  <c r="BG199" i="33"/>
  <c r="BG1616" i="33"/>
  <c r="BG1723" i="33"/>
  <c r="BG203" i="33"/>
  <c r="BG1620" i="33"/>
  <c r="BG1728" i="33"/>
  <c r="BG196" i="33"/>
  <c r="BG1613" i="33"/>
  <c r="BG191" i="33"/>
  <c r="BG1608" i="33"/>
  <c r="BR280" i="33"/>
  <c r="BR285" i="33"/>
  <c r="BN198" i="33"/>
  <c r="BO280" i="33"/>
  <c r="BO285" i="33"/>
  <c r="BK198" i="33"/>
  <c r="BK1615" i="33"/>
  <c r="BI196" i="33"/>
  <c r="BI1613" i="33"/>
  <c r="BI17" i="33"/>
  <c r="BI22" i="33"/>
  <c r="BI203" i="33"/>
  <c r="BI1620" i="33"/>
  <c r="BI1728" i="33"/>
  <c r="BI199" i="33"/>
  <c r="BI1616" i="33"/>
  <c r="BI1723" i="33"/>
  <c r="BI191" i="33"/>
  <c r="BI1608" i="33"/>
  <c r="BE210" i="33"/>
  <c r="BE1627" i="33"/>
  <c r="BJ199" i="33"/>
  <c r="BJ1616" i="33"/>
  <c r="BJ1723" i="33"/>
  <c r="BJ17" i="33"/>
  <c r="BJ22" i="33"/>
  <c r="BJ203" i="33"/>
  <c r="BJ1620" i="33"/>
  <c r="BJ1728" i="33"/>
  <c r="BJ196" i="33"/>
  <c r="BJ1613" i="33"/>
  <c r="BJ191" i="33"/>
  <c r="BJ1608" i="33"/>
  <c r="BQ280" i="33"/>
  <c r="BQ285" i="33"/>
  <c r="BM198" i="33"/>
  <c r="AI148" i="33"/>
  <c r="BD210" i="33"/>
  <c r="BD1627" i="33"/>
  <c r="AI150" i="33"/>
  <c r="BH17" i="33"/>
  <c r="BH22" i="33"/>
  <c r="BH203" i="33"/>
  <c r="BH1620" i="33"/>
  <c r="BH1728" i="33"/>
  <c r="BH196" i="33"/>
  <c r="BH1613" i="33"/>
  <c r="BH199" i="33"/>
  <c r="BH1616" i="33"/>
  <c r="BH1723" i="33"/>
  <c r="BH191" i="33"/>
  <c r="BH1608" i="33"/>
  <c r="BC210" i="33"/>
  <c r="BC1627" i="33"/>
  <c r="BP280" i="33"/>
  <c r="BP285" i="33"/>
  <c r="BL198" i="33"/>
  <c r="AI132" i="33"/>
  <c r="BF210" i="33"/>
  <c r="BF1627" i="33"/>
  <c r="E13" i="44"/>
  <c r="E11" i="44"/>
  <c r="AD1966" i="33"/>
  <c r="T1841" i="40"/>
  <c r="AD1950" i="33"/>
  <c r="T1830" i="40"/>
  <c r="E25" i="45"/>
  <c r="M18" i="45" s="1"/>
  <c r="T1826" i="40"/>
  <c r="AU1909" i="33"/>
  <c r="AV1909" i="33"/>
  <c r="AW1909" i="33"/>
  <c r="AX1909" i="33"/>
  <c r="X1789" i="40"/>
  <c r="AQ1919" i="33"/>
  <c r="AR1919" i="33"/>
  <c r="AS1919" i="33"/>
  <c r="AT1919" i="33"/>
  <c r="BG710" i="33"/>
  <c r="BH710" i="33"/>
  <c r="BI710" i="33"/>
  <c r="BJ710" i="33"/>
  <c r="AB710" i="40"/>
  <c r="AA710" i="40"/>
  <c r="AH1890" i="33"/>
  <c r="U1760" i="40"/>
  <c r="AG1949" i="33"/>
  <c r="BG174" i="33"/>
  <c r="BH174" i="33"/>
  <c r="BI174" i="33"/>
  <c r="BJ174" i="33"/>
  <c r="BK161" i="33"/>
  <c r="BL161" i="33"/>
  <c r="BM161" i="33"/>
  <c r="BN161" i="33"/>
  <c r="BG137" i="33"/>
  <c r="BH137" i="33"/>
  <c r="BI137" i="33"/>
  <c r="BJ137" i="33"/>
  <c r="BH1724" i="33"/>
  <c r="BH1725" i="33"/>
  <c r="AF1746" i="33"/>
  <c r="BG154" i="33"/>
  <c r="BH154" i="33"/>
  <c r="BI154" i="33"/>
  <c r="BJ154" i="33"/>
  <c r="BI1724" i="33"/>
  <c r="BI1725" i="33"/>
  <c r="BJ1724" i="33"/>
  <c r="BJ1725" i="33"/>
  <c r="BK176" i="33"/>
  <c r="BL176" i="33"/>
  <c r="BM176" i="33"/>
  <c r="BN176" i="33"/>
  <c r="BH1729" i="33"/>
  <c r="BH1730" i="33"/>
  <c r="BI1729" i="33"/>
  <c r="BI1730" i="33"/>
  <c r="AB1707" i="40"/>
  <c r="AB1708" i="40"/>
  <c r="BG1730" i="33"/>
  <c r="BG1729" i="33"/>
  <c r="BG159" i="33"/>
  <c r="BH159" i="33"/>
  <c r="BI159" i="33"/>
  <c r="BJ159" i="33"/>
  <c r="BJ1730" i="33"/>
  <c r="BJ1729" i="33"/>
  <c r="AB1702" i="40"/>
  <c r="AB1703" i="40"/>
  <c r="BG1724" i="33"/>
  <c r="BG1725" i="33"/>
  <c r="AA1693" i="40"/>
  <c r="BK156" i="33"/>
  <c r="BL156" i="33"/>
  <c r="BM156" i="33"/>
  <c r="BN156" i="33"/>
  <c r="AE1676" i="33"/>
  <c r="AF1684" i="33"/>
  <c r="U1679" i="40"/>
  <c r="AE1688" i="33"/>
  <c r="U64" i="40"/>
  <c r="AJ1665" i="33"/>
  <c r="AE1746" i="33"/>
  <c r="AE1745" i="33"/>
  <c r="AO1645" i="40"/>
  <c r="Y1628" i="40"/>
  <c r="AB1615" i="40"/>
  <c r="Y1629" i="40"/>
  <c r="W1543" i="40"/>
  <c r="AF1541" i="40"/>
  <c r="BJ1719" i="33"/>
  <c r="BI1718" i="33"/>
  <c r="AB1697" i="40"/>
  <c r="AB1698" i="40"/>
  <c r="AD1655" i="33"/>
  <c r="AD1759" i="33"/>
  <c r="T1738" i="40"/>
  <c r="T1656" i="40"/>
  <c r="CB1541" i="33"/>
  <c r="CC1541" i="33"/>
  <c r="CD1541" i="33"/>
  <c r="CE1541" i="33"/>
  <c r="AO1861" i="33"/>
  <c r="AO1885" i="33"/>
  <c r="AP1858" i="33"/>
  <c r="AB1608" i="40"/>
  <c r="AK1632" i="33"/>
  <c r="BB291" i="33"/>
  <c r="BB1629" i="33"/>
  <c r="BB1630" i="33"/>
  <c r="BH1720" i="33"/>
  <c r="CB1540" i="33"/>
  <c r="CC1540" i="33"/>
  <c r="CD1540" i="33"/>
  <c r="CE1540" i="33"/>
  <c r="BN1615" i="33"/>
  <c r="BN1718" i="33"/>
  <c r="BM1615" i="33"/>
  <c r="BM1718" i="33"/>
  <c r="BL1615" i="33"/>
  <c r="BL1718" i="33"/>
  <c r="BL1719" i="33"/>
  <c r="AB1620" i="40"/>
  <c r="AY1630" i="33"/>
  <c r="AK1631" i="33"/>
  <c r="AK1635" i="33"/>
  <c r="AK1636" i="33"/>
  <c r="AK1641" i="33"/>
  <c r="Y1630" i="40"/>
  <c r="V213" i="40"/>
  <c r="AB1613" i="40"/>
  <c r="AZ211" i="33"/>
  <c r="AZ1628" i="33"/>
  <c r="AZ1629" i="33"/>
  <c r="AZ1630" i="33"/>
  <c r="AI1641" i="33"/>
  <c r="AJ1635" i="33"/>
  <c r="AB1616" i="40"/>
  <c r="V216" i="40"/>
  <c r="AL1634" i="33"/>
  <c r="V1634" i="40"/>
  <c r="AA1627" i="40"/>
  <c r="AJ1794" i="33"/>
  <c r="AJ1803" i="33"/>
  <c r="AF1540" i="40"/>
  <c r="W1544" i="40"/>
  <c r="W1547" i="40"/>
  <c r="AE1649" i="33"/>
  <c r="AE1946" i="33"/>
  <c r="AF1408" i="40"/>
  <c r="AM1418" i="33"/>
  <c r="AG1408" i="40"/>
  <c r="AG1401" i="40"/>
  <c r="AI1484" i="33"/>
  <c r="AG1467" i="40"/>
  <c r="AN1420" i="33"/>
  <c r="AK1484" i="33"/>
  <c r="AG703" i="33"/>
  <c r="AF786" i="33"/>
  <c r="AR704" i="33"/>
  <c r="AS704" i="33"/>
  <c r="AT704" i="33"/>
  <c r="AU704" i="33"/>
  <c r="V265" i="40"/>
  <c r="V270" i="40"/>
  <c r="V271" i="40"/>
  <c r="AL1482" i="33"/>
  <c r="V1482" i="40"/>
  <c r="W704" i="40"/>
  <c r="BG1719" i="33"/>
  <c r="BG1720" i="33"/>
  <c r="V800" i="40"/>
  <c r="V801" i="40"/>
  <c r="V802" i="40"/>
  <c r="AM44" i="33"/>
  <c r="AK49" i="33"/>
  <c r="V49" i="40"/>
  <c r="V46" i="40"/>
  <c r="V299" i="40"/>
  <c r="V300" i="40"/>
  <c r="V249" i="40"/>
  <c r="V600" i="40"/>
  <c r="V601" i="40"/>
  <c r="V605" i="40"/>
  <c r="V606" i="40"/>
  <c r="V607" i="40"/>
  <c r="U834" i="40"/>
  <c r="U835" i="40"/>
  <c r="BC630" i="33"/>
  <c r="BC629" i="33"/>
  <c r="AA628" i="40"/>
  <c r="AA629" i="40"/>
  <c r="W362" i="40"/>
  <c r="AC27" i="40"/>
  <c r="AC619" i="40"/>
  <c r="AC620" i="40"/>
  <c r="V435" i="40"/>
  <c r="AC36" i="40"/>
  <c r="AE1683" i="33"/>
  <c r="BP36" i="33"/>
  <c r="BP626" i="33"/>
  <c r="BP625" i="33"/>
  <c r="BP624" i="33"/>
  <c r="AE836" i="33"/>
  <c r="AE835" i="33"/>
  <c r="AF836" i="33"/>
  <c r="BR36" i="33"/>
  <c r="BR625" i="33"/>
  <c r="BR626" i="33"/>
  <c r="BR624" i="33"/>
  <c r="U784" i="40"/>
  <c r="AE786" i="33"/>
  <c r="BR27" i="33"/>
  <c r="BR620" i="33"/>
  <c r="BR621" i="33"/>
  <c r="BR619" i="33"/>
  <c r="BP27" i="33"/>
  <c r="BP620" i="33"/>
  <c r="BP621" i="33"/>
  <c r="BP619" i="33"/>
  <c r="BO620" i="33"/>
  <c r="BO621" i="33"/>
  <c r="BO619" i="33"/>
  <c r="AI775" i="33"/>
  <c r="BO624" i="33"/>
  <c r="BO626" i="33"/>
  <c r="BO625" i="33"/>
  <c r="BQ36" i="33"/>
  <c r="BQ625" i="33"/>
  <c r="BQ624" i="33"/>
  <c r="BQ626" i="33"/>
  <c r="BQ27" i="33"/>
  <c r="BQ619" i="33"/>
  <c r="BQ621" i="33"/>
  <c r="BQ620" i="33"/>
  <c r="AD614" i="40"/>
  <c r="AD615" i="40"/>
  <c r="AC624" i="40"/>
  <c r="AC625" i="40"/>
  <c r="BG628" i="33"/>
  <c r="AB628" i="40"/>
  <c r="BG546" i="33"/>
  <c r="AB546" i="40"/>
  <c r="V397" i="40"/>
  <c r="W113" i="40"/>
  <c r="V246" i="40"/>
  <c r="V217" i="40"/>
  <c r="V218" i="40"/>
  <c r="AB203" i="40"/>
  <c r="BO36" i="33"/>
  <c r="AD538" i="40"/>
  <c r="BS500" i="33"/>
  <c r="BT500" i="33"/>
  <c r="BU500" i="33"/>
  <c r="BV500" i="33"/>
  <c r="AD500" i="40"/>
  <c r="BO477" i="33"/>
  <c r="BP477" i="33"/>
  <c r="BQ477" i="33"/>
  <c r="BR477" i="33"/>
  <c r="AC477" i="40"/>
  <c r="AB199" i="40"/>
  <c r="AB282" i="40"/>
  <c r="AB283" i="40"/>
  <c r="V214" i="40"/>
  <c r="BS462" i="33"/>
  <c r="BT462" i="33"/>
  <c r="BU462" i="33"/>
  <c r="BV462" i="33"/>
  <c r="AD462" i="40"/>
  <c r="BK1718" i="33"/>
  <c r="AC198" i="40"/>
  <c r="AC277" i="40"/>
  <c r="AC278" i="40"/>
  <c r="AR362" i="33"/>
  <c r="AS362" i="33"/>
  <c r="AT362" i="33"/>
  <c r="AU362" i="33"/>
  <c r="BO117" i="33"/>
  <c r="BP117" i="33"/>
  <c r="BQ117" i="33"/>
  <c r="BR117" i="33"/>
  <c r="AC117" i="40"/>
  <c r="AF112" i="33"/>
  <c r="AE1656" i="33"/>
  <c r="BK547" i="33"/>
  <c r="AC547" i="40"/>
  <c r="AC545" i="40"/>
  <c r="V587" i="40"/>
  <c r="V598" i="40"/>
  <c r="V604" i="40"/>
  <c r="AR113" i="33"/>
  <c r="AS113" i="33"/>
  <c r="AT113" i="33"/>
  <c r="AU113" i="33"/>
  <c r="BS515" i="33"/>
  <c r="BT515" i="33"/>
  <c r="BU515" i="33"/>
  <c r="BV515" i="33"/>
  <c r="AD515" i="40"/>
  <c r="AB191" i="40"/>
  <c r="BO530" i="33"/>
  <c r="AD530" i="40"/>
  <c r="AD525" i="40"/>
  <c r="AE233" i="33"/>
  <c r="V252" i="40"/>
  <c r="V263" i="40"/>
  <c r="V269" i="40"/>
  <c r="AF361" i="33"/>
  <c r="AE568" i="33"/>
  <c r="AB196" i="40"/>
  <c r="AM215" i="33"/>
  <c r="AM1633" i="33"/>
  <c r="BS18" i="33"/>
  <c r="AE532" i="40"/>
  <c r="BO27" i="33"/>
  <c r="AD533" i="40"/>
  <c r="V420" i="40"/>
  <c r="AA287" i="40"/>
  <c r="AA288" i="40"/>
  <c r="AA240" i="40"/>
  <c r="AB374" i="40"/>
  <c r="AB384" i="40"/>
  <c r="BK374" i="33"/>
  <c r="BL374" i="33"/>
  <c r="BM374" i="33"/>
  <c r="BN374" i="33"/>
  <c r="AA210" i="40"/>
  <c r="AY293" i="33"/>
  <c r="Z212" i="40"/>
  <c r="Y211" i="40"/>
  <c r="Y291" i="40"/>
  <c r="Y292" i="40"/>
  <c r="Z40" i="40"/>
  <c r="AA31" i="40"/>
  <c r="AA35" i="40"/>
  <c r="AF1741" i="33"/>
  <c r="AH67" i="33"/>
  <c r="U67" i="40"/>
  <c r="AH296" i="33"/>
  <c r="AK63" i="33"/>
  <c r="AK566" i="33"/>
  <c r="AP1859" i="33"/>
  <c r="AP1964" i="33"/>
  <c r="W1844" i="40"/>
  <c r="AJ58" i="33"/>
  <c r="AK1947" i="33"/>
  <c r="AH1672" i="33"/>
  <c r="AK1962" i="33"/>
  <c r="AI1784" i="33"/>
  <c r="AI1880" i="33"/>
  <c r="AI1890" i="33"/>
  <c r="AI1894" i="33"/>
  <c r="AJ1783" i="33"/>
  <c r="AI1802" i="33"/>
  <c r="AI1804" i="33"/>
  <c r="AL1947" i="33"/>
  <c r="AH1676" i="33"/>
  <c r="AB22" i="40"/>
  <c r="BF40" i="33"/>
  <c r="BC40" i="33"/>
  <c r="AK1810" i="33"/>
  <c r="AK1813" i="33"/>
  <c r="AK1886" i="33"/>
  <c r="BE40" i="33"/>
  <c r="BD40" i="33"/>
  <c r="BH1693" i="33"/>
  <c r="BH35" i="33"/>
  <c r="BI1693" i="33"/>
  <c r="BI35" i="33"/>
  <c r="BG1693" i="33"/>
  <c r="BG35" i="33"/>
  <c r="BJ1693" i="33"/>
  <c r="BJ35" i="33"/>
  <c r="AI1677" i="33"/>
  <c r="AI62" i="33"/>
  <c r="AG1740" i="33"/>
  <c r="AG1741" i="33"/>
  <c r="AG1946" i="33"/>
  <c r="AI295" i="33"/>
  <c r="AI296" i="33"/>
  <c r="BB292" i="33"/>
  <c r="BB211" i="33"/>
  <c r="BB1628" i="33"/>
  <c r="AG1683" i="33"/>
  <c r="AZ291" i="33"/>
  <c r="AG1684" i="33"/>
  <c r="AZ292" i="33"/>
  <c r="AG1758" i="33"/>
  <c r="AJ726" i="33"/>
  <c r="AH1804" i="33"/>
  <c r="AH1805" i="33"/>
  <c r="AH1963" i="33"/>
  <c r="AH1949" i="33"/>
  <c r="AJ1785" i="33"/>
  <c r="AJ1802" i="33"/>
  <c r="AJ741" i="33"/>
  <c r="AH835" i="33"/>
  <c r="AH836" i="33"/>
  <c r="W1403" i="40"/>
  <c r="AO1418" i="33"/>
  <c r="W1466" i="40"/>
  <c r="AL801" i="33"/>
  <c r="AL799" i="33"/>
  <c r="AL768" i="33"/>
  <c r="AL770" i="33"/>
  <c r="AL771" i="33"/>
  <c r="AL775" i="33"/>
  <c r="AH1744" i="33"/>
  <c r="U1723" i="40"/>
  <c r="U1724" i="40"/>
  <c r="AH1647" i="33"/>
  <c r="U1647" i="40"/>
  <c r="AH1757" i="33"/>
  <c r="U1736" i="40"/>
  <c r="AH1687" i="33"/>
  <c r="AH1688" i="33"/>
  <c r="AL715" i="33"/>
  <c r="V715" i="40"/>
  <c r="AK716" i="33"/>
  <c r="AN1777" i="33"/>
  <c r="AN1776" i="33"/>
  <c r="AN1732" i="33"/>
  <c r="AK740" i="33"/>
  <c r="AL730" i="33"/>
  <c r="V730" i="40"/>
  <c r="AK731" i="33"/>
  <c r="AN1474" i="33"/>
  <c r="AN1475" i="33"/>
  <c r="AM717" i="33"/>
  <c r="AL727" i="33"/>
  <c r="V727" i="40"/>
  <c r="AJ781" i="33"/>
  <c r="W1400" i="40"/>
  <c r="AO1405" i="33"/>
  <c r="AO1777" i="33"/>
  <c r="W1465" i="40"/>
  <c r="AJ814" i="33"/>
  <c r="AJ846" i="33"/>
  <c r="BA293" i="33"/>
  <c r="AI844" i="33"/>
  <c r="AI843" i="33"/>
  <c r="AQ1543" i="33"/>
  <c r="AQ1547" i="33"/>
  <c r="AK736" i="33"/>
  <c r="AL735" i="33"/>
  <c r="V735" i="40"/>
  <c r="AL720" i="33"/>
  <c r="V720" i="40"/>
  <c r="AK721" i="33"/>
  <c r="AK725" i="33"/>
  <c r="AK807" i="33"/>
  <c r="AK805" i="33"/>
  <c r="AK811" i="33"/>
  <c r="V806" i="40"/>
  <c r="AK812" i="33"/>
  <c r="AK813" i="33"/>
  <c r="AK55" i="33"/>
  <c r="AF1649" i="33"/>
  <c r="AF1946" i="33"/>
  <c r="AF1950" i="33"/>
  <c r="AK742" i="33"/>
  <c r="AL732" i="33"/>
  <c r="V732" i="40"/>
  <c r="AJ839" i="33"/>
  <c r="AJ840" i="33"/>
  <c r="AD1659" i="33"/>
  <c r="T1659" i="40"/>
  <c r="AI1756" i="33"/>
  <c r="AI1736" i="33"/>
  <c r="AI847" i="33"/>
  <c r="AI848" i="33"/>
  <c r="AS1539" i="33"/>
  <c r="AR1542" i="33"/>
  <c r="AK802" i="33"/>
  <c r="AK838" i="33"/>
  <c r="AJ808" i="33"/>
  <c r="AJ842" i="33"/>
  <c r="AN850" i="33"/>
  <c r="AM852" i="33"/>
  <c r="AM851" i="33"/>
  <c r="AM769" i="33"/>
  <c r="AK780" i="33"/>
  <c r="AK1668" i="33"/>
  <c r="AK776" i="33"/>
  <c r="AK777" i="33"/>
  <c r="AH1737" i="33"/>
  <c r="AH1738" i="33"/>
  <c r="AG1650" i="33"/>
  <c r="AE1650" i="33"/>
  <c r="AF1652" i="33"/>
  <c r="AJ633" i="33"/>
  <c r="AJ634" i="33"/>
  <c r="AL563" i="33"/>
  <c r="AY291" i="33"/>
  <c r="AK632" i="33"/>
  <c r="AK1678" i="33"/>
  <c r="AJ228" i="33"/>
  <c r="AJ231" i="33"/>
  <c r="BA292" i="33"/>
  <c r="BA291" i="33"/>
  <c r="AN552" i="33"/>
  <c r="AN553" i="33"/>
  <c r="AN557" i="33"/>
  <c r="AN562" i="33"/>
  <c r="AN1667" i="33"/>
  <c r="BB293" i="33"/>
  <c r="AO1410" i="33"/>
  <c r="AN1411" i="33"/>
  <c r="AY292" i="33"/>
  <c r="AZ293" i="33"/>
  <c r="AY211" i="33"/>
  <c r="AY1628" i="33"/>
  <c r="BC212" i="33"/>
  <c r="BC1629" i="33"/>
  <c r="BF212" i="33"/>
  <c r="BA211" i="33"/>
  <c r="BA1628" i="33"/>
  <c r="BD212" i="33"/>
  <c r="BE212" i="33"/>
  <c r="AL712" i="33"/>
  <c r="V712" i="40"/>
  <c r="AK711" i="33"/>
  <c r="BS432" i="33"/>
  <c r="BT432" i="33"/>
  <c r="BU432" i="33"/>
  <c r="BV432" i="33"/>
  <c r="AE432" i="40"/>
  <c r="AL505" i="33"/>
  <c r="V505" i="40"/>
  <c r="AM495" i="33"/>
  <c r="AL494" i="33"/>
  <c r="AM452" i="33"/>
  <c r="AL451" i="33"/>
  <c r="V451" i="40"/>
  <c r="AM490" i="33"/>
  <c r="AL489" i="33"/>
  <c r="V489" i="40"/>
  <c r="AM510" i="33"/>
  <c r="AL520" i="33"/>
  <c r="V520" i="40"/>
  <c r="AL509" i="33"/>
  <c r="AK398" i="33"/>
  <c r="AM472" i="33"/>
  <c r="AL482" i="33"/>
  <c r="V482" i="40"/>
  <c r="AL471" i="33"/>
  <c r="AM457" i="33"/>
  <c r="AL467" i="33"/>
  <c r="V467" i="40"/>
  <c r="AL456" i="33"/>
  <c r="BS369" i="33"/>
  <c r="BT369" i="33"/>
  <c r="BU369" i="33"/>
  <c r="BV369" i="33"/>
  <c r="AE369" i="40"/>
  <c r="AK436" i="33"/>
  <c r="AK421" i="33"/>
  <c r="BS407" i="33"/>
  <c r="BT407" i="33"/>
  <c r="BU407" i="33"/>
  <c r="BV407" i="33"/>
  <c r="AE407" i="40"/>
  <c r="AM410" i="33"/>
  <c r="AL411" i="33"/>
  <c r="V411" i="40"/>
  <c r="AM427" i="33"/>
  <c r="AL437" i="33"/>
  <c r="AM406" i="33"/>
  <c r="AN405" i="33"/>
  <c r="BS417" i="33"/>
  <c r="BT417" i="33"/>
  <c r="BU417" i="33"/>
  <c r="BV417" i="33"/>
  <c r="AE417" i="40"/>
  <c r="BS379" i="33"/>
  <c r="BT379" i="33"/>
  <c r="BU379" i="33"/>
  <c r="BV379" i="33"/>
  <c r="AE379" i="40"/>
  <c r="AM412" i="33"/>
  <c r="AL422" i="33"/>
  <c r="AL435" i="33"/>
  <c r="AM425" i="33"/>
  <c r="AL426" i="33"/>
  <c r="V426" i="40"/>
  <c r="AL431" i="33"/>
  <c r="V431" i="40"/>
  <c r="AM430" i="33"/>
  <c r="AL416" i="33"/>
  <c r="V416" i="40"/>
  <c r="AL420" i="33"/>
  <c r="AM415" i="33"/>
  <c r="BH629" i="33"/>
  <c r="BN628" i="33"/>
  <c r="BN546" i="33"/>
  <c r="BO545" i="33"/>
  <c r="BO575" i="33"/>
  <c r="AP648" i="33"/>
  <c r="W648" i="40"/>
  <c r="W649" i="40"/>
  <c r="AO649" i="33"/>
  <c r="AO650" i="33"/>
  <c r="AO551" i="33"/>
  <c r="AJ641" i="33"/>
  <c r="AJ642" i="33"/>
  <c r="AL368" i="33"/>
  <c r="V368" i="40"/>
  <c r="AM367" i="33"/>
  <c r="AN549" i="33"/>
  <c r="AM377" i="33"/>
  <c r="AL378" i="33"/>
  <c r="AL382" i="33"/>
  <c r="AJ646" i="33"/>
  <c r="AJ645" i="33"/>
  <c r="AM599" i="33"/>
  <c r="AM589" i="33"/>
  <c r="AM590" i="33"/>
  <c r="AM587" i="33"/>
  <c r="AN588" i="33"/>
  <c r="AL399" i="33"/>
  <c r="AM389" i="33"/>
  <c r="BM546" i="33"/>
  <c r="BM628" i="33"/>
  <c r="AQ594" i="33"/>
  <c r="AP593" i="33"/>
  <c r="AP550" i="33"/>
  <c r="W550" i="40"/>
  <c r="AL393" i="33"/>
  <c r="V393" i="40"/>
  <c r="AM392" i="33"/>
  <c r="BU615" i="33"/>
  <c r="BU614" i="33"/>
  <c r="BU616" i="33"/>
  <c r="BU538" i="33"/>
  <c r="BU525" i="33"/>
  <c r="BU530" i="33"/>
  <c r="BU533" i="33"/>
  <c r="BP545" i="33"/>
  <c r="BP547" i="33"/>
  <c r="BP575" i="33"/>
  <c r="CC617" i="33"/>
  <c r="BY532" i="33"/>
  <c r="BY18" i="33"/>
  <c r="AO259" i="33"/>
  <c r="AN258" i="33"/>
  <c r="AN215" i="33"/>
  <c r="AN1633" i="33"/>
  <c r="BV616" i="33"/>
  <c r="BV533" i="33"/>
  <c r="BV615" i="33"/>
  <c r="BV538" i="33"/>
  <c r="BV525" i="33"/>
  <c r="BV530" i="33"/>
  <c r="BV614" i="33"/>
  <c r="BS616" i="33"/>
  <c r="BS615" i="33"/>
  <c r="BS614" i="33"/>
  <c r="BS525" i="33"/>
  <c r="BS538" i="33"/>
  <c r="BS533" i="33"/>
  <c r="BS394" i="33"/>
  <c r="BT394" i="33"/>
  <c r="BU394" i="33"/>
  <c r="BV394" i="33"/>
  <c r="AE394" i="40"/>
  <c r="AL388" i="33"/>
  <c r="V388" i="40"/>
  <c r="AM387" i="33"/>
  <c r="AL397" i="33"/>
  <c r="BI629" i="33"/>
  <c r="BI630" i="33"/>
  <c r="BQ545" i="33"/>
  <c r="BQ547" i="33"/>
  <c r="BQ575" i="33"/>
  <c r="AP582" i="33"/>
  <c r="AP45" i="33"/>
  <c r="W45" i="40"/>
  <c r="AO581" i="33"/>
  <c r="AO548" i="33"/>
  <c r="AO583" i="33"/>
  <c r="AM373" i="33"/>
  <c r="AN372" i="33"/>
  <c r="BJ629" i="33"/>
  <c r="BJ630" i="33"/>
  <c r="BL628" i="33"/>
  <c r="BL546" i="33"/>
  <c r="CD617" i="33"/>
  <c r="BZ532" i="33"/>
  <c r="BZ18" i="33"/>
  <c r="CA617" i="33"/>
  <c r="BW532" i="33"/>
  <c r="AK601" i="33"/>
  <c r="AK640" i="33"/>
  <c r="AM637" i="33"/>
  <c r="AM638" i="33"/>
  <c r="BT616" i="33"/>
  <c r="BT538" i="33"/>
  <c r="BT614" i="33"/>
  <c r="BT615" i="33"/>
  <c r="BT533" i="33"/>
  <c r="BT525" i="33"/>
  <c r="BT530" i="33"/>
  <c r="BR545" i="33"/>
  <c r="BR547" i="33"/>
  <c r="BR575" i="33"/>
  <c r="AN584" i="33"/>
  <c r="AN636" i="33"/>
  <c r="AM558" i="33"/>
  <c r="AM559" i="33"/>
  <c r="AM562" i="33"/>
  <c r="AM1667" i="33"/>
  <c r="AK607" i="33"/>
  <c r="AK644" i="33"/>
  <c r="AL605" i="33"/>
  <c r="AL606" i="33"/>
  <c r="AL54" i="33"/>
  <c r="V54" i="40"/>
  <c r="AL600" i="33"/>
  <c r="CB617" i="33"/>
  <c r="BX532" i="33"/>
  <c r="BX18" i="33"/>
  <c r="AM384" i="33"/>
  <c r="AJ149" i="33"/>
  <c r="V154" i="40"/>
  <c r="AK155" i="33"/>
  <c r="AL122" i="33"/>
  <c r="V122" i="40"/>
  <c r="V132" i="40"/>
  <c r="BH279" i="33"/>
  <c r="BG279" i="33"/>
  <c r="BI279" i="33"/>
  <c r="BH278" i="33"/>
  <c r="BJ279" i="33"/>
  <c r="AI305" i="33"/>
  <c r="AI304" i="33"/>
  <c r="AK300" i="33"/>
  <c r="AK301" i="33"/>
  <c r="AJ266" i="33"/>
  <c r="AJ303" i="33"/>
  <c r="AL214" i="33"/>
  <c r="AL1632" i="33"/>
  <c r="AL217" i="33"/>
  <c r="AL218" i="33"/>
  <c r="AL222" i="33"/>
  <c r="V222" i="40"/>
  <c r="AK223" i="33"/>
  <c r="AK224" i="33"/>
  <c r="AK227" i="33"/>
  <c r="AK1666" i="33"/>
  <c r="AI309" i="33"/>
  <c r="AI308" i="33"/>
  <c r="BK277" i="33"/>
  <c r="BK278" i="33"/>
  <c r="AL249" i="33"/>
  <c r="AL299" i="33"/>
  <c r="AN311" i="33"/>
  <c r="AM313" i="33"/>
  <c r="AM312" i="33"/>
  <c r="AM216" i="33"/>
  <c r="AM1634" i="33"/>
  <c r="BL277" i="33"/>
  <c r="BL278" i="33"/>
  <c r="BM277" i="33"/>
  <c r="BM278" i="33"/>
  <c r="BN277" i="33"/>
  <c r="AJ272" i="33"/>
  <c r="AJ307" i="33"/>
  <c r="BC289" i="33"/>
  <c r="AJ171" i="33"/>
  <c r="AK160" i="33"/>
  <c r="AJ170" i="33"/>
  <c r="AL255" i="33"/>
  <c r="AL264" i="33"/>
  <c r="AJ186" i="33"/>
  <c r="AJ185" i="33"/>
  <c r="AK265" i="33"/>
  <c r="AK270" i="33"/>
  <c r="AK271" i="33"/>
  <c r="AK53" i="33"/>
  <c r="AA26" i="40"/>
  <c r="AN253" i="33"/>
  <c r="AM254" i="33"/>
  <c r="AM252" i="33"/>
  <c r="AM248" i="33"/>
  <c r="AN247" i="33"/>
  <c r="AN44" i="33"/>
  <c r="AM246" i="33"/>
  <c r="AM213" i="33"/>
  <c r="BG26" i="33"/>
  <c r="BG31" i="33"/>
  <c r="BG284" i="33"/>
  <c r="BG283" i="33"/>
  <c r="BG282" i="33"/>
  <c r="BH287" i="33"/>
  <c r="BH240" i="33"/>
  <c r="BH26" i="33"/>
  <c r="BH31" i="33"/>
  <c r="BH283" i="33"/>
  <c r="BH284" i="33"/>
  <c r="BH282" i="33"/>
  <c r="BJ26" i="33"/>
  <c r="BJ31" i="33"/>
  <c r="BJ282" i="33"/>
  <c r="BJ284" i="33"/>
  <c r="BJ283" i="33"/>
  <c r="BD289" i="33"/>
  <c r="BD288" i="33"/>
  <c r="BI26" i="33"/>
  <c r="BI31" i="33"/>
  <c r="BI282" i="33"/>
  <c r="BI284" i="33"/>
  <c r="BI283" i="33"/>
  <c r="BI287" i="33"/>
  <c r="BI240" i="33"/>
  <c r="BF289" i="33"/>
  <c r="BE289" i="33"/>
  <c r="BE288" i="33"/>
  <c r="AK184" i="33"/>
  <c r="V174" i="40"/>
  <c r="V184" i="40"/>
  <c r="BJ287" i="33"/>
  <c r="BJ240" i="33"/>
  <c r="BG287" i="33"/>
  <c r="BG240" i="33"/>
  <c r="V159" i="40"/>
  <c r="V169" i="40"/>
  <c r="AK169" i="33"/>
  <c r="BH210" i="33"/>
  <c r="BH1627" i="33"/>
  <c r="BS280" i="33"/>
  <c r="BS285" i="33"/>
  <c r="BO198" i="33"/>
  <c r="BO1615" i="33"/>
  <c r="BN203" i="33"/>
  <c r="BN1620" i="33"/>
  <c r="BN1728" i="33"/>
  <c r="BN199" i="33"/>
  <c r="BN1616" i="33"/>
  <c r="BN1723" i="33"/>
  <c r="BN196" i="33"/>
  <c r="BN1613" i="33"/>
  <c r="BN191" i="33"/>
  <c r="BN1608" i="33"/>
  <c r="BN17" i="33"/>
  <c r="BN22" i="33"/>
  <c r="BT280" i="33"/>
  <c r="BT285" i="33"/>
  <c r="BP198" i="33"/>
  <c r="BU280" i="33"/>
  <c r="BU285" i="33"/>
  <c r="BQ198" i="33"/>
  <c r="BV280" i="33"/>
  <c r="BV285" i="33"/>
  <c r="BR198" i="33"/>
  <c r="BI210" i="33"/>
  <c r="BI1627" i="33"/>
  <c r="BM191" i="33"/>
  <c r="BM1608" i="33"/>
  <c r="BM199" i="33"/>
  <c r="BM1616" i="33"/>
  <c r="BM1723" i="33"/>
  <c r="BM196" i="33"/>
  <c r="BM1613" i="33"/>
  <c r="BM17" i="33"/>
  <c r="BM22" i="33"/>
  <c r="BM203" i="33"/>
  <c r="BM1620" i="33"/>
  <c r="BM1728" i="33"/>
  <c r="BJ210" i="33"/>
  <c r="BJ1627" i="33"/>
  <c r="BG210" i="33"/>
  <c r="BG1627" i="33"/>
  <c r="BL199" i="33"/>
  <c r="BL1616" i="33"/>
  <c r="BL1723" i="33"/>
  <c r="BL196" i="33"/>
  <c r="BL1613" i="33"/>
  <c r="BL17" i="33"/>
  <c r="BL22" i="33"/>
  <c r="BL203" i="33"/>
  <c r="BL1620" i="33"/>
  <c r="BL1728" i="33"/>
  <c r="BL191" i="33"/>
  <c r="BL1608" i="33"/>
  <c r="AK139" i="33"/>
  <c r="AJ150" i="33"/>
  <c r="AJ148" i="33"/>
  <c r="BK196" i="33"/>
  <c r="BK1613" i="33"/>
  <c r="BK17" i="33"/>
  <c r="BK22" i="33"/>
  <c r="BK203" i="33"/>
  <c r="BK1620" i="33"/>
  <c r="BK1728" i="33"/>
  <c r="BK199" i="33"/>
  <c r="BK1616" i="33"/>
  <c r="BK1723" i="33"/>
  <c r="BK191" i="33"/>
  <c r="BK1608" i="33"/>
  <c r="F10" i="44"/>
  <c r="F11" i="44"/>
  <c r="P23" i="45" s="1"/>
  <c r="AG1950" i="33"/>
  <c r="AE1684" i="33"/>
  <c r="AU1919" i="33"/>
  <c r="AV1919" i="33"/>
  <c r="AW1919" i="33"/>
  <c r="AX1919" i="33"/>
  <c r="X1799" i="40"/>
  <c r="AY1909" i="33"/>
  <c r="AZ1909" i="33"/>
  <c r="BA1909" i="33"/>
  <c r="BB1909" i="33"/>
  <c r="Y1789" i="40"/>
  <c r="AD1980" i="33"/>
  <c r="T1846" i="40"/>
  <c r="E26" i="45"/>
  <c r="V1827" i="40"/>
  <c r="AE1740" i="33"/>
  <c r="AE1742" i="33"/>
  <c r="AE1758" i="33"/>
  <c r="U1843" i="40"/>
  <c r="U1829" i="40"/>
  <c r="AH1894" i="33"/>
  <c r="U1774" i="40"/>
  <c r="U1770" i="40"/>
  <c r="AE1950" i="33"/>
  <c r="AB1693" i="40"/>
  <c r="BK1720" i="33"/>
  <c r="AC1697" i="40"/>
  <c r="AC1698" i="40"/>
  <c r="BM1725" i="33"/>
  <c r="BM1724" i="33"/>
  <c r="AJ1793" i="33"/>
  <c r="BK154" i="33"/>
  <c r="BL154" i="33"/>
  <c r="BM154" i="33"/>
  <c r="BN154" i="33"/>
  <c r="AJ1900" i="33"/>
  <c r="BK174" i="33"/>
  <c r="BL174" i="33"/>
  <c r="BM174" i="33"/>
  <c r="BN174" i="33"/>
  <c r="AK1792" i="33"/>
  <c r="BO156" i="33"/>
  <c r="BP156" i="33"/>
  <c r="BQ156" i="33"/>
  <c r="BR156" i="33"/>
  <c r="BK159" i="33"/>
  <c r="BL159" i="33"/>
  <c r="BM159" i="33"/>
  <c r="BN159" i="33"/>
  <c r="BO176" i="33"/>
  <c r="BP176" i="33"/>
  <c r="BQ176" i="33"/>
  <c r="BR176" i="33"/>
  <c r="AC1707" i="40"/>
  <c r="AC1708" i="40"/>
  <c r="BK1730" i="33"/>
  <c r="BK1729" i="33"/>
  <c r="BN1725" i="33"/>
  <c r="BN1724" i="33"/>
  <c r="BL1725" i="33"/>
  <c r="BL1724" i="33"/>
  <c r="BM1730" i="33"/>
  <c r="BM1729" i="33"/>
  <c r="BN1730" i="33"/>
  <c r="BN1729" i="33"/>
  <c r="BK137" i="33"/>
  <c r="BL137" i="33"/>
  <c r="BM137" i="33"/>
  <c r="BN137" i="33"/>
  <c r="BL1730" i="33"/>
  <c r="BL1729" i="33"/>
  <c r="AC1702" i="40"/>
  <c r="AC1703" i="40"/>
  <c r="BK1725" i="33"/>
  <c r="BK1724" i="33"/>
  <c r="BO161" i="33"/>
  <c r="BP161" i="33"/>
  <c r="BQ161" i="33"/>
  <c r="BR161" i="33"/>
  <c r="U1687" i="40"/>
  <c r="F7" i="45"/>
  <c r="U1688" i="40"/>
  <c r="N16" i="45"/>
  <c r="U1676" i="40"/>
  <c r="U1683" i="40"/>
  <c r="AG1540" i="40"/>
  <c r="AP1861" i="33"/>
  <c r="AP1885" i="33"/>
  <c r="AC1615" i="40"/>
  <c r="AC1616" i="40"/>
  <c r="AB1627" i="40"/>
  <c r="AD1658" i="33"/>
  <c r="AD1867" i="33"/>
  <c r="AD1869" i="33"/>
  <c r="AD1924" i="33"/>
  <c r="T1804" i="40"/>
  <c r="T1655" i="40"/>
  <c r="E9" i="45"/>
  <c r="AK1665" i="33"/>
  <c r="AD1762" i="33"/>
  <c r="T1741" i="40"/>
  <c r="M19" i="45"/>
  <c r="AK1756" i="33"/>
  <c r="BM1719" i="33"/>
  <c r="BM1720" i="33"/>
  <c r="BN1720" i="33"/>
  <c r="BN1719" i="33"/>
  <c r="AG1541" i="40"/>
  <c r="CF1541" i="33"/>
  <c r="CG1541" i="33"/>
  <c r="CH1541" i="33"/>
  <c r="CI1541" i="33"/>
  <c r="BR1615" i="33"/>
  <c r="BR1718" i="33"/>
  <c r="BE211" i="33"/>
  <c r="BE1628" i="33"/>
  <c r="BE1629" i="33"/>
  <c r="BE1630" i="33"/>
  <c r="BD211" i="33"/>
  <c r="BD1628" i="33"/>
  <c r="BD1629" i="33"/>
  <c r="BD1630" i="33"/>
  <c r="AC1620" i="40"/>
  <c r="BQ1615" i="33"/>
  <c r="BQ1718" i="33"/>
  <c r="Z1629" i="40"/>
  <c r="V1632" i="40"/>
  <c r="BI1720" i="33"/>
  <c r="BI1719" i="33"/>
  <c r="BF211" i="33"/>
  <c r="BF1628" i="33"/>
  <c r="BF1629" i="33"/>
  <c r="BF1630" i="33"/>
  <c r="AQ1548" i="33"/>
  <c r="Z1630" i="40"/>
  <c r="AC1608" i="40"/>
  <c r="BP1615" i="33"/>
  <c r="BC1630" i="33"/>
  <c r="AQ1544" i="33"/>
  <c r="CF1540" i="33"/>
  <c r="CG1540" i="33"/>
  <c r="CH1540" i="33"/>
  <c r="CI1540" i="33"/>
  <c r="AH1540" i="40"/>
  <c r="AC1613" i="40"/>
  <c r="Z1628" i="40"/>
  <c r="AJ1636" i="33"/>
  <c r="AJ1736" i="33"/>
  <c r="AL1631" i="33"/>
  <c r="AL1635" i="33"/>
  <c r="AL1636" i="33"/>
  <c r="AL1641" i="33"/>
  <c r="BJ1720" i="33"/>
  <c r="AG1407" i="40"/>
  <c r="AM1420" i="33"/>
  <c r="AH1407" i="40"/>
  <c r="AH1467" i="40"/>
  <c r="AM1474" i="33"/>
  <c r="AH1408" i="40"/>
  <c r="AB629" i="40"/>
  <c r="AO1420" i="33"/>
  <c r="X704" i="40"/>
  <c r="CB532" i="33"/>
  <c r="CB1615" i="33"/>
  <c r="CB1718" i="33"/>
  <c r="CB622" i="33"/>
  <c r="CD532" i="33"/>
  <c r="CD1615" i="33"/>
  <c r="CD1718" i="33"/>
  <c r="CE1720" i="33"/>
  <c r="CD622" i="33"/>
  <c r="AL1484" i="33"/>
  <c r="V1484" i="40"/>
  <c r="AV704" i="33"/>
  <c r="AW704" i="33"/>
  <c r="AX704" i="33"/>
  <c r="AY704" i="33"/>
  <c r="AH703" i="33"/>
  <c r="AG786" i="33"/>
  <c r="CC532" i="33"/>
  <c r="CC1615" i="33"/>
  <c r="CC1718" i="33"/>
  <c r="CG1719" i="33"/>
  <c r="CC622" i="33"/>
  <c r="V307" i="40"/>
  <c r="V308" i="40"/>
  <c r="V272" i="40"/>
  <c r="V303" i="40"/>
  <c r="V304" i="40"/>
  <c r="V266" i="40"/>
  <c r="CA532" i="33"/>
  <c r="CA1615" i="33"/>
  <c r="CA1718" i="33"/>
  <c r="CA622" i="33"/>
  <c r="V807" i="40"/>
  <c r="V808" i="40"/>
  <c r="V812" i="40"/>
  <c r="V813" i="40"/>
  <c r="V814" i="40"/>
  <c r="AD36" i="40"/>
  <c r="W582" i="40"/>
  <c r="W583" i="40"/>
  <c r="W584" i="40"/>
  <c r="AM46" i="33"/>
  <c r="BK628" i="33"/>
  <c r="BK629" i="33"/>
  <c r="BG629" i="33"/>
  <c r="BH630" i="33"/>
  <c r="BG630" i="33"/>
  <c r="BL1720" i="33"/>
  <c r="BK1719" i="33"/>
  <c r="AD27" i="40"/>
  <c r="AD624" i="40"/>
  <c r="AD625" i="40"/>
  <c r="BU36" i="33"/>
  <c r="BU625" i="33"/>
  <c r="BU624" i="33"/>
  <c r="BU626" i="33"/>
  <c r="V771" i="40"/>
  <c r="V775" i="40"/>
  <c r="AI780" i="33"/>
  <c r="AI1668" i="33"/>
  <c r="AI776" i="33"/>
  <c r="V770" i="40"/>
  <c r="BT27" i="33"/>
  <c r="BT620" i="33"/>
  <c r="BT621" i="33"/>
  <c r="BT619" i="33"/>
  <c r="BS621" i="33"/>
  <c r="BS619" i="33"/>
  <c r="BS620" i="33"/>
  <c r="BV36" i="33"/>
  <c r="BV626" i="33"/>
  <c r="BV625" i="33"/>
  <c r="BV624" i="33"/>
  <c r="AD619" i="40"/>
  <c r="AD620" i="40"/>
  <c r="BS626" i="33"/>
  <c r="BS625" i="33"/>
  <c r="BS624" i="33"/>
  <c r="X113" i="40"/>
  <c r="BV27" i="33"/>
  <c r="BV620" i="33"/>
  <c r="BV621" i="33"/>
  <c r="BV619" i="33"/>
  <c r="BU27" i="33"/>
  <c r="BU619" i="33"/>
  <c r="BU621" i="33"/>
  <c r="BU620" i="33"/>
  <c r="V768" i="40"/>
  <c r="BT36" i="33"/>
  <c r="BT625" i="33"/>
  <c r="BT626" i="33"/>
  <c r="BT624" i="33"/>
  <c r="AE614" i="40"/>
  <c r="AE615" i="40"/>
  <c r="BK546" i="33"/>
  <c r="AC546" i="40"/>
  <c r="V398" i="40"/>
  <c r="AC203" i="40"/>
  <c r="AC287" i="40"/>
  <c r="V421" i="40"/>
  <c r="V436" i="40"/>
  <c r="BO1718" i="33"/>
  <c r="BO1720" i="33"/>
  <c r="AD198" i="40"/>
  <c r="AD277" i="40"/>
  <c r="AD278" i="40"/>
  <c r="AM263" i="33"/>
  <c r="AM269" i="33"/>
  <c r="BS530" i="33"/>
  <c r="AE530" i="40"/>
  <c r="AE525" i="40"/>
  <c r="AV362" i="33"/>
  <c r="AW362" i="33"/>
  <c r="AX362" i="33"/>
  <c r="AY362" i="33"/>
  <c r="AB287" i="40"/>
  <c r="AB288" i="40"/>
  <c r="AB240" i="40"/>
  <c r="AC196" i="40"/>
  <c r="AL481" i="33"/>
  <c r="V481" i="40"/>
  <c r="V471" i="40"/>
  <c r="BO547" i="33"/>
  <c r="AD547" i="40"/>
  <c r="AD545" i="40"/>
  <c r="AC374" i="40"/>
  <c r="AC384" i="40"/>
  <c r="BO374" i="33"/>
  <c r="BP374" i="33"/>
  <c r="BQ374" i="33"/>
  <c r="BR374" i="33"/>
  <c r="AG361" i="33"/>
  <c r="AF568" i="33"/>
  <c r="BW515" i="33"/>
  <c r="BX515" i="33"/>
  <c r="BY515" i="33"/>
  <c r="BZ515" i="33"/>
  <c r="AE515" i="40"/>
  <c r="AG112" i="33"/>
  <c r="AF1656" i="33"/>
  <c r="AF1655" i="33"/>
  <c r="AF1659" i="33"/>
  <c r="AF1970" i="33"/>
  <c r="AF1971" i="33"/>
  <c r="AF1980" i="33"/>
  <c r="AF233" i="33"/>
  <c r="BW462" i="33"/>
  <c r="BX462" i="33"/>
  <c r="BY462" i="33"/>
  <c r="BZ462" i="33"/>
  <c r="AE462" i="40"/>
  <c r="BS477" i="33"/>
  <c r="BT477" i="33"/>
  <c r="BU477" i="33"/>
  <c r="BV477" i="33"/>
  <c r="AD477" i="40"/>
  <c r="AL383" i="33"/>
  <c r="V378" i="40"/>
  <c r="V383" i="40"/>
  <c r="AL504" i="33"/>
  <c r="V504" i="40"/>
  <c r="V494" i="40"/>
  <c r="AV113" i="33"/>
  <c r="AW113" i="33"/>
  <c r="AX113" i="33"/>
  <c r="AY113" i="33"/>
  <c r="AB210" i="40"/>
  <c r="AC191" i="40"/>
  <c r="BS27" i="33"/>
  <c r="AE533" i="40"/>
  <c r="AL519" i="33"/>
  <c r="V519" i="40"/>
  <c r="V509" i="40"/>
  <c r="BS117" i="33"/>
  <c r="BT117" i="33"/>
  <c r="BU117" i="33"/>
  <c r="BV117" i="33"/>
  <c r="AD117" i="40"/>
  <c r="BW500" i="33"/>
  <c r="BX500" i="33"/>
  <c r="BY500" i="33"/>
  <c r="BZ500" i="33"/>
  <c r="AE500" i="40"/>
  <c r="AC199" i="40"/>
  <c r="AC282" i="40"/>
  <c r="AC283" i="40"/>
  <c r="BW18" i="33"/>
  <c r="AF532" i="40"/>
  <c r="BS36" i="33"/>
  <c r="AE538" i="40"/>
  <c r="AM598" i="33"/>
  <c r="AM604" i="33"/>
  <c r="AL466" i="33"/>
  <c r="V466" i="40"/>
  <c r="V456" i="40"/>
  <c r="X362" i="40"/>
  <c r="AD575" i="40"/>
  <c r="W593" i="40"/>
  <c r="V227" i="40"/>
  <c r="V228" i="40"/>
  <c r="V295" i="40"/>
  <c r="V296" i="40"/>
  <c r="V223" i="40"/>
  <c r="V224" i="40"/>
  <c r="Z211" i="40"/>
  <c r="BC291" i="33"/>
  <c r="AA212" i="40"/>
  <c r="Z291" i="40"/>
  <c r="Z292" i="40"/>
  <c r="AB35" i="40"/>
  <c r="AA40" i="40"/>
  <c r="AB31" i="40"/>
  <c r="AJ64" i="33"/>
  <c r="AJ784" i="33"/>
  <c r="AL63" i="33"/>
  <c r="V63" i="40"/>
  <c r="AL566" i="33"/>
  <c r="V566" i="40"/>
  <c r="AH1683" i="33"/>
  <c r="AH1740" i="33"/>
  <c r="AH1741" i="33"/>
  <c r="AH1758" i="33"/>
  <c r="U1737" i="40"/>
  <c r="AI297" i="33"/>
  <c r="AH1684" i="33"/>
  <c r="AG1742" i="33"/>
  <c r="AL1962" i="33"/>
  <c r="V1842" i="40"/>
  <c r="AL1812" i="33"/>
  <c r="BC293" i="33"/>
  <c r="AC22" i="40"/>
  <c r="BC211" i="33"/>
  <c r="BC1628" i="33"/>
  <c r="AK58" i="33"/>
  <c r="AM1962" i="33"/>
  <c r="AL1810" i="33"/>
  <c r="BL1693" i="33"/>
  <c r="BL35" i="33"/>
  <c r="BJ40" i="33"/>
  <c r="BH40" i="33"/>
  <c r="BM1693" i="33"/>
  <c r="BM35" i="33"/>
  <c r="BG40" i="33"/>
  <c r="BN1693" i="33"/>
  <c r="BN35" i="33"/>
  <c r="BK1693" i="33"/>
  <c r="BK35" i="33"/>
  <c r="BI40" i="33"/>
  <c r="AJ1677" i="33"/>
  <c r="AJ62" i="33"/>
  <c r="AE1866" i="33"/>
  <c r="AD1922" i="33"/>
  <c r="BC292" i="33"/>
  <c r="AI1805" i="33"/>
  <c r="AI1963" i="33"/>
  <c r="AE1652" i="33"/>
  <c r="AE1961" i="33"/>
  <c r="AG1652" i="33"/>
  <c r="AG1961" i="33"/>
  <c r="AG1966" i="33"/>
  <c r="AJ1788" i="33"/>
  <c r="AJ295" i="33"/>
  <c r="AJ296" i="33"/>
  <c r="AK1783" i="33"/>
  <c r="AJ1784" i="33"/>
  <c r="AJ1880" i="33"/>
  <c r="AJ1890" i="33"/>
  <c r="AJ1894" i="33"/>
  <c r="AJ1672" i="33"/>
  <c r="AK1744" i="33"/>
  <c r="AK1794" i="33"/>
  <c r="AK1736" i="33"/>
  <c r="AK1737" i="33"/>
  <c r="AK1785" i="33"/>
  <c r="AK1788" i="33"/>
  <c r="AJ1804" i="33"/>
  <c r="AJ1805" i="33"/>
  <c r="AJ1963" i="33"/>
  <c r="AJ1949" i="33"/>
  <c r="AR1543" i="33"/>
  <c r="AR1544" i="33"/>
  <c r="AR1642" i="33"/>
  <c r="AR1547" i="33"/>
  <c r="AR1548" i="33"/>
  <c r="AL740" i="33"/>
  <c r="V740" i="40"/>
  <c r="AM730" i="33"/>
  <c r="AL731" i="33"/>
  <c r="V731" i="40"/>
  <c r="AH1648" i="33"/>
  <c r="AP1418" i="33"/>
  <c r="W1418" i="40"/>
  <c r="AT1539" i="33"/>
  <c r="X1539" i="40"/>
  <c r="AS1542" i="33"/>
  <c r="AJ847" i="33"/>
  <c r="AJ848" i="33"/>
  <c r="AH1745" i="33"/>
  <c r="AH1746" i="33"/>
  <c r="AJ843" i="33"/>
  <c r="AJ844" i="33"/>
  <c r="AM720" i="33"/>
  <c r="AL721" i="33"/>
  <c r="V721" i="40"/>
  <c r="AL725" i="33"/>
  <c r="V725" i="40"/>
  <c r="AO1879" i="33"/>
  <c r="AP1775" i="33"/>
  <c r="AO1801" i="33"/>
  <c r="AK726" i="33"/>
  <c r="AL780" i="33"/>
  <c r="AL1668" i="33"/>
  <c r="AL776" i="33"/>
  <c r="AL777" i="33"/>
  <c r="AO850" i="33"/>
  <c r="AN851" i="33"/>
  <c r="AN852" i="33"/>
  <c r="AN769" i="33"/>
  <c r="AL736" i="33"/>
  <c r="V736" i="40"/>
  <c r="AM735" i="33"/>
  <c r="AO1474" i="33"/>
  <c r="AO1475" i="33"/>
  <c r="AN1733" i="33"/>
  <c r="AN1734" i="33"/>
  <c r="AL716" i="33"/>
  <c r="V716" i="40"/>
  <c r="AM715" i="33"/>
  <c r="AL802" i="33"/>
  <c r="AL838" i="33"/>
  <c r="V838" i="40"/>
  <c r="V839" i="40"/>
  <c r="AK840" i="33"/>
  <c r="AK839" i="33"/>
  <c r="AI1737" i="33"/>
  <c r="AI1738" i="33"/>
  <c r="AK814" i="33"/>
  <c r="AK846" i="33"/>
  <c r="W1473" i="40"/>
  <c r="AM727" i="33"/>
  <c r="AN717" i="33"/>
  <c r="AN46" i="33"/>
  <c r="AN49" i="33"/>
  <c r="AM799" i="33"/>
  <c r="AM768" i="33"/>
  <c r="AM1631" i="33"/>
  <c r="AM801" i="33"/>
  <c r="AI1757" i="33"/>
  <c r="AI1687" i="33"/>
  <c r="AI1744" i="33"/>
  <c r="AI1647" i="33"/>
  <c r="AL807" i="33"/>
  <c r="AL805" i="33"/>
  <c r="AL811" i="33"/>
  <c r="AL812" i="33"/>
  <c r="AL813" i="33"/>
  <c r="AL55" i="33"/>
  <c r="V55" i="40"/>
  <c r="AO1732" i="33"/>
  <c r="AN1801" i="33"/>
  <c r="AN1879" i="33"/>
  <c r="AO1775" i="33"/>
  <c r="AO1776" i="33"/>
  <c r="AK781" i="33"/>
  <c r="AM732" i="33"/>
  <c r="AL742" i="33"/>
  <c r="V742" i="40"/>
  <c r="AK842" i="33"/>
  <c r="AK808" i="33"/>
  <c r="AP1405" i="33"/>
  <c r="W1405" i="40"/>
  <c r="AP1732" i="33"/>
  <c r="AJ834" i="33"/>
  <c r="AJ1679" i="33"/>
  <c r="AK741" i="33"/>
  <c r="AE1655" i="33"/>
  <c r="AN563" i="33"/>
  <c r="AM563" i="33"/>
  <c r="AK228" i="33"/>
  <c r="AK231" i="33"/>
  <c r="AL632" i="33"/>
  <c r="V632" i="40"/>
  <c r="V633" i="40"/>
  <c r="AL1678" i="33"/>
  <c r="V1678" i="40"/>
  <c r="AK633" i="33"/>
  <c r="AK634" i="33"/>
  <c r="BE291" i="33"/>
  <c r="BE292" i="33"/>
  <c r="BF292" i="33"/>
  <c r="BF291" i="33"/>
  <c r="BF293" i="33"/>
  <c r="BE293" i="33"/>
  <c r="AP1410" i="33"/>
  <c r="W1410" i="40"/>
  <c r="AO1411" i="33"/>
  <c r="BD292" i="33"/>
  <c r="BD293" i="33"/>
  <c r="BD291" i="33"/>
  <c r="BG212" i="33"/>
  <c r="BG1629" i="33"/>
  <c r="BH212" i="33"/>
  <c r="BI212" i="33"/>
  <c r="BJ212" i="33"/>
  <c r="AM712" i="33"/>
  <c r="AL711" i="33"/>
  <c r="V711" i="40"/>
  <c r="AN558" i="33"/>
  <c r="AN559" i="33"/>
  <c r="BW432" i="33"/>
  <c r="BX432" i="33"/>
  <c r="BY432" i="33"/>
  <c r="BZ432" i="33"/>
  <c r="AN510" i="33"/>
  <c r="AM520" i="33"/>
  <c r="AM509" i="33"/>
  <c r="AM519" i="33"/>
  <c r="AN457" i="33"/>
  <c r="AM467" i="33"/>
  <c r="AM456" i="33"/>
  <c r="AM466" i="33"/>
  <c r="AN490" i="33"/>
  <c r="AM489" i="33"/>
  <c r="AM482" i="33"/>
  <c r="AN472" i="33"/>
  <c r="AM471" i="33"/>
  <c r="AM481" i="33"/>
  <c r="AN452" i="33"/>
  <c r="AM451" i="33"/>
  <c r="AM505" i="33"/>
  <c r="AN495" i="33"/>
  <c r="AM494" i="33"/>
  <c r="AM504" i="33"/>
  <c r="AL421" i="33"/>
  <c r="BN279" i="33"/>
  <c r="AM435" i="33"/>
  <c r="AN425" i="33"/>
  <c r="AM426" i="33"/>
  <c r="AM420" i="33"/>
  <c r="AN415" i="33"/>
  <c r="AM416" i="33"/>
  <c r="BM279" i="33"/>
  <c r="AM422" i="33"/>
  <c r="AN412" i="33"/>
  <c r="AN427" i="33"/>
  <c r="AM437" i="33"/>
  <c r="BL279" i="33"/>
  <c r="AN430" i="33"/>
  <c r="AM431" i="33"/>
  <c r="AN410" i="33"/>
  <c r="AM411" i="33"/>
  <c r="BW417" i="33"/>
  <c r="BX417" i="33"/>
  <c r="BY417" i="33"/>
  <c r="BZ417" i="33"/>
  <c r="BW407" i="33"/>
  <c r="BX407" i="33"/>
  <c r="BY407" i="33"/>
  <c r="BZ407" i="33"/>
  <c r="AL436" i="33"/>
  <c r="AO405" i="33"/>
  <c r="AN406" i="33"/>
  <c r="AO549" i="33"/>
  <c r="AO552" i="33"/>
  <c r="AO553" i="33"/>
  <c r="AO557" i="33"/>
  <c r="AM393" i="33"/>
  <c r="AN392" i="33"/>
  <c r="BX616" i="33"/>
  <c r="BX615" i="33"/>
  <c r="BX614" i="33"/>
  <c r="BX538" i="33"/>
  <c r="BX1620" i="33"/>
  <c r="BX1728" i="33"/>
  <c r="BX533" i="33"/>
  <c r="BX1616" i="33"/>
  <c r="BX1723" i="33"/>
  <c r="BX525" i="33"/>
  <c r="BX1608" i="33"/>
  <c r="AN599" i="33"/>
  <c r="AN589" i="33"/>
  <c r="AN590" i="33"/>
  <c r="AO588" i="33"/>
  <c r="AN587" i="33"/>
  <c r="AN598" i="33"/>
  <c r="AN604" i="33"/>
  <c r="BW615" i="33"/>
  <c r="BW614" i="33"/>
  <c r="BW525" i="33"/>
  <c r="BW1608" i="33"/>
  <c r="BW616" i="33"/>
  <c r="BW538" i="33"/>
  <c r="BW1620" i="33"/>
  <c r="BW1728" i="33"/>
  <c r="BW533" i="33"/>
  <c r="BW1616" i="33"/>
  <c r="BW1723" i="33"/>
  <c r="BW379" i="33"/>
  <c r="BX379" i="33"/>
  <c r="BY379" i="33"/>
  <c r="BZ379" i="33"/>
  <c r="BU545" i="33"/>
  <c r="BU547" i="33"/>
  <c r="BU575" i="33"/>
  <c r="AR594" i="33"/>
  <c r="AQ593" i="33"/>
  <c r="AL607" i="33"/>
  <c r="AL644" i="33"/>
  <c r="V644" i="40"/>
  <c r="V645" i="40"/>
  <c r="BT545" i="33"/>
  <c r="BT547" i="33"/>
  <c r="BT575" i="33"/>
  <c r="BZ615" i="33"/>
  <c r="BZ525" i="33"/>
  <c r="BZ1608" i="33"/>
  <c r="BZ616" i="33"/>
  <c r="BZ533" i="33"/>
  <c r="BZ1616" i="33"/>
  <c r="BZ1723" i="33"/>
  <c r="BZ614" i="33"/>
  <c r="BZ538" i="33"/>
  <c r="BZ1620" i="33"/>
  <c r="BZ1728" i="33"/>
  <c r="BQ628" i="33"/>
  <c r="BQ546" i="33"/>
  <c r="BS545" i="33"/>
  <c r="BS575" i="33"/>
  <c r="BV545" i="33"/>
  <c r="BV547" i="33"/>
  <c r="BV575" i="33"/>
  <c r="BM630" i="33"/>
  <c r="BM629" i="33"/>
  <c r="AM600" i="33"/>
  <c r="AM605" i="33"/>
  <c r="AM606" i="33"/>
  <c r="AM54" i="33"/>
  <c r="AK641" i="33"/>
  <c r="AK642" i="33"/>
  <c r="AL398" i="33"/>
  <c r="AP650" i="33"/>
  <c r="AQ648" i="33"/>
  <c r="AP649" i="33"/>
  <c r="AP551" i="33"/>
  <c r="W551" i="40"/>
  <c r="BW394" i="33"/>
  <c r="BX394" i="33"/>
  <c r="BY394" i="33"/>
  <c r="BZ394" i="33"/>
  <c r="AL601" i="33"/>
  <c r="AL640" i="33"/>
  <c r="V640" i="40"/>
  <c r="V641" i="40"/>
  <c r="AK646" i="33"/>
  <c r="AK645" i="33"/>
  <c r="AO372" i="33"/>
  <c r="AN373" i="33"/>
  <c r="BY615" i="33"/>
  <c r="BY616" i="33"/>
  <c r="BY614" i="33"/>
  <c r="BY533" i="33"/>
  <c r="BY1616" i="33"/>
  <c r="BY1723" i="33"/>
  <c r="BY538" i="33"/>
  <c r="BY1620" i="33"/>
  <c r="BY1728" i="33"/>
  <c r="BY525" i="33"/>
  <c r="BY1608" i="33"/>
  <c r="BW369" i="33"/>
  <c r="BX369" i="33"/>
  <c r="BY369" i="33"/>
  <c r="BZ369" i="33"/>
  <c r="AQ582" i="33"/>
  <c r="AP583" i="33"/>
  <c r="AP581" i="33"/>
  <c r="AP548" i="33"/>
  <c r="W548" i="40"/>
  <c r="AP259" i="33"/>
  <c r="W259" i="40"/>
  <c r="AO258" i="33"/>
  <c r="AO215" i="33"/>
  <c r="AO1633" i="33"/>
  <c r="AM368" i="33"/>
  <c r="AN367" i="33"/>
  <c r="BR628" i="33"/>
  <c r="BR546" i="33"/>
  <c r="BN630" i="33"/>
  <c r="BN629" i="33"/>
  <c r="AN387" i="33"/>
  <c r="AM388" i="33"/>
  <c r="AM397" i="33"/>
  <c r="BP546" i="33"/>
  <c r="BP628" i="33"/>
  <c r="BL629" i="33"/>
  <c r="AM378" i="33"/>
  <c r="AM383" i="33"/>
  <c r="AN377" i="33"/>
  <c r="AM382" i="33"/>
  <c r="AN638" i="33"/>
  <c r="AN637" i="33"/>
  <c r="AO584" i="33"/>
  <c r="AO636" i="33"/>
  <c r="AN389" i="33"/>
  <c r="AM399" i="33"/>
  <c r="AN384" i="33"/>
  <c r="AM122" i="33"/>
  <c r="AL155" i="33"/>
  <c r="V155" i="40"/>
  <c r="AK138" i="33"/>
  <c r="AK149" i="33"/>
  <c r="AK175" i="33"/>
  <c r="AK185" i="33"/>
  <c r="BK279" i="33"/>
  <c r="BN278" i="33"/>
  <c r="BR277" i="33"/>
  <c r="BR278" i="33"/>
  <c r="AM249" i="33"/>
  <c r="AM299" i="33"/>
  <c r="BQ277" i="33"/>
  <c r="BQ278" i="33"/>
  <c r="BO277" i="33"/>
  <c r="BO278" i="33"/>
  <c r="AJ309" i="33"/>
  <c r="AJ308" i="33"/>
  <c r="BP277" i="33"/>
  <c r="AL223" i="33"/>
  <c r="AL224" i="33"/>
  <c r="AL227" i="33"/>
  <c r="AL1666" i="33"/>
  <c r="V1666" i="40"/>
  <c r="AK272" i="33"/>
  <c r="AK307" i="33"/>
  <c r="AL301" i="33"/>
  <c r="AL300" i="33"/>
  <c r="AM214" i="33"/>
  <c r="AM217" i="33"/>
  <c r="AM218" i="33"/>
  <c r="AM222" i="33"/>
  <c r="AK266" i="33"/>
  <c r="AK303" i="33"/>
  <c r="AO311" i="33"/>
  <c r="AN313" i="33"/>
  <c r="AN312" i="33"/>
  <c r="AN216" i="33"/>
  <c r="AJ305" i="33"/>
  <c r="AJ304" i="33"/>
  <c r="AK171" i="33"/>
  <c r="AK170" i="33"/>
  <c r="AL265" i="33"/>
  <c r="AL270" i="33"/>
  <c r="AL271" i="33"/>
  <c r="AL53" i="33"/>
  <c r="V53" i="40"/>
  <c r="AN248" i="33"/>
  <c r="AO247" i="33"/>
  <c r="AO44" i="33"/>
  <c r="AN246" i="33"/>
  <c r="AN213" i="33"/>
  <c r="AM255" i="33"/>
  <c r="AM264" i="33"/>
  <c r="AO253" i="33"/>
  <c r="AN254" i="33"/>
  <c r="AN252" i="33"/>
  <c r="AN263" i="33"/>
  <c r="AN269" i="33"/>
  <c r="V176" i="40"/>
  <c r="V186" i="40"/>
  <c r="AK186" i="33"/>
  <c r="BJ289" i="33"/>
  <c r="BJ288" i="33"/>
  <c r="BI288" i="33"/>
  <c r="BI289" i="33"/>
  <c r="AL184" i="33"/>
  <c r="BH288" i="33"/>
  <c r="BH289" i="33"/>
  <c r="BK26" i="33"/>
  <c r="BK31" i="33"/>
  <c r="BK282" i="33"/>
  <c r="BK284" i="33"/>
  <c r="BK283" i="33"/>
  <c r="AL169" i="33"/>
  <c r="BK287" i="33"/>
  <c r="BK288" i="33"/>
  <c r="BK240" i="33"/>
  <c r="BL26" i="33"/>
  <c r="BL31" i="33"/>
  <c r="BL282" i="33"/>
  <c r="BL284" i="33"/>
  <c r="BL283" i="33"/>
  <c r="BL287" i="33"/>
  <c r="BL240" i="33"/>
  <c r="BM287" i="33"/>
  <c r="BM240" i="33"/>
  <c r="BN26" i="33"/>
  <c r="BN31" i="33"/>
  <c r="BN283" i="33"/>
  <c r="BN282" i="33"/>
  <c r="BN284" i="33"/>
  <c r="BG289" i="33"/>
  <c r="BG288" i="33"/>
  <c r="AB26" i="40"/>
  <c r="BM26" i="33"/>
  <c r="BM31" i="33"/>
  <c r="BM283" i="33"/>
  <c r="BM282" i="33"/>
  <c r="BM284" i="33"/>
  <c r="BN287" i="33"/>
  <c r="BN288" i="33"/>
  <c r="BN240" i="33"/>
  <c r="V137" i="40"/>
  <c r="V148" i="40"/>
  <c r="AK148" i="33"/>
  <c r="BR199" i="33"/>
  <c r="BR1616" i="33"/>
  <c r="BR1723" i="33"/>
  <c r="BR17" i="33"/>
  <c r="BR22" i="33"/>
  <c r="BR203" i="33"/>
  <c r="BR1620" i="33"/>
  <c r="BR1728" i="33"/>
  <c r="BR196" i="33"/>
  <c r="BR1613" i="33"/>
  <c r="BR191" i="33"/>
  <c r="BR1608" i="33"/>
  <c r="BL210" i="33"/>
  <c r="BL1627" i="33"/>
  <c r="BM210" i="33"/>
  <c r="BM1627" i="33"/>
  <c r="BZ198" i="33"/>
  <c r="BV198" i="33"/>
  <c r="AK132" i="33"/>
  <c r="BQ196" i="33"/>
  <c r="BQ1613" i="33"/>
  <c r="BQ17" i="33"/>
  <c r="BQ22" i="33"/>
  <c r="BQ203" i="33"/>
  <c r="BQ1620" i="33"/>
  <c r="BQ1728" i="33"/>
  <c r="BQ199" i="33"/>
  <c r="BQ1616" i="33"/>
  <c r="BQ1723" i="33"/>
  <c r="BQ191" i="33"/>
  <c r="BQ1608" i="33"/>
  <c r="BN210" i="33"/>
  <c r="BN1627" i="33"/>
  <c r="BY198" i="33"/>
  <c r="BU198" i="33"/>
  <c r="BO17" i="33"/>
  <c r="BO22" i="33"/>
  <c r="BO191" i="33"/>
  <c r="BO1608" i="33"/>
  <c r="BO199" i="33"/>
  <c r="BO1616" i="33"/>
  <c r="BO1723" i="33"/>
  <c r="BO196" i="33"/>
  <c r="BO1613" i="33"/>
  <c r="BO203" i="33"/>
  <c r="BO1620" i="33"/>
  <c r="BO1728" i="33"/>
  <c r="BK210" i="33"/>
  <c r="BK1627" i="33"/>
  <c r="AL139" i="33"/>
  <c r="V139" i="40"/>
  <c r="V150" i="40"/>
  <c r="AK150" i="33"/>
  <c r="BP17" i="33"/>
  <c r="BP22" i="33"/>
  <c r="BP203" i="33"/>
  <c r="BP1620" i="33"/>
  <c r="BP1728" i="33"/>
  <c r="BP196" i="33"/>
  <c r="BP1613" i="33"/>
  <c r="BP199" i="33"/>
  <c r="BP1616" i="33"/>
  <c r="BP1723" i="33"/>
  <c r="BP191" i="33"/>
  <c r="BP1608" i="33"/>
  <c r="BW1615" i="33"/>
  <c r="BS198" i="33"/>
  <c r="BS1615" i="33"/>
  <c r="BX198" i="33"/>
  <c r="BT198" i="33"/>
  <c r="P22" i="45"/>
  <c r="CC538" i="33"/>
  <c r="CC1620" i="33"/>
  <c r="CC1728" i="33"/>
  <c r="CG1729" i="33"/>
  <c r="F13" i="44"/>
  <c r="P25" i="45"/>
  <c r="AE1741" i="33"/>
  <c r="AF1742" i="33"/>
  <c r="AD1982" i="33"/>
  <c r="T1860" i="40"/>
  <c r="E29" i="45"/>
  <c r="AC1693" i="40"/>
  <c r="AQ1858" i="33"/>
  <c r="W1765" i="40"/>
  <c r="BC1909" i="33"/>
  <c r="BD1909" i="33"/>
  <c r="BE1909" i="33"/>
  <c r="BF1909" i="33"/>
  <c r="Z1789" i="40"/>
  <c r="W1711" i="40"/>
  <c r="W1712" i="40"/>
  <c r="AY1919" i="33"/>
  <c r="AZ1919" i="33"/>
  <c r="BA1919" i="33"/>
  <c r="BB1919" i="33"/>
  <c r="Y1799" i="40"/>
  <c r="BO1719" i="33"/>
  <c r="AI1949" i="33"/>
  <c r="AE1966" i="33"/>
  <c r="BR1729" i="33"/>
  <c r="BR1730" i="33"/>
  <c r="BR1725" i="33"/>
  <c r="BR1724" i="33"/>
  <c r="BZ1730" i="33"/>
  <c r="AF1707" i="40"/>
  <c r="CE1719" i="33"/>
  <c r="AG1697" i="40"/>
  <c r="BS176" i="33"/>
  <c r="BT176" i="33"/>
  <c r="BU176" i="33"/>
  <c r="BV176" i="33"/>
  <c r="BO154" i="33"/>
  <c r="BP154" i="33"/>
  <c r="BQ154" i="33"/>
  <c r="BR154" i="33"/>
  <c r="AD1707" i="40"/>
  <c r="AD1708" i="40"/>
  <c r="BO1729" i="33"/>
  <c r="BO1730" i="33"/>
  <c r="BZ1725" i="33"/>
  <c r="BX1725" i="33"/>
  <c r="BO137" i="33"/>
  <c r="BP137" i="33"/>
  <c r="BQ137" i="33"/>
  <c r="BR137" i="33"/>
  <c r="BO159" i="33"/>
  <c r="BP159" i="33"/>
  <c r="BQ159" i="33"/>
  <c r="BR159" i="33"/>
  <c r="BP1724" i="33"/>
  <c r="BP1725" i="33"/>
  <c r="BQ1724" i="33"/>
  <c r="BQ1725" i="33"/>
  <c r="BY1730" i="33"/>
  <c r="BX1730" i="33"/>
  <c r="BS161" i="33"/>
  <c r="BT161" i="33"/>
  <c r="BU161" i="33"/>
  <c r="BV161" i="33"/>
  <c r="U1719" i="40"/>
  <c r="U1720" i="40"/>
  <c r="BS156" i="33"/>
  <c r="BT156" i="33"/>
  <c r="BU156" i="33"/>
  <c r="BV156" i="33"/>
  <c r="AF1702" i="40"/>
  <c r="AD1702" i="40"/>
  <c r="AD1703" i="40"/>
  <c r="BO1725" i="33"/>
  <c r="BO1724" i="33"/>
  <c r="BQ1729" i="33"/>
  <c r="BQ1730" i="33"/>
  <c r="BL630" i="33"/>
  <c r="BY1725" i="33"/>
  <c r="BP1729" i="33"/>
  <c r="BP1730" i="33"/>
  <c r="AM1632" i="33"/>
  <c r="BK630" i="33"/>
  <c r="CB538" i="33"/>
  <c r="CB1620" i="33"/>
  <c r="CB1728" i="33"/>
  <c r="BO174" i="33"/>
  <c r="BP174" i="33"/>
  <c r="BQ174" i="33"/>
  <c r="BR174" i="33"/>
  <c r="AI1665" i="33"/>
  <c r="AJ1673" i="33"/>
  <c r="V1668" i="40"/>
  <c r="AI1688" i="33"/>
  <c r="AC628" i="40"/>
  <c r="AC629" i="40"/>
  <c r="CD615" i="33"/>
  <c r="CD525" i="33"/>
  <c r="CD1608" i="33"/>
  <c r="CD538" i="33"/>
  <c r="CD1620" i="33"/>
  <c r="CD1728" i="33"/>
  <c r="CD614" i="33"/>
  <c r="CD533" i="33"/>
  <c r="CD1616" i="33"/>
  <c r="CD1723" i="33"/>
  <c r="CD18" i="33"/>
  <c r="CD22" i="33"/>
  <c r="AJ1756" i="33"/>
  <c r="AD1748" i="33"/>
  <c r="T1658" i="40"/>
  <c r="E10" i="45"/>
  <c r="AF1658" i="33"/>
  <c r="AF1748" i="33"/>
  <c r="AF1749" i="33"/>
  <c r="AD1615" i="40"/>
  <c r="CA525" i="33"/>
  <c r="CA1608" i="33"/>
  <c r="AL1665" i="33"/>
  <c r="CA615" i="33"/>
  <c r="BO628" i="33"/>
  <c r="AD628" i="40"/>
  <c r="CA18" i="33"/>
  <c r="CA22" i="33"/>
  <c r="CA533" i="33"/>
  <c r="CA1616" i="33"/>
  <c r="CA1723" i="33"/>
  <c r="CA614" i="33"/>
  <c r="CA616" i="33"/>
  <c r="AN1634" i="33"/>
  <c r="CA538" i="33"/>
  <c r="CA1620" i="33"/>
  <c r="AL1794" i="33"/>
  <c r="AM1792" i="33"/>
  <c r="AD1616" i="40"/>
  <c r="BO546" i="33"/>
  <c r="AD546" i="40"/>
  <c r="CB614" i="33"/>
  <c r="CC18" i="33"/>
  <c r="CC22" i="33"/>
  <c r="CC525" i="33"/>
  <c r="CC1608" i="33"/>
  <c r="CB615" i="33"/>
  <c r="AA1629" i="40"/>
  <c r="CC533" i="33"/>
  <c r="CC1616" i="33"/>
  <c r="CC1723" i="33"/>
  <c r="CB616" i="33"/>
  <c r="CB18" i="33"/>
  <c r="CB22" i="33"/>
  <c r="CD616" i="33"/>
  <c r="CC614" i="33"/>
  <c r="CC615" i="33"/>
  <c r="CB533" i="33"/>
  <c r="CB1616" i="33"/>
  <c r="CB1723" i="33"/>
  <c r="AG532" i="40"/>
  <c r="CC616" i="33"/>
  <c r="CB525" i="33"/>
  <c r="CB1608" i="33"/>
  <c r="AD1608" i="40"/>
  <c r="AD1613" i="40"/>
  <c r="AM1635" i="33"/>
  <c r="BR1719" i="33"/>
  <c r="BR1720" i="33"/>
  <c r="BQ1719" i="33"/>
  <c r="BJ211" i="33"/>
  <c r="BJ1628" i="33"/>
  <c r="BJ1629" i="33"/>
  <c r="BJ1630" i="33"/>
  <c r="AJ1641" i="33"/>
  <c r="AJ1744" i="33"/>
  <c r="V1636" i="40"/>
  <c r="G6" i="45"/>
  <c r="CJ1541" i="33"/>
  <c r="CK1541" i="33"/>
  <c r="CL1541" i="33"/>
  <c r="CM1541" i="33"/>
  <c r="AF1616" i="40"/>
  <c r="BI211" i="33"/>
  <c r="BI1628" i="33"/>
  <c r="BI1629" i="33"/>
  <c r="BI1630" i="33"/>
  <c r="AQ1642" i="33"/>
  <c r="AF1620" i="40"/>
  <c r="BH211" i="33"/>
  <c r="BH1628" i="33"/>
  <c r="BH1629" i="33"/>
  <c r="BH1630" i="33"/>
  <c r="AA1630" i="40"/>
  <c r="BG1630" i="33"/>
  <c r="AA1628" i="40"/>
  <c r="BT1615" i="33"/>
  <c r="BT1718" i="33"/>
  <c r="AF1608" i="40"/>
  <c r="BX17" i="33"/>
  <c r="BX22" i="33"/>
  <c r="BX1615" i="33"/>
  <c r="BX1718" i="33"/>
  <c r="BU1615" i="33"/>
  <c r="BU1718" i="33"/>
  <c r="BY17" i="33"/>
  <c r="BY22" i="33"/>
  <c r="BY1615" i="33"/>
  <c r="BY1718" i="33"/>
  <c r="AC1627" i="40"/>
  <c r="BZ17" i="33"/>
  <c r="BZ22" i="33"/>
  <c r="BZ1615" i="33"/>
  <c r="BZ1718" i="33"/>
  <c r="CJ1540" i="33"/>
  <c r="CK1540" i="33"/>
  <c r="CL1540" i="33"/>
  <c r="CM1540" i="33"/>
  <c r="BP1718" i="33"/>
  <c r="BP1719" i="33"/>
  <c r="AD1620" i="40"/>
  <c r="AG1615" i="40"/>
  <c r="V1631" i="40"/>
  <c r="BV1615" i="33"/>
  <c r="BV1718" i="33"/>
  <c r="V1635" i="40"/>
  <c r="AH1541" i="40"/>
  <c r="AI1648" i="33"/>
  <c r="AI1649" i="33"/>
  <c r="AH1650" i="33"/>
  <c r="AH1652" i="33"/>
  <c r="U1652" i="40"/>
  <c r="U1648" i="40"/>
  <c r="W1469" i="40"/>
  <c r="AI1467" i="40"/>
  <c r="W1468" i="40"/>
  <c r="AI1408" i="40"/>
  <c r="W1404" i="40"/>
  <c r="AM1475" i="33"/>
  <c r="AH1401" i="40"/>
  <c r="W1415" i="40"/>
  <c r="W1414" i="40"/>
  <c r="AI1407" i="40"/>
  <c r="AI703" i="33"/>
  <c r="U703" i="40"/>
  <c r="AH786" i="33"/>
  <c r="U786" i="40"/>
  <c r="AP1420" i="33"/>
  <c r="W1420" i="40"/>
  <c r="Y704" i="40"/>
  <c r="AN1482" i="33"/>
  <c r="AZ704" i="33"/>
  <c r="BA704" i="33"/>
  <c r="BB704" i="33"/>
  <c r="BC704" i="33"/>
  <c r="AQ45" i="33"/>
  <c r="AM49" i="33"/>
  <c r="AE27" i="40"/>
  <c r="V799" i="40"/>
  <c r="V853" i="40"/>
  <c r="AE36" i="40"/>
  <c r="BY626" i="33"/>
  <c r="BY624" i="33"/>
  <c r="BY625" i="33"/>
  <c r="BW619" i="33"/>
  <c r="BW620" i="33"/>
  <c r="BW621" i="33"/>
  <c r="BY619" i="33"/>
  <c r="BY621" i="33"/>
  <c r="BY620" i="33"/>
  <c r="BW624" i="33"/>
  <c r="BW625" i="33"/>
  <c r="BW626" i="33"/>
  <c r="V805" i="40"/>
  <c r="V811" i="40"/>
  <c r="W651" i="40"/>
  <c r="CC625" i="33"/>
  <c r="CC624" i="33"/>
  <c r="BZ625" i="33"/>
  <c r="BZ626" i="33"/>
  <c r="BZ624" i="33"/>
  <c r="BX619" i="33"/>
  <c r="BX620" i="33"/>
  <c r="BX621" i="33"/>
  <c r="AC240" i="40"/>
  <c r="AF614" i="40"/>
  <c r="AF615" i="40"/>
  <c r="BX626" i="33"/>
  <c r="BX625" i="33"/>
  <c r="BX624" i="33"/>
  <c r="BZ620" i="33"/>
  <c r="BZ621" i="33"/>
  <c r="BZ619" i="33"/>
  <c r="AE624" i="40"/>
  <c r="AE625" i="40"/>
  <c r="AI777" i="33"/>
  <c r="V777" i="40"/>
  <c r="V776" i="40"/>
  <c r="AM770" i="33"/>
  <c r="AE619" i="40"/>
  <c r="AE620" i="40"/>
  <c r="V780" i="40"/>
  <c r="AI781" i="33"/>
  <c r="AJ67" i="33"/>
  <c r="Y362" i="40"/>
  <c r="AE1762" i="33"/>
  <c r="AE1759" i="33"/>
  <c r="AF1867" i="33"/>
  <c r="AF1759" i="33"/>
  <c r="AF533" i="40"/>
  <c r="AC288" i="40"/>
  <c r="W581" i="40"/>
  <c r="W552" i="40"/>
  <c r="W553" i="40"/>
  <c r="W549" i="40"/>
  <c r="CA369" i="33"/>
  <c r="CB369" i="33"/>
  <c r="CC369" i="33"/>
  <c r="CD369" i="33"/>
  <c r="AF369" i="40"/>
  <c r="AG369" i="40"/>
  <c r="Y113" i="40"/>
  <c r="BW477" i="33"/>
  <c r="BX477" i="33"/>
  <c r="BY477" i="33"/>
  <c r="BZ477" i="33"/>
  <c r="AE477" i="40"/>
  <c r="AD199" i="40"/>
  <c r="AD282" i="40"/>
  <c r="AD283" i="40"/>
  <c r="CA379" i="33"/>
  <c r="CB379" i="33"/>
  <c r="CC379" i="33"/>
  <c r="CD379" i="33"/>
  <c r="AF379" i="40"/>
  <c r="CA407" i="33"/>
  <c r="CB407" i="33"/>
  <c r="CC407" i="33"/>
  <c r="CD407" i="33"/>
  <c r="AF407" i="40"/>
  <c r="AZ113" i="33"/>
  <c r="BA113" i="33"/>
  <c r="BB113" i="33"/>
  <c r="BC113" i="33"/>
  <c r="CA515" i="33"/>
  <c r="CB515" i="33"/>
  <c r="CC515" i="33"/>
  <c r="CD515" i="33"/>
  <c r="AF515" i="40"/>
  <c r="AG515" i="40"/>
  <c r="AZ362" i="33"/>
  <c r="BA362" i="33"/>
  <c r="BB362" i="33"/>
  <c r="BC362" i="33"/>
  <c r="BS547" i="33"/>
  <c r="AE547" i="40"/>
  <c r="AE545" i="40"/>
  <c r="CA417" i="33"/>
  <c r="CB417" i="33"/>
  <c r="CC417" i="33"/>
  <c r="CD417" i="33"/>
  <c r="AF417" i="40"/>
  <c r="CA462" i="33"/>
  <c r="CB462" i="33"/>
  <c r="CC462" i="33"/>
  <c r="CD462" i="33"/>
  <c r="AF462" i="40"/>
  <c r="AG462" i="40"/>
  <c r="AD191" i="40"/>
  <c r="AL160" i="33"/>
  <c r="V160" i="40"/>
  <c r="V170" i="40"/>
  <c r="V161" i="40"/>
  <c r="V171" i="40"/>
  <c r="CA394" i="33"/>
  <c r="CB394" i="33"/>
  <c r="CC394" i="33"/>
  <c r="CD394" i="33"/>
  <c r="AF394" i="40"/>
  <c r="AG394" i="40"/>
  <c r="AH394" i="40"/>
  <c r="AI394" i="40"/>
  <c r="AJ394" i="40"/>
  <c r="AK394" i="40"/>
  <c r="AL394" i="40"/>
  <c r="AM394" i="40"/>
  <c r="AN394" i="40"/>
  <c r="AO394" i="40"/>
  <c r="AF538" i="40"/>
  <c r="AH361" i="33"/>
  <c r="U361" i="40"/>
  <c r="AG568" i="33"/>
  <c r="CA500" i="33"/>
  <c r="CB500" i="33"/>
  <c r="CC500" i="33"/>
  <c r="CD500" i="33"/>
  <c r="AF500" i="40"/>
  <c r="AG500" i="40"/>
  <c r="AD374" i="40"/>
  <c r="AD384" i="40"/>
  <c r="BS374" i="33"/>
  <c r="BT374" i="33"/>
  <c r="BU374" i="33"/>
  <c r="BV374" i="33"/>
  <c r="AD196" i="40"/>
  <c r="BS1718" i="33"/>
  <c r="AE198" i="40"/>
  <c r="AE277" i="40"/>
  <c r="AE278" i="40"/>
  <c r="AF525" i="40"/>
  <c r="AE575" i="40"/>
  <c r="AH112" i="33"/>
  <c r="U112" i="40"/>
  <c r="AG1656" i="33"/>
  <c r="AG1655" i="33"/>
  <c r="AG1762" i="33"/>
  <c r="AG233" i="33"/>
  <c r="CA432" i="33"/>
  <c r="CB432" i="33"/>
  <c r="CC432" i="33"/>
  <c r="CD432" i="33"/>
  <c r="AF432" i="40"/>
  <c r="BW1718" i="33"/>
  <c r="AF198" i="40"/>
  <c r="AF277" i="40"/>
  <c r="AD203" i="40"/>
  <c r="BW117" i="33"/>
  <c r="BX117" i="33"/>
  <c r="BY117" i="33"/>
  <c r="BZ117" i="33"/>
  <c r="AE117" i="40"/>
  <c r="AQ550" i="33"/>
  <c r="AK295" i="33"/>
  <c r="AK297" i="33"/>
  <c r="AC210" i="40"/>
  <c r="AA291" i="40"/>
  <c r="AA292" i="40"/>
  <c r="BG211" i="33"/>
  <c r="BG1628" i="33"/>
  <c r="AB212" i="40"/>
  <c r="AA211" i="40"/>
  <c r="AC35" i="40"/>
  <c r="AB40" i="40"/>
  <c r="AC31" i="40"/>
  <c r="AL58" i="33"/>
  <c r="V58" i="40"/>
  <c r="O13" i="45"/>
  <c r="CH1719" i="33"/>
  <c r="AJ1676" i="33"/>
  <c r="AJ1758" i="33"/>
  <c r="AL1813" i="33"/>
  <c r="AL1886" i="33"/>
  <c r="AK64" i="33"/>
  <c r="AK784" i="33"/>
  <c r="AL1785" i="33"/>
  <c r="AL1788" i="33"/>
  <c r="CC1720" i="33"/>
  <c r="AN63" i="33"/>
  <c r="AN566" i="33"/>
  <c r="AM63" i="33"/>
  <c r="AM566" i="33"/>
  <c r="AH1742" i="33"/>
  <c r="BG291" i="33"/>
  <c r="AR1859" i="33"/>
  <c r="AR1964" i="33"/>
  <c r="AM1812" i="33"/>
  <c r="AM1947" i="33"/>
  <c r="CB1720" i="33"/>
  <c r="CF1719" i="33"/>
  <c r="CD1720" i="33"/>
  <c r="BY1693" i="33"/>
  <c r="BY36" i="33"/>
  <c r="BW27" i="33"/>
  <c r="BY27" i="33"/>
  <c r="BY31" i="33"/>
  <c r="BW1693" i="33"/>
  <c r="BW36" i="33"/>
  <c r="BM40" i="33"/>
  <c r="BL40" i="33"/>
  <c r="BO1693" i="33"/>
  <c r="BO35" i="33"/>
  <c r="CC27" i="33"/>
  <c r="CC31" i="33"/>
  <c r="BK40" i="33"/>
  <c r="CC1693" i="33"/>
  <c r="CC36" i="33"/>
  <c r="BZ1693" i="33"/>
  <c r="BZ36" i="33"/>
  <c r="BX27" i="33"/>
  <c r="BX31" i="33"/>
  <c r="BX1693" i="33"/>
  <c r="BX36" i="33"/>
  <c r="BQ1693" i="33"/>
  <c r="BQ35" i="33"/>
  <c r="BP1693" i="33"/>
  <c r="BP35" i="33"/>
  <c r="BZ27" i="33"/>
  <c r="BZ31" i="33"/>
  <c r="BN40" i="33"/>
  <c r="AD22" i="40"/>
  <c r="BR1693" i="33"/>
  <c r="BR35" i="33"/>
  <c r="AK1677" i="33"/>
  <c r="AK62" i="33"/>
  <c r="AK1757" i="33"/>
  <c r="AK1647" i="33"/>
  <c r="AK1648" i="33"/>
  <c r="AK1650" i="33"/>
  <c r="AK1961" i="33"/>
  <c r="AK1687" i="33"/>
  <c r="AK1688" i="33"/>
  <c r="AJ297" i="33"/>
  <c r="AL1756" i="33"/>
  <c r="AK1738" i="33"/>
  <c r="AF1762" i="33"/>
  <c r="AL1803" i="33"/>
  <c r="BI292" i="33"/>
  <c r="BG293" i="33"/>
  <c r="AK1880" i="33"/>
  <c r="AK1890" i="33"/>
  <c r="AK1894" i="33"/>
  <c r="AL1783" i="33"/>
  <c r="AK1802" i="33"/>
  <c r="AK1803" i="33"/>
  <c r="AL1792" i="33"/>
  <c r="AK1900" i="33"/>
  <c r="AK1784" i="33"/>
  <c r="AK1793" i="33"/>
  <c r="AL726" i="33"/>
  <c r="V726" i="40"/>
  <c r="AP1733" i="33"/>
  <c r="AP1734" i="33"/>
  <c r="AK844" i="33"/>
  <c r="AK843" i="33"/>
  <c r="AL808" i="33"/>
  <c r="AL842" i="33"/>
  <c r="V842" i="40"/>
  <c r="V843" i="40"/>
  <c r="AP1474" i="33"/>
  <c r="AP1475" i="33"/>
  <c r="AP850" i="33"/>
  <c r="W850" i="40"/>
  <c r="W851" i="40"/>
  <c r="AO852" i="33"/>
  <c r="AO851" i="33"/>
  <c r="AO769" i="33"/>
  <c r="AM725" i="33"/>
  <c r="AN715" i="33"/>
  <c r="AM716" i="33"/>
  <c r="AM742" i="33"/>
  <c r="AN732" i="33"/>
  <c r="AI1745" i="33"/>
  <c r="AI1746" i="33"/>
  <c r="AK1745" i="33"/>
  <c r="AM802" i="33"/>
  <c r="AM838" i="33"/>
  <c r="AN720" i="33"/>
  <c r="AM721" i="33"/>
  <c r="AH1649" i="33"/>
  <c r="AK834" i="33"/>
  <c r="AK1679" i="33"/>
  <c r="AO1733" i="33"/>
  <c r="AO1734" i="33"/>
  <c r="AJ1738" i="33"/>
  <c r="AJ1737" i="33"/>
  <c r="AL781" i="33"/>
  <c r="AE1867" i="33"/>
  <c r="AE1869" i="33"/>
  <c r="AL814" i="33"/>
  <c r="AL846" i="33"/>
  <c r="V846" i="40"/>
  <c r="V847" i="40"/>
  <c r="AN799" i="33"/>
  <c r="AN768" i="33"/>
  <c r="AN770" i="33"/>
  <c r="AN771" i="33"/>
  <c r="AN775" i="33"/>
  <c r="AN801" i="33"/>
  <c r="AO46" i="33"/>
  <c r="AO49" i="33"/>
  <c r="AK848" i="33"/>
  <c r="AK847" i="33"/>
  <c r="AM736" i="33"/>
  <c r="AN735" i="33"/>
  <c r="AS1547" i="33"/>
  <c r="AS1548" i="33"/>
  <c r="AS1543" i="33"/>
  <c r="AS1544" i="33"/>
  <c r="AS1642" i="33"/>
  <c r="AL741" i="33"/>
  <c r="V741" i="40"/>
  <c r="AP1777" i="33"/>
  <c r="AK1673" i="33"/>
  <c r="AM805" i="33"/>
  <c r="AM807" i="33"/>
  <c r="AM812" i="33"/>
  <c r="AM813" i="33"/>
  <c r="AM55" i="33"/>
  <c r="AO717" i="33"/>
  <c r="AN727" i="33"/>
  <c r="AU1539" i="33"/>
  <c r="AT1542" i="33"/>
  <c r="X1542" i="40"/>
  <c r="AM740" i="33"/>
  <c r="AN730" i="33"/>
  <c r="AM731" i="33"/>
  <c r="AJ835" i="33"/>
  <c r="AL839" i="33"/>
  <c r="AL840" i="33"/>
  <c r="AE1659" i="33"/>
  <c r="AE1658" i="33"/>
  <c r="AL634" i="33"/>
  <c r="AL633" i="33"/>
  <c r="AL228" i="33"/>
  <c r="AL231" i="33"/>
  <c r="V231" i="40"/>
  <c r="AN632" i="33"/>
  <c r="AN1678" i="33"/>
  <c r="AM632" i="33"/>
  <c r="AM1678" i="33"/>
  <c r="BG292" i="33"/>
  <c r="BY530" i="33"/>
  <c r="BY1613" i="33"/>
  <c r="BZ530" i="33"/>
  <c r="BZ1613" i="33"/>
  <c r="BX530" i="33"/>
  <c r="BX1613" i="33"/>
  <c r="BW530" i="33"/>
  <c r="BW1613" i="33"/>
  <c r="AQ1410" i="33"/>
  <c r="AP1411" i="33"/>
  <c r="W1411" i="40"/>
  <c r="BJ291" i="33"/>
  <c r="BH293" i="33"/>
  <c r="BJ292" i="33"/>
  <c r="BH291" i="33"/>
  <c r="BI293" i="33"/>
  <c r="BJ293" i="33"/>
  <c r="BH292" i="33"/>
  <c r="BN212" i="33"/>
  <c r="BM212" i="33"/>
  <c r="BL212" i="33"/>
  <c r="BI291" i="33"/>
  <c r="BK212" i="33"/>
  <c r="BK1629" i="33"/>
  <c r="AN712" i="33"/>
  <c r="AM711" i="33"/>
  <c r="AN505" i="33"/>
  <c r="AO495" i="33"/>
  <c r="AN494" i="33"/>
  <c r="AN504" i="33"/>
  <c r="AO490" i="33"/>
  <c r="AN489" i="33"/>
  <c r="AO452" i="33"/>
  <c r="AN451" i="33"/>
  <c r="AO457" i="33"/>
  <c r="AN467" i="33"/>
  <c r="AN456" i="33"/>
  <c r="AN466" i="33"/>
  <c r="AN482" i="33"/>
  <c r="AO472" i="33"/>
  <c r="AN471" i="33"/>
  <c r="AN481" i="33"/>
  <c r="AM421" i="33"/>
  <c r="AN520" i="33"/>
  <c r="AO510" i="33"/>
  <c r="AN509" i="33"/>
  <c r="AN519" i="33"/>
  <c r="AO415" i="33"/>
  <c r="AN420" i="33"/>
  <c r="AN416" i="33"/>
  <c r="AM436" i="33"/>
  <c r="AO427" i="33"/>
  <c r="AN437" i="33"/>
  <c r="AN435" i="33"/>
  <c r="AO425" i="33"/>
  <c r="AN426" i="33"/>
  <c r="AN422" i="33"/>
  <c r="AO412" i="33"/>
  <c r="AN431" i="33"/>
  <c r="AO430" i="33"/>
  <c r="AO406" i="33"/>
  <c r="AP405" i="33"/>
  <c r="W405" i="40"/>
  <c r="AN411" i="33"/>
  <c r="AO410" i="33"/>
  <c r="AN378" i="33"/>
  <c r="AN383" i="33"/>
  <c r="AO377" i="33"/>
  <c r="AN382" i="33"/>
  <c r="CC545" i="33"/>
  <c r="CC1627" i="33"/>
  <c r="CC575" i="33"/>
  <c r="AM601" i="33"/>
  <c r="AM640" i="33"/>
  <c r="AP372" i="33"/>
  <c r="W372" i="40"/>
  <c r="AO373" i="33"/>
  <c r="AQ650" i="33"/>
  <c r="AR648" i="33"/>
  <c r="AQ649" i="33"/>
  <c r="AQ551" i="33"/>
  <c r="BQ629" i="33"/>
  <c r="BQ630" i="33"/>
  <c r="BY545" i="33"/>
  <c r="BY1627" i="33"/>
  <c r="BY575" i="33"/>
  <c r="BZ545" i="33"/>
  <c r="BZ1627" i="33"/>
  <c r="BZ575" i="33"/>
  <c r="BT628" i="33"/>
  <c r="BT546" i="33"/>
  <c r="BW545" i="33"/>
  <c r="BW1627" i="33"/>
  <c r="BW575" i="33"/>
  <c r="AQ583" i="33"/>
  <c r="AQ581" i="33"/>
  <c r="AQ548" i="33"/>
  <c r="AR582" i="33"/>
  <c r="AR45" i="33"/>
  <c r="AN388" i="33"/>
  <c r="AO387" i="33"/>
  <c r="AN397" i="33"/>
  <c r="AO599" i="33"/>
  <c r="AO589" i="33"/>
  <c r="AO590" i="33"/>
  <c r="AP588" i="33"/>
  <c r="W588" i="40"/>
  <c r="AO587" i="33"/>
  <c r="AO598" i="33"/>
  <c r="AO604" i="33"/>
  <c r="AQ259" i="33"/>
  <c r="AP258" i="33"/>
  <c r="AP215" i="33"/>
  <c r="AP1633" i="33"/>
  <c r="W1633" i="40"/>
  <c r="AL641" i="33"/>
  <c r="AL642" i="33"/>
  <c r="AL646" i="33"/>
  <c r="AL645" i="33"/>
  <c r="AN605" i="33"/>
  <c r="AN606" i="33"/>
  <c r="AN54" i="33"/>
  <c r="AN600" i="33"/>
  <c r="AN393" i="33"/>
  <c r="AO392" i="33"/>
  <c r="BV628" i="33"/>
  <c r="BV546" i="33"/>
  <c r="AM398" i="33"/>
  <c r="AN368" i="33"/>
  <c r="AO367" i="33"/>
  <c r="BU546" i="33"/>
  <c r="BU628" i="33"/>
  <c r="AO389" i="33"/>
  <c r="AN399" i="33"/>
  <c r="BP629" i="33"/>
  <c r="AP549" i="33"/>
  <c r="AP552" i="33"/>
  <c r="AP553" i="33"/>
  <c r="AP557" i="33"/>
  <c r="W557" i="40"/>
  <c r="AO558" i="33"/>
  <c r="AO559" i="33"/>
  <c r="AO562" i="33"/>
  <c r="AO1667" i="33"/>
  <c r="AM607" i="33"/>
  <c r="AM644" i="33"/>
  <c r="AO637" i="33"/>
  <c r="AO638" i="33"/>
  <c r="BR629" i="33"/>
  <c r="BR630" i="33"/>
  <c r="AP584" i="33"/>
  <c r="AP636" i="33"/>
  <c r="W636" i="40"/>
  <c r="W637" i="40"/>
  <c r="AS594" i="33"/>
  <c r="AR593" i="33"/>
  <c r="AR550" i="33"/>
  <c r="BX545" i="33"/>
  <c r="BX1627" i="33"/>
  <c r="BX575" i="33"/>
  <c r="AO384" i="33"/>
  <c r="AM155" i="33"/>
  <c r="AL138" i="33"/>
  <c r="AN122" i="33"/>
  <c r="AL175" i="33"/>
  <c r="BO279" i="33"/>
  <c r="BR279" i="33"/>
  <c r="BQ279" i="33"/>
  <c r="BP279" i="33"/>
  <c r="BP278" i="33"/>
  <c r="BS277" i="33"/>
  <c r="BS279" i="33"/>
  <c r="AP311" i="33"/>
  <c r="W311" i="40"/>
  <c r="W312" i="40"/>
  <c r="AO313" i="33"/>
  <c r="AO312" i="33"/>
  <c r="AO216" i="33"/>
  <c r="BU277" i="33"/>
  <c r="BU278" i="33"/>
  <c r="AK304" i="33"/>
  <c r="AK305" i="33"/>
  <c r="AK309" i="33"/>
  <c r="AK308" i="33"/>
  <c r="AN214" i="33"/>
  <c r="AN217" i="33"/>
  <c r="AN218" i="33"/>
  <c r="AN222" i="33"/>
  <c r="AM223" i="33"/>
  <c r="AM224" i="33"/>
  <c r="AM227" i="33"/>
  <c r="AM1666" i="33"/>
  <c r="AM301" i="33"/>
  <c r="AM300" i="33"/>
  <c r="BV277" i="33"/>
  <c r="AN249" i="33"/>
  <c r="AN299" i="33"/>
  <c r="AL272" i="33"/>
  <c r="AL307" i="33"/>
  <c r="BT277" i="33"/>
  <c r="BT278" i="33"/>
  <c r="AL266" i="33"/>
  <c r="AL303" i="33"/>
  <c r="AO248" i="33"/>
  <c r="AP247" i="33"/>
  <c r="AO246" i="33"/>
  <c r="AO213" i="33"/>
  <c r="AN255" i="33"/>
  <c r="AN264" i="33"/>
  <c r="AM175" i="33"/>
  <c r="AL186" i="33"/>
  <c r="AP253" i="33"/>
  <c r="W253" i="40"/>
  <c r="AO254" i="33"/>
  <c r="AO252" i="33"/>
  <c r="AO263" i="33"/>
  <c r="AO269" i="33"/>
  <c r="AM265" i="33"/>
  <c r="AM270" i="33"/>
  <c r="AM271" i="33"/>
  <c r="AM53" i="33"/>
  <c r="AL171" i="33"/>
  <c r="AM160" i="33"/>
  <c r="BK289" i="33"/>
  <c r="AC26" i="40"/>
  <c r="BR287" i="33"/>
  <c r="BR240" i="33"/>
  <c r="AM169" i="33"/>
  <c r="BP287" i="33"/>
  <c r="BP240" i="33"/>
  <c r="BR26" i="33"/>
  <c r="BR31" i="33"/>
  <c r="BR283" i="33"/>
  <c r="BR282" i="33"/>
  <c r="BR284" i="33"/>
  <c r="BN289" i="33"/>
  <c r="BM288" i="33"/>
  <c r="BM289" i="33"/>
  <c r="BO26" i="33"/>
  <c r="BO31" i="33"/>
  <c r="BO284" i="33"/>
  <c r="BO283" i="33"/>
  <c r="BO282" i="33"/>
  <c r="BQ26" i="33"/>
  <c r="BQ31" i="33"/>
  <c r="BQ283" i="33"/>
  <c r="BQ284" i="33"/>
  <c r="BQ282" i="33"/>
  <c r="BL288" i="33"/>
  <c r="BL289" i="33"/>
  <c r="AM184" i="33"/>
  <c r="BP26" i="33"/>
  <c r="BP31" i="33"/>
  <c r="BP283" i="33"/>
  <c r="BP284" i="33"/>
  <c r="BP282" i="33"/>
  <c r="BO287" i="33"/>
  <c r="BO240" i="33"/>
  <c r="BQ287" i="33"/>
  <c r="BQ240" i="33"/>
  <c r="BW17" i="33"/>
  <c r="BW22" i="33"/>
  <c r="BO210" i="33"/>
  <c r="BO1627" i="33"/>
  <c r="BV203" i="33"/>
  <c r="BV1620" i="33"/>
  <c r="BV1728" i="33"/>
  <c r="BZ1729" i="33"/>
  <c r="BV199" i="33"/>
  <c r="BV1616" i="33"/>
  <c r="BV1723" i="33"/>
  <c r="BV191" i="33"/>
  <c r="BV1608" i="33"/>
  <c r="BV196" i="33"/>
  <c r="BV1613" i="33"/>
  <c r="BV17" i="33"/>
  <c r="BV22" i="33"/>
  <c r="BR210" i="33"/>
  <c r="BR1627" i="33"/>
  <c r="BP210" i="33"/>
  <c r="BP1627" i="33"/>
  <c r="BT199" i="33"/>
  <c r="BT1616" i="33"/>
  <c r="BT1723" i="33"/>
  <c r="BX1724" i="33"/>
  <c r="BT196" i="33"/>
  <c r="BT1613" i="33"/>
  <c r="BT17" i="33"/>
  <c r="BT22" i="33"/>
  <c r="BT203" i="33"/>
  <c r="BT1620" i="33"/>
  <c r="BT1728" i="33"/>
  <c r="BT191" i="33"/>
  <c r="BT1608" i="33"/>
  <c r="BQ210" i="33"/>
  <c r="BQ1627" i="33"/>
  <c r="BS196" i="33"/>
  <c r="BS1613" i="33"/>
  <c r="BS17" i="33"/>
  <c r="BS22" i="33"/>
  <c r="BS203" i="33"/>
  <c r="BS1620" i="33"/>
  <c r="BS1728" i="33"/>
  <c r="BS199" i="33"/>
  <c r="BS1616" i="33"/>
  <c r="BS1723" i="33"/>
  <c r="BS191" i="33"/>
  <c r="BS1608" i="33"/>
  <c r="AL150" i="33"/>
  <c r="AM139" i="33"/>
  <c r="BU199" i="33"/>
  <c r="BU1616" i="33"/>
  <c r="BU1723" i="33"/>
  <c r="BU191" i="33"/>
  <c r="BU1608" i="33"/>
  <c r="BU196" i="33"/>
  <c r="BU1613" i="33"/>
  <c r="BU203" i="33"/>
  <c r="BU1620" i="33"/>
  <c r="BU1728" i="33"/>
  <c r="BY1729" i="33"/>
  <c r="BU17" i="33"/>
  <c r="BU22" i="33"/>
  <c r="AL132" i="33"/>
  <c r="AL148" i="33"/>
  <c r="BO630" i="33"/>
  <c r="CC1729" i="33"/>
  <c r="CA620" i="33"/>
  <c r="CC1730" i="33"/>
  <c r="CD575" i="33"/>
  <c r="CD36" i="33"/>
  <c r="CB575" i="33"/>
  <c r="CD545" i="33"/>
  <c r="CD1627" i="33"/>
  <c r="CD1693" i="33"/>
  <c r="CD27" i="33"/>
  <c r="CD31" i="33"/>
  <c r="CD619" i="33"/>
  <c r="CD620" i="33"/>
  <c r="CD624" i="33"/>
  <c r="CD626" i="33"/>
  <c r="AD629" i="40"/>
  <c r="V1665" i="40"/>
  <c r="V1672" i="40"/>
  <c r="BG1909" i="33"/>
  <c r="BH1909" i="33"/>
  <c r="BI1909" i="33"/>
  <c r="BJ1909" i="33"/>
  <c r="AA1789" i="40"/>
  <c r="CD625" i="33"/>
  <c r="CB620" i="33"/>
  <c r="AD1750" i="33"/>
  <c r="T1727" i="40"/>
  <c r="T1728" i="40"/>
  <c r="BC1919" i="33"/>
  <c r="BD1919" i="33"/>
  <c r="BE1919" i="33"/>
  <c r="BF1919" i="33"/>
  <c r="Z1799" i="40"/>
  <c r="T1862" i="40"/>
  <c r="AD1873" i="33"/>
  <c r="E14" i="44"/>
  <c r="E17" i="44"/>
  <c r="AE1981" i="33"/>
  <c r="AL1793" i="33"/>
  <c r="AL1900" i="33"/>
  <c r="V1780" i="40"/>
  <c r="CD621" i="33"/>
  <c r="CC619" i="33"/>
  <c r="CC620" i="33"/>
  <c r="CB545" i="33"/>
  <c r="CB1627" i="33"/>
  <c r="CD530" i="33"/>
  <c r="CD1613" i="33"/>
  <c r="AM1810" i="33"/>
  <c r="AM1813" i="33"/>
  <c r="AM1886" i="33"/>
  <c r="AN1810" i="33"/>
  <c r="V1766" i="40"/>
  <c r="G12" i="45"/>
  <c r="CB624" i="33"/>
  <c r="AD1693" i="40"/>
  <c r="CB625" i="33"/>
  <c r="V1735" i="40"/>
  <c r="CC626" i="33"/>
  <c r="CB36" i="33"/>
  <c r="CB1693" i="33"/>
  <c r="BU1725" i="33"/>
  <c r="BU1724" i="33"/>
  <c r="AG1702" i="40"/>
  <c r="CA1725" i="33"/>
  <c r="CA1724" i="33"/>
  <c r="CE1724" i="33"/>
  <c r="CB1729" i="33"/>
  <c r="CF1729" i="33"/>
  <c r="BS159" i="33"/>
  <c r="BT159" i="33"/>
  <c r="BU159" i="33"/>
  <c r="BV159" i="33"/>
  <c r="BT1730" i="33"/>
  <c r="BT1729" i="33"/>
  <c r="BP630" i="33"/>
  <c r="BX1729" i="33"/>
  <c r="BS137" i="33"/>
  <c r="BT137" i="33"/>
  <c r="BU137" i="33"/>
  <c r="BV137" i="33"/>
  <c r="BS154" i="33"/>
  <c r="BT154" i="33"/>
  <c r="BU154" i="33"/>
  <c r="BV154" i="33"/>
  <c r="BV1725" i="33"/>
  <c r="BV1724" i="33"/>
  <c r="BV1730" i="33"/>
  <c r="BV1729" i="33"/>
  <c r="BO629" i="33"/>
  <c r="BS1719" i="33"/>
  <c r="AE1697" i="40"/>
  <c r="CC1725" i="33"/>
  <c r="CC1724" i="33"/>
  <c r="CG1724" i="33"/>
  <c r="AH1698" i="40"/>
  <c r="CA1719" i="33"/>
  <c r="AF1697" i="40"/>
  <c r="BU1730" i="33"/>
  <c r="BU1729" i="33"/>
  <c r="AG1620" i="40"/>
  <c r="CA1728" i="33"/>
  <c r="CD1725" i="33"/>
  <c r="CD1724" i="33"/>
  <c r="CE1725" i="33"/>
  <c r="CH1724" i="33"/>
  <c r="BZ1724" i="33"/>
  <c r="AE1707" i="40"/>
  <c r="AE1708" i="40"/>
  <c r="BS1730" i="33"/>
  <c r="BS1729" i="33"/>
  <c r="CB1725" i="33"/>
  <c r="CB1724" i="33"/>
  <c r="CF1724" i="33"/>
  <c r="BW1725" i="33"/>
  <c r="BW1729" i="33"/>
  <c r="AE1702" i="40"/>
  <c r="AE1703" i="40"/>
  <c r="BS1725" i="33"/>
  <c r="BS1724" i="33"/>
  <c r="BT1725" i="33"/>
  <c r="BT1724" i="33"/>
  <c r="AF1693" i="40"/>
  <c r="CD1730" i="33"/>
  <c r="CD1729" i="33"/>
  <c r="CE1730" i="33"/>
  <c r="CH1729" i="33"/>
  <c r="BS174" i="33"/>
  <c r="BT174" i="33"/>
  <c r="BU174" i="33"/>
  <c r="BV174" i="33"/>
  <c r="BY1724" i="33"/>
  <c r="BW1724" i="33"/>
  <c r="AD1697" i="40"/>
  <c r="AD1698" i="40"/>
  <c r="BW1730" i="33"/>
  <c r="AD1749" i="33"/>
  <c r="CA36" i="33"/>
  <c r="CA40" i="33"/>
  <c r="AI1540" i="40"/>
  <c r="AI1541" i="40"/>
  <c r="CA625" i="33"/>
  <c r="CB626" i="33"/>
  <c r="CA624" i="33"/>
  <c r="AG624" i="40"/>
  <c r="AG1616" i="40"/>
  <c r="CB27" i="33"/>
  <c r="CB31" i="33"/>
  <c r="CC621" i="33"/>
  <c r="CA626" i="33"/>
  <c r="CA575" i="33"/>
  <c r="CA1693" i="33"/>
  <c r="CA545" i="33"/>
  <c r="CA1627" i="33"/>
  <c r="CA530" i="33"/>
  <c r="CA1613" i="33"/>
  <c r="AG538" i="40"/>
  <c r="AG575" i="40"/>
  <c r="CB619" i="33"/>
  <c r="W1478" i="40"/>
  <c r="CB621" i="33"/>
  <c r="CA621" i="33"/>
  <c r="CA27" i="33"/>
  <c r="CA31" i="33"/>
  <c r="AB1628" i="40"/>
  <c r="CA619" i="33"/>
  <c r="AG614" i="40"/>
  <c r="AG615" i="40"/>
  <c r="CC530" i="33"/>
  <c r="CC1613" i="33"/>
  <c r="AO1634" i="33"/>
  <c r="AO1947" i="33"/>
  <c r="AF22" i="40"/>
  <c r="AG533" i="40"/>
  <c r="Z704" i="40"/>
  <c r="AJ1687" i="33"/>
  <c r="AG22" i="40"/>
  <c r="AE1608" i="40"/>
  <c r="AJ1757" i="33"/>
  <c r="AJ1647" i="33"/>
  <c r="AJ1648" i="33"/>
  <c r="AJ1649" i="33"/>
  <c r="AJ1946" i="33"/>
  <c r="AJ1950" i="33"/>
  <c r="BS1720" i="33"/>
  <c r="AG1608" i="40"/>
  <c r="CB530" i="33"/>
  <c r="CB1613" i="33"/>
  <c r="AB1629" i="40"/>
  <c r="AN1632" i="33"/>
  <c r="AG525" i="40"/>
  <c r="AF1615" i="40"/>
  <c r="BT1719" i="33"/>
  <c r="BT1720" i="33"/>
  <c r="BU1720" i="33"/>
  <c r="BU1719" i="33"/>
  <c r="BV1720" i="33"/>
  <c r="BV1719" i="33"/>
  <c r="BM211" i="33"/>
  <c r="BM1628" i="33"/>
  <c r="BM1629" i="33"/>
  <c r="BM1630" i="33"/>
  <c r="BN291" i="33"/>
  <c r="BN1629" i="33"/>
  <c r="BN1630" i="33"/>
  <c r="AB1630" i="40"/>
  <c r="CN1541" i="33"/>
  <c r="CO1541" i="33"/>
  <c r="CP1541" i="33"/>
  <c r="CQ1541" i="33"/>
  <c r="AN1631" i="33"/>
  <c r="AE1620" i="40"/>
  <c r="AE1616" i="40"/>
  <c r="AD1627" i="40"/>
  <c r="BP1720" i="33"/>
  <c r="AE1615" i="40"/>
  <c r="BQ1720" i="33"/>
  <c r="AF1613" i="40"/>
  <c r="CN1540" i="33"/>
  <c r="CO1540" i="33"/>
  <c r="CP1540" i="33"/>
  <c r="CQ1540" i="33"/>
  <c r="AQ1859" i="33"/>
  <c r="AQ1861" i="33"/>
  <c r="AQ1885" i="33"/>
  <c r="AR1858" i="33"/>
  <c r="AR1861" i="33"/>
  <c r="AR1885" i="33"/>
  <c r="AS1858" i="33"/>
  <c r="AQ1964" i="33"/>
  <c r="AE1613" i="40"/>
  <c r="BK1630" i="33"/>
  <c r="AF1627" i="40"/>
  <c r="AM1636" i="33"/>
  <c r="BL292" i="33"/>
  <c r="BL1629" i="33"/>
  <c r="BL1630" i="33"/>
  <c r="AH1946" i="33"/>
  <c r="U1649" i="40"/>
  <c r="AE1748" i="33"/>
  <c r="AH1961" i="33"/>
  <c r="U1650" i="40"/>
  <c r="AE1970" i="33"/>
  <c r="AI1650" i="33"/>
  <c r="W1474" i="40"/>
  <c r="W1475" i="40"/>
  <c r="AJ1401" i="40"/>
  <c r="AQ1405" i="33"/>
  <c r="AI1401" i="40"/>
  <c r="AJ1407" i="40"/>
  <c r="AM1482" i="33"/>
  <c r="AJ1467" i="40"/>
  <c r="W254" i="40"/>
  <c r="W255" i="40"/>
  <c r="W264" i="40"/>
  <c r="BD704" i="33"/>
  <c r="BE704" i="33"/>
  <c r="BF704" i="33"/>
  <c r="BG704" i="33"/>
  <c r="AO1482" i="33"/>
  <c r="AN1484" i="33"/>
  <c r="AJ703" i="33"/>
  <c r="BW1720" i="33"/>
  <c r="W589" i="40"/>
  <c r="W590" i="40"/>
  <c r="W599" i="40"/>
  <c r="AP44" i="33"/>
  <c r="W44" i="40"/>
  <c r="W247" i="40"/>
  <c r="W248" i="40"/>
  <c r="BW1719" i="33"/>
  <c r="AI1673" i="33"/>
  <c r="AI1672" i="33"/>
  <c r="V781" i="40"/>
  <c r="AI64" i="33"/>
  <c r="AI67" i="33"/>
  <c r="AI784" i="33"/>
  <c r="AI834" i="33"/>
  <c r="AI1679" i="33"/>
  <c r="AF624" i="40"/>
  <c r="AF625" i="40"/>
  <c r="AM811" i="33"/>
  <c r="AF619" i="40"/>
  <c r="AF620" i="40"/>
  <c r="AM771" i="33"/>
  <c r="AK296" i="33"/>
  <c r="AG1867" i="33"/>
  <c r="AG1759" i="33"/>
  <c r="Z113" i="40"/>
  <c r="Z362" i="40"/>
  <c r="AE22" i="40"/>
  <c r="BS546" i="33"/>
  <c r="AE546" i="40"/>
  <c r="AG1658" i="33"/>
  <c r="AG1748" i="33"/>
  <c r="AG1749" i="33"/>
  <c r="BS628" i="33"/>
  <c r="AJ1683" i="33"/>
  <c r="AL170" i="33"/>
  <c r="AF545" i="40"/>
  <c r="AJ1740" i="33"/>
  <c r="AJ1741" i="33"/>
  <c r="AG1659" i="33"/>
  <c r="AG1970" i="33"/>
  <c r="AG1971" i="33"/>
  <c r="AG1980" i="33"/>
  <c r="W558" i="40"/>
  <c r="W559" i="40"/>
  <c r="W562" i="40"/>
  <c r="W563" i="40"/>
  <c r="AD287" i="40"/>
  <c r="AD288" i="40"/>
  <c r="AD240" i="40"/>
  <c r="AF278" i="40"/>
  <c r="AG278" i="40"/>
  <c r="AF530" i="40"/>
  <c r="AE196" i="40"/>
  <c r="AI112" i="33"/>
  <c r="AH1656" i="33"/>
  <c r="AH1655" i="33"/>
  <c r="AH233" i="33"/>
  <c r="U233" i="40"/>
  <c r="BD113" i="33"/>
  <c r="BE113" i="33"/>
  <c r="BF113" i="33"/>
  <c r="BG113" i="33"/>
  <c r="CA477" i="33"/>
  <c r="CB477" i="33"/>
  <c r="CC477" i="33"/>
  <c r="CD477" i="33"/>
  <c r="AF477" i="40"/>
  <c r="AG477" i="40"/>
  <c r="AL185" i="33"/>
  <c r="V175" i="40"/>
  <c r="V185" i="40"/>
  <c r="W258" i="40"/>
  <c r="AI361" i="33"/>
  <c r="AH568" i="33"/>
  <c r="U568" i="40"/>
  <c r="AH515" i="40"/>
  <c r="AI515" i="40"/>
  <c r="AJ515" i="40"/>
  <c r="AK515" i="40"/>
  <c r="AL515" i="40"/>
  <c r="AM515" i="40"/>
  <c r="AN515" i="40"/>
  <c r="AO515" i="40"/>
  <c r="AG514" i="40"/>
  <c r="AE374" i="40"/>
  <c r="AE384" i="40"/>
  <c r="BW374" i="33"/>
  <c r="BX374" i="33"/>
  <c r="BY374" i="33"/>
  <c r="BZ374" i="33"/>
  <c r="AE191" i="40"/>
  <c r="AL149" i="33"/>
  <c r="V138" i="40"/>
  <c r="V149" i="40"/>
  <c r="AG379" i="40"/>
  <c r="AH379" i="40"/>
  <c r="AI379" i="40"/>
  <c r="AJ379" i="40"/>
  <c r="AK379" i="40"/>
  <c r="AL379" i="40"/>
  <c r="AM379" i="40"/>
  <c r="AN379" i="40"/>
  <c r="AO379" i="40"/>
  <c r="AE203" i="40"/>
  <c r="AE199" i="40"/>
  <c r="AE282" i="40"/>
  <c r="CA117" i="33"/>
  <c r="CB117" i="33"/>
  <c r="CC117" i="33"/>
  <c r="CD117" i="33"/>
  <c r="CE117" i="33"/>
  <c r="CF117" i="33"/>
  <c r="CG117" i="33"/>
  <c r="CH117" i="33"/>
  <c r="CI117" i="33"/>
  <c r="CJ117" i="33"/>
  <c r="CK117" i="33"/>
  <c r="CL117" i="33"/>
  <c r="CM117" i="33"/>
  <c r="CN117" i="33"/>
  <c r="CO117" i="33"/>
  <c r="CP117" i="33"/>
  <c r="CQ117" i="33"/>
  <c r="CR117" i="33"/>
  <c r="CS117" i="33"/>
  <c r="CT117" i="33"/>
  <c r="CU117" i="33"/>
  <c r="CV117" i="33"/>
  <c r="CW117" i="33"/>
  <c r="CX117" i="33"/>
  <c r="CY117" i="33"/>
  <c r="CZ117" i="33"/>
  <c r="DA117" i="33"/>
  <c r="DB117" i="33"/>
  <c r="DC117" i="33"/>
  <c r="DD117" i="33"/>
  <c r="DE117" i="33"/>
  <c r="DF117" i="33"/>
  <c r="DG117" i="33"/>
  <c r="DH117" i="33"/>
  <c r="DI117" i="33"/>
  <c r="DJ117" i="33"/>
  <c r="AF117" i="40"/>
  <c r="AH500" i="40"/>
  <c r="AI500" i="40"/>
  <c r="AJ500" i="40"/>
  <c r="AK500" i="40"/>
  <c r="AL500" i="40"/>
  <c r="AM500" i="40"/>
  <c r="AN500" i="40"/>
  <c r="AO500" i="40"/>
  <c r="AG499" i="40"/>
  <c r="AF575" i="40"/>
  <c r="AH462" i="40"/>
  <c r="AI462" i="40"/>
  <c r="AJ462" i="40"/>
  <c r="AK462" i="40"/>
  <c r="AL462" i="40"/>
  <c r="AM462" i="40"/>
  <c r="AN462" i="40"/>
  <c r="AO462" i="40"/>
  <c r="AG461" i="40"/>
  <c r="BD362" i="33"/>
  <c r="BE362" i="33"/>
  <c r="BF362" i="33"/>
  <c r="BG362" i="33"/>
  <c r="AD210" i="40"/>
  <c r="W215" i="40"/>
  <c r="AB291" i="40"/>
  <c r="AB292" i="40"/>
  <c r="BK292" i="33"/>
  <c r="AC212" i="40"/>
  <c r="AB211" i="40"/>
  <c r="AD35" i="40"/>
  <c r="AD31" i="40"/>
  <c r="BW31" i="33"/>
  <c r="AF31" i="40"/>
  <c r="AF27" i="40"/>
  <c r="AF36" i="40"/>
  <c r="AC40" i="40"/>
  <c r="AK67" i="33"/>
  <c r="AL1880" i="33"/>
  <c r="AL64" i="33"/>
  <c r="AL784" i="33"/>
  <c r="AL1784" i="33"/>
  <c r="AM1783" i="33"/>
  <c r="AL1802" i="33"/>
  <c r="AL1804" i="33"/>
  <c r="AS1859" i="33"/>
  <c r="AS1964" i="33"/>
  <c r="AK1676" i="33"/>
  <c r="AK1683" i="33"/>
  <c r="AM58" i="33"/>
  <c r="AL1736" i="33"/>
  <c r="BX40" i="33"/>
  <c r="BO40" i="33"/>
  <c r="AN1812" i="33"/>
  <c r="AN1962" i="33"/>
  <c r="AN1947" i="33"/>
  <c r="BP40" i="33"/>
  <c r="CC40" i="33"/>
  <c r="BT1693" i="33"/>
  <c r="BT35" i="33"/>
  <c r="BV1693" i="33"/>
  <c r="BV35" i="33"/>
  <c r="CD40" i="33"/>
  <c r="BS1693" i="33"/>
  <c r="BS35" i="33"/>
  <c r="BQ40" i="33"/>
  <c r="BU1693" i="33"/>
  <c r="BU35" i="33"/>
  <c r="BZ40" i="33"/>
  <c r="BW40" i="33"/>
  <c r="BY40" i="33"/>
  <c r="BR40" i="33"/>
  <c r="AL1677" i="33"/>
  <c r="V1677" i="40"/>
  <c r="AL62" i="33"/>
  <c r="V62" i="40"/>
  <c r="BM291" i="33"/>
  <c r="AE1924" i="33"/>
  <c r="AE1922" i="33"/>
  <c r="AL295" i="33"/>
  <c r="AL296" i="33"/>
  <c r="AL1673" i="33"/>
  <c r="AK1804" i="33"/>
  <c r="AK1805" i="33"/>
  <c r="AK1963" i="33"/>
  <c r="AK1672" i="33"/>
  <c r="BM292" i="33"/>
  <c r="BY1720" i="33"/>
  <c r="CC1719" i="33"/>
  <c r="BY1719" i="33"/>
  <c r="BZ1720" i="33"/>
  <c r="CD1719" i="33"/>
  <c r="CA1720" i="33"/>
  <c r="BZ1719" i="33"/>
  <c r="AN736" i="33"/>
  <c r="AO735" i="33"/>
  <c r="AN740" i="33"/>
  <c r="X1406" i="40"/>
  <c r="AJ1745" i="33"/>
  <c r="AJ1746" i="33"/>
  <c r="AT1543" i="33"/>
  <c r="AT1544" i="33"/>
  <c r="AT1642" i="33"/>
  <c r="X1642" i="40"/>
  <c r="AT1547" i="33"/>
  <c r="AT1548" i="33"/>
  <c r="X1548" i="40"/>
  <c r="AM814" i="33"/>
  <c r="AM846" i="33"/>
  <c r="X1472" i="40"/>
  <c r="AM839" i="33"/>
  <c r="AM840" i="33"/>
  <c r="CB1719" i="33"/>
  <c r="BX1720" i="33"/>
  <c r="BX1719" i="33"/>
  <c r="AV1539" i="33"/>
  <c r="AU1542" i="33"/>
  <c r="AM808" i="33"/>
  <c r="AM842" i="33"/>
  <c r="AK836" i="33"/>
  <c r="AK835" i="33"/>
  <c r="AM726" i="33"/>
  <c r="AQ850" i="33"/>
  <c r="AP852" i="33"/>
  <c r="AP851" i="33"/>
  <c r="AP769" i="33"/>
  <c r="W769" i="40"/>
  <c r="AL843" i="33"/>
  <c r="AL844" i="33"/>
  <c r="AP1801" i="33"/>
  <c r="AP1776" i="33"/>
  <c r="AP1879" i="33"/>
  <c r="AN725" i="33"/>
  <c r="AO715" i="33"/>
  <c r="AN716" i="33"/>
  <c r="AQ1732" i="33"/>
  <c r="AQ1777" i="33"/>
  <c r="AK1652" i="33"/>
  <c r="AN807" i="33"/>
  <c r="AN805" i="33"/>
  <c r="AN811" i="33"/>
  <c r="AN812" i="33"/>
  <c r="AN813" i="33"/>
  <c r="AN55" i="33"/>
  <c r="AO799" i="33"/>
  <c r="AO768" i="33"/>
  <c r="AO770" i="33"/>
  <c r="AO771" i="33"/>
  <c r="AO775" i="33"/>
  <c r="AO801" i="33"/>
  <c r="AO720" i="33"/>
  <c r="AN721" i="33"/>
  <c r="AR1405" i="33"/>
  <c r="AK1649" i="33"/>
  <c r="AM1794" i="33"/>
  <c r="AM1785" i="33"/>
  <c r="AN802" i="33"/>
  <c r="AN838" i="33"/>
  <c r="AR1418" i="33"/>
  <c r="AN742" i="33"/>
  <c r="AO732" i="33"/>
  <c r="AM741" i="33"/>
  <c r="AN776" i="33"/>
  <c r="AN777" i="33"/>
  <c r="AN780" i="33"/>
  <c r="AN1668" i="33"/>
  <c r="X1471" i="40"/>
  <c r="AO730" i="33"/>
  <c r="AN731" i="33"/>
  <c r="AP717" i="33"/>
  <c r="W717" i="40"/>
  <c r="AO727" i="33"/>
  <c r="AL847" i="33"/>
  <c r="AL848" i="33"/>
  <c r="AL1679" i="33"/>
  <c r="AL834" i="33"/>
  <c r="AK1746" i="33"/>
  <c r="W1479" i="40"/>
  <c r="AM228" i="33"/>
  <c r="AM231" i="33"/>
  <c r="AN634" i="33"/>
  <c r="AN633" i="33"/>
  <c r="AO563" i="33"/>
  <c r="AM634" i="33"/>
  <c r="AM633" i="33"/>
  <c r="BK293" i="33"/>
  <c r="BK211" i="33"/>
  <c r="BK1628" i="33"/>
  <c r="BL293" i="33"/>
  <c r="BK291" i="33"/>
  <c r="AR1410" i="33"/>
  <c r="AQ1411" i="33"/>
  <c r="BL211" i="33"/>
  <c r="BL1628" i="33"/>
  <c r="BM293" i="33"/>
  <c r="BL291" i="33"/>
  <c r="BN211" i="33"/>
  <c r="BN1628" i="33"/>
  <c r="BN292" i="33"/>
  <c r="BN293" i="33"/>
  <c r="BY547" i="33"/>
  <c r="BW547" i="33"/>
  <c r="BW1629" i="33"/>
  <c r="BP212" i="33"/>
  <c r="BX547" i="33"/>
  <c r="BQ212" i="33"/>
  <c r="BZ547" i="33"/>
  <c r="BO212" i="33"/>
  <c r="BO1629" i="33"/>
  <c r="CC547" i="33"/>
  <c r="BR212" i="33"/>
  <c r="AO712" i="33"/>
  <c r="AN711" i="33"/>
  <c r="AP510" i="33"/>
  <c r="W510" i="40"/>
  <c r="AO520" i="33"/>
  <c r="AO509" i="33"/>
  <c r="AO519" i="33"/>
  <c r="AP457" i="33"/>
  <c r="W457" i="40"/>
  <c r="AO467" i="33"/>
  <c r="AO456" i="33"/>
  <c r="AO466" i="33"/>
  <c r="AP452" i="33"/>
  <c r="W452" i="40"/>
  <c r="AO451" i="33"/>
  <c r="AP472" i="33"/>
  <c r="W472" i="40"/>
  <c r="AO482" i="33"/>
  <c r="AO471" i="33"/>
  <c r="AO481" i="33"/>
  <c r="AP490" i="33"/>
  <c r="W490" i="40"/>
  <c r="AO489" i="33"/>
  <c r="AO505" i="33"/>
  <c r="AP495" i="33"/>
  <c r="W495" i="40"/>
  <c r="AO494" i="33"/>
  <c r="AO504" i="33"/>
  <c r="AP430" i="33"/>
  <c r="W430" i="40"/>
  <c r="AO431" i="33"/>
  <c r="AP427" i="33"/>
  <c r="W427" i="40"/>
  <c r="W437" i="40"/>
  <c r="AO437" i="33"/>
  <c r="AQ405" i="33"/>
  <c r="AP406" i="33"/>
  <c r="W406" i="40"/>
  <c r="AO435" i="33"/>
  <c r="AP425" i="33"/>
  <c r="W425" i="40"/>
  <c r="AO426" i="33"/>
  <c r="AP412" i="33"/>
  <c r="W412" i="40"/>
  <c r="W422" i="40"/>
  <c r="AO422" i="33"/>
  <c r="AN421" i="33"/>
  <c r="AO411" i="33"/>
  <c r="AP410" i="33"/>
  <c r="W410" i="40"/>
  <c r="AN436" i="33"/>
  <c r="AP415" i="33"/>
  <c r="W415" i="40"/>
  <c r="AO420" i="33"/>
  <c r="AO416" i="33"/>
  <c r="AN640" i="33"/>
  <c r="AN601" i="33"/>
  <c r="AQ549" i="33"/>
  <c r="AQ552" i="33"/>
  <c r="AQ553" i="33"/>
  <c r="AQ557" i="33"/>
  <c r="AN644" i="33"/>
  <c r="AN607" i="33"/>
  <c r="AP389" i="33"/>
  <c r="W389" i="40"/>
  <c r="W399" i="40"/>
  <c r="AO399" i="33"/>
  <c r="AR581" i="33"/>
  <c r="AR548" i="33"/>
  <c r="AS582" i="33"/>
  <c r="AR583" i="33"/>
  <c r="AO600" i="33"/>
  <c r="AO605" i="33"/>
  <c r="AO606" i="33"/>
  <c r="AO54" i="33"/>
  <c r="AR650" i="33"/>
  <c r="AR649" i="33"/>
  <c r="AS648" i="33"/>
  <c r="AR551" i="33"/>
  <c r="AP392" i="33"/>
  <c r="W392" i="40"/>
  <c r="AO393" i="33"/>
  <c r="AP373" i="33"/>
  <c r="W373" i="40"/>
  <c r="AQ372" i="33"/>
  <c r="AN398" i="33"/>
  <c r="AO368" i="33"/>
  <c r="AP367" i="33"/>
  <c r="W367" i="40"/>
  <c r="AM645" i="33"/>
  <c r="AM646" i="33"/>
  <c r="AP599" i="33"/>
  <c r="AP589" i="33"/>
  <c r="AP590" i="33"/>
  <c r="AQ588" i="33"/>
  <c r="AP587" i="33"/>
  <c r="AP598" i="33"/>
  <c r="AP604" i="33"/>
  <c r="AQ584" i="33"/>
  <c r="AQ636" i="33"/>
  <c r="AT594" i="33"/>
  <c r="X594" i="40"/>
  <c r="AS593" i="33"/>
  <c r="AS550" i="33"/>
  <c r="AO378" i="33"/>
  <c r="AO383" i="33"/>
  <c r="AP377" i="33"/>
  <c r="W377" i="40"/>
  <c r="W382" i="40"/>
  <c r="AO382" i="33"/>
  <c r="AR259" i="33"/>
  <c r="AQ258" i="33"/>
  <c r="AM642" i="33"/>
  <c r="AM641" i="33"/>
  <c r="AP638" i="33"/>
  <c r="AP637" i="33"/>
  <c r="AP558" i="33"/>
  <c r="AP559" i="33"/>
  <c r="AP562" i="33"/>
  <c r="AP1667" i="33"/>
  <c r="W1667" i="40"/>
  <c r="BU630" i="33"/>
  <c r="BU629" i="33"/>
  <c r="BV630" i="33"/>
  <c r="BV629" i="33"/>
  <c r="AO388" i="33"/>
  <c r="AP387" i="33"/>
  <c r="W387" i="40"/>
  <c r="AO397" i="33"/>
  <c r="BT629" i="33"/>
  <c r="AP384" i="33"/>
  <c r="AM138" i="33"/>
  <c r="AM149" i="33"/>
  <c r="AO122" i="33"/>
  <c r="AN155" i="33"/>
  <c r="BS278" i="33"/>
  <c r="BT279" i="33"/>
  <c r="BV279" i="33"/>
  <c r="BU279" i="33"/>
  <c r="AL304" i="33"/>
  <c r="AL305" i="33"/>
  <c r="AL308" i="33"/>
  <c r="AL309" i="33"/>
  <c r="AO249" i="33"/>
  <c r="AO299" i="33"/>
  <c r="BV278" i="33"/>
  <c r="AQ311" i="33"/>
  <c r="AP312" i="33"/>
  <c r="AP313" i="33"/>
  <c r="AP216" i="33"/>
  <c r="AM272" i="33"/>
  <c r="AM307" i="33"/>
  <c r="AN300" i="33"/>
  <c r="AN301" i="33"/>
  <c r="AM266" i="33"/>
  <c r="AM303" i="33"/>
  <c r="AO214" i="33"/>
  <c r="AO1632" i="33"/>
  <c r="AO217" i="33"/>
  <c r="AO218" i="33"/>
  <c r="AO222" i="33"/>
  <c r="AN223" i="33"/>
  <c r="AN224" i="33"/>
  <c r="AN227" i="33"/>
  <c r="AN1666" i="33"/>
  <c r="AM186" i="33"/>
  <c r="AN175" i="33"/>
  <c r="AP248" i="33"/>
  <c r="AQ247" i="33"/>
  <c r="AP246" i="33"/>
  <c r="AP213" i="33"/>
  <c r="AM185" i="33"/>
  <c r="AO255" i="33"/>
  <c r="AO264" i="33"/>
  <c r="AM170" i="33"/>
  <c r="AN160" i="33"/>
  <c r="AM171" i="33"/>
  <c r="AN265" i="33"/>
  <c r="AN270" i="33"/>
  <c r="AN271" i="33"/>
  <c r="AN53" i="33"/>
  <c r="AQ253" i="33"/>
  <c r="AP254" i="33"/>
  <c r="AP252" i="33"/>
  <c r="BO288" i="33"/>
  <c r="BO289" i="33"/>
  <c r="BP288" i="33"/>
  <c r="BP289" i="33"/>
  <c r="BV26" i="33"/>
  <c r="BV31" i="33"/>
  <c r="BV283" i="33"/>
  <c r="BV282" i="33"/>
  <c r="BV284" i="33"/>
  <c r="AN169" i="33"/>
  <c r="BV287" i="33"/>
  <c r="BV288" i="33"/>
  <c r="BV240" i="33"/>
  <c r="AN184" i="33"/>
  <c r="AD26" i="40"/>
  <c r="BT287" i="33"/>
  <c r="BT240" i="33"/>
  <c r="W156" i="40"/>
  <c r="BT26" i="33"/>
  <c r="BT31" i="33"/>
  <c r="BT282" i="33"/>
  <c r="BT284" i="33"/>
  <c r="BT283" i="33"/>
  <c r="BU287" i="33"/>
  <c r="BU240" i="33"/>
  <c r="BR288" i="33"/>
  <c r="BR289" i="33"/>
  <c r="BQ288" i="33"/>
  <c r="BQ289" i="33"/>
  <c r="BU26" i="33"/>
  <c r="BU31" i="33"/>
  <c r="BU282" i="33"/>
  <c r="BU284" i="33"/>
  <c r="BU283" i="33"/>
  <c r="BS26" i="33"/>
  <c r="BS284" i="33"/>
  <c r="BS283" i="33"/>
  <c r="BS282" i="33"/>
  <c r="BS287" i="33"/>
  <c r="BS288" i="33"/>
  <c r="BS240" i="33"/>
  <c r="BT210" i="33"/>
  <c r="BT1627" i="33"/>
  <c r="BS210" i="33"/>
  <c r="BS1627" i="33"/>
  <c r="AM148" i="33"/>
  <c r="BU210" i="33"/>
  <c r="BU1627" i="33"/>
  <c r="AM132" i="33"/>
  <c r="BV210" i="33"/>
  <c r="BV1627" i="33"/>
  <c r="AM150" i="33"/>
  <c r="AN139" i="33"/>
  <c r="CD547" i="33"/>
  <c r="CD1629" i="33"/>
  <c r="CD1630" i="33"/>
  <c r="CB547" i="33"/>
  <c r="CB628" i="33"/>
  <c r="AG1627" i="40"/>
  <c r="BG1919" i="33"/>
  <c r="BH1919" i="33"/>
  <c r="BI1919" i="33"/>
  <c r="BJ1919" i="33"/>
  <c r="AA1799" i="40"/>
  <c r="AG36" i="40"/>
  <c r="AD1935" i="33"/>
  <c r="T1753" i="40"/>
  <c r="E13" i="45"/>
  <c r="AD1882" i="33"/>
  <c r="BK1909" i="33"/>
  <c r="BL1909" i="33"/>
  <c r="BM1909" i="33"/>
  <c r="BN1909" i="33"/>
  <c r="AB1789" i="40"/>
  <c r="CB40" i="33"/>
  <c r="AG40" i="40"/>
  <c r="AG1693" i="40"/>
  <c r="AQ1775" i="33"/>
  <c r="AQ1776" i="33"/>
  <c r="W1759" i="40"/>
  <c r="AE1971" i="33"/>
  <c r="AK1949" i="33"/>
  <c r="AH1966" i="33"/>
  <c r="U1846" i="40"/>
  <c r="F26" i="45"/>
  <c r="U1841" i="40"/>
  <c r="AH1950" i="33"/>
  <c r="U1830" i="40"/>
  <c r="F25" i="45"/>
  <c r="N18" i="45" s="1"/>
  <c r="U1826" i="40"/>
  <c r="AF1698" i="40"/>
  <c r="CA547" i="33"/>
  <c r="CA1629" i="33"/>
  <c r="CA1630" i="33"/>
  <c r="AL1890" i="33"/>
  <c r="V1760" i="40"/>
  <c r="AG545" i="40"/>
  <c r="AG1707" i="40"/>
  <c r="CA1730" i="33"/>
  <c r="CA1729" i="33"/>
  <c r="CE1729" i="33"/>
  <c r="AG1698" i="40"/>
  <c r="AF1750" i="33"/>
  <c r="AG1703" i="40"/>
  <c r="AH1703" i="40"/>
  <c r="AL1738" i="33"/>
  <c r="V1715" i="40"/>
  <c r="V1716" i="40"/>
  <c r="AF1708" i="40"/>
  <c r="AF1703" i="40"/>
  <c r="AE1693" i="40"/>
  <c r="AE1698" i="40"/>
  <c r="CB1730" i="33"/>
  <c r="AG27" i="40"/>
  <c r="AJ1688" i="33"/>
  <c r="AI1676" i="33"/>
  <c r="V1679" i="40"/>
  <c r="AG619" i="40"/>
  <c r="AG620" i="40"/>
  <c r="AG31" i="40"/>
  <c r="AE1749" i="33"/>
  <c r="AE1750" i="33"/>
  <c r="AG1613" i="40"/>
  <c r="AG530" i="40"/>
  <c r="AJ1541" i="40"/>
  <c r="AS1861" i="33"/>
  <c r="AS1885" i="33"/>
  <c r="AT1858" i="33"/>
  <c r="AN1665" i="33"/>
  <c r="AC1629" i="40"/>
  <c r="AJ1540" i="40"/>
  <c r="AC1630" i="40"/>
  <c r="BR211" i="33"/>
  <c r="BR1628" i="33"/>
  <c r="BR1629" i="33"/>
  <c r="BR1630" i="33"/>
  <c r="BX546" i="33"/>
  <c r="BX1628" i="33"/>
  <c r="BX1629" i="33"/>
  <c r="BX1630" i="33"/>
  <c r="U1656" i="40"/>
  <c r="CC546" i="33"/>
  <c r="CC1628" i="33"/>
  <c r="CC1629" i="33"/>
  <c r="CC1630" i="33"/>
  <c r="BP211" i="33"/>
  <c r="BP1628" i="33"/>
  <c r="BP1629" i="33"/>
  <c r="BP1630" i="33"/>
  <c r="AC1628" i="40"/>
  <c r="AM1641" i="33"/>
  <c r="AO1631" i="33"/>
  <c r="AO1635" i="33"/>
  <c r="AO1636" i="33"/>
  <c r="AO1641" i="33"/>
  <c r="X1543" i="40"/>
  <c r="AE1627" i="40"/>
  <c r="CD628" i="33"/>
  <c r="BW1630" i="33"/>
  <c r="X1547" i="40"/>
  <c r="W216" i="40"/>
  <c r="AP1634" i="33"/>
  <c r="W1634" i="40"/>
  <c r="BO1630" i="33"/>
  <c r="BY628" i="33"/>
  <c r="BY629" i="33"/>
  <c r="BY1629" i="33"/>
  <c r="BY1630" i="33"/>
  <c r="X1544" i="40"/>
  <c r="AN1635" i="33"/>
  <c r="W213" i="40"/>
  <c r="W246" i="40"/>
  <c r="BZ546" i="33"/>
  <c r="BZ1628" i="33"/>
  <c r="BZ1629" i="33"/>
  <c r="BZ1630" i="33"/>
  <c r="BQ291" i="33"/>
  <c r="BQ1629" i="33"/>
  <c r="BQ1630" i="33"/>
  <c r="CR1541" i="33"/>
  <c r="CS1541" i="33"/>
  <c r="CT1541" i="33"/>
  <c r="CU1541" i="33"/>
  <c r="CR1540" i="33"/>
  <c r="CS1540" i="33"/>
  <c r="CT1540" i="33"/>
  <c r="CU1540" i="33"/>
  <c r="AI1652" i="33"/>
  <c r="AI1961" i="33"/>
  <c r="AL1687" i="33"/>
  <c r="AL1688" i="33"/>
  <c r="V1641" i="40"/>
  <c r="G8" i="45"/>
  <c r="AH1867" i="33"/>
  <c r="U1655" i="40"/>
  <c r="F9" i="45"/>
  <c r="AK1407" i="40"/>
  <c r="AJ1408" i="40"/>
  <c r="AQ1418" i="33"/>
  <c r="AK1467" i="40"/>
  <c r="AM1484" i="33"/>
  <c r="AA704" i="40"/>
  <c r="BH704" i="33"/>
  <c r="BI704" i="33"/>
  <c r="BJ704" i="33"/>
  <c r="AP1482" i="33"/>
  <c r="W1482" i="40"/>
  <c r="AR1420" i="33"/>
  <c r="W265" i="40"/>
  <c r="W270" i="40"/>
  <c r="W271" i="40"/>
  <c r="AK703" i="33"/>
  <c r="AJ786" i="33"/>
  <c r="AO1484" i="33"/>
  <c r="W299" i="40"/>
  <c r="W300" i="40"/>
  <c r="W249" i="40"/>
  <c r="AQ44" i="33"/>
  <c r="W600" i="40"/>
  <c r="W601" i="40"/>
  <c r="W605" i="40"/>
  <c r="W606" i="40"/>
  <c r="W607" i="40"/>
  <c r="AS45" i="33"/>
  <c r="AP46" i="33"/>
  <c r="W800" i="40"/>
  <c r="W801" i="40"/>
  <c r="W802" i="40"/>
  <c r="V834" i="40"/>
  <c r="V835" i="40"/>
  <c r="V64" i="40"/>
  <c r="AG625" i="40"/>
  <c r="AM775" i="33"/>
  <c r="AJ836" i="33"/>
  <c r="AI835" i="33"/>
  <c r="AI836" i="33"/>
  <c r="V784" i="40"/>
  <c r="AI786" i="33"/>
  <c r="BT630" i="33"/>
  <c r="AE628" i="40"/>
  <c r="AE629" i="40"/>
  <c r="AH1658" i="33"/>
  <c r="AH1748" i="33"/>
  <c r="AH1750" i="33"/>
  <c r="AH1659" i="33"/>
  <c r="AH1970" i="33"/>
  <c r="AH1971" i="33"/>
  <c r="AG1750" i="33"/>
  <c r="BS630" i="33"/>
  <c r="BS629" i="33"/>
  <c r="AH1762" i="33"/>
  <c r="U1741" i="40"/>
  <c r="N19" i="45"/>
  <c r="AH1759" i="33"/>
  <c r="U1738" i="40"/>
  <c r="W420" i="40"/>
  <c r="W397" i="40"/>
  <c r="AE240" i="40"/>
  <c r="AE287" i="40"/>
  <c r="AH477" i="40"/>
  <c r="AI477" i="40"/>
  <c r="AJ477" i="40"/>
  <c r="AK477" i="40"/>
  <c r="AL477" i="40"/>
  <c r="AM477" i="40"/>
  <c r="AN477" i="40"/>
  <c r="AO477" i="40"/>
  <c r="AG476" i="40"/>
  <c r="AP263" i="33"/>
  <c r="AP269" i="33"/>
  <c r="W252" i="40"/>
  <c r="W263" i="40"/>
  <c r="W269" i="40"/>
  <c r="W435" i="40"/>
  <c r="CA374" i="33"/>
  <c r="CB374" i="33"/>
  <c r="CC374" i="33"/>
  <c r="CD374" i="33"/>
  <c r="AF374" i="40"/>
  <c r="AJ361" i="33"/>
  <c r="AI568" i="33"/>
  <c r="AA113" i="40"/>
  <c r="W587" i="40"/>
  <c r="W598" i="40"/>
  <c r="W604" i="40"/>
  <c r="BH113" i="33"/>
  <c r="BI113" i="33"/>
  <c r="BJ113" i="33"/>
  <c r="BK113" i="33"/>
  <c r="BW546" i="33"/>
  <c r="BW1628" i="33"/>
  <c r="AF547" i="40"/>
  <c r="AA362" i="40"/>
  <c r="BH362" i="33"/>
  <c r="BI362" i="33"/>
  <c r="BJ362" i="33"/>
  <c r="BK362" i="33"/>
  <c r="AQ215" i="33"/>
  <c r="AQ1633" i="33"/>
  <c r="AE283" i="40"/>
  <c r="AF283" i="40"/>
  <c r="AJ112" i="33"/>
  <c r="AI1656" i="33"/>
  <c r="AI233" i="33"/>
  <c r="AE210" i="40"/>
  <c r="AC211" i="40"/>
  <c r="AK1758" i="33"/>
  <c r="AK1684" i="33"/>
  <c r="AC291" i="40"/>
  <c r="AC292" i="40"/>
  <c r="BO211" i="33"/>
  <c r="BO1628" i="33"/>
  <c r="AD212" i="40"/>
  <c r="AK1946" i="33"/>
  <c r="AE35" i="40"/>
  <c r="AF40" i="40"/>
  <c r="BS31" i="33"/>
  <c r="AE31" i="40"/>
  <c r="AE26" i="40"/>
  <c r="AD40" i="40"/>
  <c r="AL67" i="33"/>
  <c r="V67" i="40"/>
  <c r="AL1676" i="33"/>
  <c r="AL1758" i="33"/>
  <c r="AO1962" i="33"/>
  <c r="AK1740" i="33"/>
  <c r="AK1742" i="33"/>
  <c r="AL1737" i="33"/>
  <c r="AO1812" i="33"/>
  <c r="AO63" i="33"/>
  <c r="AO566" i="33"/>
  <c r="AL1647" i="33"/>
  <c r="AL1744" i="33"/>
  <c r="AL1757" i="33"/>
  <c r="V1736" i="40"/>
  <c r="AT1859" i="33"/>
  <c r="AT1964" i="33"/>
  <c r="X1844" i="40"/>
  <c r="AN58" i="33"/>
  <c r="AN1794" i="33"/>
  <c r="AN1803" i="33"/>
  <c r="AL1672" i="33"/>
  <c r="BT40" i="33"/>
  <c r="AN1813" i="33"/>
  <c r="AN1886" i="33"/>
  <c r="BS40" i="33"/>
  <c r="BU40" i="33"/>
  <c r="BV40" i="33"/>
  <c r="AM1677" i="33"/>
  <c r="AM62" i="33"/>
  <c r="AK1966" i="33"/>
  <c r="AF1866" i="33"/>
  <c r="AF1869" i="33"/>
  <c r="AF1924" i="33"/>
  <c r="AL297" i="33"/>
  <c r="AN741" i="33"/>
  <c r="BQ293" i="33"/>
  <c r="AN1785" i="33"/>
  <c r="AN1880" i="33"/>
  <c r="AN1890" i="33"/>
  <c r="CB546" i="33"/>
  <c r="CB1628" i="33"/>
  <c r="BP293" i="33"/>
  <c r="BO292" i="33"/>
  <c r="AM295" i="33"/>
  <c r="AM296" i="33"/>
  <c r="AL1805" i="33"/>
  <c r="AL1963" i="33"/>
  <c r="AL1949" i="33"/>
  <c r="AN726" i="33"/>
  <c r="AJ1650" i="33"/>
  <c r="BQ211" i="33"/>
  <c r="BQ1628" i="33"/>
  <c r="BQ292" i="33"/>
  <c r="AL836" i="33"/>
  <c r="AL835" i="33"/>
  <c r="X1465" i="40"/>
  <c r="AM1756" i="33"/>
  <c r="AM1736" i="33"/>
  <c r="AO721" i="33"/>
  <c r="AP720" i="33"/>
  <c r="W720" i="40"/>
  <c r="AO807" i="33"/>
  <c r="W806" i="40"/>
  <c r="AO805" i="33"/>
  <c r="AO811" i="33"/>
  <c r="AO812" i="33"/>
  <c r="AO813" i="33"/>
  <c r="AO55" i="33"/>
  <c r="AQ717" i="33"/>
  <c r="AP727" i="33"/>
  <c r="W727" i="40"/>
  <c r="AN808" i="33"/>
  <c r="AN842" i="33"/>
  <c r="AO725" i="33"/>
  <c r="AP715" i="33"/>
  <c r="W715" i="40"/>
  <c r="AO716" i="33"/>
  <c r="AM848" i="33"/>
  <c r="AM847" i="33"/>
  <c r="AP732" i="33"/>
  <c r="W732" i="40"/>
  <c r="AO742" i="33"/>
  <c r="AM844" i="33"/>
  <c r="AM843" i="33"/>
  <c r="AP730" i="33"/>
  <c r="W730" i="40"/>
  <c r="AO731" i="33"/>
  <c r="AN781" i="33"/>
  <c r="AP801" i="33"/>
  <c r="AP768" i="33"/>
  <c r="AP770" i="33"/>
  <c r="AP771" i="33"/>
  <c r="AP775" i="33"/>
  <c r="AN839" i="33"/>
  <c r="AN840" i="33"/>
  <c r="AM1802" i="33"/>
  <c r="AN1783" i="33"/>
  <c r="AM1880" i="33"/>
  <c r="AM1890" i="33"/>
  <c r="AM1894" i="33"/>
  <c r="AM1784" i="33"/>
  <c r="AR1732" i="33"/>
  <c r="AR1777" i="33"/>
  <c r="AO802" i="33"/>
  <c r="AO838" i="33"/>
  <c r="AQ1801" i="33"/>
  <c r="AQ1879" i="33"/>
  <c r="AR1775" i="33"/>
  <c r="AU1547" i="33"/>
  <c r="AU1543" i="33"/>
  <c r="AP735" i="33"/>
  <c r="W735" i="40"/>
  <c r="AO736" i="33"/>
  <c r="AO740" i="33"/>
  <c r="X1403" i="40"/>
  <c r="AS1418" i="33"/>
  <c r="AM1793" i="33"/>
  <c r="AM1803" i="33"/>
  <c r="AN1792" i="33"/>
  <c r="AM1900" i="33"/>
  <c r="AO780" i="33"/>
  <c r="AO1668" i="33"/>
  <c r="AO776" i="33"/>
  <c r="AO777" i="33"/>
  <c r="AQ1733" i="33"/>
  <c r="AQ1734" i="33"/>
  <c r="AW1539" i="33"/>
  <c r="AV1542" i="33"/>
  <c r="X1400" i="40"/>
  <c r="AS1405" i="33"/>
  <c r="AS1777" i="33"/>
  <c r="AN846" i="33"/>
  <c r="AN814" i="33"/>
  <c r="AR850" i="33"/>
  <c r="AQ852" i="33"/>
  <c r="AQ851" i="33"/>
  <c r="AQ769" i="33"/>
  <c r="AR1474" i="33"/>
  <c r="AR1475" i="33"/>
  <c r="X1466" i="40"/>
  <c r="AM1788" i="33"/>
  <c r="AO632" i="33"/>
  <c r="AO1678" i="33"/>
  <c r="AP563" i="33"/>
  <c r="AN228" i="33"/>
  <c r="AN231" i="33"/>
  <c r="AR552" i="33"/>
  <c r="AR553" i="33"/>
  <c r="AR557" i="33"/>
  <c r="BY546" i="33"/>
  <c r="BY1628" i="33"/>
  <c r="BP291" i="33"/>
  <c r="BP292" i="33"/>
  <c r="BO293" i="33"/>
  <c r="BR291" i="33"/>
  <c r="BO291" i="33"/>
  <c r="BW628" i="33"/>
  <c r="BR292" i="33"/>
  <c r="BR293" i="33"/>
  <c r="CD546" i="33"/>
  <c r="CD1628" i="33"/>
  <c r="AS1410" i="33"/>
  <c r="AR1411" i="33"/>
  <c r="CC628" i="33"/>
  <c r="BZ628" i="33"/>
  <c r="BX628" i="33"/>
  <c r="BU212" i="33"/>
  <c r="BS212" i="33"/>
  <c r="BS1629" i="33"/>
  <c r="BV212" i="33"/>
  <c r="BT212" i="33"/>
  <c r="AO436" i="33"/>
  <c r="AP712" i="33"/>
  <c r="W712" i="40"/>
  <c r="AO711" i="33"/>
  <c r="AP505" i="33"/>
  <c r="W505" i="40"/>
  <c r="AP494" i="33"/>
  <c r="AQ495" i="33"/>
  <c r="AQ452" i="33"/>
  <c r="AP451" i="33"/>
  <c r="W451" i="40"/>
  <c r="AQ490" i="33"/>
  <c r="AP489" i="33"/>
  <c r="W489" i="40"/>
  <c r="AP467" i="33"/>
  <c r="W467" i="40"/>
  <c r="AQ457" i="33"/>
  <c r="AP456" i="33"/>
  <c r="AP482" i="33"/>
  <c r="W482" i="40"/>
  <c r="AQ472" i="33"/>
  <c r="AP471" i="33"/>
  <c r="AP520" i="33"/>
  <c r="W520" i="40"/>
  <c r="AQ510" i="33"/>
  <c r="AP509" i="33"/>
  <c r="AQ410" i="33"/>
  <c r="AP411" i="33"/>
  <c r="W411" i="40"/>
  <c r="AR405" i="33"/>
  <c r="AQ406" i="33"/>
  <c r="AQ425" i="33"/>
  <c r="AP435" i="33"/>
  <c r="AQ415" i="33"/>
  <c r="AP420" i="33"/>
  <c r="AP416" i="33"/>
  <c r="W416" i="40"/>
  <c r="AP426" i="33"/>
  <c r="W426" i="40"/>
  <c r="AQ427" i="33"/>
  <c r="AP437" i="33"/>
  <c r="AO421" i="33"/>
  <c r="AP422" i="33"/>
  <c r="AQ412" i="33"/>
  <c r="AP431" i="33"/>
  <c r="W431" i="40"/>
  <c r="AQ430" i="33"/>
  <c r="AU594" i="33"/>
  <c r="AT593" i="33"/>
  <c r="AT550" i="33"/>
  <c r="X550" i="40"/>
  <c r="AO601" i="33"/>
  <c r="AO640" i="33"/>
  <c r="AO641" i="33"/>
  <c r="AQ637" i="33"/>
  <c r="AQ638" i="33"/>
  <c r="AS581" i="33"/>
  <c r="AS548" i="33"/>
  <c r="AT582" i="33"/>
  <c r="AT45" i="33"/>
  <c r="AS583" i="33"/>
  <c r="AN646" i="33"/>
  <c r="AN645" i="33"/>
  <c r="AS650" i="33"/>
  <c r="AT648" i="33"/>
  <c r="X648" i="40"/>
  <c r="X649" i="40"/>
  <c r="AS649" i="33"/>
  <c r="AS551" i="33"/>
  <c r="AR584" i="33"/>
  <c r="AR636" i="33"/>
  <c r="AQ599" i="33"/>
  <c r="AQ589" i="33"/>
  <c r="AQ590" i="33"/>
  <c r="AQ587" i="33"/>
  <c r="AR588" i="33"/>
  <c r="AR372" i="33"/>
  <c r="AQ373" i="33"/>
  <c r="AQ558" i="33"/>
  <c r="AQ559" i="33"/>
  <c r="AQ562" i="33"/>
  <c r="AQ1667" i="33"/>
  <c r="AQ387" i="33"/>
  <c r="AP388" i="33"/>
  <c r="W388" i="40"/>
  <c r="AP397" i="33"/>
  <c r="AQ367" i="33"/>
  <c r="AP368" i="33"/>
  <c r="W368" i="40"/>
  <c r="AS259" i="33"/>
  <c r="AR258" i="33"/>
  <c r="AR215" i="33"/>
  <c r="AR1633" i="33"/>
  <c r="AP600" i="33"/>
  <c r="AP605" i="33"/>
  <c r="AP606" i="33"/>
  <c r="AP54" i="33"/>
  <c r="W54" i="40"/>
  <c r="AO398" i="33"/>
  <c r="AR549" i="33"/>
  <c r="AQ389" i="33"/>
  <c r="AP399" i="33"/>
  <c r="AQ377" i="33"/>
  <c r="AP378" i="33"/>
  <c r="AP382" i="33"/>
  <c r="AP393" i="33"/>
  <c r="W393" i="40"/>
  <c r="AQ392" i="33"/>
  <c r="AO607" i="33"/>
  <c r="AO644" i="33"/>
  <c r="AN642" i="33"/>
  <c r="AN641" i="33"/>
  <c r="AQ384" i="33"/>
  <c r="AN138" i="33"/>
  <c r="AN149" i="33"/>
  <c r="W154" i="40"/>
  <c r="AO155" i="33"/>
  <c r="AP122" i="33"/>
  <c r="W122" i="40"/>
  <c r="W132" i="40"/>
  <c r="AN272" i="33"/>
  <c r="AN307" i="33"/>
  <c r="AN266" i="33"/>
  <c r="AN303" i="33"/>
  <c r="AP214" i="33"/>
  <c r="AP217" i="33"/>
  <c r="AP218" i="33"/>
  <c r="AP222" i="33"/>
  <c r="W222" i="40"/>
  <c r="AR311" i="33"/>
  <c r="AQ312" i="33"/>
  <c r="AQ313" i="33"/>
  <c r="AQ216" i="33"/>
  <c r="AQ1634" i="33"/>
  <c r="AP249" i="33"/>
  <c r="AP299" i="33"/>
  <c r="AO223" i="33"/>
  <c r="AO224" i="33"/>
  <c r="AO227" i="33"/>
  <c r="AO1666" i="33"/>
  <c r="AM308" i="33"/>
  <c r="AM309" i="33"/>
  <c r="AM305" i="33"/>
  <c r="AM304" i="33"/>
  <c r="AO301" i="33"/>
  <c r="AO300" i="33"/>
  <c r="AN171" i="33"/>
  <c r="AO160" i="33"/>
  <c r="AQ248" i="33"/>
  <c r="AR247" i="33"/>
  <c r="AR44" i="33"/>
  <c r="AQ246" i="33"/>
  <c r="AQ213" i="33"/>
  <c r="AP255" i="33"/>
  <c r="AP264" i="33"/>
  <c r="AO265" i="33"/>
  <c r="AO270" i="33"/>
  <c r="AO271" i="33"/>
  <c r="AO53" i="33"/>
  <c r="AN170" i="33"/>
  <c r="AR253" i="33"/>
  <c r="AQ254" i="33"/>
  <c r="AQ252" i="33"/>
  <c r="AN186" i="33"/>
  <c r="AO175" i="33"/>
  <c r="AN185" i="33"/>
  <c r="W174" i="40"/>
  <c r="W184" i="40"/>
  <c r="AO184" i="33"/>
  <c r="BV289" i="33"/>
  <c r="BU289" i="33"/>
  <c r="BU288" i="33"/>
  <c r="BT288" i="33"/>
  <c r="BT289" i="33"/>
  <c r="BS289" i="33"/>
  <c r="W159" i="40"/>
  <c r="W169" i="40"/>
  <c r="AO169" i="33"/>
  <c r="AN148" i="33"/>
  <c r="AO139" i="33"/>
  <c r="AN150" i="33"/>
  <c r="AN132" i="33"/>
  <c r="AD293" i="33"/>
  <c r="CB1629" i="33"/>
  <c r="CB1630" i="33"/>
  <c r="G10" i="44"/>
  <c r="G11" i="44"/>
  <c r="AG547" i="40"/>
  <c r="CA546" i="33"/>
  <c r="CA1628" i="33"/>
  <c r="AG1628" i="40"/>
  <c r="CA628" i="33"/>
  <c r="CA629" i="33"/>
  <c r="AK1950" i="33"/>
  <c r="AI1946" i="33"/>
  <c r="AI1950" i="33"/>
  <c r="AJ1684" i="33"/>
  <c r="AI1758" i="33"/>
  <c r="V1737" i="40"/>
  <c r="AI1683" i="33"/>
  <c r="AI1684" i="33"/>
  <c r="AI1740" i="33"/>
  <c r="AJ1742" i="33"/>
  <c r="BO1909" i="33"/>
  <c r="BP1909" i="33"/>
  <c r="BQ1909" i="33"/>
  <c r="BR1909" i="33"/>
  <c r="AC1789" i="40"/>
  <c r="AD1895" i="33"/>
  <c r="T1762" i="40"/>
  <c r="AD1936" i="33"/>
  <c r="T1815" i="40"/>
  <c r="BK1919" i="33"/>
  <c r="BL1919" i="33"/>
  <c r="BM1919" i="33"/>
  <c r="BN1919" i="33"/>
  <c r="AB1799" i="40"/>
  <c r="AH1980" i="33"/>
  <c r="AI1966" i="33"/>
  <c r="AL1894" i="33"/>
  <c r="V1774" i="40"/>
  <c r="V1770" i="40"/>
  <c r="V1843" i="40"/>
  <c r="V1829" i="40"/>
  <c r="U1727" i="40"/>
  <c r="U1728" i="40"/>
  <c r="U1850" i="40"/>
  <c r="AE1980" i="33"/>
  <c r="U1851" i="40"/>
  <c r="F27" i="45"/>
  <c r="AO1785" i="33"/>
  <c r="AO1802" i="33"/>
  <c r="AL1746" i="33"/>
  <c r="V1723" i="40"/>
  <c r="V1724" i="40"/>
  <c r="AG1708" i="40"/>
  <c r="AH1708" i="40"/>
  <c r="V1687" i="40"/>
  <c r="G7" i="45"/>
  <c r="V1688" i="40"/>
  <c r="O16" i="45"/>
  <c r="V1676" i="40"/>
  <c r="V1683" i="40"/>
  <c r="AP1632" i="33"/>
  <c r="W1632" i="40"/>
  <c r="AO1665" i="33"/>
  <c r="AT1861" i="33"/>
  <c r="AT1885" i="33"/>
  <c r="U1659" i="40"/>
  <c r="U1658" i="40"/>
  <c r="F10" i="45"/>
  <c r="BY630" i="33"/>
  <c r="CD630" i="33"/>
  <c r="AG1629" i="40"/>
  <c r="BZ630" i="33"/>
  <c r="W214" i="40"/>
  <c r="AB704" i="40"/>
  <c r="AK1541" i="40"/>
  <c r="AD1629" i="40"/>
  <c r="W217" i="40"/>
  <c r="W218" i="40"/>
  <c r="AK1540" i="40"/>
  <c r="BS1630" i="33"/>
  <c r="BU291" i="33"/>
  <c r="BU1629" i="33"/>
  <c r="BU1630" i="33"/>
  <c r="AG1630" i="40"/>
  <c r="AP1631" i="33"/>
  <c r="AD1630" i="40"/>
  <c r="AI1655" i="33"/>
  <c r="AI1759" i="33"/>
  <c r="AF1628" i="40"/>
  <c r="CV1541" i="33"/>
  <c r="CW1541" i="33"/>
  <c r="CX1541" i="33"/>
  <c r="CY1541" i="33"/>
  <c r="AU1544" i="33"/>
  <c r="AD1628" i="40"/>
  <c r="AN1636" i="33"/>
  <c r="AU1548" i="33"/>
  <c r="BT211" i="33"/>
  <c r="BT1628" i="33"/>
  <c r="BT1629" i="33"/>
  <c r="BT1630" i="33"/>
  <c r="CV1540" i="33"/>
  <c r="CW1540" i="33"/>
  <c r="CX1540" i="33"/>
  <c r="CY1540" i="33"/>
  <c r="AF1629" i="40"/>
  <c r="BV291" i="33"/>
  <c r="BV1629" i="33"/>
  <c r="BV1630" i="33"/>
  <c r="AF1630" i="40"/>
  <c r="AL1648" i="33"/>
  <c r="AL1649" i="33"/>
  <c r="V1647" i="40"/>
  <c r="AK1408" i="40"/>
  <c r="AQ1474" i="33"/>
  <c r="AP1484" i="33"/>
  <c r="W1484" i="40"/>
  <c r="AL1408" i="40"/>
  <c r="AK1401" i="40"/>
  <c r="AL1467" i="40"/>
  <c r="AL1407" i="40"/>
  <c r="AQ1420" i="33"/>
  <c r="AS1420" i="33"/>
  <c r="AL703" i="33"/>
  <c r="V703" i="40"/>
  <c r="AK786" i="33"/>
  <c r="W307" i="40"/>
  <c r="W308" i="40"/>
  <c r="W272" i="40"/>
  <c r="W303" i="40"/>
  <c r="W304" i="40"/>
  <c r="W266" i="40"/>
  <c r="W812" i="40"/>
  <c r="W813" i="40"/>
  <c r="W814" i="40"/>
  <c r="W807" i="40"/>
  <c r="W808" i="40"/>
  <c r="AQ46" i="33"/>
  <c r="AP49" i="33"/>
  <c r="W49" i="40"/>
  <c r="W46" i="40"/>
  <c r="X582" i="40"/>
  <c r="X583" i="40"/>
  <c r="X584" i="40"/>
  <c r="X45" i="40"/>
  <c r="AH1749" i="33"/>
  <c r="AB113" i="40"/>
  <c r="W768" i="40"/>
  <c r="W771" i="40"/>
  <c r="W775" i="40"/>
  <c r="AM776" i="33"/>
  <c r="AM780" i="33"/>
  <c r="AM1668" i="33"/>
  <c r="W770" i="40"/>
  <c r="BW630" i="33"/>
  <c r="AF628" i="40"/>
  <c r="AF629" i="40"/>
  <c r="W421" i="40"/>
  <c r="W436" i="40"/>
  <c r="AP466" i="33"/>
  <c r="W466" i="40"/>
  <c r="W456" i="40"/>
  <c r="AP504" i="33"/>
  <c r="W504" i="40"/>
  <c r="W494" i="40"/>
  <c r="AF546" i="40"/>
  <c r="AE288" i="40"/>
  <c r="AF288" i="40"/>
  <c r="AG546" i="40"/>
  <c r="AP383" i="33"/>
  <c r="W378" i="40"/>
  <c r="W383" i="40"/>
  <c r="AL1684" i="33"/>
  <c r="AG374" i="40"/>
  <c r="AG384" i="40"/>
  <c r="AF384" i="40"/>
  <c r="AP519" i="33"/>
  <c r="W519" i="40"/>
  <c r="W509" i="40"/>
  <c r="AQ1962" i="33"/>
  <c r="AQ263" i="33"/>
  <c r="AQ269" i="33"/>
  <c r="AK112" i="33"/>
  <c r="AJ1656" i="33"/>
  <c r="AJ1655" i="33"/>
  <c r="AJ233" i="33"/>
  <c r="AQ598" i="33"/>
  <c r="AQ604" i="33"/>
  <c r="AB362" i="40"/>
  <c r="BL113" i="33"/>
  <c r="BM113" i="33"/>
  <c r="BN113" i="33"/>
  <c r="BO113" i="33"/>
  <c r="W398" i="40"/>
  <c r="AP481" i="33"/>
  <c r="W481" i="40"/>
  <c r="W471" i="40"/>
  <c r="BL362" i="33"/>
  <c r="BM362" i="33"/>
  <c r="BN362" i="33"/>
  <c r="BO362" i="33"/>
  <c r="AK361" i="33"/>
  <c r="AJ568" i="33"/>
  <c r="X593" i="40"/>
  <c r="W227" i="40"/>
  <c r="W228" i="40"/>
  <c r="W295" i="40"/>
  <c r="W296" i="40"/>
  <c r="W223" i="40"/>
  <c r="W224" i="40"/>
  <c r="BS293" i="33"/>
  <c r="AE212" i="40"/>
  <c r="AD291" i="40"/>
  <c r="AD292" i="40"/>
  <c r="AD211" i="40"/>
  <c r="AL1683" i="33"/>
  <c r="AE40" i="40"/>
  <c r="AL1740" i="33"/>
  <c r="AL1742" i="33"/>
  <c r="AN64" i="33"/>
  <c r="AN784" i="33"/>
  <c r="AK1741" i="33"/>
  <c r="AL1745" i="33"/>
  <c r="AM297" i="33"/>
  <c r="AN1788" i="33"/>
  <c r="AO1783" i="33"/>
  <c r="AO1784" i="33"/>
  <c r="AN1802" i="33"/>
  <c r="AN1804" i="33"/>
  <c r="AN1900" i="33"/>
  <c r="AP63" i="33"/>
  <c r="W63" i="40"/>
  <c r="AP566" i="33"/>
  <c r="W566" i="40"/>
  <c r="AN1784" i="33"/>
  <c r="AO1792" i="33"/>
  <c r="AN1793" i="33"/>
  <c r="AO58" i="33"/>
  <c r="AO1788" i="33"/>
  <c r="AN295" i="33"/>
  <c r="AN296" i="33"/>
  <c r="AP1812" i="33"/>
  <c r="AP1947" i="33"/>
  <c r="W1827" i="40"/>
  <c r="AP1962" i="33"/>
  <c r="W1842" i="40"/>
  <c r="AO1810" i="33"/>
  <c r="AO1813" i="33"/>
  <c r="AO1886" i="33"/>
  <c r="AN1894" i="33"/>
  <c r="AN1677" i="33"/>
  <c r="AN62" i="33"/>
  <c r="BT291" i="33"/>
  <c r="AG1866" i="33"/>
  <c r="AG1869" i="33"/>
  <c r="AG1924" i="33"/>
  <c r="AF1922" i="33"/>
  <c r="AJ1652" i="33"/>
  <c r="AJ1961" i="33"/>
  <c r="AJ1966" i="33"/>
  <c r="CD629" i="33"/>
  <c r="BT292" i="33"/>
  <c r="BW629" i="33"/>
  <c r="AO1794" i="33"/>
  <c r="AP1792" i="33"/>
  <c r="AR1776" i="33"/>
  <c r="BT293" i="33"/>
  <c r="AO1880" i="33"/>
  <c r="AO1890" i="33"/>
  <c r="BV292" i="33"/>
  <c r="AP1783" i="33"/>
  <c r="BS211" i="33"/>
  <c r="BS1628" i="33"/>
  <c r="AM1804" i="33"/>
  <c r="AM1805" i="33"/>
  <c r="AM1963" i="33"/>
  <c r="BS291" i="33"/>
  <c r="BS292" i="33"/>
  <c r="AO726" i="33"/>
  <c r="AR1733" i="33"/>
  <c r="AR1734" i="33"/>
  <c r="AP776" i="33"/>
  <c r="AP777" i="33"/>
  <c r="AP780" i="33"/>
  <c r="AP1668" i="33"/>
  <c r="AP807" i="33"/>
  <c r="AP805" i="33"/>
  <c r="AP811" i="33"/>
  <c r="AP812" i="33"/>
  <c r="AP813" i="33"/>
  <c r="AP55" i="33"/>
  <c r="W55" i="40"/>
  <c r="AS1474" i="33"/>
  <c r="AS1475" i="33"/>
  <c r="AT1405" i="33"/>
  <c r="X1405" i="40"/>
  <c r="AR46" i="33"/>
  <c r="AR49" i="33"/>
  <c r="AQ801" i="33"/>
  <c r="AQ799" i="33"/>
  <c r="AQ768" i="33"/>
  <c r="AQ1631" i="33"/>
  <c r="AP742" i="33"/>
  <c r="W742" i="40"/>
  <c r="AQ732" i="33"/>
  <c r="AO808" i="33"/>
  <c r="AO842" i="33"/>
  <c r="X1473" i="40"/>
  <c r="AT1418" i="33"/>
  <c r="X1418" i="40"/>
  <c r="AP802" i="33"/>
  <c r="AP838" i="33"/>
  <c r="W838" i="40"/>
  <c r="W839" i="40"/>
  <c r="AP721" i="33"/>
  <c r="W721" i="40"/>
  <c r="AQ720" i="33"/>
  <c r="AP725" i="33"/>
  <c r="W725" i="40"/>
  <c r="AS850" i="33"/>
  <c r="AR852" i="33"/>
  <c r="AR851" i="33"/>
  <c r="AR769" i="33"/>
  <c r="AV1547" i="33"/>
  <c r="AV1548" i="33"/>
  <c r="AV1543" i="33"/>
  <c r="AV1544" i="33"/>
  <c r="AV1642" i="33"/>
  <c r="AX1539" i="33"/>
  <c r="Y1539" i="40"/>
  <c r="AW1542" i="33"/>
  <c r="AO781" i="33"/>
  <c r="AO839" i="33"/>
  <c r="AO840" i="33"/>
  <c r="AN1679" i="33"/>
  <c r="AN834" i="33"/>
  <c r="AR717" i="33"/>
  <c r="AQ727" i="33"/>
  <c r="AM1737" i="33"/>
  <c r="AM1738" i="33"/>
  <c r="AQ735" i="33"/>
  <c r="AP740" i="33"/>
  <c r="W740" i="40"/>
  <c r="AP736" i="33"/>
  <c r="W736" i="40"/>
  <c r="AO741" i="33"/>
  <c r="AP716" i="33"/>
  <c r="W716" i="40"/>
  <c r="AQ715" i="33"/>
  <c r="AS1801" i="33"/>
  <c r="AS1879" i="33"/>
  <c r="AT1775" i="33"/>
  <c r="AN848" i="33"/>
  <c r="AN847" i="33"/>
  <c r="AR1879" i="33"/>
  <c r="AS1775" i="33"/>
  <c r="AS1776" i="33"/>
  <c r="AR1801" i="33"/>
  <c r="AQ730" i="33"/>
  <c r="AP731" i="33"/>
  <c r="W731" i="40"/>
  <c r="AO814" i="33"/>
  <c r="AO846" i="33"/>
  <c r="AM1757" i="33"/>
  <c r="AM1687" i="33"/>
  <c r="AM1744" i="33"/>
  <c r="AM1647" i="33"/>
  <c r="AS1732" i="33"/>
  <c r="AN844" i="33"/>
  <c r="AN843" i="33"/>
  <c r="AO228" i="33"/>
  <c r="AO231" i="33"/>
  <c r="AQ563" i="33"/>
  <c r="AP632" i="33"/>
  <c r="W632" i="40"/>
  <c r="W633" i="40"/>
  <c r="AP1678" i="33"/>
  <c r="W1678" i="40"/>
  <c r="AO634" i="33"/>
  <c r="AO633" i="33"/>
  <c r="BZ629" i="33"/>
  <c r="CC629" i="33"/>
  <c r="CC630" i="33"/>
  <c r="BU293" i="33"/>
  <c r="CB629" i="33"/>
  <c r="BU211" i="33"/>
  <c r="BU1628" i="33"/>
  <c r="BU292" i="33"/>
  <c r="BV293" i="33"/>
  <c r="BX630" i="33"/>
  <c r="BX629" i="33"/>
  <c r="AT1410" i="33"/>
  <c r="X1410" i="40"/>
  <c r="AS1411" i="33"/>
  <c r="BV211" i="33"/>
  <c r="BV1628" i="33"/>
  <c r="AO642" i="33"/>
  <c r="AQ712" i="33"/>
  <c r="AP711" i="33"/>
  <c r="W711" i="40"/>
  <c r="AR510" i="33"/>
  <c r="AQ520" i="33"/>
  <c r="AQ509" i="33"/>
  <c r="AQ519" i="33"/>
  <c r="AR490" i="33"/>
  <c r="AQ489" i="33"/>
  <c r="AQ482" i="33"/>
  <c r="AR472" i="33"/>
  <c r="AQ471" i="33"/>
  <c r="AQ481" i="33"/>
  <c r="AR452" i="33"/>
  <c r="AQ451" i="33"/>
  <c r="AQ505" i="33"/>
  <c r="AQ494" i="33"/>
  <c r="AQ504" i="33"/>
  <c r="AR495" i="33"/>
  <c r="AR457" i="33"/>
  <c r="AQ467" i="33"/>
  <c r="AQ456" i="33"/>
  <c r="AQ466" i="33"/>
  <c r="AQ416" i="33"/>
  <c r="AR415" i="33"/>
  <c r="AQ420" i="33"/>
  <c r="AQ422" i="33"/>
  <c r="AR412" i="33"/>
  <c r="AR425" i="33"/>
  <c r="AQ435" i="33"/>
  <c r="AQ426" i="33"/>
  <c r="AR427" i="33"/>
  <c r="AQ437" i="33"/>
  <c r="AS405" i="33"/>
  <c r="AR406" i="33"/>
  <c r="AP436" i="33"/>
  <c r="AQ431" i="33"/>
  <c r="AR430" i="33"/>
  <c r="AP421" i="33"/>
  <c r="AR410" i="33"/>
  <c r="AQ411" i="33"/>
  <c r="AR562" i="33"/>
  <c r="AR1667" i="33"/>
  <c r="AR558" i="33"/>
  <c r="AR559" i="33"/>
  <c r="AQ600" i="33"/>
  <c r="AQ605" i="33"/>
  <c r="AQ606" i="33"/>
  <c r="AQ54" i="33"/>
  <c r="AQ393" i="33"/>
  <c r="AR392" i="33"/>
  <c r="AR387" i="33"/>
  <c r="AQ388" i="33"/>
  <c r="AQ397" i="33"/>
  <c r="AS584" i="33"/>
  <c r="AS636" i="33"/>
  <c r="AO645" i="33"/>
  <c r="AO646" i="33"/>
  <c r="AP398" i="33"/>
  <c r="AP607" i="33"/>
  <c r="AP644" i="33"/>
  <c r="AP645" i="33"/>
  <c r="AS372" i="33"/>
  <c r="AR373" i="33"/>
  <c r="AU582" i="33"/>
  <c r="AT581" i="33"/>
  <c r="AT548" i="33"/>
  <c r="X548" i="40"/>
  <c r="AT583" i="33"/>
  <c r="AQ368" i="33"/>
  <c r="AR367" i="33"/>
  <c r="AP601" i="33"/>
  <c r="AP640" i="33"/>
  <c r="W640" i="40"/>
  <c r="W641" i="40"/>
  <c r="AR599" i="33"/>
  <c r="AR589" i="33"/>
  <c r="AR590" i="33"/>
  <c r="AS588" i="33"/>
  <c r="AR587" i="33"/>
  <c r="AR598" i="33"/>
  <c r="AR604" i="33"/>
  <c r="AT650" i="33"/>
  <c r="AU648" i="33"/>
  <c r="AT649" i="33"/>
  <c r="AT551" i="33"/>
  <c r="X551" i="40"/>
  <c r="AS549" i="33"/>
  <c r="AS552" i="33"/>
  <c r="AS553" i="33"/>
  <c r="AS557" i="33"/>
  <c r="AQ399" i="33"/>
  <c r="AR389" i="33"/>
  <c r="AR637" i="33"/>
  <c r="AR638" i="33"/>
  <c r="AT259" i="33"/>
  <c r="X259" i="40"/>
  <c r="AS258" i="33"/>
  <c r="AS215" i="33"/>
  <c r="AS1633" i="33"/>
  <c r="AV594" i="33"/>
  <c r="AU593" i="33"/>
  <c r="AR377" i="33"/>
  <c r="AQ378" i="33"/>
  <c r="AQ383" i="33"/>
  <c r="AQ382" i="33"/>
  <c r="AR384" i="33"/>
  <c r="AO138" i="33"/>
  <c r="AO149" i="33"/>
  <c r="AQ122" i="33"/>
  <c r="AP155" i="33"/>
  <c r="W155" i="40"/>
  <c r="AO272" i="33"/>
  <c r="AO307" i="33"/>
  <c r="AN305" i="33"/>
  <c r="AN304" i="33"/>
  <c r="AO266" i="33"/>
  <c r="AO303" i="33"/>
  <c r="AP301" i="33"/>
  <c r="AP300" i="33"/>
  <c r="AQ214" i="33"/>
  <c r="AQ217" i="33"/>
  <c r="AQ218" i="33"/>
  <c r="AQ222" i="33"/>
  <c r="AS311" i="33"/>
  <c r="AR312" i="33"/>
  <c r="AR313" i="33"/>
  <c r="AR216" i="33"/>
  <c r="AN309" i="33"/>
  <c r="AN308" i="33"/>
  <c r="AQ249" i="33"/>
  <c r="AQ299" i="33"/>
  <c r="AP223" i="33"/>
  <c r="AP224" i="33"/>
  <c r="AP227" i="33"/>
  <c r="AP1666" i="33"/>
  <c r="AQ255" i="33"/>
  <c r="AQ264" i="33"/>
  <c r="AS253" i="33"/>
  <c r="AR254" i="33"/>
  <c r="AR252" i="33"/>
  <c r="AR263" i="33"/>
  <c r="AR269" i="33"/>
  <c r="AR248" i="33"/>
  <c r="AS247" i="33"/>
  <c r="AS44" i="33"/>
  <c r="AR246" i="33"/>
  <c r="AR213" i="33"/>
  <c r="AO186" i="33"/>
  <c r="AO185" i="33"/>
  <c r="AP265" i="33"/>
  <c r="AP270" i="33"/>
  <c r="AP271" i="33"/>
  <c r="AP53" i="33"/>
  <c r="W53" i="40"/>
  <c r="AO170" i="33"/>
  <c r="AO171" i="33"/>
  <c r="AP184" i="33"/>
  <c r="AP169" i="33"/>
  <c r="W137" i="40"/>
  <c r="W148" i="40"/>
  <c r="AO148" i="33"/>
  <c r="AP139" i="33"/>
  <c r="W139" i="40"/>
  <c r="W150" i="40"/>
  <c r="AO150" i="33"/>
  <c r="AO132" i="33"/>
  <c r="AD292" i="33"/>
  <c r="AD291" i="33"/>
  <c r="CA630" i="33"/>
  <c r="CB630" i="33"/>
  <c r="AG628" i="40"/>
  <c r="AI1742" i="33"/>
  <c r="AI1741" i="33"/>
  <c r="G13" i="44"/>
  <c r="AU1858" i="33"/>
  <c r="X1765" i="40"/>
  <c r="BO1919" i="33"/>
  <c r="BP1919" i="33"/>
  <c r="BQ1919" i="33"/>
  <c r="BR1919" i="33"/>
  <c r="AC1799" i="40"/>
  <c r="AD2087" i="33"/>
  <c r="T1816" i="40"/>
  <c r="E23" i="45"/>
  <c r="AD1928" i="33"/>
  <c r="T1775" i="40"/>
  <c r="E14" i="45"/>
  <c r="AD1763" i="33"/>
  <c r="T1742" i="40"/>
  <c r="BS1909" i="33"/>
  <c r="BT1909" i="33"/>
  <c r="BU1909" i="33"/>
  <c r="BV1909" i="33"/>
  <c r="AD1789" i="40"/>
  <c r="AP1665" i="33"/>
  <c r="AM1949" i="33"/>
  <c r="AE1982" i="33"/>
  <c r="U1860" i="40"/>
  <c r="F29" i="45"/>
  <c r="V1719" i="40"/>
  <c r="V1720" i="40"/>
  <c r="W1666" i="40"/>
  <c r="AI1867" i="33"/>
  <c r="AM1688" i="33"/>
  <c r="AM1665" i="33"/>
  <c r="AN1673" i="33"/>
  <c r="W1668" i="40"/>
  <c r="AR1634" i="33"/>
  <c r="AQ1632" i="33"/>
  <c r="AI1658" i="33"/>
  <c r="AI1748" i="33"/>
  <c r="AI1659" i="33"/>
  <c r="AI1762" i="33"/>
  <c r="AL1540" i="40"/>
  <c r="AL1541" i="40"/>
  <c r="AQ1635" i="33"/>
  <c r="AU1642" i="33"/>
  <c r="AE1628" i="40"/>
  <c r="AE1629" i="40"/>
  <c r="AN1641" i="33"/>
  <c r="AN1736" i="33"/>
  <c r="AN1756" i="33"/>
  <c r="CZ1541" i="33"/>
  <c r="DA1541" i="33"/>
  <c r="DB1541" i="33"/>
  <c r="DC1541" i="33"/>
  <c r="AP1635" i="33"/>
  <c r="W1631" i="40"/>
  <c r="AE1630" i="40"/>
  <c r="CZ1540" i="33"/>
  <c r="DA1540" i="33"/>
  <c r="DB1540" i="33"/>
  <c r="DC1540" i="33"/>
  <c r="AL1946" i="33"/>
  <c r="V1649" i="40"/>
  <c r="AL1650" i="33"/>
  <c r="V1648" i="40"/>
  <c r="X1468" i="40"/>
  <c r="X1404" i="40"/>
  <c r="AQ1475" i="33"/>
  <c r="X1415" i="40"/>
  <c r="X1414" i="40"/>
  <c r="AM1407" i="40"/>
  <c r="X1469" i="40"/>
  <c r="AT1420" i="33"/>
  <c r="X1420" i="40"/>
  <c r="AM1408" i="40"/>
  <c r="AQ1947" i="33"/>
  <c r="AQ1812" i="33"/>
  <c r="AR1482" i="33"/>
  <c r="AM703" i="33"/>
  <c r="AL786" i="33"/>
  <c r="V786" i="40"/>
  <c r="AU45" i="33"/>
  <c r="AQ49" i="33"/>
  <c r="X651" i="40"/>
  <c r="W799" i="40"/>
  <c r="W853" i="40"/>
  <c r="AG629" i="40"/>
  <c r="W780" i="40"/>
  <c r="AM781" i="33"/>
  <c r="AM777" i="33"/>
  <c r="W777" i="40"/>
  <c r="W776" i="40"/>
  <c r="AQ770" i="33"/>
  <c r="W805" i="40"/>
  <c r="W811" i="40"/>
  <c r="W644" i="40"/>
  <c r="W645" i="40"/>
  <c r="AJ1762" i="33"/>
  <c r="AJ1759" i="33"/>
  <c r="AC362" i="40"/>
  <c r="X581" i="40"/>
  <c r="X552" i="40"/>
  <c r="X553" i="40"/>
  <c r="X549" i="40"/>
  <c r="AP175" i="33"/>
  <c r="W175" i="40"/>
  <c r="W185" i="40"/>
  <c r="W176" i="40"/>
  <c r="W186" i="40"/>
  <c r="AP160" i="33"/>
  <c r="W161" i="40"/>
  <c r="W171" i="40"/>
  <c r="AL361" i="33"/>
  <c r="V361" i="40"/>
  <c r="AK568" i="33"/>
  <c r="AH374" i="40"/>
  <c r="BP362" i="33"/>
  <c r="BQ362" i="33"/>
  <c r="BR362" i="33"/>
  <c r="BS362" i="33"/>
  <c r="AL112" i="33"/>
  <c r="AK1656" i="33"/>
  <c r="AK1655" i="33"/>
  <c r="AK233" i="33"/>
  <c r="BP113" i="33"/>
  <c r="BQ113" i="33"/>
  <c r="BR113" i="33"/>
  <c r="BS113" i="33"/>
  <c r="AC113" i="40"/>
  <c r="AU550" i="33"/>
  <c r="AE211" i="40"/>
  <c r="AE291" i="40"/>
  <c r="AN67" i="33"/>
  <c r="AL1741" i="33"/>
  <c r="AN297" i="33"/>
  <c r="AJ1867" i="33"/>
  <c r="AO64" i="33"/>
  <c r="AO784" i="33"/>
  <c r="AN1676" i="33"/>
  <c r="AQ63" i="33"/>
  <c r="AQ566" i="33"/>
  <c r="AV1859" i="33"/>
  <c r="AV1964" i="33"/>
  <c r="AP58" i="33"/>
  <c r="W58" i="40"/>
  <c r="AJ1658" i="33"/>
  <c r="AJ1748" i="33"/>
  <c r="AP1810" i="33"/>
  <c r="AP1813" i="33"/>
  <c r="AP1886" i="33"/>
  <c r="W1766" i="40"/>
  <c r="AO1894" i="33"/>
  <c r="AJ1659" i="33"/>
  <c r="AJ1970" i="33"/>
  <c r="AJ1971" i="33"/>
  <c r="AJ1980" i="33"/>
  <c r="AO1677" i="33"/>
  <c r="AO62" i="33"/>
  <c r="AH1866" i="33"/>
  <c r="AH1869" i="33"/>
  <c r="AH1924" i="33"/>
  <c r="U1804" i="40"/>
  <c r="AG1922" i="33"/>
  <c r="AN1672" i="33"/>
  <c r="AO1900" i="33"/>
  <c r="AN1805" i="33"/>
  <c r="AN1963" i="33"/>
  <c r="AN1949" i="33"/>
  <c r="AO1672" i="33"/>
  <c r="AO1793" i="33"/>
  <c r="AO295" i="33"/>
  <c r="AO296" i="33"/>
  <c r="AO1803" i="33"/>
  <c r="AO1804" i="33"/>
  <c r="AO1805" i="33"/>
  <c r="AO1963" i="33"/>
  <c r="AO1949" i="33"/>
  <c r="AO1756" i="33"/>
  <c r="AO1736" i="33"/>
  <c r="AP741" i="33"/>
  <c r="W741" i="40"/>
  <c r="AP726" i="33"/>
  <c r="W726" i="40"/>
  <c r="AM1648" i="33"/>
  <c r="AR727" i="33"/>
  <c r="AS717" i="33"/>
  <c r="AR799" i="33"/>
  <c r="AR768" i="33"/>
  <c r="AR770" i="33"/>
  <c r="AR771" i="33"/>
  <c r="AR775" i="33"/>
  <c r="AR801" i="33"/>
  <c r="AS800" i="33"/>
  <c r="AM1745" i="33"/>
  <c r="AM1746" i="33"/>
  <c r="AQ725" i="33"/>
  <c r="AQ716" i="33"/>
  <c r="AR715" i="33"/>
  <c r="AN835" i="33"/>
  <c r="AW1547" i="33"/>
  <c r="AW1548" i="33"/>
  <c r="AW1543" i="33"/>
  <c r="AW1544" i="33"/>
  <c r="AW1642" i="33"/>
  <c r="AQ721" i="33"/>
  <c r="AR720" i="33"/>
  <c r="AO1757" i="33"/>
  <c r="AO1687" i="33"/>
  <c r="AO1688" i="33"/>
  <c r="AO1744" i="33"/>
  <c r="AO1647" i="33"/>
  <c r="AT1732" i="33"/>
  <c r="X1711" i="40"/>
  <c r="X1712" i="40"/>
  <c r="AT1777" i="33"/>
  <c r="AP842" i="33"/>
  <c r="W842" i="40"/>
  <c r="W843" i="40"/>
  <c r="AP808" i="33"/>
  <c r="AY1539" i="33"/>
  <c r="AX1542" i="33"/>
  <c r="Y1542" i="40"/>
  <c r="AT850" i="33"/>
  <c r="X850" i="40"/>
  <c r="X851" i="40"/>
  <c r="AS852" i="33"/>
  <c r="AS851" i="33"/>
  <c r="AS769" i="33"/>
  <c r="AO848" i="33"/>
  <c r="AO847" i="33"/>
  <c r="AP1785" i="33"/>
  <c r="AP1794" i="33"/>
  <c r="AT1474" i="33"/>
  <c r="AT1475" i="33"/>
  <c r="AR732" i="33"/>
  <c r="AQ742" i="33"/>
  <c r="AP781" i="33"/>
  <c r="AS1733" i="33"/>
  <c r="AS1734" i="33"/>
  <c r="AP839" i="33"/>
  <c r="AP840" i="33"/>
  <c r="AO843" i="33"/>
  <c r="AO844" i="33"/>
  <c r="AP846" i="33"/>
  <c r="W846" i="40"/>
  <c r="W847" i="40"/>
  <c r="AP814" i="33"/>
  <c r="AL1401" i="40"/>
  <c r="AR730" i="33"/>
  <c r="AQ731" i="33"/>
  <c r="AR735" i="33"/>
  <c r="AQ736" i="33"/>
  <c r="AQ740" i="33"/>
  <c r="AO1679" i="33"/>
  <c r="AO834" i="33"/>
  <c r="AQ802" i="33"/>
  <c r="AQ838" i="33"/>
  <c r="AR806" i="33"/>
  <c r="AQ807" i="33"/>
  <c r="AQ812" i="33"/>
  <c r="AQ813" i="33"/>
  <c r="AQ55" i="33"/>
  <c r="AQ632" i="33"/>
  <c r="AQ1678" i="33"/>
  <c r="AP633" i="33"/>
  <c r="AP634" i="33"/>
  <c r="AP228" i="33"/>
  <c r="AP231" i="33"/>
  <c r="W231" i="40"/>
  <c r="AR563" i="33"/>
  <c r="AU1410" i="33"/>
  <c r="AT1411" i="33"/>
  <c r="X1411" i="40"/>
  <c r="AQ436" i="33"/>
  <c r="AQ398" i="33"/>
  <c r="AR712" i="33"/>
  <c r="AQ711" i="33"/>
  <c r="AR482" i="33"/>
  <c r="AS472" i="33"/>
  <c r="AR471" i="33"/>
  <c r="AR481" i="33"/>
  <c r="AR467" i="33"/>
  <c r="AS457" i="33"/>
  <c r="AR456" i="33"/>
  <c r="AR466" i="33"/>
  <c r="AR494" i="33"/>
  <c r="AR504" i="33"/>
  <c r="AS495" i="33"/>
  <c r="AR505" i="33"/>
  <c r="AS490" i="33"/>
  <c r="AR489" i="33"/>
  <c r="AS452" i="33"/>
  <c r="AR451" i="33"/>
  <c r="AR520" i="33"/>
  <c r="AS510" i="33"/>
  <c r="AR509" i="33"/>
  <c r="AR519" i="33"/>
  <c r="AR426" i="33"/>
  <c r="AS425" i="33"/>
  <c r="AR435" i="33"/>
  <c r="AS412" i="33"/>
  <c r="AR422" i="33"/>
  <c r="AS406" i="33"/>
  <c r="AT405" i="33"/>
  <c r="X405" i="40"/>
  <c r="AS430" i="33"/>
  <c r="AR431" i="33"/>
  <c r="AR420" i="33"/>
  <c r="AR416" i="33"/>
  <c r="AS415" i="33"/>
  <c r="AR411" i="33"/>
  <c r="AS410" i="33"/>
  <c r="AS427" i="33"/>
  <c r="AR437" i="33"/>
  <c r="AQ421" i="33"/>
  <c r="AS377" i="33"/>
  <c r="AR378" i="33"/>
  <c r="AR383" i="33"/>
  <c r="AR382" i="33"/>
  <c r="AS599" i="33"/>
  <c r="AS587" i="33"/>
  <c r="AS598" i="33"/>
  <c r="AS604" i="33"/>
  <c r="AT588" i="33"/>
  <c r="X588" i="40"/>
  <c r="AS589" i="33"/>
  <c r="AS590" i="33"/>
  <c r="AT549" i="33"/>
  <c r="AT552" i="33"/>
  <c r="AT553" i="33"/>
  <c r="AT557" i="33"/>
  <c r="X557" i="40"/>
  <c r="AR399" i="33"/>
  <c r="AS389" i="33"/>
  <c r="AS392" i="33"/>
  <c r="AR393" i="33"/>
  <c r="AS562" i="33"/>
  <c r="AS1667" i="33"/>
  <c r="AS558" i="33"/>
  <c r="AS559" i="33"/>
  <c r="AV582" i="33"/>
  <c r="AV45" i="33"/>
  <c r="AU583" i="33"/>
  <c r="AU581" i="33"/>
  <c r="AU548" i="33"/>
  <c r="AP646" i="33"/>
  <c r="AQ607" i="33"/>
  <c r="AQ644" i="33"/>
  <c r="AR388" i="33"/>
  <c r="AS387" i="33"/>
  <c r="AR397" i="33"/>
  <c r="AW594" i="33"/>
  <c r="AV593" i="33"/>
  <c r="AV550" i="33"/>
  <c r="AR600" i="33"/>
  <c r="AR605" i="33"/>
  <c r="AR606" i="33"/>
  <c r="AR54" i="33"/>
  <c r="AS637" i="33"/>
  <c r="AS638" i="33"/>
  <c r="AQ601" i="33"/>
  <c r="AQ640" i="33"/>
  <c r="AT584" i="33"/>
  <c r="AT636" i="33"/>
  <c r="X636" i="40"/>
  <c r="X637" i="40"/>
  <c r="AP641" i="33"/>
  <c r="AP642" i="33"/>
  <c r="AS373" i="33"/>
  <c r="AT372" i="33"/>
  <c r="X372" i="40"/>
  <c r="AU259" i="33"/>
  <c r="AT258" i="33"/>
  <c r="AT215" i="33"/>
  <c r="AT1633" i="33"/>
  <c r="X1633" i="40"/>
  <c r="AU649" i="33"/>
  <c r="AU650" i="33"/>
  <c r="AV648" i="33"/>
  <c r="AU551" i="33"/>
  <c r="AS367" i="33"/>
  <c r="AR368" i="33"/>
  <c r="AS384" i="33"/>
  <c r="AQ155" i="33"/>
  <c r="AR122" i="33"/>
  <c r="AP138" i="33"/>
  <c r="AR214" i="33"/>
  <c r="AR217" i="33"/>
  <c r="AR218" i="33"/>
  <c r="AR222" i="33"/>
  <c r="AQ227" i="33"/>
  <c r="AQ1666" i="33"/>
  <c r="AQ223" i="33"/>
  <c r="AQ224" i="33"/>
  <c r="AR249" i="33"/>
  <c r="AR299" i="33"/>
  <c r="AO308" i="33"/>
  <c r="AO309" i="33"/>
  <c r="AP272" i="33"/>
  <c r="AP307" i="33"/>
  <c r="AT311" i="33"/>
  <c r="X311" i="40"/>
  <c r="X312" i="40"/>
  <c r="AS312" i="33"/>
  <c r="AS313" i="33"/>
  <c r="AS216" i="33"/>
  <c r="AO304" i="33"/>
  <c r="AO305" i="33"/>
  <c r="AP266" i="33"/>
  <c r="AP303" i="33"/>
  <c r="AQ301" i="33"/>
  <c r="AQ300" i="33"/>
  <c r="AR255" i="33"/>
  <c r="AR264" i="33"/>
  <c r="AT253" i="33"/>
  <c r="X253" i="40"/>
  <c r="AS254" i="33"/>
  <c r="AS252" i="33"/>
  <c r="AS248" i="33"/>
  <c r="AT247" i="33"/>
  <c r="AT44" i="33"/>
  <c r="X44" i="40"/>
  <c r="AS246" i="33"/>
  <c r="AS213" i="33"/>
  <c r="AP171" i="33"/>
  <c r="AP186" i="33"/>
  <c r="AQ175" i="33"/>
  <c r="AQ265" i="33"/>
  <c r="AQ270" i="33"/>
  <c r="AQ271" i="33"/>
  <c r="AQ53" i="33"/>
  <c r="AQ184" i="33"/>
  <c r="AQ169" i="33"/>
  <c r="AQ139" i="33"/>
  <c r="AP150" i="33"/>
  <c r="AP132" i="33"/>
  <c r="AP148" i="33"/>
  <c r="W1665" i="40"/>
  <c r="W1672" i="40"/>
  <c r="AD1929" i="33"/>
  <c r="T1808" i="40"/>
  <c r="E20" i="45"/>
  <c r="E21" i="45"/>
  <c r="AD2098" i="33"/>
  <c r="T1888" i="40"/>
  <c r="T1877" i="40"/>
  <c r="BS1919" i="33"/>
  <c r="BT1919" i="33"/>
  <c r="BU1919" i="33"/>
  <c r="BV1919" i="33"/>
  <c r="AD1799" i="40"/>
  <c r="BW1909" i="33"/>
  <c r="BX1909" i="33"/>
  <c r="BY1909" i="33"/>
  <c r="BZ1909" i="33"/>
  <c r="AE1789" i="40"/>
  <c r="AE1873" i="33"/>
  <c r="AF1981" i="33"/>
  <c r="AL1950" i="33"/>
  <c r="V1830" i="40"/>
  <c r="G25" i="45"/>
  <c r="O18" i="45" s="1"/>
  <c r="V1826" i="40"/>
  <c r="AI1749" i="33"/>
  <c r="AM1541" i="40"/>
  <c r="AS1634" i="33"/>
  <c r="AS1962" i="33"/>
  <c r="AM1540" i="40"/>
  <c r="AI1970" i="33"/>
  <c r="X1478" i="40"/>
  <c r="AJ1750" i="33"/>
  <c r="AR1632" i="33"/>
  <c r="AI1750" i="33"/>
  <c r="AO1738" i="33"/>
  <c r="AR1631" i="33"/>
  <c r="AP1636" i="33"/>
  <c r="AP1736" i="33"/>
  <c r="W1715" i="40"/>
  <c r="W1716" i="40"/>
  <c r="W1635" i="40"/>
  <c r="DD1541" i="33"/>
  <c r="DE1541" i="33"/>
  <c r="DF1541" i="33"/>
  <c r="DG1541" i="33"/>
  <c r="DD1540" i="33"/>
  <c r="DE1540" i="33"/>
  <c r="DF1540" i="33"/>
  <c r="DG1540" i="33"/>
  <c r="AN1737" i="33"/>
  <c r="AN1738" i="33"/>
  <c r="AU1964" i="33"/>
  <c r="AU1859" i="33"/>
  <c r="AU1861" i="33"/>
  <c r="AU1885" i="33"/>
  <c r="AV1858" i="33"/>
  <c r="AV1861" i="33"/>
  <c r="AV1885" i="33"/>
  <c r="AW1858" i="33"/>
  <c r="AQ1636" i="33"/>
  <c r="AQ1736" i="33"/>
  <c r="AN1757" i="33"/>
  <c r="AN1687" i="33"/>
  <c r="AN1744" i="33"/>
  <c r="AN1647" i="33"/>
  <c r="AL1961" i="33"/>
  <c r="V1650" i="40"/>
  <c r="AL1652" i="33"/>
  <c r="V1652" i="40"/>
  <c r="AM1649" i="33"/>
  <c r="AM1467" i="40"/>
  <c r="AN1467" i="40"/>
  <c r="AQ1482" i="33"/>
  <c r="AU1405" i="33"/>
  <c r="X1474" i="40"/>
  <c r="AN1407" i="40"/>
  <c r="X1475" i="40"/>
  <c r="X254" i="40"/>
  <c r="X255" i="40"/>
  <c r="X264" i="40"/>
  <c r="AN703" i="33"/>
  <c r="AS1482" i="33"/>
  <c r="AR1484" i="33"/>
  <c r="X589" i="40"/>
  <c r="X590" i="40"/>
  <c r="X599" i="40"/>
  <c r="AS46" i="33"/>
  <c r="X247" i="40"/>
  <c r="X248" i="40"/>
  <c r="AP185" i="33"/>
  <c r="AQ771" i="33"/>
  <c r="W781" i="40"/>
  <c r="AM784" i="33"/>
  <c r="AM834" i="33"/>
  <c r="AM1679" i="33"/>
  <c r="AM64" i="33"/>
  <c r="AM67" i="33"/>
  <c r="AM1673" i="33"/>
  <c r="AM1672" i="33"/>
  <c r="AD113" i="40"/>
  <c r="AQ811" i="33"/>
  <c r="AK1762" i="33"/>
  <c r="AK1759" i="33"/>
  <c r="AD362" i="40"/>
  <c r="AO67" i="33"/>
  <c r="AJ1749" i="33"/>
  <c r="X562" i="40"/>
  <c r="X563" i="40"/>
  <c r="X558" i="40"/>
  <c r="X559" i="40"/>
  <c r="AK1867" i="33"/>
  <c r="AK1658" i="33"/>
  <c r="AK1748" i="33"/>
  <c r="AK1749" i="33"/>
  <c r="AK1659" i="33"/>
  <c r="AK1970" i="33"/>
  <c r="AK1971" i="33"/>
  <c r="AK1980" i="33"/>
  <c r="AM112" i="33"/>
  <c r="AL1656" i="33"/>
  <c r="AL1655" i="33"/>
  <c r="AL1759" i="33"/>
  <c r="AL233" i="33"/>
  <c r="V233" i="40"/>
  <c r="V112" i="40"/>
  <c r="X258" i="40"/>
  <c r="AM361" i="33"/>
  <c r="AL568" i="33"/>
  <c r="V568" i="40"/>
  <c r="AE292" i="40"/>
  <c r="AF292" i="40"/>
  <c r="AP170" i="33"/>
  <c r="W160" i="40"/>
  <c r="W170" i="40"/>
  <c r="AS263" i="33"/>
  <c r="AS269" i="33"/>
  <c r="AP149" i="33"/>
  <c r="W138" i="40"/>
  <c r="W149" i="40"/>
  <c r="BT113" i="33"/>
  <c r="BU113" i="33"/>
  <c r="BV113" i="33"/>
  <c r="BW113" i="33"/>
  <c r="BT362" i="33"/>
  <c r="BU362" i="33"/>
  <c r="BV362" i="33"/>
  <c r="BW362" i="33"/>
  <c r="AI374" i="40"/>
  <c r="AH384" i="40"/>
  <c r="X215" i="40"/>
  <c r="AP64" i="33"/>
  <c r="AP784" i="33"/>
  <c r="AN1758" i="33"/>
  <c r="AN1740" i="33"/>
  <c r="AN1683" i="33"/>
  <c r="AR63" i="33"/>
  <c r="AR566" i="33"/>
  <c r="AW1859" i="33"/>
  <c r="AW1964" i="33"/>
  <c r="AO1673" i="33"/>
  <c r="AQ58" i="33"/>
  <c r="AO1676" i="33"/>
  <c r="AO1683" i="33"/>
  <c r="AQ1810" i="33"/>
  <c r="AQ1813" i="33"/>
  <c r="AQ1886" i="33"/>
  <c r="AR1812" i="33"/>
  <c r="AR1947" i="33"/>
  <c r="AR1962" i="33"/>
  <c r="AP1677" i="33"/>
  <c r="W1677" i="40"/>
  <c r="AP62" i="33"/>
  <c r="AO1737" i="33"/>
  <c r="AI1866" i="33"/>
  <c r="AI1869" i="33"/>
  <c r="AI1924" i="33"/>
  <c r="AH1922" i="33"/>
  <c r="AO297" i="33"/>
  <c r="AQ1785" i="33"/>
  <c r="AQ1788" i="33"/>
  <c r="AQ1794" i="33"/>
  <c r="AQ1900" i="33"/>
  <c r="AQ726" i="33"/>
  <c r="AP1673" i="33"/>
  <c r="AP1803" i="33"/>
  <c r="AP1793" i="33"/>
  <c r="AP1900" i="33"/>
  <c r="W1780" i="40"/>
  <c r="AQ1792" i="33"/>
  <c r="AO1745" i="33"/>
  <c r="AT800" i="33"/>
  <c r="AT46" i="33"/>
  <c r="AT49" i="33"/>
  <c r="AS801" i="33"/>
  <c r="AS799" i="33"/>
  <c r="AS768" i="33"/>
  <c r="AS770" i="33"/>
  <c r="AS771" i="33"/>
  <c r="AS775" i="33"/>
  <c r="AM1650" i="33"/>
  <c r="AO836" i="33"/>
  <c r="AO835" i="33"/>
  <c r="AS732" i="33"/>
  <c r="AR742" i="33"/>
  <c r="Y1406" i="40"/>
  <c r="Y1472" i="40"/>
  <c r="Y1471" i="40"/>
  <c r="AR725" i="33"/>
  <c r="AS715" i="33"/>
  <c r="AR716" i="33"/>
  <c r="AR802" i="33"/>
  <c r="AR838" i="33"/>
  <c r="X1479" i="40"/>
  <c r="AP1802" i="33"/>
  <c r="AP1880" i="33"/>
  <c r="AQ1783" i="33"/>
  <c r="AP1784" i="33"/>
  <c r="AR776" i="33"/>
  <c r="AR777" i="33"/>
  <c r="AR780" i="33"/>
  <c r="AR1668" i="33"/>
  <c r="AQ814" i="33"/>
  <c r="AQ846" i="33"/>
  <c r="AU850" i="33"/>
  <c r="AT852" i="33"/>
  <c r="AT851" i="33"/>
  <c r="AT769" i="33"/>
  <c r="X769" i="40"/>
  <c r="AU1732" i="33"/>
  <c r="AU1777" i="33"/>
  <c r="AP844" i="33"/>
  <c r="AP843" i="33"/>
  <c r="AR721" i="33"/>
  <c r="AS720" i="33"/>
  <c r="AQ808" i="33"/>
  <c r="AQ842" i="33"/>
  <c r="AP848" i="33"/>
  <c r="AP847" i="33"/>
  <c r="AP834" i="33"/>
  <c r="AP1679" i="33"/>
  <c r="AV1405" i="33"/>
  <c r="AV1732" i="33"/>
  <c r="AT1879" i="33"/>
  <c r="AT1801" i="33"/>
  <c r="AT1776" i="33"/>
  <c r="AS806" i="33"/>
  <c r="AR812" i="33"/>
  <c r="AR813" i="33"/>
  <c r="AR55" i="33"/>
  <c r="AR805" i="33"/>
  <c r="AR811" i="33"/>
  <c r="AR807" i="33"/>
  <c r="AS735" i="33"/>
  <c r="AR736" i="33"/>
  <c r="AR740" i="33"/>
  <c r="AT1734" i="33"/>
  <c r="AT1733" i="33"/>
  <c r="AQ741" i="33"/>
  <c r="AX1543" i="33"/>
  <c r="AX1544" i="33"/>
  <c r="AX1642" i="33"/>
  <c r="Y1642" i="40"/>
  <c r="AX1547" i="33"/>
  <c r="AX1548" i="33"/>
  <c r="Y1548" i="40"/>
  <c r="AS727" i="33"/>
  <c r="AT717" i="33"/>
  <c r="X717" i="40"/>
  <c r="AQ840" i="33"/>
  <c r="AQ839" i="33"/>
  <c r="AS730" i="33"/>
  <c r="AR731" i="33"/>
  <c r="AP1788" i="33"/>
  <c r="AV1418" i="33"/>
  <c r="AZ1539" i="33"/>
  <c r="AY1542" i="33"/>
  <c r="AO1648" i="33"/>
  <c r="AO1649" i="33"/>
  <c r="AP295" i="33"/>
  <c r="AP296" i="33"/>
  <c r="AQ228" i="33"/>
  <c r="AQ231" i="33"/>
  <c r="AS563" i="33"/>
  <c r="AR632" i="33"/>
  <c r="AR1678" i="33"/>
  <c r="AQ633" i="33"/>
  <c r="AQ634" i="33"/>
  <c r="AV1410" i="33"/>
  <c r="AU1411" i="33"/>
  <c r="AS712" i="33"/>
  <c r="AR711" i="33"/>
  <c r="AS494" i="33"/>
  <c r="AS504" i="33"/>
  <c r="AS505" i="33"/>
  <c r="AT495" i="33"/>
  <c r="X495" i="40"/>
  <c r="AT510" i="33"/>
  <c r="X510" i="40"/>
  <c r="AS520" i="33"/>
  <c r="AS509" i="33"/>
  <c r="AS519" i="33"/>
  <c r="AS467" i="33"/>
  <c r="AT457" i="33"/>
  <c r="X457" i="40"/>
  <c r="AS456" i="33"/>
  <c r="AS466" i="33"/>
  <c r="AT452" i="33"/>
  <c r="X452" i="40"/>
  <c r="AS451" i="33"/>
  <c r="AT490" i="33"/>
  <c r="X490" i="40"/>
  <c r="AS489" i="33"/>
  <c r="AT472" i="33"/>
  <c r="X472" i="40"/>
  <c r="AS482" i="33"/>
  <c r="AS471" i="33"/>
  <c r="AS481" i="33"/>
  <c r="AS431" i="33"/>
  <c r="AT430" i="33"/>
  <c r="X430" i="40"/>
  <c r="AT410" i="33"/>
  <c r="X410" i="40"/>
  <c r="AS411" i="33"/>
  <c r="AU405" i="33"/>
  <c r="AT406" i="33"/>
  <c r="X406" i="40"/>
  <c r="AT415" i="33"/>
  <c r="X415" i="40"/>
  <c r="AS416" i="33"/>
  <c r="AS420" i="33"/>
  <c r="AS422" i="33"/>
  <c r="AT412" i="33"/>
  <c r="X412" i="40"/>
  <c r="X422" i="40"/>
  <c r="AT427" i="33"/>
  <c r="X427" i="40"/>
  <c r="X437" i="40"/>
  <c r="AS437" i="33"/>
  <c r="AR421" i="33"/>
  <c r="AS435" i="33"/>
  <c r="AT425" i="33"/>
  <c r="X425" i="40"/>
  <c r="AS426" i="33"/>
  <c r="AS436" i="33"/>
  <c r="AR436" i="33"/>
  <c r="AT373" i="33"/>
  <c r="X373" i="40"/>
  <c r="AU372" i="33"/>
  <c r="AT599" i="33"/>
  <c r="AT587" i="33"/>
  <c r="AT598" i="33"/>
  <c r="AT604" i="33"/>
  <c r="AT589" i="33"/>
  <c r="AT590" i="33"/>
  <c r="AU588" i="33"/>
  <c r="AV581" i="33"/>
  <c r="AV548" i="33"/>
  <c r="AW582" i="33"/>
  <c r="AW45" i="33"/>
  <c r="AV583" i="33"/>
  <c r="AS388" i="33"/>
  <c r="AT387" i="33"/>
  <c r="X387" i="40"/>
  <c r="AS397" i="33"/>
  <c r="AT367" i="33"/>
  <c r="X367" i="40"/>
  <c r="AS368" i="33"/>
  <c r="AQ645" i="33"/>
  <c r="AQ646" i="33"/>
  <c r="AR398" i="33"/>
  <c r="AR644" i="33"/>
  <c r="AR607" i="33"/>
  <c r="AS393" i="33"/>
  <c r="AT392" i="33"/>
  <c r="X392" i="40"/>
  <c r="AS600" i="33"/>
  <c r="AS605" i="33"/>
  <c r="AS606" i="33"/>
  <c r="AS54" i="33"/>
  <c r="AW648" i="33"/>
  <c r="AV650" i="33"/>
  <c r="AV649" i="33"/>
  <c r="AV551" i="33"/>
  <c r="AR640" i="33"/>
  <c r="AR601" i="33"/>
  <c r="AT389" i="33"/>
  <c r="X389" i="40"/>
  <c r="X399" i="40"/>
  <c r="AS399" i="33"/>
  <c r="AV259" i="33"/>
  <c r="AU258" i="33"/>
  <c r="AT638" i="33"/>
  <c r="AT637" i="33"/>
  <c r="AU549" i="33"/>
  <c r="AU552" i="33"/>
  <c r="AU553" i="33"/>
  <c r="AU557" i="33"/>
  <c r="AQ642" i="33"/>
  <c r="AQ641" i="33"/>
  <c r="AX594" i="33"/>
  <c r="Y594" i="40"/>
  <c r="AW593" i="33"/>
  <c r="AW550" i="33"/>
  <c r="AU584" i="33"/>
  <c r="AU636" i="33"/>
  <c r="AT558" i="33"/>
  <c r="AT559" i="33"/>
  <c r="AT562" i="33"/>
  <c r="AT1667" i="33"/>
  <c r="X1667" i="40"/>
  <c r="AS378" i="33"/>
  <c r="AS383" i="33"/>
  <c r="AT377" i="33"/>
  <c r="X377" i="40"/>
  <c r="X382" i="40"/>
  <c r="AS382" i="33"/>
  <c r="AT384" i="33"/>
  <c r="AS122" i="33"/>
  <c r="AQ160" i="33"/>
  <c r="AQ170" i="33"/>
  <c r="AQ138" i="33"/>
  <c r="AQ149" i="33"/>
  <c r="AR155" i="33"/>
  <c r="AU311" i="33"/>
  <c r="AT312" i="33"/>
  <c r="AT313" i="33"/>
  <c r="AT216" i="33"/>
  <c r="AP305" i="33"/>
  <c r="AP304" i="33"/>
  <c r="AS214" i="33"/>
  <c r="AS217" i="33"/>
  <c r="AS218" i="33"/>
  <c r="AS222" i="33"/>
  <c r="AR300" i="33"/>
  <c r="AR301" i="33"/>
  <c r="AQ272" i="33"/>
  <c r="AQ307" i="33"/>
  <c r="AQ266" i="33"/>
  <c r="AQ303" i="33"/>
  <c r="AR227" i="33"/>
  <c r="AR1666" i="33"/>
  <c r="AR223" i="33"/>
  <c r="AR224" i="33"/>
  <c r="AS249" i="33"/>
  <c r="AS299" i="33"/>
  <c r="AP308" i="33"/>
  <c r="AP309" i="33"/>
  <c r="AS255" i="33"/>
  <c r="AS264" i="33"/>
  <c r="AU253" i="33"/>
  <c r="AT254" i="33"/>
  <c r="AT252" i="33"/>
  <c r="AT263" i="33"/>
  <c r="AT269" i="33"/>
  <c r="AQ186" i="33"/>
  <c r="AQ185" i="33"/>
  <c r="AR175" i="33"/>
  <c r="AQ171" i="33"/>
  <c r="AR160" i="33"/>
  <c r="AR265" i="33"/>
  <c r="AR270" i="33"/>
  <c r="AR271" i="33"/>
  <c r="AR53" i="33"/>
  <c r="AT248" i="33"/>
  <c r="AU247" i="33"/>
  <c r="AT246" i="33"/>
  <c r="AT213" i="33"/>
  <c r="AR184" i="33"/>
  <c r="AR169" i="33"/>
  <c r="X156" i="40"/>
  <c r="AQ132" i="33"/>
  <c r="AR139" i="33"/>
  <c r="AQ150" i="33"/>
  <c r="AQ148" i="33"/>
  <c r="CA1909" i="33"/>
  <c r="CB1909" i="33"/>
  <c r="CC1909" i="33"/>
  <c r="CD1909" i="33"/>
  <c r="AF1789" i="40"/>
  <c r="BW1919" i="33"/>
  <c r="BX1919" i="33"/>
  <c r="BY1919" i="33"/>
  <c r="BZ1919" i="33"/>
  <c r="AE1799" i="40"/>
  <c r="AD1930" i="33"/>
  <c r="T1809" i="40"/>
  <c r="T1810" i="40"/>
  <c r="AI1971" i="33"/>
  <c r="AP1890" i="33"/>
  <c r="W1760" i="40"/>
  <c r="AF1982" i="33"/>
  <c r="V1738" i="40"/>
  <c r="AL1966" i="33"/>
  <c r="V1846" i="40"/>
  <c r="G26" i="45"/>
  <c r="V1841" i="40"/>
  <c r="AU1775" i="33"/>
  <c r="AU1776" i="33"/>
  <c r="X1759" i="40"/>
  <c r="AE1882" i="33"/>
  <c r="AE1895" i="33"/>
  <c r="AE1935" i="33"/>
  <c r="AE1936" i="33"/>
  <c r="AE2087" i="33"/>
  <c r="AE2098" i="33"/>
  <c r="AO1746" i="33"/>
  <c r="AQ1737" i="33"/>
  <c r="AN1688" i="33"/>
  <c r="AR1665" i="33"/>
  <c r="AM1676" i="33"/>
  <c r="AM1740" i="33"/>
  <c r="W1679" i="40"/>
  <c r="AS1632" i="33"/>
  <c r="AQ1756" i="33"/>
  <c r="AN1540" i="40"/>
  <c r="AN1541" i="40"/>
  <c r="AP1756" i="33"/>
  <c r="W1735" i="40"/>
  <c r="AQ1802" i="33"/>
  <c r="AQ1641" i="33"/>
  <c r="Y1543" i="40"/>
  <c r="V1656" i="40"/>
  <c r="Y1547" i="40"/>
  <c r="DH1540" i="33"/>
  <c r="DI1540" i="33"/>
  <c r="DJ1540" i="33"/>
  <c r="AO1540" i="40"/>
  <c r="AP1641" i="33"/>
  <c r="W1641" i="40"/>
  <c r="W1636" i="40"/>
  <c r="AN1648" i="33"/>
  <c r="AN1649" i="33"/>
  <c r="AN1946" i="33"/>
  <c r="AN1950" i="33"/>
  <c r="AR1635" i="33"/>
  <c r="W64" i="40"/>
  <c r="AN1745" i="33"/>
  <c r="AN1746" i="33"/>
  <c r="X216" i="40"/>
  <c r="AT1634" i="33"/>
  <c r="X1634" i="40"/>
  <c r="AW1861" i="33"/>
  <c r="AW1885" i="33"/>
  <c r="AX1858" i="33"/>
  <c r="AS1631" i="33"/>
  <c r="AS1635" i="33"/>
  <c r="AS1636" i="33"/>
  <c r="AS1641" i="33"/>
  <c r="DH1541" i="33"/>
  <c r="DI1541" i="33"/>
  <c r="DJ1541" i="33"/>
  <c r="X213" i="40"/>
  <c r="X214" i="40"/>
  <c r="Y1544" i="40"/>
  <c r="AM1961" i="33"/>
  <c r="V1655" i="40"/>
  <c r="G9" i="45"/>
  <c r="AO1467" i="40"/>
  <c r="AN1408" i="40"/>
  <c r="AO1408" i="40"/>
  <c r="AQ1484" i="33"/>
  <c r="AU1418" i="33"/>
  <c r="AS1484" i="33"/>
  <c r="AV1420" i="33"/>
  <c r="AT1482" i="33"/>
  <c r="X1482" i="40"/>
  <c r="AO703" i="33"/>
  <c r="AN786" i="33"/>
  <c r="X265" i="40"/>
  <c r="X270" i="40"/>
  <c r="X271" i="40"/>
  <c r="X299" i="40"/>
  <c r="X300" i="40"/>
  <c r="X249" i="40"/>
  <c r="X800" i="40"/>
  <c r="X801" i="40"/>
  <c r="X802" i="40"/>
  <c r="AS49" i="33"/>
  <c r="X49" i="40"/>
  <c r="X46" i="40"/>
  <c r="AU44" i="33"/>
  <c r="X600" i="40"/>
  <c r="X601" i="40"/>
  <c r="X605" i="40"/>
  <c r="X606" i="40"/>
  <c r="X607" i="40"/>
  <c r="W834" i="40"/>
  <c r="W835" i="40"/>
  <c r="AM835" i="33"/>
  <c r="AM836" i="33"/>
  <c r="AN836" i="33"/>
  <c r="W784" i="40"/>
  <c r="AM786" i="33"/>
  <c r="AQ775" i="33"/>
  <c r="X397" i="40"/>
  <c r="AE362" i="40"/>
  <c r="AJ374" i="40"/>
  <c r="AI384" i="40"/>
  <c r="BX113" i="33"/>
  <c r="BY113" i="33"/>
  <c r="BZ113" i="33"/>
  <c r="CA113" i="33"/>
  <c r="X435" i="40"/>
  <c r="AK1750" i="33"/>
  <c r="X587" i="40"/>
  <c r="X598" i="40"/>
  <c r="X604" i="40"/>
  <c r="AU215" i="33"/>
  <c r="AU1633" i="33"/>
  <c r="X252" i="40"/>
  <c r="X263" i="40"/>
  <c r="X269" i="40"/>
  <c r="AL1867" i="33"/>
  <c r="AL1658" i="33"/>
  <c r="AL1748" i="33"/>
  <c r="V1727" i="40"/>
  <c r="V1728" i="40"/>
  <c r="AL1659" i="33"/>
  <c r="AL1970" i="33"/>
  <c r="AL1971" i="33"/>
  <c r="X420" i="40"/>
  <c r="BX362" i="33"/>
  <c r="BY362" i="33"/>
  <c r="BZ362" i="33"/>
  <c r="CA362" i="33"/>
  <c r="AN112" i="33"/>
  <c r="AM1656" i="33"/>
  <c r="AM233" i="33"/>
  <c r="AE113" i="40"/>
  <c r="AN361" i="33"/>
  <c r="AM568" i="33"/>
  <c r="AL1762" i="33"/>
  <c r="V1741" i="40"/>
  <c r="O19" i="45"/>
  <c r="AP67" i="33"/>
  <c r="W67" i="40"/>
  <c r="W62" i="40"/>
  <c r="AN1741" i="33"/>
  <c r="AS1812" i="33"/>
  <c r="AS63" i="33"/>
  <c r="AS566" i="33"/>
  <c r="AX1859" i="33"/>
  <c r="AX1964" i="33"/>
  <c r="Y1844" i="40"/>
  <c r="AQ1880" i="33"/>
  <c r="AQ1890" i="33"/>
  <c r="AQ1894" i="33"/>
  <c r="AQ295" i="33"/>
  <c r="AQ296" i="33"/>
  <c r="AS1947" i="33"/>
  <c r="AQ1793" i="33"/>
  <c r="AR58" i="33"/>
  <c r="AQ1803" i="33"/>
  <c r="AO1740" i="33"/>
  <c r="AO1684" i="33"/>
  <c r="AO1758" i="33"/>
  <c r="AO1946" i="33"/>
  <c r="AO1950" i="33"/>
  <c r="AP297" i="33"/>
  <c r="AP1676" i="33"/>
  <c r="AP1758" i="33"/>
  <c r="AQ1784" i="33"/>
  <c r="AR1810" i="33"/>
  <c r="AR1813" i="33"/>
  <c r="AR1886" i="33"/>
  <c r="AR1792" i="33"/>
  <c r="AR1783" i="33"/>
  <c r="AQ1677" i="33"/>
  <c r="AQ62" i="33"/>
  <c r="AJ1866" i="33"/>
  <c r="AJ1869" i="33"/>
  <c r="AJ1924" i="33"/>
  <c r="AI1922" i="33"/>
  <c r="AP1672" i="33"/>
  <c r="AR1785" i="33"/>
  <c r="AS1783" i="33"/>
  <c r="AR1794" i="33"/>
  <c r="AR1803" i="33"/>
  <c r="AQ1738" i="33"/>
  <c r="AP1804" i="33"/>
  <c r="AP1805" i="33"/>
  <c r="AP1963" i="33"/>
  <c r="AR741" i="33"/>
  <c r="AP1738" i="33"/>
  <c r="AP1737" i="33"/>
  <c r="AT735" i="33"/>
  <c r="X735" i="40"/>
  <c r="AS736" i="33"/>
  <c r="AS740" i="33"/>
  <c r="AV1734" i="33"/>
  <c r="AV1733" i="33"/>
  <c r="AQ848" i="33"/>
  <c r="AQ847" i="33"/>
  <c r="AS716" i="33"/>
  <c r="AT715" i="33"/>
  <c r="X715" i="40"/>
  <c r="AM1652" i="33"/>
  <c r="AO1650" i="33"/>
  <c r="AO1961" i="33"/>
  <c r="AO1966" i="33"/>
  <c r="AT730" i="33"/>
  <c r="X730" i="40"/>
  <c r="AS731" i="33"/>
  <c r="AR808" i="33"/>
  <c r="AR842" i="33"/>
  <c r="Y1400" i="40"/>
  <c r="AW1405" i="33"/>
  <c r="AP836" i="33"/>
  <c r="AP835" i="33"/>
  <c r="AU1733" i="33"/>
  <c r="AU1734" i="33"/>
  <c r="AS742" i="33"/>
  <c r="AT732" i="33"/>
  <c r="X732" i="40"/>
  <c r="AS780" i="33"/>
  <c r="AS1668" i="33"/>
  <c r="AS776" i="33"/>
  <c r="AS777" i="33"/>
  <c r="AT720" i="33"/>
  <c r="X720" i="40"/>
  <c r="AS721" i="33"/>
  <c r="AS725" i="33"/>
  <c r="AS802" i="33"/>
  <c r="AS838" i="33"/>
  <c r="AY1543" i="33"/>
  <c r="AY1547" i="33"/>
  <c r="AR846" i="33"/>
  <c r="AR814" i="33"/>
  <c r="AR781" i="33"/>
  <c r="Y1466" i="40"/>
  <c r="AT799" i="33"/>
  <c r="AT768" i="33"/>
  <c r="AT770" i="33"/>
  <c r="AT771" i="33"/>
  <c r="AT775" i="33"/>
  <c r="AU800" i="33"/>
  <c r="AT801" i="33"/>
  <c r="BA1539" i="33"/>
  <c r="AZ1542" i="33"/>
  <c r="AV1474" i="33"/>
  <c r="AV1475" i="33"/>
  <c r="AT806" i="33"/>
  <c r="X806" i="40"/>
  <c r="AS807" i="33"/>
  <c r="AS805" i="33"/>
  <c r="AS811" i="33"/>
  <c r="AS812" i="33"/>
  <c r="AS813" i="33"/>
  <c r="AS55" i="33"/>
  <c r="Y1465" i="40"/>
  <c r="AR839" i="33"/>
  <c r="AR840" i="33"/>
  <c r="Y1403" i="40"/>
  <c r="AW1418" i="33"/>
  <c r="AQ844" i="33"/>
  <c r="AQ843" i="33"/>
  <c r="AU1801" i="33"/>
  <c r="AU1879" i="33"/>
  <c r="AV1775" i="33"/>
  <c r="AV850" i="33"/>
  <c r="AU852" i="33"/>
  <c r="AU851" i="33"/>
  <c r="AU769" i="33"/>
  <c r="AU717" i="33"/>
  <c r="AT727" i="33"/>
  <c r="X727" i="40"/>
  <c r="AV1777" i="33"/>
  <c r="AR726" i="33"/>
  <c r="AS632" i="33"/>
  <c r="AS1678" i="33"/>
  <c r="AR633" i="33"/>
  <c r="AR634" i="33"/>
  <c r="AT563" i="33"/>
  <c r="AR228" i="33"/>
  <c r="AR231" i="33"/>
  <c r="AV552" i="33"/>
  <c r="AV553" i="33"/>
  <c r="AV557" i="33"/>
  <c r="AW1410" i="33"/>
  <c r="AV1411" i="33"/>
  <c r="AV549" i="33"/>
  <c r="AS398" i="33"/>
  <c r="AS421" i="33"/>
  <c r="AT712" i="33"/>
  <c r="X712" i="40"/>
  <c r="AS711" i="33"/>
  <c r="AU457" i="33"/>
  <c r="AT467" i="33"/>
  <c r="X467" i="40"/>
  <c r="AT456" i="33"/>
  <c r="AT482" i="33"/>
  <c r="X482" i="40"/>
  <c r="AU472" i="33"/>
  <c r="AT471" i="33"/>
  <c r="AU490" i="33"/>
  <c r="AT489" i="33"/>
  <c r="X489" i="40"/>
  <c r="AU510" i="33"/>
  <c r="AT520" i="33"/>
  <c r="X520" i="40"/>
  <c r="AT509" i="33"/>
  <c r="AT505" i="33"/>
  <c r="X505" i="40"/>
  <c r="AT494" i="33"/>
  <c r="AU495" i="33"/>
  <c r="AU452" i="33"/>
  <c r="AT451" i="33"/>
  <c r="X451" i="40"/>
  <c r="AT435" i="33"/>
  <c r="AU425" i="33"/>
  <c r="AT426" i="33"/>
  <c r="X426" i="40"/>
  <c r="AU406" i="33"/>
  <c r="AV405" i="33"/>
  <c r="AT420" i="33"/>
  <c r="AT416" i="33"/>
  <c r="X416" i="40"/>
  <c r="AU415" i="33"/>
  <c r="AU427" i="33"/>
  <c r="AT437" i="33"/>
  <c r="AT422" i="33"/>
  <c r="AU412" i="33"/>
  <c r="AU410" i="33"/>
  <c r="AT411" i="33"/>
  <c r="X411" i="40"/>
  <c r="AT431" i="33"/>
  <c r="X431" i="40"/>
  <c r="AU430" i="33"/>
  <c r="AU387" i="33"/>
  <c r="AT388" i="33"/>
  <c r="X388" i="40"/>
  <c r="AT397" i="33"/>
  <c r="AT605" i="33"/>
  <c r="AT606" i="33"/>
  <c r="AT54" i="33"/>
  <c r="X54" i="40"/>
  <c r="AT600" i="33"/>
  <c r="AR646" i="33"/>
  <c r="AR645" i="33"/>
  <c r="AT368" i="33"/>
  <c r="X368" i="40"/>
  <c r="AU367" i="33"/>
  <c r="AR641" i="33"/>
  <c r="AR642" i="33"/>
  <c r="AY594" i="33"/>
  <c r="AX593" i="33"/>
  <c r="AX550" i="33"/>
  <c r="Y550" i="40"/>
  <c r="AV584" i="33"/>
  <c r="AV636" i="33"/>
  <c r="AT393" i="33"/>
  <c r="X393" i="40"/>
  <c r="AU392" i="33"/>
  <c r="AU637" i="33"/>
  <c r="AU638" i="33"/>
  <c r="AT378" i="33"/>
  <c r="AU377" i="33"/>
  <c r="AT382" i="33"/>
  <c r="AV258" i="33"/>
  <c r="AV215" i="33"/>
  <c r="AV1633" i="33"/>
  <c r="AW259" i="33"/>
  <c r="AW650" i="33"/>
  <c r="AX648" i="33"/>
  <c r="Y648" i="40"/>
  <c r="Y649" i="40"/>
  <c r="AW649" i="33"/>
  <c r="AW551" i="33"/>
  <c r="AW581" i="33"/>
  <c r="AW548" i="33"/>
  <c r="AX582" i="33"/>
  <c r="AX45" i="33"/>
  <c r="Y45" i="40"/>
  <c r="AW583" i="33"/>
  <c r="AV372" i="33"/>
  <c r="AU373" i="33"/>
  <c r="AS607" i="33"/>
  <c r="AS644" i="33"/>
  <c r="AU558" i="33"/>
  <c r="AU559" i="33"/>
  <c r="AU562" i="33"/>
  <c r="AU1667" i="33"/>
  <c r="AU389" i="33"/>
  <c r="AT399" i="33"/>
  <c r="AS601" i="33"/>
  <c r="AS640" i="33"/>
  <c r="AU599" i="33"/>
  <c r="AU589" i="33"/>
  <c r="AU590" i="33"/>
  <c r="AU587" i="33"/>
  <c r="AV588" i="33"/>
  <c r="AU384" i="33"/>
  <c r="AR138" i="33"/>
  <c r="AR149" i="33"/>
  <c r="X154" i="40"/>
  <c r="AS155" i="33"/>
  <c r="AT122" i="33"/>
  <c r="X122" i="40"/>
  <c r="X132" i="40"/>
  <c r="AT249" i="33"/>
  <c r="AT299" i="33"/>
  <c r="AQ309" i="33"/>
  <c r="AQ308" i="33"/>
  <c r="AS223" i="33"/>
  <c r="AS224" i="33"/>
  <c r="AS227" i="33"/>
  <c r="AS1666" i="33"/>
  <c r="AT214" i="33"/>
  <c r="AT217" i="33"/>
  <c r="AT218" i="33"/>
  <c r="AT222" i="33"/>
  <c r="X222" i="40"/>
  <c r="AR272" i="33"/>
  <c r="AR307" i="33"/>
  <c r="AS300" i="33"/>
  <c r="AS301" i="33"/>
  <c r="AR266" i="33"/>
  <c r="AR303" i="33"/>
  <c r="AQ305" i="33"/>
  <c r="AQ304" i="33"/>
  <c r="AV311" i="33"/>
  <c r="AU313" i="33"/>
  <c r="AU312" i="33"/>
  <c r="AU216" i="33"/>
  <c r="AR185" i="33"/>
  <c r="AS175" i="33"/>
  <c r="AR186" i="33"/>
  <c r="AU248" i="33"/>
  <c r="AV247" i="33"/>
  <c r="AV44" i="33"/>
  <c r="AU246" i="33"/>
  <c r="AU213" i="33"/>
  <c r="AT255" i="33"/>
  <c r="AT264" i="33"/>
  <c r="AV253" i="33"/>
  <c r="AU254" i="33"/>
  <c r="AU252" i="33"/>
  <c r="AR171" i="33"/>
  <c r="AR170" i="33"/>
  <c r="AS160" i="33"/>
  <c r="AS265" i="33"/>
  <c r="AS270" i="33"/>
  <c r="AS271" i="33"/>
  <c r="AS53" i="33"/>
  <c r="AS184" i="33"/>
  <c r="X174" i="40"/>
  <c r="X184" i="40"/>
  <c r="X159" i="40"/>
  <c r="X169" i="40"/>
  <c r="AS169" i="33"/>
  <c r="AR132" i="33"/>
  <c r="AS139" i="33"/>
  <c r="AR150" i="33"/>
  <c r="AR148" i="33"/>
  <c r="AM1683" i="33"/>
  <c r="AL1980" i="33"/>
  <c r="CA1919" i="33"/>
  <c r="CB1919" i="33"/>
  <c r="CC1919" i="33"/>
  <c r="CD1919" i="33"/>
  <c r="AF1799" i="40"/>
  <c r="CE1909" i="33"/>
  <c r="CF1909" i="33"/>
  <c r="CG1909" i="33"/>
  <c r="CH1909" i="33"/>
  <c r="AG1789" i="40"/>
  <c r="AM1684" i="33"/>
  <c r="AM1758" i="33"/>
  <c r="W1737" i="40"/>
  <c r="AM1946" i="33"/>
  <c r="AM1950" i="33"/>
  <c r="AN1684" i="33"/>
  <c r="AE1763" i="33"/>
  <c r="AE1928" i="33"/>
  <c r="AE1929" i="33"/>
  <c r="AE1930" i="33"/>
  <c r="AF1873" i="33"/>
  <c r="AG1981" i="33"/>
  <c r="AM1966" i="33"/>
  <c r="AP1894" i="33"/>
  <c r="W1774" i="40"/>
  <c r="W1770" i="40"/>
  <c r="AP1949" i="33"/>
  <c r="W1829" i="40"/>
  <c r="W1843" i="40"/>
  <c r="V1850" i="40"/>
  <c r="AI1980" i="33"/>
  <c r="V1851" i="40"/>
  <c r="G27" i="45"/>
  <c r="AN1742" i="33"/>
  <c r="W1676" i="40"/>
  <c r="W1683" i="40"/>
  <c r="X217" i="40"/>
  <c r="X218" i="40"/>
  <c r="X246" i="40"/>
  <c r="AQ1804" i="33"/>
  <c r="AQ1805" i="33"/>
  <c r="AQ1963" i="33"/>
  <c r="V1658" i="40"/>
  <c r="G10" i="45"/>
  <c r="AX1861" i="33"/>
  <c r="AX1885" i="33"/>
  <c r="AS1785" i="33"/>
  <c r="AS1802" i="33"/>
  <c r="AS1665" i="33"/>
  <c r="AU1634" i="33"/>
  <c r="V1659" i="40"/>
  <c r="AT1632" i="33"/>
  <c r="X1632" i="40"/>
  <c r="AN1650" i="33"/>
  <c r="AN1652" i="33"/>
  <c r="AP1744" i="33"/>
  <c r="AP1745" i="33"/>
  <c r="AP1687" i="33"/>
  <c r="AP1757" i="33"/>
  <c r="W1736" i="40"/>
  <c r="AP1647" i="33"/>
  <c r="W1647" i="40"/>
  <c r="AM1655" i="33"/>
  <c r="AM1759" i="33"/>
  <c r="AY1548" i="33"/>
  <c r="AR1636" i="33"/>
  <c r="AY1544" i="33"/>
  <c r="AQ1687" i="33"/>
  <c r="AQ1744" i="33"/>
  <c r="AQ1647" i="33"/>
  <c r="AQ1648" i="33"/>
  <c r="AQ1757" i="33"/>
  <c r="AT1631" i="33"/>
  <c r="AT1635" i="33"/>
  <c r="AT1636" i="33"/>
  <c r="AT1641" i="33"/>
  <c r="AO1541" i="40"/>
  <c r="AO1407" i="40"/>
  <c r="AU1420" i="33"/>
  <c r="AU1474" i="33"/>
  <c r="X303" i="40"/>
  <c r="X304" i="40"/>
  <c r="X266" i="40"/>
  <c r="AW1420" i="33"/>
  <c r="AP703" i="33"/>
  <c r="W703" i="40"/>
  <c r="AO786" i="33"/>
  <c r="AT1484" i="33"/>
  <c r="X1484" i="40"/>
  <c r="X272" i="40"/>
  <c r="X307" i="40"/>
  <c r="X308" i="40"/>
  <c r="X807" i="40"/>
  <c r="X808" i="40"/>
  <c r="X812" i="40"/>
  <c r="X813" i="40"/>
  <c r="X814" i="40"/>
  <c r="Y582" i="40"/>
  <c r="Y583" i="40"/>
  <c r="Y584" i="40"/>
  <c r="AU46" i="33"/>
  <c r="X771" i="40"/>
  <c r="X775" i="40"/>
  <c r="AQ780" i="33"/>
  <c r="AQ1668" i="33"/>
  <c r="AQ776" i="33"/>
  <c r="X770" i="40"/>
  <c r="AM1742" i="33"/>
  <c r="AM1741" i="33"/>
  <c r="X768" i="40"/>
  <c r="AF362" i="40"/>
  <c r="AQ297" i="33"/>
  <c r="X421" i="40"/>
  <c r="AT504" i="33"/>
  <c r="X504" i="40"/>
  <c r="X494" i="40"/>
  <c r="AL1750" i="33"/>
  <c r="AL1749" i="33"/>
  <c r="AK374" i="40"/>
  <c r="AJ384" i="40"/>
  <c r="AT481" i="33"/>
  <c r="X481" i="40"/>
  <c r="X471" i="40"/>
  <c r="AU598" i="33"/>
  <c r="AU604" i="33"/>
  <c r="AT383" i="33"/>
  <c r="X378" i="40"/>
  <c r="X383" i="40"/>
  <c r="AO112" i="33"/>
  <c r="AN1656" i="33"/>
  <c r="AN233" i="33"/>
  <c r="CB113" i="33"/>
  <c r="CC113" i="33"/>
  <c r="CD113" i="33"/>
  <c r="CE113" i="33"/>
  <c r="X436" i="40"/>
  <c r="AT519" i="33"/>
  <c r="X519" i="40"/>
  <c r="X509" i="40"/>
  <c r="AT466" i="33"/>
  <c r="X466" i="40"/>
  <c r="X456" i="40"/>
  <c r="AU263" i="33"/>
  <c r="AU269" i="33"/>
  <c r="X398" i="40"/>
  <c r="AO361" i="33"/>
  <c r="AN568" i="33"/>
  <c r="CB362" i="33"/>
  <c r="CC362" i="33"/>
  <c r="CD362" i="33"/>
  <c r="AF113" i="40"/>
  <c r="Y593" i="40"/>
  <c r="X227" i="40"/>
  <c r="X228" i="40"/>
  <c r="X295" i="40"/>
  <c r="X296" i="40"/>
  <c r="X223" i="40"/>
  <c r="X224" i="40"/>
  <c r="AR64" i="33"/>
  <c r="AR784" i="33"/>
  <c r="AT63" i="33"/>
  <c r="X63" i="40"/>
  <c r="AT566" i="33"/>
  <c r="X566" i="40"/>
  <c r="AP1683" i="33"/>
  <c r="AS58" i="33"/>
  <c r="AP1684" i="33"/>
  <c r="AP1740" i="33"/>
  <c r="AP1742" i="33"/>
  <c r="AS1794" i="33"/>
  <c r="AS1803" i="33"/>
  <c r="AS1804" i="33"/>
  <c r="AO1742" i="33"/>
  <c r="AO1741" i="33"/>
  <c r="AS1810" i="33"/>
  <c r="AS1813" i="33"/>
  <c r="AS1886" i="33"/>
  <c r="AR1880" i="33"/>
  <c r="AR1890" i="33"/>
  <c r="AR1894" i="33"/>
  <c r="AT1812" i="33"/>
  <c r="AT1962" i="33"/>
  <c r="X1842" i="40"/>
  <c r="AT1947" i="33"/>
  <c r="X1827" i="40"/>
  <c r="AR1677" i="33"/>
  <c r="AR62" i="33"/>
  <c r="AK1866" i="33"/>
  <c r="AK1869" i="33"/>
  <c r="AK1924" i="33"/>
  <c r="AJ1922" i="33"/>
  <c r="AR1793" i="33"/>
  <c r="AS1792" i="33"/>
  <c r="AR1900" i="33"/>
  <c r="AR1788" i="33"/>
  <c r="AR1802" i="33"/>
  <c r="AR1804" i="33"/>
  <c r="AR1784" i="33"/>
  <c r="AS1788" i="33"/>
  <c r="AR295" i="33"/>
  <c r="AR296" i="33"/>
  <c r="AS726" i="33"/>
  <c r="AV717" i="33"/>
  <c r="AU727" i="33"/>
  <c r="AU806" i="33"/>
  <c r="AT805" i="33"/>
  <c r="AT811" i="33"/>
  <c r="AT807" i="33"/>
  <c r="AT812" i="33"/>
  <c r="AT813" i="33"/>
  <c r="AT55" i="33"/>
  <c r="X55" i="40"/>
  <c r="AU799" i="33"/>
  <c r="AU768" i="33"/>
  <c r="AU1631" i="33"/>
  <c r="AV800" i="33"/>
  <c r="AV46" i="33"/>
  <c r="AV49" i="33"/>
  <c r="AU801" i="33"/>
  <c r="AU720" i="33"/>
  <c r="AT721" i="33"/>
  <c r="X721" i="40"/>
  <c r="AT776" i="33"/>
  <c r="AT777" i="33"/>
  <c r="AT780" i="33"/>
  <c r="AT1668" i="33"/>
  <c r="AW1732" i="33"/>
  <c r="AS781" i="33"/>
  <c r="AT725" i="33"/>
  <c r="X725" i="40"/>
  <c r="AT716" i="33"/>
  <c r="X716" i="40"/>
  <c r="AU715" i="33"/>
  <c r="AS839" i="33"/>
  <c r="AS840" i="33"/>
  <c r="AU732" i="33"/>
  <c r="AT742" i="33"/>
  <c r="X742" i="40"/>
  <c r="AX1405" i="33"/>
  <c r="Y1405" i="40"/>
  <c r="AX1777" i="33"/>
  <c r="AT740" i="33"/>
  <c r="X740" i="40"/>
  <c r="AT736" i="33"/>
  <c r="X736" i="40"/>
  <c r="AU735" i="33"/>
  <c r="AW850" i="33"/>
  <c r="AV851" i="33"/>
  <c r="AV852" i="33"/>
  <c r="AV769" i="33"/>
  <c r="AR844" i="33"/>
  <c r="AR843" i="33"/>
  <c r="AS741" i="33"/>
  <c r="AV1879" i="33"/>
  <c r="AW1775" i="33"/>
  <c r="AV1801" i="33"/>
  <c r="AV1776" i="33"/>
  <c r="AS814" i="33"/>
  <c r="AS846" i="33"/>
  <c r="AZ1547" i="33"/>
  <c r="AZ1548" i="33"/>
  <c r="AZ1543" i="33"/>
  <c r="AZ1544" i="33"/>
  <c r="AZ1642" i="33"/>
  <c r="AW1777" i="33"/>
  <c r="AT731" i="33"/>
  <c r="X731" i="40"/>
  <c r="AU730" i="33"/>
  <c r="AX1418" i="33"/>
  <c r="Y1418" i="40"/>
  <c r="AW1474" i="33"/>
  <c r="AW1475" i="33"/>
  <c r="BB1539" i="33"/>
  <c r="Z1539" i="40"/>
  <c r="BA1542" i="33"/>
  <c r="AO1652" i="33"/>
  <c r="Y1473" i="40"/>
  <c r="AS808" i="33"/>
  <c r="AS842" i="33"/>
  <c r="AT802" i="33"/>
  <c r="AT838" i="33"/>
  <c r="X838" i="40"/>
  <c r="X839" i="40"/>
  <c r="AR834" i="33"/>
  <c r="AR1679" i="33"/>
  <c r="AR847" i="33"/>
  <c r="AR848" i="33"/>
  <c r="AU563" i="33"/>
  <c r="AT632" i="33"/>
  <c r="X632" i="40"/>
  <c r="X633" i="40"/>
  <c r="AT1678" i="33"/>
  <c r="X1678" i="40"/>
  <c r="AS228" i="33"/>
  <c r="AS231" i="33"/>
  <c r="AS634" i="33"/>
  <c r="AS633" i="33"/>
  <c r="AX1410" i="33"/>
  <c r="Y1410" i="40"/>
  <c r="AW1411" i="33"/>
  <c r="AT398" i="33"/>
  <c r="AU712" i="33"/>
  <c r="AT711" i="33"/>
  <c r="X711" i="40"/>
  <c r="AV452" i="33"/>
  <c r="AU451" i="33"/>
  <c r="AV490" i="33"/>
  <c r="AU489" i="33"/>
  <c r="AU505" i="33"/>
  <c r="AV495" i="33"/>
  <c r="AU494" i="33"/>
  <c r="AU504" i="33"/>
  <c r="AU482" i="33"/>
  <c r="AV472" i="33"/>
  <c r="AU471" i="33"/>
  <c r="AU481" i="33"/>
  <c r="AV510" i="33"/>
  <c r="AU520" i="33"/>
  <c r="AU509" i="33"/>
  <c r="AU519" i="33"/>
  <c r="AV457" i="33"/>
  <c r="AU467" i="33"/>
  <c r="AU456" i="33"/>
  <c r="AU466" i="33"/>
  <c r="AT421" i="33"/>
  <c r="AV410" i="33"/>
  <c r="AU411" i="33"/>
  <c r="AV406" i="33"/>
  <c r="AW405" i="33"/>
  <c r="AU431" i="33"/>
  <c r="AV430" i="33"/>
  <c r="AU422" i="33"/>
  <c r="AV412" i="33"/>
  <c r="AT436" i="33"/>
  <c r="AV425" i="33"/>
  <c r="AU435" i="33"/>
  <c r="AU426" i="33"/>
  <c r="AU420" i="33"/>
  <c r="AU416" i="33"/>
  <c r="AV415" i="33"/>
  <c r="AV427" i="33"/>
  <c r="AU437" i="33"/>
  <c r="AV599" i="33"/>
  <c r="AV589" i="33"/>
  <c r="AV590" i="33"/>
  <c r="AW588" i="33"/>
  <c r="AV587" i="33"/>
  <c r="AV598" i="33"/>
  <c r="AV604" i="33"/>
  <c r="AX583" i="33"/>
  <c r="AX581" i="33"/>
  <c r="AX548" i="33"/>
  <c r="Y548" i="40"/>
  <c r="AY582" i="33"/>
  <c r="AU600" i="33"/>
  <c r="AU605" i="33"/>
  <c r="AU606" i="33"/>
  <c r="AU54" i="33"/>
  <c r="AW549" i="33"/>
  <c r="AW552" i="33"/>
  <c r="AW553" i="33"/>
  <c r="AW557" i="33"/>
  <c r="AU378" i="33"/>
  <c r="AU383" i="33"/>
  <c r="AV377" i="33"/>
  <c r="AU382" i="33"/>
  <c r="AT601" i="33"/>
  <c r="AT640" i="33"/>
  <c r="X640" i="40"/>
  <c r="X641" i="40"/>
  <c r="AV373" i="33"/>
  <c r="AW372" i="33"/>
  <c r="AW584" i="33"/>
  <c r="AW636" i="33"/>
  <c r="AS642" i="33"/>
  <c r="AS641" i="33"/>
  <c r="AV558" i="33"/>
  <c r="AV559" i="33"/>
  <c r="AV562" i="33"/>
  <c r="AV1667" i="33"/>
  <c r="AZ594" i="33"/>
  <c r="AY593" i="33"/>
  <c r="AT607" i="33"/>
  <c r="AT644" i="33"/>
  <c r="X644" i="40"/>
  <c r="X645" i="40"/>
  <c r="AV638" i="33"/>
  <c r="AV637" i="33"/>
  <c r="AS645" i="33"/>
  <c r="AS646" i="33"/>
  <c r="AX650" i="33"/>
  <c r="AY648" i="33"/>
  <c r="AX649" i="33"/>
  <c r="AX551" i="33"/>
  <c r="Y551" i="40"/>
  <c r="AW258" i="33"/>
  <c r="AW215" i="33"/>
  <c r="AW1633" i="33"/>
  <c r="AX259" i="33"/>
  <c r="Y259" i="40"/>
  <c r="AU399" i="33"/>
  <c r="AV389" i="33"/>
  <c r="AV392" i="33"/>
  <c r="AU393" i="33"/>
  <c r="AV367" i="33"/>
  <c r="AU368" i="33"/>
  <c r="AV387" i="33"/>
  <c r="AU388" i="33"/>
  <c r="AU397" i="33"/>
  <c r="AV384" i="33"/>
  <c r="AS138" i="33"/>
  <c r="AS149" i="33"/>
  <c r="AU122" i="33"/>
  <c r="AS185" i="33"/>
  <c r="AT155" i="33"/>
  <c r="X155" i="40"/>
  <c r="AU249" i="33"/>
  <c r="AU299" i="33"/>
  <c r="AS272" i="33"/>
  <c r="AS307" i="33"/>
  <c r="AR309" i="33"/>
  <c r="AR308" i="33"/>
  <c r="AR305" i="33"/>
  <c r="AR304" i="33"/>
  <c r="AT301" i="33"/>
  <c r="AT300" i="33"/>
  <c r="AS266" i="33"/>
  <c r="AS303" i="33"/>
  <c r="AW311" i="33"/>
  <c r="AV313" i="33"/>
  <c r="AV312" i="33"/>
  <c r="AV216" i="33"/>
  <c r="AT223" i="33"/>
  <c r="AT224" i="33"/>
  <c r="AT227" i="33"/>
  <c r="AT1666" i="33"/>
  <c r="AU214" i="33"/>
  <c r="AU217" i="33"/>
  <c r="AU218" i="33"/>
  <c r="AU222" i="33"/>
  <c r="AV248" i="33"/>
  <c r="AW247" i="33"/>
  <c r="AW44" i="33"/>
  <c r="AV246" i="33"/>
  <c r="AV213" i="33"/>
  <c r="AS171" i="33"/>
  <c r="AU255" i="33"/>
  <c r="AU264" i="33"/>
  <c r="AS170" i="33"/>
  <c r="AW253" i="33"/>
  <c r="AV254" i="33"/>
  <c r="AV252" i="33"/>
  <c r="AV263" i="33"/>
  <c r="AV269" i="33"/>
  <c r="AT265" i="33"/>
  <c r="AT270" i="33"/>
  <c r="AT271" i="33"/>
  <c r="AT53" i="33"/>
  <c r="AS186" i="33"/>
  <c r="AT184" i="33"/>
  <c r="AT169" i="33"/>
  <c r="AS148" i="33"/>
  <c r="X137" i="40"/>
  <c r="X148" i="40"/>
  <c r="AS150" i="33"/>
  <c r="AT139" i="33"/>
  <c r="X139" i="40"/>
  <c r="X150" i="40"/>
  <c r="AS132" i="33"/>
  <c r="AT1783" i="33"/>
  <c r="AS1880" i="33"/>
  <c r="AS1890" i="33"/>
  <c r="AS1784" i="33"/>
  <c r="AP1648" i="33"/>
  <c r="W1648" i="40"/>
  <c r="AY1858" i="33"/>
  <c r="Y1765" i="40"/>
  <c r="CI1909" i="33"/>
  <c r="CJ1909" i="33"/>
  <c r="CK1909" i="33"/>
  <c r="CL1909" i="33"/>
  <c r="AH1789" i="40"/>
  <c r="CE1919" i="33"/>
  <c r="CF1919" i="33"/>
  <c r="CG1919" i="33"/>
  <c r="CH1919" i="33"/>
  <c r="AG1799" i="40"/>
  <c r="AN1655" i="33"/>
  <c r="AN1759" i="33"/>
  <c r="AR1805" i="33"/>
  <c r="AR1963" i="33"/>
  <c r="AR1949" i="33"/>
  <c r="AG1982" i="33"/>
  <c r="AF1935" i="33"/>
  <c r="AF1936" i="33"/>
  <c r="AF2087" i="33"/>
  <c r="AF2098" i="33"/>
  <c r="AF1882" i="33"/>
  <c r="AF1895" i="33"/>
  <c r="V1860" i="40"/>
  <c r="G29" i="45"/>
  <c r="AQ1949" i="33"/>
  <c r="AQ1745" i="33"/>
  <c r="AP1746" i="33"/>
  <c r="W1723" i="40"/>
  <c r="W1724" i="40"/>
  <c r="W1719" i="40"/>
  <c r="W1720" i="40"/>
  <c r="AT1665" i="33"/>
  <c r="AP1688" i="33"/>
  <c r="W1688" i="40"/>
  <c r="W1687" i="40"/>
  <c r="X1666" i="40"/>
  <c r="AQ1665" i="33"/>
  <c r="X1668" i="40"/>
  <c r="AQ1688" i="33"/>
  <c r="AV1634" i="33"/>
  <c r="AV1812" i="33"/>
  <c r="AN1961" i="33"/>
  <c r="AM1762" i="33"/>
  <c r="AM1659" i="33"/>
  <c r="AM1970" i="33"/>
  <c r="AM1658" i="33"/>
  <c r="AM1748" i="33"/>
  <c r="AM1867" i="33"/>
  <c r="AQ1650" i="33"/>
  <c r="AQ1652" i="33"/>
  <c r="AQ1649" i="33"/>
  <c r="AU1632" i="33"/>
  <c r="AT1794" i="33"/>
  <c r="AT1803" i="33"/>
  <c r="AU1635" i="33"/>
  <c r="X1631" i="40"/>
  <c r="AQ1746" i="33"/>
  <c r="AY1642" i="33"/>
  <c r="X1635" i="40"/>
  <c r="AR1641" i="33"/>
  <c r="X1636" i="40"/>
  <c r="AR1736" i="33"/>
  <c r="AR1756" i="33"/>
  <c r="Y1414" i="40"/>
  <c r="Y1469" i="40"/>
  <c r="Y1404" i="40"/>
  <c r="Y1415" i="40"/>
  <c r="AU1475" i="33"/>
  <c r="Y1468" i="40"/>
  <c r="AV1482" i="33"/>
  <c r="AX1420" i="33"/>
  <c r="Y1420" i="40"/>
  <c r="AQ703" i="33"/>
  <c r="AP786" i="33"/>
  <c r="W786" i="40"/>
  <c r="AU49" i="33"/>
  <c r="AY45" i="33"/>
  <c r="X799" i="40"/>
  <c r="X853" i="40"/>
  <c r="Y651" i="40"/>
  <c r="AQ777" i="33"/>
  <c r="X777" i="40"/>
  <c r="X776" i="40"/>
  <c r="X780" i="40"/>
  <c r="AQ781" i="33"/>
  <c r="AU770" i="33"/>
  <c r="X805" i="40"/>
  <c r="X811" i="40"/>
  <c r="AT58" i="33"/>
  <c r="X58" i="40"/>
  <c r="AG362" i="40"/>
  <c r="AG113" i="40"/>
  <c r="Y581" i="40"/>
  <c r="Y552" i="40"/>
  <c r="Y553" i="40"/>
  <c r="Y549" i="40"/>
  <c r="CF113" i="33"/>
  <c r="CG113" i="33"/>
  <c r="CH113" i="33"/>
  <c r="CI113" i="33"/>
  <c r="AT175" i="33"/>
  <c r="X175" i="40"/>
  <c r="X185" i="40"/>
  <c r="X176" i="40"/>
  <c r="X186" i="40"/>
  <c r="AT160" i="33"/>
  <c r="X161" i="40"/>
  <c r="X171" i="40"/>
  <c r="AP112" i="33"/>
  <c r="W112" i="40"/>
  <c r="AO1656" i="33"/>
  <c r="AO1655" i="33"/>
  <c r="AO1759" i="33"/>
  <c r="AO233" i="33"/>
  <c r="AP361" i="33"/>
  <c r="W361" i="40"/>
  <c r="AO568" i="33"/>
  <c r="AL374" i="40"/>
  <c r="AK384" i="40"/>
  <c r="AY550" i="33"/>
  <c r="X53" i="40"/>
  <c r="AS64" i="33"/>
  <c r="AS784" i="33"/>
  <c r="AR67" i="33"/>
  <c r="AU63" i="33"/>
  <c r="AU566" i="33"/>
  <c r="AZ1859" i="33"/>
  <c r="AZ1964" i="33"/>
  <c r="AT1792" i="33"/>
  <c r="AS1900" i="33"/>
  <c r="AP1741" i="33"/>
  <c r="AS1793" i="33"/>
  <c r="AR1676" i="33"/>
  <c r="AT1756" i="33"/>
  <c r="AT1785" i="33"/>
  <c r="AT1788" i="33"/>
  <c r="AS1736" i="33"/>
  <c r="AS1756" i="33"/>
  <c r="AU1812" i="33"/>
  <c r="AU1962" i="33"/>
  <c r="AU1947" i="33"/>
  <c r="AT1810" i="33"/>
  <c r="AT1813" i="33"/>
  <c r="AT1886" i="33"/>
  <c r="X1766" i="40"/>
  <c r="AS1894" i="33"/>
  <c r="AS1677" i="33"/>
  <c r="AS62" i="33"/>
  <c r="AS1805" i="33"/>
  <c r="AS1963" i="33"/>
  <c r="AS1949" i="33"/>
  <c r="AL1866" i="33"/>
  <c r="AL1869" i="33"/>
  <c r="AL1924" i="33"/>
  <c r="V1804" i="40"/>
  <c r="AK1922" i="33"/>
  <c r="AU1794" i="33"/>
  <c r="AR1672" i="33"/>
  <c r="AR297" i="33"/>
  <c r="AT726" i="33"/>
  <c r="X726" i="40"/>
  <c r="AS1673" i="33"/>
  <c r="AS295" i="33"/>
  <c r="AS296" i="33"/>
  <c r="BC1539" i="33"/>
  <c r="BB1542" i="33"/>
  <c r="Z1542" i="40"/>
  <c r="AW1879" i="33"/>
  <c r="AX1775" i="33"/>
  <c r="AX1776" i="33"/>
  <c r="AW1801" i="33"/>
  <c r="AX1732" i="33"/>
  <c r="Y1711" i="40"/>
  <c r="Y1712" i="40"/>
  <c r="AT781" i="33"/>
  <c r="AR835" i="33"/>
  <c r="AW1776" i="33"/>
  <c r="AV806" i="33"/>
  <c r="AU805" i="33"/>
  <c r="AU807" i="33"/>
  <c r="AU812" i="33"/>
  <c r="AU813" i="33"/>
  <c r="AU55" i="33"/>
  <c r="AT839" i="33"/>
  <c r="AT840" i="33"/>
  <c r="AX1801" i="33"/>
  <c r="AX1879" i="33"/>
  <c r="AS1744" i="33"/>
  <c r="AS1757" i="33"/>
  <c r="AS1687" i="33"/>
  <c r="AS1688" i="33"/>
  <c r="AS1647" i="33"/>
  <c r="AV715" i="33"/>
  <c r="AU716" i="33"/>
  <c r="AU721" i="33"/>
  <c r="AV720" i="33"/>
  <c r="AU725" i="33"/>
  <c r="AV735" i="33"/>
  <c r="AU740" i="33"/>
  <c r="AU736" i="33"/>
  <c r="AU802" i="33"/>
  <c r="AU838" i="33"/>
  <c r="AW717" i="33"/>
  <c r="AV727" i="33"/>
  <c r="AS844" i="33"/>
  <c r="AS843" i="33"/>
  <c r="AV732" i="33"/>
  <c r="AU742" i="33"/>
  <c r="AV799" i="33"/>
  <c r="AV768" i="33"/>
  <c r="AV770" i="33"/>
  <c r="AV771" i="33"/>
  <c r="AV775" i="33"/>
  <c r="AV801" i="33"/>
  <c r="AW800" i="33"/>
  <c r="AW46" i="33"/>
  <c r="AW49" i="33"/>
  <c r="AS848" i="33"/>
  <c r="AS847" i="33"/>
  <c r="AS834" i="33"/>
  <c r="AS1679" i="33"/>
  <c r="AM1401" i="40"/>
  <c r="AX1474" i="33"/>
  <c r="AX1475" i="33"/>
  <c r="AV730" i="33"/>
  <c r="AU731" i="33"/>
  <c r="AX850" i="33"/>
  <c r="Y850" i="40"/>
  <c r="Y851" i="40"/>
  <c r="AW852" i="33"/>
  <c r="AW851" i="33"/>
  <c r="AW769" i="33"/>
  <c r="AT814" i="33"/>
  <c r="AT846" i="33"/>
  <c r="X846" i="40"/>
  <c r="X847" i="40"/>
  <c r="BA1543" i="33"/>
  <c r="BA1544" i="33"/>
  <c r="BA1642" i="33"/>
  <c r="BA1547" i="33"/>
  <c r="BA1548" i="33"/>
  <c r="AT741" i="33"/>
  <c r="X741" i="40"/>
  <c r="AW1734" i="33"/>
  <c r="AW1733" i="33"/>
  <c r="AT808" i="33"/>
  <c r="AT842" i="33"/>
  <c r="X842" i="40"/>
  <c r="X843" i="40"/>
  <c r="AV563" i="33"/>
  <c r="AT633" i="33"/>
  <c r="AT634" i="33"/>
  <c r="AU632" i="33"/>
  <c r="AU1678" i="33"/>
  <c r="AT228" i="33"/>
  <c r="AT231" i="33"/>
  <c r="X231" i="40"/>
  <c r="AY1410" i="33"/>
  <c r="AX1411" i="33"/>
  <c r="Y1411" i="40"/>
  <c r="AU398" i="33"/>
  <c r="AU421" i="33"/>
  <c r="AV712" i="33"/>
  <c r="AU711" i="33"/>
  <c r="AW457" i="33"/>
  <c r="AV467" i="33"/>
  <c r="AV456" i="33"/>
  <c r="AV466" i="33"/>
  <c r="AW495" i="33"/>
  <c r="AV505" i="33"/>
  <c r="AV494" i="33"/>
  <c r="AV504" i="33"/>
  <c r="AV520" i="33"/>
  <c r="AW510" i="33"/>
  <c r="AV509" i="33"/>
  <c r="AV519" i="33"/>
  <c r="AW490" i="33"/>
  <c r="AV489" i="33"/>
  <c r="AW472" i="33"/>
  <c r="AV482" i="33"/>
  <c r="AV471" i="33"/>
  <c r="AV481" i="33"/>
  <c r="AW452" i="33"/>
  <c r="AV451" i="33"/>
  <c r="AV420" i="33"/>
  <c r="AW415" i="33"/>
  <c r="AV416" i="33"/>
  <c r="AW430" i="33"/>
  <c r="AV431" i="33"/>
  <c r="AU436" i="33"/>
  <c r="AW406" i="33"/>
  <c r="AX405" i="33"/>
  <c r="Y405" i="40"/>
  <c r="AV422" i="33"/>
  <c r="AW412" i="33"/>
  <c r="AW427" i="33"/>
  <c r="AV437" i="33"/>
  <c r="AV426" i="33"/>
  <c r="AW425" i="33"/>
  <c r="AV435" i="33"/>
  <c r="AV411" i="33"/>
  <c r="AW410" i="33"/>
  <c r="AU601" i="33"/>
  <c r="AU640" i="33"/>
  <c r="AX549" i="33"/>
  <c r="AX552" i="33"/>
  <c r="AX553" i="33"/>
  <c r="AX557" i="33"/>
  <c r="Y557" i="40"/>
  <c r="AT641" i="33"/>
  <c r="AT642" i="33"/>
  <c r="AW392" i="33"/>
  <c r="AV393" i="33"/>
  <c r="AT645" i="33"/>
  <c r="AT646" i="33"/>
  <c r="AV378" i="33"/>
  <c r="AV383" i="33"/>
  <c r="AW377" i="33"/>
  <c r="AV382" i="33"/>
  <c r="AX584" i="33"/>
  <c r="AX636" i="33"/>
  <c r="AX637" i="33"/>
  <c r="AW389" i="33"/>
  <c r="AV399" i="33"/>
  <c r="AW638" i="33"/>
  <c r="AW637" i="33"/>
  <c r="AY583" i="33"/>
  <c r="AY581" i="33"/>
  <c r="AY548" i="33"/>
  <c r="AZ582" i="33"/>
  <c r="AZ45" i="33"/>
  <c r="AY650" i="33"/>
  <c r="AZ648" i="33"/>
  <c r="AY649" i="33"/>
  <c r="AY551" i="33"/>
  <c r="AW558" i="33"/>
  <c r="AW559" i="33"/>
  <c r="AW562" i="33"/>
  <c r="AW1667" i="33"/>
  <c r="AW599" i="33"/>
  <c r="AW589" i="33"/>
  <c r="AW590" i="33"/>
  <c r="AX588" i="33"/>
  <c r="Y588" i="40"/>
  <c r="AW587" i="33"/>
  <c r="AX258" i="33"/>
  <c r="AY259" i="33"/>
  <c r="BA594" i="33"/>
  <c r="AZ593" i="33"/>
  <c r="AZ550" i="33"/>
  <c r="AW373" i="33"/>
  <c r="AX372" i="33"/>
  <c r="Y372" i="40"/>
  <c r="AV368" i="33"/>
  <c r="AW367" i="33"/>
  <c r="AW387" i="33"/>
  <c r="AV388" i="33"/>
  <c r="AV397" i="33"/>
  <c r="AU607" i="33"/>
  <c r="AU644" i="33"/>
  <c r="AV605" i="33"/>
  <c r="AV606" i="33"/>
  <c r="AV54" i="33"/>
  <c r="AV600" i="33"/>
  <c r="AW384" i="33"/>
  <c r="AU155" i="33"/>
  <c r="AV122" i="33"/>
  <c r="AT138" i="33"/>
  <c r="AS304" i="33"/>
  <c r="AS305" i="33"/>
  <c r="AT272" i="33"/>
  <c r="AT307" i="33"/>
  <c r="AS309" i="33"/>
  <c r="AS308" i="33"/>
  <c r="AV249" i="33"/>
  <c r="AV299" i="33"/>
  <c r="AU300" i="33"/>
  <c r="AU301" i="33"/>
  <c r="AU223" i="33"/>
  <c r="AU224" i="33"/>
  <c r="AU227" i="33"/>
  <c r="AU1666" i="33"/>
  <c r="AX311" i="33"/>
  <c r="Y311" i="40"/>
  <c r="Y312" i="40"/>
  <c r="AW313" i="33"/>
  <c r="AW312" i="33"/>
  <c r="AW216" i="33"/>
  <c r="AT266" i="33"/>
  <c r="AT303" i="33"/>
  <c r="AV214" i="33"/>
  <c r="AV217" i="33"/>
  <c r="AV218" i="33"/>
  <c r="AV222" i="33"/>
  <c r="AU175" i="33"/>
  <c r="AT186" i="33"/>
  <c r="AU265" i="33"/>
  <c r="AU270" i="33"/>
  <c r="AU271" i="33"/>
  <c r="AU53" i="33"/>
  <c r="AT171" i="33"/>
  <c r="AU160" i="33"/>
  <c r="AV255" i="33"/>
  <c r="AV264" i="33"/>
  <c r="AW248" i="33"/>
  <c r="AX247" i="33"/>
  <c r="AW246" i="33"/>
  <c r="AW213" i="33"/>
  <c r="AW254" i="33"/>
  <c r="AX253" i="33"/>
  <c r="Y253" i="40"/>
  <c r="AW252" i="33"/>
  <c r="AU169" i="33"/>
  <c r="AU184" i="33"/>
  <c r="AU139" i="33"/>
  <c r="AT150" i="33"/>
  <c r="AT148" i="33"/>
  <c r="AT132" i="33"/>
  <c r="AP1650" i="33"/>
  <c r="AP1961" i="33"/>
  <c r="AP1966" i="33"/>
  <c r="AP1649" i="33"/>
  <c r="AP1946" i="33"/>
  <c r="AQ1961" i="33"/>
  <c r="AQ1966" i="33"/>
  <c r="AV1632" i="33"/>
  <c r="CI1919" i="33"/>
  <c r="CJ1919" i="33"/>
  <c r="CK1919" i="33"/>
  <c r="CL1919" i="33"/>
  <c r="AH1799" i="40"/>
  <c r="AN1658" i="33"/>
  <c r="AN1748" i="33"/>
  <c r="AN1749" i="33"/>
  <c r="CM1909" i="33"/>
  <c r="CN1909" i="33"/>
  <c r="CO1909" i="33"/>
  <c r="CP1909" i="33"/>
  <c r="AI1789" i="40"/>
  <c r="AN1659" i="33"/>
  <c r="AN1970" i="33"/>
  <c r="AN1971" i="33"/>
  <c r="AW1634" i="33"/>
  <c r="AN1867" i="33"/>
  <c r="AN1762" i="33"/>
  <c r="AN1966" i="33"/>
  <c r="AY1775" i="33"/>
  <c r="Y1759" i="40"/>
  <c r="AF1763" i="33"/>
  <c r="AF1928" i="33"/>
  <c r="AF1929" i="33"/>
  <c r="AF1930" i="33"/>
  <c r="X1665" i="40"/>
  <c r="X1672" i="40"/>
  <c r="AM1971" i="33"/>
  <c r="AG1873" i="33"/>
  <c r="AH1981" i="33"/>
  <c r="AM1749" i="33"/>
  <c r="X1735" i="40"/>
  <c r="Y1478" i="40"/>
  <c r="AU1792" i="33"/>
  <c r="AU1793" i="33"/>
  <c r="AT1900" i="33"/>
  <c r="X1780" i="40"/>
  <c r="AT1793" i="33"/>
  <c r="AM1750" i="33"/>
  <c r="AS1738" i="33"/>
  <c r="AR1757" i="33"/>
  <c r="AR1744" i="33"/>
  <c r="AR1687" i="33"/>
  <c r="AR1647" i="33"/>
  <c r="AR1648" i="33"/>
  <c r="AV1631" i="33"/>
  <c r="AY1859" i="33"/>
  <c r="AY1861" i="33"/>
  <c r="AY1885" i="33"/>
  <c r="AZ1858" i="33"/>
  <c r="AZ1861" i="33"/>
  <c r="AZ1885" i="33"/>
  <c r="BA1858" i="33"/>
  <c r="AY1964" i="33"/>
  <c r="AU1636" i="33"/>
  <c r="AR1738" i="33"/>
  <c r="AR1737" i="33"/>
  <c r="AO1867" i="33"/>
  <c r="AY1405" i="33"/>
  <c r="Y1474" i="40"/>
  <c r="Y1475" i="40"/>
  <c r="AU1482" i="33"/>
  <c r="Y254" i="40"/>
  <c r="Y255" i="40"/>
  <c r="Y264" i="40"/>
  <c r="AV1484" i="33"/>
  <c r="AR703" i="33"/>
  <c r="AW1482" i="33"/>
  <c r="AT185" i="33"/>
  <c r="Y589" i="40"/>
  <c r="Y590" i="40"/>
  <c r="Y599" i="40"/>
  <c r="AX44" i="33"/>
  <c r="Y44" i="40"/>
  <c r="Y247" i="40"/>
  <c r="Y248" i="40"/>
  <c r="AO1658" i="33"/>
  <c r="Y636" i="40"/>
  <c r="Y637" i="40"/>
  <c r="AO1762" i="33"/>
  <c r="AO1659" i="33"/>
  <c r="AU771" i="33"/>
  <c r="AQ1672" i="33"/>
  <c r="AQ1673" i="33"/>
  <c r="AU811" i="33"/>
  <c r="X781" i="40"/>
  <c r="AQ784" i="33"/>
  <c r="AQ834" i="33"/>
  <c r="AQ1679" i="33"/>
  <c r="AQ64" i="33"/>
  <c r="AQ67" i="33"/>
  <c r="AR1673" i="33"/>
  <c r="AH113" i="40"/>
  <c r="Y562" i="40"/>
  <c r="Y563" i="40"/>
  <c r="Y558" i="40"/>
  <c r="Y559" i="40"/>
  <c r="AT170" i="33"/>
  <c r="X160" i="40"/>
  <c r="X170" i="40"/>
  <c r="CJ113" i="33"/>
  <c r="CK113" i="33"/>
  <c r="CL113" i="33"/>
  <c r="CM113" i="33"/>
  <c r="AQ361" i="33"/>
  <c r="AP568" i="33"/>
  <c r="W568" i="40"/>
  <c r="AX215" i="33"/>
  <c r="AX1633" i="33"/>
  <c r="Y1633" i="40"/>
  <c r="Y258" i="40"/>
  <c r="AW598" i="33"/>
  <c r="AW604" i="33"/>
  <c r="AT149" i="33"/>
  <c r="X138" i="40"/>
  <c r="X149" i="40"/>
  <c r="AW263" i="33"/>
  <c r="AW269" i="33"/>
  <c r="AM374" i="40"/>
  <c r="AL384" i="40"/>
  <c r="AQ112" i="33"/>
  <c r="AP1656" i="33"/>
  <c r="AP1655" i="33"/>
  <c r="AP1759" i="33"/>
  <c r="W1738" i="40"/>
  <c r="AP233" i="33"/>
  <c r="W233" i="40"/>
  <c r="AT1784" i="33"/>
  <c r="AT1880" i="33"/>
  <c r="AS67" i="33"/>
  <c r="AU1783" i="33"/>
  <c r="AT64" i="33"/>
  <c r="AT784" i="33"/>
  <c r="AR1758" i="33"/>
  <c r="AV63" i="33"/>
  <c r="AV566" i="33"/>
  <c r="AR1740" i="33"/>
  <c r="AR1741" i="33"/>
  <c r="AR1683" i="33"/>
  <c r="BA1859" i="33"/>
  <c r="BA1964" i="33"/>
  <c r="AT1802" i="33"/>
  <c r="AT1804" i="33"/>
  <c r="AT1805" i="33"/>
  <c r="AT1963" i="33"/>
  <c r="AS1676" i="33"/>
  <c r="AS1740" i="33"/>
  <c r="AV436" i="33"/>
  <c r="AV1947" i="33"/>
  <c r="AU58" i="33"/>
  <c r="AS1737" i="33"/>
  <c r="AV1962" i="33"/>
  <c r="AU1785" i="33"/>
  <c r="AU1788" i="33"/>
  <c r="AT1736" i="33"/>
  <c r="AT1738" i="33"/>
  <c r="AU1810" i="33"/>
  <c r="AU1813" i="33"/>
  <c r="AU1886" i="33"/>
  <c r="AT1677" i="33"/>
  <c r="X1677" i="40"/>
  <c r="AT62" i="33"/>
  <c r="X62" i="40"/>
  <c r="AP1652" i="33"/>
  <c r="W1652" i="40"/>
  <c r="AM1866" i="33"/>
  <c r="AM1869" i="33"/>
  <c r="AM1924" i="33"/>
  <c r="AL1922" i="33"/>
  <c r="AS297" i="33"/>
  <c r="AT1673" i="33"/>
  <c r="AS1672" i="33"/>
  <c r="AU741" i="33"/>
  <c r="AT295" i="33"/>
  <c r="AT296" i="33"/>
  <c r="AT847" i="33"/>
  <c r="AT848" i="33"/>
  <c r="AW799" i="33"/>
  <c r="AW768" i="33"/>
  <c r="AW770" i="33"/>
  <c r="AW771" i="33"/>
  <c r="AW775" i="33"/>
  <c r="AW801" i="33"/>
  <c r="AX800" i="33"/>
  <c r="AX46" i="33"/>
  <c r="AW735" i="33"/>
  <c r="AV740" i="33"/>
  <c r="AV736" i="33"/>
  <c r="AW720" i="33"/>
  <c r="AV721" i="33"/>
  <c r="AS1648" i="33"/>
  <c r="AS1649" i="33"/>
  <c r="Z1406" i="40"/>
  <c r="AV802" i="33"/>
  <c r="AV838" i="33"/>
  <c r="AW806" i="33"/>
  <c r="AV805" i="33"/>
  <c r="AV811" i="33"/>
  <c r="AV807" i="33"/>
  <c r="AV812" i="33"/>
  <c r="AV813" i="33"/>
  <c r="AV55" i="33"/>
  <c r="AY850" i="33"/>
  <c r="AX852" i="33"/>
  <c r="AX851" i="33"/>
  <c r="AX769" i="33"/>
  <c r="Y769" i="40"/>
  <c r="AV780" i="33"/>
  <c r="AV1668" i="33"/>
  <c r="AV776" i="33"/>
  <c r="AV777" i="33"/>
  <c r="AV742" i="33"/>
  <c r="AW732" i="33"/>
  <c r="AU1900" i="33"/>
  <c r="AU1803" i="33"/>
  <c r="AV1792" i="33"/>
  <c r="AT834" i="33"/>
  <c r="AT1679" i="33"/>
  <c r="AU726" i="33"/>
  <c r="AS1745" i="33"/>
  <c r="AW730" i="33"/>
  <c r="AV731" i="33"/>
  <c r="AV725" i="33"/>
  <c r="AW715" i="33"/>
  <c r="AV716" i="33"/>
  <c r="BB1543" i="33"/>
  <c r="BB1544" i="33"/>
  <c r="BB1642" i="33"/>
  <c r="Z1642" i="40"/>
  <c r="BB1547" i="33"/>
  <c r="BB1548" i="33"/>
  <c r="Z1548" i="40"/>
  <c r="AZ1418" i="33"/>
  <c r="Z1472" i="40"/>
  <c r="AY1777" i="33"/>
  <c r="AY1732" i="33"/>
  <c r="Z1471" i="40"/>
  <c r="BD1539" i="33"/>
  <c r="BC1542" i="33"/>
  <c r="AT844" i="33"/>
  <c r="AT843" i="33"/>
  <c r="Y1479" i="40"/>
  <c r="AW727" i="33"/>
  <c r="AX717" i="33"/>
  <c r="Y717" i="40"/>
  <c r="AU846" i="33"/>
  <c r="AU814" i="33"/>
  <c r="AS835" i="33"/>
  <c r="AS836" i="33"/>
  <c r="AU839" i="33"/>
  <c r="AU840" i="33"/>
  <c r="AZ1405" i="33"/>
  <c r="AU808" i="33"/>
  <c r="AU842" i="33"/>
  <c r="AX1733" i="33"/>
  <c r="AX1734" i="33"/>
  <c r="AU633" i="33"/>
  <c r="AU634" i="33"/>
  <c r="AV632" i="33"/>
  <c r="AV1678" i="33"/>
  <c r="AU228" i="33"/>
  <c r="AU231" i="33"/>
  <c r="AW563" i="33"/>
  <c r="AZ1410" i="33"/>
  <c r="AY1411" i="33"/>
  <c r="AW712" i="33"/>
  <c r="AV711" i="33"/>
  <c r="AW520" i="33"/>
  <c r="AX510" i="33"/>
  <c r="Y510" i="40"/>
  <c r="AW509" i="33"/>
  <c r="AW519" i="33"/>
  <c r="AX452" i="33"/>
  <c r="Y452" i="40"/>
  <c r="AW451" i="33"/>
  <c r="AW482" i="33"/>
  <c r="AX472" i="33"/>
  <c r="Y472" i="40"/>
  <c r="AW471" i="33"/>
  <c r="AW481" i="33"/>
  <c r="AW505" i="33"/>
  <c r="AW494" i="33"/>
  <c r="AW504" i="33"/>
  <c r="AX495" i="33"/>
  <c r="Y495" i="40"/>
  <c r="AX490" i="33"/>
  <c r="Y490" i="40"/>
  <c r="AW489" i="33"/>
  <c r="AW467" i="33"/>
  <c r="AX457" i="33"/>
  <c r="Y457" i="40"/>
  <c r="AW456" i="33"/>
  <c r="AW466" i="33"/>
  <c r="AX425" i="33"/>
  <c r="Y425" i="40"/>
  <c r="AW435" i="33"/>
  <c r="AX430" i="33"/>
  <c r="Y430" i="40"/>
  <c r="AW431" i="33"/>
  <c r="AY405" i="33"/>
  <c r="AX406" i="33"/>
  <c r="Y406" i="40"/>
  <c r="AW426" i="33"/>
  <c r="AX427" i="33"/>
  <c r="Y427" i="40"/>
  <c r="Y437" i="40"/>
  <c r="AW437" i="33"/>
  <c r="AV421" i="33"/>
  <c r="AX412" i="33"/>
  <c r="Y412" i="40"/>
  <c r="Y422" i="40"/>
  <c r="AW422" i="33"/>
  <c r="AW420" i="33"/>
  <c r="AW416" i="33"/>
  <c r="AX415" i="33"/>
  <c r="Y415" i="40"/>
  <c r="AV398" i="33"/>
  <c r="AW411" i="33"/>
  <c r="AX410" i="33"/>
  <c r="Y410" i="40"/>
  <c r="AY549" i="33"/>
  <c r="AY552" i="33"/>
  <c r="AY553" i="33"/>
  <c r="AY557" i="33"/>
  <c r="BB594" i="33"/>
  <c r="Z594" i="40"/>
  <c r="BA593" i="33"/>
  <c r="BA550" i="33"/>
  <c r="AY584" i="33"/>
  <c r="AY636" i="33"/>
  <c r="AV644" i="33"/>
  <c r="AV607" i="33"/>
  <c r="AU645" i="33"/>
  <c r="AU646" i="33"/>
  <c r="BA582" i="33"/>
  <c r="AZ581" i="33"/>
  <c r="AZ548" i="33"/>
  <c r="AZ583" i="33"/>
  <c r="AY258" i="33"/>
  <c r="AZ259" i="33"/>
  <c r="AX377" i="33"/>
  <c r="Y377" i="40"/>
  <c r="Y382" i="40"/>
  <c r="AW378" i="33"/>
  <c r="AW383" i="33"/>
  <c r="AW382" i="33"/>
  <c r="AX562" i="33"/>
  <c r="AX1667" i="33"/>
  <c r="Y1667" i="40"/>
  <c r="AX558" i="33"/>
  <c r="AX559" i="33"/>
  <c r="AY372" i="33"/>
  <c r="AX373" i="33"/>
  <c r="Y373" i="40"/>
  <c r="AX392" i="33"/>
  <c r="Y392" i="40"/>
  <c r="AW393" i="33"/>
  <c r="AW388" i="33"/>
  <c r="AX387" i="33"/>
  <c r="Y387" i="40"/>
  <c r="AW397" i="33"/>
  <c r="AW399" i="33"/>
  <c r="AX389" i="33"/>
  <c r="Y389" i="40"/>
  <c r="Y399" i="40"/>
  <c r="AW368" i="33"/>
  <c r="AX367" i="33"/>
  <c r="Y367" i="40"/>
  <c r="AX638" i="33"/>
  <c r="AU642" i="33"/>
  <c r="AU641" i="33"/>
  <c r="AW600" i="33"/>
  <c r="AW605" i="33"/>
  <c r="AW606" i="33"/>
  <c r="AW54" i="33"/>
  <c r="AV640" i="33"/>
  <c r="AV601" i="33"/>
  <c r="AX599" i="33"/>
  <c r="AX587" i="33"/>
  <c r="AX598" i="33"/>
  <c r="AX604" i="33"/>
  <c r="AY588" i="33"/>
  <c r="AX589" i="33"/>
  <c r="AX590" i="33"/>
  <c r="AZ650" i="33"/>
  <c r="BA648" i="33"/>
  <c r="AZ649" i="33"/>
  <c r="AZ551" i="33"/>
  <c r="AX384" i="33"/>
  <c r="AW122" i="33"/>
  <c r="AU138" i="33"/>
  <c r="AU149" i="33"/>
  <c r="AV155" i="33"/>
  <c r="AU272" i="33"/>
  <c r="AU307" i="33"/>
  <c r="AW214" i="33"/>
  <c r="AW1632" i="33"/>
  <c r="AW217" i="33"/>
  <c r="AW218" i="33"/>
  <c r="AW222" i="33"/>
  <c r="AT304" i="33"/>
  <c r="AT305" i="33"/>
  <c r="AU266" i="33"/>
  <c r="AU303" i="33"/>
  <c r="AT308" i="33"/>
  <c r="AT309" i="33"/>
  <c r="AV300" i="33"/>
  <c r="AV301" i="33"/>
  <c r="AY311" i="33"/>
  <c r="AX312" i="33"/>
  <c r="AX313" i="33"/>
  <c r="AX216" i="33"/>
  <c r="AW249" i="33"/>
  <c r="AW299" i="33"/>
  <c r="AV223" i="33"/>
  <c r="AV224" i="33"/>
  <c r="AV227" i="33"/>
  <c r="AV1666" i="33"/>
  <c r="AX254" i="33"/>
  <c r="AX252" i="33"/>
  <c r="AX263" i="33"/>
  <c r="AX269" i="33"/>
  <c r="AY253" i="33"/>
  <c r="AV160" i="33"/>
  <c r="AU170" i="33"/>
  <c r="AU171" i="33"/>
  <c r="AW255" i="33"/>
  <c r="AW264" i="33"/>
  <c r="AV265" i="33"/>
  <c r="AV270" i="33"/>
  <c r="AV271" i="33"/>
  <c r="AV53" i="33"/>
  <c r="AX248" i="33"/>
  <c r="AY247" i="33"/>
  <c r="AX246" i="33"/>
  <c r="AX213" i="33"/>
  <c r="AU186" i="33"/>
  <c r="AV175" i="33"/>
  <c r="AU185" i="33"/>
  <c r="AV184" i="33"/>
  <c r="Y156" i="40"/>
  <c r="AV169" i="33"/>
  <c r="AU148" i="33"/>
  <c r="AU150" i="33"/>
  <c r="AV139" i="33"/>
  <c r="AU132" i="33"/>
  <c r="W1649" i="40"/>
  <c r="W1650" i="40"/>
  <c r="AY1776" i="33"/>
  <c r="AN1980" i="33"/>
  <c r="AN1750" i="33"/>
  <c r="CQ1909" i="33"/>
  <c r="CR1909" i="33"/>
  <c r="CS1909" i="33"/>
  <c r="CT1909" i="33"/>
  <c r="AJ1789" i="40"/>
  <c r="CM1919" i="33"/>
  <c r="CN1919" i="33"/>
  <c r="CO1919" i="33"/>
  <c r="CP1919" i="33"/>
  <c r="AI1799" i="40"/>
  <c r="AG1882" i="33"/>
  <c r="AG1895" i="33"/>
  <c r="AG1935" i="33"/>
  <c r="AG1936" i="33"/>
  <c r="AG2087" i="33"/>
  <c r="AG2098" i="33"/>
  <c r="AH1982" i="33"/>
  <c r="U1861" i="40"/>
  <c r="AM1980" i="33"/>
  <c r="AT1890" i="33"/>
  <c r="X1760" i="40"/>
  <c r="AP1950" i="33"/>
  <c r="W1830" i="40"/>
  <c r="W1826" i="40"/>
  <c r="W1841" i="40"/>
  <c r="AT1949" i="33"/>
  <c r="X1829" i="40"/>
  <c r="X1843" i="40"/>
  <c r="W1846" i="40"/>
  <c r="X1715" i="40"/>
  <c r="X1716" i="40"/>
  <c r="AS1746" i="33"/>
  <c r="AR1688" i="33"/>
  <c r="AQ1676" i="33"/>
  <c r="AQ1740" i="33"/>
  <c r="X1679" i="40"/>
  <c r="X64" i="40"/>
  <c r="AV1665" i="33"/>
  <c r="AR1649" i="33"/>
  <c r="AR1946" i="33"/>
  <c r="AR1950" i="33"/>
  <c r="AR1650" i="33"/>
  <c r="AR1652" i="33"/>
  <c r="BA1861" i="33"/>
  <c r="BA1885" i="33"/>
  <c r="BB1858" i="33"/>
  <c r="Z1544" i="40"/>
  <c r="AV1635" i="33"/>
  <c r="Z1543" i="40"/>
  <c r="AU1641" i="33"/>
  <c r="AU1687" i="33"/>
  <c r="Y213" i="40"/>
  <c r="Y246" i="40"/>
  <c r="AW1631" i="33"/>
  <c r="AW1635" i="33"/>
  <c r="AW1636" i="33"/>
  <c r="AW1641" i="33"/>
  <c r="Z1547" i="40"/>
  <c r="Y216" i="40"/>
  <c r="AX1634" i="33"/>
  <c r="Y1634" i="40"/>
  <c r="AR1746" i="33"/>
  <c r="AR1745" i="33"/>
  <c r="W1656" i="40"/>
  <c r="W1655" i="40"/>
  <c r="AO1748" i="33"/>
  <c r="AO1970" i="33"/>
  <c r="AT1744" i="33"/>
  <c r="AT1745" i="33"/>
  <c r="X1641" i="40"/>
  <c r="AY1418" i="33"/>
  <c r="AU1484" i="33"/>
  <c r="AZ1420" i="33"/>
  <c r="Y265" i="40"/>
  <c r="Y270" i="40"/>
  <c r="Y271" i="40"/>
  <c r="AX1482" i="33"/>
  <c r="Y1482" i="40"/>
  <c r="AW1484" i="33"/>
  <c r="AS703" i="33"/>
  <c r="AR786" i="33"/>
  <c r="Y800" i="40"/>
  <c r="Y801" i="40"/>
  <c r="Y802" i="40"/>
  <c r="Y299" i="40"/>
  <c r="Y300" i="40"/>
  <c r="Y249" i="40"/>
  <c r="AY44" i="33"/>
  <c r="Y600" i="40"/>
  <c r="Y601" i="40"/>
  <c r="Y605" i="40"/>
  <c r="Y606" i="40"/>
  <c r="Y607" i="40"/>
  <c r="AX49" i="33"/>
  <c r="Y49" i="40"/>
  <c r="Y46" i="40"/>
  <c r="BA45" i="33"/>
  <c r="X834" i="40"/>
  <c r="X835" i="40"/>
  <c r="AI113" i="40"/>
  <c r="AQ836" i="33"/>
  <c r="AQ835" i="33"/>
  <c r="AR836" i="33"/>
  <c r="AU775" i="33"/>
  <c r="X784" i="40"/>
  <c r="AQ786" i="33"/>
  <c r="Y397" i="40"/>
  <c r="Y420" i="40"/>
  <c r="Y215" i="40"/>
  <c r="AN374" i="40"/>
  <c r="AM384" i="40"/>
  <c r="CN113" i="33"/>
  <c r="CO113" i="33"/>
  <c r="CP113" i="33"/>
  <c r="CQ113" i="33"/>
  <c r="Y252" i="40"/>
  <c r="Y263" i="40"/>
  <c r="Y269" i="40"/>
  <c r="Y435" i="40"/>
  <c r="AY215" i="33"/>
  <c r="AY1633" i="33"/>
  <c r="AR112" i="33"/>
  <c r="AQ1656" i="33"/>
  <c r="AQ233" i="33"/>
  <c r="Y587" i="40"/>
  <c r="Y598" i="40"/>
  <c r="Y604" i="40"/>
  <c r="AR361" i="33"/>
  <c r="AQ568" i="33"/>
  <c r="AT1687" i="33"/>
  <c r="AT1688" i="33"/>
  <c r="AT1757" i="33"/>
  <c r="X1736" i="40"/>
  <c r="AT67" i="33"/>
  <c r="X67" i="40"/>
  <c r="AT1647" i="33"/>
  <c r="AS1742" i="33"/>
  <c r="AW63" i="33"/>
  <c r="AW566" i="33"/>
  <c r="BB1859" i="33"/>
  <c r="BB1964" i="33"/>
  <c r="Z1844" i="40"/>
  <c r="AS1758" i="33"/>
  <c r="AS1946" i="33"/>
  <c r="AS1950" i="33"/>
  <c r="AS1683" i="33"/>
  <c r="AS1684" i="33"/>
  <c r="AT297" i="33"/>
  <c r="AT1672" i="33"/>
  <c r="AT1737" i="33"/>
  <c r="AP1659" i="33"/>
  <c r="AV58" i="33"/>
  <c r="AT1676" i="33"/>
  <c r="AT1684" i="33"/>
  <c r="AV1783" i="33"/>
  <c r="AU1784" i="33"/>
  <c r="AU1880" i="33"/>
  <c r="AU1890" i="33"/>
  <c r="AU1894" i="33"/>
  <c r="AU1736" i="33"/>
  <c r="AU1802" i="33"/>
  <c r="AU1804" i="33"/>
  <c r="AU1805" i="33"/>
  <c r="AU1963" i="33"/>
  <c r="AU1756" i="33"/>
  <c r="AP1658" i="33"/>
  <c r="AP1748" i="33"/>
  <c r="AP1749" i="33"/>
  <c r="AP1867" i="33"/>
  <c r="AP1762" i="33"/>
  <c r="W1741" i="40"/>
  <c r="AW1812" i="33"/>
  <c r="AW1947" i="33"/>
  <c r="AW1962" i="33"/>
  <c r="AV1810" i="33"/>
  <c r="AV1813" i="33"/>
  <c r="AV1886" i="33"/>
  <c r="AU1677" i="33"/>
  <c r="AU62" i="33"/>
  <c r="AV726" i="33"/>
  <c r="AN1866" i="33"/>
  <c r="AN1869" i="33"/>
  <c r="AN1924" i="33"/>
  <c r="AM1922" i="33"/>
  <c r="AV741" i="33"/>
  <c r="AU295" i="33"/>
  <c r="AU296" i="33"/>
  <c r="AS1741" i="33"/>
  <c r="AZ1732" i="33"/>
  <c r="AZ1777" i="33"/>
  <c r="AY717" i="33"/>
  <c r="AX727" i="33"/>
  <c r="Y727" i="40"/>
  <c r="AT836" i="33"/>
  <c r="AT835" i="33"/>
  <c r="AV842" i="33"/>
  <c r="AV808" i="33"/>
  <c r="Z1400" i="40"/>
  <c r="BA1405" i="33"/>
  <c r="BA1777" i="33"/>
  <c r="Z1466" i="40"/>
  <c r="AW736" i="33"/>
  <c r="AW740" i="33"/>
  <c r="AX735" i="33"/>
  <c r="Y735" i="40"/>
  <c r="Z1403" i="40"/>
  <c r="BA1418" i="33"/>
  <c r="AV781" i="33"/>
  <c r="AW805" i="33"/>
  <c r="AW811" i="33"/>
  <c r="AW807" i="33"/>
  <c r="AX806" i="33"/>
  <c r="Y806" i="40"/>
  <c r="AW812" i="33"/>
  <c r="AW813" i="33"/>
  <c r="AW55" i="33"/>
  <c r="AY800" i="33"/>
  <c r="AX801" i="33"/>
  <c r="AX799" i="33"/>
  <c r="AX768" i="33"/>
  <c r="AX770" i="33"/>
  <c r="AX771" i="33"/>
  <c r="AX775" i="33"/>
  <c r="AS1650" i="33"/>
  <c r="AS1961" i="33"/>
  <c r="AS1966" i="33"/>
  <c r="AW802" i="33"/>
  <c r="AW838" i="33"/>
  <c r="AW725" i="33"/>
  <c r="AW716" i="33"/>
  <c r="AX715" i="33"/>
  <c r="Y715" i="40"/>
  <c r="AW776" i="33"/>
  <c r="AW777" i="33"/>
  <c r="AW780" i="33"/>
  <c r="AW1668" i="33"/>
  <c r="AV1794" i="33"/>
  <c r="AV1785" i="33"/>
  <c r="AY1734" i="33"/>
  <c r="AY1733" i="33"/>
  <c r="AZ1474" i="33"/>
  <c r="AZ1475" i="33"/>
  <c r="AU844" i="33"/>
  <c r="AU843" i="33"/>
  <c r="BC1543" i="33"/>
  <c r="BC1547" i="33"/>
  <c r="AY1801" i="33"/>
  <c r="AY1879" i="33"/>
  <c r="AZ1775" i="33"/>
  <c r="Z1465" i="40"/>
  <c r="AZ850" i="33"/>
  <c r="AY852" i="33"/>
  <c r="AY851" i="33"/>
  <c r="AY769" i="33"/>
  <c r="AV839" i="33"/>
  <c r="AV840" i="33"/>
  <c r="AX720" i="33"/>
  <c r="Y720" i="40"/>
  <c r="AW721" i="33"/>
  <c r="AU847" i="33"/>
  <c r="AU848" i="33"/>
  <c r="BE1539" i="33"/>
  <c r="BD1542" i="33"/>
  <c r="AX730" i="33"/>
  <c r="Y730" i="40"/>
  <c r="AW731" i="33"/>
  <c r="AW742" i="33"/>
  <c r="AX732" i="33"/>
  <c r="Y732" i="40"/>
  <c r="AV846" i="33"/>
  <c r="AV814" i="33"/>
  <c r="AX563" i="33"/>
  <c r="AW632" i="33"/>
  <c r="AW1678" i="33"/>
  <c r="AV228" i="33"/>
  <c r="AV231" i="33"/>
  <c r="AV633" i="33"/>
  <c r="AV634" i="33"/>
  <c r="AZ552" i="33"/>
  <c r="AZ553" i="33"/>
  <c r="AZ557" i="33"/>
  <c r="AZ558" i="33"/>
  <c r="AZ559" i="33"/>
  <c r="AW421" i="33"/>
  <c r="BA1410" i="33"/>
  <c r="AZ1411" i="33"/>
  <c r="AW436" i="33"/>
  <c r="AX712" i="33"/>
  <c r="Y712" i="40"/>
  <c r="AW711" i="33"/>
  <c r="AX467" i="33"/>
  <c r="Y467" i="40"/>
  <c r="AY457" i="33"/>
  <c r="AX456" i="33"/>
  <c r="AX482" i="33"/>
  <c r="Y482" i="40"/>
  <c r="AY472" i="33"/>
  <c r="AX471" i="33"/>
  <c r="AY490" i="33"/>
  <c r="AX489" i="33"/>
  <c r="Y489" i="40"/>
  <c r="AY452" i="33"/>
  <c r="AX451" i="33"/>
  <c r="Y451" i="40"/>
  <c r="AX505" i="33"/>
  <c r="Y505" i="40"/>
  <c r="AX494" i="33"/>
  <c r="AY495" i="33"/>
  <c r="AY510" i="33"/>
  <c r="AX520" i="33"/>
  <c r="Y520" i="40"/>
  <c r="AX509" i="33"/>
  <c r="AY415" i="33"/>
  <c r="AX420" i="33"/>
  <c r="AX416" i="33"/>
  <c r="Y416" i="40"/>
  <c r="AZ405" i="33"/>
  <c r="AY406" i="33"/>
  <c r="AX422" i="33"/>
  <c r="AY412" i="33"/>
  <c r="AY430" i="33"/>
  <c r="AX431" i="33"/>
  <c r="Y431" i="40"/>
  <c r="AY410" i="33"/>
  <c r="AX411" i="33"/>
  <c r="Y411" i="40"/>
  <c r="Y421" i="40"/>
  <c r="AY427" i="33"/>
  <c r="AX437" i="33"/>
  <c r="AX426" i="33"/>
  <c r="Y426" i="40"/>
  <c r="AX435" i="33"/>
  <c r="AY425" i="33"/>
  <c r="AY599" i="33"/>
  <c r="AY587" i="33"/>
  <c r="AY589" i="33"/>
  <c r="AY590" i="33"/>
  <c r="AZ588" i="33"/>
  <c r="AY562" i="33"/>
  <c r="AY1667" i="33"/>
  <c r="AY558" i="33"/>
  <c r="AY559" i="33"/>
  <c r="BB582" i="33"/>
  <c r="BB45" i="33"/>
  <c r="BA581" i="33"/>
  <c r="BA548" i="33"/>
  <c r="BA583" i="33"/>
  <c r="AW398" i="33"/>
  <c r="AX388" i="33"/>
  <c r="Y388" i="40"/>
  <c r="AY387" i="33"/>
  <c r="AX397" i="33"/>
  <c r="AX600" i="33"/>
  <c r="AX605" i="33"/>
  <c r="AX606" i="33"/>
  <c r="AX54" i="33"/>
  <c r="Y54" i="40"/>
  <c r="AX368" i="33"/>
  <c r="Y368" i="40"/>
  <c r="AY367" i="33"/>
  <c r="AY392" i="33"/>
  <c r="AX393" i="33"/>
  <c r="Y393" i="40"/>
  <c r="AY377" i="33"/>
  <c r="AX378" i="33"/>
  <c r="AX382" i="33"/>
  <c r="AZ258" i="33"/>
  <c r="AZ215" i="33"/>
  <c r="AZ1633" i="33"/>
  <c r="BA259" i="33"/>
  <c r="AV646" i="33"/>
  <c r="AV645" i="33"/>
  <c r="AW601" i="33"/>
  <c r="AW640" i="33"/>
  <c r="AW641" i="33"/>
  <c r="AV641" i="33"/>
  <c r="AV642" i="33"/>
  <c r="AY389" i="33"/>
  <c r="AX399" i="33"/>
  <c r="AZ372" i="33"/>
  <c r="AY373" i="33"/>
  <c r="AY638" i="33"/>
  <c r="AY637" i="33"/>
  <c r="AZ549" i="33"/>
  <c r="BC594" i="33"/>
  <c r="BB593" i="33"/>
  <c r="BB550" i="33"/>
  <c r="Z550" i="40"/>
  <c r="BA649" i="33"/>
  <c r="BB648" i="33"/>
  <c r="Z648" i="40"/>
  <c r="Z649" i="40"/>
  <c r="BA650" i="33"/>
  <c r="BA551" i="33"/>
  <c r="AW607" i="33"/>
  <c r="AW644" i="33"/>
  <c r="AZ584" i="33"/>
  <c r="AZ636" i="33"/>
  <c r="AY384" i="33"/>
  <c r="Y154" i="40"/>
  <c r="AW155" i="33"/>
  <c r="AV138" i="33"/>
  <c r="AV149" i="33"/>
  <c r="AX122" i="33"/>
  <c r="Y122" i="40"/>
  <c r="Y132" i="40"/>
  <c r="AV185" i="33"/>
  <c r="AX214" i="33"/>
  <c r="AX217" i="33"/>
  <c r="AX218" i="33"/>
  <c r="AX222" i="33"/>
  <c r="Y222" i="40"/>
  <c r="AZ311" i="33"/>
  <c r="AY312" i="33"/>
  <c r="AY313" i="33"/>
  <c r="AY216" i="33"/>
  <c r="AX249" i="33"/>
  <c r="AX299" i="33"/>
  <c r="AW223" i="33"/>
  <c r="AW224" i="33"/>
  <c r="AW227" i="33"/>
  <c r="AW1666" i="33"/>
  <c r="AV266" i="33"/>
  <c r="AV303" i="33"/>
  <c r="AW301" i="33"/>
  <c r="AW300" i="33"/>
  <c r="AU308" i="33"/>
  <c r="AU309" i="33"/>
  <c r="AV272" i="33"/>
  <c r="AV307" i="33"/>
  <c r="AU305" i="33"/>
  <c r="AU304" i="33"/>
  <c r="AY248" i="33"/>
  <c r="AZ247" i="33"/>
  <c r="AZ44" i="33"/>
  <c r="AY246" i="33"/>
  <c r="AY213" i="33"/>
  <c r="AW265" i="33"/>
  <c r="AW270" i="33"/>
  <c r="AW271" i="33"/>
  <c r="AW53" i="33"/>
  <c r="AZ253" i="33"/>
  <c r="AY254" i="33"/>
  <c r="AY252" i="33"/>
  <c r="AV171" i="33"/>
  <c r="AW160" i="33"/>
  <c r="AV186" i="33"/>
  <c r="AW175" i="33"/>
  <c r="AW185" i="33"/>
  <c r="AV170" i="33"/>
  <c r="AX255" i="33"/>
  <c r="AX264" i="33"/>
  <c r="AW169" i="33"/>
  <c r="Y159" i="40"/>
  <c r="Y169" i="40"/>
  <c r="AW184" i="33"/>
  <c r="Y174" i="40"/>
  <c r="Y184" i="40"/>
  <c r="AW139" i="33"/>
  <c r="AV150" i="33"/>
  <c r="AV148" i="33"/>
  <c r="AV132" i="33"/>
  <c r="AQ1758" i="33"/>
  <c r="AQ1946" i="33"/>
  <c r="AQ1950" i="33"/>
  <c r="AQ1684" i="33"/>
  <c r="AX1632" i="33"/>
  <c r="Y1632" i="40"/>
  <c r="CQ1919" i="33"/>
  <c r="CR1919" i="33"/>
  <c r="CS1919" i="33"/>
  <c r="CT1919" i="33"/>
  <c r="AJ1799" i="40"/>
  <c r="AQ1683" i="33"/>
  <c r="CU1909" i="33"/>
  <c r="CV1909" i="33"/>
  <c r="CW1909" i="33"/>
  <c r="CX1909" i="33"/>
  <c r="AK1789" i="40"/>
  <c r="AU1949" i="33"/>
  <c r="AI1981" i="33"/>
  <c r="AH1873" i="33"/>
  <c r="F14" i="44"/>
  <c r="P26" i="45"/>
  <c r="U1862" i="40"/>
  <c r="AG1763" i="33"/>
  <c r="AG1928" i="33"/>
  <c r="AG1929" i="33"/>
  <c r="AG1930" i="33"/>
  <c r="AO1971" i="33"/>
  <c r="AT1894" i="33"/>
  <c r="X1774" i="40"/>
  <c r="X1770" i="40"/>
  <c r="AR1742" i="33"/>
  <c r="X1723" i="40"/>
  <c r="X1724" i="40"/>
  <c r="W1727" i="40"/>
  <c r="W1728" i="40"/>
  <c r="AU1737" i="33"/>
  <c r="AR1961" i="33"/>
  <c r="X1687" i="40"/>
  <c r="X1688" i="40"/>
  <c r="AT1746" i="33"/>
  <c r="AU1688" i="33"/>
  <c r="AR1684" i="33"/>
  <c r="X1676" i="40"/>
  <c r="X1683" i="40"/>
  <c r="BB1861" i="33"/>
  <c r="BB1885" i="33"/>
  <c r="AP1970" i="33"/>
  <c r="AP1971" i="33"/>
  <c r="AP1980" i="33"/>
  <c r="W1659" i="40"/>
  <c r="W1658" i="40"/>
  <c r="AY1634" i="33"/>
  <c r="AY1947" i="33"/>
  <c r="AU1757" i="33"/>
  <c r="AU1647" i="33"/>
  <c r="AU1648" i="33"/>
  <c r="AU1744" i="33"/>
  <c r="AW1665" i="33"/>
  <c r="Y217" i="40"/>
  <c r="Y218" i="40"/>
  <c r="Y214" i="40"/>
  <c r="BC1544" i="33"/>
  <c r="AQ1655" i="33"/>
  <c r="AQ1658" i="33"/>
  <c r="AV1636" i="33"/>
  <c r="AV1756" i="33"/>
  <c r="AX1631" i="33"/>
  <c r="AX1785" i="33"/>
  <c r="AY1783" i="33"/>
  <c r="BC1548" i="33"/>
  <c r="AT1648" i="33"/>
  <c r="AT1649" i="33"/>
  <c r="X1647" i="40"/>
  <c r="AO1749" i="33"/>
  <c r="AO1750" i="33"/>
  <c r="AY1420" i="33"/>
  <c r="AY1474" i="33"/>
  <c r="AX1484" i="33"/>
  <c r="Y1484" i="40"/>
  <c r="BA1420" i="33"/>
  <c r="AT703" i="33"/>
  <c r="X703" i="40"/>
  <c r="AS786" i="33"/>
  <c r="Y307" i="40"/>
  <c r="Y308" i="40"/>
  <c r="Y272" i="40"/>
  <c r="Y266" i="40"/>
  <c r="Y303" i="40"/>
  <c r="Y304" i="40"/>
  <c r="Y807" i="40"/>
  <c r="Y808" i="40"/>
  <c r="Y812" i="40"/>
  <c r="Y813" i="40"/>
  <c r="Y814" i="40"/>
  <c r="AY46" i="33"/>
  <c r="Z582" i="40"/>
  <c r="Z583" i="40"/>
  <c r="Z584" i="40"/>
  <c r="Z45" i="40"/>
  <c r="Y768" i="40"/>
  <c r="Y770" i="40"/>
  <c r="AQ1742" i="33"/>
  <c r="AQ1741" i="33"/>
  <c r="Y436" i="40"/>
  <c r="Y771" i="40"/>
  <c r="Y775" i="40"/>
  <c r="AU780" i="33"/>
  <c r="AU1668" i="33"/>
  <c r="AU776" i="33"/>
  <c r="AJ113" i="40"/>
  <c r="AX481" i="33"/>
  <c r="Y481" i="40"/>
  <c r="Y471" i="40"/>
  <c r="AO374" i="40"/>
  <c r="AO384" i="40"/>
  <c r="AN384" i="40"/>
  <c r="AX383" i="33"/>
  <c r="Y378" i="40"/>
  <c r="Y383" i="40"/>
  <c r="AX504" i="33"/>
  <c r="Y504" i="40"/>
  <c r="Y494" i="40"/>
  <c r="AS112" i="33"/>
  <c r="AR1656" i="33"/>
  <c r="AR1655" i="33"/>
  <c r="AR1759" i="33"/>
  <c r="AR233" i="33"/>
  <c r="Y398" i="40"/>
  <c r="AX466" i="33"/>
  <c r="Y466" i="40"/>
  <c r="Y456" i="40"/>
  <c r="AY598" i="33"/>
  <c r="AY604" i="33"/>
  <c r="AY263" i="33"/>
  <c r="AY269" i="33"/>
  <c r="AS361" i="33"/>
  <c r="AR568" i="33"/>
  <c r="CR113" i="33"/>
  <c r="CS113" i="33"/>
  <c r="CT113" i="33"/>
  <c r="CU113" i="33"/>
  <c r="AX519" i="33"/>
  <c r="Y519" i="40"/>
  <c r="Y509" i="40"/>
  <c r="Z593" i="40"/>
  <c r="Y223" i="40"/>
  <c r="Y224" i="40"/>
  <c r="Y227" i="40"/>
  <c r="Y228" i="40"/>
  <c r="Y295" i="40"/>
  <c r="Y296" i="40"/>
  <c r="AT1740" i="33"/>
  <c r="AT1742" i="33"/>
  <c r="AV64" i="33"/>
  <c r="AV784" i="33"/>
  <c r="AU1738" i="33"/>
  <c r="AX63" i="33"/>
  <c r="Y63" i="40"/>
  <c r="AX566" i="33"/>
  <c r="Y566" i="40"/>
  <c r="AW1794" i="33"/>
  <c r="AW1803" i="33"/>
  <c r="AT1758" i="33"/>
  <c r="X1737" i="40"/>
  <c r="AW1785" i="33"/>
  <c r="AW1802" i="33"/>
  <c r="AT1683" i="33"/>
  <c r="AW58" i="33"/>
  <c r="AU297" i="33"/>
  <c r="AP1750" i="33"/>
  <c r="AX1812" i="33"/>
  <c r="AX1947" i="33"/>
  <c r="Y1827" i="40"/>
  <c r="AX1962" i="33"/>
  <c r="Y1842" i="40"/>
  <c r="AW1810" i="33"/>
  <c r="AW1813" i="33"/>
  <c r="AW1886" i="33"/>
  <c r="AV1677" i="33"/>
  <c r="AV62" i="33"/>
  <c r="AO1866" i="33"/>
  <c r="AO1869" i="33"/>
  <c r="AO1924" i="33"/>
  <c r="AN1922" i="33"/>
  <c r="AW1756" i="33"/>
  <c r="AW1736" i="33"/>
  <c r="AW1737" i="33"/>
  <c r="AW726" i="33"/>
  <c r="AV295" i="33"/>
  <c r="AV296" i="33"/>
  <c r="AW741" i="33"/>
  <c r="AW781" i="33"/>
  <c r="AY806" i="33"/>
  <c r="AX807" i="33"/>
  <c r="AX805" i="33"/>
  <c r="AX811" i="33"/>
  <c r="AX812" i="33"/>
  <c r="AX813" i="33"/>
  <c r="AX55" i="33"/>
  <c r="Y55" i="40"/>
  <c r="AX740" i="33"/>
  <c r="Y740" i="40"/>
  <c r="AY730" i="33"/>
  <c r="AX731" i="33"/>
  <c r="Y731" i="40"/>
  <c r="BA1474" i="33"/>
  <c r="BA1475" i="33"/>
  <c r="AV1802" i="33"/>
  <c r="AV1880" i="33"/>
  <c r="AV1890" i="33"/>
  <c r="AV1894" i="33"/>
  <c r="AV1784" i="33"/>
  <c r="AW1783" i="33"/>
  <c r="AW842" i="33"/>
  <c r="AW808" i="33"/>
  <c r="BB1418" i="33"/>
  <c r="Z1418" i="40"/>
  <c r="AV843" i="33"/>
  <c r="AV844" i="33"/>
  <c r="AZ717" i="33"/>
  <c r="AY727" i="33"/>
  <c r="BD1547" i="33"/>
  <c r="BD1548" i="33"/>
  <c r="BD1543" i="33"/>
  <c r="BD1544" i="33"/>
  <c r="BD1642" i="33"/>
  <c r="Z1473" i="40"/>
  <c r="AW839" i="33"/>
  <c r="AW840" i="33"/>
  <c r="AX736" i="33"/>
  <c r="Y736" i="40"/>
  <c r="AY735" i="33"/>
  <c r="AZ1776" i="33"/>
  <c r="AZ1801" i="33"/>
  <c r="AZ1879" i="33"/>
  <c r="BA1775" i="33"/>
  <c r="BA1776" i="33"/>
  <c r="BF1539" i="33"/>
  <c r="AA1539" i="40"/>
  <c r="BE1542" i="33"/>
  <c r="AV1788" i="33"/>
  <c r="BA1732" i="33"/>
  <c r="BA1801" i="33"/>
  <c r="BA1879" i="33"/>
  <c r="BB1775" i="33"/>
  <c r="AX725" i="33"/>
  <c r="Y725" i="40"/>
  <c r="AY715" i="33"/>
  <c r="AX716" i="33"/>
  <c r="Y716" i="40"/>
  <c r="AS1652" i="33"/>
  <c r="AX780" i="33"/>
  <c r="AX1668" i="33"/>
  <c r="AX776" i="33"/>
  <c r="AX777" i="33"/>
  <c r="AV1679" i="33"/>
  <c r="AV834" i="33"/>
  <c r="AZ1734" i="33"/>
  <c r="AZ1733" i="33"/>
  <c r="AV847" i="33"/>
  <c r="AV848" i="33"/>
  <c r="AV1803" i="33"/>
  <c r="AW1792" i="33"/>
  <c r="AV1900" i="33"/>
  <c r="AV1793" i="33"/>
  <c r="AX802" i="33"/>
  <c r="AX838" i="33"/>
  <c r="Y838" i="40"/>
  <c r="Y839" i="40"/>
  <c r="BB1405" i="33"/>
  <c r="Z1405" i="40"/>
  <c r="AY720" i="33"/>
  <c r="AX721" i="33"/>
  <c r="Y721" i="40"/>
  <c r="AY732" i="33"/>
  <c r="AX742" i="33"/>
  <c r="Y742" i="40"/>
  <c r="BA850" i="33"/>
  <c r="AZ852" i="33"/>
  <c r="AZ851" i="33"/>
  <c r="AZ769" i="33"/>
  <c r="AZ800" i="33"/>
  <c r="AZ46" i="33"/>
  <c r="AZ49" i="33"/>
  <c r="AY801" i="33"/>
  <c r="AY799" i="33"/>
  <c r="AY768" i="33"/>
  <c r="AY1631" i="33"/>
  <c r="AW846" i="33"/>
  <c r="AW814" i="33"/>
  <c r="AW1687" i="33"/>
  <c r="AW1688" i="33"/>
  <c r="AW1744" i="33"/>
  <c r="AW1647" i="33"/>
  <c r="AW1757" i="33"/>
  <c r="AY563" i="33"/>
  <c r="AW228" i="33"/>
  <c r="AW231" i="33"/>
  <c r="AW634" i="33"/>
  <c r="AW633" i="33"/>
  <c r="AX632" i="33"/>
  <c r="Y632" i="40"/>
  <c r="Y633" i="40"/>
  <c r="AX1678" i="33"/>
  <c r="Y1678" i="40"/>
  <c r="AZ562" i="33"/>
  <c r="AZ1667" i="33"/>
  <c r="BB1410" i="33"/>
  <c r="Z1410" i="40"/>
  <c r="BA1411" i="33"/>
  <c r="AX436" i="33"/>
  <c r="AY712" i="33"/>
  <c r="AX711" i="33"/>
  <c r="Y711" i="40"/>
  <c r="AZ490" i="33"/>
  <c r="AY489" i="33"/>
  <c r="AZ510" i="33"/>
  <c r="AY520" i="33"/>
  <c r="AY509" i="33"/>
  <c r="AY519" i="33"/>
  <c r="AY505" i="33"/>
  <c r="AY494" i="33"/>
  <c r="AY504" i="33"/>
  <c r="AZ495" i="33"/>
  <c r="AZ472" i="33"/>
  <c r="AY482" i="33"/>
  <c r="AY471" i="33"/>
  <c r="AY481" i="33"/>
  <c r="AY467" i="33"/>
  <c r="AZ457" i="33"/>
  <c r="AY456" i="33"/>
  <c r="AY466" i="33"/>
  <c r="AZ452" i="33"/>
  <c r="AY451" i="33"/>
  <c r="AX398" i="33"/>
  <c r="AZ425" i="33"/>
  <c r="AY435" i="33"/>
  <c r="AY426" i="33"/>
  <c r="AZ412" i="33"/>
  <c r="AY422" i="33"/>
  <c r="AZ427" i="33"/>
  <c r="AY437" i="33"/>
  <c r="BA405" i="33"/>
  <c r="AZ406" i="33"/>
  <c r="AX421" i="33"/>
  <c r="AY411" i="33"/>
  <c r="AZ410" i="33"/>
  <c r="AY431" i="33"/>
  <c r="AZ430" i="33"/>
  <c r="AZ415" i="33"/>
  <c r="AY416" i="33"/>
  <c r="AY420" i="33"/>
  <c r="AY378" i="33"/>
  <c r="AY383" i="33"/>
  <c r="AZ377" i="33"/>
  <c r="AY382" i="33"/>
  <c r="BD594" i="33"/>
  <c r="BC593" i="33"/>
  <c r="AY399" i="33"/>
  <c r="AZ389" i="33"/>
  <c r="AZ392" i="33"/>
  <c r="AY393" i="33"/>
  <c r="AZ637" i="33"/>
  <c r="AZ638" i="33"/>
  <c r="AW645" i="33"/>
  <c r="AW646" i="33"/>
  <c r="AZ367" i="33"/>
  <c r="AY368" i="33"/>
  <c r="BC582" i="33"/>
  <c r="BB583" i="33"/>
  <c r="BB581" i="33"/>
  <c r="BB548" i="33"/>
  <c r="Z548" i="40"/>
  <c r="BA258" i="33"/>
  <c r="BA215" i="33"/>
  <c r="BA1633" i="33"/>
  <c r="BB259" i="33"/>
  <c r="Z259" i="40"/>
  <c r="AZ599" i="33"/>
  <c r="AZ587" i="33"/>
  <c r="AZ598" i="33"/>
  <c r="AZ604" i="33"/>
  <c r="AZ589" i="33"/>
  <c r="AZ590" i="33"/>
  <c r="BA588" i="33"/>
  <c r="AW642" i="33"/>
  <c r="AX607" i="33"/>
  <c r="AX644" i="33"/>
  <c r="AX645" i="33"/>
  <c r="AZ387" i="33"/>
  <c r="AY388" i="33"/>
  <c r="AY397" i="33"/>
  <c r="AX601" i="33"/>
  <c r="AX640" i="33"/>
  <c r="Y640" i="40"/>
  <c r="Y641" i="40"/>
  <c r="BA584" i="33"/>
  <c r="BA636" i="33"/>
  <c r="BA372" i="33"/>
  <c r="AZ373" i="33"/>
  <c r="BB649" i="33"/>
  <c r="BB650" i="33"/>
  <c r="BC648" i="33"/>
  <c r="BB551" i="33"/>
  <c r="Z551" i="40"/>
  <c r="BA549" i="33"/>
  <c r="BA552" i="33"/>
  <c r="BA553" i="33"/>
  <c r="BA557" i="33"/>
  <c r="AY605" i="33"/>
  <c r="AY606" i="33"/>
  <c r="AY54" i="33"/>
  <c r="AY600" i="33"/>
  <c r="AZ384" i="33"/>
  <c r="AW138" i="33"/>
  <c r="AW149" i="33"/>
  <c r="AY122" i="33"/>
  <c r="AX155" i="33"/>
  <c r="Y155" i="40"/>
  <c r="AW266" i="33"/>
  <c r="AW303" i="33"/>
  <c r="BA311" i="33"/>
  <c r="AZ312" i="33"/>
  <c r="AZ313" i="33"/>
  <c r="AZ216" i="33"/>
  <c r="AW272" i="33"/>
  <c r="AW307" i="33"/>
  <c r="AV305" i="33"/>
  <c r="AV304" i="33"/>
  <c r="AY214" i="33"/>
  <c r="AY217" i="33"/>
  <c r="AY218" i="33"/>
  <c r="AY222" i="33"/>
  <c r="AY249" i="33"/>
  <c r="AY299" i="33"/>
  <c r="AX301" i="33"/>
  <c r="AX300" i="33"/>
  <c r="AX223" i="33"/>
  <c r="AX224" i="33"/>
  <c r="AX227" i="33"/>
  <c r="AX1666" i="33"/>
  <c r="Y1666" i="40"/>
  <c r="AV309" i="33"/>
  <c r="AV308" i="33"/>
  <c r="AZ248" i="33"/>
  <c r="BA247" i="33"/>
  <c r="BA44" i="33"/>
  <c r="AZ246" i="33"/>
  <c r="AZ213" i="33"/>
  <c r="AX265" i="33"/>
  <c r="AX270" i="33"/>
  <c r="AX271" i="33"/>
  <c r="AX53" i="33"/>
  <c r="Y53" i="40"/>
  <c r="AY255" i="33"/>
  <c r="AY264" i="33"/>
  <c r="BA253" i="33"/>
  <c r="AZ254" i="33"/>
  <c r="AZ252" i="33"/>
  <c r="AZ263" i="33"/>
  <c r="AZ269" i="33"/>
  <c r="AW186" i="33"/>
  <c r="AW170" i="33"/>
  <c r="AW171" i="33"/>
  <c r="AX169" i="33"/>
  <c r="AX184" i="33"/>
  <c r="AW148" i="33"/>
  <c r="Y137" i="40"/>
  <c r="Y148" i="40"/>
  <c r="AW150" i="33"/>
  <c r="AX139" i="33"/>
  <c r="Y139" i="40"/>
  <c r="Y150" i="40"/>
  <c r="AW132" i="33"/>
  <c r="F17" i="44"/>
  <c r="CY1909" i="33"/>
  <c r="CZ1909" i="33"/>
  <c r="DA1909" i="33"/>
  <c r="DB1909" i="33"/>
  <c r="AL1789" i="40"/>
  <c r="BC1858" i="33"/>
  <c r="Z1765" i="40"/>
  <c r="AY1632" i="33"/>
  <c r="CU1919" i="33"/>
  <c r="CV1919" i="33"/>
  <c r="CW1919" i="33"/>
  <c r="CX1919" i="33"/>
  <c r="AK1799" i="40"/>
  <c r="AH1935" i="33"/>
  <c r="U1753" i="40"/>
  <c r="F13" i="45"/>
  <c r="AH1882" i="33"/>
  <c r="W1850" i="40"/>
  <c r="AI1982" i="33"/>
  <c r="AR1966" i="33"/>
  <c r="AO1980" i="33"/>
  <c r="W1851" i="40"/>
  <c r="X1719" i="40"/>
  <c r="X1720" i="40"/>
  <c r="AU1745" i="33"/>
  <c r="AU1665" i="33"/>
  <c r="AV1673" i="33"/>
  <c r="Y1668" i="40"/>
  <c r="AU1746" i="33"/>
  <c r="AZ1634" i="33"/>
  <c r="AZ1812" i="33"/>
  <c r="AV1736" i="33"/>
  <c r="AQ1759" i="33"/>
  <c r="AX1665" i="33"/>
  <c r="AQ1762" i="33"/>
  <c r="AQ1867" i="33"/>
  <c r="AQ1659" i="33"/>
  <c r="AY1635" i="33"/>
  <c r="AV1641" i="33"/>
  <c r="AV1757" i="33"/>
  <c r="BC1642" i="33"/>
  <c r="AX1635" i="33"/>
  <c r="Y1631" i="40"/>
  <c r="AU1649" i="33"/>
  <c r="AQ1748" i="33"/>
  <c r="AT1650" i="33"/>
  <c r="X1648" i="40"/>
  <c r="AT1946" i="33"/>
  <c r="X1649" i="40"/>
  <c r="BB1420" i="33"/>
  <c r="Z1420" i="40"/>
  <c r="Z1468" i="40"/>
  <c r="AY1475" i="33"/>
  <c r="Z1415" i="40"/>
  <c r="Z1469" i="40"/>
  <c r="Z1404" i="40"/>
  <c r="Z1414" i="40"/>
  <c r="AZ1482" i="33"/>
  <c r="AU703" i="33"/>
  <c r="AT786" i="33"/>
  <c r="X786" i="40"/>
  <c r="BC45" i="33"/>
  <c r="AY49" i="33"/>
  <c r="Y799" i="40"/>
  <c r="Y853" i="40"/>
  <c r="AY770" i="33"/>
  <c r="Y805" i="40"/>
  <c r="Y811" i="40"/>
  <c r="Z651" i="40"/>
  <c r="AU777" i="33"/>
  <c r="Y777" i="40"/>
  <c r="Y776" i="40"/>
  <c r="Y780" i="40"/>
  <c r="AU781" i="33"/>
  <c r="Y644" i="40"/>
  <c r="Y645" i="40"/>
  <c r="AR1658" i="33"/>
  <c r="AR1748" i="33"/>
  <c r="AR1659" i="33"/>
  <c r="AR1970" i="33"/>
  <c r="AR1971" i="33"/>
  <c r="AR1762" i="33"/>
  <c r="AR1867" i="33"/>
  <c r="AT1741" i="33"/>
  <c r="Z552" i="40"/>
  <c r="Z553" i="40"/>
  <c r="Z581" i="40"/>
  <c r="Z549" i="40"/>
  <c r="AX175" i="33"/>
  <c r="Y175" i="40"/>
  <c r="Y185" i="40"/>
  <c r="Y176" i="40"/>
  <c r="Y186" i="40"/>
  <c r="AK113" i="40"/>
  <c r="CV113" i="33"/>
  <c r="CW113" i="33"/>
  <c r="CX113" i="33"/>
  <c r="CY113" i="33"/>
  <c r="AT361" i="33"/>
  <c r="AS568" i="33"/>
  <c r="AT112" i="33"/>
  <c r="X112" i="40"/>
  <c r="AS1656" i="33"/>
  <c r="AS1655" i="33"/>
  <c r="AS233" i="33"/>
  <c r="AX160" i="33"/>
  <c r="Y160" i="40"/>
  <c r="Y170" i="40"/>
  <c r="Y161" i="40"/>
  <c r="Y171" i="40"/>
  <c r="BC550" i="33"/>
  <c r="AV67" i="33"/>
  <c r="AW1793" i="33"/>
  <c r="AW1900" i="33"/>
  <c r="AX1792" i="33"/>
  <c r="AW64" i="33"/>
  <c r="AW784" i="33"/>
  <c r="AX1788" i="33"/>
  <c r="AX1794" i="33"/>
  <c r="AX1803" i="33"/>
  <c r="AX1783" i="33"/>
  <c r="AX1784" i="33"/>
  <c r="AY63" i="33"/>
  <c r="AY566" i="33"/>
  <c r="AW1880" i="33"/>
  <c r="AW1890" i="33"/>
  <c r="AW1894" i="33"/>
  <c r="AW1788" i="33"/>
  <c r="AW1784" i="33"/>
  <c r="BD1859" i="33"/>
  <c r="BD1964" i="33"/>
  <c r="AX1802" i="33"/>
  <c r="AX58" i="33"/>
  <c r="Y58" i="40"/>
  <c r="AY1962" i="33"/>
  <c r="AY1812" i="33"/>
  <c r="AV1676" i="33"/>
  <c r="AV1740" i="33"/>
  <c r="AX1810" i="33"/>
  <c r="AX1813" i="33"/>
  <c r="AX1886" i="33"/>
  <c r="Y1766" i="40"/>
  <c r="AW1677" i="33"/>
  <c r="AW62" i="33"/>
  <c r="AP1866" i="33"/>
  <c r="AP1869" i="33"/>
  <c r="AP1924" i="33"/>
  <c r="W1804" i="40"/>
  <c r="AO1922" i="33"/>
  <c r="AW295" i="33"/>
  <c r="AW296" i="33"/>
  <c r="AW1672" i="33"/>
  <c r="AV297" i="33"/>
  <c r="AV1672" i="33"/>
  <c r="AX1880" i="33"/>
  <c r="AY1785" i="33"/>
  <c r="AY1802" i="33"/>
  <c r="BB850" i="33"/>
  <c r="Z850" i="40"/>
  <c r="Z851" i="40"/>
  <c r="BA852" i="33"/>
  <c r="BA851" i="33"/>
  <c r="BA769" i="33"/>
  <c r="AY721" i="33"/>
  <c r="AZ720" i="33"/>
  <c r="AY725" i="33"/>
  <c r="AY716" i="33"/>
  <c r="AZ715" i="33"/>
  <c r="BG1539" i="33"/>
  <c r="BF1542" i="33"/>
  <c r="AA1542" i="40"/>
  <c r="AY736" i="33"/>
  <c r="AZ735" i="33"/>
  <c r="BB1474" i="33"/>
  <c r="BB1475" i="33"/>
  <c r="AX741" i="33"/>
  <c r="Y741" i="40"/>
  <c r="AW1648" i="33"/>
  <c r="AW1649" i="33"/>
  <c r="BB1732" i="33"/>
  <c r="Z1711" i="40"/>
  <c r="Z1712" i="40"/>
  <c r="BB1777" i="33"/>
  <c r="AV835" i="33"/>
  <c r="AY740" i="33"/>
  <c r="AZ730" i="33"/>
  <c r="AY731" i="33"/>
  <c r="AW1745" i="33"/>
  <c r="AN1401" i="40"/>
  <c r="BA1734" i="33"/>
  <c r="BA1733" i="33"/>
  <c r="AV1804" i="33"/>
  <c r="AV1805" i="33"/>
  <c r="AV1963" i="33"/>
  <c r="AX846" i="33"/>
  <c r="Y846" i="40"/>
  <c r="Y847" i="40"/>
  <c r="AX814" i="33"/>
  <c r="AW834" i="33"/>
  <c r="AW1679" i="33"/>
  <c r="AX839" i="33"/>
  <c r="AX840" i="33"/>
  <c r="AX781" i="33"/>
  <c r="AW848" i="33"/>
  <c r="AW847" i="33"/>
  <c r="AY802" i="33"/>
  <c r="AY838" i="33"/>
  <c r="AZ732" i="33"/>
  <c r="AY742" i="33"/>
  <c r="AW844" i="33"/>
  <c r="AW843" i="33"/>
  <c r="AX842" i="33"/>
  <c r="Y842" i="40"/>
  <c r="Y843" i="40"/>
  <c r="AX808" i="33"/>
  <c r="AZ799" i="33"/>
  <c r="AZ768" i="33"/>
  <c r="AZ770" i="33"/>
  <c r="AZ771" i="33"/>
  <c r="AZ775" i="33"/>
  <c r="BA800" i="33"/>
  <c r="BA46" i="33"/>
  <c r="BA49" i="33"/>
  <c r="AZ801" i="33"/>
  <c r="AY805" i="33"/>
  <c r="AZ806" i="33"/>
  <c r="AY807" i="33"/>
  <c r="AY812" i="33"/>
  <c r="AY813" i="33"/>
  <c r="AY55" i="33"/>
  <c r="AX726" i="33"/>
  <c r="Y726" i="40"/>
  <c r="BE1547" i="33"/>
  <c r="BE1548" i="33"/>
  <c r="BE1543" i="33"/>
  <c r="BE1544" i="33"/>
  <c r="BE1642" i="33"/>
  <c r="AW1804" i="33"/>
  <c r="AZ727" i="33"/>
  <c r="BA717" i="33"/>
  <c r="AU1650" i="33"/>
  <c r="AZ563" i="33"/>
  <c r="AY632" i="33"/>
  <c r="AY1678" i="33"/>
  <c r="AX228" i="33"/>
  <c r="AX231" i="33"/>
  <c r="Y231" i="40"/>
  <c r="AX633" i="33"/>
  <c r="AX634" i="33"/>
  <c r="BC1410" i="33"/>
  <c r="BB1411" i="33"/>
  <c r="Z1411" i="40"/>
  <c r="AX646" i="33"/>
  <c r="AZ712" i="33"/>
  <c r="AY711" i="33"/>
  <c r="AZ505" i="33"/>
  <c r="AZ494" i="33"/>
  <c r="AZ504" i="33"/>
  <c r="BA495" i="33"/>
  <c r="AZ467" i="33"/>
  <c r="BA457" i="33"/>
  <c r="AZ456" i="33"/>
  <c r="AZ466" i="33"/>
  <c r="AZ520" i="33"/>
  <c r="BA510" i="33"/>
  <c r="AZ509" i="33"/>
  <c r="AZ519" i="33"/>
  <c r="BA452" i="33"/>
  <c r="AZ451" i="33"/>
  <c r="AZ482" i="33"/>
  <c r="BA472" i="33"/>
  <c r="AZ471" i="33"/>
  <c r="AZ481" i="33"/>
  <c r="BA490" i="33"/>
  <c r="AZ489" i="33"/>
  <c r="BA415" i="33"/>
  <c r="AZ420" i="33"/>
  <c r="AZ416" i="33"/>
  <c r="AZ411" i="33"/>
  <c r="BA410" i="33"/>
  <c r="BA412" i="33"/>
  <c r="AZ422" i="33"/>
  <c r="BA427" i="33"/>
  <c r="AZ437" i="33"/>
  <c r="AY436" i="33"/>
  <c r="BA430" i="33"/>
  <c r="AZ431" i="33"/>
  <c r="AZ435" i="33"/>
  <c r="BA425" i="33"/>
  <c r="AZ426" i="33"/>
  <c r="AY421" i="33"/>
  <c r="BA406" i="33"/>
  <c r="BB405" i="33"/>
  <c r="Z405" i="40"/>
  <c r="BA558" i="33"/>
  <c r="BA559" i="33"/>
  <c r="BA562" i="33"/>
  <c r="BA1667" i="33"/>
  <c r="AX641" i="33"/>
  <c r="AX642" i="33"/>
  <c r="BA599" i="33"/>
  <c r="BB588" i="33"/>
  <c r="Z588" i="40"/>
  <c r="BA589" i="33"/>
  <c r="BA590" i="33"/>
  <c r="BA587" i="33"/>
  <c r="BD582" i="33"/>
  <c r="BD45" i="33"/>
  <c r="BC583" i="33"/>
  <c r="BC581" i="33"/>
  <c r="BC548" i="33"/>
  <c r="AZ399" i="33"/>
  <c r="BA389" i="33"/>
  <c r="BD648" i="33"/>
  <c r="BC649" i="33"/>
  <c r="BC650" i="33"/>
  <c r="BC551" i="33"/>
  <c r="BB549" i="33"/>
  <c r="BB552" i="33"/>
  <c r="BB553" i="33"/>
  <c r="BB557" i="33"/>
  <c r="Z557" i="40"/>
  <c r="BA367" i="33"/>
  <c r="AZ368" i="33"/>
  <c r="BE594" i="33"/>
  <c r="BD593" i="33"/>
  <c r="BD550" i="33"/>
  <c r="BB584" i="33"/>
  <c r="BB636" i="33"/>
  <c r="Z636" i="40"/>
  <c r="Z637" i="40"/>
  <c r="AZ605" i="33"/>
  <c r="AZ606" i="33"/>
  <c r="AZ54" i="33"/>
  <c r="AZ600" i="33"/>
  <c r="AZ388" i="33"/>
  <c r="BA387" i="33"/>
  <c r="AZ397" i="33"/>
  <c r="BB258" i="33"/>
  <c r="BB215" i="33"/>
  <c r="BB1633" i="33"/>
  <c r="Z1633" i="40"/>
  <c r="BC259" i="33"/>
  <c r="AZ378" i="33"/>
  <c r="AZ383" i="33"/>
  <c r="BA377" i="33"/>
  <c r="AZ382" i="33"/>
  <c r="BA637" i="33"/>
  <c r="BA638" i="33"/>
  <c r="BA392" i="33"/>
  <c r="AZ393" i="33"/>
  <c r="AY601" i="33"/>
  <c r="AY640" i="33"/>
  <c r="AY607" i="33"/>
  <c r="AY644" i="33"/>
  <c r="BA373" i="33"/>
  <c r="BB372" i="33"/>
  <c r="Z372" i="40"/>
  <c r="AY398" i="33"/>
  <c r="BA384" i="33"/>
  <c r="AX138" i="33"/>
  <c r="AY155" i="33"/>
  <c r="AZ122" i="33"/>
  <c r="AX266" i="33"/>
  <c r="AX303" i="33"/>
  <c r="AY223" i="33"/>
  <c r="AY224" i="33"/>
  <c r="AY227" i="33"/>
  <c r="AY1666" i="33"/>
  <c r="AZ249" i="33"/>
  <c r="AZ299" i="33"/>
  <c r="AY301" i="33"/>
  <c r="AY300" i="33"/>
  <c r="BB311" i="33"/>
  <c r="Z311" i="40"/>
  <c r="Z312" i="40"/>
  <c r="BA312" i="33"/>
  <c r="BA313" i="33"/>
  <c r="BA216" i="33"/>
  <c r="AZ214" i="33"/>
  <c r="AZ217" i="33"/>
  <c r="AZ218" i="33"/>
  <c r="AZ222" i="33"/>
  <c r="AW309" i="33"/>
  <c r="AW308" i="33"/>
  <c r="AW304" i="33"/>
  <c r="AW305" i="33"/>
  <c r="AX272" i="33"/>
  <c r="AX307" i="33"/>
  <c r="AX186" i="33"/>
  <c r="AY175" i="33"/>
  <c r="AY265" i="33"/>
  <c r="AY270" i="33"/>
  <c r="AY271" i="33"/>
  <c r="AY53" i="33"/>
  <c r="AY160" i="33"/>
  <c r="AX171" i="33"/>
  <c r="BA248" i="33"/>
  <c r="BB247" i="33"/>
  <c r="BA246" i="33"/>
  <c r="BA213" i="33"/>
  <c r="AZ255" i="33"/>
  <c r="AZ264" i="33"/>
  <c r="BB253" i="33"/>
  <c r="Z253" i="40"/>
  <c r="BA254" i="33"/>
  <c r="BA252" i="33"/>
  <c r="BA263" i="33"/>
  <c r="BA269" i="33"/>
  <c r="AY184" i="33"/>
  <c r="AY169" i="33"/>
  <c r="AX148" i="33"/>
  <c r="AY139" i="33"/>
  <c r="AX150" i="33"/>
  <c r="AX132" i="33"/>
  <c r="P32" i="45"/>
  <c r="F19" i="44"/>
  <c r="P34" i="45"/>
  <c r="CY1919" i="33"/>
  <c r="CZ1919" i="33"/>
  <c r="DA1919" i="33"/>
  <c r="DB1919" i="33"/>
  <c r="AL1799" i="40"/>
  <c r="DC1909" i="33"/>
  <c r="DD1909" i="33"/>
  <c r="DE1909" i="33"/>
  <c r="DF1909" i="33"/>
  <c r="AM1789" i="40"/>
  <c r="AJ1981" i="33"/>
  <c r="AI1873" i="33"/>
  <c r="AT1950" i="33"/>
  <c r="X1830" i="40"/>
  <c r="X1826" i="40"/>
  <c r="AV1949" i="33"/>
  <c r="AR1980" i="33"/>
  <c r="AH1895" i="33"/>
  <c r="U1762" i="40"/>
  <c r="BA1634" i="33"/>
  <c r="BA1812" i="33"/>
  <c r="AX1890" i="33"/>
  <c r="Y1770" i="40"/>
  <c r="Y1760" i="40"/>
  <c r="W1860" i="40"/>
  <c r="AH1936" i="33"/>
  <c r="U1815" i="40"/>
  <c r="AV1737" i="33"/>
  <c r="AQ1749" i="33"/>
  <c r="AV1647" i="33"/>
  <c r="AV1648" i="33"/>
  <c r="AV1744" i="33"/>
  <c r="AV1745" i="33"/>
  <c r="AV1687" i="33"/>
  <c r="AV1688" i="33"/>
  <c r="AW1738" i="33"/>
  <c r="Y1665" i="40"/>
  <c r="Y1672" i="40"/>
  <c r="AQ1970" i="33"/>
  <c r="Z1478" i="40"/>
  <c r="AV1738" i="33"/>
  <c r="AZ1632" i="33"/>
  <c r="AQ1750" i="33"/>
  <c r="AR1750" i="33"/>
  <c r="AX1636" i="33"/>
  <c r="AX1736" i="33"/>
  <c r="AX1737" i="33"/>
  <c r="Y1635" i="40"/>
  <c r="AZ1631" i="33"/>
  <c r="BC1859" i="33"/>
  <c r="BC1861" i="33"/>
  <c r="BC1885" i="33"/>
  <c r="BD1858" i="33"/>
  <c r="BD1861" i="33"/>
  <c r="BD1885" i="33"/>
  <c r="BE1858" i="33"/>
  <c r="BC1964" i="33"/>
  <c r="AY1636" i="33"/>
  <c r="AT1961" i="33"/>
  <c r="AT1652" i="33"/>
  <c r="X1652" i="40"/>
  <c r="X1650" i="40"/>
  <c r="AS1867" i="33"/>
  <c r="AU1961" i="33"/>
  <c r="Z1474" i="40"/>
  <c r="Z1475" i="40"/>
  <c r="AR1749" i="33"/>
  <c r="AY1482" i="33"/>
  <c r="BC1405" i="33"/>
  <c r="Z254" i="40"/>
  <c r="Z255" i="40"/>
  <c r="Z264" i="40"/>
  <c r="AV703" i="33"/>
  <c r="AZ1484" i="33"/>
  <c r="BA1482" i="33"/>
  <c r="Z589" i="40"/>
  <c r="Z590" i="40"/>
  <c r="Z599" i="40"/>
  <c r="BB44" i="33"/>
  <c r="Z44" i="40"/>
  <c r="Z247" i="40"/>
  <c r="Z248" i="40"/>
  <c r="AS1658" i="33"/>
  <c r="AS1748" i="33"/>
  <c r="AS1749" i="33"/>
  <c r="AS1659" i="33"/>
  <c r="AX185" i="33"/>
  <c r="AL113" i="40"/>
  <c r="AY811" i="33"/>
  <c r="AU1673" i="33"/>
  <c r="AU1672" i="33"/>
  <c r="Y781" i="40"/>
  <c r="AU784" i="33"/>
  <c r="AU834" i="33"/>
  <c r="AU1679" i="33"/>
  <c r="AU64" i="33"/>
  <c r="AU67" i="33"/>
  <c r="AY771" i="33"/>
  <c r="AS1762" i="33"/>
  <c r="AS1759" i="33"/>
  <c r="Z558" i="40"/>
  <c r="Z559" i="40"/>
  <c r="Z562" i="40"/>
  <c r="Z563" i="40"/>
  <c r="AX149" i="33"/>
  <c r="Y138" i="40"/>
  <c r="Y149" i="40"/>
  <c r="BA598" i="33"/>
  <c r="BA604" i="33"/>
  <c r="AX170" i="33"/>
  <c r="CZ113" i="33"/>
  <c r="DA113" i="33"/>
  <c r="DB113" i="33"/>
  <c r="DC113" i="33"/>
  <c r="AU112" i="33"/>
  <c r="AT1656" i="33"/>
  <c r="AT1655" i="33"/>
  <c r="AT1759" i="33"/>
  <c r="AT233" i="33"/>
  <c r="X233" i="40"/>
  <c r="AU361" i="33"/>
  <c r="AT568" i="33"/>
  <c r="X568" i="40"/>
  <c r="Z258" i="40"/>
  <c r="X361" i="40"/>
  <c r="Z215" i="40"/>
  <c r="AW1673" i="33"/>
  <c r="AW67" i="33"/>
  <c r="AX1756" i="33"/>
  <c r="Y1735" i="40"/>
  <c r="AX64" i="33"/>
  <c r="AX784" i="33"/>
  <c r="AX1900" i="33"/>
  <c r="Y1780" i="40"/>
  <c r="AY1792" i="33"/>
  <c r="AX1793" i="33"/>
  <c r="AX1804" i="33"/>
  <c r="AX1805" i="33"/>
  <c r="AX1963" i="33"/>
  <c r="AX1949" i="33"/>
  <c r="AZ63" i="33"/>
  <c r="AZ566" i="33"/>
  <c r="BE1859" i="33"/>
  <c r="BE1964" i="33"/>
  <c r="AV1741" i="33"/>
  <c r="AZ1962" i="33"/>
  <c r="AV1683" i="33"/>
  <c r="AZ1947" i="33"/>
  <c r="AV1758" i="33"/>
  <c r="AW297" i="33"/>
  <c r="AY58" i="33"/>
  <c r="AW1676" i="33"/>
  <c r="AW1683" i="33"/>
  <c r="AY1810" i="33"/>
  <c r="AY1813" i="33"/>
  <c r="AY1886" i="33"/>
  <c r="AX1894" i="33"/>
  <c r="Y1774" i="40"/>
  <c r="AX1677" i="33"/>
  <c r="Y1677" i="40"/>
  <c r="AX62" i="33"/>
  <c r="AQ1866" i="33"/>
  <c r="AQ1869" i="33"/>
  <c r="AQ1924" i="33"/>
  <c r="AP1922" i="33"/>
  <c r="AZ1783" i="33"/>
  <c r="AW1805" i="33"/>
  <c r="AW1963" i="33"/>
  <c r="AW1949" i="33"/>
  <c r="AX1673" i="33"/>
  <c r="AY1784" i="33"/>
  <c r="AY1880" i="33"/>
  <c r="AY1890" i="33"/>
  <c r="AY1788" i="33"/>
  <c r="AY1794" i="33"/>
  <c r="AY1803" i="33"/>
  <c r="AY1804" i="33"/>
  <c r="AW1650" i="33"/>
  <c r="BB717" i="33"/>
  <c r="Z717" i="40"/>
  <c r="BA727" i="33"/>
  <c r="BA806" i="33"/>
  <c r="AZ807" i="33"/>
  <c r="AZ805" i="33"/>
  <c r="AZ811" i="33"/>
  <c r="AZ812" i="33"/>
  <c r="AZ813" i="33"/>
  <c r="AZ55" i="33"/>
  <c r="AZ802" i="33"/>
  <c r="AZ838" i="33"/>
  <c r="BC1732" i="33"/>
  <c r="BB1733" i="33"/>
  <c r="BB1734" i="33"/>
  <c r="AA1406" i="40"/>
  <c r="AZ736" i="33"/>
  <c r="BA735" i="33"/>
  <c r="AA1471" i="40"/>
  <c r="BB800" i="33"/>
  <c r="BB46" i="33"/>
  <c r="BB49" i="33"/>
  <c r="Z49" i="40"/>
  <c r="BA799" i="33"/>
  <c r="BA768" i="33"/>
  <c r="BA770" i="33"/>
  <c r="BA771" i="33"/>
  <c r="BA775" i="33"/>
  <c r="BA801" i="33"/>
  <c r="BA732" i="33"/>
  <c r="AZ742" i="33"/>
  <c r="BA720" i="33"/>
  <c r="AZ721" i="33"/>
  <c r="AZ780" i="33"/>
  <c r="AZ1668" i="33"/>
  <c r="AZ776" i="33"/>
  <c r="AZ777" i="33"/>
  <c r="AY840" i="33"/>
  <c r="AY839" i="33"/>
  <c r="BD1418" i="33"/>
  <c r="BD1405" i="33"/>
  <c r="BD1777" i="33"/>
  <c r="BF1543" i="33"/>
  <c r="BF1544" i="33"/>
  <c r="BF1642" i="33"/>
  <c r="AA1642" i="40"/>
  <c r="BF1547" i="33"/>
  <c r="BF1548" i="33"/>
  <c r="AA1548" i="40"/>
  <c r="AA1472" i="40"/>
  <c r="AX1679" i="33"/>
  <c r="AX834" i="33"/>
  <c r="BC1777" i="33"/>
  <c r="BH1539" i="33"/>
  <c r="BG1542" i="33"/>
  <c r="AU1652" i="33"/>
  <c r="AX843" i="33"/>
  <c r="AX844" i="33"/>
  <c r="AW836" i="33"/>
  <c r="AW835" i="33"/>
  <c r="AY814" i="33"/>
  <c r="AY846" i="33"/>
  <c r="AY741" i="33"/>
  <c r="BB1776" i="33"/>
  <c r="BB1879" i="33"/>
  <c r="BB1801" i="33"/>
  <c r="AZ725" i="33"/>
  <c r="AZ716" i="33"/>
  <c r="BA715" i="33"/>
  <c r="BC850" i="33"/>
  <c r="BB852" i="33"/>
  <c r="BB851" i="33"/>
  <c r="BB769" i="33"/>
  <c r="Z769" i="40"/>
  <c r="AY808" i="33"/>
  <c r="AY842" i="33"/>
  <c r="AX848" i="33"/>
  <c r="AX847" i="33"/>
  <c r="AZ740" i="33"/>
  <c r="BA730" i="33"/>
  <c r="AZ731" i="33"/>
  <c r="Z1479" i="40"/>
  <c r="AY726" i="33"/>
  <c r="AY633" i="33"/>
  <c r="AY634" i="33"/>
  <c r="BA563" i="33"/>
  <c r="AY228" i="33"/>
  <c r="AY231" i="33"/>
  <c r="AX295" i="33"/>
  <c r="AX296" i="33"/>
  <c r="AZ632" i="33"/>
  <c r="AZ1678" i="33"/>
  <c r="BD1410" i="33"/>
  <c r="BC1411" i="33"/>
  <c r="AZ436" i="33"/>
  <c r="BA712" i="33"/>
  <c r="AZ711" i="33"/>
  <c r="BB490" i="33"/>
  <c r="Z490" i="40"/>
  <c r="BA489" i="33"/>
  <c r="BA482" i="33"/>
  <c r="BB472" i="33"/>
  <c r="Z472" i="40"/>
  <c r="BA471" i="33"/>
  <c r="BA481" i="33"/>
  <c r="BB457" i="33"/>
  <c r="Z457" i="40"/>
  <c r="BA467" i="33"/>
  <c r="BA456" i="33"/>
  <c r="BA466" i="33"/>
  <c r="BB510" i="33"/>
  <c r="Z510" i="40"/>
  <c r="BA520" i="33"/>
  <c r="BA509" i="33"/>
  <c r="BA519" i="33"/>
  <c r="BB495" i="33"/>
  <c r="Z495" i="40"/>
  <c r="BA505" i="33"/>
  <c r="BA494" i="33"/>
  <c r="BA504" i="33"/>
  <c r="BB452" i="33"/>
  <c r="Z452" i="40"/>
  <c r="BA451" i="33"/>
  <c r="BB427" i="33"/>
  <c r="Z427" i="40"/>
  <c r="Z437" i="40"/>
  <c r="BA437" i="33"/>
  <c r="BA435" i="33"/>
  <c r="BA426" i="33"/>
  <c r="BB425" i="33"/>
  <c r="Z425" i="40"/>
  <c r="BA422" i="33"/>
  <c r="BB412" i="33"/>
  <c r="Z412" i="40"/>
  <c r="Z422" i="40"/>
  <c r="BA411" i="33"/>
  <c r="BB410" i="33"/>
  <c r="Z410" i="40"/>
  <c r="BA431" i="33"/>
  <c r="BB430" i="33"/>
  <c r="Z430" i="40"/>
  <c r="AZ421" i="33"/>
  <c r="BB406" i="33"/>
  <c r="Z406" i="40"/>
  <c r="BC405" i="33"/>
  <c r="BA416" i="33"/>
  <c r="BB415" i="33"/>
  <c r="Z415" i="40"/>
  <c r="BA420" i="33"/>
  <c r="BB373" i="33"/>
  <c r="Z373" i="40"/>
  <c r="BC372" i="33"/>
  <c r="BA368" i="33"/>
  <c r="BB367" i="33"/>
  <c r="Z367" i="40"/>
  <c r="BF594" i="33"/>
  <c r="AA594" i="40"/>
  <c r="BE593" i="33"/>
  <c r="BE550" i="33"/>
  <c r="BA399" i="33"/>
  <c r="BB389" i="33"/>
  <c r="Z389" i="40"/>
  <c r="Z399" i="40"/>
  <c r="AY645" i="33"/>
  <c r="AY646" i="33"/>
  <c r="AZ640" i="33"/>
  <c r="AZ601" i="33"/>
  <c r="BB558" i="33"/>
  <c r="BB559" i="33"/>
  <c r="BB562" i="33"/>
  <c r="BB1667" i="33"/>
  <c r="Z1667" i="40"/>
  <c r="BC549" i="33"/>
  <c r="BC552" i="33"/>
  <c r="BC553" i="33"/>
  <c r="BC557" i="33"/>
  <c r="BA393" i="33"/>
  <c r="BB392" i="33"/>
  <c r="Z392" i="40"/>
  <c r="BA388" i="33"/>
  <c r="BB387" i="33"/>
  <c r="Z387" i="40"/>
  <c r="BA397" i="33"/>
  <c r="BA378" i="33"/>
  <c r="BA383" i="33"/>
  <c r="BB377" i="33"/>
  <c r="Z377" i="40"/>
  <c r="Z382" i="40"/>
  <c r="BA382" i="33"/>
  <c r="AZ644" i="33"/>
  <c r="AZ607" i="33"/>
  <c r="BC584" i="33"/>
  <c r="BC636" i="33"/>
  <c r="BA600" i="33"/>
  <c r="BA605" i="33"/>
  <c r="BA606" i="33"/>
  <c r="BA54" i="33"/>
  <c r="AY642" i="33"/>
  <c r="AY641" i="33"/>
  <c r="BB637" i="33"/>
  <c r="BB638" i="33"/>
  <c r="BD581" i="33"/>
  <c r="BD548" i="33"/>
  <c r="BE582" i="33"/>
  <c r="BE45" i="33"/>
  <c r="BD583" i="33"/>
  <c r="BB599" i="33"/>
  <c r="BC588" i="33"/>
  <c r="BB589" i="33"/>
  <c r="BB590" i="33"/>
  <c r="BB587" i="33"/>
  <c r="BB598" i="33"/>
  <c r="BB604" i="33"/>
  <c r="BC258" i="33"/>
  <c r="BD259" i="33"/>
  <c r="BD649" i="33"/>
  <c r="BE648" i="33"/>
  <c r="BD650" i="33"/>
  <c r="BD551" i="33"/>
  <c r="AZ398" i="33"/>
  <c r="BB384" i="33"/>
  <c r="AY138" i="33"/>
  <c r="AY149" i="33"/>
  <c r="BA122" i="33"/>
  <c r="AY170" i="33"/>
  <c r="AZ155" i="33"/>
  <c r="AY272" i="33"/>
  <c r="AY307" i="33"/>
  <c r="AZ300" i="33"/>
  <c r="AZ301" i="33"/>
  <c r="AY266" i="33"/>
  <c r="AY303" i="33"/>
  <c r="BA214" i="33"/>
  <c r="BA217" i="33"/>
  <c r="BA218" i="33"/>
  <c r="BA222" i="33"/>
  <c r="AZ223" i="33"/>
  <c r="AZ224" i="33"/>
  <c r="AZ227" i="33"/>
  <c r="AZ1666" i="33"/>
  <c r="BA249" i="33"/>
  <c r="BA299" i="33"/>
  <c r="BC311" i="33"/>
  <c r="BB312" i="33"/>
  <c r="BB313" i="33"/>
  <c r="BB216" i="33"/>
  <c r="AX305" i="33"/>
  <c r="AX304" i="33"/>
  <c r="AX308" i="33"/>
  <c r="AX309" i="33"/>
  <c r="AZ175" i="33"/>
  <c r="AY185" i="33"/>
  <c r="AY186" i="33"/>
  <c r="AY171" i="33"/>
  <c r="AZ265" i="33"/>
  <c r="AZ270" i="33"/>
  <c r="AZ271" i="33"/>
  <c r="AZ53" i="33"/>
  <c r="BB248" i="33"/>
  <c r="BC247" i="33"/>
  <c r="BB246" i="33"/>
  <c r="BB213" i="33"/>
  <c r="BA255" i="33"/>
  <c r="BA264" i="33"/>
  <c r="BC253" i="33"/>
  <c r="BB254" i="33"/>
  <c r="BB252" i="33"/>
  <c r="BB263" i="33"/>
  <c r="BB269" i="33"/>
  <c r="AZ169" i="33"/>
  <c r="Z156" i="40"/>
  <c r="AZ184" i="33"/>
  <c r="AZ139" i="33"/>
  <c r="AY150" i="33"/>
  <c r="AY148" i="33"/>
  <c r="AY132" i="33"/>
  <c r="AW1746" i="33"/>
  <c r="AV1746" i="33"/>
  <c r="DG1909" i="33"/>
  <c r="DH1909" i="33"/>
  <c r="DI1909" i="33"/>
  <c r="DJ1909" i="33"/>
  <c r="AO1789" i="40"/>
  <c r="AN1789" i="40"/>
  <c r="DC1919" i="33"/>
  <c r="DD1919" i="33"/>
  <c r="DE1919" i="33"/>
  <c r="DF1919" i="33"/>
  <c r="AM1799" i="40"/>
  <c r="X1738" i="40"/>
  <c r="Y1843" i="40"/>
  <c r="AU1966" i="33"/>
  <c r="Y1829" i="40"/>
  <c r="AQ1971" i="33"/>
  <c r="AI1882" i="33"/>
  <c r="AI1895" i="33"/>
  <c r="AI1935" i="33"/>
  <c r="AI1936" i="33"/>
  <c r="AI2087" i="33"/>
  <c r="AI2098" i="33"/>
  <c r="BC1775" i="33"/>
  <c r="BC1776" i="33"/>
  <c r="Z1759" i="40"/>
  <c r="AT1966" i="33"/>
  <c r="X1846" i="40"/>
  <c r="X1841" i="40"/>
  <c r="AH2087" i="33"/>
  <c r="U1816" i="40"/>
  <c r="F23" i="45"/>
  <c r="AH1763" i="33"/>
  <c r="U1742" i="40"/>
  <c r="U1775" i="40"/>
  <c r="F14" i="45"/>
  <c r="AH1928" i="33"/>
  <c r="AJ1982" i="33"/>
  <c r="Y1715" i="40"/>
  <c r="Y1716" i="40"/>
  <c r="AU1676" i="33"/>
  <c r="AU1758" i="33"/>
  <c r="Y1679" i="40"/>
  <c r="AZ1665" i="33"/>
  <c r="BA1632" i="33"/>
  <c r="BE1861" i="33"/>
  <c r="BE1885" i="33"/>
  <c r="BF1858" i="33"/>
  <c r="Z216" i="40"/>
  <c r="BB1634" i="33"/>
  <c r="Z1634" i="40"/>
  <c r="AY1641" i="33"/>
  <c r="AY1744" i="33"/>
  <c r="AA1544" i="40"/>
  <c r="Z213" i="40"/>
  <c r="Z246" i="40"/>
  <c r="AA1543" i="40"/>
  <c r="AZ1635" i="33"/>
  <c r="BA1631" i="33"/>
  <c r="BA1635" i="33"/>
  <c r="BA1636" i="33"/>
  <c r="BA1641" i="33"/>
  <c r="AX1641" i="33"/>
  <c r="Y1636" i="40"/>
  <c r="AA1547" i="40"/>
  <c r="X1656" i="40"/>
  <c r="X1655" i="40"/>
  <c r="AS1970" i="33"/>
  <c r="AS1971" i="33"/>
  <c r="AS1980" i="33"/>
  <c r="AV1650" i="33"/>
  <c r="AV1652" i="33"/>
  <c r="AY1484" i="33"/>
  <c r="BC1418" i="33"/>
  <c r="AS1750" i="33"/>
  <c r="BA1484" i="33"/>
  <c r="Z265" i="40"/>
  <c r="Z270" i="40"/>
  <c r="Z271" i="40"/>
  <c r="BB1482" i="33"/>
  <c r="Z1482" i="40"/>
  <c r="BD1420" i="33"/>
  <c r="AW703" i="33"/>
  <c r="AV786" i="33"/>
  <c r="Z299" i="40"/>
  <c r="Z300" i="40"/>
  <c r="Z249" i="40"/>
  <c r="Z800" i="40"/>
  <c r="Z801" i="40"/>
  <c r="Z802" i="40"/>
  <c r="BC44" i="33"/>
  <c r="Z46" i="40"/>
  <c r="Z600" i="40"/>
  <c r="Z601" i="40"/>
  <c r="Z605" i="40"/>
  <c r="Z606" i="40"/>
  <c r="Z607" i="40"/>
  <c r="Y834" i="40"/>
  <c r="Y835" i="40"/>
  <c r="AU836" i="33"/>
  <c r="AU835" i="33"/>
  <c r="AV836" i="33"/>
  <c r="Y784" i="40"/>
  <c r="AU786" i="33"/>
  <c r="Z397" i="40"/>
  <c r="Z435" i="40"/>
  <c r="Y64" i="40"/>
  <c r="AY775" i="33"/>
  <c r="AU1683" i="33"/>
  <c r="Z420" i="40"/>
  <c r="AM113" i="40"/>
  <c r="Z587" i="40"/>
  <c r="Z598" i="40"/>
  <c r="Z604" i="40"/>
  <c r="AV361" i="33"/>
  <c r="AU568" i="33"/>
  <c r="BC215" i="33"/>
  <c r="BC1633" i="33"/>
  <c r="Z252" i="40"/>
  <c r="Z263" i="40"/>
  <c r="Z269" i="40"/>
  <c r="AT1867" i="33"/>
  <c r="AT1658" i="33"/>
  <c r="X1658" i="40"/>
  <c r="AT1762" i="33"/>
  <c r="X1741" i="40"/>
  <c r="AT1659" i="33"/>
  <c r="AT1970" i="33"/>
  <c r="AT1971" i="33"/>
  <c r="DD113" i="33"/>
  <c r="DE113" i="33"/>
  <c r="DF113" i="33"/>
  <c r="DG113" i="33"/>
  <c r="AV112" i="33"/>
  <c r="AU1656" i="33"/>
  <c r="AU233" i="33"/>
  <c r="AX67" i="33"/>
  <c r="Y67" i="40"/>
  <c r="Y62" i="40"/>
  <c r="AW1946" i="33"/>
  <c r="AW1950" i="33"/>
  <c r="AW1758" i="33"/>
  <c r="AX1738" i="33"/>
  <c r="BA1947" i="33"/>
  <c r="BB1947" i="33"/>
  <c r="BA1962" i="33"/>
  <c r="AZ726" i="33"/>
  <c r="AY1756" i="33"/>
  <c r="AY1736" i="33"/>
  <c r="AY1805" i="33"/>
  <c r="AY1963" i="33"/>
  <c r="AX1672" i="33"/>
  <c r="BA63" i="33"/>
  <c r="BA566" i="33"/>
  <c r="BF1859" i="33"/>
  <c r="BF1861" i="33"/>
  <c r="BF1885" i="33"/>
  <c r="BF1964" i="33"/>
  <c r="AA1844" i="40"/>
  <c r="AZ58" i="33"/>
  <c r="AY1900" i="33"/>
  <c r="AW1684" i="33"/>
  <c r="AW1740" i="33"/>
  <c r="AW1742" i="33"/>
  <c r="AX1676" i="33"/>
  <c r="AX1684" i="33"/>
  <c r="AX297" i="33"/>
  <c r="AZ1810" i="33"/>
  <c r="AZ1813" i="33"/>
  <c r="AZ1886" i="33"/>
  <c r="AY1894" i="33"/>
  <c r="AY1677" i="33"/>
  <c r="AY62" i="33"/>
  <c r="AZ741" i="33"/>
  <c r="AW1652" i="33"/>
  <c r="AW1961" i="33"/>
  <c r="AW1966" i="33"/>
  <c r="AR1866" i="33"/>
  <c r="AR1869" i="33"/>
  <c r="AR1924" i="33"/>
  <c r="AQ1922" i="33"/>
  <c r="AY295" i="33"/>
  <c r="AY296" i="33"/>
  <c r="AZ1792" i="33"/>
  <c r="AV1649" i="33"/>
  <c r="AY1793" i="33"/>
  <c r="BD1801" i="33"/>
  <c r="BD1879" i="33"/>
  <c r="BE1775" i="33"/>
  <c r="BA725" i="33"/>
  <c r="BB715" i="33"/>
  <c r="Z715" i="40"/>
  <c r="BA716" i="33"/>
  <c r="BI1539" i="33"/>
  <c r="BH1542" i="33"/>
  <c r="AZ781" i="33"/>
  <c r="BC800" i="33"/>
  <c r="BB799" i="33"/>
  <c r="BB768" i="33"/>
  <c r="BB770" i="33"/>
  <c r="BB771" i="33"/>
  <c r="BB775" i="33"/>
  <c r="BB801" i="33"/>
  <c r="AY844" i="33"/>
  <c r="AY843" i="33"/>
  <c r="BC1801" i="33"/>
  <c r="BC1879" i="33"/>
  <c r="BD1775" i="33"/>
  <c r="BD1776" i="33"/>
  <c r="AZ842" i="33"/>
  <c r="AZ808" i="33"/>
  <c r="AA1403" i="40"/>
  <c r="BE1418" i="33"/>
  <c r="BC1733" i="33"/>
  <c r="BC1734" i="33"/>
  <c r="BA807" i="33"/>
  <c r="BA805" i="33"/>
  <c r="BA811" i="33"/>
  <c r="BB806" i="33"/>
  <c r="Z806" i="40"/>
  <c r="BA812" i="33"/>
  <c r="BA813" i="33"/>
  <c r="BA55" i="33"/>
  <c r="AY848" i="33"/>
  <c r="AY847" i="33"/>
  <c r="BA736" i="33"/>
  <c r="BA740" i="33"/>
  <c r="BB735" i="33"/>
  <c r="Z735" i="40"/>
  <c r="AZ1794" i="33"/>
  <c r="AZ1785" i="33"/>
  <c r="BD1474" i="33"/>
  <c r="BD1475" i="33"/>
  <c r="BC717" i="33"/>
  <c r="BB727" i="33"/>
  <c r="Z727" i="40"/>
  <c r="AA1465" i="40"/>
  <c r="BA721" i="33"/>
  <c r="BB720" i="33"/>
  <c r="Z720" i="40"/>
  <c r="BB732" i="33"/>
  <c r="Z732" i="40"/>
  <c r="BA742" i="33"/>
  <c r="AZ839" i="33"/>
  <c r="AZ840" i="33"/>
  <c r="BB730" i="33"/>
  <c r="Z730" i="40"/>
  <c r="BA731" i="33"/>
  <c r="AA1466" i="40"/>
  <c r="AX836" i="33"/>
  <c r="AX835" i="33"/>
  <c r="BD1732" i="33"/>
  <c r="BA802" i="33"/>
  <c r="BA838" i="33"/>
  <c r="BD850" i="33"/>
  <c r="BC852" i="33"/>
  <c r="BC851" i="33"/>
  <c r="BC769" i="33"/>
  <c r="BG1543" i="33"/>
  <c r="BG1547" i="33"/>
  <c r="AA1400" i="40"/>
  <c r="BE1405" i="33"/>
  <c r="BA776" i="33"/>
  <c r="BA777" i="33"/>
  <c r="BA780" i="33"/>
  <c r="BA1668" i="33"/>
  <c r="AZ814" i="33"/>
  <c r="AZ846" i="33"/>
  <c r="AZ634" i="33"/>
  <c r="AZ633" i="33"/>
  <c r="BA632" i="33"/>
  <c r="BA1678" i="33"/>
  <c r="AZ228" i="33"/>
  <c r="AZ231" i="33"/>
  <c r="BB563" i="33"/>
  <c r="BD552" i="33"/>
  <c r="BD553" i="33"/>
  <c r="BD557" i="33"/>
  <c r="BA436" i="33"/>
  <c r="BE1410" i="33"/>
  <c r="BD1411" i="33"/>
  <c r="BB712" i="33"/>
  <c r="Z712" i="40"/>
  <c r="BA711" i="33"/>
  <c r="BC452" i="33"/>
  <c r="BB451" i="33"/>
  <c r="Z451" i="40"/>
  <c r="BC457" i="33"/>
  <c r="BB467" i="33"/>
  <c r="Z467" i="40"/>
  <c r="BB456" i="33"/>
  <c r="BB505" i="33"/>
  <c r="Z505" i="40"/>
  <c r="BC495" i="33"/>
  <c r="BB494" i="33"/>
  <c r="BB482" i="33"/>
  <c r="Z482" i="40"/>
  <c r="BC472" i="33"/>
  <c r="BB471" i="33"/>
  <c r="BB520" i="33"/>
  <c r="Z520" i="40"/>
  <c r="BC510" i="33"/>
  <c r="BB509" i="33"/>
  <c r="BC490" i="33"/>
  <c r="BB489" i="33"/>
  <c r="Z489" i="40"/>
  <c r="BA421" i="33"/>
  <c r="BC412" i="33"/>
  <c r="BB422" i="33"/>
  <c r="BD405" i="33"/>
  <c r="BC406" i="33"/>
  <c r="BC425" i="33"/>
  <c r="BB435" i="33"/>
  <c r="BB420" i="33"/>
  <c r="BB416" i="33"/>
  <c r="Z416" i="40"/>
  <c r="BC415" i="33"/>
  <c r="BC430" i="33"/>
  <c r="BB431" i="33"/>
  <c r="Z431" i="40"/>
  <c r="BC410" i="33"/>
  <c r="BB411" i="33"/>
  <c r="Z411" i="40"/>
  <c r="BB426" i="33"/>
  <c r="Z426" i="40"/>
  <c r="BC427" i="33"/>
  <c r="BB437" i="33"/>
  <c r="BC637" i="33"/>
  <c r="BC638" i="33"/>
  <c r="BB388" i="33"/>
  <c r="Z388" i="40"/>
  <c r="BC387" i="33"/>
  <c r="BB397" i="33"/>
  <c r="BG594" i="33"/>
  <c r="BF593" i="33"/>
  <c r="BF550" i="33"/>
  <c r="AA550" i="40"/>
  <c r="BD549" i="33"/>
  <c r="BC367" i="33"/>
  <c r="BB368" i="33"/>
  <c r="Z368" i="40"/>
  <c r="BD258" i="33"/>
  <c r="BD215" i="33"/>
  <c r="BD1633" i="33"/>
  <c r="BE259" i="33"/>
  <c r="BB393" i="33"/>
  <c r="Z393" i="40"/>
  <c r="BC392" i="33"/>
  <c r="AZ641" i="33"/>
  <c r="AZ642" i="33"/>
  <c r="BC599" i="33"/>
  <c r="BC589" i="33"/>
  <c r="BC590" i="33"/>
  <c r="BC587" i="33"/>
  <c r="BD588" i="33"/>
  <c r="AZ646" i="33"/>
  <c r="AZ645" i="33"/>
  <c r="BA398" i="33"/>
  <c r="BC373" i="33"/>
  <c r="BD372" i="33"/>
  <c r="BB600" i="33"/>
  <c r="BB605" i="33"/>
  <c r="BB606" i="33"/>
  <c r="BB54" i="33"/>
  <c r="Z54" i="40"/>
  <c r="BA607" i="33"/>
  <c r="BA644" i="33"/>
  <c r="BC558" i="33"/>
  <c r="BC559" i="33"/>
  <c r="BC562" i="33"/>
  <c r="BC1667" i="33"/>
  <c r="BF582" i="33"/>
  <c r="BF45" i="33"/>
  <c r="AA45" i="40"/>
  <c r="BE583" i="33"/>
  <c r="BE581" i="33"/>
  <c r="BE548" i="33"/>
  <c r="BE650" i="33"/>
  <c r="BF648" i="33"/>
  <c r="AA648" i="40"/>
  <c r="AA649" i="40"/>
  <c r="BE649" i="33"/>
  <c r="BE551" i="33"/>
  <c r="BD584" i="33"/>
  <c r="BD636" i="33"/>
  <c r="BA601" i="33"/>
  <c r="BA640" i="33"/>
  <c r="BB378" i="33"/>
  <c r="BC377" i="33"/>
  <c r="BB382" i="33"/>
  <c r="BB399" i="33"/>
  <c r="BC389" i="33"/>
  <c r="BC384" i="33"/>
  <c r="AZ138" i="33"/>
  <c r="AZ149" i="33"/>
  <c r="Z154" i="40"/>
  <c r="BA155" i="33"/>
  <c r="AZ160" i="33"/>
  <c r="AZ170" i="33"/>
  <c r="AZ185" i="33"/>
  <c r="BB122" i="33"/>
  <c r="Z122" i="40"/>
  <c r="Z132" i="40"/>
  <c r="AY305" i="33"/>
  <c r="AY304" i="33"/>
  <c r="BB214" i="33"/>
  <c r="BB1632" i="33"/>
  <c r="BB217" i="33"/>
  <c r="BB218" i="33"/>
  <c r="BB222" i="33"/>
  <c r="Z222" i="40"/>
  <c r="AZ266" i="33"/>
  <c r="AZ303" i="33"/>
  <c r="BB249" i="33"/>
  <c r="BB299" i="33"/>
  <c r="BD311" i="33"/>
  <c r="BC313" i="33"/>
  <c r="BC312" i="33"/>
  <c r="BC216" i="33"/>
  <c r="AY309" i="33"/>
  <c r="AY308" i="33"/>
  <c r="BA301" i="33"/>
  <c r="BA300" i="33"/>
  <c r="AZ272" i="33"/>
  <c r="AZ307" i="33"/>
  <c r="BA223" i="33"/>
  <c r="BA224" i="33"/>
  <c r="BA227" i="33"/>
  <c r="BA1666" i="33"/>
  <c r="BB255" i="33"/>
  <c r="BB264" i="33"/>
  <c r="BA265" i="33"/>
  <c r="BA270" i="33"/>
  <c r="BA271" i="33"/>
  <c r="BA53" i="33"/>
  <c r="BD253" i="33"/>
  <c r="BC254" i="33"/>
  <c r="BC252" i="33"/>
  <c r="AZ171" i="33"/>
  <c r="BA160" i="33"/>
  <c r="BC248" i="33"/>
  <c r="BD247" i="33"/>
  <c r="BD44" i="33"/>
  <c r="BC246" i="33"/>
  <c r="BC213" i="33"/>
  <c r="BA175" i="33"/>
  <c r="AZ186" i="33"/>
  <c r="BA169" i="33"/>
  <c r="Z159" i="40"/>
  <c r="Z169" i="40"/>
  <c r="Z174" i="40"/>
  <c r="Z184" i="40"/>
  <c r="BA184" i="33"/>
  <c r="AZ148" i="33"/>
  <c r="AZ132" i="33"/>
  <c r="AZ150" i="33"/>
  <c r="BA139" i="33"/>
  <c r="Z1632" i="40"/>
  <c r="AU1684" i="33"/>
  <c r="AY1687" i="33"/>
  <c r="AY1647" i="33"/>
  <c r="AT1980" i="33"/>
  <c r="AY1757" i="33"/>
  <c r="Z214" i="40"/>
  <c r="Z217" i="40"/>
  <c r="Z218" i="40"/>
  <c r="BG1858" i="33"/>
  <c r="AA1765" i="40"/>
  <c r="DG1919" i="33"/>
  <c r="DH1919" i="33"/>
  <c r="DI1919" i="33"/>
  <c r="DJ1919" i="33"/>
  <c r="AO1799" i="40"/>
  <c r="AN1799" i="40"/>
  <c r="AU1740" i="33"/>
  <c r="AU1742" i="33"/>
  <c r="AU1946" i="33"/>
  <c r="AU1950" i="33"/>
  <c r="Z1827" i="40"/>
  <c r="AH2098" i="33"/>
  <c r="U1888" i="40"/>
  <c r="U1877" i="40"/>
  <c r="AQ1980" i="33"/>
  <c r="X1851" i="40"/>
  <c r="AK1981" i="33"/>
  <c r="AJ1873" i="33"/>
  <c r="AY1949" i="33"/>
  <c r="AH1929" i="33"/>
  <c r="U1808" i="40"/>
  <c r="F20" i="45"/>
  <c r="F21" i="45"/>
  <c r="AI1928" i="33"/>
  <c r="AI1929" i="33"/>
  <c r="AI1930" i="33"/>
  <c r="AI1763" i="33"/>
  <c r="X1850" i="40"/>
  <c r="AY1738" i="33"/>
  <c r="AY297" i="33"/>
  <c r="AY1688" i="33"/>
  <c r="AV1684" i="33"/>
  <c r="Y1676" i="40"/>
  <c r="Y1683" i="40"/>
  <c r="X1659" i="40"/>
  <c r="BA1665" i="33"/>
  <c r="BA1736" i="33"/>
  <c r="BA1737" i="33"/>
  <c r="BC1634" i="33"/>
  <c r="Y1641" i="40"/>
  <c r="AX1757" i="33"/>
  <c r="Y1736" i="40"/>
  <c r="AX1687" i="33"/>
  <c r="AX1744" i="33"/>
  <c r="AX1647" i="33"/>
  <c r="BG1548" i="33"/>
  <c r="BG1544" i="33"/>
  <c r="AZ1636" i="33"/>
  <c r="AZ1756" i="33"/>
  <c r="BB1631" i="33"/>
  <c r="BB1635" i="33"/>
  <c r="BB1636" i="33"/>
  <c r="BB1641" i="33"/>
  <c r="AU1655" i="33"/>
  <c r="AU1759" i="33"/>
  <c r="AV1946" i="33"/>
  <c r="AV1950" i="33"/>
  <c r="AT1748" i="33"/>
  <c r="AV1961" i="33"/>
  <c r="BC1420" i="33"/>
  <c r="BC1474" i="33"/>
  <c r="AA1404" i="40"/>
  <c r="BE1420" i="33"/>
  <c r="Z307" i="40"/>
  <c r="Z308" i="40"/>
  <c r="Z272" i="40"/>
  <c r="Z266" i="40"/>
  <c r="Z303" i="40"/>
  <c r="Z304" i="40"/>
  <c r="AX703" i="33"/>
  <c r="AW786" i="33"/>
  <c r="Y703" i="40"/>
  <c r="BB1484" i="33"/>
  <c r="Z1484" i="40"/>
  <c r="Z807" i="40"/>
  <c r="Z808" i="40"/>
  <c r="Z812" i="40"/>
  <c r="Z813" i="40"/>
  <c r="Z814" i="40"/>
  <c r="BC46" i="33"/>
  <c r="AA582" i="40"/>
  <c r="AA583" i="40"/>
  <c r="AA584" i="40"/>
  <c r="Z770" i="40"/>
  <c r="Z768" i="40"/>
  <c r="Z771" i="40"/>
  <c r="Z775" i="40"/>
  <c r="AY776" i="33"/>
  <c r="AY780" i="33"/>
  <c r="AY1668" i="33"/>
  <c r="Z436" i="40"/>
  <c r="AN113" i="40"/>
  <c r="Z421" i="40"/>
  <c r="Z398" i="40"/>
  <c r="BB504" i="33"/>
  <c r="Z504" i="40"/>
  <c r="Z494" i="40"/>
  <c r="BB519" i="33"/>
  <c r="Z519" i="40"/>
  <c r="Z509" i="40"/>
  <c r="BB466" i="33"/>
  <c r="Z466" i="40"/>
  <c r="Z456" i="40"/>
  <c r="DH113" i="33"/>
  <c r="DI113" i="33"/>
  <c r="DJ113" i="33"/>
  <c r="BB383" i="33"/>
  <c r="Z378" i="40"/>
  <c r="Z383" i="40"/>
  <c r="BC598" i="33"/>
  <c r="BC604" i="33"/>
  <c r="BB481" i="33"/>
  <c r="Z481" i="40"/>
  <c r="Z471" i="40"/>
  <c r="BC263" i="33"/>
  <c r="BC269" i="33"/>
  <c r="BB1962" i="33"/>
  <c r="Z1842" i="40"/>
  <c r="AW361" i="33"/>
  <c r="AV568" i="33"/>
  <c r="BB1812" i="33"/>
  <c r="AW112" i="33"/>
  <c r="AV1656" i="33"/>
  <c r="AV1655" i="33"/>
  <c r="AV1658" i="33"/>
  <c r="AV1748" i="33"/>
  <c r="AV233" i="33"/>
  <c r="AA593" i="40"/>
  <c r="Z223" i="40"/>
  <c r="Z224" i="40"/>
  <c r="Z227" i="40"/>
  <c r="Z228" i="40"/>
  <c r="Z295" i="40"/>
  <c r="Z296" i="40"/>
  <c r="AY1737" i="33"/>
  <c r="AZ64" i="33"/>
  <c r="AZ784" i="33"/>
  <c r="AX1758" i="33"/>
  <c r="Y1737" i="40"/>
  <c r="BA58" i="33"/>
  <c r="BB63" i="33"/>
  <c r="Z63" i="40"/>
  <c r="BB566" i="33"/>
  <c r="Z566" i="40"/>
  <c r="AX1740" i="33"/>
  <c r="AX1683" i="33"/>
  <c r="AW1741" i="33"/>
  <c r="BA1810" i="33"/>
  <c r="BA1813" i="33"/>
  <c r="BA1886" i="33"/>
  <c r="AZ1677" i="33"/>
  <c r="AZ62" i="33"/>
  <c r="AZ295" i="33"/>
  <c r="AZ296" i="33"/>
  <c r="AZ1672" i="33"/>
  <c r="AS1866" i="33"/>
  <c r="AS1869" i="33"/>
  <c r="AS1924" i="33"/>
  <c r="AR1922" i="33"/>
  <c r="BA1756" i="33"/>
  <c r="BA1785" i="33"/>
  <c r="BA1880" i="33"/>
  <c r="BA1890" i="33"/>
  <c r="BA1687" i="33"/>
  <c r="BA1688" i="33"/>
  <c r="BA1794" i="33"/>
  <c r="BA1803" i="33"/>
  <c r="BA840" i="33"/>
  <c r="BA839" i="33"/>
  <c r="AA1473" i="40"/>
  <c r="AZ1788" i="33"/>
  <c r="AZ1802" i="33"/>
  <c r="BA1783" i="33"/>
  <c r="AZ1880" i="33"/>
  <c r="AZ1890" i="33"/>
  <c r="AZ1894" i="33"/>
  <c r="AZ1784" i="33"/>
  <c r="BA726" i="33"/>
  <c r="BF1405" i="33"/>
  <c r="AA1405" i="40"/>
  <c r="BF1777" i="33"/>
  <c r="BA842" i="33"/>
  <c r="BA808" i="33"/>
  <c r="BB725" i="33"/>
  <c r="Z725" i="40"/>
  <c r="BC715" i="33"/>
  <c r="BB716" i="33"/>
  <c r="Z716" i="40"/>
  <c r="AZ1803" i="33"/>
  <c r="BA1792" i="33"/>
  <c r="AZ1793" i="33"/>
  <c r="AZ1900" i="33"/>
  <c r="AZ834" i="33"/>
  <c r="AZ1679" i="33"/>
  <c r="AZ848" i="33"/>
  <c r="AZ847" i="33"/>
  <c r="BE850" i="33"/>
  <c r="BD851" i="33"/>
  <c r="BD852" i="33"/>
  <c r="BD769" i="33"/>
  <c r="AZ843" i="33"/>
  <c r="AZ844" i="33"/>
  <c r="AY1745" i="33"/>
  <c r="BB742" i="33"/>
  <c r="Z742" i="40"/>
  <c r="BC732" i="33"/>
  <c r="BH1547" i="33"/>
  <c r="BH1548" i="33"/>
  <c r="BH1543" i="33"/>
  <c r="BH1544" i="33"/>
  <c r="BH1642" i="33"/>
  <c r="BA781" i="33"/>
  <c r="BB721" i="33"/>
  <c r="Z721" i="40"/>
  <c r="BC720" i="33"/>
  <c r="BC727" i="33"/>
  <c r="BD717" i="33"/>
  <c r="BB802" i="33"/>
  <c r="BB838" i="33"/>
  <c r="Z838" i="40"/>
  <c r="Z839" i="40"/>
  <c r="BJ1539" i="33"/>
  <c r="AB1539" i="40"/>
  <c r="BI1542" i="33"/>
  <c r="BA741" i="33"/>
  <c r="BC735" i="33"/>
  <c r="BB736" i="33"/>
  <c r="Z736" i="40"/>
  <c r="BA814" i="33"/>
  <c r="BA846" i="33"/>
  <c r="BB776" i="33"/>
  <c r="BB777" i="33"/>
  <c r="BB780" i="33"/>
  <c r="BB1668" i="33"/>
  <c r="BE1732" i="33"/>
  <c r="BE1733" i="33"/>
  <c r="BE1777" i="33"/>
  <c r="BE1776" i="33"/>
  <c r="AY1648" i="33"/>
  <c r="BD1733" i="33"/>
  <c r="BD1734" i="33"/>
  <c r="BB740" i="33"/>
  <c r="Z740" i="40"/>
  <c r="BC730" i="33"/>
  <c r="BB731" i="33"/>
  <c r="Z731" i="40"/>
  <c r="BE1474" i="33"/>
  <c r="BE1475" i="33"/>
  <c r="BB807" i="33"/>
  <c r="BB805" i="33"/>
  <c r="BB811" i="33"/>
  <c r="BC806" i="33"/>
  <c r="BB812" i="33"/>
  <c r="BB813" i="33"/>
  <c r="BB55" i="33"/>
  <c r="Z55" i="40"/>
  <c r="BF1418" i="33"/>
  <c r="AA1418" i="40"/>
  <c r="BD800" i="33"/>
  <c r="BD46" i="33"/>
  <c r="BD49" i="33"/>
  <c r="BC801" i="33"/>
  <c r="BC799" i="33"/>
  <c r="BC768" i="33"/>
  <c r="BC1631" i="33"/>
  <c r="BB632" i="33"/>
  <c r="Z632" i="40"/>
  <c r="Z633" i="40"/>
  <c r="BB1678" i="33"/>
  <c r="Z1678" i="40"/>
  <c r="BA633" i="33"/>
  <c r="BA634" i="33"/>
  <c r="BA228" i="33"/>
  <c r="BA231" i="33"/>
  <c r="BC563" i="33"/>
  <c r="BD558" i="33"/>
  <c r="BD559" i="33"/>
  <c r="BD562" i="33"/>
  <c r="BD1667" i="33"/>
  <c r="BF1410" i="33"/>
  <c r="AA1410" i="40"/>
  <c r="BE1411" i="33"/>
  <c r="BB398" i="33"/>
  <c r="BB436" i="33"/>
  <c r="BC712" i="33"/>
  <c r="BB711" i="33"/>
  <c r="Z711" i="40"/>
  <c r="BD490" i="33"/>
  <c r="BC489" i="33"/>
  <c r="BD495" i="33"/>
  <c r="BC505" i="33"/>
  <c r="BC494" i="33"/>
  <c r="BC504" i="33"/>
  <c r="BD510" i="33"/>
  <c r="BC520" i="33"/>
  <c r="BC509" i="33"/>
  <c r="BC519" i="33"/>
  <c r="BC467" i="33"/>
  <c r="BD457" i="33"/>
  <c r="BC456" i="33"/>
  <c r="BC466" i="33"/>
  <c r="BC482" i="33"/>
  <c r="BD472" i="33"/>
  <c r="BC471" i="33"/>
  <c r="BC481" i="33"/>
  <c r="BD452" i="33"/>
  <c r="BC451" i="33"/>
  <c r="BC435" i="33"/>
  <c r="BD425" i="33"/>
  <c r="BC426" i="33"/>
  <c r="BC411" i="33"/>
  <c r="BD410" i="33"/>
  <c r="BD406" i="33"/>
  <c r="BE405" i="33"/>
  <c r="BC431" i="33"/>
  <c r="BD430" i="33"/>
  <c r="BD427" i="33"/>
  <c r="BC437" i="33"/>
  <c r="BC420" i="33"/>
  <c r="BC416" i="33"/>
  <c r="BD415" i="33"/>
  <c r="BC422" i="33"/>
  <c r="BD412" i="33"/>
  <c r="BB421" i="33"/>
  <c r="BC393" i="33"/>
  <c r="BD392" i="33"/>
  <c r="BD638" i="33"/>
  <c r="BD637" i="33"/>
  <c r="BD599" i="33"/>
  <c r="BD589" i="33"/>
  <c r="BD590" i="33"/>
  <c r="BE588" i="33"/>
  <c r="BD587" i="33"/>
  <c r="BD598" i="33"/>
  <c r="BD604" i="33"/>
  <c r="BE258" i="33"/>
  <c r="BE215" i="33"/>
  <c r="BE1633" i="33"/>
  <c r="BF259" i="33"/>
  <c r="AA259" i="40"/>
  <c r="BD387" i="33"/>
  <c r="BC388" i="33"/>
  <c r="BC397" i="33"/>
  <c r="BD389" i="33"/>
  <c r="BC399" i="33"/>
  <c r="BE549" i="33"/>
  <c r="BE552" i="33"/>
  <c r="BE553" i="33"/>
  <c r="BE557" i="33"/>
  <c r="BB607" i="33"/>
  <c r="BB644" i="33"/>
  <c r="Z644" i="40"/>
  <c r="Z645" i="40"/>
  <c r="BA641" i="33"/>
  <c r="BA642" i="33"/>
  <c r="BE584" i="33"/>
  <c r="BE636" i="33"/>
  <c r="BB601" i="33"/>
  <c r="BB640" i="33"/>
  <c r="Z640" i="40"/>
  <c r="Z641" i="40"/>
  <c r="BF581" i="33"/>
  <c r="BF548" i="33"/>
  <c r="AA548" i="40"/>
  <c r="BF583" i="33"/>
  <c r="BG582" i="33"/>
  <c r="BD373" i="33"/>
  <c r="BE372" i="33"/>
  <c r="BC600" i="33"/>
  <c r="BC605" i="33"/>
  <c r="BC606" i="33"/>
  <c r="BC54" i="33"/>
  <c r="BC368" i="33"/>
  <c r="BD367" i="33"/>
  <c r="BH594" i="33"/>
  <c r="BG593" i="33"/>
  <c r="BA645" i="33"/>
  <c r="BA646" i="33"/>
  <c r="BC378" i="33"/>
  <c r="BC383" i="33"/>
  <c r="BD377" i="33"/>
  <c r="BC382" i="33"/>
  <c r="BF650" i="33"/>
  <c r="BG648" i="33"/>
  <c r="BF649" i="33"/>
  <c r="BF551" i="33"/>
  <c r="AA551" i="40"/>
  <c r="BD384" i="33"/>
  <c r="BC122" i="33"/>
  <c r="BA185" i="33"/>
  <c r="BA138" i="33"/>
  <c r="BA149" i="33"/>
  <c r="BB155" i="33"/>
  <c r="Z155" i="40"/>
  <c r="BA272" i="33"/>
  <c r="BA307" i="33"/>
  <c r="BA266" i="33"/>
  <c r="BA303" i="33"/>
  <c r="BB301" i="33"/>
  <c r="BB300" i="33"/>
  <c r="BB223" i="33"/>
  <c r="BB224" i="33"/>
  <c r="BB227" i="33"/>
  <c r="BB1666" i="33"/>
  <c r="Z1666" i="40"/>
  <c r="BC214" i="33"/>
  <c r="BC1632" i="33"/>
  <c r="BC217" i="33"/>
  <c r="BC218" i="33"/>
  <c r="BC222" i="33"/>
  <c r="BE311" i="33"/>
  <c r="BD313" i="33"/>
  <c r="BD312" i="33"/>
  <c r="BD216" i="33"/>
  <c r="BC249" i="33"/>
  <c r="BC299" i="33"/>
  <c r="AZ309" i="33"/>
  <c r="AZ308" i="33"/>
  <c r="AZ305" i="33"/>
  <c r="AZ304" i="33"/>
  <c r="BD248" i="33"/>
  <c r="BE247" i="33"/>
  <c r="BE44" i="33"/>
  <c r="BD246" i="33"/>
  <c r="BD213" i="33"/>
  <c r="BA186" i="33"/>
  <c r="BE253" i="33"/>
  <c r="BD254" i="33"/>
  <c r="BD252" i="33"/>
  <c r="BD263" i="33"/>
  <c r="BD269" i="33"/>
  <c r="BB265" i="33"/>
  <c r="BB270" i="33"/>
  <c r="BB271" i="33"/>
  <c r="BB53" i="33"/>
  <c r="BA171" i="33"/>
  <c r="BC255" i="33"/>
  <c r="BC264" i="33"/>
  <c r="BA170" i="33"/>
  <c r="BB184" i="33"/>
  <c r="BB169" i="33"/>
  <c r="BA132" i="33"/>
  <c r="BA148" i="33"/>
  <c r="Z137" i="40"/>
  <c r="Z148" i="40"/>
  <c r="BB139" i="33"/>
  <c r="Z139" i="40"/>
  <c r="Z150" i="40"/>
  <c r="BA150" i="33"/>
  <c r="AV1742" i="33"/>
  <c r="AU1741" i="33"/>
  <c r="Y1719" i="40"/>
  <c r="Y1720" i="40"/>
  <c r="BD1634" i="33"/>
  <c r="BD1812" i="33"/>
  <c r="AJ1882" i="33"/>
  <c r="AJ1895" i="33"/>
  <c r="AJ1935" i="33"/>
  <c r="AJ1936" i="33"/>
  <c r="AJ2087" i="33"/>
  <c r="AJ2098" i="33"/>
  <c r="AK1982" i="33"/>
  <c r="AV1966" i="33"/>
  <c r="AH1930" i="33"/>
  <c r="U1809" i="40"/>
  <c r="U1810" i="40"/>
  <c r="X1860" i="40"/>
  <c r="AT1749" i="33"/>
  <c r="X1727" i="40"/>
  <c r="X1728" i="40"/>
  <c r="AY1746" i="33"/>
  <c r="Y1723" i="40"/>
  <c r="Y1724" i="40"/>
  <c r="AZ1736" i="33"/>
  <c r="AZ1737" i="33"/>
  <c r="AX1688" i="33"/>
  <c r="Y1688" i="40"/>
  <c r="Y1687" i="40"/>
  <c r="AY1665" i="33"/>
  <c r="Z1668" i="40"/>
  <c r="BB58" i="33"/>
  <c r="Z58" i="40"/>
  <c r="AU1762" i="33"/>
  <c r="BB1785" i="33"/>
  <c r="BB1802" i="33"/>
  <c r="BB1665" i="33"/>
  <c r="AU1658" i="33"/>
  <c r="AT1750" i="33"/>
  <c r="AU1867" i="33"/>
  <c r="Z1631" i="40"/>
  <c r="Z1635" i="40"/>
  <c r="AU1659" i="33"/>
  <c r="BC1635" i="33"/>
  <c r="Y1647" i="40"/>
  <c r="AX1648" i="33"/>
  <c r="AZ1641" i="33"/>
  <c r="AZ1647" i="33"/>
  <c r="Z1636" i="40"/>
  <c r="AX1745" i="33"/>
  <c r="AX1746" i="33"/>
  <c r="BG1642" i="33"/>
  <c r="AY1649" i="33"/>
  <c r="BC1475" i="33"/>
  <c r="AA1468" i="40"/>
  <c r="AA1415" i="40"/>
  <c r="AA1414" i="40"/>
  <c r="AA1469" i="40"/>
  <c r="BD1482" i="33"/>
  <c r="BF1420" i="33"/>
  <c r="AA1420" i="40"/>
  <c r="AY703" i="33"/>
  <c r="AX786" i="33"/>
  <c r="Y786" i="40"/>
  <c r="BC49" i="33"/>
  <c r="BG45" i="33"/>
  <c r="AV1659" i="33"/>
  <c r="AV1970" i="33"/>
  <c r="AV1971" i="33"/>
  <c r="AV1867" i="33"/>
  <c r="Z799" i="40"/>
  <c r="Z853" i="40"/>
  <c r="AO113" i="40"/>
  <c r="AY777" i="33"/>
  <c r="Z777" i="40"/>
  <c r="Z776" i="40"/>
  <c r="BC770" i="33"/>
  <c r="AA651" i="40"/>
  <c r="Z805" i="40"/>
  <c r="Z811" i="40"/>
  <c r="Z780" i="40"/>
  <c r="AY781" i="33"/>
  <c r="AV1762" i="33"/>
  <c r="AV1759" i="33"/>
  <c r="AA552" i="40"/>
  <c r="AA553" i="40"/>
  <c r="AA581" i="40"/>
  <c r="AA549" i="40"/>
  <c r="AX361" i="33"/>
  <c r="Y361" i="40"/>
  <c r="AW568" i="33"/>
  <c r="BB175" i="33"/>
  <c r="Z175" i="40"/>
  <c r="Z185" i="40"/>
  <c r="Z176" i="40"/>
  <c r="Z186" i="40"/>
  <c r="AX112" i="33"/>
  <c r="Y112" i="40"/>
  <c r="AW1656" i="33"/>
  <c r="AW1655" i="33"/>
  <c r="AW233" i="33"/>
  <c r="BB160" i="33"/>
  <c r="Z160" i="40"/>
  <c r="Z170" i="40"/>
  <c r="Z161" i="40"/>
  <c r="Z171" i="40"/>
  <c r="BG550" i="33"/>
  <c r="Z53" i="40"/>
  <c r="AZ67" i="33"/>
  <c r="BA1784" i="33"/>
  <c r="BA1788" i="33"/>
  <c r="BA1802" i="33"/>
  <c r="BA1804" i="33"/>
  <c r="BA64" i="33"/>
  <c r="BA784" i="33"/>
  <c r="BB1783" i="33"/>
  <c r="BC63" i="33"/>
  <c r="BC566" i="33"/>
  <c r="AZ1676" i="33"/>
  <c r="AZ1740" i="33"/>
  <c r="AZ1741" i="33"/>
  <c r="BH1859" i="33"/>
  <c r="BH1964" i="33"/>
  <c r="AX1741" i="33"/>
  <c r="AX1742" i="33"/>
  <c r="BA1793" i="33"/>
  <c r="BA1900" i="33"/>
  <c r="BB1792" i="33"/>
  <c r="AZ297" i="33"/>
  <c r="BC1812" i="33"/>
  <c r="BC1962" i="33"/>
  <c r="BC1947" i="33"/>
  <c r="BB726" i="33"/>
  <c r="Z726" i="40"/>
  <c r="BB1810" i="33"/>
  <c r="BB1813" i="33"/>
  <c r="BB1886" i="33"/>
  <c r="Z1766" i="40"/>
  <c r="BA1894" i="33"/>
  <c r="BA1677" i="33"/>
  <c r="BA62" i="33"/>
  <c r="BA1744" i="33"/>
  <c r="BA1745" i="33"/>
  <c r="BA1647" i="33"/>
  <c r="BA1648" i="33"/>
  <c r="BA1649" i="33"/>
  <c r="BA1757" i="33"/>
  <c r="AS1922" i="33"/>
  <c r="AT1866" i="33"/>
  <c r="AT1869" i="33"/>
  <c r="AT1924" i="33"/>
  <c r="X1804" i="40"/>
  <c r="BB1794" i="33"/>
  <c r="BC1792" i="33"/>
  <c r="BE1734" i="33"/>
  <c r="BA295" i="33"/>
  <c r="BA296" i="33"/>
  <c r="BB741" i="33"/>
  <c r="Z741" i="40"/>
  <c r="AY1650" i="33"/>
  <c r="AZ1804" i="33"/>
  <c r="AZ1805" i="33"/>
  <c r="AZ1963" i="33"/>
  <c r="BA1672" i="33"/>
  <c r="BB814" i="33"/>
  <c r="BB846" i="33"/>
  <c r="Z846" i="40"/>
  <c r="Z847" i="40"/>
  <c r="BA834" i="33"/>
  <c r="BA1679" i="33"/>
  <c r="BC807" i="33"/>
  <c r="BC812" i="33"/>
  <c r="BC813" i="33"/>
  <c r="BC55" i="33"/>
  <c r="BD806" i="33"/>
  <c r="BC805" i="33"/>
  <c r="BC740" i="33"/>
  <c r="BD730" i="33"/>
  <c r="BC731" i="33"/>
  <c r="BA847" i="33"/>
  <c r="BA848" i="33"/>
  <c r="BE717" i="33"/>
  <c r="BD727" i="33"/>
  <c r="AZ835" i="33"/>
  <c r="BC725" i="33"/>
  <c r="BD715" i="33"/>
  <c r="BC716" i="33"/>
  <c r="BF1732" i="33"/>
  <c r="AA1711" i="40"/>
  <c r="AA1712" i="40"/>
  <c r="AO1401" i="40"/>
  <c r="BF1801" i="33"/>
  <c r="BF1879" i="33"/>
  <c r="BB808" i="33"/>
  <c r="BB842" i="33"/>
  <c r="Z842" i="40"/>
  <c r="Z843" i="40"/>
  <c r="BE1801" i="33"/>
  <c r="BE1879" i="33"/>
  <c r="BF1775" i="33"/>
  <c r="BF1776" i="33"/>
  <c r="BC721" i="33"/>
  <c r="BD720" i="33"/>
  <c r="BG1777" i="33"/>
  <c r="BC802" i="33"/>
  <c r="BC838" i="33"/>
  <c r="BD735" i="33"/>
  <c r="BC736" i="33"/>
  <c r="BI1543" i="33"/>
  <c r="BI1544" i="33"/>
  <c r="BI1642" i="33"/>
  <c r="BI1547" i="33"/>
  <c r="BI1548" i="33"/>
  <c r="BD732" i="33"/>
  <c r="BC742" i="33"/>
  <c r="BF850" i="33"/>
  <c r="AA850" i="40"/>
  <c r="AA851" i="40"/>
  <c r="BE852" i="33"/>
  <c r="BE851" i="33"/>
  <c r="BE769" i="33"/>
  <c r="BA844" i="33"/>
  <c r="BA843" i="33"/>
  <c r="BD799" i="33"/>
  <c r="BD768" i="33"/>
  <c r="BD770" i="33"/>
  <c r="BD771" i="33"/>
  <c r="BD775" i="33"/>
  <c r="BD801" i="33"/>
  <c r="BE800" i="33"/>
  <c r="BK1539" i="33"/>
  <c r="BJ1542" i="33"/>
  <c r="AB1542" i="40"/>
  <c r="BF1474" i="33"/>
  <c r="BF1475" i="33"/>
  <c r="BB839" i="33"/>
  <c r="BB840" i="33"/>
  <c r="BB781" i="33"/>
  <c r="AV1749" i="33"/>
  <c r="BB228" i="33"/>
  <c r="BB231" i="33"/>
  <c r="Z231" i="40"/>
  <c r="BB634" i="33"/>
  <c r="BB633" i="33"/>
  <c r="BD563" i="33"/>
  <c r="BC632" i="33"/>
  <c r="BC1678" i="33"/>
  <c r="BG1410" i="33"/>
  <c r="BF1411" i="33"/>
  <c r="AA1411" i="40"/>
  <c r="BD712" i="33"/>
  <c r="BC711" i="33"/>
  <c r="BE452" i="33"/>
  <c r="BD451" i="33"/>
  <c r="BD520" i="33"/>
  <c r="BE510" i="33"/>
  <c r="BD509" i="33"/>
  <c r="BD519" i="33"/>
  <c r="BD482" i="33"/>
  <c r="BE472" i="33"/>
  <c r="BD471" i="33"/>
  <c r="BD481" i="33"/>
  <c r="BE495" i="33"/>
  <c r="BD505" i="33"/>
  <c r="BD494" i="33"/>
  <c r="BD504" i="33"/>
  <c r="BD467" i="33"/>
  <c r="BE457" i="33"/>
  <c r="BD456" i="33"/>
  <c r="BD466" i="33"/>
  <c r="BE490" i="33"/>
  <c r="BD489" i="33"/>
  <c r="BD420" i="33"/>
  <c r="BD416" i="33"/>
  <c r="BE415" i="33"/>
  <c r="BC421" i="33"/>
  <c r="BD411" i="33"/>
  <c r="BE410" i="33"/>
  <c r="BE412" i="33"/>
  <c r="BD422" i="33"/>
  <c r="BF405" i="33"/>
  <c r="AA405" i="40"/>
  <c r="BE406" i="33"/>
  <c r="BC436" i="33"/>
  <c r="BE427" i="33"/>
  <c r="BD437" i="33"/>
  <c r="BD426" i="33"/>
  <c r="BE425" i="33"/>
  <c r="BD435" i="33"/>
  <c r="BE430" i="33"/>
  <c r="BD431" i="33"/>
  <c r="BE389" i="33"/>
  <c r="BD399" i="33"/>
  <c r="BC601" i="33"/>
  <c r="BC640" i="33"/>
  <c r="BF372" i="33"/>
  <c r="AA372" i="40"/>
  <c r="BE373" i="33"/>
  <c r="BG581" i="33"/>
  <c r="BG548" i="33"/>
  <c r="BH582" i="33"/>
  <c r="BH45" i="33"/>
  <c r="BG583" i="33"/>
  <c r="BD605" i="33"/>
  <c r="BD606" i="33"/>
  <c r="BD54" i="33"/>
  <c r="BD600" i="33"/>
  <c r="BE599" i="33"/>
  <c r="BE589" i="33"/>
  <c r="BE590" i="33"/>
  <c r="BF588" i="33"/>
  <c r="AA588" i="40"/>
  <c r="BE587" i="33"/>
  <c r="BE598" i="33"/>
  <c r="BE604" i="33"/>
  <c r="BG650" i="33"/>
  <c r="BG649" i="33"/>
  <c r="BH648" i="33"/>
  <c r="BG551" i="33"/>
  <c r="BI594" i="33"/>
  <c r="BH593" i="33"/>
  <c r="BH550" i="33"/>
  <c r="BF584" i="33"/>
  <c r="BF636" i="33"/>
  <c r="AA636" i="40"/>
  <c r="AA637" i="40"/>
  <c r="BD368" i="33"/>
  <c r="BE367" i="33"/>
  <c r="BF549" i="33"/>
  <c r="BF552" i="33"/>
  <c r="BF553" i="33"/>
  <c r="BF557" i="33"/>
  <c r="AA557" i="40"/>
  <c r="BB645" i="33"/>
  <c r="BB646" i="33"/>
  <c r="BD388" i="33"/>
  <c r="BE387" i="33"/>
  <c r="BD397" i="33"/>
  <c r="BE637" i="33"/>
  <c r="BE638" i="33"/>
  <c r="BB641" i="33"/>
  <c r="BB642" i="33"/>
  <c r="BF258" i="33"/>
  <c r="BF215" i="33"/>
  <c r="BF1633" i="33"/>
  <c r="AA1633" i="40"/>
  <c r="BG259" i="33"/>
  <c r="BE392" i="33"/>
  <c r="BD393" i="33"/>
  <c r="BE377" i="33"/>
  <c r="BD378" i="33"/>
  <c r="BD383" i="33"/>
  <c r="BD382" i="33"/>
  <c r="BC607" i="33"/>
  <c r="BC644" i="33"/>
  <c r="BE558" i="33"/>
  <c r="BE559" i="33"/>
  <c r="BE562" i="33"/>
  <c r="BE1667" i="33"/>
  <c r="BC398" i="33"/>
  <c r="BE384" i="33"/>
  <c r="BB138" i="33"/>
  <c r="BC155" i="33"/>
  <c r="BC175" i="33"/>
  <c r="BC185" i="33"/>
  <c r="BD122" i="33"/>
  <c r="BF311" i="33"/>
  <c r="AA311" i="40"/>
  <c r="AA312" i="40"/>
  <c r="BE313" i="33"/>
  <c r="BE312" i="33"/>
  <c r="BE216" i="33"/>
  <c r="BA305" i="33"/>
  <c r="BA304" i="33"/>
  <c r="BC223" i="33"/>
  <c r="BC224" i="33"/>
  <c r="BC227" i="33"/>
  <c r="BC1666" i="33"/>
  <c r="BD214" i="33"/>
  <c r="BD1632" i="33"/>
  <c r="BD217" i="33"/>
  <c r="BD218" i="33"/>
  <c r="BD222" i="33"/>
  <c r="BB272" i="33"/>
  <c r="BB307" i="33"/>
  <c r="BC300" i="33"/>
  <c r="BC301" i="33"/>
  <c r="BA309" i="33"/>
  <c r="BA308" i="33"/>
  <c r="BB266" i="33"/>
  <c r="BB303" i="33"/>
  <c r="BD249" i="33"/>
  <c r="BD299" i="33"/>
  <c r="BE248" i="33"/>
  <c r="BF247" i="33"/>
  <c r="BF44" i="33"/>
  <c r="AA44" i="40"/>
  <c r="BE246" i="33"/>
  <c r="BE213" i="33"/>
  <c r="BD255" i="33"/>
  <c r="BD264" i="33"/>
  <c r="BC265" i="33"/>
  <c r="BC270" i="33"/>
  <c r="BC271" i="33"/>
  <c r="BC53" i="33"/>
  <c r="BF253" i="33"/>
  <c r="AA253" i="40"/>
  <c r="BE254" i="33"/>
  <c r="BE252" i="33"/>
  <c r="BE263" i="33"/>
  <c r="BE269" i="33"/>
  <c r="BB186" i="33"/>
  <c r="BC160" i="33"/>
  <c r="BB171" i="33"/>
  <c r="BC184" i="33"/>
  <c r="BC169" i="33"/>
  <c r="BB148" i="33"/>
  <c r="BB132" i="33"/>
  <c r="BC139" i="33"/>
  <c r="BB150" i="33"/>
  <c r="BA1738" i="33"/>
  <c r="AV1980" i="33"/>
  <c r="AZ1738" i="33"/>
  <c r="AZ1949" i="33"/>
  <c r="AK1873" i="33"/>
  <c r="AL1981" i="33"/>
  <c r="BG1775" i="33"/>
  <c r="BG1776" i="33"/>
  <c r="AA1759" i="40"/>
  <c r="AJ1928" i="33"/>
  <c r="AJ1929" i="33"/>
  <c r="AJ1930" i="33"/>
  <c r="AJ1763" i="33"/>
  <c r="Z1665" i="40"/>
  <c r="Z1672" i="40"/>
  <c r="BC1783" i="33"/>
  <c r="BB1788" i="33"/>
  <c r="BB1880" i="33"/>
  <c r="BB1784" i="33"/>
  <c r="AZ1673" i="33"/>
  <c r="AZ1687" i="33"/>
  <c r="BE1634" i="33"/>
  <c r="AU1970" i="33"/>
  <c r="AU1748" i="33"/>
  <c r="AA1478" i="40"/>
  <c r="AZ1744" i="33"/>
  <c r="AZ1757" i="33"/>
  <c r="Z1641" i="40"/>
  <c r="BG1859" i="33"/>
  <c r="BG1861" i="33"/>
  <c r="BG1885" i="33"/>
  <c r="BH1858" i="33"/>
  <c r="BH1861" i="33"/>
  <c r="BH1885" i="33"/>
  <c r="BI1858" i="33"/>
  <c r="BG1964" i="33"/>
  <c r="AX1649" i="33"/>
  <c r="AX1650" i="33"/>
  <c r="Y1648" i="40"/>
  <c r="BD1631" i="33"/>
  <c r="BD1794" i="33"/>
  <c r="BC1636" i="33"/>
  <c r="AY1961" i="33"/>
  <c r="AA1474" i="40"/>
  <c r="AA1475" i="40"/>
  <c r="BG1405" i="33"/>
  <c r="BC1482" i="33"/>
  <c r="AA254" i="40"/>
  <c r="AA255" i="40"/>
  <c r="AA264" i="40"/>
  <c r="BE1482" i="33"/>
  <c r="AZ703" i="33"/>
  <c r="BD1484" i="33"/>
  <c r="AA589" i="40"/>
  <c r="AA590" i="40"/>
  <c r="AA599" i="40"/>
  <c r="BB185" i="33"/>
  <c r="AA247" i="40"/>
  <c r="AA248" i="40"/>
  <c r="BE46" i="33"/>
  <c r="BC771" i="33"/>
  <c r="BC811" i="33"/>
  <c r="AY1672" i="33"/>
  <c r="AY1673" i="33"/>
  <c r="Z781" i="40"/>
  <c r="AY834" i="33"/>
  <c r="AY64" i="33"/>
  <c r="AY67" i="33"/>
  <c r="AY784" i="33"/>
  <c r="AY786" i="33"/>
  <c r="AY1679" i="33"/>
  <c r="BB170" i="33"/>
  <c r="AW1762" i="33"/>
  <c r="AW1759" i="33"/>
  <c r="AA558" i="40"/>
  <c r="AA559" i="40"/>
  <c r="AA562" i="40"/>
  <c r="AA563" i="40"/>
  <c r="AA258" i="40"/>
  <c r="AY361" i="33"/>
  <c r="AX568" i="33"/>
  <c r="Y568" i="40"/>
  <c r="AW1659" i="33"/>
  <c r="AW1970" i="33"/>
  <c r="AW1971" i="33"/>
  <c r="AW1980" i="33"/>
  <c r="AW1658" i="33"/>
  <c r="AW1867" i="33"/>
  <c r="BB149" i="33"/>
  <c r="Z138" i="40"/>
  <c r="Z149" i="40"/>
  <c r="AY112" i="33"/>
  <c r="AX1656" i="33"/>
  <c r="Y1656" i="40"/>
  <c r="AX233" i="33"/>
  <c r="Y233" i="40"/>
  <c r="AA215" i="40"/>
  <c r="BA67" i="33"/>
  <c r="AZ1683" i="33"/>
  <c r="AZ1758" i="33"/>
  <c r="BB64" i="33"/>
  <c r="BB784" i="33"/>
  <c r="BD63" i="33"/>
  <c r="BD566" i="33"/>
  <c r="BD1962" i="33"/>
  <c r="BI1859" i="33"/>
  <c r="BI1964" i="33"/>
  <c r="BD1947" i="33"/>
  <c r="BA1676" i="33"/>
  <c r="BA1740" i="33"/>
  <c r="BA1741" i="33"/>
  <c r="BA297" i="33"/>
  <c r="BB295" i="33"/>
  <c r="BB296" i="33"/>
  <c r="BC58" i="33"/>
  <c r="BC1810" i="33"/>
  <c r="BC1813" i="33"/>
  <c r="BC1886" i="33"/>
  <c r="BB1677" i="33"/>
  <c r="Z1677" i="40"/>
  <c r="BB62" i="33"/>
  <c r="Z62" i="40"/>
  <c r="BA1650" i="33"/>
  <c r="BA1652" i="33"/>
  <c r="AY1652" i="33"/>
  <c r="BA1673" i="33"/>
  <c r="BA1805" i="33"/>
  <c r="BA1963" i="33"/>
  <c r="BA1949" i="33"/>
  <c r="AU1866" i="33"/>
  <c r="AU1869" i="33"/>
  <c r="AU1924" i="33"/>
  <c r="AT1922" i="33"/>
  <c r="BB1793" i="33"/>
  <c r="BB1736" i="33"/>
  <c r="BB1737" i="33"/>
  <c r="BB1756" i="33"/>
  <c r="Z1735" i="40"/>
  <c r="BB1803" i="33"/>
  <c r="BB1804" i="33"/>
  <c r="BB1805" i="33"/>
  <c r="BB1963" i="33"/>
  <c r="BB1949" i="33"/>
  <c r="BB1900" i="33"/>
  <c r="Z1780" i="40"/>
  <c r="BC726" i="33"/>
  <c r="BB1672" i="33"/>
  <c r="BG1801" i="33"/>
  <c r="BG1879" i="33"/>
  <c r="BH1775" i="33"/>
  <c r="BB1679" i="33"/>
  <c r="BB834" i="33"/>
  <c r="BB1757" i="33"/>
  <c r="BB1687" i="33"/>
  <c r="BB1688" i="33"/>
  <c r="BB1647" i="33"/>
  <c r="Z1647" i="40"/>
  <c r="BB1744" i="33"/>
  <c r="BJ1543" i="33"/>
  <c r="BJ1544" i="33"/>
  <c r="BJ1642" i="33"/>
  <c r="AB1642" i="40"/>
  <c r="BJ1547" i="33"/>
  <c r="BJ1548" i="33"/>
  <c r="AB1548" i="40"/>
  <c r="BB843" i="33"/>
  <c r="BB844" i="33"/>
  <c r="BE727" i="33"/>
  <c r="BF717" i="33"/>
  <c r="AA717" i="40"/>
  <c r="BA836" i="33"/>
  <c r="BA835" i="33"/>
  <c r="BK1542" i="33"/>
  <c r="BL1539" i="33"/>
  <c r="BG1732" i="33"/>
  <c r="BF1733" i="33"/>
  <c r="BF1734" i="33"/>
  <c r="BD807" i="33"/>
  <c r="BE806" i="33"/>
  <c r="BD805" i="33"/>
  <c r="BD811" i="33"/>
  <c r="BD812" i="33"/>
  <c r="BD813" i="33"/>
  <c r="BD55" i="33"/>
  <c r="AB1406" i="40"/>
  <c r="AZ1648" i="33"/>
  <c r="BF800" i="33"/>
  <c r="BF46" i="33"/>
  <c r="BF49" i="33"/>
  <c r="BE799" i="33"/>
  <c r="BE768" i="33"/>
  <c r="BE770" i="33"/>
  <c r="BE771" i="33"/>
  <c r="BE775" i="33"/>
  <c r="BE801" i="33"/>
  <c r="BD721" i="33"/>
  <c r="BE720" i="33"/>
  <c r="BD725" i="33"/>
  <c r="AB1472" i="40"/>
  <c r="BC846" i="33"/>
  <c r="BC814" i="33"/>
  <c r="BC1794" i="33"/>
  <c r="BC1785" i="33"/>
  <c r="BD802" i="33"/>
  <c r="BD838" i="33"/>
  <c r="BG850" i="33"/>
  <c r="BF852" i="33"/>
  <c r="BF851" i="33"/>
  <c r="BF769" i="33"/>
  <c r="AA769" i="40"/>
  <c r="BH1405" i="33"/>
  <c r="BH1732" i="33"/>
  <c r="BE715" i="33"/>
  <c r="BD716" i="33"/>
  <c r="BC808" i="33"/>
  <c r="BC842" i="33"/>
  <c r="BD780" i="33"/>
  <c r="BD1668" i="33"/>
  <c r="BD776" i="33"/>
  <c r="BD777" i="33"/>
  <c r="AB1471" i="40"/>
  <c r="BC741" i="33"/>
  <c r="BH1418" i="33"/>
  <c r="BE732" i="33"/>
  <c r="BD742" i="33"/>
  <c r="BE735" i="33"/>
  <c r="BD736" i="33"/>
  <c r="BD740" i="33"/>
  <c r="BE730" i="33"/>
  <c r="BD731" i="33"/>
  <c r="AA1479" i="40"/>
  <c r="BC839" i="33"/>
  <c r="BC840" i="33"/>
  <c r="BB847" i="33"/>
  <c r="BB848" i="33"/>
  <c r="BD632" i="33"/>
  <c r="BD1678" i="33"/>
  <c r="BE563" i="33"/>
  <c r="BC633" i="33"/>
  <c r="BC634" i="33"/>
  <c r="BC228" i="33"/>
  <c r="BC231" i="33"/>
  <c r="BD436" i="33"/>
  <c r="BH1410" i="33"/>
  <c r="BG1411" i="33"/>
  <c r="BE712" i="33"/>
  <c r="BD711" i="33"/>
  <c r="BF490" i="33"/>
  <c r="AA490" i="40"/>
  <c r="BE489" i="33"/>
  <c r="BE482" i="33"/>
  <c r="BF472" i="33"/>
  <c r="AA472" i="40"/>
  <c r="BE471" i="33"/>
  <c r="BE481" i="33"/>
  <c r="BF457" i="33"/>
  <c r="AA457" i="40"/>
  <c r="BE467" i="33"/>
  <c r="BE456" i="33"/>
  <c r="BE466" i="33"/>
  <c r="BF510" i="33"/>
  <c r="AA510" i="40"/>
  <c r="BE520" i="33"/>
  <c r="BE509" i="33"/>
  <c r="BE519" i="33"/>
  <c r="BF495" i="33"/>
  <c r="AA495" i="40"/>
  <c r="BE505" i="33"/>
  <c r="BE494" i="33"/>
  <c r="BE504" i="33"/>
  <c r="BF452" i="33"/>
  <c r="AA452" i="40"/>
  <c r="BE451" i="33"/>
  <c r="BE422" i="33"/>
  <c r="BF412" i="33"/>
  <c r="AA412" i="40"/>
  <c r="AA422" i="40"/>
  <c r="BE411" i="33"/>
  <c r="BF410" i="33"/>
  <c r="AA410" i="40"/>
  <c r="BF427" i="33"/>
  <c r="AA427" i="40"/>
  <c r="AA437" i="40"/>
  <c r="BE437" i="33"/>
  <c r="BF415" i="33"/>
  <c r="AA415" i="40"/>
  <c r="BE420" i="33"/>
  <c r="BE416" i="33"/>
  <c r="BE426" i="33"/>
  <c r="BF425" i="33"/>
  <c r="AA425" i="40"/>
  <c r="BE435" i="33"/>
  <c r="BD421" i="33"/>
  <c r="BF430" i="33"/>
  <c r="AA430" i="40"/>
  <c r="BE431" i="33"/>
  <c r="BF406" i="33"/>
  <c r="AA406" i="40"/>
  <c r="BG405" i="33"/>
  <c r="BG549" i="33"/>
  <c r="BG552" i="33"/>
  <c r="BG553" i="33"/>
  <c r="BG557" i="33"/>
  <c r="BG372" i="33"/>
  <c r="BF373" i="33"/>
  <c r="AA373" i="40"/>
  <c r="BE388" i="33"/>
  <c r="BF387" i="33"/>
  <c r="AA387" i="40"/>
  <c r="BE397" i="33"/>
  <c r="BJ594" i="33"/>
  <c r="AB594" i="40"/>
  <c r="BI593" i="33"/>
  <c r="BI550" i="33"/>
  <c r="BE600" i="33"/>
  <c r="BE605" i="33"/>
  <c r="BE606" i="33"/>
  <c r="BE54" i="33"/>
  <c r="BC642" i="33"/>
  <c r="BC641" i="33"/>
  <c r="BF638" i="33"/>
  <c r="BF637" i="33"/>
  <c r="BF558" i="33"/>
  <c r="BF559" i="33"/>
  <c r="BF562" i="33"/>
  <c r="BF1667" i="33"/>
  <c r="AA1667" i="40"/>
  <c r="BD601" i="33"/>
  <c r="BD640" i="33"/>
  <c r="BC645" i="33"/>
  <c r="BC646" i="33"/>
  <c r="BF599" i="33"/>
  <c r="BF587" i="33"/>
  <c r="BG588" i="33"/>
  <c r="BF589" i="33"/>
  <c r="BF590" i="33"/>
  <c r="BF377" i="33"/>
  <c r="AA377" i="40"/>
  <c r="AA382" i="40"/>
  <c r="BE378" i="33"/>
  <c r="BE383" i="33"/>
  <c r="BE382" i="33"/>
  <c r="BH649" i="33"/>
  <c r="BH650" i="33"/>
  <c r="BI648" i="33"/>
  <c r="BH551" i="33"/>
  <c r="BD644" i="33"/>
  <c r="BD607" i="33"/>
  <c r="BG258" i="33"/>
  <c r="BH259" i="33"/>
  <c r="BD398" i="33"/>
  <c r="BF367" i="33"/>
  <c r="AA367" i="40"/>
  <c r="BE368" i="33"/>
  <c r="BG584" i="33"/>
  <c r="BG636" i="33"/>
  <c r="BE399" i="33"/>
  <c r="BF389" i="33"/>
  <c r="AA389" i="40"/>
  <c r="AA399" i="40"/>
  <c r="BE393" i="33"/>
  <c r="BF392" i="33"/>
  <c r="AA392" i="40"/>
  <c r="BI582" i="33"/>
  <c r="BI45" i="33"/>
  <c r="BH583" i="33"/>
  <c r="BH581" i="33"/>
  <c r="BH548" i="33"/>
  <c r="BF384" i="33"/>
  <c r="BC138" i="33"/>
  <c r="BC149" i="33"/>
  <c r="BE122" i="33"/>
  <c r="BD155" i="33"/>
  <c r="BD223" i="33"/>
  <c r="BD224" i="33"/>
  <c r="BD227" i="33"/>
  <c r="BD1666" i="33"/>
  <c r="BB309" i="33"/>
  <c r="BB308" i="33"/>
  <c r="BE249" i="33"/>
  <c r="BE299" i="33"/>
  <c r="BE214" i="33"/>
  <c r="BE217" i="33"/>
  <c r="BE218" i="33"/>
  <c r="BE222" i="33"/>
  <c r="BB305" i="33"/>
  <c r="BB304" i="33"/>
  <c r="BC272" i="33"/>
  <c r="BC307" i="33"/>
  <c r="BC266" i="33"/>
  <c r="BC303" i="33"/>
  <c r="BD300" i="33"/>
  <c r="BD301" i="33"/>
  <c r="BG311" i="33"/>
  <c r="BF312" i="33"/>
  <c r="BF313" i="33"/>
  <c r="BF216" i="33"/>
  <c r="BF248" i="33"/>
  <c r="BG247" i="33"/>
  <c r="BF246" i="33"/>
  <c r="BF213" i="33"/>
  <c r="BD160" i="33"/>
  <c r="BC171" i="33"/>
  <c r="BC170" i="33"/>
  <c r="BC186" i="33"/>
  <c r="BD270" i="33"/>
  <c r="BD271" i="33"/>
  <c r="BD53" i="33"/>
  <c r="BD265" i="33"/>
  <c r="BE255" i="33"/>
  <c r="BE264" i="33"/>
  <c r="BG253" i="33"/>
  <c r="BF254" i="33"/>
  <c r="BF252" i="33"/>
  <c r="BF263" i="33"/>
  <c r="BF269" i="33"/>
  <c r="BD184" i="33"/>
  <c r="BD169" i="33"/>
  <c r="AA156" i="40"/>
  <c r="BC150" i="33"/>
  <c r="BD139" i="33"/>
  <c r="BC132" i="33"/>
  <c r="BC148" i="33"/>
  <c r="BB1890" i="33"/>
  <c r="Z1760" i="40"/>
  <c r="AL1982" i="33"/>
  <c r="V1861" i="40"/>
  <c r="AK1882" i="33"/>
  <c r="AK1895" i="33"/>
  <c r="AK1935" i="33"/>
  <c r="AK1936" i="33"/>
  <c r="AK2087" i="33"/>
  <c r="AK2098" i="33"/>
  <c r="AU1971" i="33"/>
  <c r="AY1966" i="33"/>
  <c r="Z1843" i="40"/>
  <c r="Z1829" i="40"/>
  <c r="AV1750" i="33"/>
  <c r="Z1715" i="40"/>
  <c r="Z1716" i="40"/>
  <c r="Z1736" i="40"/>
  <c r="AZ1745" i="33"/>
  <c r="Z1723" i="40"/>
  <c r="Z1724" i="40"/>
  <c r="BA1746" i="33"/>
  <c r="AZ1688" i="33"/>
  <c r="Z1688" i="40"/>
  <c r="Z1687" i="40"/>
  <c r="AY1676" i="33"/>
  <c r="AY1683" i="33"/>
  <c r="Z1679" i="40"/>
  <c r="AU1749" i="33"/>
  <c r="AU1750" i="33"/>
  <c r="AZ1746" i="33"/>
  <c r="BD1665" i="33"/>
  <c r="BE1632" i="33"/>
  <c r="BI1861" i="33"/>
  <c r="BI1885" i="33"/>
  <c r="BJ1858" i="33"/>
  <c r="BC1641" i="33"/>
  <c r="AX1961" i="33"/>
  <c r="AX1652" i="33"/>
  <c r="Y1652" i="40"/>
  <c r="Y1650" i="40"/>
  <c r="Y1649" i="40"/>
  <c r="AX1946" i="33"/>
  <c r="AB1543" i="40"/>
  <c r="BD1635" i="33"/>
  <c r="AA216" i="40"/>
  <c r="BF1634" i="33"/>
  <c r="AA1634" i="40"/>
  <c r="BE1631" i="33"/>
  <c r="BE1635" i="33"/>
  <c r="BE1636" i="33"/>
  <c r="BE1641" i="33"/>
  <c r="AB1547" i="40"/>
  <c r="AB1544" i="40"/>
  <c r="AA213" i="40"/>
  <c r="AA214" i="40"/>
  <c r="Z64" i="40"/>
  <c r="AX1655" i="33"/>
  <c r="AX1658" i="33"/>
  <c r="AX1748" i="33"/>
  <c r="AX1749" i="33"/>
  <c r="AW1748" i="33"/>
  <c r="AW1750" i="33"/>
  <c r="AZ1649" i="33"/>
  <c r="BG1418" i="33"/>
  <c r="BC1484" i="33"/>
  <c r="BH1420" i="33"/>
  <c r="BA703" i="33"/>
  <c r="AZ786" i="33"/>
  <c r="BE1484" i="33"/>
  <c r="AA270" i="40"/>
  <c r="AA271" i="40"/>
  <c r="AA265" i="40"/>
  <c r="BF1482" i="33"/>
  <c r="AA1482" i="40"/>
  <c r="AA800" i="40"/>
  <c r="AA801" i="40"/>
  <c r="AA802" i="40"/>
  <c r="AA299" i="40"/>
  <c r="AA300" i="40"/>
  <c r="AA249" i="40"/>
  <c r="BG44" i="33"/>
  <c r="BE49" i="33"/>
  <c r="AA49" i="40"/>
  <c r="AA46" i="40"/>
  <c r="AA600" i="40"/>
  <c r="AA601" i="40"/>
  <c r="AA605" i="40"/>
  <c r="AA606" i="40"/>
  <c r="AA607" i="40"/>
  <c r="Z834" i="40"/>
  <c r="Z835" i="40"/>
  <c r="AY1684" i="33"/>
  <c r="Z784" i="40"/>
  <c r="BC775" i="33"/>
  <c r="AY835" i="33"/>
  <c r="AY836" i="33"/>
  <c r="AZ836" i="33"/>
  <c r="AA420" i="40"/>
  <c r="AZ361" i="33"/>
  <c r="AY568" i="33"/>
  <c r="BF598" i="33"/>
  <c r="BF604" i="33"/>
  <c r="AA587" i="40"/>
  <c r="AA598" i="40"/>
  <c r="AA604" i="40"/>
  <c r="AA397" i="40"/>
  <c r="AA252" i="40"/>
  <c r="AA263" i="40"/>
  <c r="AA269" i="40"/>
  <c r="BG215" i="33"/>
  <c r="BG1633" i="33"/>
  <c r="AA435" i="40"/>
  <c r="AZ112" i="33"/>
  <c r="AY1656" i="33"/>
  <c r="AY233" i="33"/>
  <c r="BB67" i="33"/>
  <c r="Z67" i="40"/>
  <c r="BA1684" i="33"/>
  <c r="BE63" i="33"/>
  <c r="BE566" i="33"/>
  <c r="BA1946" i="33"/>
  <c r="BA1950" i="33"/>
  <c r="BJ1859" i="33"/>
  <c r="BJ1964" i="33"/>
  <c r="AB1844" i="40"/>
  <c r="BC295" i="33"/>
  <c r="BC297" i="33"/>
  <c r="BA1683" i="33"/>
  <c r="BA1758" i="33"/>
  <c r="BB1676" i="33"/>
  <c r="BB1683" i="33"/>
  <c r="BD58" i="33"/>
  <c r="BB297" i="33"/>
  <c r="BE1812" i="33"/>
  <c r="BE1947" i="33"/>
  <c r="BE1962" i="33"/>
  <c r="BD1810" i="33"/>
  <c r="BD1813" i="33"/>
  <c r="BD1886" i="33"/>
  <c r="BC1677" i="33"/>
  <c r="BC62" i="33"/>
  <c r="BA1961" i="33"/>
  <c r="BA1966" i="33"/>
  <c r="BB1673" i="33"/>
  <c r="AV1866" i="33"/>
  <c r="AV1869" i="33"/>
  <c r="AV1924" i="33"/>
  <c r="AU1922" i="33"/>
  <c r="BA1742" i="33"/>
  <c r="BB1738" i="33"/>
  <c r="BD1785" i="33"/>
  <c r="BD1788" i="33"/>
  <c r="AZ1650" i="33"/>
  <c r="BF730" i="33"/>
  <c r="AA730" i="40"/>
  <c r="BE731" i="33"/>
  <c r="BH1733" i="33"/>
  <c r="BH1734" i="33"/>
  <c r="BC1756" i="33"/>
  <c r="BC1736" i="33"/>
  <c r="BE721" i="33"/>
  <c r="BF720" i="33"/>
  <c r="AA720" i="40"/>
  <c r="AB1403" i="40"/>
  <c r="BI1418" i="33"/>
  <c r="BD781" i="33"/>
  <c r="AB1400" i="40"/>
  <c r="BI1405" i="33"/>
  <c r="BI1777" i="33"/>
  <c r="BD814" i="33"/>
  <c r="BD846" i="33"/>
  <c r="BG1734" i="33"/>
  <c r="BG1733" i="33"/>
  <c r="BB1746" i="33"/>
  <c r="BB1745" i="33"/>
  <c r="BE1792" i="33"/>
  <c r="BD1803" i="33"/>
  <c r="BD1900" i="33"/>
  <c r="BC848" i="33"/>
  <c r="BC847" i="33"/>
  <c r="BE802" i="33"/>
  <c r="BE838" i="33"/>
  <c r="BG717" i="33"/>
  <c r="BF727" i="33"/>
  <c r="AA727" i="40"/>
  <c r="BB1648" i="33"/>
  <c r="BB1650" i="33"/>
  <c r="BB1961" i="33"/>
  <c r="BB1966" i="33"/>
  <c r="BE736" i="33"/>
  <c r="BE740" i="33"/>
  <c r="BF735" i="33"/>
  <c r="AA735" i="40"/>
  <c r="BE776" i="33"/>
  <c r="BE777" i="33"/>
  <c r="BE780" i="33"/>
  <c r="BE1668" i="33"/>
  <c r="BE805" i="33"/>
  <c r="BE811" i="33"/>
  <c r="BF806" i="33"/>
  <c r="AA806" i="40"/>
  <c r="BE807" i="33"/>
  <c r="BE812" i="33"/>
  <c r="BE813" i="33"/>
  <c r="BE55" i="33"/>
  <c r="BM1539" i="33"/>
  <c r="BL1542" i="33"/>
  <c r="BC843" i="33"/>
  <c r="BC844" i="33"/>
  <c r="BD1783" i="33"/>
  <c r="BC1784" i="33"/>
  <c r="BC1802" i="33"/>
  <c r="BC1880" i="33"/>
  <c r="BC1890" i="33"/>
  <c r="BC1894" i="33"/>
  <c r="BG800" i="33"/>
  <c r="BF799" i="33"/>
  <c r="BF768" i="33"/>
  <c r="BF770" i="33"/>
  <c r="BF771" i="33"/>
  <c r="BF775" i="33"/>
  <c r="BF801" i="33"/>
  <c r="BD842" i="33"/>
  <c r="BD808" i="33"/>
  <c r="BK1543" i="33"/>
  <c r="BK1547" i="33"/>
  <c r="BE742" i="33"/>
  <c r="BF732" i="33"/>
  <c r="AA732" i="40"/>
  <c r="BH1474" i="33"/>
  <c r="BH1475" i="33"/>
  <c r="AB1466" i="40"/>
  <c r="BD726" i="33"/>
  <c r="BH850" i="33"/>
  <c r="BG852" i="33"/>
  <c r="BG851" i="33"/>
  <c r="BG769" i="33"/>
  <c r="BC1803" i="33"/>
  <c r="BD1792" i="33"/>
  <c r="BD1793" i="33"/>
  <c r="BC1793" i="33"/>
  <c r="BC1900" i="33"/>
  <c r="AB1465" i="40"/>
  <c r="BD741" i="33"/>
  <c r="BE725" i="33"/>
  <c r="BE716" i="33"/>
  <c r="BF715" i="33"/>
  <c r="AA715" i="40"/>
  <c r="BD839" i="33"/>
  <c r="BD840" i="33"/>
  <c r="BC1788" i="33"/>
  <c r="BH1777" i="33"/>
  <c r="BH1776" i="33"/>
  <c r="BB836" i="33"/>
  <c r="BB835" i="33"/>
  <c r="BD228" i="33"/>
  <c r="BD231" i="33"/>
  <c r="BF563" i="33"/>
  <c r="BE632" i="33"/>
  <c r="BE1678" i="33"/>
  <c r="BD633" i="33"/>
  <c r="BD634" i="33"/>
  <c r="BH552" i="33"/>
  <c r="BH553" i="33"/>
  <c r="BH557" i="33"/>
  <c r="BH562" i="33"/>
  <c r="BH1667" i="33"/>
  <c r="BI1410" i="33"/>
  <c r="BH1411" i="33"/>
  <c r="BE398" i="33"/>
  <c r="BF712" i="33"/>
  <c r="AA712" i="40"/>
  <c r="BE711" i="33"/>
  <c r="BG452" i="33"/>
  <c r="BF451" i="33"/>
  <c r="AA451" i="40"/>
  <c r="BF467" i="33"/>
  <c r="AA467" i="40"/>
  <c r="BG457" i="33"/>
  <c r="BF456" i="33"/>
  <c r="BF494" i="33"/>
  <c r="BG495" i="33"/>
  <c r="BF505" i="33"/>
  <c r="AA505" i="40"/>
  <c r="BG472" i="33"/>
  <c r="BF482" i="33"/>
  <c r="AA482" i="40"/>
  <c r="BF471" i="33"/>
  <c r="BG510" i="33"/>
  <c r="BF520" i="33"/>
  <c r="AA520" i="40"/>
  <c r="BF509" i="33"/>
  <c r="BG490" i="33"/>
  <c r="BF489" i="33"/>
  <c r="AA489" i="40"/>
  <c r="BG427" i="33"/>
  <c r="BF437" i="33"/>
  <c r="BF411" i="33"/>
  <c r="AA411" i="40"/>
  <c r="BG410" i="33"/>
  <c r="BF426" i="33"/>
  <c r="AA426" i="40"/>
  <c r="BF435" i="33"/>
  <c r="BG425" i="33"/>
  <c r="BF420" i="33"/>
  <c r="BG415" i="33"/>
  <c r="BF416" i="33"/>
  <c r="AA416" i="40"/>
  <c r="BF431" i="33"/>
  <c r="AA431" i="40"/>
  <c r="BG430" i="33"/>
  <c r="BE436" i="33"/>
  <c r="BG412" i="33"/>
  <c r="BF422" i="33"/>
  <c r="BH405" i="33"/>
  <c r="BG406" i="33"/>
  <c r="BE421" i="33"/>
  <c r="BF388" i="33"/>
  <c r="AA388" i="40"/>
  <c r="BG387" i="33"/>
  <c r="BF397" i="33"/>
  <c r="BH258" i="33"/>
  <c r="BH215" i="33"/>
  <c r="BH1633" i="33"/>
  <c r="BI259" i="33"/>
  <c r="BG637" i="33"/>
  <c r="BG638" i="33"/>
  <c r="BD642" i="33"/>
  <c r="BD641" i="33"/>
  <c r="BE607" i="33"/>
  <c r="BE644" i="33"/>
  <c r="BH372" i="33"/>
  <c r="BG373" i="33"/>
  <c r="BG377" i="33"/>
  <c r="BF378" i="33"/>
  <c r="BF382" i="33"/>
  <c r="BE601" i="33"/>
  <c r="BE640" i="33"/>
  <c r="BE641" i="33"/>
  <c r="BH549" i="33"/>
  <c r="BF399" i="33"/>
  <c r="BG389" i="33"/>
  <c r="BH584" i="33"/>
  <c r="BH636" i="33"/>
  <c r="BD646" i="33"/>
  <c r="BD645" i="33"/>
  <c r="BG562" i="33"/>
  <c r="BG1667" i="33"/>
  <c r="BG558" i="33"/>
  <c r="BG559" i="33"/>
  <c r="BI583" i="33"/>
  <c r="BJ582" i="33"/>
  <c r="BI581" i="33"/>
  <c r="BI548" i="33"/>
  <c r="BG367" i="33"/>
  <c r="BF368" i="33"/>
  <c r="AA368" i="40"/>
  <c r="BG599" i="33"/>
  <c r="BG587" i="33"/>
  <c r="BG589" i="33"/>
  <c r="BG590" i="33"/>
  <c r="BH588" i="33"/>
  <c r="BH599" i="33"/>
  <c r="BK594" i="33"/>
  <c r="BJ593" i="33"/>
  <c r="BJ550" i="33"/>
  <c r="AB550" i="40"/>
  <c r="BF600" i="33"/>
  <c r="BF605" i="33"/>
  <c r="BF606" i="33"/>
  <c r="BF54" i="33"/>
  <c r="AA54" i="40"/>
  <c r="BF393" i="33"/>
  <c r="AA393" i="40"/>
  <c r="BG392" i="33"/>
  <c r="BI649" i="33"/>
  <c r="BI650" i="33"/>
  <c r="BJ648" i="33"/>
  <c r="AB648" i="40"/>
  <c r="AB649" i="40"/>
  <c r="BI551" i="33"/>
  <c r="BG384" i="33"/>
  <c r="AA154" i="40"/>
  <c r="BE155" i="33"/>
  <c r="BD175" i="33"/>
  <c r="BD185" i="33"/>
  <c r="BD138" i="33"/>
  <c r="BD149" i="33"/>
  <c r="BF122" i="33"/>
  <c r="AA122" i="40"/>
  <c r="AA132" i="40"/>
  <c r="BH311" i="33"/>
  <c r="BG312" i="33"/>
  <c r="BG313" i="33"/>
  <c r="BG216" i="33"/>
  <c r="BF214" i="33"/>
  <c r="BF217" i="33"/>
  <c r="BF218" i="33"/>
  <c r="BF222" i="33"/>
  <c r="AA222" i="40"/>
  <c r="BE301" i="33"/>
  <c r="BE300" i="33"/>
  <c r="BD266" i="33"/>
  <c r="BD303" i="33"/>
  <c r="BC305" i="33"/>
  <c r="BC304" i="33"/>
  <c r="BD272" i="33"/>
  <c r="BD307" i="33"/>
  <c r="BF249" i="33"/>
  <c r="BF299" i="33"/>
  <c r="BC309" i="33"/>
  <c r="BC308" i="33"/>
  <c r="BE227" i="33"/>
  <c r="BE1666" i="33"/>
  <c r="BE223" i="33"/>
  <c r="BE224" i="33"/>
  <c r="BG248" i="33"/>
  <c r="BH247" i="33"/>
  <c r="BH44" i="33"/>
  <c r="BG246" i="33"/>
  <c r="BG213" i="33"/>
  <c r="BH253" i="33"/>
  <c r="BG254" i="33"/>
  <c r="BG252" i="33"/>
  <c r="BE175" i="33"/>
  <c r="BD186" i="33"/>
  <c r="BF255" i="33"/>
  <c r="BF264" i="33"/>
  <c r="BE265" i="33"/>
  <c r="BE270" i="33"/>
  <c r="BE271" i="33"/>
  <c r="BE53" i="33"/>
  <c r="BD171" i="33"/>
  <c r="BD170" i="33"/>
  <c r="BE160" i="33"/>
  <c r="BE169" i="33"/>
  <c r="AA159" i="40"/>
  <c r="AA169" i="40"/>
  <c r="BE184" i="33"/>
  <c r="AA174" i="40"/>
  <c r="AA184" i="40"/>
  <c r="BD132" i="33"/>
  <c r="BE139" i="33"/>
  <c r="BD150" i="33"/>
  <c r="BD148" i="33"/>
  <c r="AY1758" i="33"/>
  <c r="AY1946" i="33"/>
  <c r="AY1740" i="33"/>
  <c r="AY1741" i="33"/>
  <c r="AK1928" i="33"/>
  <c r="AK1929" i="33"/>
  <c r="AK1930" i="33"/>
  <c r="AK1763" i="33"/>
  <c r="AX1950" i="33"/>
  <c r="Y1830" i="40"/>
  <c r="Y1826" i="40"/>
  <c r="AM1981" i="33"/>
  <c r="AL1873" i="33"/>
  <c r="G14" i="44"/>
  <c r="G17" i="44"/>
  <c r="G19" i="44"/>
  <c r="V1862" i="40"/>
  <c r="Z1770" i="40"/>
  <c r="BB1894" i="33"/>
  <c r="Z1774" i="40"/>
  <c r="AY1950" i="33"/>
  <c r="AX1966" i="33"/>
  <c r="Y1846" i="40"/>
  <c r="Y1841" i="40"/>
  <c r="AU1980" i="33"/>
  <c r="Y1727" i="40"/>
  <c r="Y1728" i="40"/>
  <c r="BE1665" i="33"/>
  <c r="AZ1684" i="33"/>
  <c r="Z1676" i="40"/>
  <c r="Z1683" i="40"/>
  <c r="BJ1861" i="33"/>
  <c r="BJ1885" i="33"/>
  <c r="BF1632" i="33"/>
  <c r="AA1632" i="40"/>
  <c r="BG1634" i="33"/>
  <c r="BG1812" i="33"/>
  <c r="AX1762" i="33"/>
  <c r="Y1741" i="40"/>
  <c r="BK1858" i="33"/>
  <c r="Y1658" i="40"/>
  <c r="AX1759" i="33"/>
  <c r="Y1738" i="40"/>
  <c r="AX1659" i="33"/>
  <c r="AW1749" i="33"/>
  <c r="AX1750" i="33"/>
  <c r="AA217" i="40"/>
  <c r="AA218" i="40"/>
  <c r="AA246" i="40"/>
  <c r="BK1548" i="33"/>
  <c r="BK1544" i="33"/>
  <c r="BF1631" i="33"/>
  <c r="BD1636" i="33"/>
  <c r="BD1756" i="33"/>
  <c r="Y1655" i="40"/>
  <c r="AX1867" i="33"/>
  <c r="AY1655" i="33"/>
  <c r="AY1762" i="33"/>
  <c r="Z1648" i="40"/>
  <c r="AZ1946" i="33"/>
  <c r="AZ1950" i="33"/>
  <c r="AZ1961" i="33"/>
  <c r="Z1650" i="40"/>
  <c r="BG1420" i="33"/>
  <c r="BG1474" i="33"/>
  <c r="BB703" i="33"/>
  <c r="Z703" i="40"/>
  <c r="BA786" i="33"/>
  <c r="BF1484" i="33"/>
  <c r="AA1484" i="40"/>
  <c r="AA303" i="40"/>
  <c r="AA304" i="40"/>
  <c r="AA266" i="40"/>
  <c r="BI1420" i="33"/>
  <c r="AA307" i="40"/>
  <c r="AA308" i="40"/>
  <c r="AA272" i="40"/>
  <c r="AA812" i="40"/>
  <c r="AA813" i="40"/>
  <c r="AA814" i="40"/>
  <c r="AA807" i="40"/>
  <c r="AA808" i="40"/>
  <c r="BJ45" i="33"/>
  <c r="AB45" i="40"/>
  <c r="AB582" i="40"/>
  <c r="AB583" i="40"/>
  <c r="AB584" i="40"/>
  <c r="BG46" i="33"/>
  <c r="AA768" i="40"/>
  <c r="AZ1742" i="33"/>
  <c r="AA771" i="40"/>
  <c r="AA775" i="40"/>
  <c r="BC776" i="33"/>
  <c r="BC780" i="33"/>
  <c r="BC1668" i="33"/>
  <c r="AA770" i="40"/>
  <c r="AA398" i="40"/>
  <c r="AA421" i="40"/>
  <c r="BF481" i="33"/>
  <c r="AA481" i="40"/>
  <c r="AA471" i="40"/>
  <c r="BF383" i="33"/>
  <c r="AA378" i="40"/>
  <c r="AA383" i="40"/>
  <c r="BF519" i="33"/>
  <c r="AA519" i="40"/>
  <c r="AA509" i="40"/>
  <c r="BF504" i="33"/>
  <c r="AA504" i="40"/>
  <c r="AA494" i="40"/>
  <c r="BG263" i="33"/>
  <c r="BG269" i="33"/>
  <c r="AA436" i="40"/>
  <c r="BF466" i="33"/>
  <c r="AA466" i="40"/>
  <c r="AA456" i="40"/>
  <c r="BG598" i="33"/>
  <c r="BG604" i="33"/>
  <c r="BA112" i="33"/>
  <c r="AZ1656" i="33"/>
  <c r="AZ1655" i="33"/>
  <c r="AZ233" i="33"/>
  <c r="BA361" i="33"/>
  <c r="AZ568" i="33"/>
  <c r="AB593" i="40"/>
  <c r="AA227" i="40"/>
  <c r="AA228" i="40"/>
  <c r="AA295" i="40"/>
  <c r="AA296" i="40"/>
  <c r="AA223" i="40"/>
  <c r="AA224" i="40"/>
  <c r="BC296" i="33"/>
  <c r="BD64" i="33"/>
  <c r="BD784" i="33"/>
  <c r="BB1740" i="33"/>
  <c r="BB1742" i="33"/>
  <c r="BF63" i="33"/>
  <c r="AA63" i="40"/>
  <c r="BF566" i="33"/>
  <c r="AA566" i="40"/>
  <c r="BB1684" i="33"/>
  <c r="BB1758" i="33"/>
  <c r="BE726" i="33"/>
  <c r="BE58" i="33"/>
  <c r="BD1880" i="33"/>
  <c r="BD1890" i="33"/>
  <c r="BD1894" i="33"/>
  <c r="BE1783" i="33"/>
  <c r="BD1802" i="33"/>
  <c r="BD1804" i="33"/>
  <c r="BD1784" i="33"/>
  <c r="BF1812" i="33"/>
  <c r="BF1947" i="33"/>
  <c r="AA1827" i="40"/>
  <c r="BF1962" i="33"/>
  <c r="AA1842" i="40"/>
  <c r="BE1810" i="33"/>
  <c r="BE1813" i="33"/>
  <c r="BE1886" i="33"/>
  <c r="BD1677" i="33"/>
  <c r="BD62" i="33"/>
  <c r="AZ1652" i="33"/>
  <c r="AW1866" i="33"/>
  <c r="AW1869" i="33"/>
  <c r="AW1924" i="33"/>
  <c r="AV1922" i="33"/>
  <c r="BD295" i="33"/>
  <c r="BD297" i="33"/>
  <c r="BB1649" i="33"/>
  <c r="BB1946" i="33"/>
  <c r="BB1950" i="33"/>
  <c r="BE1785" i="33"/>
  <c r="BE1788" i="33"/>
  <c r="BF742" i="33"/>
  <c r="AA742" i="40"/>
  <c r="BG732" i="33"/>
  <c r="BF776" i="33"/>
  <c r="BF777" i="33"/>
  <c r="BF780" i="33"/>
  <c r="BF1668" i="33"/>
  <c r="BE842" i="33"/>
  <c r="BE808" i="33"/>
  <c r="BH717" i="33"/>
  <c r="BG727" i="33"/>
  <c r="BD848" i="33"/>
  <c r="BD847" i="33"/>
  <c r="BJ1418" i="33"/>
  <c r="AB1418" i="40"/>
  <c r="BC1744" i="33"/>
  <c r="BC1687" i="33"/>
  <c r="BC1647" i="33"/>
  <c r="BC1757" i="33"/>
  <c r="BI1474" i="33"/>
  <c r="BI1475" i="33"/>
  <c r="BH800" i="33"/>
  <c r="BH46" i="33"/>
  <c r="BH49" i="33"/>
  <c r="BG799" i="33"/>
  <c r="BG768" i="33"/>
  <c r="BG1631" i="33"/>
  <c r="BG801" i="33"/>
  <c r="BG806" i="33"/>
  <c r="BF805" i="33"/>
  <c r="BF811" i="33"/>
  <c r="BF807" i="33"/>
  <c r="BF812" i="33"/>
  <c r="BF813" i="33"/>
  <c r="BF55" i="33"/>
  <c r="AA55" i="40"/>
  <c r="BG735" i="33"/>
  <c r="BF740" i="33"/>
  <c r="AA740" i="40"/>
  <c r="BF736" i="33"/>
  <c r="AA736" i="40"/>
  <c r="BI1801" i="33"/>
  <c r="BI1879" i="33"/>
  <c r="BJ1775" i="33"/>
  <c r="AB1473" i="40"/>
  <c r="BE839" i="33"/>
  <c r="BE840" i="33"/>
  <c r="BI1732" i="33"/>
  <c r="BF725" i="33"/>
  <c r="AA725" i="40"/>
  <c r="BF716" i="33"/>
  <c r="AA716" i="40"/>
  <c r="BG715" i="33"/>
  <c r="BE781" i="33"/>
  <c r="BE741" i="33"/>
  <c r="BI850" i="33"/>
  <c r="BH852" i="33"/>
  <c r="BH851" i="33"/>
  <c r="BH769" i="33"/>
  <c r="BJ1405" i="33"/>
  <c r="AB1405" i="40"/>
  <c r="BG720" i="33"/>
  <c r="BF721" i="33"/>
  <c r="AA721" i="40"/>
  <c r="BG730" i="33"/>
  <c r="BF731" i="33"/>
  <c r="AA731" i="40"/>
  <c r="BL1547" i="33"/>
  <c r="BL1548" i="33"/>
  <c r="BL1543" i="33"/>
  <c r="BL1544" i="33"/>
  <c r="BL1642" i="33"/>
  <c r="BE1794" i="33"/>
  <c r="BD844" i="33"/>
  <c r="BD843" i="33"/>
  <c r="BC1804" i="33"/>
  <c r="BC1805" i="33"/>
  <c r="BC1963" i="33"/>
  <c r="BN1539" i="33"/>
  <c r="AC1539" i="40"/>
  <c r="BM1542" i="33"/>
  <c r="BB1652" i="33"/>
  <c r="BD1679" i="33"/>
  <c r="BD834" i="33"/>
  <c r="BC1738" i="33"/>
  <c r="BC1737" i="33"/>
  <c r="BH1801" i="33"/>
  <c r="BH1879" i="33"/>
  <c r="BI1775" i="33"/>
  <c r="BI1776" i="33"/>
  <c r="BF802" i="33"/>
  <c r="BF838" i="33"/>
  <c r="AA838" i="40"/>
  <c r="AA839" i="40"/>
  <c r="BE814" i="33"/>
  <c r="BE846" i="33"/>
  <c r="BG563" i="33"/>
  <c r="BH563" i="33"/>
  <c r="BF632" i="33"/>
  <c r="AA632" i="40"/>
  <c r="AA633" i="40"/>
  <c r="BF1678" i="33"/>
  <c r="AA1678" i="40"/>
  <c r="BE634" i="33"/>
  <c r="BE633" i="33"/>
  <c r="BE228" i="33"/>
  <c r="BE231" i="33"/>
  <c r="BH558" i="33"/>
  <c r="BH559" i="33"/>
  <c r="BJ1410" i="33"/>
  <c r="AB1410" i="40"/>
  <c r="BI1411" i="33"/>
  <c r="BF398" i="33"/>
  <c r="BG712" i="33"/>
  <c r="BF711" i="33"/>
  <c r="AA711" i="40"/>
  <c r="BH490" i="33"/>
  <c r="BG489" i="33"/>
  <c r="BG505" i="33"/>
  <c r="BH495" i="33"/>
  <c r="BG494" i="33"/>
  <c r="BG504" i="33"/>
  <c r="BG520" i="33"/>
  <c r="BH510" i="33"/>
  <c r="BG509" i="33"/>
  <c r="BG519" i="33"/>
  <c r="BG467" i="33"/>
  <c r="BH457" i="33"/>
  <c r="BG456" i="33"/>
  <c r="BG466" i="33"/>
  <c r="BH472" i="33"/>
  <c r="BG482" i="33"/>
  <c r="BG471" i="33"/>
  <c r="BG481" i="33"/>
  <c r="BH452" i="33"/>
  <c r="BG451" i="33"/>
  <c r="BF436" i="33"/>
  <c r="BH412" i="33"/>
  <c r="BG422" i="33"/>
  <c r="BI405" i="33"/>
  <c r="BH406" i="33"/>
  <c r="BG431" i="33"/>
  <c r="BH430" i="33"/>
  <c r="BH410" i="33"/>
  <c r="BG411" i="33"/>
  <c r="BG435" i="33"/>
  <c r="BG426" i="33"/>
  <c r="BH425" i="33"/>
  <c r="BE642" i="33"/>
  <c r="BF421" i="33"/>
  <c r="BG416" i="33"/>
  <c r="BH415" i="33"/>
  <c r="BG420" i="33"/>
  <c r="BH427" i="33"/>
  <c r="BG437" i="33"/>
  <c r="BF607" i="33"/>
  <c r="BF644" i="33"/>
  <c r="BF645" i="33"/>
  <c r="BF601" i="33"/>
  <c r="BF640" i="33"/>
  <c r="AA640" i="40"/>
  <c r="AA641" i="40"/>
  <c r="BG368" i="33"/>
  <c r="BH367" i="33"/>
  <c r="BI549" i="33"/>
  <c r="BI552" i="33"/>
  <c r="BI553" i="33"/>
  <c r="BI557" i="33"/>
  <c r="BI372" i="33"/>
  <c r="BH373" i="33"/>
  <c r="BI258" i="33"/>
  <c r="BI215" i="33"/>
  <c r="BI1633" i="33"/>
  <c r="BJ259" i="33"/>
  <c r="AB259" i="40"/>
  <c r="BJ649" i="33"/>
  <c r="BK648" i="33"/>
  <c r="BJ650" i="33"/>
  <c r="BJ551" i="33"/>
  <c r="AB551" i="40"/>
  <c r="BL594" i="33"/>
  <c r="BK593" i="33"/>
  <c r="BK582" i="33"/>
  <c r="BJ583" i="33"/>
  <c r="BJ581" i="33"/>
  <c r="BJ548" i="33"/>
  <c r="AB548" i="40"/>
  <c r="BE646" i="33"/>
  <c r="BE645" i="33"/>
  <c r="BG600" i="33"/>
  <c r="BG605" i="33"/>
  <c r="BG606" i="33"/>
  <c r="BG54" i="33"/>
  <c r="BH587" i="33"/>
  <c r="BH598" i="33"/>
  <c r="BH604" i="33"/>
  <c r="BI588" i="33"/>
  <c r="BH589" i="33"/>
  <c r="BH590" i="33"/>
  <c r="BI584" i="33"/>
  <c r="BI636" i="33"/>
  <c r="BH637" i="33"/>
  <c r="BH638" i="33"/>
  <c r="BG378" i="33"/>
  <c r="BG383" i="33"/>
  <c r="BH377" i="33"/>
  <c r="BG382" i="33"/>
  <c r="BH387" i="33"/>
  <c r="BG388" i="33"/>
  <c r="BG397" i="33"/>
  <c r="BH392" i="33"/>
  <c r="BG393" i="33"/>
  <c r="BG399" i="33"/>
  <c r="BH389" i="33"/>
  <c r="BH384" i="33"/>
  <c r="BG122" i="33"/>
  <c r="BE138" i="33"/>
  <c r="BE149" i="33"/>
  <c r="BF155" i="33"/>
  <c r="AA155" i="40"/>
  <c r="BE272" i="33"/>
  <c r="BE307" i="33"/>
  <c r="BG214" i="33"/>
  <c r="BG217" i="33"/>
  <c r="BG218" i="33"/>
  <c r="BG222" i="33"/>
  <c r="BE266" i="33"/>
  <c r="BE303" i="33"/>
  <c r="BD305" i="33"/>
  <c r="BD304" i="33"/>
  <c r="BD309" i="33"/>
  <c r="BD308" i="33"/>
  <c r="BF223" i="33"/>
  <c r="BF224" i="33"/>
  <c r="BF227" i="33"/>
  <c r="BF1666" i="33"/>
  <c r="BF1665" i="33"/>
  <c r="BG249" i="33"/>
  <c r="BG299" i="33"/>
  <c r="BF301" i="33"/>
  <c r="BF300" i="33"/>
  <c r="BI311" i="33"/>
  <c r="BH312" i="33"/>
  <c r="BH313" i="33"/>
  <c r="BH216" i="33"/>
  <c r="BE170" i="33"/>
  <c r="BE171" i="33"/>
  <c r="BE186" i="33"/>
  <c r="BI253" i="33"/>
  <c r="BH254" i="33"/>
  <c r="BH252" i="33"/>
  <c r="BH263" i="33"/>
  <c r="BH269" i="33"/>
  <c r="BE185" i="33"/>
  <c r="BG255" i="33"/>
  <c r="BG264" i="33"/>
  <c r="BF265" i="33"/>
  <c r="BF270" i="33"/>
  <c r="BF271" i="33"/>
  <c r="BF53" i="33"/>
  <c r="AA53" i="40"/>
  <c r="BH248" i="33"/>
  <c r="BI247" i="33"/>
  <c r="BH246" i="33"/>
  <c r="BH213" i="33"/>
  <c r="BF169" i="33"/>
  <c r="BF184" i="33"/>
  <c r="BE150" i="33"/>
  <c r="BF139" i="33"/>
  <c r="AA139" i="40"/>
  <c r="AA150" i="40"/>
  <c r="BE148" i="33"/>
  <c r="AA137" i="40"/>
  <c r="AA148" i="40"/>
  <c r="BE132" i="33"/>
  <c r="Z1737" i="40"/>
  <c r="AY1742" i="33"/>
  <c r="BL1858" i="33"/>
  <c r="AB1765" i="40"/>
  <c r="AL1935" i="33"/>
  <c r="V1753" i="40"/>
  <c r="G13" i="45"/>
  <c r="AL1882" i="33"/>
  <c r="AM1982" i="33"/>
  <c r="AZ1966" i="33"/>
  <c r="Z1846" i="40"/>
  <c r="Z1841" i="40"/>
  <c r="Z1826" i="40"/>
  <c r="BC1949" i="33"/>
  <c r="Z1830" i="40"/>
  <c r="Z1719" i="40"/>
  <c r="Z1720" i="40"/>
  <c r="AA1666" i="40"/>
  <c r="BC1688" i="33"/>
  <c r="BC1665" i="33"/>
  <c r="AA1665" i="40"/>
  <c r="AA1672" i="40"/>
  <c r="AA1668" i="40"/>
  <c r="AY1759" i="33"/>
  <c r="AX1970" i="33"/>
  <c r="Y1659" i="40"/>
  <c r="AY1867" i="33"/>
  <c r="AY1658" i="33"/>
  <c r="AY1748" i="33"/>
  <c r="BD1736" i="33"/>
  <c r="BD1738" i="33"/>
  <c r="BH1634" i="33"/>
  <c r="BH1962" i="33"/>
  <c r="BG1632" i="33"/>
  <c r="BG1635" i="33"/>
  <c r="BK1642" i="33"/>
  <c r="AY1659" i="33"/>
  <c r="BD1641" i="33"/>
  <c r="BD1757" i="33"/>
  <c r="BF1635" i="33"/>
  <c r="AA1631" i="40"/>
  <c r="Z1652" i="40"/>
  <c r="Z1649" i="40"/>
  <c r="AB1468" i="40"/>
  <c r="AB1415" i="40"/>
  <c r="BG1475" i="33"/>
  <c r="AB1404" i="40"/>
  <c r="BJ1420" i="33"/>
  <c r="AB1420" i="40"/>
  <c r="AB1414" i="40"/>
  <c r="AB1469" i="40"/>
  <c r="BH1482" i="33"/>
  <c r="BC703" i="33"/>
  <c r="BB786" i="33"/>
  <c r="Z786" i="40"/>
  <c r="BG49" i="33"/>
  <c r="BI44" i="33"/>
  <c r="BK45" i="33"/>
  <c r="BD67" i="33"/>
  <c r="AA799" i="40"/>
  <c r="AA853" i="40"/>
  <c r="BC777" i="33"/>
  <c r="AA777" i="40"/>
  <c r="AA776" i="40"/>
  <c r="BG770" i="33"/>
  <c r="AB651" i="40"/>
  <c r="AA805" i="40"/>
  <c r="AA811" i="40"/>
  <c r="AA780" i="40"/>
  <c r="BC781" i="33"/>
  <c r="AA644" i="40"/>
  <c r="AA645" i="40"/>
  <c r="AZ1867" i="33"/>
  <c r="AZ1759" i="33"/>
  <c r="AB552" i="40"/>
  <c r="AB553" i="40"/>
  <c r="AB581" i="40"/>
  <c r="AB549" i="40"/>
  <c r="BB361" i="33"/>
  <c r="Z361" i="40"/>
  <c r="BA568" i="33"/>
  <c r="BB112" i="33"/>
  <c r="Z112" i="40"/>
  <c r="BA1656" i="33"/>
  <c r="BA1655" i="33"/>
  <c r="BA233" i="33"/>
  <c r="BF160" i="33"/>
  <c r="AA160" i="40"/>
  <c r="AA170" i="40"/>
  <c r="AA161" i="40"/>
  <c r="AA171" i="40"/>
  <c r="BF175" i="33"/>
  <c r="AA175" i="40"/>
  <c r="AA185" i="40"/>
  <c r="AA176" i="40"/>
  <c r="AA186" i="40"/>
  <c r="BK550" i="33"/>
  <c r="BD296" i="33"/>
  <c r="BE64" i="33"/>
  <c r="BE784" i="33"/>
  <c r="BG1962" i="33"/>
  <c r="BG1947" i="33"/>
  <c r="BG63" i="33"/>
  <c r="BG566" i="33"/>
  <c r="BH63" i="33"/>
  <c r="BH566" i="33"/>
  <c r="BB1741" i="33"/>
  <c r="BL1859" i="33"/>
  <c r="BL1861" i="33"/>
  <c r="BL1885" i="33"/>
  <c r="BN1858" i="33"/>
  <c r="BL1964" i="33"/>
  <c r="BD1672" i="33"/>
  <c r="BF1785" i="33"/>
  <c r="BF1788" i="33"/>
  <c r="BF1794" i="33"/>
  <c r="BF1900" i="33"/>
  <c r="AA1780" i="40"/>
  <c r="AZ1762" i="33"/>
  <c r="AZ1658" i="33"/>
  <c r="AZ1748" i="33"/>
  <c r="AZ1659" i="33"/>
  <c r="AZ1970" i="33"/>
  <c r="AZ1971" i="33"/>
  <c r="AZ1980" i="33"/>
  <c r="BF58" i="33"/>
  <c r="AA58" i="40"/>
  <c r="BD1676" i="33"/>
  <c r="BD1740" i="33"/>
  <c r="BF1783" i="33"/>
  <c r="BE1802" i="33"/>
  <c r="BE1784" i="33"/>
  <c r="BE1880" i="33"/>
  <c r="BE1890" i="33"/>
  <c r="BE1894" i="33"/>
  <c r="BF1810" i="33"/>
  <c r="BF1813" i="33"/>
  <c r="BF1886" i="33"/>
  <c r="AA1766" i="40"/>
  <c r="BE1677" i="33"/>
  <c r="BE62" i="33"/>
  <c r="BF741" i="33"/>
  <c r="AA741" i="40"/>
  <c r="AX1866" i="33"/>
  <c r="AX1869" i="33"/>
  <c r="AX1924" i="33"/>
  <c r="Y1804" i="40"/>
  <c r="AW1922" i="33"/>
  <c r="BJ1732" i="33"/>
  <c r="AB1711" i="40"/>
  <c r="AB1712" i="40"/>
  <c r="BE1679" i="33"/>
  <c r="BE834" i="33"/>
  <c r="BH806" i="33"/>
  <c r="BG805" i="33"/>
  <c r="BG807" i="33"/>
  <c r="BG812" i="33"/>
  <c r="BG813" i="33"/>
  <c r="BG55" i="33"/>
  <c r="BF839" i="33"/>
  <c r="BF840" i="33"/>
  <c r="BG731" i="33"/>
  <c r="BH730" i="33"/>
  <c r="BH715" i="33"/>
  <c r="BG716" i="33"/>
  <c r="BI800" i="33"/>
  <c r="BI46" i="33"/>
  <c r="BI49" i="33"/>
  <c r="BH799" i="33"/>
  <c r="BH768" i="33"/>
  <c r="BH770" i="33"/>
  <c r="BH771" i="33"/>
  <c r="BH775" i="33"/>
  <c r="BH801" i="33"/>
  <c r="BF781" i="33"/>
  <c r="BE1736" i="33"/>
  <c r="BE1756" i="33"/>
  <c r="BF842" i="33"/>
  <c r="AA842" i="40"/>
  <c r="AA843" i="40"/>
  <c r="BF808" i="33"/>
  <c r="BC1648" i="33"/>
  <c r="BD1805" i="33"/>
  <c r="BD1963" i="33"/>
  <c r="BD1949" i="33"/>
  <c r="BE1673" i="33"/>
  <c r="BE847" i="33"/>
  <c r="BE848" i="33"/>
  <c r="BI1734" i="33"/>
  <c r="BI1733" i="33"/>
  <c r="BC1746" i="33"/>
  <c r="BC1745" i="33"/>
  <c r="BE295" i="33"/>
  <c r="BE296" i="33"/>
  <c r="BM1547" i="33"/>
  <c r="BM1548" i="33"/>
  <c r="BM1543" i="33"/>
  <c r="BM1544" i="33"/>
  <c r="BM1642" i="33"/>
  <c r="BF1792" i="33"/>
  <c r="BE1900" i="33"/>
  <c r="BE1793" i="33"/>
  <c r="BE1803" i="33"/>
  <c r="BF726" i="33"/>
  <c r="AA726" i="40"/>
  <c r="BG740" i="33"/>
  <c r="BH735" i="33"/>
  <c r="BG736" i="33"/>
  <c r="BJ1777" i="33"/>
  <c r="BJ1474" i="33"/>
  <c r="BJ1475" i="33"/>
  <c r="BI717" i="33"/>
  <c r="BH727" i="33"/>
  <c r="BD835" i="33"/>
  <c r="BG802" i="33"/>
  <c r="BG838" i="33"/>
  <c r="BE843" i="33"/>
  <c r="BE844" i="33"/>
  <c r="BO1539" i="33"/>
  <c r="BN1542" i="33"/>
  <c r="AC1542" i="40"/>
  <c r="BH720" i="33"/>
  <c r="BG721" i="33"/>
  <c r="BG725" i="33"/>
  <c r="BJ850" i="33"/>
  <c r="AB850" i="40"/>
  <c r="AB851" i="40"/>
  <c r="BI852" i="33"/>
  <c r="BI851" i="33"/>
  <c r="BI769" i="33"/>
  <c r="BF846" i="33"/>
  <c r="AA846" i="40"/>
  <c r="AA847" i="40"/>
  <c r="BF814" i="33"/>
  <c r="BG742" i="33"/>
  <c r="BH732" i="33"/>
  <c r="BF634" i="33"/>
  <c r="BF633" i="33"/>
  <c r="BH632" i="33"/>
  <c r="BH1678" i="33"/>
  <c r="BG632" i="33"/>
  <c r="BG1678" i="33"/>
  <c r="BF228" i="33"/>
  <c r="BF231" i="33"/>
  <c r="AA231" i="40"/>
  <c r="BK1410" i="33"/>
  <c r="BJ1411" i="33"/>
  <c r="AB1411" i="40"/>
  <c r="BG398" i="33"/>
  <c r="BH712" i="33"/>
  <c r="BG711" i="33"/>
  <c r="BI452" i="33"/>
  <c r="BH451" i="33"/>
  <c r="BI510" i="33"/>
  <c r="BH520" i="33"/>
  <c r="BH509" i="33"/>
  <c r="BH519" i="33"/>
  <c r="BI472" i="33"/>
  <c r="BH482" i="33"/>
  <c r="BH471" i="33"/>
  <c r="BH481" i="33"/>
  <c r="BI495" i="33"/>
  <c r="BH505" i="33"/>
  <c r="BH494" i="33"/>
  <c r="BH504" i="33"/>
  <c r="BI457" i="33"/>
  <c r="BH467" i="33"/>
  <c r="BH456" i="33"/>
  <c r="BH466" i="33"/>
  <c r="BI490" i="33"/>
  <c r="BH489" i="33"/>
  <c r="BG421" i="33"/>
  <c r="BI430" i="33"/>
  <c r="BH431" i="33"/>
  <c r="BI410" i="33"/>
  <c r="BH411" i="33"/>
  <c r="BI425" i="33"/>
  <c r="BH435" i="33"/>
  <c r="BH426" i="33"/>
  <c r="BJ405" i="33"/>
  <c r="AB405" i="40"/>
  <c r="BI406" i="33"/>
  <c r="BF646" i="33"/>
  <c r="BG436" i="33"/>
  <c r="BH416" i="33"/>
  <c r="BH420" i="33"/>
  <c r="BI415" i="33"/>
  <c r="BI427" i="33"/>
  <c r="BH437" i="33"/>
  <c r="BH422" i="33"/>
  <c r="BI412" i="33"/>
  <c r="BH378" i="33"/>
  <c r="BH383" i="33"/>
  <c r="BI377" i="33"/>
  <c r="BH382" i="33"/>
  <c r="BJ584" i="33"/>
  <c r="BJ636" i="33"/>
  <c r="AB636" i="40"/>
  <c r="AB637" i="40"/>
  <c r="BJ258" i="33"/>
  <c r="BJ215" i="33"/>
  <c r="BJ1633" i="33"/>
  <c r="AB1633" i="40"/>
  <c r="BK259" i="33"/>
  <c r="BF641" i="33"/>
  <c r="BF642" i="33"/>
  <c r="BH399" i="33"/>
  <c r="BI389" i="33"/>
  <c r="BH393" i="33"/>
  <c r="BI392" i="33"/>
  <c r="BH600" i="33"/>
  <c r="BH640" i="33"/>
  <c r="BH605" i="33"/>
  <c r="BH606" i="33"/>
  <c r="BH54" i="33"/>
  <c r="BK583" i="33"/>
  <c r="BK581" i="33"/>
  <c r="BK548" i="33"/>
  <c r="BL582" i="33"/>
  <c r="BL45" i="33"/>
  <c r="BI387" i="33"/>
  <c r="BH388" i="33"/>
  <c r="BH397" i="33"/>
  <c r="BI599" i="33"/>
  <c r="BI587" i="33"/>
  <c r="BI598" i="33"/>
  <c r="BI604" i="33"/>
  <c r="BJ588" i="33"/>
  <c r="AB588" i="40"/>
  <c r="BI589" i="33"/>
  <c r="BI590" i="33"/>
  <c r="BG607" i="33"/>
  <c r="BG644" i="33"/>
  <c r="BG601" i="33"/>
  <c r="BG640" i="33"/>
  <c r="BM594" i="33"/>
  <c r="BL593" i="33"/>
  <c r="BL550" i="33"/>
  <c r="BI373" i="33"/>
  <c r="BJ372" i="33"/>
  <c r="AB372" i="40"/>
  <c r="BI367" i="33"/>
  <c r="BH368" i="33"/>
  <c r="BJ549" i="33"/>
  <c r="BJ552" i="33"/>
  <c r="BJ553" i="33"/>
  <c r="BJ557" i="33"/>
  <c r="AB557" i="40"/>
  <c r="BI638" i="33"/>
  <c r="BI637" i="33"/>
  <c r="BI558" i="33"/>
  <c r="BI559" i="33"/>
  <c r="BI562" i="33"/>
  <c r="BI1667" i="33"/>
  <c r="BL648" i="33"/>
  <c r="BK650" i="33"/>
  <c r="BK649" i="33"/>
  <c r="BK551" i="33"/>
  <c r="BI384" i="33"/>
  <c r="BG155" i="33"/>
  <c r="BH122" i="33"/>
  <c r="BF138" i="33"/>
  <c r="BG223" i="33"/>
  <c r="BG224" i="33"/>
  <c r="BG227" i="33"/>
  <c r="BG1666" i="33"/>
  <c r="BF266" i="33"/>
  <c r="BF303" i="33"/>
  <c r="BH214" i="33"/>
  <c r="BH1632" i="33"/>
  <c r="BH217" i="33"/>
  <c r="BH218" i="33"/>
  <c r="BH222" i="33"/>
  <c r="BG301" i="33"/>
  <c r="BG300" i="33"/>
  <c r="BE309" i="33"/>
  <c r="BE308" i="33"/>
  <c r="BH249" i="33"/>
  <c r="BH299" i="33"/>
  <c r="BE304" i="33"/>
  <c r="BE305" i="33"/>
  <c r="BF272" i="33"/>
  <c r="BF307" i="33"/>
  <c r="BJ311" i="33"/>
  <c r="AB311" i="40"/>
  <c r="AB312" i="40"/>
  <c r="BI312" i="33"/>
  <c r="BI313" i="33"/>
  <c r="BI216" i="33"/>
  <c r="BG270" i="33"/>
  <c r="BG271" i="33"/>
  <c r="BG53" i="33"/>
  <c r="BG265" i="33"/>
  <c r="BI248" i="33"/>
  <c r="BJ247" i="33"/>
  <c r="BJ44" i="33"/>
  <c r="BI246" i="33"/>
  <c r="BI213" i="33"/>
  <c r="BJ253" i="33"/>
  <c r="AB253" i="40"/>
  <c r="BI254" i="33"/>
  <c r="BI252" i="33"/>
  <c r="BI263" i="33"/>
  <c r="BI269" i="33"/>
  <c r="BH255" i="33"/>
  <c r="BH264" i="33"/>
  <c r="BF186" i="33"/>
  <c r="BG175" i="33"/>
  <c r="BF171" i="33"/>
  <c r="BG160" i="33"/>
  <c r="BG184" i="33"/>
  <c r="BG169" i="33"/>
  <c r="BG139" i="33"/>
  <c r="BF150" i="33"/>
  <c r="BF148" i="33"/>
  <c r="BF132" i="33"/>
  <c r="BD1737" i="33"/>
  <c r="AM1873" i="33"/>
  <c r="AN1981" i="33"/>
  <c r="AX1971" i="33"/>
  <c r="Y1850" i="40"/>
  <c r="AL1895" i="33"/>
  <c r="V1762" i="40"/>
  <c r="AL1936" i="33"/>
  <c r="V1815" i="40"/>
  <c r="AY1749" i="33"/>
  <c r="BD1673" i="33"/>
  <c r="BD1647" i="33"/>
  <c r="BD1648" i="33"/>
  <c r="BD1649" i="33"/>
  <c r="BD1946" i="33"/>
  <c r="BD1950" i="33"/>
  <c r="BF185" i="33"/>
  <c r="BF170" i="33"/>
  <c r="AY1970" i="33"/>
  <c r="AB1478" i="40"/>
  <c r="BD1744" i="33"/>
  <c r="BD1687" i="33"/>
  <c r="AY1750" i="33"/>
  <c r="BI1634" i="33"/>
  <c r="BH1631" i="33"/>
  <c r="BG1636" i="33"/>
  <c r="BG1736" i="33"/>
  <c r="BF1636" i="33"/>
  <c r="AA1635" i="40"/>
  <c r="BK1859" i="33"/>
  <c r="BK1861" i="33"/>
  <c r="BK1885" i="33"/>
  <c r="BM1858" i="33"/>
  <c r="BK1964" i="33"/>
  <c r="BC1649" i="33"/>
  <c r="BA1759" i="33"/>
  <c r="AB1474" i="40"/>
  <c r="AB1475" i="40"/>
  <c r="BK1405" i="33"/>
  <c r="BG1482" i="33"/>
  <c r="AB254" i="40"/>
  <c r="AB255" i="40"/>
  <c r="AB264" i="40"/>
  <c r="BD703" i="33"/>
  <c r="BI1482" i="33"/>
  <c r="BH1484" i="33"/>
  <c r="AB589" i="40"/>
  <c r="AB590" i="40"/>
  <c r="AB599" i="40"/>
  <c r="AB247" i="40"/>
  <c r="AB248" i="40"/>
  <c r="AB44" i="40"/>
  <c r="BG811" i="33"/>
  <c r="BG771" i="33"/>
  <c r="BC1672" i="33"/>
  <c r="BC1673" i="33"/>
  <c r="AA781" i="40"/>
  <c r="BC64" i="33"/>
  <c r="BC67" i="33"/>
  <c r="BC784" i="33"/>
  <c r="BC834" i="33"/>
  <c r="BC1679" i="33"/>
  <c r="BA1762" i="33"/>
  <c r="AB558" i="40"/>
  <c r="AB559" i="40"/>
  <c r="AB562" i="40"/>
  <c r="AB563" i="40"/>
  <c r="BA1867" i="33"/>
  <c r="BA1658" i="33"/>
  <c r="BA1748" i="33"/>
  <c r="BA1749" i="33"/>
  <c r="BA1659" i="33"/>
  <c r="BA1970" i="33"/>
  <c r="BA1971" i="33"/>
  <c r="BA1980" i="33"/>
  <c r="BC112" i="33"/>
  <c r="BB1656" i="33"/>
  <c r="BB1655" i="33"/>
  <c r="BB1759" i="33"/>
  <c r="BB233" i="33"/>
  <c r="Z233" i="40"/>
  <c r="BF149" i="33"/>
  <c r="AA138" i="40"/>
  <c r="AA149" i="40"/>
  <c r="AB258" i="40"/>
  <c r="BC361" i="33"/>
  <c r="BB568" i="33"/>
  <c r="Z568" i="40"/>
  <c r="AB215" i="40"/>
  <c r="BE67" i="33"/>
  <c r="BF1880" i="33"/>
  <c r="BF1802" i="33"/>
  <c r="BF1803" i="33"/>
  <c r="BG1792" i="33"/>
  <c r="BF1793" i="33"/>
  <c r="BG1783" i="33"/>
  <c r="BF64" i="33"/>
  <c r="BF784" i="33"/>
  <c r="BG58" i="33"/>
  <c r="BF1784" i="33"/>
  <c r="BM1859" i="33"/>
  <c r="BM1964" i="33"/>
  <c r="AZ1750" i="33"/>
  <c r="AZ1749" i="33"/>
  <c r="BG1785" i="33"/>
  <c r="BE1804" i="33"/>
  <c r="BE1805" i="33"/>
  <c r="BE1963" i="33"/>
  <c r="BE1949" i="33"/>
  <c r="BH1947" i="33"/>
  <c r="BH1812" i="33"/>
  <c r="BD1683" i="33"/>
  <c r="BD1758" i="33"/>
  <c r="BD1741" i="33"/>
  <c r="BE1672" i="33"/>
  <c r="BG1794" i="33"/>
  <c r="BG1803" i="33"/>
  <c r="BG1810" i="33"/>
  <c r="BG1813" i="33"/>
  <c r="BG1886" i="33"/>
  <c r="BE1676" i="33"/>
  <c r="BE1684" i="33"/>
  <c r="BF1677" i="33"/>
  <c r="AA1677" i="40"/>
  <c r="BF62" i="33"/>
  <c r="AA62" i="40"/>
  <c r="AY1866" i="33"/>
  <c r="AY1869" i="33"/>
  <c r="AY1924" i="33"/>
  <c r="AX1922" i="33"/>
  <c r="BF295" i="33"/>
  <c r="BF297" i="33"/>
  <c r="BF1672" i="33"/>
  <c r="BG741" i="33"/>
  <c r="BK1777" i="33"/>
  <c r="BK1732" i="33"/>
  <c r="BJ852" i="33"/>
  <c r="BJ851" i="33"/>
  <c r="BJ769" i="33"/>
  <c r="AB769" i="40"/>
  <c r="AB1479" i="40"/>
  <c r="BF834" i="33"/>
  <c r="BF1679" i="33"/>
  <c r="BI801" i="33"/>
  <c r="BJ800" i="33"/>
  <c r="BJ46" i="33"/>
  <c r="BJ49" i="33"/>
  <c r="AB49" i="40"/>
  <c r="BI799" i="33"/>
  <c r="BI768" i="33"/>
  <c r="BI770" i="33"/>
  <c r="BI771" i="33"/>
  <c r="BI775" i="33"/>
  <c r="BI732" i="33"/>
  <c r="BH742" i="33"/>
  <c r="BE297" i="33"/>
  <c r="BL1405" i="33"/>
  <c r="BE1757" i="33"/>
  <c r="BE1687" i="33"/>
  <c r="BE1688" i="33"/>
  <c r="BE1744" i="33"/>
  <c r="BE1647" i="33"/>
  <c r="BC1650" i="33"/>
  <c r="BG726" i="33"/>
  <c r="BN1543" i="33"/>
  <c r="BN1544" i="33"/>
  <c r="BN1642" i="33"/>
  <c r="AC1642" i="40"/>
  <c r="BN1547" i="33"/>
  <c r="BN1548" i="33"/>
  <c r="AC1548" i="40"/>
  <c r="BI730" i="33"/>
  <c r="BH731" i="33"/>
  <c r="BP1539" i="33"/>
  <c r="BO1542" i="33"/>
  <c r="BE1738" i="33"/>
  <c r="BE1737" i="33"/>
  <c r="BH802" i="33"/>
  <c r="BH838" i="33"/>
  <c r="BI806" i="33"/>
  <c r="BH807" i="33"/>
  <c r="BH805" i="33"/>
  <c r="BH811" i="33"/>
  <c r="BH812" i="33"/>
  <c r="BH813" i="33"/>
  <c r="BH55" i="33"/>
  <c r="BH780" i="33"/>
  <c r="BH1668" i="33"/>
  <c r="BH776" i="33"/>
  <c r="BH777" i="33"/>
  <c r="BF848" i="33"/>
  <c r="BF847" i="33"/>
  <c r="BG840" i="33"/>
  <c r="BG839" i="33"/>
  <c r="BI727" i="33"/>
  <c r="BJ717" i="33"/>
  <c r="BJ1879" i="33"/>
  <c r="BJ1801" i="33"/>
  <c r="BJ1776" i="33"/>
  <c r="BH716" i="33"/>
  <c r="BI715" i="33"/>
  <c r="BL1418" i="33"/>
  <c r="BG814" i="33"/>
  <c r="BG846" i="33"/>
  <c r="BJ1734" i="33"/>
  <c r="BJ1733" i="33"/>
  <c r="AC1472" i="40"/>
  <c r="BH721" i="33"/>
  <c r="BI720" i="33"/>
  <c r="BH725" i="33"/>
  <c r="AC1471" i="40"/>
  <c r="BI735" i="33"/>
  <c r="BH736" i="33"/>
  <c r="BH740" i="33"/>
  <c r="BF843" i="33"/>
  <c r="BF844" i="33"/>
  <c r="AC1406" i="40"/>
  <c r="BG808" i="33"/>
  <c r="BG842" i="33"/>
  <c r="BE836" i="33"/>
  <c r="BE835" i="33"/>
  <c r="BI563" i="33"/>
  <c r="BG633" i="33"/>
  <c r="BG634" i="33"/>
  <c r="BH634" i="33"/>
  <c r="BH633" i="33"/>
  <c r="BG228" i="33"/>
  <c r="BG231" i="33"/>
  <c r="BL1410" i="33"/>
  <c r="BK1411" i="33"/>
  <c r="BH421" i="33"/>
  <c r="BH436" i="33"/>
  <c r="BI712" i="33"/>
  <c r="BH711" i="33"/>
  <c r="BJ490" i="33"/>
  <c r="AB490" i="40"/>
  <c r="BI489" i="33"/>
  <c r="BI482" i="33"/>
  <c r="BJ472" i="33"/>
  <c r="AB472" i="40"/>
  <c r="BI471" i="33"/>
  <c r="BI481" i="33"/>
  <c r="BJ457" i="33"/>
  <c r="AB457" i="40"/>
  <c r="BI467" i="33"/>
  <c r="BI456" i="33"/>
  <c r="BI466" i="33"/>
  <c r="BI520" i="33"/>
  <c r="BJ510" i="33"/>
  <c r="AB510" i="40"/>
  <c r="BI509" i="33"/>
  <c r="BI519" i="33"/>
  <c r="BJ495" i="33"/>
  <c r="AB495" i="40"/>
  <c r="BI505" i="33"/>
  <c r="BI494" i="33"/>
  <c r="BI504" i="33"/>
  <c r="BJ452" i="33"/>
  <c r="AB452" i="40"/>
  <c r="BI451" i="33"/>
  <c r="BI435" i="33"/>
  <c r="BJ425" i="33"/>
  <c r="AB425" i="40"/>
  <c r="BI426" i="33"/>
  <c r="BJ427" i="33"/>
  <c r="AB427" i="40"/>
  <c r="AB437" i="40"/>
  <c r="BI437" i="33"/>
  <c r="BI411" i="33"/>
  <c r="BJ410" i="33"/>
  <c r="AB410" i="40"/>
  <c r="BJ412" i="33"/>
  <c r="AB412" i="40"/>
  <c r="AB422" i="40"/>
  <c r="BI422" i="33"/>
  <c r="BI431" i="33"/>
  <c r="BJ430" i="33"/>
  <c r="AB430" i="40"/>
  <c r="BI416" i="33"/>
  <c r="BJ415" i="33"/>
  <c r="AB415" i="40"/>
  <c r="BI420" i="33"/>
  <c r="BJ406" i="33"/>
  <c r="AB406" i="40"/>
  <c r="BK405" i="33"/>
  <c r="BN594" i="33"/>
  <c r="AC594" i="40"/>
  <c r="BM593" i="33"/>
  <c r="BM550" i="33"/>
  <c r="BJ558" i="33"/>
  <c r="BJ559" i="33"/>
  <c r="BJ562" i="33"/>
  <c r="BJ1667" i="33"/>
  <c r="AB1667" i="40"/>
  <c r="BG642" i="33"/>
  <c r="BG641" i="33"/>
  <c r="BJ392" i="33"/>
  <c r="AB392" i="40"/>
  <c r="BI393" i="33"/>
  <c r="BJ638" i="33"/>
  <c r="BJ637" i="33"/>
  <c r="BH601" i="33"/>
  <c r="BH398" i="33"/>
  <c r="BH644" i="33"/>
  <c r="BH607" i="33"/>
  <c r="BL649" i="33"/>
  <c r="BM648" i="33"/>
  <c r="BL650" i="33"/>
  <c r="BL551" i="33"/>
  <c r="BG645" i="33"/>
  <c r="BG646" i="33"/>
  <c r="BJ387" i="33"/>
  <c r="AB387" i="40"/>
  <c r="BI388" i="33"/>
  <c r="BI397" i="33"/>
  <c r="BJ389" i="33"/>
  <c r="AB389" i="40"/>
  <c r="AB399" i="40"/>
  <c r="BI399" i="33"/>
  <c r="BK258" i="33"/>
  <c r="BL259" i="33"/>
  <c r="BI600" i="33"/>
  <c r="BI605" i="33"/>
  <c r="BI606" i="33"/>
  <c r="BI54" i="33"/>
  <c r="BJ367" i="33"/>
  <c r="AB367" i="40"/>
  <c r="BI368" i="33"/>
  <c r="BL581" i="33"/>
  <c r="BL548" i="33"/>
  <c r="BL583" i="33"/>
  <c r="BM582" i="33"/>
  <c r="BM45" i="33"/>
  <c r="BI378" i="33"/>
  <c r="BI383" i="33"/>
  <c r="BJ377" i="33"/>
  <c r="AB377" i="40"/>
  <c r="AB382" i="40"/>
  <c r="BI382" i="33"/>
  <c r="BK372" i="33"/>
  <c r="BJ373" i="33"/>
  <c r="AB373" i="40"/>
  <c r="BK549" i="33"/>
  <c r="BK552" i="33"/>
  <c r="BK553" i="33"/>
  <c r="BK557" i="33"/>
  <c r="BJ599" i="33"/>
  <c r="BK588" i="33"/>
  <c r="BJ589" i="33"/>
  <c r="BJ590" i="33"/>
  <c r="BJ587" i="33"/>
  <c r="BJ598" i="33"/>
  <c r="BJ604" i="33"/>
  <c r="BK584" i="33"/>
  <c r="BK636" i="33"/>
  <c r="BJ384" i="33"/>
  <c r="BI122" i="33"/>
  <c r="BG170" i="33"/>
  <c r="BG138" i="33"/>
  <c r="BG149" i="33"/>
  <c r="BH155" i="33"/>
  <c r="BK311" i="33"/>
  <c r="BJ312" i="33"/>
  <c r="BJ313" i="33"/>
  <c r="BJ216" i="33"/>
  <c r="BF308" i="33"/>
  <c r="BF309" i="33"/>
  <c r="BH300" i="33"/>
  <c r="BH301" i="33"/>
  <c r="BI249" i="33"/>
  <c r="BI299" i="33"/>
  <c r="BF305" i="33"/>
  <c r="BF304" i="33"/>
  <c r="BH223" i="33"/>
  <c r="BH224" i="33"/>
  <c r="BH227" i="33"/>
  <c r="BH1666" i="33"/>
  <c r="BI214" i="33"/>
  <c r="BI217" i="33"/>
  <c r="BI218" i="33"/>
  <c r="BI222" i="33"/>
  <c r="BG266" i="33"/>
  <c r="BG303" i="33"/>
  <c r="BG272" i="33"/>
  <c r="BG307" i="33"/>
  <c r="BG186" i="33"/>
  <c r="BG185" i="33"/>
  <c r="BH175" i="33"/>
  <c r="BI255" i="33"/>
  <c r="BI264" i="33"/>
  <c r="BJ248" i="33"/>
  <c r="BK247" i="33"/>
  <c r="BJ246" i="33"/>
  <c r="BJ213" i="33"/>
  <c r="BK253" i="33"/>
  <c r="BJ254" i="33"/>
  <c r="BJ252" i="33"/>
  <c r="BJ263" i="33"/>
  <c r="BJ269" i="33"/>
  <c r="BG171" i="33"/>
  <c r="BH160" i="33"/>
  <c r="BH270" i="33"/>
  <c r="BH271" i="33"/>
  <c r="BH53" i="33"/>
  <c r="BH265" i="33"/>
  <c r="BH169" i="33"/>
  <c r="AB156" i="40"/>
  <c r="BH184" i="33"/>
  <c r="BG148" i="33"/>
  <c r="BH139" i="33"/>
  <c r="BG150" i="33"/>
  <c r="BG132" i="33"/>
  <c r="BK1775" i="33"/>
  <c r="AB1759" i="40"/>
  <c r="BF1890" i="33"/>
  <c r="AA1760" i="40"/>
  <c r="AY1971" i="33"/>
  <c r="AX1980" i="33"/>
  <c r="Y1851" i="40"/>
  <c r="AL2087" i="33"/>
  <c r="V1816" i="40"/>
  <c r="G23" i="45"/>
  <c r="Z1738" i="40"/>
  <c r="AN1982" i="33"/>
  <c r="AM1882" i="33"/>
  <c r="AM1895" i="33"/>
  <c r="AM1935" i="33"/>
  <c r="AM1936" i="33"/>
  <c r="AM2087" i="33"/>
  <c r="AM2098" i="33"/>
  <c r="AL1928" i="33"/>
  <c r="V1775" i="40"/>
  <c r="G14" i="45"/>
  <c r="AL1763" i="33"/>
  <c r="V1742" i="40"/>
  <c r="BG1737" i="33"/>
  <c r="BD1746" i="33"/>
  <c r="BD1688" i="33"/>
  <c r="BC1676" i="33"/>
  <c r="BC1683" i="33"/>
  <c r="AA1679" i="40"/>
  <c r="BD1745" i="33"/>
  <c r="BI1632" i="33"/>
  <c r="BM1861" i="33"/>
  <c r="BM1885" i="33"/>
  <c r="BO1858" i="33"/>
  <c r="BH1665" i="33"/>
  <c r="BG1641" i="33"/>
  <c r="BG1757" i="33"/>
  <c r="BG1756" i="33"/>
  <c r="Z1656" i="40"/>
  <c r="AC1543" i="40"/>
  <c r="BF1641" i="33"/>
  <c r="BF1736" i="33"/>
  <c r="BF1756" i="33"/>
  <c r="AA1735" i="40"/>
  <c r="AA1636" i="40"/>
  <c r="BH1635" i="33"/>
  <c r="AB213" i="40"/>
  <c r="AB217" i="40"/>
  <c r="AB216" i="40"/>
  <c r="BJ1634" i="33"/>
  <c r="AB1634" i="40"/>
  <c r="BI1631" i="33"/>
  <c r="BI1635" i="33"/>
  <c r="BI1636" i="33"/>
  <c r="BI1641" i="33"/>
  <c r="AC1544" i="40"/>
  <c r="AC1547" i="40"/>
  <c r="Z1655" i="40"/>
  <c r="BC1961" i="33"/>
  <c r="BK1418" i="33"/>
  <c r="BG1484" i="33"/>
  <c r="BJ1482" i="33"/>
  <c r="AB1482" i="40"/>
  <c r="BE703" i="33"/>
  <c r="BD786" i="33"/>
  <c r="BL1420" i="33"/>
  <c r="AB265" i="40"/>
  <c r="AB270" i="40"/>
  <c r="AB271" i="40"/>
  <c r="BI1484" i="33"/>
  <c r="AB397" i="40"/>
  <c r="AB420" i="40"/>
  <c r="AB800" i="40"/>
  <c r="AB801" i="40"/>
  <c r="AB802" i="40"/>
  <c r="AB46" i="40"/>
  <c r="AB249" i="40"/>
  <c r="AB299" i="40"/>
  <c r="AB300" i="40"/>
  <c r="AB600" i="40"/>
  <c r="AB601" i="40"/>
  <c r="AB605" i="40"/>
  <c r="AB606" i="40"/>
  <c r="AB607" i="40"/>
  <c r="BK44" i="33"/>
  <c r="AA64" i="40"/>
  <c r="AA834" i="40"/>
  <c r="AA835" i="40"/>
  <c r="BG775" i="33"/>
  <c r="BC835" i="33"/>
  <c r="BC836" i="33"/>
  <c r="BD836" i="33"/>
  <c r="AA784" i="40"/>
  <c r="BC786" i="33"/>
  <c r="BJ727" i="33"/>
  <c r="AB727" i="40"/>
  <c r="AB717" i="40"/>
  <c r="AB435" i="40"/>
  <c r="BG1784" i="33"/>
  <c r="BB1658" i="33"/>
  <c r="BB1748" i="33"/>
  <c r="Z1727" i="40"/>
  <c r="Z1728" i="40"/>
  <c r="BB1659" i="33"/>
  <c r="BB1970" i="33"/>
  <c r="BB1971" i="33"/>
  <c r="BB1980" i="33"/>
  <c r="BB1762" i="33"/>
  <c r="Z1741" i="40"/>
  <c r="BB1867" i="33"/>
  <c r="BD361" i="33"/>
  <c r="BC568" i="33"/>
  <c r="BD112" i="33"/>
  <c r="BC1656" i="33"/>
  <c r="BC233" i="33"/>
  <c r="BK215" i="33"/>
  <c r="BK1633" i="33"/>
  <c r="AB587" i="40"/>
  <c r="AB598" i="40"/>
  <c r="AB604" i="40"/>
  <c r="AB252" i="40"/>
  <c r="AB263" i="40"/>
  <c r="AB269" i="40"/>
  <c r="BA1750" i="33"/>
  <c r="BG1880" i="33"/>
  <c r="BG1890" i="33"/>
  <c r="BG1894" i="33"/>
  <c r="BF67" i="33"/>
  <c r="AA67" i="40"/>
  <c r="BF1804" i="33"/>
  <c r="BF1805" i="33"/>
  <c r="BF1963" i="33"/>
  <c r="BF1949" i="33"/>
  <c r="AA1829" i="40"/>
  <c r="BF1676" i="33"/>
  <c r="BF1740" i="33"/>
  <c r="BF1741" i="33"/>
  <c r="BF296" i="33"/>
  <c r="BI63" i="33"/>
  <c r="BI566" i="33"/>
  <c r="BG295" i="33"/>
  <c r="BG296" i="33"/>
  <c r="BH58" i="33"/>
  <c r="BG1802" i="33"/>
  <c r="BG1804" i="33"/>
  <c r="BG1788" i="33"/>
  <c r="BH1783" i="33"/>
  <c r="BN1859" i="33"/>
  <c r="BN1861" i="33"/>
  <c r="BN1885" i="33"/>
  <c r="BN1964" i="33"/>
  <c r="AC1844" i="40"/>
  <c r="BF1673" i="33"/>
  <c r="BE1683" i="33"/>
  <c r="BH1792" i="33"/>
  <c r="BG1900" i="33"/>
  <c r="BG1793" i="33"/>
  <c r="BI1812" i="33"/>
  <c r="BI1962" i="33"/>
  <c r="BI1947" i="33"/>
  <c r="BE1758" i="33"/>
  <c r="BE1740" i="33"/>
  <c r="BH1810" i="33"/>
  <c r="BH1813" i="33"/>
  <c r="BH1886" i="33"/>
  <c r="BG1677" i="33"/>
  <c r="BG62" i="33"/>
  <c r="AZ1866" i="33"/>
  <c r="AZ1869" i="33"/>
  <c r="AZ1924" i="33"/>
  <c r="AY1922" i="33"/>
  <c r="BK1776" i="33"/>
  <c r="BH741" i="33"/>
  <c r="AC1466" i="40"/>
  <c r="BF835" i="33"/>
  <c r="BF836" i="33"/>
  <c r="BI742" i="33"/>
  <c r="BJ732" i="33"/>
  <c r="BI740" i="33"/>
  <c r="BJ730" i="33"/>
  <c r="BI731" i="33"/>
  <c r="BL1732" i="33"/>
  <c r="BI721" i="33"/>
  <c r="BJ720" i="33"/>
  <c r="AB720" i="40"/>
  <c r="BI725" i="33"/>
  <c r="BL1777" i="33"/>
  <c r="BH839" i="33"/>
  <c r="BH840" i="33"/>
  <c r="AC1400" i="40"/>
  <c r="BM1405" i="33"/>
  <c r="BM1777" i="33"/>
  <c r="BH1785" i="33"/>
  <c r="BH1788" i="33"/>
  <c r="BH1794" i="33"/>
  <c r="BK1879" i="33"/>
  <c r="BL1775" i="33"/>
  <c r="BK1801" i="33"/>
  <c r="BQ1539" i="33"/>
  <c r="BP1542" i="33"/>
  <c r="BJ806" i="33"/>
  <c r="AB806" i="40"/>
  <c r="BI805" i="33"/>
  <c r="BI811" i="33"/>
  <c r="BI807" i="33"/>
  <c r="BI812" i="33"/>
  <c r="BI813" i="33"/>
  <c r="BI55" i="33"/>
  <c r="BC1652" i="33"/>
  <c r="BK1733" i="33"/>
  <c r="BK1734" i="33"/>
  <c r="AC1403" i="40"/>
  <c r="BM1418" i="33"/>
  <c r="BI776" i="33"/>
  <c r="BI777" i="33"/>
  <c r="BI780" i="33"/>
  <c r="BI1668" i="33"/>
  <c r="BG844" i="33"/>
  <c r="BG843" i="33"/>
  <c r="BI736" i="33"/>
  <c r="BJ735" i="33"/>
  <c r="AB735" i="40"/>
  <c r="BH781" i="33"/>
  <c r="BD1650" i="33"/>
  <c r="BD1961" i="33"/>
  <c r="BD1966" i="33"/>
  <c r="BJ801" i="33"/>
  <c r="BJ799" i="33"/>
  <c r="BJ768" i="33"/>
  <c r="BJ770" i="33"/>
  <c r="BJ771" i="33"/>
  <c r="BJ775" i="33"/>
  <c r="BL1474" i="33"/>
  <c r="BL1475" i="33"/>
  <c r="BJ715" i="33"/>
  <c r="BI716" i="33"/>
  <c r="BE1648" i="33"/>
  <c r="BE1649" i="33"/>
  <c r="BE1946" i="33"/>
  <c r="BE1950" i="33"/>
  <c r="BI802" i="33"/>
  <c r="BI838" i="33"/>
  <c r="BG848" i="33"/>
  <c r="BG847" i="33"/>
  <c r="BH808" i="33"/>
  <c r="BH842" i="33"/>
  <c r="AC1465" i="40"/>
  <c r="BH726" i="33"/>
  <c r="BH814" i="33"/>
  <c r="BH846" i="33"/>
  <c r="BO1543" i="33"/>
  <c r="BO1547" i="33"/>
  <c r="BE1745" i="33"/>
  <c r="BE1746" i="33"/>
  <c r="BH228" i="33"/>
  <c r="BH231" i="33"/>
  <c r="BJ563" i="33"/>
  <c r="BI632" i="33"/>
  <c r="BI1678" i="33"/>
  <c r="BL552" i="33"/>
  <c r="BL553" i="33"/>
  <c r="BL557" i="33"/>
  <c r="BL558" i="33"/>
  <c r="BL559" i="33"/>
  <c r="BM1410" i="33"/>
  <c r="BL1411" i="33"/>
  <c r="BI436" i="33"/>
  <c r="BJ712" i="33"/>
  <c r="BI711" i="33"/>
  <c r="BK452" i="33"/>
  <c r="BJ451" i="33"/>
  <c r="AB451" i="40"/>
  <c r="BK457" i="33"/>
  <c r="BJ467" i="33"/>
  <c r="AB467" i="40"/>
  <c r="BJ456" i="33"/>
  <c r="BK495" i="33"/>
  <c r="BJ505" i="33"/>
  <c r="AB505" i="40"/>
  <c r="BJ494" i="33"/>
  <c r="BJ482" i="33"/>
  <c r="AB482" i="40"/>
  <c r="BK472" i="33"/>
  <c r="BJ471" i="33"/>
  <c r="BK510" i="33"/>
  <c r="BJ520" i="33"/>
  <c r="AB520" i="40"/>
  <c r="BJ509" i="33"/>
  <c r="BK490" i="33"/>
  <c r="BJ489" i="33"/>
  <c r="AB489" i="40"/>
  <c r="BK412" i="33"/>
  <c r="BJ422" i="33"/>
  <c r="BK406" i="33"/>
  <c r="BL405" i="33"/>
  <c r="BJ416" i="33"/>
  <c r="AB416" i="40"/>
  <c r="BJ420" i="33"/>
  <c r="BK415" i="33"/>
  <c r="BI421" i="33"/>
  <c r="BK427" i="33"/>
  <c r="BJ437" i="33"/>
  <c r="BJ431" i="33"/>
  <c r="AB431" i="40"/>
  <c r="BK430" i="33"/>
  <c r="BK410" i="33"/>
  <c r="BJ411" i="33"/>
  <c r="AB411" i="40"/>
  <c r="BK425" i="33"/>
  <c r="BJ435" i="33"/>
  <c r="BJ426" i="33"/>
  <c r="AB426" i="40"/>
  <c r="BJ605" i="33"/>
  <c r="BJ606" i="33"/>
  <c r="BJ54" i="33"/>
  <c r="AB54" i="40"/>
  <c r="BJ600" i="33"/>
  <c r="BM581" i="33"/>
  <c r="BM548" i="33"/>
  <c r="BM583" i="33"/>
  <c r="BN582" i="33"/>
  <c r="BN45" i="33"/>
  <c r="AC45" i="40"/>
  <c r="BI601" i="33"/>
  <c r="BI640" i="33"/>
  <c r="BK558" i="33"/>
  <c r="BK559" i="33"/>
  <c r="BK562" i="33"/>
  <c r="BK1667" i="33"/>
  <c r="BL584" i="33"/>
  <c r="BL636" i="33"/>
  <c r="BL258" i="33"/>
  <c r="BL215" i="33"/>
  <c r="BL1633" i="33"/>
  <c r="BM259" i="33"/>
  <c r="BJ388" i="33"/>
  <c r="AB388" i="40"/>
  <c r="BK387" i="33"/>
  <c r="BJ397" i="33"/>
  <c r="BH641" i="33"/>
  <c r="BH642" i="33"/>
  <c r="BK392" i="33"/>
  <c r="BJ393" i="33"/>
  <c r="AB393" i="40"/>
  <c r="BK599" i="33"/>
  <c r="BK589" i="33"/>
  <c r="BK590" i="33"/>
  <c r="BK587" i="33"/>
  <c r="BL588" i="33"/>
  <c r="BH646" i="33"/>
  <c r="BH645" i="33"/>
  <c r="BK637" i="33"/>
  <c r="BK638" i="33"/>
  <c r="BJ378" i="33"/>
  <c r="BK377" i="33"/>
  <c r="BJ382" i="33"/>
  <c r="BK373" i="33"/>
  <c r="BL372" i="33"/>
  <c r="BK367" i="33"/>
  <c r="BJ368" i="33"/>
  <c r="AB368" i="40"/>
  <c r="BK389" i="33"/>
  <c r="BJ399" i="33"/>
  <c r="BN648" i="33"/>
  <c r="AC648" i="40"/>
  <c r="AC649" i="40"/>
  <c r="BM650" i="33"/>
  <c r="BM649" i="33"/>
  <c r="BM551" i="33"/>
  <c r="BO594" i="33"/>
  <c r="BN593" i="33"/>
  <c r="BN550" i="33"/>
  <c r="AC550" i="40"/>
  <c r="BI607" i="33"/>
  <c r="BI644" i="33"/>
  <c r="BI398" i="33"/>
  <c r="BL549" i="33"/>
  <c r="BK384" i="33"/>
  <c r="BH138" i="33"/>
  <c r="BH149" i="33"/>
  <c r="AB154" i="40"/>
  <c r="BI155" i="33"/>
  <c r="BJ122" i="33"/>
  <c r="AB122" i="40"/>
  <c r="AB132" i="40"/>
  <c r="BH272" i="33"/>
  <c r="BH307" i="33"/>
  <c r="BG309" i="33"/>
  <c r="BG308" i="33"/>
  <c r="BG305" i="33"/>
  <c r="BG304" i="33"/>
  <c r="BJ249" i="33"/>
  <c r="BJ299" i="33"/>
  <c r="BJ214" i="33"/>
  <c r="BJ217" i="33"/>
  <c r="BJ218" i="33"/>
  <c r="BJ222" i="33"/>
  <c r="AB222" i="40"/>
  <c r="BI301" i="33"/>
  <c r="BI300" i="33"/>
  <c r="BH266" i="33"/>
  <c r="BH303" i="33"/>
  <c r="BI223" i="33"/>
  <c r="BI224" i="33"/>
  <c r="BI227" i="33"/>
  <c r="BI1666" i="33"/>
  <c r="BL311" i="33"/>
  <c r="BK313" i="33"/>
  <c r="BK312" i="33"/>
  <c r="BK216" i="33"/>
  <c r="BK1634" i="33"/>
  <c r="BK248" i="33"/>
  <c r="BL247" i="33"/>
  <c r="BL44" i="33"/>
  <c r="BL49" i="33"/>
  <c r="BK246" i="33"/>
  <c r="BK213" i="33"/>
  <c r="BK1631" i="33"/>
  <c r="BH170" i="33"/>
  <c r="BH171" i="33"/>
  <c r="BI265" i="33"/>
  <c r="BI270" i="33"/>
  <c r="BI271" i="33"/>
  <c r="BI53" i="33"/>
  <c r="BH186" i="33"/>
  <c r="BH185" i="33"/>
  <c r="BI175" i="33"/>
  <c r="BJ255" i="33"/>
  <c r="BJ264" i="33"/>
  <c r="BL253" i="33"/>
  <c r="BK254" i="33"/>
  <c r="BK252" i="33"/>
  <c r="AB174" i="40"/>
  <c r="AB184" i="40"/>
  <c r="BI184" i="33"/>
  <c r="AB159" i="40"/>
  <c r="AB169" i="40"/>
  <c r="BI169" i="33"/>
  <c r="BH132" i="33"/>
  <c r="BH148" i="33"/>
  <c r="BI139" i="33"/>
  <c r="BH150" i="33"/>
  <c r="BC1740" i="33"/>
  <c r="AA1719" i="40"/>
  <c r="AA1720" i="40"/>
  <c r="BC1758" i="33"/>
  <c r="BP1858" i="33"/>
  <c r="AC1765" i="40"/>
  <c r="BC1946" i="33"/>
  <c r="BC1950" i="33"/>
  <c r="BC1684" i="33"/>
  <c r="AY1980" i="33"/>
  <c r="Z1851" i="40"/>
  <c r="AO1981" i="33"/>
  <c r="AN1873" i="33"/>
  <c r="AA1843" i="40"/>
  <c r="BF1894" i="33"/>
  <c r="AA1774" i="40"/>
  <c r="AA1770" i="40"/>
  <c r="AL2098" i="33"/>
  <c r="V1888" i="40"/>
  <c r="V1877" i="40"/>
  <c r="AL1929" i="33"/>
  <c r="V1808" i="40"/>
  <c r="G20" i="45"/>
  <c r="G21" i="45" s="1"/>
  <c r="Y1860" i="40"/>
  <c r="BC1966" i="33"/>
  <c r="AM1763" i="33"/>
  <c r="AM1928" i="33"/>
  <c r="AM1929" i="33"/>
  <c r="AM1930" i="33"/>
  <c r="Z1850" i="40"/>
  <c r="BG1738" i="33"/>
  <c r="AA1715" i="40"/>
  <c r="AA1716" i="40"/>
  <c r="BD1684" i="33"/>
  <c r="AA1676" i="40"/>
  <c r="AA1683" i="40"/>
  <c r="AB214" i="40"/>
  <c r="BG1744" i="33"/>
  <c r="AB246" i="40"/>
  <c r="BG1687" i="33"/>
  <c r="BG1647" i="33"/>
  <c r="BG1648" i="33"/>
  <c r="BG1650" i="33"/>
  <c r="Z1658" i="40"/>
  <c r="Z1659" i="40"/>
  <c r="BI1736" i="33"/>
  <c r="BI1737" i="33"/>
  <c r="BJ1632" i="33"/>
  <c r="AB1632" i="40"/>
  <c r="BI1665" i="33"/>
  <c r="AB218" i="40"/>
  <c r="BF1757" i="33"/>
  <c r="AA1736" i="40"/>
  <c r="BF1744" i="33"/>
  <c r="BF1687" i="33"/>
  <c r="BF1647" i="33"/>
  <c r="AA1641" i="40"/>
  <c r="BJ1631" i="33"/>
  <c r="BO1548" i="33"/>
  <c r="BH1636" i="33"/>
  <c r="BH1641" i="33"/>
  <c r="BO1544" i="33"/>
  <c r="BC1655" i="33"/>
  <c r="BC1759" i="33"/>
  <c r="BK1635" i="33"/>
  <c r="BF1737" i="33"/>
  <c r="BF1738" i="33"/>
  <c r="BK1474" i="33"/>
  <c r="BK1420" i="33"/>
  <c r="BJ1484" i="33"/>
  <c r="AB1484" i="40"/>
  <c r="BM1420" i="33"/>
  <c r="AB303" i="40"/>
  <c r="AB304" i="40"/>
  <c r="AB266" i="40"/>
  <c r="BF703" i="33"/>
  <c r="BE786" i="33"/>
  <c r="AB307" i="40"/>
  <c r="AB308" i="40"/>
  <c r="AB272" i="40"/>
  <c r="AB807" i="40"/>
  <c r="AB808" i="40"/>
  <c r="AB812" i="40"/>
  <c r="AB813" i="40"/>
  <c r="AB814" i="40"/>
  <c r="BK49" i="33"/>
  <c r="AC582" i="40"/>
  <c r="AC583" i="40"/>
  <c r="AC584" i="40"/>
  <c r="AB771" i="40"/>
  <c r="BJ711" i="33"/>
  <c r="AB711" i="40"/>
  <c r="AB712" i="40"/>
  <c r="BJ731" i="33"/>
  <c r="AB731" i="40"/>
  <c r="AB730" i="40"/>
  <c r="AB775" i="40"/>
  <c r="BG776" i="33"/>
  <c r="BG780" i="33"/>
  <c r="BG1668" i="33"/>
  <c r="BJ742" i="33"/>
  <c r="AB742" i="40"/>
  <c r="AB732" i="40"/>
  <c r="AB768" i="40"/>
  <c r="BJ716" i="33"/>
  <c r="AB716" i="40"/>
  <c r="AB715" i="40"/>
  <c r="AB770" i="40"/>
  <c r="AB398" i="40"/>
  <c r="AB421" i="40"/>
  <c r="BJ481" i="33"/>
  <c r="AB481" i="40"/>
  <c r="AB471" i="40"/>
  <c r="BB1749" i="33"/>
  <c r="BB1750" i="33"/>
  <c r="BK263" i="33"/>
  <c r="BK269" i="33"/>
  <c r="AB436" i="40"/>
  <c r="BE361" i="33"/>
  <c r="BD568" i="33"/>
  <c r="BK1812" i="33"/>
  <c r="BK598" i="33"/>
  <c r="BK604" i="33"/>
  <c r="BJ504" i="33"/>
  <c r="AB504" i="40"/>
  <c r="AB494" i="40"/>
  <c r="BE112" i="33"/>
  <c r="BD1656" i="33"/>
  <c r="BD1655" i="33"/>
  <c r="BD1759" i="33"/>
  <c r="BD233" i="33"/>
  <c r="BJ383" i="33"/>
  <c r="AB378" i="40"/>
  <c r="AB383" i="40"/>
  <c r="BJ519" i="33"/>
  <c r="AB519" i="40"/>
  <c r="AB509" i="40"/>
  <c r="BJ466" i="33"/>
  <c r="AB466" i="40"/>
  <c r="AB456" i="40"/>
  <c r="AC593" i="40"/>
  <c r="AB223" i="40"/>
  <c r="AB224" i="40"/>
  <c r="AB227" i="40"/>
  <c r="AB228" i="40"/>
  <c r="AB295" i="40"/>
  <c r="AB296" i="40"/>
  <c r="BG1805" i="33"/>
  <c r="BG1963" i="33"/>
  <c r="BF1684" i="33"/>
  <c r="BF1683" i="33"/>
  <c r="BH64" i="33"/>
  <c r="BH784" i="33"/>
  <c r="BF1758" i="33"/>
  <c r="BG297" i="33"/>
  <c r="BJ63" i="33"/>
  <c r="AB63" i="40"/>
  <c r="BJ566" i="33"/>
  <c r="AB566" i="40"/>
  <c r="BI58" i="33"/>
  <c r="BI1794" i="33"/>
  <c r="BI1803" i="33"/>
  <c r="BJ1812" i="33"/>
  <c r="BJ1962" i="33"/>
  <c r="AB1842" i="40"/>
  <c r="BJ1947" i="33"/>
  <c r="AB1827" i="40"/>
  <c r="BI1810" i="33"/>
  <c r="BI1813" i="33"/>
  <c r="BI1886" i="33"/>
  <c r="BE1741" i="33"/>
  <c r="BE1742" i="33"/>
  <c r="BI1785" i="33"/>
  <c r="BI1788" i="33"/>
  <c r="BH1677" i="33"/>
  <c r="BH62" i="33"/>
  <c r="BF1742" i="33"/>
  <c r="BA1866" i="33"/>
  <c r="BA1869" i="33"/>
  <c r="BA1924" i="33"/>
  <c r="AZ1922" i="33"/>
  <c r="BI1687" i="33"/>
  <c r="BI1688" i="33"/>
  <c r="BI1756" i="33"/>
  <c r="BH1672" i="33"/>
  <c r="BJ1794" i="33"/>
  <c r="BJ1900" i="33"/>
  <c r="AB1780" i="40"/>
  <c r="BM1801" i="33"/>
  <c r="BM1879" i="33"/>
  <c r="BN1775" i="33"/>
  <c r="BJ807" i="33"/>
  <c r="BJ805" i="33"/>
  <c r="BJ811" i="33"/>
  <c r="BJ812" i="33"/>
  <c r="BJ813" i="33"/>
  <c r="BJ55" i="33"/>
  <c r="AB55" i="40"/>
  <c r="BH834" i="33"/>
  <c r="BH1679" i="33"/>
  <c r="AC1473" i="40"/>
  <c r="BP1547" i="33"/>
  <c r="BP1548" i="33"/>
  <c r="BP1543" i="33"/>
  <c r="BP1544" i="33"/>
  <c r="BP1642" i="33"/>
  <c r="BI781" i="33"/>
  <c r="BR1539" i="33"/>
  <c r="AD1539" i="40"/>
  <c r="BQ1542" i="33"/>
  <c r="BH1793" i="33"/>
  <c r="BI1792" i="33"/>
  <c r="BH1900" i="33"/>
  <c r="BH1803" i="33"/>
  <c r="BN1405" i="33"/>
  <c r="AC1405" i="40"/>
  <c r="BN1732" i="33"/>
  <c r="BJ721" i="33"/>
  <c r="BJ725" i="33"/>
  <c r="AB725" i="40"/>
  <c r="BM1732" i="33"/>
  <c r="BI726" i="33"/>
  <c r="BJ736" i="33"/>
  <c r="BJ740" i="33"/>
  <c r="AB740" i="40"/>
  <c r="BH1802" i="33"/>
  <c r="BH1880" i="33"/>
  <c r="BH1890" i="33"/>
  <c r="BH1894" i="33"/>
  <c r="BI1783" i="33"/>
  <c r="BH1784" i="33"/>
  <c r="BJ780" i="33"/>
  <c r="BJ1668" i="33"/>
  <c r="BJ776" i="33"/>
  <c r="BJ777" i="33"/>
  <c r="BI814" i="33"/>
  <c r="BI846" i="33"/>
  <c r="BL1734" i="33"/>
  <c r="BL1733" i="33"/>
  <c r="BM1474" i="33"/>
  <c r="BM1475" i="33"/>
  <c r="BI839" i="33"/>
  <c r="BI840" i="33"/>
  <c r="BH848" i="33"/>
  <c r="BH847" i="33"/>
  <c r="BE1650" i="33"/>
  <c r="BE1961" i="33"/>
  <c r="BE1966" i="33"/>
  <c r="BJ802" i="33"/>
  <c r="BJ838" i="33"/>
  <c r="AB838" i="40"/>
  <c r="AB839" i="40"/>
  <c r="BI808" i="33"/>
  <c r="BI842" i="33"/>
  <c r="BL1879" i="33"/>
  <c r="BM1775" i="33"/>
  <c r="BM1776" i="33"/>
  <c r="BL1801" i="33"/>
  <c r="BL1776" i="33"/>
  <c r="BI741" i="33"/>
  <c r="BH843" i="33"/>
  <c r="BH844" i="33"/>
  <c r="BH295" i="33"/>
  <c r="BH296" i="33"/>
  <c r="BD1652" i="33"/>
  <c r="BN1418" i="33"/>
  <c r="AC1418" i="40"/>
  <c r="BJ398" i="33"/>
  <c r="BI634" i="33"/>
  <c r="BI633" i="33"/>
  <c r="BK563" i="33"/>
  <c r="BJ632" i="33"/>
  <c r="AB632" i="40"/>
  <c r="AB633" i="40"/>
  <c r="BJ1678" i="33"/>
  <c r="AB1678" i="40"/>
  <c r="BI228" i="33"/>
  <c r="BI231" i="33"/>
  <c r="BL562" i="33"/>
  <c r="BL1667" i="33"/>
  <c r="BN1410" i="33"/>
  <c r="AC1410" i="40"/>
  <c r="BM1411" i="33"/>
  <c r="BL490" i="33"/>
  <c r="BK489" i="33"/>
  <c r="BK494" i="33"/>
  <c r="BK504" i="33"/>
  <c r="BL495" i="33"/>
  <c r="BK505" i="33"/>
  <c r="BL510" i="33"/>
  <c r="BK520" i="33"/>
  <c r="BK509" i="33"/>
  <c r="BK519" i="33"/>
  <c r="BL457" i="33"/>
  <c r="BK467" i="33"/>
  <c r="BK456" i="33"/>
  <c r="BK466" i="33"/>
  <c r="BK482" i="33"/>
  <c r="BL472" i="33"/>
  <c r="BK471" i="33"/>
  <c r="BK481" i="33"/>
  <c r="BL452" i="33"/>
  <c r="BK451" i="33"/>
  <c r="BK420" i="33"/>
  <c r="BK416" i="33"/>
  <c r="BL415" i="33"/>
  <c r="BL410" i="33"/>
  <c r="BK411" i="33"/>
  <c r="BJ421" i="33"/>
  <c r="BK435" i="33"/>
  <c r="BK426" i="33"/>
  <c r="BL425" i="33"/>
  <c r="BL430" i="33"/>
  <c r="BK431" i="33"/>
  <c r="BM405" i="33"/>
  <c r="BL406" i="33"/>
  <c r="BJ436" i="33"/>
  <c r="BL427" i="33"/>
  <c r="BK437" i="33"/>
  <c r="BL412" i="33"/>
  <c r="BK422" i="33"/>
  <c r="BM258" i="33"/>
  <c r="BM215" i="33"/>
  <c r="BM1633" i="33"/>
  <c r="BN259" i="33"/>
  <c r="AC259" i="40"/>
  <c r="BL373" i="33"/>
  <c r="BM372" i="33"/>
  <c r="BN650" i="33"/>
  <c r="BO648" i="33"/>
  <c r="BN649" i="33"/>
  <c r="BN551" i="33"/>
  <c r="AC551" i="40"/>
  <c r="BL377" i="33"/>
  <c r="BK378" i="33"/>
  <c r="BK383" i="33"/>
  <c r="BK382" i="33"/>
  <c r="BN583" i="33"/>
  <c r="BO582" i="33"/>
  <c r="BN581" i="33"/>
  <c r="BN548" i="33"/>
  <c r="AC548" i="40"/>
  <c r="BI645" i="33"/>
  <c r="BI646" i="33"/>
  <c r="BK600" i="33"/>
  <c r="BK605" i="33"/>
  <c r="BK606" i="33"/>
  <c r="BK54" i="33"/>
  <c r="BL637" i="33"/>
  <c r="BL638" i="33"/>
  <c r="BM584" i="33"/>
  <c r="BM636" i="33"/>
  <c r="BL599" i="33"/>
  <c r="BL589" i="33"/>
  <c r="BL590" i="33"/>
  <c r="BM588" i="33"/>
  <c r="BL587" i="33"/>
  <c r="BL598" i="33"/>
  <c r="BL604" i="33"/>
  <c r="BL389" i="33"/>
  <c r="BK399" i="33"/>
  <c r="BM549" i="33"/>
  <c r="BM552" i="33"/>
  <c r="BM553" i="33"/>
  <c r="BM557" i="33"/>
  <c r="BI642" i="33"/>
  <c r="BI641" i="33"/>
  <c r="BK393" i="33"/>
  <c r="BL392" i="33"/>
  <c r="BL387" i="33"/>
  <c r="BK388" i="33"/>
  <c r="BK397" i="33"/>
  <c r="BJ601" i="33"/>
  <c r="BJ640" i="33"/>
  <c r="AB640" i="40"/>
  <c r="AB641" i="40"/>
  <c r="BP594" i="33"/>
  <c r="BO593" i="33"/>
  <c r="BL367" i="33"/>
  <c r="BK368" i="33"/>
  <c r="BJ607" i="33"/>
  <c r="BJ644" i="33"/>
  <c r="AB644" i="40"/>
  <c r="AB645" i="40"/>
  <c r="BL384" i="33"/>
  <c r="BI138" i="33"/>
  <c r="BI149" i="33"/>
  <c r="BK122" i="33"/>
  <c r="BI160" i="33"/>
  <c r="BI170" i="33"/>
  <c r="BJ155" i="33"/>
  <c r="AB155" i="40"/>
  <c r="BK214" i="33"/>
  <c r="BK1632" i="33"/>
  <c r="BK217" i="33"/>
  <c r="BK218" i="33"/>
  <c r="BK222" i="33"/>
  <c r="BJ223" i="33"/>
  <c r="BJ224" i="33"/>
  <c r="BJ227" i="33"/>
  <c r="BJ1666" i="33"/>
  <c r="BI272" i="33"/>
  <c r="BI307" i="33"/>
  <c r="BK249" i="33"/>
  <c r="BK299" i="33"/>
  <c r="BH305" i="33"/>
  <c r="BH304" i="33"/>
  <c r="BM311" i="33"/>
  <c r="BL313" i="33"/>
  <c r="BL312" i="33"/>
  <c r="BL216" i="33"/>
  <c r="BL1634" i="33"/>
  <c r="BI266" i="33"/>
  <c r="BI303" i="33"/>
  <c r="BJ301" i="33"/>
  <c r="BJ300" i="33"/>
  <c r="BH309" i="33"/>
  <c r="BH308" i="33"/>
  <c r="BM253" i="33"/>
  <c r="BL254" i="33"/>
  <c r="BL252" i="33"/>
  <c r="BL263" i="33"/>
  <c r="BL269" i="33"/>
  <c r="BI185" i="33"/>
  <c r="BI186" i="33"/>
  <c r="BJ265" i="33"/>
  <c r="BJ270" i="33"/>
  <c r="BJ271" i="33"/>
  <c r="BJ53" i="33"/>
  <c r="AB53" i="40"/>
  <c r="BK255" i="33"/>
  <c r="BK264" i="33"/>
  <c r="BI171" i="33"/>
  <c r="BL248" i="33"/>
  <c r="BM247" i="33"/>
  <c r="BM44" i="33"/>
  <c r="BM49" i="33"/>
  <c r="BL246" i="33"/>
  <c r="BL213" i="33"/>
  <c r="BK175" i="33"/>
  <c r="BJ184" i="33"/>
  <c r="BJ169" i="33"/>
  <c r="BJ139" i="33"/>
  <c r="AB139" i="40"/>
  <c r="AB150" i="40"/>
  <c r="BI150" i="33"/>
  <c r="BI148" i="33"/>
  <c r="AB137" i="40"/>
  <c r="AB148" i="40"/>
  <c r="BI132" i="33"/>
  <c r="BD1742" i="33"/>
  <c r="BC1742" i="33"/>
  <c r="BC1741" i="33"/>
  <c r="BH1736" i="33"/>
  <c r="BH1737" i="33"/>
  <c r="BH1756" i="33"/>
  <c r="AA1737" i="40"/>
  <c r="BC1658" i="33"/>
  <c r="BC1748" i="33"/>
  <c r="BJ1665" i="33"/>
  <c r="AC1711" i="40"/>
  <c r="AC1712" i="40"/>
  <c r="AL1930" i="33"/>
  <c r="V1809" i="40"/>
  <c r="V1810" i="40"/>
  <c r="AN1882" i="33"/>
  <c r="AN1895" i="33"/>
  <c r="AN1935" i="33"/>
  <c r="AN1936" i="33"/>
  <c r="AN2087" i="33"/>
  <c r="AN2098" i="33"/>
  <c r="AO1982" i="33"/>
  <c r="BG1949" i="33"/>
  <c r="Z1860" i="40"/>
  <c r="BG1746" i="33"/>
  <c r="AA1723" i="40"/>
  <c r="AA1724" i="40"/>
  <c r="BG1745" i="33"/>
  <c r="BF1688" i="33"/>
  <c r="AA1688" i="40"/>
  <c r="AA1687" i="40"/>
  <c r="AB1666" i="40"/>
  <c r="BG1688" i="33"/>
  <c r="BG1665" i="33"/>
  <c r="AB1665" i="40"/>
  <c r="AB1672" i="40"/>
  <c r="AB1668" i="40"/>
  <c r="BC1762" i="33"/>
  <c r="BC1659" i="33"/>
  <c r="BC1867" i="33"/>
  <c r="BJ1635" i="33"/>
  <c r="AB1631" i="40"/>
  <c r="BO1642" i="33"/>
  <c r="BF1648" i="33"/>
  <c r="AA1647" i="40"/>
  <c r="BF1745" i="33"/>
  <c r="BF1746" i="33"/>
  <c r="BL1631" i="33"/>
  <c r="BK1636" i="33"/>
  <c r="BK1756" i="33"/>
  <c r="BG1961" i="33"/>
  <c r="BG1649" i="33"/>
  <c r="BK1475" i="33"/>
  <c r="AC1414" i="40"/>
  <c r="AC1415" i="40"/>
  <c r="AC1468" i="40"/>
  <c r="AC1469" i="40"/>
  <c r="AC651" i="40"/>
  <c r="AC1404" i="40"/>
  <c r="BL1482" i="33"/>
  <c r="BN1420" i="33"/>
  <c r="AC1420" i="40"/>
  <c r="BG703" i="33"/>
  <c r="BF786" i="33"/>
  <c r="AA786" i="40"/>
  <c r="AA703" i="40"/>
  <c r="BO45" i="33"/>
  <c r="AB799" i="40"/>
  <c r="AB853" i="40"/>
  <c r="BK1947" i="33"/>
  <c r="BK1962" i="33"/>
  <c r="BG777" i="33"/>
  <c r="AB777" i="40"/>
  <c r="AB776" i="40"/>
  <c r="BJ726" i="33"/>
  <c r="AB726" i="40"/>
  <c r="AB721" i="40"/>
  <c r="BJ741" i="33"/>
  <c r="AB741" i="40"/>
  <c r="AB736" i="40"/>
  <c r="AB780" i="40"/>
  <c r="BG781" i="33"/>
  <c r="AB805" i="40"/>
  <c r="AB811" i="40"/>
  <c r="AC552" i="40"/>
  <c r="AC553" i="40"/>
  <c r="AC581" i="40"/>
  <c r="AC549" i="40"/>
  <c r="BJ160" i="33"/>
  <c r="AB161" i="40"/>
  <c r="AB171" i="40"/>
  <c r="BJ175" i="33"/>
  <c r="AB175" i="40"/>
  <c r="AB185" i="40"/>
  <c r="AB176" i="40"/>
  <c r="AB186" i="40"/>
  <c r="BF112" i="33"/>
  <c r="BE1656" i="33"/>
  <c r="BE1655" i="33"/>
  <c r="BE1759" i="33"/>
  <c r="BE233" i="33"/>
  <c r="BF361" i="33"/>
  <c r="AA361" i="40"/>
  <c r="BE568" i="33"/>
  <c r="BO550" i="33"/>
  <c r="BH67" i="33"/>
  <c r="BI64" i="33"/>
  <c r="BI784" i="33"/>
  <c r="BI1793" i="33"/>
  <c r="BJ58" i="33"/>
  <c r="AB58" i="40"/>
  <c r="BK63" i="33"/>
  <c r="BK566" i="33"/>
  <c r="BK1794" i="33"/>
  <c r="BK1900" i="33"/>
  <c r="BJ1792" i="33"/>
  <c r="BJ1793" i="33"/>
  <c r="BI1900" i="33"/>
  <c r="BP1859" i="33"/>
  <c r="BP1861" i="33"/>
  <c r="BP1885" i="33"/>
  <c r="BR1858" i="33"/>
  <c r="BP1964" i="33"/>
  <c r="BJ1785" i="33"/>
  <c r="BK1783" i="33"/>
  <c r="BK1785" i="33"/>
  <c r="BK1788" i="33"/>
  <c r="BI1784" i="33"/>
  <c r="BI1802" i="33"/>
  <c r="BI1804" i="33"/>
  <c r="BI1880" i="33"/>
  <c r="BI1890" i="33"/>
  <c r="BI1894" i="33"/>
  <c r="BK1792" i="33"/>
  <c r="BJ1783" i="33"/>
  <c r="BJ1803" i="33"/>
  <c r="BH1676" i="33"/>
  <c r="BH1683" i="33"/>
  <c r="BJ1810" i="33"/>
  <c r="BJ1813" i="33"/>
  <c r="BJ1886" i="33"/>
  <c r="AB1766" i="40"/>
  <c r="BL1812" i="33"/>
  <c r="BL1962" i="33"/>
  <c r="BL1947" i="33"/>
  <c r="BI1677" i="33"/>
  <c r="BI62" i="33"/>
  <c r="BH297" i="33"/>
  <c r="BI1744" i="33"/>
  <c r="BI1745" i="33"/>
  <c r="BI1647" i="33"/>
  <c r="BI1757" i="33"/>
  <c r="BB1866" i="33"/>
  <c r="BB1869" i="33"/>
  <c r="BB1924" i="33"/>
  <c r="Z1804" i="40"/>
  <c r="BA1922" i="33"/>
  <c r="BG1652" i="33"/>
  <c r="BN1777" i="33"/>
  <c r="BN1879" i="33"/>
  <c r="BI1672" i="33"/>
  <c r="BH1804" i="33"/>
  <c r="BH1805" i="33"/>
  <c r="BH1963" i="33"/>
  <c r="BH1949" i="33"/>
  <c r="BE1652" i="33"/>
  <c r="BH1738" i="33"/>
  <c r="BD1867" i="33"/>
  <c r="BD1659" i="33"/>
  <c r="BD1970" i="33"/>
  <c r="BD1971" i="33"/>
  <c r="BD1980" i="33"/>
  <c r="BD1658" i="33"/>
  <c r="BD1748" i="33"/>
  <c r="BH835" i="33"/>
  <c r="BL1794" i="33"/>
  <c r="BM1792" i="33"/>
  <c r="BQ1543" i="33"/>
  <c r="BQ1544" i="33"/>
  <c r="BQ1642" i="33"/>
  <c r="BQ1547" i="33"/>
  <c r="BQ1548" i="33"/>
  <c r="BN1474" i="33"/>
  <c r="BN1475" i="33"/>
  <c r="BJ846" i="33"/>
  <c r="AB846" i="40"/>
  <c r="AB847" i="40"/>
  <c r="BJ814" i="33"/>
  <c r="BI834" i="33"/>
  <c r="BI1679" i="33"/>
  <c r="BI843" i="33"/>
  <c r="BI844" i="33"/>
  <c r="BI848" i="33"/>
  <c r="BI847" i="33"/>
  <c r="BM1734" i="33"/>
  <c r="BM1733" i="33"/>
  <c r="BN1733" i="33"/>
  <c r="BN1734" i="33"/>
  <c r="BS1539" i="33"/>
  <c r="BR1542" i="33"/>
  <c r="AD1542" i="40"/>
  <c r="BI295" i="33"/>
  <c r="BI296" i="33"/>
  <c r="BI1738" i="33"/>
  <c r="BJ842" i="33"/>
  <c r="AB842" i="40"/>
  <c r="AB843" i="40"/>
  <c r="BJ808" i="33"/>
  <c r="BJ839" i="33"/>
  <c r="BJ840" i="33"/>
  <c r="BD1762" i="33"/>
  <c r="BJ781" i="33"/>
  <c r="BH1744" i="33"/>
  <c r="BH1687" i="33"/>
  <c r="BH1688" i="33"/>
  <c r="BH1647" i="33"/>
  <c r="BH1757" i="33"/>
  <c r="BJ228" i="33"/>
  <c r="BJ231" i="33"/>
  <c r="AB231" i="40"/>
  <c r="BJ633" i="33"/>
  <c r="BJ634" i="33"/>
  <c r="BK632" i="33"/>
  <c r="BK1678" i="33"/>
  <c r="BL563" i="33"/>
  <c r="BK436" i="33"/>
  <c r="BO1410" i="33"/>
  <c r="BN1411" i="33"/>
  <c r="AC1411" i="40"/>
  <c r="BM452" i="33"/>
  <c r="BL451" i="33"/>
  <c r="BM510" i="33"/>
  <c r="BL520" i="33"/>
  <c r="BL509" i="33"/>
  <c r="BL519" i="33"/>
  <c r="BM472" i="33"/>
  <c r="BL482" i="33"/>
  <c r="BL471" i="33"/>
  <c r="BL481" i="33"/>
  <c r="BL494" i="33"/>
  <c r="BL504" i="33"/>
  <c r="BM495" i="33"/>
  <c r="BL505" i="33"/>
  <c r="BM457" i="33"/>
  <c r="BL467" i="33"/>
  <c r="BL456" i="33"/>
  <c r="BL466" i="33"/>
  <c r="BM490" i="33"/>
  <c r="BL489" i="33"/>
  <c r="BM406" i="33"/>
  <c r="BN405" i="33"/>
  <c r="AC405" i="40"/>
  <c r="BM410" i="33"/>
  <c r="BL411" i="33"/>
  <c r="BL416" i="33"/>
  <c r="BL420" i="33"/>
  <c r="BM415" i="33"/>
  <c r="BM427" i="33"/>
  <c r="BL437" i="33"/>
  <c r="BM430" i="33"/>
  <c r="BL431" i="33"/>
  <c r="BK421" i="33"/>
  <c r="BM412" i="33"/>
  <c r="BL422" i="33"/>
  <c r="BM425" i="33"/>
  <c r="BL435" i="33"/>
  <c r="BL426" i="33"/>
  <c r="BL368" i="33"/>
  <c r="BM367" i="33"/>
  <c r="BN584" i="33"/>
  <c r="BN636" i="33"/>
  <c r="AC636" i="40"/>
  <c r="BN372" i="33"/>
  <c r="AC372" i="40"/>
  <c r="BM373" i="33"/>
  <c r="BO650" i="33"/>
  <c r="BO649" i="33"/>
  <c r="BP648" i="33"/>
  <c r="BO551" i="33"/>
  <c r="BM387" i="33"/>
  <c r="BL388" i="33"/>
  <c r="BL397" i="33"/>
  <c r="BM389" i="33"/>
  <c r="BL399" i="33"/>
  <c r="BO583" i="33"/>
  <c r="BO581" i="33"/>
  <c r="BO548" i="33"/>
  <c r="BP582" i="33"/>
  <c r="BP45" i="33"/>
  <c r="BQ594" i="33"/>
  <c r="BP593" i="33"/>
  <c r="BP550" i="33"/>
  <c r="BM392" i="33"/>
  <c r="BL393" i="33"/>
  <c r="BK607" i="33"/>
  <c r="BK644" i="33"/>
  <c r="BN258" i="33"/>
  <c r="BN215" i="33"/>
  <c r="BN1633" i="33"/>
  <c r="AC1633" i="40"/>
  <c r="BO259" i="33"/>
  <c r="BM562" i="33"/>
  <c r="BM1667" i="33"/>
  <c r="BM558" i="33"/>
  <c r="BM559" i="33"/>
  <c r="BJ641" i="33"/>
  <c r="BJ642" i="33"/>
  <c r="BK398" i="33"/>
  <c r="BM599" i="33"/>
  <c r="BM589" i="33"/>
  <c r="BM590" i="33"/>
  <c r="BM587" i="33"/>
  <c r="BM598" i="33"/>
  <c r="BM604" i="33"/>
  <c r="BN588" i="33"/>
  <c r="AC588" i="40"/>
  <c r="BK601" i="33"/>
  <c r="BK640" i="33"/>
  <c r="BL378" i="33"/>
  <c r="BL383" i="33"/>
  <c r="BM377" i="33"/>
  <c r="BL382" i="33"/>
  <c r="BM638" i="33"/>
  <c r="BM637" i="33"/>
  <c r="BN549" i="33"/>
  <c r="BN552" i="33"/>
  <c r="BN553" i="33"/>
  <c r="BN557" i="33"/>
  <c r="AC557" i="40"/>
  <c r="BJ646" i="33"/>
  <c r="BJ645" i="33"/>
  <c r="BL605" i="33"/>
  <c r="BL606" i="33"/>
  <c r="BL54" i="33"/>
  <c r="BL600" i="33"/>
  <c r="BM384" i="33"/>
  <c r="BK155" i="33"/>
  <c r="BL122" i="33"/>
  <c r="BJ138" i="33"/>
  <c r="BN311" i="33"/>
  <c r="AC311" i="40"/>
  <c r="AC312" i="40"/>
  <c r="BM313" i="33"/>
  <c r="BM312" i="33"/>
  <c r="BM216" i="33"/>
  <c r="BM1634" i="33"/>
  <c r="BJ272" i="33"/>
  <c r="BJ307" i="33"/>
  <c r="BL214" i="33"/>
  <c r="BL1632" i="33"/>
  <c r="BL217" i="33"/>
  <c r="BL218" i="33"/>
  <c r="BL222" i="33"/>
  <c r="BJ266" i="33"/>
  <c r="BJ303" i="33"/>
  <c r="BI305" i="33"/>
  <c r="BI304" i="33"/>
  <c r="BL249" i="33"/>
  <c r="BL299" i="33"/>
  <c r="BK300" i="33"/>
  <c r="BK301" i="33"/>
  <c r="BK223" i="33"/>
  <c r="BK224" i="33"/>
  <c r="BK227" i="33"/>
  <c r="BK1666" i="33"/>
  <c r="BI309" i="33"/>
  <c r="BI308" i="33"/>
  <c r="BM248" i="33"/>
  <c r="BN247" i="33"/>
  <c r="BN44" i="33"/>
  <c r="BM246" i="33"/>
  <c r="BM213" i="33"/>
  <c r="BM1631" i="33"/>
  <c r="BM1635" i="33"/>
  <c r="BJ186" i="33"/>
  <c r="BK160" i="33"/>
  <c r="BJ171" i="33"/>
  <c r="BK265" i="33"/>
  <c r="BK270" i="33"/>
  <c r="BK271" i="33"/>
  <c r="BK53" i="33"/>
  <c r="BL255" i="33"/>
  <c r="BL264" i="33"/>
  <c r="BN253" i="33"/>
  <c r="AC253" i="40"/>
  <c r="BM254" i="33"/>
  <c r="BM252" i="33"/>
  <c r="BM263" i="33"/>
  <c r="BM269" i="33"/>
  <c r="BK169" i="33"/>
  <c r="BK184" i="33"/>
  <c r="BL175" i="33"/>
  <c r="BJ148" i="33"/>
  <c r="BJ132" i="33"/>
  <c r="BJ150" i="33"/>
  <c r="BK139" i="33"/>
  <c r="BM1636" i="33"/>
  <c r="BM1641" i="33"/>
  <c r="AP1981" i="33"/>
  <c r="AO1873" i="33"/>
  <c r="AN1928" i="33"/>
  <c r="AN1929" i="33"/>
  <c r="AN1930" i="33"/>
  <c r="AN1763" i="33"/>
  <c r="BG1966" i="33"/>
  <c r="BO1775" i="33"/>
  <c r="AC1759" i="40"/>
  <c r="BC1749" i="33"/>
  <c r="BC1750" i="33"/>
  <c r="BH1673" i="33"/>
  <c r="BK1665" i="33"/>
  <c r="BC1970" i="33"/>
  <c r="AC1478" i="40"/>
  <c r="BK1736" i="33"/>
  <c r="BF1649" i="33"/>
  <c r="AA1648" i="40"/>
  <c r="BK1641" i="33"/>
  <c r="BK1687" i="33"/>
  <c r="BL1635" i="33"/>
  <c r="BO1964" i="33"/>
  <c r="BO1859" i="33"/>
  <c r="BO1861" i="33"/>
  <c r="BO1885" i="33"/>
  <c r="BQ1858" i="33"/>
  <c r="BL1785" i="33"/>
  <c r="BJ1636" i="33"/>
  <c r="BJ1736" i="33"/>
  <c r="AB1635" i="40"/>
  <c r="BF1650" i="33"/>
  <c r="BK1802" i="33"/>
  <c r="AC1474" i="40"/>
  <c r="AC1475" i="40"/>
  <c r="BK1482" i="33"/>
  <c r="BO1405" i="33"/>
  <c r="AC254" i="40"/>
  <c r="AC255" i="40"/>
  <c r="AC264" i="40"/>
  <c r="BH703" i="33"/>
  <c r="BM1482" i="33"/>
  <c r="BL1484" i="33"/>
  <c r="AC637" i="40"/>
  <c r="AC589" i="40"/>
  <c r="AC590" i="40"/>
  <c r="AC599" i="40"/>
  <c r="BN49" i="33"/>
  <c r="AC49" i="40"/>
  <c r="AC44" i="40"/>
  <c r="AC247" i="40"/>
  <c r="AC248" i="40"/>
  <c r="BG1672" i="33"/>
  <c r="BG1673" i="33"/>
  <c r="AB781" i="40"/>
  <c r="BG1679" i="33"/>
  <c r="BG64" i="33"/>
  <c r="BG67" i="33"/>
  <c r="BG784" i="33"/>
  <c r="BG834" i="33"/>
  <c r="BJ185" i="33"/>
  <c r="AC558" i="40"/>
  <c r="AC559" i="40"/>
  <c r="AC562" i="40"/>
  <c r="AC563" i="40"/>
  <c r="BG361" i="33"/>
  <c r="BF568" i="33"/>
  <c r="AA568" i="40"/>
  <c r="AC258" i="40"/>
  <c r="BJ149" i="33"/>
  <c r="AB138" i="40"/>
  <c r="AB149" i="40"/>
  <c r="BJ170" i="33"/>
  <c r="AB160" i="40"/>
  <c r="AB170" i="40"/>
  <c r="BG112" i="33"/>
  <c r="BF1656" i="33"/>
  <c r="BF233" i="33"/>
  <c r="AA233" i="40"/>
  <c r="AA112" i="40"/>
  <c r="AC215" i="40"/>
  <c r="BK58" i="33"/>
  <c r="BI67" i="33"/>
  <c r="BJ64" i="33"/>
  <c r="BJ784" i="33"/>
  <c r="BL1792" i="33"/>
  <c r="BL1793" i="33"/>
  <c r="BK1803" i="33"/>
  <c r="BK1793" i="33"/>
  <c r="BK1880" i="33"/>
  <c r="BK1890" i="33"/>
  <c r="BL1783" i="33"/>
  <c r="BL63" i="33"/>
  <c r="BL566" i="33"/>
  <c r="BQ1859" i="33"/>
  <c r="BQ1861" i="33"/>
  <c r="BQ1885" i="33"/>
  <c r="BS1858" i="33"/>
  <c r="BQ1964" i="33"/>
  <c r="BH1740" i="33"/>
  <c r="BK1784" i="33"/>
  <c r="BI1746" i="33"/>
  <c r="BJ1802" i="33"/>
  <c r="BJ1804" i="33"/>
  <c r="BJ1805" i="33"/>
  <c r="BJ1963" i="33"/>
  <c r="BJ1949" i="33"/>
  <c r="BL1900" i="33"/>
  <c r="BL1803" i="33"/>
  <c r="BJ1788" i="33"/>
  <c r="BJ1880" i="33"/>
  <c r="BJ1784" i="33"/>
  <c r="BM1757" i="33"/>
  <c r="BH1758" i="33"/>
  <c r="BK1810" i="33"/>
  <c r="BK1813" i="33"/>
  <c r="BK1886" i="33"/>
  <c r="BI1676" i="33"/>
  <c r="BI1683" i="33"/>
  <c r="BM1812" i="33"/>
  <c r="BM1947" i="33"/>
  <c r="BM1962" i="33"/>
  <c r="BI1673" i="33"/>
  <c r="BJ1677" i="33"/>
  <c r="AB1677" i="40"/>
  <c r="BJ62" i="33"/>
  <c r="BN1776" i="33"/>
  <c r="BI1805" i="33"/>
  <c r="BI1963" i="33"/>
  <c r="BI1949" i="33"/>
  <c r="BI1648" i="33"/>
  <c r="BI1649" i="33"/>
  <c r="BN1801" i="33"/>
  <c r="BC1866" i="33"/>
  <c r="BC1869" i="33"/>
  <c r="BC1924" i="33"/>
  <c r="BB1922" i="33"/>
  <c r="BJ295" i="33"/>
  <c r="BJ297" i="33"/>
  <c r="BI297" i="33"/>
  <c r="BJ848" i="33"/>
  <c r="BJ847" i="33"/>
  <c r="BJ834" i="33"/>
  <c r="BJ1679" i="33"/>
  <c r="BR1543" i="33"/>
  <c r="BR1544" i="33"/>
  <c r="BR1642" i="33"/>
  <c r="AD1642" i="40"/>
  <c r="BR1547" i="33"/>
  <c r="BR1548" i="33"/>
  <c r="AD1548" i="40"/>
  <c r="AC1479" i="40"/>
  <c r="AD1406" i="40"/>
  <c r="BE1867" i="33"/>
  <c r="BE1658" i="33"/>
  <c r="BE1748" i="33"/>
  <c r="BE1659" i="33"/>
  <c r="BE1970" i="33"/>
  <c r="BE1971" i="33"/>
  <c r="BE1980" i="33"/>
  <c r="BE1762" i="33"/>
  <c r="BT1539" i="33"/>
  <c r="BS1542" i="33"/>
  <c r="BM1794" i="33"/>
  <c r="BJ843" i="33"/>
  <c r="BJ844" i="33"/>
  <c r="BJ1672" i="33"/>
  <c r="BM1785" i="33"/>
  <c r="AD1471" i="40"/>
  <c r="BH1648" i="33"/>
  <c r="BO1732" i="33"/>
  <c r="BO1777" i="33"/>
  <c r="BP1418" i="33"/>
  <c r="AD1472" i="40"/>
  <c r="BI836" i="33"/>
  <c r="BI835" i="33"/>
  <c r="BD1749" i="33"/>
  <c r="BD1750" i="33"/>
  <c r="BH1746" i="33"/>
  <c r="BH1745" i="33"/>
  <c r="BP1405" i="33"/>
  <c r="BK228" i="33"/>
  <c r="BK231" i="33"/>
  <c r="BM563" i="33"/>
  <c r="BK633" i="33"/>
  <c r="BK634" i="33"/>
  <c r="BL632" i="33"/>
  <c r="BL1678" i="33"/>
  <c r="BL398" i="33"/>
  <c r="BP1410" i="33"/>
  <c r="BO1411" i="33"/>
  <c r="BL421" i="33"/>
  <c r="BN490" i="33"/>
  <c r="AC490" i="40"/>
  <c r="BM489" i="33"/>
  <c r="BN472" i="33"/>
  <c r="AC472" i="40"/>
  <c r="BM482" i="33"/>
  <c r="BM471" i="33"/>
  <c r="BM481" i="33"/>
  <c r="BN457" i="33"/>
  <c r="AC457" i="40"/>
  <c r="BM467" i="33"/>
  <c r="BM456" i="33"/>
  <c r="BM466" i="33"/>
  <c r="BM520" i="33"/>
  <c r="BN510" i="33"/>
  <c r="AC510" i="40"/>
  <c r="BM509" i="33"/>
  <c r="BM519" i="33"/>
  <c r="BM505" i="33"/>
  <c r="BM494" i="33"/>
  <c r="BM504" i="33"/>
  <c r="BN495" i="33"/>
  <c r="AC495" i="40"/>
  <c r="BN452" i="33"/>
  <c r="AC452" i="40"/>
  <c r="BM451" i="33"/>
  <c r="BN427" i="33"/>
  <c r="AC427" i="40"/>
  <c r="AC437" i="40"/>
  <c r="BM437" i="33"/>
  <c r="BM422" i="33"/>
  <c r="BN412" i="33"/>
  <c r="AC412" i="40"/>
  <c r="AC422" i="40"/>
  <c r="BM411" i="33"/>
  <c r="BN410" i="33"/>
  <c r="AC410" i="40"/>
  <c r="BN415" i="33"/>
  <c r="AC415" i="40"/>
  <c r="BM420" i="33"/>
  <c r="BM416" i="33"/>
  <c r="BM431" i="33"/>
  <c r="BN430" i="33"/>
  <c r="AC430" i="40"/>
  <c r="BN406" i="33"/>
  <c r="AC406" i="40"/>
  <c r="BO405" i="33"/>
  <c r="BM426" i="33"/>
  <c r="BN425" i="33"/>
  <c r="AC425" i="40"/>
  <c r="BM435" i="33"/>
  <c r="BL436" i="33"/>
  <c r="BL644" i="33"/>
  <c r="BL607" i="33"/>
  <c r="BM399" i="33"/>
  <c r="BN389" i="33"/>
  <c r="AC389" i="40"/>
  <c r="AC399" i="40"/>
  <c r="BO584" i="33"/>
  <c r="BO636" i="33"/>
  <c r="BN558" i="33"/>
  <c r="BN559" i="33"/>
  <c r="BN562" i="33"/>
  <c r="BN1667" i="33"/>
  <c r="AC1667" i="40"/>
  <c r="BN392" i="33"/>
  <c r="AC392" i="40"/>
  <c r="BM393" i="33"/>
  <c r="BO372" i="33"/>
  <c r="BN373" i="33"/>
  <c r="AC373" i="40"/>
  <c r="BN599" i="33"/>
  <c r="BN587" i="33"/>
  <c r="BN589" i="33"/>
  <c r="BN590" i="33"/>
  <c r="BO588" i="33"/>
  <c r="BN638" i="33"/>
  <c r="BN637" i="33"/>
  <c r="BK642" i="33"/>
  <c r="BK641" i="33"/>
  <c r="BR594" i="33"/>
  <c r="AD594" i="40"/>
  <c r="BQ593" i="33"/>
  <c r="BQ550" i="33"/>
  <c r="BN387" i="33"/>
  <c r="AC387" i="40"/>
  <c r="BM388" i="33"/>
  <c r="BM397" i="33"/>
  <c r="BN377" i="33"/>
  <c r="AC377" i="40"/>
  <c r="AC382" i="40"/>
  <c r="BM378" i="33"/>
  <c r="BM383" i="33"/>
  <c r="BM382" i="33"/>
  <c r="BO258" i="33"/>
  <c r="BP259" i="33"/>
  <c r="BP583" i="33"/>
  <c r="BP581" i="33"/>
  <c r="BP548" i="33"/>
  <c r="BQ582" i="33"/>
  <c r="BQ45" i="33"/>
  <c r="BN367" i="33"/>
  <c r="AC367" i="40"/>
  <c r="BM368" i="33"/>
  <c r="BK645" i="33"/>
  <c r="BK646" i="33"/>
  <c r="BL601" i="33"/>
  <c r="BL640" i="33"/>
  <c r="BM600" i="33"/>
  <c r="BM605" i="33"/>
  <c r="BM606" i="33"/>
  <c r="BM54" i="33"/>
  <c r="BO549" i="33"/>
  <c r="BO552" i="33"/>
  <c r="BO553" i="33"/>
  <c r="BO557" i="33"/>
  <c r="BP650" i="33"/>
  <c r="BP649" i="33"/>
  <c r="BQ648" i="33"/>
  <c r="BP551" i="33"/>
  <c r="BN384" i="33"/>
  <c r="BM122" i="33"/>
  <c r="BK138" i="33"/>
  <c r="BK149" i="33"/>
  <c r="BL155" i="33"/>
  <c r="BK266" i="33"/>
  <c r="BK303" i="33"/>
  <c r="BM249" i="33"/>
  <c r="BM299" i="33"/>
  <c r="BM214" i="33"/>
  <c r="BM1632" i="33"/>
  <c r="BM217" i="33"/>
  <c r="BM218" i="33"/>
  <c r="BM222" i="33"/>
  <c r="BJ308" i="33"/>
  <c r="BJ309" i="33"/>
  <c r="BJ304" i="33"/>
  <c r="BJ305" i="33"/>
  <c r="BK272" i="33"/>
  <c r="BK307" i="33"/>
  <c r="BL300" i="33"/>
  <c r="BL301" i="33"/>
  <c r="BL227" i="33"/>
  <c r="BL1666" i="33"/>
  <c r="BL1665" i="33"/>
  <c r="BL223" i="33"/>
  <c r="BL224" i="33"/>
  <c r="BO311" i="33"/>
  <c r="BN312" i="33"/>
  <c r="BN313" i="33"/>
  <c r="BN216" i="33"/>
  <c r="BN1634" i="33"/>
  <c r="AC1634" i="40"/>
  <c r="BM255" i="33"/>
  <c r="BM264" i="33"/>
  <c r="BO253" i="33"/>
  <c r="BN254" i="33"/>
  <c r="BN252" i="33"/>
  <c r="BN263" i="33"/>
  <c r="BN269" i="33"/>
  <c r="BK185" i="33"/>
  <c r="BK186" i="33"/>
  <c r="BL265" i="33"/>
  <c r="BL270" i="33"/>
  <c r="BL271" i="33"/>
  <c r="BL53" i="33"/>
  <c r="BL58" i="33"/>
  <c r="BL160" i="33"/>
  <c r="BK171" i="33"/>
  <c r="BN248" i="33"/>
  <c r="BO247" i="33"/>
  <c r="BN246" i="33"/>
  <c r="BN213" i="33"/>
  <c r="BK170" i="33"/>
  <c r="BL184" i="33"/>
  <c r="BM175" i="33"/>
  <c r="BL169" i="33"/>
  <c r="AC156" i="40"/>
  <c r="BK132" i="33"/>
  <c r="BL139" i="33"/>
  <c r="BK150" i="33"/>
  <c r="BK148" i="33"/>
  <c r="AA785" i="33"/>
  <c r="BL1784" i="33"/>
  <c r="AB1829" i="40"/>
  <c r="BF1655" i="33"/>
  <c r="BF1759" i="33"/>
  <c r="AA1738" i="40"/>
  <c r="BJ1890" i="33"/>
  <c r="AB1760" i="40"/>
  <c r="AO1882" i="33"/>
  <c r="AO1895" i="33"/>
  <c r="AO1935" i="33"/>
  <c r="AO1936" i="33"/>
  <c r="AO2087" i="33"/>
  <c r="AO2098" i="33"/>
  <c r="BC1971" i="33"/>
  <c r="AP1982" i="33"/>
  <c r="W1861" i="40"/>
  <c r="AB1843" i="40"/>
  <c r="BJ1738" i="33"/>
  <c r="AB1715" i="40"/>
  <c r="AB1716" i="40"/>
  <c r="BK1737" i="33"/>
  <c r="BG1676" i="33"/>
  <c r="BG1946" i="33"/>
  <c r="AB1679" i="40"/>
  <c r="BK1688" i="33"/>
  <c r="BK1744" i="33"/>
  <c r="BK1757" i="33"/>
  <c r="BK1647" i="33"/>
  <c r="BK1648" i="33"/>
  <c r="BK1650" i="33"/>
  <c r="BK1804" i="33"/>
  <c r="BK1805" i="33"/>
  <c r="BK1963" i="33"/>
  <c r="BJ1756" i="33"/>
  <c r="AB1735" i="40"/>
  <c r="AD1544" i="40"/>
  <c r="AD1543" i="40"/>
  <c r="BL1802" i="33"/>
  <c r="BL1804" i="33"/>
  <c r="BL1880" i="33"/>
  <c r="BL1890" i="33"/>
  <c r="BM1783" i="33"/>
  <c r="BM1784" i="33"/>
  <c r="BL1788" i="33"/>
  <c r="BF1961" i="33"/>
  <c r="BF1652" i="33"/>
  <c r="AA1652" i="40"/>
  <c r="AA1650" i="40"/>
  <c r="AD1547" i="40"/>
  <c r="BF1946" i="33"/>
  <c r="AA1649" i="40"/>
  <c r="AB1636" i="40"/>
  <c r="BJ1641" i="33"/>
  <c r="BN1631" i="33"/>
  <c r="BN1785" i="33"/>
  <c r="BN1788" i="33"/>
  <c r="AA1656" i="40"/>
  <c r="BL1636" i="33"/>
  <c r="BH1649" i="33"/>
  <c r="BK1484" i="33"/>
  <c r="BO1418" i="33"/>
  <c r="BP1420" i="33"/>
  <c r="BN1482" i="33"/>
  <c r="AC1482" i="40"/>
  <c r="BM1484" i="33"/>
  <c r="AC265" i="40"/>
  <c r="AC270" i="40"/>
  <c r="AC271" i="40"/>
  <c r="BI703" i="33"/>
  <c r="BH786" i="33"/>
  <c r="AB64" i="40"/>
  <c r="BO44" i="33"/>
  <c r="AC600" i="40"/>
  <c r="AC601" i="40"/>
  <c r="AC605" i="40"/>
  <c r="AC606" i="40"/>
  <c r="AC607" i="40"/>
  <c r="AC249" i="40"/>
  <c r="AC299" i="40"/>
  <c r="AC300" i="40"/>
  <c r="AB834" i="40"/>
  <c r="AB835" i="40"/>
  <c r="BG785" i="33"/>
  <c r="BG835" i="33"/>
  <c r="BG836" i="33"/>
  <c r="BH836" i="33"/>
  <c r="AB784" i="40"/>
  <c r="BG786" i="33"/>
  <c r="AC435" i="40"/>
  <c r="AC420" i="40"/>
  <c r="BK1738" i="33"/>
  <c r="BN598" i="33"/>
  <c r="BN604" i="33"/>
  <c r="AC587" i="40"/>
  <c r="AC598" i="40"/>
  <c r="AC604" i="40"/>
  <c r="BO215" i="33"/>
  <c r="BO1633" i="33"/>
  <c r="BH112" i="33"/>
  <c r="BG1656" i="33"/>
  <c r="BG233" i="33"/>
  <c r="AC216" i="40"/>
  <c r="AC252" i="40"/>
  <c r="AC263" i="40"/>
  <c r="AC269" i="40"/>
  <c r="AC213" i="40"/>
  <c r="AC214" i="40"/>
  <c r="BH361" i="33"/>
  <c r="BG568" i="33"/>
  <c r="AC397" i="40"/>
  <c r="BJ1737" i="33"/>
  <c r="BJ67" i="33"/>
  <c r="AB67" i="40"/>
  <c r="AB62" i="40"/>
  <c r="BF785" i="33"/>
  <c r="AA785" i="40"/>
  <c r="BJ785" i="33"/>
  <c r="AB785" i="40"/>
  <c r="AB785" i="33"/>
  <c r="AD785" i="33"/>
  <c r="T785" i="40"/>
  <c r="AC785" i="33"/>
  <c r="AE785" i="33"/>
  <c r="AH785" i="33"/>
  <c r="U785" i="40"/>
  <c r="AG785" i="33"/>
  <c r="AF785" i="33"/>
  <c r="AJ785" i="33"/>
  <c r="AL785" i="33"/>
  <c r="V785" i="40"/>
  <c r="AI785" i="33"/>
  <c r="AK785" i="33"/>
  <c r="AM785" i="33"/>
  <c r="AO785" i="33"/>
  <c r="AQ785" i="33"/>
  <c r="AP785" i="33"/>
  <c r="W785" i="40"/>
  <c r="AR785" i="33"/>
  <c r="AN785" i="33"/>
  <c r="AT785" i="33"/>
  <c r="X785" i="40"/>
  <c r="AU785" i="33"/>
  <c r="AS785" i="33"/>
  <c r="AV785" i="33"/>
  <c r="AW785" i="33"/>
  <c r="AY785" i="33"/>
  <c r="AZ785" i="33"/>
  <c r="AX785" i="33"/>
  <c r="Y785" i="40"/>
  <c r="BA785" i="33"/>
  <c r="BH785" i="33"/>
  <c r="BB785" i="33"/>
  <c r="Z785" i="40"/>
  <c r="BI785" i="33"/>
  <c r="BC785" i="33"/>
  <c r="BE785" i="33"/>
  <c r="BD785" i="33"/>
  <c r="BH1741" i="33"/>
  <c r="BM63" i="33"/>
  <c r="BM566" i="33"/>
  <c r="BM1687" i="33"/>
  <c r="BM1688" i="33"/>
  <c r="BM1756" i="33"/>
  <c r="BR1859" i="33"/>
  <c r="BR1861" i="33"/>
  <c r="BR1885" i="33"/>
  <c r="BR1964" i="33"/>
  <c r="AD1844" i="40"/>
  <c r="BJ296" i="33"/>
  <c r="BM1744" i="33"/>
  <c r="BM1745" i="33"/>
  <c r="BM1647" i="33"/>
  <c r="BM1648" i="33"/>
  <c r="BM1650" i="33"/>
  <c r="BM1961" i="33"/>
  <c r="BM1736" i="33"/>
  <c r="BM1737" i="33"/>
  <c r="BI1758" i="33"/>
  <c r="BI1684" i="33"/>
  <c r="BI1946" i="33"/>
  <c r="BI1950" i="33"/>
  <c r="BI1740" i="33"/>
  <c r="BN1812" i="33"/>
  <c r="BN1947" i="33"/>
  <c r="AC1827" i="40"/>
  <c r="BN1962" i="33"/>
  <c r="AC1842" i="40"/>
  <c r="BJ1676" i="33"/>
  <c r="BJ1758" i="33"/>
  <c r="BL1810" i="33"/>
  <c r="BL1813" i="33"/>
  <c r="BL1886" i="33"/>
  <c r="BK1894" i="33"/>
  <c r="BK1677" i="33"/>
  <c r="BK62" i="33"/>
  <c r="BI1650" i="33"/>
  <c r="BD1866" i="33"/>
  <c r="BD1869" i="33"/>
  <c r="BD1924" i="33"/>
  <c r="BC1922" i="33"/>
  <c r="BJ1673" i="33"/>
  <c r="BH1650" i="33"/>
  <c r="BO1734" i="33"/>
  <c r="BO1733" i="33"/>
  <c r="BP1732" i="33"/>
  <c r="AD1400" i="40"/>
  <c r="BQ1405" i="33"/>
  <c r="BQ1777" i="33"/>
  <c r="BS1547" i="33"/>
  <c r="BS1543" i="33"/>
  <c r="BO1879" i="33"/>
  <c r="BP1775" i="33"/>
  <c r="BO1801" i="33"/>
  <c r="BO1776" i="33"/>
  <c r="BK295" i="33"/>
  <c r="BK296" i="33"/>
  <c r="BM1788" i="33"/>
  <c r="BN1783" i="33"/>
  <c r="BM1802" i="33"/>
  <c r="BM1880" i="33"/>
  <c r="BM1890" i="33"/>
  <c r="BU1539" i="33"/>
  <c r="BT1542" i="33"/>
  <c r="BE1750" i="33"/>
  <c r="BE1749" i="33"/>
  <c r="BP1474" i="33"/>
  <c r="BP1475" i="33"/>
  <c r="AD1403" i="40"/>
  <c r="BQ1418" i="33"/>
  <c r="AD1465" i="40"/>
  <c r="AD1466" i="40"/>
  <c r="BJ836" i="33"/>
  <c r="BJ835" i="33"/>
  <c r="BP1777" i="33"/>
  <c r="BM1803" i="33"/>
  <c r="BM1900" i="33"/>
  <c r="BN1792" i="33"/>
  <c r="BM1793" i="33"/>
  <c r="BK1673" i="33"/>
  <c r="BK1672" i="33"/>
  <c r="BL228" i="33"/>
  <c r="BL231" i="33"/>
  <c r="BM632" i="33"/>
  <c r="BM1678" i="33"/>
  <c r="BN563" i="33"/>
  <c r="BL634" i="33"/>
  <c r="BL633" i="33"/>
  <c r="BP552" i="33"/>
  <c r="BP553" i="33"/>
  <c r="BP557" i="33"/>
  <c r="BP558" i="33"/>
  <c r="BP559" i="33"/>
  <c r="BQ1410" i="33"/>
  <c r="BP1411" i="33"/>
  <c r="BM436" i="33"/>
  <c r="BO452" i="33"/>
  <c r="BN451" i="33"/>
  <c r="AC451" i="40"/>
  <c r="BO495" i="33"/>
  <c r="BN494" i="33"/>
  <c r="BN505" i="33"/>
  <c r="AC505" i="40"/>
  <c r="BN467" i="33"/>
  <c r="AC467" i="40"/>
  <c r="BO457" i="33"/>
  <c r="BN456" i="33"/>
  <c r="BO472" i="33"/>
  <c r="BN482" i="33"/>
  <c r="AC482" i="40"/>
  <c r="BN471" i="33"/>
  <c r="BN520" i="33"/>
  <c r="AC520" i="40"/>
  <c r="BO510" i="33"/>
  <c r="BN509" i="33"/>
  <c r="BO490" i="33"/>
  <c r="BN489" i="33"/>
  <c r="AC489" i="40"/>
  <c r="BO410" i="33"/>
  <c r="BN411" i="33"/>
  <c r="AC411" i="40"/>
  <c r="BP405" i="33"/>
  <c r="BO406" i="33"/>
  <c r="BO412" i="33"/>
  <c r="BN422" i="33"/>
  <c r="BO415" i="33"/>
  <c r="BN420" i="33"/>
  <c r="BN416" i="33"/>
  <c r="AC416" i="40"/>
  <c r="BO430" i="33"/>
  <c r="BN431" i="33"/>
  <c r="AC431" i="40"/>
  <c r="BN435" i="33"/>
  <c r="BO425" i="33"/>
  <c r="BN426" i="33"/>
  <c r="AC426" i="40"/>
  <c r="BM421" i="33"/>
  <c r="BO427" i="33"/>
  <c r="BN437" i="33"/>
  <c r="BO562" i="33"/>
  <c r="BO1667" i="33"/>
  <c r="BO558" i="33"/>
  <c r="BO559" i="33"/>
  <c r="BN368" i="33"/>
  <c r="AC368" i="40"/>
  <c r="BO367" i="33"/>
  <c r="BO377" i="33"/>
  <c r="BN378" i="33"/>
  <c r="BN382" i="33"/>
  <c r="BN600" i="33"/>
  <c r="BN605" i="33"/>
  <c r="BN606" i="33"/>
  <c r="BN54" i="33"/>
  <c r="AC54" i="40"/>
  <c r="BM607" i="33"/>
  <c r="BM644" i="33"/>
  <c r="BR582" i="33"/>
  <c r="BR45" i="33"/>
  <c r="AD45" i="40"/>
  <c r="BQ583" i="33"/>
  <c r="BQ581" i="33"/>
  <c r="BQ548" i="33"/>
  <c r="BN399" i="33"/>
  <c r="BO389" i="33"/>
  <c r="BM601" i="33"/>
  <c r="BM640" i="33"/>
  <c r="BM641" i="33"/>
  <c r="BP549" i="33"/>
  <c r="BO373" i="33"/>
  <c r="BP372" i="33"/>
  <c r="BL642" i="33"/>
  <c r="BL641" i="33"/>
  <c r="BP584" i="33"/>
  <c r="BP636" i="33"/>
  <c r="BO387" i="33"/>
  <c r="BN388" i="33"/>
  <c r="AC388" i="40"/>
  <c r="BN397" i="33"/>
  <c r="BM398" i="33"/>
  <c r="BQ649" i="33"/>
  <c r="BQ650" i="33"/>
  <c r="BR648" i="33"/>
  <c r="AD648" i="40"/>
  <c r="AD649" i="40"/>
  <c r="BQ551" i="33"/>
  <c r="BP258" i="33"/>
  <c r="BP215" i="33"/>
  <c r="BP1633" i="33"/>
  <c r="BQ259" i="33"/>
  <c r="BN393" i="33"/>
  <c r="AC393" i="40"/>
  <c r="BO392" i="33"/>
  <c r="BL646" i="33"/>
  <c r="BL645" i="33"/>
  <c r="BO637" i="33"/>
  <c r="BO638" i="33"/>
  <c r="BS594" i="33"/>
  <c r="BR593" i="33"/>
  <c r="BR550" i="33"/>
  <c r="AD550" i="40"/>
  <c r="BO599" i="33"/>
  <c r="BO587" i="33"/>
  <c r="BO589" i="33"/>
  <c r="BO590" i="33"/>
  <c r="BP588" i="33"/>
  <c r="BO384" i="33"/>
  <c r="AC154" i="40"/>
  <c r="BM155" i="33"/>
  <c r="BL138" i="33"/>
  <c r="BL149" i="33"/>
  <c r="BN122" i="33"/>
  <c r="AC122" i="40"/>
  <c r="AC132" i="40"/>
  <c r="BK309" i="33"/>
  <c r="BK308" i="33"/>
  <c r="BP311" i="33"/>
  <c r="BO312" i="33"/>
  <c r="BO313" i="33"/>
  <c r="BO216" i="33"/>
  <c r="BO1634" i="33"/>
  <c r="BL272" i="33"/>
  <c r="BL307" i="33"/>
  <c r="BM301" i="33"/>
  <c r="BM300" i="33"/>
  <c r="BM223" i="33"/>
  <c r="BM224" i="33"/>
  <c r="BM227" i="33"/>
  <c r="BM1666" i="33"/>
  <c r="BN249" i="33"/>
  <c r="BN299" i="33"/>
  <c r="BL266" i="33"/>
  <c r="BL303" i="33"/>
  <c r="BK305" i="33"/>
  <c r="BK304" i="33"/>
  <c r="BN214" i="33"/>
  <c r="BN1632" i="33"/>
  <c r="AC1632" i="40"/>
  <c r="BN217" i="33"/>
  <c r="BN218" i="33"/>
  <c r="BN222" i="33"/>
  <c r="AC222" i="40"/>
  <c r="BO248" i="33"/>
  <c r="BP247" i="33"/>
  <c r="BP44" i="33"/>
  <c r="BP49" i="33"/>
  <c r="BO246" i="33"/>
  <c r="BO213" i="33"/>
  <c r="BO1631" i="33"/>
  <c r="BM160" i="33"/>
  <c r="BL171" i="33"/>
  <c r="BP253" i="33"/>
  <c r="BO254" i="33"/>
  <c r="BO252" i="33"/>
  <c r="BL185" i="33"/>
  <c r="BL186" i="33"/>
  <c r="BN255" i="33"/>
  <c r="BN264" i="33"/>
  <c r="BL170" i="33"/>
  <c r="BM270" i="33"/>
  <c r="BM271" i="33"/>
  <c r="BM53" i="33"/>
  <c r="BM58" i="33"/>
  <c r="BM265" i="33"/>
  <c r="AC159" i="40"/>
  <c r="AC169" i="40"/>
  <c r="BM169" i="33"/>
  <c r="BM184" i="33"/>
  <c r="BL132" i="33"/>
  <c r="BM139" i="33"/>
  <c r="BL150" i="33"/>
  <c r="BL148" i="33"/>
  <c r="BF1762" i="33"/>
  <c r="AA1741" i="40"/>
  <c r="BF1658" i="33"/>
  <c r="BF1748" i="33"/>
  <c r="BF1749" i="33"/>
  <c r="AA1655" i="40"/>
  <c r="BF1867" i="33"/>
  <c r="BF1659" i="33"/>
  <c r="BF1970" i="33"/>
  <c r="BF1971" i="33"/>
  <c r="AA1851" i="40"/>
  <c r="BG1758" i="33"/>
  <c r="AB1737" i="40"/>
  <c r="BG1740" i="33"/>
  <c r="BG1742" i="33"/>
  <c r="BG1684" i="33"/>
  <c r="BT1858" i="33"/>
  <c r="AD1765" i="40"/>
  <c r="BG1950" i="33"/>
  <c r="BC1980" i="33"/>
  <c r="BF1966" i="33"/>
  <c r="AA1846" i="40"/>
  <c r="AA1841" i="40"/>
  <c r="BK1949" i="33"/>
  <c r="AO1928" i="33"/>
  <c r="AO1929" i="33"/>
  <c r="AO1930" i="33"/>
  <c r="AO1763" i="33"/>
  <c r="BJ1894" i="33"/>
  <c r="AB1774" i="40"/>
  <c r="AB1770" i="40"/>
  <c r="BG1683" i="33"/>
  <c r="BF1950" i="33"/>
  <c r="AA1830" i="40"/>
  <c r="AA1826" i="40"/>
  <c r="AP1873" i="33"/>
  <c r="AQ1981" i="33"/>
  <c r="W1862" i="40"/>
  <c r="BK1745" i="33"/>
  <c r="BM1665" i="33"/>
  <c r="BK1676" i="33"/>
  <c r="BK1683" i="33"/>
  <c r="BL1805" i="33"/>
  <c r="BL1963" i="33"/>
  <c r="BL1949" i="33"/>
  <c r="BH1684" i="33"/>
  <c r="AB1676" i="40"/>
  <c r="AB1683" i="40"/>
  <c r="BL1641" i="33"/>
  <c r="BL1756" i="33"/>
  <c r="BL1736" i="33"/>
  <c r="BN1635" i="33"/>
  <c r="AC1631" i="40"/>
  <c r="BS1544" i="33"/>
  <c r="BG1655" i="33"/>
  <c r="BG1759" i="33"/>
  <c r="BN1794" i="33"/>
  <c r="BO1635" i="33"/>
  <c r="BS1548" i="33"/>
  <c r="AB1641" i="40"/>
  <c r="BJ1744" i="33"/>
  <c r="AB1723" i="40"/>
  <c r="AB1724" i="40"/>
  <c r="BJ1687" i="33"/>
  <c r="BJ1647" i="33"/>
  <c r="BJ1757" i="33"/>
  <c r="AB1736" i="40"/>
  <c r="BK1961" i="33"/>
  <c r="BH1946" i="33"/>
  <c r="BH1950" i="33"/>
  <c r="BK1649" i="33"/>
  <c r="BO1474" i="33"/>
  <c r="BO1420" i="33"/>
  <c r="AC307" i="40"/>
  <c r="AC308" i="40"/>
  <c r="AC272" i="40"/>
  <c r="BN1484" i="33"/>
  <c r="AC1484" i="40"/>
  <c r="AC266" i="40"/>
  <c r="AC303" i="40"/>
  <c r="AC304" i="40"/>
  <c r="BJ703" i="33"/>
  <c r="BJ786" i="33"/>
  <c r="BJ787" i="33"/>
  <c r="BI786" i="33"/>
  <c r="BQ1420" i="33"/>
  <c r="AD582" i="40"/>
  <c r="AD583" i="40"/>
  <c r="AD584" i="40"/>
  <c r="BO49" i="33"/>
  <c r="AC436" i="40"/>
  <c r="AC421" i="40"/>
  <c r="BI112" i="33"/>
  <c r="BH1656" i="33"/>
  <c r="BH1655" i="33"/>
  <c r="BH233" i="33"/>
  <c r="BO1947" i="33"/>
  <c r="BN481" i="33"/>
  <c r="AC481" i="40"/>
  <c r="AC471" i="40"/>
  <c r="BN466" i="33"/>
  <c r="AC466" i="40"/>
  <c r="AC456" i="40"/>
  <c r="BO263" i="33"/>
  <c r="BO269" i="33"/>
  <c r="BN383" i="33"/>
  <c r="AC378" i="40"/>
  <c r="AC383" i="40"/>
  <c r="BO598" i="33"/>
  <c r="BO604" i="33"/>
  <c r="BN519" i="33"/>
  <c r="AC519" i="40"/>
  <c r="AC509" i="40"/>
  <c r="BI361" i="33"/>
  <c r="BH568" i="33"/>
  <c r="AC246" i="40"/>
  <c r="AC217" i="40"/>
  <c r="AC218" i="40"/>
  <c r="BN175" i="33"/>
  <c r="AC175" i="40"/>
  <c r="AC185" i="40"/>
  <c r="AC174" i="40"/>
  <c r="AC184" i="40"/>
  <c r="AC398" i="40"/>
  <c r="BN504" i="33"/>
  <c r="AC504" i="40"/>
  <c r="AC494" i="40"/>
  <c r="AD593" i="40"/>
  <c r="AC227" i="40"/>
  <c r="AC228" i="40"/>
  <c r="AC295" i="40"/>
  <c r="AC296" i="40"/>
  <c r="AC223" i="40"/>
  <c r="AC224" i="40"/>
  <c r="BK67" i="33"/>
  <c r="BN63" i="33"/>
  <c r="AC63" i="40"/>
  <c r="BN566" i="33"/>
  <c r="AC566" i="40"/>
  <c r="BI1741" i="33"/>
  <c r="BI1742" i="33"/>
  <c r="BJ1740" i="33"/>
  <c r="BJ1742" i="33"/>
  <c r="BI1652" i="33"/>
  <c r="BI1961" i="33"/>
  <c r="BI1966" i="33"/>
  <c r="BJ1684" i="33"/>
  <c r="BJ1683" i="33"/>
  <c r="BM1810" i="33"/>
  <c r="BM1813" i="33"/>
  <c r="BM1886" i="33"/>
  <c r="BL1894" i="33"/>
  <c r="BL1677" i="33"/>
  <c r="BL1676" i="33"/>
  <c r="BL1683" i="33"/>
  <c r="BL62" i="33"/>
  <c r="BL67" i="33"/>
  <c r="BK1652" i="33"/>
  <c r="BH1961" i="33"/>
  <c r="BH1652" i="33"/>
  <c r="BE1866" i="33"/>
  <c r="BE1869" i="33"/>
  <c r="BE1924" i="33"/>
  <c r="BD1922" i="33"/>
  <c r="BK297" i="33"/>
  <c r="BL295" i="33"/>
  <c r="BL297" i="33"/>
  <c r="BM1804" i="33"/>
  <c r="BM1805" i="33"/>
  <c r="BM1963" i="33"/>
  <c r="BM1949" i="33"/>
  <c r="BP1776" i="33"/>
  <c r="AD1473" i="40"/>
  <c r="BQ1732" i="33"/>
  <c r="BQ1474" i="33"/>
  <c r="BQ1475" i="33"/>
  <c r="BP1734" i="33"/>
  <c r="BP1733" i="33"/>
  <c r="BR1405" i="33"/>
  <c r="AD1405" i="40"/>
  <c r="BT1547" i="33"/>
  <c r="BT1548" i="33"/>
  <c r="BT1543" i="33"/>
  <c r="BT1544" i="33"/>
  <c r="BT1642" i="33"/>
  <c r="BR1418" i="33"/>
  <c r="AD1418" i="40"/>
  <c r="BN1880" i="33"/>
  <c r="BO1783" i="33"/>
  <c r="BN1784" i="33"/>
  <c r="BN1802" i="33"/>
  <c r="BV1539" i="33"/>
  <c r="AE1539" i="40"/>
  <c r="BU1542" i="33"/>
  <c r="BQ1801" i="33"/>
  <c r="BQ1879" i="33"/>
  <c r="BR1775" i="33"/>
  <c r="BP1801" i="33"/>
  <c r="BP1879" i="33"/>
  <c r="BQ1775" i="33"/>
  <c r="BQ1776" i="33"/>
  <c r="BM1649" i="33"/>
  <c r="BM1652" i="33"/>
  <c r="BO563" i="33"/>
  <c r="BN632" i="33"/>
  <c r="AC632" i="40"/>
  <c r="AC633" i="40"/>
  <c r="BN1678" i="33"/>
  <c r="AC1678" i="40"/>
  <c r="BM634" i="33"/>
  <c r="BM633" i="33"/>
  <c r="BL1673" i="33"/>
  <c r="BL1672" i="33"/>
  <c r="BM228" i="33"/>
  <c r="BM231" i="33"/>
  <c r="BN436" i="33"/>
  <c r="BR1410" i="33"/>
  <c r="AD1410" i="40"/>
  <c r="BQ1411" i="33"/>
  <c r="BP562" i="33"/>
  <c r="BP1667" i="33"/>
  <c r="BP490" i="33"/>
  <c r="BO489" i="33"/>
  <c r="BO467" i="33"/>
  <c r="BP457" i="33"/>
  <c r="BO456" i="33"/>
  <c r="BO466" i="33"/>
  <c r="BP510" i="33"/>
  <c r="BO520" i="33"/>
  <c r="BO509" i="33"/>
  <c r="BO519" i="33"/>
  <c r="BP495" i="33"/>
  <c r="BO494" i="33"/>
  <c r="BO504" i="33"/>
  <c r="BO505" i="33"/>
  <c r="BP472" i="33"/>
  <c r="BO482" i="33"/>
  <c r="BO471" i="33"/>
  <c r="BO481" i="33"/>
  <c r="BP452" i="33"/>
  <c r="BO451" i="33"/>
  <c r="BN398" i="33"/>
  <c r="BO435" i="33"/>
  <c r="BO426" i="33"/>
  <c r="BP425" i="33"/>
  <c r="BO422" i="33"/>
  <c r="BP412" i="33"/>
  <c r="BO416" i="33"/>
  <c r="BP415" i="33"/>
  <c r="BO420" i="33"/>
  <c r="BM642" i="33"/>
  <c r="BP430" i="33"/>
  <c r="BO431" i="33"/>
  <c r="BQ405" i="33"/>
  <c r="BP406" i="33"/>
  <c r="BP427" i="33"/>
  <c r="BO437" i="33"/>
  <c r="BN421" i="33"/>
  <c r="BO411" i="33"/>
  <c r="BP410" i="33"/>
  <c r="BT594" i="33"/>
  <c r="BS593" i="33"/>
  <c r="BO388" i="33"/>
  <c r="BP387" i="33"/>
  <c r="BO397" i="33"/>
  <c r="BQ549" i="33"/>
  <c r="BQ552" i="33"/>
  <c r="BQ553" i="33"/>
  <c r="BQ557" i="33"/>
  <c r="BO600" i="33"/>
  <c r="BO605" i="33"/>
  <c r="BO606" i="33"/>
  <c r="BO54" i="33"/>
  <c r="BP638" i="33"/>
  <c r="BP637" i="33"/>
  <c r="BQ584" i="33"/>
  <c r="BQ636" i="33"/>
  <c r="BO378" i="33"/>
  <c r="BO383" i="33"/>
  <c r="BP377" i="33"/>
  <c r="BO382" i="33"/>
  <c r="BN601" i="33"/>
  <c r="BN640" i="33"/>
  <c r="AC640" i="40"/>
  <c r="AC641" i="40"/>
  <c r="BQ258" i="33"/>
  <c r="BQ215" i="33"/>
  <c r="BQ1633" i="33"/>
  <c r="BR259" i="33"/>
  <c r="AD259" i="40"/>
  <c r="BS648" i="33"/>
  <c r="BR649" i="33"/>
  <c r="BR650" i="33"/>
  <c r="BR551" i="33"/>
  <c r="AD551" i="40"/>
  <c r="BS582" i="33"/>
  <c r="BR583" i="33"/>
  <c r="BR581" i="33"/>
  <c r="BR548" i="33"/>
  <c r="AD548" i="40"/>
  <c r="BP367" i="33"/>
  <c r="BO368" i="33"/>
  <c r="BQ372" i="33"/>
  <c r="BP373" i="33"/>
  <c r="BP599" i="33"/>
  <c r="BP587" i="33"/>
  <c r="BP598" i="33"/>
  <c r="BP604" i="33"/>
  <c r="BP589" i="33"/>
  <c r="BP590" i="33"/>
  <c r="BQ588" i="33"/>
  <c r="BM646" i="33"/>
  <c r="BM645" i="33"/>
  <c r="BP389" i="33"/>
  <c r="BO399" i="33"/>
  <c r="BO393" i="33"/>
  <c r="BP392" i="33"/>
  <c r="BN607" i="33"/>
  <c r="BN644" i="33"/>
  <c r="BN645" i="33"/>
  <c r="BP384" i="33"/>
  <c r="BO122" i="33"/>
  <c r="BM138" i="33"/>
  <c r="BM149" i="33"/>
  <c r="BN155" i="33"/>
  <c r="AC155" i="40"/>
  <c r="BL309" i="33"/>
  <c r="BL308" i="33"/>
  <c r="BO249" i="33"/>
  <c r="BO299" i="33"/>
  <c r="BQ311" i="33"/>
  <c r="BP312" i="33"/>
  <c r="BP313" i="33"/>
  <c r="BP216" i="33"/>
  <c r="BP1634" i="33"/>
  <c r="BN223" i="33"/>
  <c r="BN224" i="33"/>
  <c r="BN227" i="33"/>
  <c r="BN1666" i="33"/>
  <c r="BN1665" i="33"/>
  <c r="BO214" i="33"/>
  <c r="BO1632" i="33"/>
  <c r="BO217" i="33"/>
  <c r="BO218" i="33"/>
  <c r="BO222" i="33"/>
  <c r="BM266" i="33"/>
  <c r="BM303" i="33"/>
  <c r="BL305" i="33"/>
  <c r="BL304" i="33"/>
  <c r="BN301" i="33"/>
  <c r="BN300" i="33"/>
  <c r="BM272" i="33"/>
  <c r="BM307" i="33"/>
  <c r="BM171" i="33"/>
  <c r="BM170" i="33"/>
  <c r="BM186" i="33"/>
  <c r="BM185" i="33"/>
  <c r="AC176" i="40"/>
  <c r="AC186" i="40"/>
  <c r="BP248" i="33"/>
  <c r="BQ247" i="33"/>
  <c r="BQ44" i="33"/>
  <c r="BQ49" i="33"/>
  <c r="BP246" i="33"/>
  <c r="BP213" i="33"/>
  <c r="BP1631" i="33"/>
  <c r="BP1635" i="33"/>
  <c r="BO255" i="33"/>
  <c r="BO264" i="33"/>
  <c r="BQ253" i="33"/>
  <c r="BP254" i="33"/>
  <c r="BP252" i="33"/>
  <c r="BP263" i="33"/>
  <c r="BP269" i="33"/>
  <c r="BN270" i="33"/>
  <c r="BN271" i="33"/>
  <c r="BN53" i="33"/>
  <c r="BN58" i="33"/>
  <c r="AC58" i="40"/>
  <c r="BN265" i="33"/>
  <c r="BN169" i="33"/>
  <c r="BO175" i="33"/>
  <c r="BN184" i="33"/>
  <c r="BN139" i="33"/>
  <c r="AC139" i="40"/>
  <c r="AC150" i="40"/>
  <c r="BM150" i="33"/>
  <c r="AC137" i="40"/>
  <c r="AC148" i="40"/>
  <c r="BM148" i="33"/>
  <c r="BM132" i="33"/>
  <c r="BG1741" i="33"/>
  <c r="AA1659" i="40"/>
  <c r="BH1742" i="33"/>
  <c r="AA1727" i="40"/>
  <c r="AA1728" i="40"/>
  <c r="BF1750" i="33"/>
  <c r="AA1658" i="40"/>
  <c r="AA1850" i="40"/>
  <c r="BF1980" i="33"/>
  <c r="AA1860" i="40"/>
  <c r="BK1758" i="33"/>
  <c r="BK1684" i="33"/>
  <c r="BK1740" i="33"/>
  <c r="BK1742" i="33"/>
  <c r="W1753" i="40"/>
  <c r="AP1935" i="33"/>
  <c r="AP1882" i="33"/>
  <c r="BK1966" i="33"/>
  <c r="BN1890" i="33"/>
  <c r="AC1770" i="40"/>
  <c r="AC1760" i="40"/>
  <c r="BH1966" i="33"/>
  <c r="AQ1982" i="33"/>
  <c r="BM1738" i="33"/>
  <c r="AB1719" i="40"/>
  <c r="AB1720" i="40"/>
  <c r="AC1666" i="40"/>
  <c r="AC1665" i="40"/>
  <c r="AC1672" i="40"/>
  <c r="BJ1688" i="33"/>
  <c r="AB1688" i="40"/>
  <c r="AB1687" i="40"/>
  <c r="AD787" i="33"/>
  <c r="AD2082" i="33"/>
  <c r="BG1658" i="33"/>
  <c r="BG1748" i="33"/>
  <c r="BC787" i="33"/>
  <c r="BC2082" i="33"/>
  <c r="BC2093" i="33"/>
  <c r="AJ787" i="33"/>
  <c r="AJ2082" i="33"/>
  <c r="AJ2093" i="33"/>
  <c r="AK787" i="33"/>
  <c r="AK2082" i="33"/>
  <c r="AK2093" i="33"/>
  <c r="BB787" i="33"/>
  <c r="BB2082" i="33"/>
  <c r="AA787" i="33"/>
  <c r="AA2082" i="33"/>
  <c r="AX787" i="33"/>
  <c r="AX2082" i="33"/>
  <c r="AC787" i="33"/>
  <c r="AC2082" i="33"/>
  <c r="AC2093" i="33"/>
  <c r="AS787" i="33"/>
  <c r="AS2082" i="33"/>
  <c r="AS2093" i="33"/>
  <c r="AB787" i="33"/>
  <c r="AB2082" i="33"/>
  <c r="AB2093" i="33"/>
  <c r="AR787" i="33"/>
  <c r="AR2082" i="33"/>
  <c r="AR2093" i="33"/>
  <c r="AP787" i="33"/>
  <c r="AP2082" i="33"/>
  <c r="BG1867" i="33"/>
  <c r="AI787" i="33"/>
  <c r="AI2082" i="33"/>
  <c r="AI2093" i="33"/>
  <c r="BG1762" i="33"/>
  <c r="BP1636" i="33"/>
  <c r="BP1641" i="33"/>
  <c r="AB786" i="40"/>
  <c r="BG1659" i="33"/>
  <c r="AB1647" i="40"/>
  <c r="BJ1648" i="33"/>
  <c r="BO1792" i="33"/>
  <c r="BN1900" i="33"/>
  <c r="AC1780" i="40"/>
  <c r="BN1803" i="33"/>
  <c r="BN1804" i="33"/>
  <c r="BN1805" i="33"/>
  <c r="BN1963" i="33"/>
  <c r="BN1949" i="33"/>
  <c r="AC1829" i="40"/>
  <c r="BN1793" i="33"/>
  <c r="BJ1746" i="33"/>
  <c r="BK1746" i="33"/>
  <c r="BJ1745" i="33"/>
  <c r="BL1737" i="33"/>
  <c r="BL1738" i="33"/>
  <c r="BS1642" i="33"/>
  <c r="BL1647" i="33"/>
  <c r="BL1648" i="33"/>
  <c r="BL1650" i="33"/>
  <c r="BL1961" i="33"/>
  <c r="BL1966" i="33"/>
  <c r="BL1757" i="33"/>
  <c r="BL1744" i="33"/>
  <c r="BL1687" i="33"/>
  <c r="BO1636" i="33"/>
  <c r="BO1736" i="33"/>
  <c r="BN1636" i="33"/>
  <c r="AC1635" i="40"/>
  <c r="BK1946" i="33"/>
  <c r="AD1414" i="40"/>
  <c r="AD1469" i="40"/>
  <c r="AD1404" i="40"/>
  <c r="AD1468" i="40"/>
  <c r="BO1475" i="33"/>
  <c r="AB703" i="40"/>
  <c r="AD1415" i="40"/>
  <c r="BF787" i="33"/>
  <c r="AA787" i="40"/>
  <c r="BE787" i="33"/>
  <c r="BE2082" i="33"/>
  <c r="BE2093" i="33"/>
  <c r="AV787" i="33"/>
  <c r="AV2082" i="33"/>
  <c r="AV2093" i="33"/>
  <c r="AQ787" i="33"/>
  <c r="AQ2082" i="33"/>
  <c r="AQ2093" i="33"/>
  <c r="AG787" i="33"/>
  <c r="AG2082" i="33"/>
  <c r="AG2093" i="33"/>
  <c r="AZ787" i="33"/>
  <c r="AZ2082" i="33"/>
  <c r="AZ2093" i="33"/>
  <c r="AN787" i="33"/>
  <c r="AN2082" i="33"/>
  <c r="AN2093" i="33"/>
  <c r="AH787" i="33"/>
  <c r="U787" i="40"/>
  <c r="BI787" i="33"/>
  <c r="BI2082" i="33"/>
  <c r="BI2093" i="33"/>
  <c r="BG787" i="33"/>
  <c r="BG2082" i="33"/>
  <c r="BG2093" i="33"/>
  <c r="AU787" i="33"/>
  <c r="AU2082" i="33"/>
  <c r="AU2093" i="33"/>
  <c r="AO787" i="33"/>
  <c r="AO2082" i="33"/>
  <c r="AO2093" i="33"/>
  <c r="AE787" i="33"/>
  <c r="AE2082" i="33"/>
  <c r="AE2093" i="33"/>
  <c r="AY787" i="33"/>
  <c r="AY2082" i="33"/>
  <c r="AY2093" i="33"/>
  <c r="BA787" i="33"/>
  <c r="BA2082" i="33"/>
  <c r="BA2093" i="33"/>
  <c r="AW787" i="33"/>
  <c r="AW2082" i="33"/>
  <c r="AW2093" i="33"/>
  <c r="AL787" i="33"/>
  <c r="AL2082" i="33"/>
  <c r="AF787" i="33"/>
  <c r="AF2082" i="33"/>
  <c r="AF2093" i="33"/>
  <c r="BH787" i="33"/>
  <c r="BH2082" i="33"/>
  <c r="BH2093" i="33"/>
  <c r="BD787" i="33"/>
  <c r="BD2082" i="33"/>
  <c r="BD2093" i="33"/>
  <c r="AT787" i="33"/>
  <c r="AT2082" i="33"/>
  <c r="AM787" i="33"/>
  <c r="AM2082" i="33"/>
  <c r="AM2093" i="33"/>
  <c r="BR1420" i="33"/>
  <c r="AD1420" i="40"/>
  <c r="BP1482" i="33"/>
  <c r="AD581" i="40"/>
  <c r="AD651" i="40"/>
  <c r="BO1812" i="33"/>
  <c r="BS45" i="33"/>
  <c r="BJ2082" i="33"/>
  <c r="AB787" i="40"/>
  <c r="AC644" i="40"/>
  <c r="AC645" i="40"/>
  <c r="BH1867" i="33"/>
  <c r="BH1759" i="33"/>
  <c r="AD552" i="40"/>
  <c r="AD553" i="40"/>
  <c r="AD549" i="40"/>
  <c r="BO1785" i="33"/>
  <c r="BO1788" i="33"/>
  <c r="BN160" i="33"/>
  <c r="AC160" i="40"/>
  <c r="AC170" i="40"/>
  <c r="AC161" i="40"/>
  <c r="AC171" i="40"/>
  <c r="BJ112" i="33"/>
  <c r="BI1656" i="33"/>
  <c r="BI1655" i="33"/>
  <c r="BI1759" i="33"/>
  <c r="BI233" i="33"/>
  <c r="BO1962" i="33"/>
  <c r="BP1785" i="33"/>
  <c r="BP1880" i="33"/>
  <c r="BP1890" i="33"/>
  <c r="BO1794" i="33"/>
  <c r="BP1792" i="33"/>
  <c r="BJ361" i="33"/>
  <c r="BI568" i="33"/>
  <c r="BS550" i="33"/>
  <c r="AC53" i="40"/>
  <c r="BK1741" i="33"/>
  <c r="BO63" i="33"/>
  <c r="BO566" i="33"/>
  <c r="BJ1741" i="33"/>
  <c r="BH1762" i="33"/>
  <c r="BT1859" i="33"/>
  <c r="BT1861" i="33"/>
  <c r="BT1885" i="33"/>
  <c r="BV1858" i="33"/>
  <c r="BT1964" i="33"/>
  <c r="BL1740" i="33"/>
  <c r="BL1758" i="33"/>
  <c r="BL1684" i="33"/>
  <c r="BP1812" i="33"/>
  <c r="BP1947" i="33"/>
  <c r="BP1962" i="33"/>
  <c r="BN1810" i="33"/>
  <c r="BN1813" i="33"/>
  <c r="BN1886" i="33"/>
  <c r="AC1766" i="40"/>
  <c r="BM1894" i="33"/>
  <c r="BM1677" i="33"/>
  <c r="BM1676" i="33"/>
  <c r="BM1946" i="33"/>
  <c r="BM1950" i="33"/>
  <c r="BM62" i="33"/>
  <c r="BM67" i="33"/>
  <c r="BH1659" i="33"/>
  <c r="BH1970" i="33"/>
  <c r="BH1971" i="33"/>
  <c r="BM295" i="33"/>
  <c r="BM296" i="33"/>
  <c r="BL296" i="33"/>
  <c r="BF1866" i="33"/>
  <c r="BF1869" i="33"/>
  <c r="BF1924" i="33"/>
  <c r="AA1804" i="40"/>
  <c r="BE1922" i="33"/>
  <c r="BH1658" i="33"/>
  <c r="BH1748" i="33"/>
  <c r="BM1966" i="33"/>
  <c r="BR1732" i="33"/>
  <c r="AD1711" i="40"/>
  <c r="AD1712" i="40"/>
  <c r="BP1794" i="33"/>
  <c r="BP1900" i="33"/>
  <c r="BR1777" i="33"/>
  <c r="BQ1734" i="33"/>
  <c r="BQ1733" i="33"/>
  <c r="BU1547" i="33"/>
  <c r="BU1548" i="33"/>
  <c r="BU1543" i="33"/>
  <c r="BU1544" i="33"/>
  <c r="BU1642" i="33"/>
  <c r="BV1542" i="33"/>
  <c r="AE1542" i="40"/>
  <c r="BW1539" i="33"/>
  <c r="BR1474" i="33"/>
  <c r="BR1475" i="33"/>
  <c r="BN228" i="33"/>
  <c r="BN231" i="33"/>
  <c r="AC231" i="40"/>
  <c r="BP563" i="33"/>
  <c r="BN633" i="33"/>
  <c r="BN634" i="33"/>
  <c r="BM1672" i="33"/>
  <c r="BM1673" i="33"/>
  <c r="BO632" i="33"/>
  <c r="BO1678" i="33"/>
  <c r="BO421" i="33"/>
  <c r="BS1410" i="33"/>
  <c r="BR1411" i="33"/>
  <c r="AD1411" i="40"/>
  <c r="BO398" i="33"/>
  <c r="BQ452" i="33"/>
  <c r="BP451" i="33"/>
  <c r="BQ510" i="33"/>
  <c r="BP520" i="33"/>
  <c r="BP509" i="33"/>
  <c r="BP519" i="33"/>
  <c r="BP482" i="33"/>
  <c r="BQ472" i="33"/>
  <c r="BP471" i="33"/>
  <c r="BP481" i="33"/>
  <c r="BP467" i="33"/>
  <c r="BQ457" i="33"/>
  <c r="BP456" i="33"/>
  <c r="BP466" i="33"/>
  <c r="BP505" i="33"/>
  <c r="BQ495" i="33"/>
  <c r="BP494" i="33"/>
  <c r="BP504" i="33"/>
  <c r="BQ490" i="33"/>
  <c r="BP489" i="33"/>
  <c r="BQ427" i="33"/>
  <c r="BP437" i="33"/>
  <c r="BP422" i="33"/>
  <c r="BQ412" i="33"/>
  <c r="BQ406" i="33"/>
  <c r="BR405" i="33"/>
  <c r="AD405" i="40"/>
  <c r="BP416" i="33"/>
  <c r="BQ415" i="33"/>
  <c r="BP420" i="33"/>
  <c r="BP435" i="33"/>
  <c r="BQ425" i="33"/>
  <c r="BP426" i="33"/>
  <c r="BP411" i="33"/>
  <c r="BQ410" i="33"/>
  <c r="BQ430" i="33"/>
  <c r="BP431" i="33"/>
  <c r="BO436" i="33"/>
  <c r="BO601" i="33"/>
  <c r="BO640" i="33"/>
  <c r="BN646" i="33"/>
  <c r="BP368" i="33"/>
  <c r="BQ367" i="33"/>
  <c r="BR258" i="33"/>
  <c r="BR215" i="33"/>
  <c r="BR1633" i="33"/>
  <c r="AD1633" i="40"/>
  <c r="BS259" i="33"/>
  <c r="BQ373" i="33"/>
  <c r="BR372" i="33"/>
  <c r="AD372" i="40"/>
  <c r="BQ599" i="33"/>
  <c r="BQ589" i="33"/>
  <c r="BQ590" i="33"/>
  <c r="BR588" i="33"/>
  <c r="AD588" i="40"/>
  <c r="BQ587" i="33"/>
  <c r="BQ598" i="33"/>
  <c r="BQ604" i="33"/>
  <c r="BR549" i="33"/>
  <c r="BR552" i="33"/>
  <c r="BR553" i="33"/>
  <c r="BR557" i="33"/>
  <c r="AD557" i="40"/>
  <c r="BT648" i="33"/>
  <c r="BS650" i="33"/>
  <c r="BS649" i="33"/>
  <c r="BS551" i="33"/>
  <c r="BQ392" i="33"/>
  <c r="BP393" i="33"/>
  <c r="BR584" i="33"/>
  <c r="BR636" i="33"/>
  <c r="AD636" i="40"/>
  <c r="AD637" i="40"/>
  <c r="BN641" i="33"/>
  <c r="BN642" i="33"/>
  <c r="BP388" i="33"/>
  <c r="BQ387" i="33"/>
  <c r="BP397" i="33"/>
  <c r="BT582" i="33"/>
  <c r="BT45" i="33"/>
  <c r="BS581" i="33"/>
  <c r="BS548" i="33"/>
  <c r="BS583" i="33"/>
  <c r="BQ638" i="33"/>
  <c r="BQ637" i="33"/>
  <c r="BP600" i="33"/>
  <c r="BP605" i="33"/>
  <c r="BP606" i="33"/>
  <c r="BP54" i="33"/>
  <c r="BQ558" i="33"/>
  <c r="BQ559" i="33"/>
  <c r="BQ562" i="33"/>
  <c r="BQ1667" i="33"/>
  <c r="BQ389" i="33"/>
  <c r="BP399" i="33"/>
  <c r="BP378" i="33"/>
  <c r="BP383" i="33"/>
  <c r="BQ377" i="33"/>
  <c r="BP382" i="33"/>
  <c r="BO607" i="33"/>
  <c r="BO644" i="33"/>
  <c r="BU594" i="33"/>
  <c r="BT593" i="33"/>
  <c r="BT550" i="33"/>
  <c r="BQ384" i="33"/>
  <c r="BN138" i="33"/>
  <c r="AC138" i="40"/>
  <c r="BO155" i="33"/>
  <c r="BP122" i="33"/>
  <c r="BO227" i="33"/>
  <c r="BO1666" i="33"/>
  <c r="BO223" i="33"/>
  <c r="BO224" i="33"/>
  <c r="BM309" i="33"/>
  <c r="BM308" i="33"/>
  <c r="BO301" i="33"/>
  <c r="BO300" i="33"/>
  <c r="BP214" i="33"/>
  <c r="BP1632" i="33"/>
  <c r="BP217" i="33"/>
  <c r="BP218" i="33"/>
  <c r="BP222" i="33"/>
  <c r="BN272" i="33"/>
  <c r="BN307" i="33"/>
  <c r="BP249" i="33"/>
  <c r="BP299" i="33"/>
  <c r="BM304" i="33"/>
  <c r="BM305" i="33"/>
  <c r="BR311" i="33"/>
  <c r="AD311" i="40"/>
  <c r="AD312" i="40"/>
  <c r="BQ312" i="33"/>
  <c r="BQ313" i="33"/>
  <c r="BQ216" i="33"/>
  <c r="BQ1634" i="33"/>
  <c r="BN266" i="33"/>
  <c r="BN303" i="33"/>
  <c r="BQ248" i="33"/>
  <c r="BR247" i="33"/>
  <c r="BR44" i="33"/>
  <c r="BQ246" i="33"/>
  <c r="BQ213" i="33"/>
  <c r="BQ1631" i="33"/>
  <c r="BQ1635" i="33"/>
  <c r="BP255" i="33"/>
  <c r="BP264" i="33"/>
  <c r="BR253" i="33"/>
  <c r="AD253" i="40"/>
  <c r="BQ254" i="33"/>
  <c r="BQ252" i="33"/>
  <c r="BQ263" i="33"/>
  <c r="BQ269" i="33"/>
  <c r="BN185" i="33"/>
  <c r="BN186" i="33"/>
  <c r="BO265" i="33"/>
  <c r="BO270" i="33"/>
  <c r="BO271" i="33"/>
  <c r="BO53" i="33"/>
  <c r="BN171" i="33"/>
  <c r="BO160" i="33"/>
  <c r="BP175" i="33"/>
  <c r="BO184" i="33"/>
  <c r="BO169" i="33"/>
  <c r="BN148" i="33"/>
  <c r="BO139" i="33"/>
  <c r="BN150" i="33"/>
  <c r="BN132" i="33"/>
  <c r="BL1742" i="33"/>
  <c r="AA2093" i="33"/>
  <c r="L10" i="44"/>
  <c r="K25" i="45"/>
  <c r="K10" i="44"/>
  <c r="Z787" i="40"/>
  <c r="T787" i="40"/>
  <c r="BH1980" i="33"/>
  <c r="BJ2093" i="33"/>
  <c r="AB1883" i="40"/>
  <c r="AB1872" i="40"/>
  <c r="AP2093" i="33"/>
  <c r="W1883" i="40"/>
  <c r="W1872" i="40"/>
  <c r="AT2093" i="33"/>
  <c r="X1883" i="40"/>
  <c r="X1872" i="40"/>
  <c r="AC1843" i="40"/>
  <c r="BB2093" i="33"/>
  <c r="Z1883" i="40"/>
  <c r="Z1872" i="40"/>
  <c r="AP1895" i="33"/>
  <c r="W1762" i="40"/>
  <c r="AL2093" i="33"/>
  <c r="V1883" i="40"/>
  <c r="V1872" i="40"/>
  <c r="AX2093" i="33"/>
  <c r="Y1883" i="40"/>
  <c r="Y1872" i="40"/>
  <c r="AR1981" i="33"/>
  <c r="AQ1873" i="33"/>
  <c r="AP1936" i="33"/>
  <c r="W1815" i="40"/>
  <c r="AD2093" i="33"/>
  <c r="T1883" i="40"/>
  <c r="T1872" i="40"/>
  <c r="BK1950" i="33"/>
  <c r="BG1749" i="33"/>
  <c r="BL1688" i="33"/>
  <c r="BO1665" i="33"/>
  <c r="BG1970" i="33"/>
  <c r="AD1478" i="40"/>
  <c r="BG1750" i="33"/>
  <c r="BF2082" i="33"/>
  <c r="Y787" i="40"/>
  <c r="BH1750" i="33"/>
  <c r="BL1649" i="33"/>
  <c r="BL1946" i="33"/>
  <c r="BL1950" i="33"/>
  <c r="BL1652" i="33"/>
  <c r="BN170" i="33"/>
  <c r="BO1756" i="33"/>
  <c r="W787" i="40"/>
  <c r="BL1745" i="33"/>
  <c r="BL1746" i="33"/>
  <c r="BM1746" i="33"/>
  <c r="BN1641" i="33"/>
  <c r="BN1736" i="33"/>
  <c r="BN1756" i="33"/>
  <c r="AC1735" i="40"/>
  <c r="AC1636" i="40"/>
  <c r="BJ1649" i="33"/>
  <c r="AB1648" i="40"/>
  <c r="BJ1650" i="33"/>
  <c r="X787" i="40"/>
  <c r="BO1641" i="33"/>
  <c r="BO1757" i="33"/>
  <c r="BS1859" i="33"/>
  <c r="BS1861" i="33"/>
  <c r="BS1885" i="33"/>
  <c r="BU1858" i="33"/>
  <c r="BS1964" i="33"/>
  <c r="BQ1636" i="33"/>
  <c r="BQ1641" i="33"/>
  <c r="V787" i="40"/>
  <c r="AD1474" i="40"/>
  <c r="AD1475" i="40"/>
  <c r="BO1482" i="33"/>
  <c r="BS1405" i="33"/>
  <c r="AH2082" i="33"/>
  <c r="AD254" i="40"/>
  <c r="AD255" i="40"/>
  <c r="AD264" i="40"/>
  <c r="BQ1482" i="33"/>
  <c r="BP1484" i="33"/>
  <c r="AD589" i="40"/>
  <c r="AD590" i="40"/>
  <c r="AD599" i="40"/>
  <c r="BR49" i="33"/>
  <c r="AD49" i="40"/>
  <c r="AD44" i="40"/>
  <c r="AD247" i="40"/>
  <c r="BO1784" i="33"/>
  <c r="BP1783" i="33"/>
  <c r="BP1784" i="33"/>
  <c r="BO1802" i="33"/>
  <c r="BO1880" i="33"/>
  <c r="BO1890" i="33"/>
  <c r="BQ1783" i="33"/>
  <c r="BP1788" i="33"/>
  <c r="BP1802" i="33"/>
  <c r="BO1900" i="33"/>
  <c r="BO1793" i="33"/>
  <c r="BO1803" i="33"/>
  <c r="BK361" i="33"/>
  <c r="BJ568" i="33"/>
  <c r="AB568" i="40"/>
  <c r="BI1658" i="33"/>
  <c r="BI1748" i="33"/>
  <c r="BI1749" i="33"/>
  <c r="BI1659" i="33"/>
  <c r="BI1970" i="33"/>
  <c r="BI1971" i="33"/>
  <c r="BI1980" i="33"/>
  <c r="BI1867" i="33"/>
  <c r="BK112" i="33"/>
  <c r="BJ1656" i="33"/>
  <c r="BJ233" i="33"/>
  <c r="AB233" i="40"/>
  <c r="AD258" i="40"/>
  <c r="BN149" i="33"/>
  <c r="AC149" i="40"/>
  <c r="AD558" i="40"/>
  <c r="AD559" i="40"/>
  <c r="AD562" i="40"/>
  <c r="AD563" i="40"/>
  <c r="BI1762" i="33"/>
  <c r="AB361" i="40"/>
  <c r="AB112" i="40"/>
  <c r="AD215" i="40"/>
  <c r="BO58" i="33"/>
  <c r="BM1683" i="33"/>
  <c r="BM1684" i="33"/>
  <c r="BM297" i="33"/>
  <c r="BP63" i="33"/>
  <c r="BP566" i="33"/>
  <c r="BL1741" i="33"/>
  <c r="BM1740" i="33"/>
  <c r="BM1741" i="33"/>
  <c r="BP1803" i="33"/>
  <c r="BM1758" i="33"/>
  <c r="BU1859" i="33"/>
  <c r="BU1964" i="33"/>
  <c r="BP1793" i="33"/>
  <c r="BO1810" i="33"/>
  <c r="BO1813" i="33"/>
  <c r="BO1886" i="33"/>
  <c r="BN1894" i="33"/>
  <c r="AC1774" i="40"/>
  <c r="BQ1812" i="33"/>
  <c r="BQ1962" i="33"/>
  <c r="BQ1947" i="33"/>
  <c r="BQ1792" i="33"/>
  <c r="BN1677" i="33"/>
  <c r="BN1676" i="33"/>
  <c r="AC1676" i="40"/>
  <c r="AC1683" i="40"/>
  <c r="BN62" i="33"/>
  <c r="BN67" i="33"/>
  <c r="AC67" i="40"/>
  <c r="BH1749" i="33"/>
  <c r="BG1866" i="33"/>
  <c r="BG1869" i="33"/>
  <c r="BG1924" i="33"/>
  <c r="BF1922" i="33"/>
  <c r="BN295" i="33"/>
  <c r="BN296" i="33"/>
  <c r="AE1471" i="40"/>
  <c r="BS1732" i="33"/>
  <c r="AE1472" i="40"/>
  <c r="BS1777" i="33"/>
  <c r="AD1479" i="40"/>
  <c r="BT1405" i="33"/>
  <c r="BR1801" i="33"/>
  <c r="BR1879" i="33"/>
  <c r="BR1776" i="33"/>
  <c r="BQ1794" i="33"/>
  <c r="BR1734" i="33"/>
  <c r="BR1733" i="33"/>
  <c r="BT1418" i="33"/>
  <c r="BX1539" i="33"/>
  <c r="BW1542" i="33"/>
  <c r="AE1406" i="40"/>
  <c r="BO1737" i="33"/>
  <c r="BQ1785" i="33"/>
  <c r="BQ1788" i="33"/>
  <c r="BV1543" i="33"/>
  <c r="BV1544" i="33"/>
  <c r="BV1642" i="33"/>
  <c r="AE1642" i="40"/>
  <c r="BV1547" i="33"/>
  <c r="BV1548" i="33"/>
  <c r="AE1548" i="40"/>
  <c r="BP1756" i="33"/>
  <c r="BP1736" i="33"/>
  <c r="BO634" i="33"/>
  <c r="BO633" i="33"/>
  <c r="BQ563" i="33"/>
  <c r="BO228" i="33"/>
  <c r="BO231" i="33"/>
  <c r="BP632" i="33"/>
  <c r="BP1678" i="33"/>
  <c r="BN1673" i="33"/>
  <c r="BN1672" i="33"/>
  <c r="BP398" i="33"/>
  <c r="BT1410" i="33"/>
  <c r="BS1411" i="33"/>
  <c r="BP421" i="33"/>
  <c r="BR490" i="33"/>
  <c r="AD490" i="40"/>
  <c r="BQ489" i="33"/>
  <c r="BR472" i="33"/>
  <c r="AD472" i="40"/>
  <c r="BQ482" i="33"/>
  <c r="BQ471" i="33"/>
  <c r="BQ481" i="33"/>
  <c r="BR495" i="33"/>
  <c r="AD495" i="40"/>
  <c r="BQ494" i="33"/>
  <c r="BQ504" i="33"/>
  <c r="BQ505" i="33"/>
  <c r="BQ520" i="33"/>
  <c r="BR510" i="33"/>
  <c r="AD510" i="40"/>
  <c r="BQ509" i="33"/>
  <c r="BQ519" i="33"/>
  <c r="BQ467" i="33"/>
  <c r="BR457" i="33"/>
  <c r="AD457" i="40"/>
  <c r="BQ456" i="33"/>
  <c r="BQ466" i="33"/>
  <c r="BR452" i="33"/>
  <c r="AD452" i="40"/>
  <c r="BQ451" i="33"/>
  <c r="BQ411" i="33"/>
  <c r="BR410" i="33"/>
  <c r="AD410" i="40"/>
  <c r="BS405" i="33"/>
  <c r="BR406" i="33"/>
  <c r="AD406" i="40"/>
  <c r="BP436" i="33"/>
  <c r="BR412" i="33"/>
  <c r="AD412" i="40"/>
  <c r="AD422" i="40"/>
  <c r="BQ422" i="33"/>
  <c r="BQ431" i="33"/>
  <c r="BR430" i="33"/>
  <c r="AD430" i="40"/>
  <c r="BQ435" i="33"/>
  <c r="BQ426" i="33"/>
  <c r="BR425" i="33"/>
  <c r="AD425" i="40"/>
  <c r="BQ416" i="33"/>
  <c r="BQ420" i="33"/>
  <c r="BR415" i="33"/>
  <c r="AD415" i="40"/>
  <c r="BR427" i="33"/>
  <c r="AD427" i="40"/>
  <c r="AD437" i="40"/>
  <c r="BQ437" i="33"/>
  <c r="BR389" i="33"/>
  <c r="AD389" i="40"/>
  <c r="AD399" i="40"/>
  <c r="BQ399" i="33"/>
  <c r="BS549" i="33"/>
  <c r="BS552" i="33"/>
  <c r="BS553" i="33"/>
  <c r="BS557" i="33"/>
  <c r="BR558" i="33"/>
  <c r="BR559" i="33"/>
  <c r="BR562" i="33"/>
  <c r="BR1667" i="33"/>
  <c r="AD1667" i="40"/>
  <c r="BV594" i="33"/>
  <c r="AE594" i="40"/>
  <c r="BU593" i="33"/>
  <c r="BU550" i="33"/>
  <c r="BT581" i="33"/>
  <c r="BT548" i="33"/>
  <c r="BT583" i="33"/>
  <c r="BU582" i="33"/>
  <c r="BU45" i="33"/>
  <c r="BR367" i="33"/>
  <c r="AD367" i="40"/>
  <c r="BQ368" i="33"/>
  <c r="BU648" i="33"/>
  <c r="BT649" i="33"/>
  <c r="BT650" i="33"/>
  <c r="BT551" i="33"/>
  <c r="BS584" i="33"/>
  <c r="BS636" i="33"/>
  <c r="BO645" i="33"/>
  <c r="BO646" i="33"/>
  <c r="BR392" i="33"/>
  <c r="AD392" i="40"/>
  <c r="BQ393" i="33"/>
  <c r="BR599" i="33"/>
  <c r="BS588" i="33"/>
  <c r="BR589" i="33"/>
  <c r="BR590" i="33"/>
  <c r="BR587" i="33"/>
  <c r="BR598" i="33"/>
  <c r="BR604" i="33"/>
  <c r="BR637" i="33"/>
  <c r="BR638" i="33"/>
  <c r="BP644" i="33"/>
  <c r="BP607" i="33"/>
  <c r="BR387" i="33"/>
  <c r="AD387" i="40"/>
  <c r="BQ388" i="33"/>
  <c r="BQ397" i="33"/>
  <c r="BP640" i="33"/>
  <c r="BP601" i="33"/>
  <c r="BQ605" i="33"/>
  <c r="BQ606" i="33"/>
  <c r="BQ54" i="33"/>
  <c r="BQ600" i="33"/>
  <c r="BO642" i="33"/>
  <c r="BO641" i="33"/>
  <c r="BS258" i="33"/>
  <c r="BT259" i="33"/>
  <c r="BQ378" i="33"/>
  <c r="BQ383" i="33"/>
  <c r="BR377" i="33"/>
  <c r="AD377" i="40"/>
  <c r="AD382" i="40"/>
  <c r="BQ382" i="33"/>
  <c r="BS372" i="33"/>
  <c r="BR373" i="33"/>
  <c r="AD373" i="40"/>
  <c r="BR384" i="33"/>
  <c r="BO138" i="33"/>
  <c r="BO149" i="33"/>
  <c r="BQ122" i="33"/>
  <c r="BR122" i="33"/>
  <c r="BP155" i="33"/>
  <c r="BN308" i="33"/>
  <c r="BN309" i="33"/>
  <c r="BO266" i="33"/>
  <c r="BO303" i="33"/>
  <c r="BO272" i="33"/>
  <c r="BO307" i="33"/>
  <c r="BQ214" i="33"/>
  <c r="BQ1632" i="33"/>
  <c r="BQ217" i="33"/>
  <c r="BQ218" i="33"/>
  <c r="BQ222" i="33"/>
  <c r="BS311" i="33"/>
  <c r="BR312" i="33"/>
  <c r="BR313" i="33"/>
  <c r="BR216" i="33"/>
  <c r="BR1634" i="33"/>
  <c r="AD1634" i="40"/>
  <c r="BP223" i="33"/>
  <c r="BP224" i="33"/>
  <c r="BP227" i="33"/>
  <c r="BP1666" i="33"/>
  <c r="BP1665" i="33"/>
  <c r="BP300" i="33"/>
  <c r="BP301" i="33"/>
  <c r="BQ249" i="33"/>
  <c r="BQ299" i="33"/>
  <c r="BN305" i="33"/>
  <c r="BN304" i="33"/>
  <c r="BQ255" i="33"/>
  <c r="BQ264" i="33"/>
  <c r="BS253" i="33"/>
  <c r="BR254" i="33"/>
  <c r="BR252" i="33"/>
  <c r="BR263" i="33"/>
  <c r="BR269" i="33"/>
  <c r="BO186" i="33"/>
  <c r="BO185" i="33"/>
  <c r="BO171" i="33"/>
  <c r="BO170" i="33"/>
  <c r="BP265" i="33"/>
  <c r="BP270" i="33"/>
  <c r="BP271" i="33"/>
  <c r="BP53" i="33"/>
  <c r="BP58" i="33"/>
  <c r="BR248" i="33"/>
  <c r="BS247" i="33"/>
  <c r="BR246" i="33"/>
  <c r="BR213" i="33"/>
  <c r="BR1631" i="33"/>
  <c r="BR1635" i="33"/>
  <c r="AD156" i="40"/>
  <c r="BP169" i="33"/>
  <c r="BQ175" i="33"/>
  <c r="BP184" i="33"/>
  <c r="BO148" i="33"/>
  <c r="BP139" i="33"/>
  <c r="BO150" i="33"/>
  <c r="BO132" i="33"/>
  <c r="BO1804" i="33"/>
  <c r="BO1805" i="33"/>
  <c r="BO1963" i="33"/>
  <c r="BO1949" i="33"/>
  <c r="BR1636" i="33"/>
  <c r="BR1641" i="33"/>
  <c r="AP2087" i="33"/>
  <c r="W1816" i="40"/>
  <c r="AQ1882" i="33"/>
  <c r="AQ1895" i="33"/>
  <c r="AQ1935" i="33"/>
  <c r="AQ1936" i="33"/>
  <c r="AQ2087" i="33"/>
  <c r="AQ2098" i="33"/>
  <c r="AP1763" i="33"/>
  <c r="W1742" i="40"/>
  <c r="W1775" i="40"/>
  <c r="AP1928" i="33"/>
  <c r="BF2093" i="33"/>
  <c r="AA1883" i="40"/>
  <c r="AA1872" i="40"/>
  <c r="AH2093" i="33"/>
  <c r="U1883" i="40"/>
  <c r="U1872" i="40"/>
  <c r="AR1982" i="33"/>
  <c r="BS1775" i="33"/>
  <c r="BS1776" i="33"/>
  <c r="AD1759" i="40"/>
  <c r="BG1971" i="33"/>
  <c r="BO1738" i="33"/>
  <c r="AC1715" i="40"/>
  <c r="AC1716" i="40"/>
  <c r="AC1677" i="40"/>
  <c r="BU1861" i="33"/>
  <c r="BU1885" i="33"/>
  <c r="BW1858" i="33"/>
  <c r="BO1647" i="33"/>
  <c r="BO1648" i="33"/>
  <c r="BO1649" i="33"/>
  <c r="BO1687" i="33"/>
  <c r="BO1744" i="33"/>
  <c r="BO1745" i="33"/>
  <c r="AE1547" i="40"/>
  <c r="AC1641" i="40"/>
  <c r="BN1757" i="33"/>
  <c r="AC1736" i="40"/>
  <c r="BN1744" i="33"/>
  <c r="AC1723" i="40"/>
  <c r="AC1724" i="40"/>
  <c r="BN1687" i="33"/>
  <c r="BN1647" i="33"/>
  <c r="AB1650" i="40"/>
  <c r="BJ1652" i="33"/>
  <c r="AB1652" i="40"/>
  <c r="BJ1961" i="33"/>
  <c r="BJ1946" i="33"/>
  <c r="AB1649" i="40"/>
  <c r="AE1543" i="40"/>
  <c r="AD1631" i="40"/>
  <c r="AD1635" i="40"/>
  <c r="AD1636" i="40"/>
  <c r="BJ1655" i="33"/>
  <c r="BJ1762" i="33"/>
  <c r="AB1741" i="40"/>
  <c r="AB1656" i="40"/>
  <c r="AE1544" i="40"/>
  <c r="BN1737" i="33"/>
  <c r="BN1738" i="33"/>
  <c r="BS1418" i="33"/>
  <c r="BO1484" i="33"/>
  <c r="BR1482" i="33"/>
  <c r="AD1482" i="40"/>
  <c r="BQ1484" i="33"/>
  <c r="BT1420" i="33"/>
  <c r="AD270" i="40"/>
  <c r="AD271" i="40"/>
  <c r="AD265" i="40"/>
  <c r="AD248" i="40"/>
  <c r="AD246" i="40"/>
  <c r="BS44" i="33"/>
  <c r="AD600" i="40"/>
  <c r="AD601" i="40"/>
  <c r="AD605" i="40"/>
  <c r="AD606" i="40"/>
  <c r="AD607" i="40"/>
  <c r="BI1750" i="33"/>
  <c r="BP1804" i="33"/>
  <c r="AD397" i="40"/>
  <c r="AD213" i="40"/>
  <c r="AD217" i="40"/>
  <c r="BS215" i="33"/>
  <c r="BS1633" i="33"/>
  <c r="AD420" i="40"/>
  <c r="AD587" i="40"/>
  <c r="AD598" i="40"/>
  <c r="AD604" i="40"/>
  <c r="AD252" i="40"/>
  <c r="AD263" i="40"/>
  <c r="AD269" i="40"/>
  <c r="AD435" i="40"/>
  <c r="AD216" i="40"/>
  <c r="BL112" i="33"/>
  <c r="BK1656" i="33"/>
  <c r="BK233" i="33"/>
  <c r="BL361" i="33"/>
  <c r="BK568" i="33"/>
  <c r="AC62" i="40"/>
  <c r="BM1742" i="33"/>
  <c r="BQ63" i="33"/>
  <c r="BQ566" i="33"/>
  <c r="BV1859" i="33"/>
  <c r="BV1861" i="33"/>
  <c r="BV1885" i="33"/>
  <c r="BV1964" i="33"/>
  <c r="AE1844" i="40"/>
  <c r="BN1684" i="33"/>
  <c r="BN1740" i="33"/>
  <c r="BN1742" i="33"/>
  <c r="BN1683" i="33"/>
  <c r="BN1758" i="33"/>
  <c r="AC1737" i="40"/>
  <c r="BR1812" i="33"/>
  <c r="BR1962" i="33"/>
  <c r="AD1842" i="40"/>
  <c r="BR1947" i="33"/>
  <c r="AD1827" i="40"/>
  <c r="BP1810" i="33"/>
  <c r="BP1813" i="33"/>
  <c r="BP1886" i="33"/>
  <c r="BO1894" i="33"/>
  <c r="BO1677" i="33"/>
  <c r="BO62" i="33"/>
  <c r="BH1866" i="33"/>
  <c r="BH1869" i="33"/>
  <c r="BH1924" i="33"/>
  <c r="BG1922" i="33"/>
  <c r="BN297" i="33"/>
  <c r="BO295" i="33"/>
  <c r="BO296" i="33"/>
  <c r="BT1474" i="33"/>
  <c r="BT1475" i="33"/>
  <c r="BT1777" i="33"/>
  <c r="BU1405" i="33"/>
  <c r="AE1400" i="40"/>
  <c r="BU1777" i="33"/>
  <c r="AE1465" i="40"/>
  <c r="BQ1900" i="33"/>
  <c r="BQ1803" i="33"/>
  <c r="BQ1793" i="33"/>
  <c r="BR1792" i="33"/>
  <c r="BT1732" i="33"/>
  <c r="BP1757" i="33"/>
  <c r="BP1744" i="33"/>
  <c r="BP1687" i="33"/>
  <c r="BP1688" i="33"/>
  <c r="BP1647" i="33"/>
  <c r="BP1648" i="33"/>
  <c r="BP1649" i="33"/>
  <c r="BS1733" i="33"/>
  <c r="BS1734" i="33"/>
  <c r="BS1879" i="33"/>
  <c r="BT1775" i="33"/>
  <c r="BS1801" i="33"/>
  <c r="AE1403" i="40"/>
  <c r="BU1418" i="33"/>
  <c r="BQ1756" i="33"/>
  <c r="BQ1736" i="33"/>
  <c r="BW1543" i="33"/>
  <c r="BW1547" i="33"/>
  <c r="BR1785" i="33"/>
  <c r="AE1466" i="40"/>
  <c r="BP1737" i="33"/>
  <c r="BP1738" i="33"/>
  <c r="BQ1802" i="33"/>
  <c r="BQ1880" i="33"/>
  <c r="BQ1890" i="33"/>
  <c r="BQ1784" i="33"/>
  <c r="BR1783" i="33"/>
  <c r="BX1542" i="33"/>
  <c r="BY1539" i="33"/>
  <c r="BR1794" i="33"/>
  <c r="BP634" i="33"/>
  <c r="BP633" i="33"/>
  <c r="BQ632" i="33"/>
  <c r="BQ1678" i="33"/>
  <c r="BR563" i="33"/>
  <c r="BP228" i="33"/>
  <c r="BP231" i="33"/>
  <c r="BO1672" i="33"/>
  <c r="BO1673" i="33"/>
  <c r="BT552" i="33"/>
  <c r="BT553" i="33"/>
  <c r="BT557" i="33"/>
  <c r="BU1410" i="33"/>
  <c r="BT1411" i="33"/>
  <c r="BQ421" i="33"/>
  <c r="BS452" i="33"/>
  <c r="BR451" i="33"/>
  <c r="AD451" i="40"/>
  <c r="BR505" i="33"/>
  <c r="AD505" i="40"/>
  <c r="BR494" i="33"/>
  <c r="BS495" i="33"/>
  <c r="BS457" i="33"/>
  <c r="BR467" i="33"/>
  <c r="AD467" i="40"/>
  <c r="BR456" i="33"/>
  <c r="BR482" i="33"/>
  <c r="AD482" i="40"/>
  <c r="BS472" i="33"/>
  <c r="BR471" i="33"/>
  <c r="BS510" i="33"/>
  <c r="BR520" i="33"/>
  <c r="AD520" i="40"/>
  <c r="BR509" i="33"/>
  <c r="BS490" i="33"/>
  <c r="BR489" i="33"/>
  <c r="AD489" i="40"/>
  <c r="BR426" i="33"/>
  <c r="AD426" i="40"/>
  <c r="BS425" i="33"/>
  <c r="BR435" i="33"/>
  <c r="BS427" i="33"/>
  <c r="BR437" i="33"/>
  <c r="BR416" i="33"/>
  <c r="AD416" i="40"/>
  <c r="BR420" i="33"/>
  <c r="BS415" i="33"/>
  <c r="BQ436" i="33"/>
  <c r="BS406" i="33"/>
  <c r="BT405" i="33"/>
  <c r="BR422" i="33"/>
  <c r="BS412" i="33"/>
  <c r="BS410" i="33"/>
  <c r="BR411" i="33"/>
  <c r="AD411" i="40"/>
  <c r="BR431" i="33"/>
  <c r="AD431" i="40"/>
  <c r="BS430" i="33"/>
  <c r="BS599" i="33"/>
  <c r="BS589" i="33"/>
  <c r="BS590" i="33"/>
  <c r="BT588" i="33"/>
  <c r="BS587" i="33"/>
  <c r="BS558" i="33"/>
  <c r="BS559" i="33"/>
  <c r="BS562" i="33"/>
  <c r="BS1667" i="33"/>
  <c r="BS637" i="33"/>
  <c r="BS638" i="33"/>
  <c r="BT584" i="33"/>
  <c r="BT636" i="33"/>
  <c r="BR388" i="33"/>
  <c r="AD388" i="40"/>
  <c r="BS387" i="33"/>
  <c r="BR397" i="33"/>
  <c r="BR605" i="33"/>
  <c r="BR606" i="33"/>
  <c r="BR54" i="33"/>
  <c r="AD54" i="40"/>
  <c r="BR600" i="33"/>
  <c r="BP641" i="33"/>
  <c r="BP642" i="33"/>
  <c r="BQ398" i="33"/>
  <c r="BU583" i="33"/>
  <c r="BV582" i="33"/>
  <c r="BV45" i="33"/>
  <c r="AE45" i="40"/>
  <c r="BU581" i="33"/>
  <c r="BU548" i="33"/>
  <c r="BT258" i="33"/>
  <c r="BT215" i="33"/>
  <c r="BT1633" i="33"/>
  <c r="BU259" i="33"/>
  <c r="BS373" i="33"/>
  <c r="BT372" i="33"/>
  <c r="BQ601" i="33"/>
  <c r="BQ640" i="33"/>
  <c r="BP646" i="33"/>
  <c r="BP645" i="33"/>
  <c r="BR393" i="33"/>
  <c r="AD393" i="40"/>
  <c r="BS392" i="33"/>
  <c r="BV648" i="33"/>
  <c r="AE648" i="40"/>
  <c r="AE649" i="40"/>
  <c r="BU650" i="33"/>
  <c r="BU649" i="33"/>
  <c r="BU551" i="33"/>
  <c r="BR399" i="33"/>
  <c r="BS389" i="33"/>
  <c r="BQ607" i="33"/>
  <c r="BQ644" i="33"/>
  <c r="BW594" i="33"/>
  <c r="BV593" i="33"/>
  <c r="BV550" i="33"/>
  <c r="AE550" i="40"/>
  <c r="BT549" i="33"/>
  <c r="BR378" i="33"/>
  <c r="BS377" i="33"/>
  <c r="BR382" i="33"/>
  <c r="BS367" i="33"/>
  <c r="BR368" i="33"/>
  <c r="AD368" i="40"/>
  <c r="BS384" i="33"/>
  <c r="BP138" i="33"/>
  <c r="BP149" i="33"/>
  <c r="AD154" i="40"/>
  <c r="BQ155" i="33"/>
  <c r="AD122" i="40"/>
  <c r="AD132" i="40"/>
  <c r="BP160" i="33"/>
  <c r="BP170" i="33"/>
  <c r="BQ301" i="33"/>
  <c r="BQ300" i="33"/>
  <c r="BP272" i="33"/>
  <c r="BP307" i="33"/>
  <c r="BP266" i="33"/>
  <c r="BP303" i="33"/>
  <c r="BO305" i="33"/>
  <c r="BO304" i="33"/>
  <c r="BR214" i="33"/>
  <c r="BR1632" i="33"/>
  <c r="AD1632" i="40"/>
  <c r="BR217" i="33"/>
  <c r="BR218" i="33"/>
  <c r="BR222" i="33"/>
  <c r="AD222" i="40"/>
  <c r="BT311" i="33"/>
  <c r="BS313" i="33"/>
  <c r="BS312" i="33"/>
  <c r="BS216" i="33"/>
  <c r="BS1634" i="33"/>
  <c r="BO309" i="33"/>
  <c r="BO308" i="33"/>
  <c r="BR249" i="33"/>
  <c r="BR299" i="33"/>
  <c r="BQ223" i="33"/>
  <c r="BQ224" i="33"/>
  <c r="BQ227" i="33"/>
  <c r="BQ1666" i="33"/>
  <c r="BQ1665" i="33"/>
  <c r="BR255" i="33"/>
  <c r="BR264" i="33"/>
  <c r="BS248" i="33"/>
  <c r="BT247" i="33"/>
  <c r="BT44" i="33"/>
  <c r="BT49" i="33"/>
  <c r="BS246" i="33"/>
  <c r="BS213" i="33"/>
  <c r="BS1631" i="33"/>
  <c r="BT253" i="33"/>
  <c r="BS254" i="33"/>
  <c r="BS252" i="33"/>
  <c r="BQ265" i="33"/>
  <c r="BQ270" i="33"/>
  <c r="BQ271" i="33"/>
  <c r="BQ53" i="33"/>
  <c r="BQ58" i="33"/>
  <c r="BP186" i="33"/>
  <c r="BP185" i="33"/>
  <c r="BQ160" i="33"/>
  <c r="BP171" i="33"/>
  <c r="BQ184" i="33"/>
  <c r="BQ169" i="33"/>
  <c r="AD159" i="40"/>
  <c r="AD169" i="40"/>
  <c r="BQ139" i="33"/>
  <c r="BP150" i="33"/>
  <c r="BP148" i="33"/>
  <c r="BP132" i="33"/>
  <c r="BP1805" i="33"/>
  <c r="BP1963" i="33"/>
  <c r="BP1949" i="33"/>
  <c r="BX1858" i="33"/>
  <c r="AE1765" i="40"/>
  <c r="BJ1950" i="33"/>
  <c r="AB1830" i="40"/>
  <c r="AB1826" i="40"/>
  <c r="BJ1966" i="33"/>
  <c r="AB1846" i="40"/>
  <c r="AB1841" i="40"/>
  <c r="AS1981" i="33"/>
  <c r="AR1873" i="33"/>
  <c r="BG1980" i="33"/>
  <c r="AQ1928" i="33"/>
  <c r="AQ1929" i="33"/>
  <c r="AQ1930" i="33"/>
  <c r="AQ1763" i="33"/>
  <c r="AP2098" i="33"/>
  <c r="W1888" i="40"/>
  <c r="W1877" i="40"/>
  <c r="AP1929" i="33"/>
  <c r="W1808" i="40"/>
  <c r="AC1719" i="40"/>
  <c r="AC1720" i="40"/>
  <c r="BN1688" i="33"/>
  <c r="AC1688" i="40"/>
  <c r="AC1687" i="40"/>
  <c r="BO1688" i="33"/>
  <c r="BO1676" i="33"/>
  <c r="BO1683" i="33"/>
  <c r="BO1746" i="33"/>
  <c r="BJ1867" i="33"/>
  <c r="AB1655" i="40"/>
  <c r="BJ1658" i="33"/>
  <c r="BJ1659" i="33"/>
  <c r="BN1648" i="33"/>
  <c r="AC1648" i="40"/>
  <c r="AC1647" i="40"/>
  <c r="BN1745" i="33"/>
  <c r="BN1746" i="33"/>
  <c r="BW1548" i="33"/>
  <c r="BW1544" i="33"/>
  <c r="BK1655" i="33"/>
  <c r="BK1867" i="33"/>
  <c r="BS1635" i="33"/>
  <c r="BJ1759" i="33"/>
  <c r="AB1738" i="40"/>
  <c r="BO1650" i="33"/>
  <c r="BS1420" i="33"/>
  <c r="AE1469" i="40"/>
  <c r="BS1474" i="33"/>
  <c r="BR1484" i="33"/>
  <c r="AD1484" i="40"/>
  <c r="BU1420" i="33"/>
  <c r="AD272" i="40"/>
  <c r="AD307" i="40"/>
  <c r="AD308" i="40"/>
  <c r="AD303" i="40"/>
  <c r="AD304" i="40"/>
  <c r="AD266" i="40"/>
  <c r="AE582" i="40"/>
  <c r="BS49" i="33"/>
  <c r="AD299" i="40"/>
  <c r="AD300" i="40"/>
  <c r="AD249" i="40"/>
  <c r="AD214" i="40"/>
  <c r="AD218" i="40"/>
  <c r="AD436" i="40"/>
  <c r="AD421" i="40"/>
  <c r="BS598" i="33"/>
  <c r="BS604" i="33"/>
  <c r="BS1947" i="33"/>
  <c r="BR383" i="33"/>
  <c r="AD378" i="40"/>
  <c r="AD383" i="40"/>
  <c r="AD398" i="40"/>
  <c r="BR504" i="33"/>
  <c r="AD504" i="40"/>
  <c r="AD494" i="40"/>
  <c r="BM112" i="33"/>
  <c r="BL1656" i="33"/>
  <c r="BL1655" i="33"/>
  <c r="BL233" i="33"/>
  <c r="BR519" i="33"/>
  <c r="AD519" i="40"/>
  <c r="AD509" i="40"/>
  <c r="BR175" i="33"/>
  <c r="AD175" i="40"/>
  <c r="AD185" i="40"/>
  <c r="AD174" i="40"/>
  <c r="AD184" i="40"/>
  <c r="BR481" i="33"/>
  <c r="AD481" i="40"/>
  <c r="AD471" i="40"/>
  <c r="BS263" i="33"/>
  <c r="BS269" i="33"/>
  <c r="BR466" i="33"/>
  <c r="AD466" i="40"/>
  <c r="AD456" i="40"/>
  <c r="BM361" i="33"/>
  <c r="BL568" i="33"/>
  <c r="AE593" i="40"/>
  <c r="AD223" i="40"/>
  <c r="AD224" i="40"/>
  <c r="AD227" i="40"/>
  <c r="AD228" i="40"/>
  <c r="AD295" i="40"/>
  <c r="AD296" i="40"/>
  <c r="BO67" i="33"/>
  <c r="BR63" i="33"/>
  <c r="AD63" i="40"/>
  <c r="BR566" i="33"/>
  <c r="AD566" i="40"/>
  <c r="BN1741" i="33"/>
  <c r="BO297" i="33"/>
  <c r="BQ1810" i="33"/>
  <c r="BQ1813" i="33"/>
  <c r="BQ1886" i="33"/>
  <c r="BP1894" i="33"/>
  <c r="BP1677" i="33"/>
  <c r="BP1676" i="33"/>
  <c r="BP1946" i="33"/>
  <c r="BP62" i="33"/>
  <c r="BP67" i="33"/>
  <c r="BI1866" i="33"/>
  <c r="BI1869" i="33"/>
  <c r="BI1924" i="33"/>
  <c r="BH1922" i="33"/>
  <c r="BP295" i="33"/>
  <c r="BP296" i="33"/>
  <c r="BR1880" i="33"/>
  <c r="BR1788" i="33"/>
  <c r="BR1802" i="33"/>
  <c r="BR1784" i="33"/>
  <c r="BS1783" i="33"/>
  <c r="BP1745" i="33"/>
  <c r="BP1746" i="33"/>
  <c r="BT1879" i="33"/>
  <c r="BU1775" i="33"/>
  <c r="BU1776" i="33"/>
  <c r="BT1801" i="33"/>
  <c r="BP1650" i="33"/>
  <c r="BP1961" i="33"/>
  <c r="BQ1804" i="33"/>
  <c r="BQ1805" i="33"/>
  <c r="BQ1963" i="33"/>
  <c r="BQ1949" i="33"/>
  <c r="BT1776" i="33"/>
  <c r="BU1474" i="33"/>
  <c r="BU1475" i="33"/>
  <c r="BQ1757" i="33"/>
  <c r="BQ1744" i="33"/>
  <c r="BQ1687" i="33"/>
  <c r="BQ1688" i="33"/>
  <c r="BQ1647" i="33"/>
  <c r="BQ1648" i="33"/>
  <c r="BQ1649" i="33"/>
  <c r="BR1900" i="33"/>
  <c r="AD1780" i="40"/>
  <c r="BR1803" i="33"/>
  <c r="BR1793" i="33"/>
  <c r="BS1792" i="33"/>
  <c r="AE1473" i="40"/>
  <c r="AD1641" i="40"/>
  <c r="BR1756" i="33"/>
  <c r="AD1735" i="40"/>
  <c r="BR1736" i="33"/>
  <c r="AD1715" i="40"/>
  <c r="AD1716" i="40"/>
  <c r="BZ1539" i="33"/>
  <c r="AF1539" i="40"/>
  <c r="BY1542" i="33"/>
  <c r="BX1547" i="33"/>
  <c r="BX1548" i="33"/>
  <c r="BX1543" i="33"/>
  <c r="BX1544" i="33"/>
  <c r="BX1642" i="33"/>
  <c r="BQ1738" i="33"/>
  <c r="BQ1737" i="33"/>
  <c r="BU1801" i="33"/>
  <c r="BU1879" i="33"/>
  <c r="BV1775" i="33"/>
  <c r="BT1734" i="33"/>
  <c r="BT1733" i="33"/>
  <c r="BU1732" i="33"/>
  <c r="BU1733" i="33"/>
  <c r="BV1405" i="33"/>
  <c r="AE1405" i="40"/>
  <c r="BQ633" i="33"/>
  <c r="BQ634" i="33"/>
  <c r="BP1673" i="33"/>
  <c r="BP1672" i="33"/>
  <c r="BR632" i="33"/>
  <c r="AD632" i="40"/>
  <c r="AD633" i="40"/>
  <c r="BR1678" i="33"/>
  <c r="AD1678" i="40"/>
  <c r="BS563" i="33"/>
  <c r="BQ228" i="33"/>
  <c r="BQ231" i="33"/>
  <c r="BV1410" i="33"/>
  <c r="AE1410" i="40"/>
  <c r="BU1411" i="33"/>
  <c r="BR398" i="33"/>
  <c r="BT490" i="33"/>
  <c r="BS489" i="33"/>
  <c r="BT457" i="33"/>
  <c r="BS467" i="33"/>
  <c r="BS456" i="33"/>
  <c r="BS466" i="33"/>
  <c r="BS505" i="33"/>
  <c r="BT495" i="33"/>
  <c r="BS494" i="33"/>
  <c r="BS504" i="33"/>
  <c r="BT510" i="33"/>
  <c r="BS520" i="33"/>
  <c r="BS509" i="33"/>
  <c r="BS519" i="33"/>
  <c r="BT472" i="33"/>
  <c r="BS482" i="33"/>
  <c r="BS471" i="33"/>
  <c r="BS481" i="33"/>
  <c r="BT452" i="33"/>
  <c r="BS451" i="33"/>
  <c r="BT415" i="33"/>
  <c r="BS420" i="33"/>
  <c r="BS416" i="33"/>
  <c r="BT410" i="33"/>
  <c r="BS411" i="33"/>
  <c r="BR421" i="33"/>
  <c r="BT412" i="33"/>
  <c r="BS422" i="33"/>
  <c r="BT427" i="33"/>
  <c r="BS437" i="33"/>
  <c r="BT406" i="33"/>
  <c r="BU405" i="33"/>
  <c r="BT425" i="33"/>
  <c r="BS426" i="33"/>
  <c r="BS435" i="33"/>
  <c r="BT430" i="33"/>
  <c r="BS431" i="33"/>
  <c r="BR436" i="33"/>
  <c r="BT389" i="33"/>
  <c r="BS399" i="33"/>
  <c r="BU549" i="33"/>
  <c r="BU552" i="33"/>
  <c r="BU553" i="33"/>
  <c r="BU557" i="33"/>
  <c r="BV583" i="33"/>
  <c r="BW582" i="33"/>
  <c r="BV581" i="33"/>
  <c r="BV548" i="33"/>
  <c r="AE548" i="40"/>
  <c r="BT387" i="33"/>
  <c r="BS388" i="33"/>
  <c r="BS397" i="33"/>
  <c r="BT558" i="33"/>
  <c r="BT559" i="33"/>
  <c r="BT562" i="33"/>
  <c r="BT1667" i="33"/>
  <c r="BS378" i="33"/>
  <c r="BS383" i="33"/>
  <c r="BT377" i="33"/>
  <c r="BS382" i="33"/>
  <c r="BR607" i="33"/>
  <c r="BR644" i="33"/>
  <c r="AD644" i="40"/>
  <c r="AD645" i="40"/>
  <c r="BX594" i="33"/>
  <c r="BW593" i="33"/>
  <c r="BQ642" i="33"/>
  <c r="BQ641" i="33"/>
  <c r="BU584" i="33"/>
  <c r="BU636" i="33"/>
  <c r="BU258" i="33"/>
  <c r="BU215" i="33"/>
  <c r="BU1633" i="33"/>
  <c r="BV259" i="33"/>
  <c r="BV258" i="33"/>
  <c r="BV215" i="33"/>
  <c r="BV1633" i="33"/>
  <c r="BQ646" i="33"/>
  <c r="BQ645" i="33"/>
  <c r="BT637" i="33"/>
  <c r="BT638" i="33"/>
  <c r="BT599" i="33"/>
  <c r="BT589" i="33"/>
  <c r="BT590" i="33"/>
  <c r="BU588" i="33"/>
  <c r="BT587" i="33"/>
  <c r="BT598" i="33"/>
  <c r="BT604" i="33"/>
  <c r="BR601" i="33"/>
  <c r="BR640" i="33"/>
  <c r="AD640" i="40"/>
  <c r="AD641" i="40"/>
  <c r="BS368" i="33"/>
  <c r="BT367" i="33"/>
  <c r="BU372" i="33"/>
  <c r="BT373" i="33"/>
  <c r="BS393" i="33"/>
  <c r="BT392" i="33"/>
  <c r="BV650" i="33"/>
  <c r="BW648" i="33"/>
  <c r="BV649" i="33"/>
  <c r="BV551" i="33"/>
  <c r="AE551" i="40"/>
  <c r="BS600" i="33"/>
  <c r="BS605" i="33"/>
  <c r="BS606" i="33"/>
  <c r="BS54" i="33"/>
  <c r="BT384" i="33"/>
  <c r="BQ138" i="33"/>
  <c r="BQ149" i="33"/>
  <c r="BR155" i="33"/>
  <c r="AD155" i="40"/>
  <c r="BS122" i="33"/>
  <c r="BQ272" i="33"/>
  <c r="BQ307" i="33"/>
  <c r="BS249" i="33"/>
  <c r="BS299" i="33"/>
  <c r="BQ266" i="33"/>
  <c r="BQ303" i="33"/>
  <c r="BP309" i="33"/>
  <c r="BP308" i="33"/>
  <c r="BR223" i="33"/>
  <c r="BR224" i="33"/>
  <c r="BR227" i="33"/>
  <c r="BR1666" i="33"/>
  <c r="BR1665" i="33"/>
  <c r="AD1665" i="40"/>
  <c r="AD1672" i="40"/>
  <c r="BR301" i="33"/>
  <c r="BR300" i="33"/>
  <c r="BP305" i="33"/>
  <c r="BP304" i="33"/>
  <c r="BS214" i="33"/>
  <c r="BS1632" i="33"/>
  <c r="BS217" i="33"/>
  <c r="BS218" i="33"/>
  <c r="BS222" i="33"/>
  <c r="BU311" i="33"/>
  <c r="BT313" i="33"/>
  <c r="BT312" i="33"/>
  <c r="BT216" i="33"/>
  <c r="BT1634" i="33"/>
  <c r="BU253" i="33"/>
  <c r="BT254" i="33"/>
  <c r="BT252" i="33"/>
  <c r="BT263" i="33"/>
  <c r="BT269" i="33"/>
  <c r="BQ171" i="33"/>
  <c r="BQ186" i="33"/>
  <c r="BQ185" i="33"/>
  <c r="AD176" i="40"/>
  <c r="AD186" i="40"/>
  <c r="BT248" i="33"/>
  <c r="BU247" i="33"/>
  <c r="BT246" i="33"/>
  <c r="BT213" i="33"/>
  <c r="BT1631" i="33"/>
  <c r="BT1635" i="33"/>
  <c r="BS255" i="33"/>
  <c r="BS264" i="33"/>
  <c r="BQ170" i="33"/>
  <c r="BR265" i="33"/>
  <c r="BR270" i="33"/>
  <c r="BR271" i="33"/>
  <c r="BR53" i="33"/>
  <c r="BR58" i="33"/>
  <c r="AD58" i="40"/>
  <c r="BR169" i="33"/>
  <c r="BR184" i="33"/>
  <c r="BS175" i="33"/>
  <c r="BQ132" i="33"/>
  <c r="AD137" i="40"/>
  <c r="AD148" i="40"/>
  <c r="BQ148" i="33"/>
  <c r="BQ150" i="33"/>
  <c r="BR139" i="33"/>
  <c r="BP1966" i="33"/>
  <c r="BP1950" i="33"/>
  <c r="BO1684" i="33"/>
  <c r="BO1758" i="33"/>
  <c r="BO1946" i="33"/>
  <c r="BO1950" i="33"/>
  <c r="AR1882" i="33"/>
  <c r="AR1895" i="33"/>
  <c r="AR1935" i="33"/>
  <c r="AR1936" i="33"/>
  <c r="AR2087" i="33"/>
  <c r="AR2098" i="33"/>
  <c r="AS1982" i="33"/>
  <c r="BR1890" i="33"/>
  <c r="AD1770" i="40"/>
  <c r="AD1760" i="40"/>
  <c r="AP1930" i="33"/>
  <c r="W1809" i="40"/>
  <c r="W1810" i="40"/>
  <c r="AD139" i="40"/>
  <c r="AD150" i="40"/>
  <c r="BR138" i="33"/>
  <c r="BT1636" i="33"/>
  <c r="BT1641" i="33"/>
  <c r="BK1762" i="33"/>
  <c r="AD1666" i="40"/>
  <c r="BO1740" i="33"/>
  <c r="BJ1970" i="33"/>
  <c r="AB1659" i="40"/>
  <c r="BJ1748" i="33"/>
  <c r="AB1658" i="40"/>
  <c r="BN1650" i="33"/>
  <c r="AC1650" i="40"/>
  <c r="AE1633" i="40"/>
  <c r="BK1658" i="33"/>
  <c r="BN1649" i="33"/>
  <c r="AC1649" i="40"/>
  <c r="BK1759" i="33"/>
  <c r="BK1659" i="33"/>
  <c r="BS1636" i="33"/>
  <c r="BS1756" i="33"/>
  <c r="BW1642" i="33"/>
  <c r="BO1652" i="33"/>
  <c r="BO1961" i="33"/>
  <c r="AE1414" i="40"/>
  <c r="AE1468" i="40"/>
  <c r="BS1475" i="33"/>
  <c r="AE1404" i="40"/>
  <c r="BT1482" i="33"/>
  <c r="BS1962" i="33"/>
  <c r="BU44" i="33"/>
  <c r="AE583" i="40"/>
  <c r="AE584" i="40"/>
  <c r="AE581" i="40"/>
  <c r="BW45" i="33"/>
  <c r="AE651" i="40"/>
  <c r="BS1785" i="33"/>
  <c r="BS1788" i="33"/>
  <c r="BS1812" i="33"/>
  <c r="BS1794" i="33"/>
  <c r="BS1793" i="33"/>
  <c r="BL1762" i="33"/>
  <c r="BL1759" i="33"/>
  <c r="AE552" i="40"/>
  <c r="AE553" i="40"/>
  <c r="AE549" i="40"/>
  <c r="AE258" i="40"/>
  <c r="BL1867" i="33"/>
  <c r="BL1659" i="33"/>
  <c r="BL1970" i="33"/>
  <c r="BL1971" i="33"/>
  <c r="BL1980" i="33"/>
  <c r="BL1658" i="33"/>
  <c r="BL1748" i="33"/>
  <c r="AE259" i="40"/>
  <c r="BR160" i="33"/>
  <c r="AD160" i="40"/>
  <c r="AD170" i="40"/>
  <c r="AD161" i="40"/>
  <c r="AD171" i="40"/>
  <c r="BN112" i="33"/>
  <c r="AC112" i="40"/>
  <c r="BM1656" i="33"/>
  <c r="BM1655" i="33"/>
  <c r="BM1759" i="33"/>
  <c r="BM233" i="33"/>
  <c r="BN361" i="33"/>
  <c r="BM568" i="33"/>
  <c r="BW550" i="33"/>
  <c r="BW1633" i="33"/>
  <c r="AE215" i="40"/>
  <c r="AD53" i="40"/>
  <c r="BS63" i="33"/>
  <c r="BS566" i="33"/>
  <c r="BX1859" i="33"/>
  <c r="BX1861" i="33"/>
  <c r="BX1885" i="33"/>
  <c r="BZ1858" i="33"/>
  <c r="BX1964" i="33"/>
  <c r="BP1683" i="33"/>
  <c r="BP1684" i="33"/>
  <c r="BQ295" i="33"/>
  <c r="BQ297" i="33"/>
  <c r="BP1740" i="33"/>
  <c r="BP1741" i="33"/>
  <c r="BP1758" i="33"/>
  <c r="BT1812" i="33"/>
  <c r="BT1962" i="33"/>
  <c r="BT1947" i="33"/>
  <c r="BR1810" i="33"/>
  <c r="BR1813" i="33"/>
  <c r="BR1886" i="33"/>
  <c r="AD1766" i="40"/>
  <c r="BQ1894" i="33"/>
  <c r="BQ1677" i="33"/>
  <c r="BQ1676" i="33"/>
  <c r="BQ1946" i="33"/>
  <c r="BQ1950" i="33"/>
  <c r="BQ62" i="33"/>
  <c r="BQ67" i="33"/>
  <c r="BJ1866" i="33"/>
  <c r="BJ1869" i="33"/>
  <c r="BJ1924" i="33"/>
  <c r="AB1804" i="40"/>
  <c r="BI1922" i="33"/>
  <c r="BP297" i="33"/>
  <c r="BT1794" i="33"/>
  <c r="BT1803" i="33"/>
  <c r="BT1785" i="33"/>
  <c r="BT1802" i="33"/>
  <c r="BR1738" i="33"/>
  <c r="BR1737" i="33"/>
  <c r="BQ1650" i="33"/>
  <c r="BQ1746" i="33"/>
  <c r="BQ1745" i="33"/>
  <c r="BP1652" i="33"/>
  <c r="BZ1542" i="33"/>
  <c r="AF1542" i="40"/>
  <c r="CA1539" i="33"/>
  <c r="BU1734" i="33"/>
  <c r="BR1687" i="33"/>
  <c r="BR1688" i="33"/>
  <c r="AD1688" i="40"/>
  <c r="BR1647" i="33"/>
  <c r="BR1648" i="33"/>
  <c r="BR1757" i="33"/>
  <c r="AD1736" i="40"/>
  <c r="BR1744" i="33"/>
  <c r="AD1723" i="40"/>
  <c r="AD1724" i="40"/>
  <c r="BV1732" i="33"/>
  <c r="AE1711" i="40"/>
  <c r="AE1712" i="40"/>
  <c r="BV1474" i="33"/>
  <c r="BV1475" i="33"/>
  <c r="BR1804" i="33"/>
  <c r="BR1805" i="33"/>
  <c r="BR1963" i="33"/>
  <c r="BR1949" i="33"/>
  <c r="AD1829" i="40"/>
  <c r="BV1777" i="33"/>
  <c r="BV1776" i="33"/>
  <c r="BY1543" i="33"/>
  <c r="BY1544" i="33"/>
  <c r="BY1642" i="33"/>
  <c r="BY1547" i="33"/>
  <c r="BY1548" i="33"/>
  <c r="BQ1673" i="33"/>
  <c r="BQ1672" i="33"/>
  <c r="BT563" i="33"/>
  <c r="BS632" i="33"/>
  <c r="BS1678" i="33"/>
  <c r="BR228" i="33"/>
  <c r="BR231" i="33"/>
  <c r="AD231" i="40"/>
  <c r="BR633" i="33"/>
  <c r="BR634" i="33"/>
  <c r="BS436" i="33"/>
  <c r="BW1410" i="33"/>
  <c r="BV1411" i="33"/>
  <c r="AE1411" i="40"/>
  <c r="BS398" i="33"/>
  <c r="BU452" i="33"/>
  <c r="BT451" i="33"/>
  <c r="BT505" i="33"/>
  <c r="BT494" i="33"/>
  <c r="BT504" i="33"/>
  <c r="BU495" i="33"/>
  <c r="BU472" i="33"/>
  <c r="BT482" i="33"/>
  <c r="BT471" i="33"/>
  <c r="BT481" i="33"/>
  <c r="BU457" i="33"/>
  <c r="BT467" i="33"/>
  <c r="BT456" i="33"/>
  <c r="BT466" i="33"/>
  <c r="BU510" i="33"/>
  <c r="BT520" i="33"/>
  <c r="BT509" i="33"/>
  <c r="BT519" i="33"/>
  <c r="BU490" i="33"/>
  <c r="BT489" i="33"/>
  <c r="BU412" i="33"/>
  <c r="BT422" i="33"/>
  <c r="BU425" i="33"/>
  <c r="BT435" i="33"/>
  <c r="BT426" i="33"/>
  <c r="BU406" i="33"/>
  <c r="BV405" i="33"/>
  <c r="AE405" i="40"/>
  <c r="BT411" i="33"/>
  <c r="BU410" i="33"/>
  <c r="BS421" i="33"/>
  <c r="BU427" i="33"/>
  <c r="BT437" i="33"/>
  <c r="BT416" i="33"/>
  <c r="BU415" i="33"/>
  <c r="BT420" i="33"/>
  <c r="BU430" i="33"/>
  <c r="BT431" i="33"/>
  <c r="BT605" i="33"/>
  <c r="BT606" i="33"/>
  <c r="BT54" i="33"/>
  <c r="BT600" i="33"/>
  <c r="BT368" i="33"/>
  <c r="BU367" i="33"/>
  <c r="BW581" i="33"/>
  <c r="BW548" i="33"/>
  <c r="BW1631" i="33"/>
  <c r="BX582" i="33"/>
  <c r="BX45" i="33"/>
  <c r="BX49" i="33"/>
  <c r="BW583" i="33"/>
  <c r="BU373" i="33"/>
  <c r="BV372" i="33"/>
  <c r="AE372" i="40"/>
  <c r="BT378" i="33"/>
  <c r="BT383" i="33"/>
  <c r="BU377" i="33"/>
  <c r="BT382" i="33"/>
  <c r="BV584" i="33"/>
  <c r="BV636" i="33"/>
  <c r="AE636" i="40"/>
  <c r="AE637" i="40"/>
  <c r="BV549" i="33"/>
  <c r="BV552" i="33"/>
  <c r="BV553" i="33"/>
  <c r="BV557" i="33"/>
  <c r="AE557" i="40"/>
  <c r="BW650" i="33"/>
  <c r="BW649" i="33"/>
  <c r="BX648" i="33"/>
  <c r="BW551" i="33"/>
  <c r="BW1634" i="33"/>
  <c r="BR641" i="33"/>
  <c r="BR642" i="33"/>
  <c r="BU558" i="33"/>
  <c r="BU559" i="33"/>
  <c r="BU562" i="33"/>
  <c r="BU1667" i="33"/>
  <c r="BU637" i="33"/>
  <c r="BU638" i="33"/>
  <c r="BY594" i="33"/>
  <c r="BX593" i="33"/>
  <c r="BX550" i="33"/>
  <c r="BX1633" i="33"/>
  <c r="BS607" i="33"/>
  <c r="BS644" i="33"/>
  <c r="BR646" i="33"/>
  <c r="BR645" i="33"/>
  <c r="BT388" i="33"/>
  <c r="BU387" i="33"/>
  <c r="BT397" i="33"/>
  <c r="BS601" i="33"/>
  <c r="BS640" i="33"/>
  <c r="BU392" i="33"/>
  <c r="BT393" i="33"/>
  <c r="BU599" i="33"/>
  <c r="BU589" i="33"/>
  <c r="BU590" i="33"/>
  <c r="BV588" i="33"/>
  <c r="AE588" i="40"/>
  <c r="BU587" i="33"/>
  <c r="BU389" i="33"/>
  <c r="BT399" i="33"/>
  <c r="BU384" i="33"/>
  <c r="BT122" i="33"/>
  <c r="BS155" i="33"/>
  <c r="BV311" i="33"/>
  <c r="AE311" i="40"/>
  <c r="BU313" i="33"/>
  <c r="BU312" i="33"/>
  <c r="BU216" i="33"/>
  <c r="BU1634" i="33"/>
  <c r="BS301" i="33"/>
  <c r="BS300" i="33"/>
  <c r="BR272" i="33"/>
  <c r="BR307" i="33"/>
  <c r="BR266" i="33"/>
  <c r="BR303" i="33"/>
  <c r="BQ305" i="33"/>
  <c r="BQ304" i="33"/>
  <c r="BT214" i="33"/>
  <c r="BT1632" i="33"/>
  <c r="BT217" i="33"/>
  <c r="BT218" i="33"/>
  <c r="BT222" i="33"/>
  <c r="BQ309" i="33"/>
  <c r="BQ308" i="33"/>
  <c r="BS223" i="33"/>
  <c r="BS224" i="33"/>
  <c r="BS227" i="33"/>
  <c r="BS1666" i="33"/>
  <c r="BT249" i="33"/>
  <c r="BT299" i="33"/>
  <c r="BV253" i="33"/>
  <c r="AE253" i="40"/>
  <c r="AE254" i="40"/>
  <c r="AE255" i="40"/>
  <c r="BU254" i="33"/>
  <c r="BU252" i="33"/>
  <c r="BU263" i="33"/>
  <c r="BU269" i="33"/>
  <c r="BR186" i="33"/>
  <c r="BR185" i="33"/>
  <c r="BS160" i="33"/>
  <c r="BR171" i="33"/>
  <c r="BS265" i="33"/>
  <c r="BS270" i="33"/>
  <c r="BS271" i="33"/>
  <c r="BS53" i="33"/>
  <c r="BU248" i="33"/>
  <c r="BV247" i="33"/>
  <c r="BV44" i="33"/>
  <c r="BV49" i="33"/>
  <c r="BU246" i="33"/>
  <c r="BU213" i="33"/>
  <c r="BU1631" i="33"/>
  <c r="BU1635" i="33"/>
  <c r="BT255" i="33"/>
  <c r="BT264" i="33"/>
  <c r="BS169" i="33"/>
  <c r="BS184" i="33"/>
  <c r="BT175" i="33"/>
  <c r="BS138" i="33"/>
  <c r="BR148" i="33"/>
  <c r="BR132" i="33"/>
  <c r="BR150" i="33"/>
  <c r="BS139" i="33"/>
  <c r="BS1736" i="33"/>
  <c r="BT1792" i="33"/>
  <c r="AD1843" i="40"/>
  <c r="BJ1971" i="33"/>
  <c r="AB1850" i="40"/>
  <c r="AT1981" i="33"/>
  <c r="AS1873" i="33"/>
  <c r="AR1928" i="33"/>
  <c r="AR1929" i="33"/>
  <c r="AR1930" i="33"/>
  <c r="AR1763" i="33"/>
  <c r="BO1966" i="33"/>
  <c r="BJ1749" i="33"/>
  <c r="AB1727" i="40"/>
  <c r="AB1728" i="40"/>
  <c r="AD1687" i="40"/>
  <c r="BS1665" i="33"/>
  <c r="BO1742" i="33"/>
  <c r="BO1741" i="33"/>
  <c r="BK1748" i="33"/>
  <c r="BK1750" i="33"/>
  <c r="BK1970" i="33"/>
  <c r="BJ1750" i="33"/>
  <c r="AE1478" i="40"/>
  <c r="BN1961" i="33"/>
  <c r="BN1652" i="33"/>
  <c r="AC1652" i="40"/>
  <c r="BN1946" i="33"/>
  <c r="BU1636" i="33"/>
  <c r="BU1641" i="33"/>
  <c r="BW1635" i="33"/>
  <c r="BW1859" i="33"/>
  <c r="BW1861" i="33"/>
  <c r="BW1885" i="33"/>
  <c r="BY1858" i="33"/>
  <c r="BW1964" i="33"/>
  <c r="BS1641" i="33"/>
  <c r="BS1647" i="33"/>
  <c r="AD1647" i="40"/>
  <c r="BR1649" i="33"/>
  <c r="AD1649" i="40"/>
  <c r="AD1648" i="40"/>
  <c r="BS1482" i="33"/>
  <c r="BV1418" i="33"/>
  <c r="AE1415" i="40"/>
  <c r="BW1405" i="33"/>
  <c r="AE1474" i="40"/>
  <c r="AE1475" i="40"/>
  <c r="AE312" i="40"/>
  <c r="AF312" i="40"/>
  <c r="BU1482" i="33"/>
  <c r="AE264" i="40"/>
  <c r="AE265" i="40"/>
  <c r="BT1484" i="33"/>
  <c r="BS1802" i="33"/>
  <c r="BS1880" i="33"/>
  <c r="BS1890" i="33"/>
  <c r="BT1783" i="33"/>
  <c r="BT1784" i="33"/>
  <c r="BS1784" i="33"/>
  <c r="AE589" i="40"/>
  <c r="AE590" i="40"/>
  <c r="AE599" i="40"/>
  <c r="AE247" i="40"/>
  <c r="BS1803" i="33"/>
  <c r="BU49" i="33"/>
  <c r="AE49" i="40"/>
  <c r="AE44" i="40"/>
  <c r="BS1900" i="33"/>
  <c r="BW49" i="33"/>
  <c r="AE558" i="40"/>
  <c r="AE559" i="40"/>
  <c r="AE562" i="40"/>
  <c r="AE563" i="40"/>
  <c r="AE270" i="40"/>
  <c r="AE271" i="40"/>
  <c r="BO361" i="33"/>
  <c r="BN568" i="33"/>
  <c r="AC568" i="40"/>
  <c r="BT1788" i="33"/>
  <c r="BL1749" i="33"/>
  <c r="BM1867" i="33"/>
  <c r="BM1659" i="33"/>
  <c r="BM1970" i="33"/>
  <c r="BM1971" i="33"/>
  <c r="BM1980" i="33"/>
  <c r="BM1658" i="33"/>
  <c r="BM1762" i="33"/>
  <c r="BR149" i="33"/>
  <c r="AD138" i="40"/>
  <c r="AD149" i="40"/>
  <c r="BO112" i="33"/>
  <c r="BN1656" i="33"/>
  <c r="BN1655" i="33"/>
  <c r="AC1655" i="40"/>
  <c r="BN233" i="33"/>
  <c r="AC233" i="40"/>
  <c r="BW1962" i="33"/>
  <c r="BR170" i="33"/>
  <c r="AC361" i="40"/>
  <c r="BU598" i="33"/>
  <c r="BU604" i="33"/>
  <c r="BQ296" i="33"/>
  <c r="BQ1758" i="33"/>
  <c r="BS58" i="33"/>
  <c r="BT63" i="33"/>
  <c r="BT566" i="33"/>
  <c r="BY1859" i="33"/>
  <c r="BY1964" i="33"/>
  <c r="BQ1740" i="33"/>
  <c r="BQ1741" i="33"/>
  <c r="BR295" i="33"/>
  <c r="BR296" i="33"/>
  <c r="BT1793" i="33"/>
  <c r="BP1742" i="33"/>
  <c r="BU1792" i="33"/>
  <c r="BQ1684" i="33"/>
  <c r="BQ1683" i="33"/>
  <c r="BU1812" i="33"/>
  <c r="BU1947" i="33"/>
  <c r="BU1962" i="33"/>
  <c r="BS1810" i="33"/>
  <c r="BS1813" i="33"/>
  <c r="BS1886" i="33"/>
  <c r="BR1894" i="33"/>
  <c r="AD1774" i="40"/>
  <c r="BR1677" i="33"/>
  <c r="BR1676" i="33"/>
  <c r="BR1684" i="33"/>
  <c r="BR62" i="33"/>
  <c r="BR67" i="33"/>
  <c r="AD67" i="40"/>
  <c r="BK1866" i="33"/>
  <c r="BK1869" i="33"/>
  <c r="BK1924" i="33"/>
  <c r="BJ1922" i="33"/>
  <c r="BQ1961" i="33"/>
  <c r="BQ1966" i="33"/>
  <c r="BT1736" i="33"/>
  <c r="BT1737" i="33"/>
  <c r="BT1756" i="33"/>
  <c r="BT1757" i="33"/>
  <c r="BT1744" i="33"/>
  <c r="BT1745" i="33"/>
  <c r="BT1687" i="33"/>
  <c r="BT1688" i="33"/>
  <c r="BT1647" i="33"/>
  <c r="BT1648" i="33"/>
  <c r="BT1649" i="33"/>
  <c r="BT1900" i="33"/>
  <c r="BQ1652" i="33"/>
  <c r="BT1804" i="33"/>
  <c r="AF1471" i="40"/>
  <c r="AF1472" i="40"/>
  <c r="BU1783" i="33"/>
  <c r="BV1801" i="33"/>
  <c r="BV1879" i="33"/>
  <c r="BS1737" i="33"/>
  <c r="BS1738" i="33"/>
  <c r="BU1794" i="33"/>
  <c r="BX1418" i="33"/>
  <c r="BR1746" i="33"/>
  <c r="BR1745" i="33"/>
  <c r="BT1880" i="33"/>
  <c r="BT1890" i="33"/>
  <c r="BW1732" i="33"/>
  <c r="AE1479" i="40"/>
  <c r="BW1777" i="33"/>
  <c r="AF1406" i="40"/>
  <c r="BU1785" i="33"/>
  <c r="BR1650" i="33"/>
  <c r="BR1961" i="33"/>
  <c r="BR1966" i="33"/>
  <c r="BX1405" i="33"/>
  <c r="CB1539" i="33"/>
  <c r="CA1542" i="33"/>
  <c r="BV1733" i="33"/>
  <c r="BV1734" i="33"/>
  <c r="BZ1547" i="33"/>
  <c r="BZ1548" i="33"/>
  <c r="AF1548" i="40"/>
  <c r="BZ1543" i="33"/>
  <c r="BZ1544" i="33"/>
  <c r="BZ1642" i="33"/>
  <c r="AF1642" i="40"/>
  <c r="BS228" i="33"/>
  <c r="BS231" i="33"/>
  <c r="BR1673" i="33"/>
  <c r="BR1672" i="33"/>
  <c r="BT632" i="33"/>
  <c r="BT1678" i="33"/>
  <c r="BU563" i="33"/>
  <c r="BS633" i="33"/>
  <c r="BS634" i="33"/>
  <c r="BX1410" i="33"/>
  <c r="BW1411" i="33"/>
  <c r="BT436" i="33"/>
  <c r="BV490" i="33"/>
  <c r="AE490" i="40"/>
  <c r="BU489" i="33"/>
  <c r="BV472" i="33"/>
  <c r="AE472" i="40"/>
  <c r="BU482" i="33"/>
  <c r="BU471" i="33"/>
  <c r="BU481" i="33"/>
  <c r="BU505" i="33"/>
  <c r="BU494" i="33"/>
  <c r="BU504" i="33"/>
  <c r="BV495" i="33"/>
  <c r="AE495" i="40"/>
  <c r="BU520" i="33"/>
  <c r="BV510" i="33"/>
  <c r="AE510" i="40"/>
  <c r="BU509" i="33"/>
  <c r="BU519" i="33"/>
  <c r="BU467" i="33"/>
  <c r="BV457" i="33"/>
  <c r="AE457" i="40"/>
  <c r="BU456" i="33"/>
  <c r="BU466" i="33"/>
  <c r="BV452" i="33"/>
  <c r="AE452" i="40"/>
  <c r="BU451" i="33"/>
  <c r="BT398" i="33"/>
  <c r="BV430" i="33"/>
  <c r="AE430" i="40"/>
  <c r="BU431" i="33"/>
  <c r="BW405" i="33"/>
  <c r="BV406" i="33"/>
  <c r="AE406" i="40"/>
  <c r="BU416" i="33"/>
  <c r="BV415" i="33"/>
  <c r="AE415" i="40"/>
  <c r="BU420" i="33"/>
  <c r="BT421" i="33"/>
  <c r="BV427" i="33"/>
  <c r="AE427" i="40"/>
  <c r="AE437" i="40"/>
  <c r="BU437" i="33"/>
  <c r="BV425" i="33"/>
  <c r="AE425" i="40"/>
  <c r="BU435" i="33"/>
  <c r="BU426" i="33"/>
  <c r="BU411" i="33"/>
  <c r="BV410" i="33"/>
  <c r="AE410" i="40"/>
  <c r="BU422" i="33"/>
  <c r="BV412" i="33"/>
  <c r="AE412" i="40"/>
  <c r="AE422" i="40"/>
  <c r="BZ594" i="33"/>
  <c r="AF594" i="40"/>
  <c r="BY593" i="33"/>
  <c r="BY550" i="33"/>
  <c r="BY1633" i="33"/>
  <c r="BY582" i="33"/>
  <c r="BY45" i="33"/>
  <c r="BY49" i="33"/>
  <c r="BX581" i="33"/>
  <c r="BX548" i="33"/>
  <c r="BX1631" i="33"/>
  <c r="BX1635" i="33"/>
  <c r="BX583" i="33"/>
  <c r="BV599" i="33"/>
  <c r="BV587" i="33"/>
  <c r="BV598" i="33"/>
  <c r="BV604" i="33"/>
  <c r="BW588" i="33"/>
  <c r="BV589" i="33"/>
  <c r="BV590" i="33"/>
  <c r="BU388" i="33"/>
  <c r="BV387" i="33"/>
  <c r="AE387" i="40"/>
  <c r="BU397" i="33"/>
  <c r="BX650" i="33"/>
  <c r="BX649" i="33"/>
  <c r="BY648" i="33"/>
  <c r="BX551" i="33"/>
  <c r="BX1634" i="33"/>
  <c r="BW549" i="33"/>
  <c r="BW1632" i="33"/>
  <c r="BW552" i="33"/>
  <c r="BW553" i="33"/>
  <c r="BW557" i="33"/>
  <c r="BU368" i="33"/>
  <c r="BV367" i="33"/>
  <c r="AE367" i="40"/>
  <c r="BW584" i="33"/>
  <c r="BW636" i="33"/>
  <c r="BV558" i="33"/>
  <c r="BV559" i="33"/>
  <c r="BV562" i="33"/>
  <c r="BV1667" i="33"/>
  <c r="AE1667" i="40"/>
  <c r="BT640" i="33"/>
  <c r="BT601" i="33"/>
  <c r="BU399" i="33"/>
  <c r="BV389" i="33"/>
  <c r="AE389" i="40"/>
  <c r="AE399" i="40"/>
  <c r="BU600" i="33"/>
  <c r="BU605" i="33"/>
  <c r="BU606" i="33"/>
  <c r="BU54" i="33"/>
  <c r="BV392" i="33"/>
  <c r="AE392" i="40"/>
  <c r="BU393" i="33"/>
  <c r="BS645" i="33"/>
  <c r="BS646" i="33"/>
  <c r="BV373" i="33"/>
  <c r="AE373" i="40"/>
  <c r="BW372" i="33"/>
  <c r="BT644" i="33"/>
  <c r="BT607" i="33"/>
  <c r="BV377" i="33"/>
  <c r="AE377" i="40"/>
  <c r="AE382" i="40"/>
  <c r="BU378" i="33"/>
  <c r="BU383" i="33"/>
  <c r="BU382" i="33"/>
  <c r="BS642" i="33"/>
  <c r="BS641" i="33"/>
  <c r="BV637" i="33"/>
  <c r="BV638" i="33"/>
  <c r="BV384" i="33"/>
  <c r="BT155" i="33"/>
  <c r="BU122" i="33"/>
  <c r="BV122" i="33"/>
  <c r="BV132" i="33"/>
  <c r="BR308" i="33"/>
  <c r="BR309" i="33"/>
  <c r="BU249" i="33"/>
  <c r="BU299" i="33"/>
  <c r="BS272" i="33"/>
  <c r="BS307" i="33"/>
  <c r="BT223" i="33"/>
  <c r="BT224" i="33"/>
  <c r="BT227" i="33"/>
  <c r="BT1666" i="33"/>
  <c r="BT1665" i="33"/>
  <c r="BS266" i="33"/>
  <c r="BS303" i="33"/>
  <c r="BR305" i="33"/>
  <c r="BR304" i="33"/>
  <c r="BU214" i="33"/>
  <c r="BU1632" i="33"/>
  <c r="BU217" i="33"/>
  <c r="BU218" i="33"/>
  <c r="BU222" i="33"/>
  <c r="BT300" i="33"/>
  <c r="BT301" i="33"/>
  <c r="BV312" i="33"/>
  <c r="BV313" i="33"/>
  <c r="BV216" i="33"/>
  <c r="BV1634" i="33"/>
  <c r="AE1634" i="40"/>
  <c r="BT265" i="33"/>
  <c r="BT270" i="33"/>
  <c r="BT271" i="33"/>
  <c r="BT53" i="33"/>
  <c r="BT58" i="33"/>
  <c r="BV254" i="33"/>
  <c r="BV252" i="33"/>
  <c r="BV263" i="33"/>
  <c r="BV269" i="33"/>
  <c r="BS171" i="33"/>
  <c r="BS186" i="33"/>
  <c r="BS185" i="33"/>
  <c r="BV248" i="33"/>
  <c r="BV246" i="33"/>
  <c r="BV213" i="33"/>
  <c r="BV1631" i="33"/>
  <c r="BV1635" i="33"/>
  <c r="AE1635" i="40"/>
  <c r="BS170" i="33"/>
  <c r="BU255" i="33"/>
  <c r="BU264" i="33"/>
  <c r="AE156" i="40"/>
  <c r="BT169" i="33"/>
  <c r="BU175" i="33"/>
  <c r="BT184" i="33"/>
  <c r="BT139" i="33"/>
  <c r="BS150" i="33"/>
  <c r="BS149" i="33"/>
  <c r="BS132" i="33"/>
  <c r="BT138" i="33"/>
  <c r="BS148" i="33"/>
  <c r="BS1757" i="33"/>
  <c r="BK1971" i="33"/>
  <c r="BN1950" i="33"/>
  <c r="AC1830" i="40"/>
  <c r="AC1826" i="40"/>
  <c r="AS1882" i="33"/>
  <c r="AS1895" i="33"/>
  <c r="AS1935" i="33"/>
  <c r="AS1936" i="33"/>
  <c r="AS2087" i="33"/>
  <c r="AS2098" i="33"/>
  <c r="AT1982" i="33"/>
  <c r="X1861" i="40"/>
  <c r="BW1775" i="33"/>
  <c r="BW1776" i="33"/>
  <c r="AE1759" i="40"/>
  <c r="BN1966" i="33"/>
  <c r="AC1846" i="40"/>
  <c r="AC1841" i="40"/>
  <c r="AD1841" i="40"/>
  <c r="AD1846" i="40"/>
  <c r="BJ1980" i="33"/>
  <c r="AB1851" i="40"/>
  <c r="BK1749" i="33"/>
  <c r="BW1733" i="33"/>
  <c r="BL1750" i="33"/>
  <c r="AD1677" i="40"/>
  <c r="AD1676" i="40"/>
  <c r="AD1683" i="40"/>
  <c r="BS1687" i="33"/>
  <c r="BS1744" i="33"/>
  <c r="BY1861" i="33"/>
  <c r="BY1885" i="33"/>
  <c r="CA1858" i="33"/>
  <c r="BX1636" i="33"/>
  <c r="BX1641" i="33"/>
  <c r="AC1656" i="40"/>
  <c r="AF1543" i="40"/>
  <c r="AF1544" i="40"/>
  <c r="BW1636" i="33"/>
  <c r="BW1756" i="33"/>
  <c r="AE1631" i="40"/>
  <c r="BV1636" i="33"/>
  <c r="AF1547" i="40"/>
  <c r="BM1748" i="33"/>
  <c r="BM1749" i="33"/>
  <c r="AD1650" i="40"/>
  <c r="AE1418" i="40"/>
  <c r="BV1420" i="33"/>
  <c r="AE1420" i="40"/>
  <c r="BS1484" i="33"/>
  <c r="BW1418" i="33"/>
  <c r="BU1484" i="33"/>
  <c r="BV1482" i="33"/>
  <c r="AE1482" i="40"/>
  <c r="BX1420" i="33"/>
  <c r="BS1804" i="33"/>
  <c r="BS1805" i="33"/>
  <c r="BS1963" i="33"/>
  <c r="AE248" i="40"/>
  <c r="AE246" i="40"/>
  <c r="AE600" i="40"/>
  <c r="AE601" i="40"/>
  <c r="AE605" i="40"/>
  <c r="AE606" i="40"/>
  <c r="AE607" i="40"/>
  <c r="BW1794" i="33"/>
  <c r="BW1803" i="33"/>
  <c r="BN1762" i="33"/>
  <c r="AC1741" i="40"/>
  <c r="BN1759" i="33"/>
  <c r="AC1738" i="40"/>
  <c r="AE435" i="40"/>
  <c r="AE252" i="40"/>
  <c r="AE263" i="40"/>
  <c r="AE269" i="40"/>
  <c r="BW1947" i="33"/>
  <c r="BW1812" i="33"/>
  <c r="AE213" i="40"/>
  <c r="AE266" i="40"/>
  <c r="AE303" i="40"/>
  <c r="AE272" i="40"/>
  <c r="AE307" i="40"/>
  <c r="BP361" i="33"/>
  <c r="BO568" i="33"/>
  <c r="AE420" i="40"/>
  <c r="BV1812" i="33"/>
  <c r="AE216" i="40"/>
  <c r="AE587" i="40"/>
  <c r="AE598" i="40"/>
  <c r="AE604" i="40"/>
  <c r="BN1867" i="33"/>
  <c r="BN1658" i="33"/>
  <c r="BN1748" i="33"/>
  <c r="BN1659" i="33"/>
  <c r="BN1970" i="33"/>
  <c r="BN1971" i="33"/>
  <c r="AE397" i="40"/>
  <c r="BP112" i="33"/>
  <c r="BO1656" i="33"/>
  <c r="BO233" i="33"/>
  <c r="AD62" i="40"/>
  <c r="BQ1742" i="33"/>
  <c r="BU63" i="33"/>
  <c r="BU566" i="33"/>
  <c r="BZ1859" i="33"/>
  <c r="BZ1861" i="33"/>
  <c r="BZ1885" i="33"/>
  <c r="BZ1964" i="33"/>
  <c r="AF1844" i="40"/>
  <c r="BR1758" i="33"/>
  <c r="AD1737" i="40"/>
  <c r="BR1740" i="33"/>
  <c r="BR1742" i="33"/>
  <c r="BR297" i="33"/>
  <c r="BR1683" i="33"/>
  <c r="BR1946" i="33"/>
  <c r="BT1810" i="33"/>
  <c r="BT1813" i="33"/>
  <c r="BT1886" i="33"/>
  <c r="BS1894" i="33"/>
  <c r="BX1812" i="33"/>
  <c r="BX1947" i="33"/>
  <c r="BX1962" i="33"/>
  <c r="BS1677" i="33"/>
  <c r="BS62" i="33"/>
  <c r="BT1738" i="33"/>
  <c r="BL1866" i="33"/>
  <c r="BL1869" i="33"/>
  <c r="BL1924" i="33"/>
  <c r="BK1922" i="33"/>
  <c r="BS295" i="33"/>
  <c r="BS296" i="33"/>
  <c r="BW1785" i="33"/>
  <c r="BW1880" i="33"/>
  <c r="BW1890" i="33"/>
  <c r="BV1785" i="33"/>
  <c r="BV1880" i="33"/>
  <c r="AE1760" i="40"/>
  <c r="BU1880" i="33"/>
  <c r="BU1890" i="33"/>
  <c r="BU1802" i="33"/>
  <c r="BV1783" i="33"/>
  <c r="BU1784" i="33"/>
  <c r="BS1648" i="33"/>
  <c r="CA1543" i="33"/>
  <c r="CA1547" i="33"/>
  <c r="BU1736" i="33"/>
  <c r="BU1756" i="33"/>
  <c r="AF1466" i="40"/>
  <c r="BR1652" i="33"/>
  <c r="AD1652" i="40"/>
  <c r="CB1542" i="33"/>
  <c r="CC1539" i="33"/>
  <c r="BU1900" i="33"/>
  <c r="BU1803" i="33"/>
  <c r="BU1793" i="33"/>
  <c r="BV1792" i="33"/>
  <c r="BX1732" i="33"/>
  <c r="BW1801" i="33"/>
  <c r="BW1879" i="33"/>
  <c r="BX1775" i="33"/>
  <c r="BX1474" i="33"/>
  <c r="BX1475" i="33"/>
  <c r="AF1400" i="40"/>
  <c r="BY1405" i="33"/>
  <c r="AF1465" i="40"/>
  <c r="BV1794" i="33"/>
  <c r="BW1734" i="33"/>
  <c r="BX1777" i="33"/>
  <c r="AF1403" i="40"/>
  <c r="BY1418" i="33"/>
  <c r="BU1788" i="33"/>
  <c r="BT1650" i="33"/>
  <c r="BU398" i="33"/>
  <c r="BT633" i="33"/>
  <c r="BT634" i="33"/>
  <c r="BV563" i="33"/>
  <c r="BU632" i="33"/>
  <c r="BU1678" i="33"/>
  <c r="BS1672" i="33"/>
  <c r="BS1673" i="33"/>
  <c r="BT228" i="33"/>
  <c r="BT231" i="33"/>
  <c r="BX552" i="33"/>
  <c r="BX553" i="33"/>
  <c r="BX557" i="33"/>
  <c r="BU436" i="33"/>
  <c r="BY1410" i="33"/>
  <c r="BX1411" i="33"/>
  <c r="BV505" i="33"/>
  <c r="AE505" i="40"/>
  <c r="BV494" i="33"/>
  <c r="BW495" i="33"/>
  <c r="BW452" i="33"/>
  <c r="BV451" i="33"/>
  <c r="AE451" i="40"/>
  <c r="BV467" i="33"/>
  <c r="AE467" i="40"/>
  <c r="BW457" i="33"/>
  <c r="BV456" i="33"/>
  <c r="BW472" i="33"/>
  <c r="BV482" i="33"/>
  <c r="AE482" i="40"/>
  <c r="BV471" i="33"/>
  <c r="BV520" i="33"/>
  <c r="AE520" i="40"/>
  <c r="BW510" i="33"/>
  <c r="BV509" i="33"/>
  <c r="BW490" i="33"/>
  <c r="BV489" i="33"/>
  <c r="AE489" i="40"/>
  <c r="BW410" i="33"/>
  <c r="BV411" i="33"/>
  <c r="AE411" i="40"/>
  <c r="BV416" i="33"/>
  <c r="AE416" i="40"/>
  <c r="BV420" i="33"/>
  <c r="BW415" i="33"/>
  <c r="BU421" i="33"/>
  <c r="BV426" i="33"/>
  <c r="AE426" i="40"/>
  <c r="BV435" i="33"/>
  <c r="BW425" i="33"/>
  <c r="BX405" i="33"/>
  <c r="BW406" i="33"/>
  <c r="BX549" i="33"/>
  <c r="BX1632" i="33"/>
  <c r="BW412" i="33"/>
  <c r="BV422" i="33"/>
  <c r="BW427" i="33"/>
  <c r="BV437" i="33"/>
  <c r="BV431" i="33"/>
  <c r="AE431" i="40"/>
  <c r="BW430" i="33"/>
  <c r="BU601" i="33"/>
  <c r="BU640" i="33"/>
  <c r="BU641" i="33"/>
  <c r="BV399" i="33"/>
  <c r="BW389" i="33"/>
  <c r="BT642" i="33"/>
  <c r="BT641" i="33"/>
  <c r="BV368" i="33"/>
  <c r="AE368" i="40"/>
  <c r="BW367" i="33"/>
  <c r="BX372" i="33"/>
  <c r="BW373" i="33"/>
  <c r="BW637" i="33"/>
  <c r="BW638" i="33"/>
  <c r="BW387" i="33"/>
  <c r="BV388" i="33"/>
  <c r="AE388" i="40"/>
  <c r="BV397" i="33"/>
  <c r="BY583" i="33"/>
  <c r="BY581" i="33"/>
  <c r="BY548" i="33"/>
  <c r="BY1631" i="33"/>
  <c r="BY1635" i="33"/>
  <c r="BZ582" i="33"/>
  <c r="BZ45" i="33"/>
  <c r="BZ49" i="33"/>
  <c r="AF49" i="40"/>
  <c r="BW599" i="33"/>
  <c r="BW587" i="33"/>
  <c r="BW589" i="33"/>
  <c r="BW590" i="33"/>
  <c r="BX588" i="33"/>
  <c r="BY649" i="33"/>
  <c r="BY650" i="33"/>
  <c r="BZ648" i="33"/>
  <c r="AF648" i="40"/>
  <c r="AF649" i="40"/>
  <c r="BY551" i="33"/>
  <c r="BY1634" i="33"/>
  <c r="BV600" i="33"/>
  <c r="BV605" i="33"/>
  <c r="BV606" i="33"/>
  <c r="BV54" i="33"/>
  <c r="AE54" i="40"/>
  <c r="BX584" i="33"/>
  <c r="BX636" i="33"/>
  <c r="BW377" i="33"/>
  <c r="BV378" i="33"/>
  <c r="BV382" i="33"/>
  <c r="BV393" i="33"/>
  <c r="AE393" i="40"/>
  <c r="BW392" i="33"/>
  <c r="BW558" i="33"/>
  <c r="BW559" i="33"/>
  <c r="BW562" i="33"/>
  <c r="BW1667" i="33"/>
  <c r="BT646" i="33"/>
  <c r="BT645" i="33"/>
  <c r="BU607" i="33"/>
  <c r="BU644" i="33"/>
  <c r="CA594" i="33"/>
  <c r="BZ593" i="33"/>
  <c r="BZ550" i="33"/>
  <c r="BZ1633" i="33"/>
  <c r="AF1633" i="40"/>
  <c r="BW384" i="33"/>
  <c r="AE154" i="40"/>
  <c r="BU155" i="33"/>
  <c r="AE122" i="40"/>
  <c r="AE132" i="40"/>
  <c r="BT160" i="33"/>
  <c r="BT170" i="33"/>
  <c r="BV214" i="33"/>
  <c r="BV1632" i="33"/>
  <c r="AE1632" i="40"/>
  <c r="BV217" i="33"/>
  <c r="BV218" i="33"/>
  <c r="BV222" i="33"/>
  <c r="AE222" i="40"/>
  <c r="BU223" i="33"/>
  <c r="BU224" i="33"/>
  <c r="BU227" i="33"/>
  <c r="BU1666" i="33"/>
  <c r="BU1665" i="33"/>
  <c r="BU301" i="33"/>
  <c r="BU300" i="33"/>
  <c r="BT272" i="33"/>
  <c r="BT307" i="33"/>
  <c r="BV249" i="33"/>
  <c r="BV299" i="33"/>
  <c r="BT266" i="33"/>
  <c r="BT303" i="33"/>
  <c r="BS305" i="33"/>
  <c r="BS304" i="33"/>
  <c r="BS309" i="33"/>
  <c r="BS308" i="33"/>
  <c r="BU265" i="33"/>
  <c r="BU270" i="33"/>
  <c r="BU271" i="33"/>
  <c r="BU53" i="33"/>
  <c r="BU58" i="33"/>
  <c r="BU160" i="33"/>
  <c r="BT171" i="33"/>
  <c r="BT186" i="33"/>
  <c r="BT185" i="33"/>
  <c r="BV255" i="33"/>
  <c r="BV264" i="33"/>
  <c r="BU169" i="33"/>
  <c r="AE159" i="40"/>
  <c r="AE169" i="40"/>
  <c r="BU184" i="33"/>
  <c r="BT132" i="33"/>
  <c r="BT148" i="33"/>
  <c r="BT150" i="33"/>
  <c r="BU139" i="33"/>
  <c r="BT149" i="33"/>
  <c r="BW1736" i="33"/>
  <c r="BN1980" i="33"/>
  <c r="CB1858" i="33"/>
  <c r="AF1765" i="40"/>
  <c r="AS1928" i="33"/>
  <c r="AS1929" i="33"/>
  <c r="AS1930" i="33"/>
  <c r="AS1763" i="33"/>
  <c r="BR1950" i="33"/>
  <c r="AD1830" i="40"/>
  <c r="AD1826" i="40"/>
  <c r="AC1850" i="40"/>
  <c r="BK1980" i="33"/>
  <c r="AC1851" i="40"/>
  <c r="AB1860" i="40"/>
  <c r="AU1981" i="33"/>
  <c r="AT1873" i="33"/>
  <c r="X1862" i="40"/>
  <c r="BS1949" i="33"/>
  <c r="AD1719" i="40"/>
  <c r="AD1720" i="40"/>
  <c r="AC1727" i="40"/>
  <c r="AC1728" i="40"/>
  <c r="BS1745" i="33"/>
  <c r="BT1746" i="33"/>
  <c r="BW1900" i="33"/>
  <c r="BS1746" i="33"/>
  <c r="BX1792" i="33"/>
  <c r="BS1676" i="33"/>
  <c r="BS1683" i="33"/>
  <c r="BS1688" i="33"/>
  <c r="BU138" i="33"/>
  <c r="BU149" i="33"/>
  <c r="AC1659" i="40"/>
  <c r="AC1658" i="40"/>
  <c r="BO1655" i="33"/>
  <c r="BO1759" i="33"/>
  <c r="BV1641" i="33"/>
  <c r="AE1641" i="40"/>
  <c r="AE1636" i="40"/>
  <c r="CA1548" i="33"/>
  <c r="CA1544" i="33"/>
  <c r="BM1750" i="33"/>
  <c r="BW1641" i="33"/>
  <c r="BW1757" i="33"/>
  <c r="BY1636" i="33"/>
  <c r="BY1641" i="33"/>
  <c r="BS1650" i="33"/>
  <c r="BS1652" i="33"/>
  <c r="BV1484" i="33"/>
  <c r="AE1484" i="40"/>
  <c r="BW1420" i="33"/>
  <c r="BW1474" i="33"/>
  <c r="BW1665" i="33"/>
  <c r="BY1420" i="33"/>
  <c r="BT1805" i="33"/>
  <c r="BT1963" i="33"/>
  <c r="BT1949" i="33"/>
  <c r="AE299" i="40"/>
  <c r="AE249" i="40"/>
  <c r="AF45" i="40"/>
  <c r="AF582" i="40"/>
  <c r="BV1962" i="33"/>
  <c r="AE1842" i="40"/>
  <c r="BV1947" i="33"/>
  <c r="AE1827" i="40"/>
  <c r="AE421" i="40"/>
  <c r="AE398" i="40"/>
  <c r="BR1741" i="33"/>
  <c r="AE304" i="40"/>
  <c r="AF304" i="40"/>
  <c r="BV175" i="33"/>
  <c r="AE175" i="40"/>
  <c r="AE185" i="40"/>
  <c r="AE174" i="40"/>
  <c r="AE184" i="40"/>
  <c r="BN1749" i="33"/>
  <c r="BN1750" i="33"/>
  <c r="BV466" i="33"/>
  <c r="AE466" i="40"/>
  <c r="AE456" i="40"/>
  <c r="AE436" i="40"/>
  <c r="BQ361" i="33"/>
  <c r="BP568" i="33"/>
  <c r="AE217" i="40"/>
  <c r="AE218" i="40"/>
  <c r="AE214" i="40"/>
  <c r="BV504" i="33"/>
  <c r="AE504" i="40"/>
  <c r="AE494" i="40"/>
  <c r="BW598" i="33"/>
  <c r="BW604" i="33"/>
  <c r="BV519" i="33"/>
  <c r="AE519" i="40"/>
  <c r="AE509" i="40"/>
  <c r="BV383" i="33"/>
  <c r="AE378" i="40"/>
  <c r="AE383" i="40"/>
  <c r="BQ112" i="33"/>
  <c r="BP1656" i="33"/>
  <c r="BP1655" i="33"/>
  <c r="BP233" i="33"/>
  <c r="AE308" i="40"/>
  <c r="AF308" i="40"/>
  <c r="BV481" i="33"/>
  <c r="AE481" i="40"/>
  <c r="AE471" i="40"/>
  <c r="AF593" i="40"/>
  <c r="AF550" i="40"/>
  <c r="AE227" i="40"/>
  <c r="AE228" i="40"/>
  <c r="AE295" i="40"/>
  <c r="AE223" i="40"/>
  <c r="AE224" i="40"/>
  <c r="BS67" i="33"/>
  <c r="BV63" i="33"/>
  <c r="AE63" i="40"/>
  <c r="BV566" i="33"/>
  <c r="AE566" i="40"/>
  <c r="BY1812" i="33"/>
  <c r="BY1962" i="33"/>
  <c r="BY1947" i="33"/>
  <c r="BU1810" i="33"/>
  <c r="BU1813" i="33"/>
  <c r="BU1886" i="33"/>
  <c r="BT1894" i="33"/>
  <c r="BT1677" i="33"/>
  <c r="BT1676" i="33"/>
  <c r="BT1946" i="33"/>
  <c r="BT62" i="33"/>
  <c r="BT67" i="33"/>
  <c r="BT295" i="33"/>
  <c r="BT297" i="33"/>
  <c r="BM1866" i="33"/>
  <c r="BM1869" i="33"/>
  <c r="BM1924" i="33"/>
  <c r="BL1922" i="33"/>
  <c r="BT1652" i="33"/>
  <c r="BT1961" i="33"/>
  <c r="BS297" i="33"/>
  <c r="BV1788" i="33"/>
  <c r="BV1784" i="33"/>
  <c r="BV1890" i="33"/>
  <c r="AE1770" i="40"/>
  <c r="BW1788" i="33"/>
  <c r="BW1783" i="33"/>
  <c r="BW1784" i="33"/>
  <c r="BV1802" i="33"/>
  <c r="BX1783" i="33"/>
  <c r="BW1802" i="33"/>
  <c r="BW1804" i="33"/>
  <c r="BY1474" i="33"/>
  <c r="BY1475" i="33"/>
  <c r="BS1649" i="33"/>
  <c r="AF1473" i="40"/>
  <c r="BU1738" i="33"/>
  <c r="BU1737" i="33"/>
  <c r="BY1732" i="33"/>
  <c r="BU1687" i="33"/>
  <c r="BU1688" i="33"/>
  <c r="BU1744" i="33"/>
  <c r="BU1647" i="33"/>
  <c r="BU1757" i="33"/>
  <c r="BZ1418" i="33"/>
  <c r="AF1418" i="40"/>
  <c r="BX1801" i="33"/>
  <c r="BX1879" i="33"/>
  <c r="BY1775" i="33"/>
  <c r="BX1776" i="33"/>
  <c r="BZ1405" i="33"/>
  <c r="AF1405" i="40"/>
  <c r="BU1804" i="33"/>
  <c r="BU1805" i="33"/>
  <c r="BU1963" i="33"/>
  <c r="BU1949" i="33"/>
  <c r="BX1734" i="33"/>
  <c r="BX1733" i="33"/>
  <c r="BV1803" i="33"/>
  <c r="BV1900" i="33"/>
  <c r="AE1780" i="40"/>
  <c r="BW1792" i="33"/>
  <c r="BW1793" i="33"/>
  <c r="BV1793" i="33"/>
  <c r="CD1539" i="33"/>
  <c r="AG1539" i="40"/>
  <c r="CC1542" i="33"/>
  <c r="CB1547" i="33"/>
  <c r="CB1548" i="33"/>
  <c r="CB1543" i="33"/>
  <c r="CB1544" i="33"/>
  <c r="CB1642" i="33"/>
  <c r="BY1777" i="33"/>
  <c r="BX1756" i="33"/>
  <c r="BX1794" i="33"/>
  <c r="BY1794" i="33"/>
  <c r="BX1785" i="33"/>
  <c r="BX1788" i="33"/>
  <c r="BY1785" i="33"/>
  <c r="BY1788" i="33"/>
  <c r="BW563" i="33"/>
  <c r="BT1673" i="33"/>
  <c r="BT1672" i="33"/>
  <c r="BU634" i="33"/>
  <c r="BU633" i="33"/>
  <c r="BW1737" i="33"/>
  <c r="BV632" i="33"/>
  <c r="AE632" i="40"/>
  <c r="AE633" i="40"/>
  <c r="BV1678" i="33"/>
  <c r="AE1678" i="40"/>
  <c r="BU228" i="33"/>
  <c r="BU231" i="33"/>
  <c r="BU642" i="33"/>
  <c r="BV398" i="33"/>
  <c r="BV436" i="33"/>
  <c r="BZ1410" i="33"/>
  <c r="AF1410" i="40"/>
  <c r="BY1411" i="33"/>
  <c r="BX490" i="33"/>
  <c r="BW489" i="33"/>
  <c r="BX457" i="33"/>
  <c r="BW467" i="33"/>
  <c r="BW456" i="33"/>
  <c r="BW466" i="33"/>
  <c r="BW520" i="33"/>
  <c r="BX510" i="33"/>
  <c r="BW509" i="33"/>
  <c r="BW519" i="33"/>
  <c r="BX452" i="33"/>
  <c r="BW451" i="33"/>
  <c r="BW505" i="33"/>
  <c r="BW494" i="33"/>
  <c r="BW504" i="33"/>
  <c r="BX495" i="33"/>
  <c r="BX472" i="33"/>
  <c r="BW482" i="33"/>
  <c r="BW471" i="33"/>
  <c r="BW481" i="33"/>
  <c r="BV421" i="33"/>
  <c r="BX427" i="33"/>
  <c r="BW437" i="33"/>
  <c r="BW422" i="33"/>
  <c r="BX412" i="33"/>
  <c r="BW416" i="33"/>
  <c r="BX415" i="33"/>
  <c r="BW420" i="33"/>
  <c r="BW431" i="33"/>
  <c r="BX430" i="33"/>
  <c r="BY405" i="33"/>
  <c r="BX406" i="33"/>
  <c r="BW426" i="33"/>
  <c r="BX425" i="33"/>
  <c r="BW435" i="33"/>
  <c r="BX410" i="33"/>
  <c r="BW411" i="33"/>
  <c r="CB594" i="33"/>
  <c r="CA593" i="33"/>
  <c r="BW600" i="33"/>
  <c r="BW605" i="33"/>
  <c r="BW606" i="33"/>
  <c r="BW54" i="33"/>
  <c r="BU645" i="33"/>
  <c r="BU646" i="33"/>
  <c r="BZ649" i="33"/>
  <c r="BZ650" i="33"/>
  <c r="CA648" i="33"/>
  <c r="BZ551" i="33"/>
  <c r="BZ1634" i="33"/>
  <c r="AF1634" i="40"/>
  <c r="BY549" i="33"/>
  <c r="BY1632" i="33"/>
  <c r="BY552" i="33"/>
  <c r="BY553" i="33"/>
  <c r="BY557" i="33"/>
  <c r="BY584" i="33"/>
  <c r="BY636" i="33"/>
  <c r="BW399" i="33"/>
  <c r="BX389" i="33"/>
  <c r="BX392" i="33"/>
  <c r="BW393" i="33"/>
  <c r="BW378" i="33"/>
  <c r="BW383" i="33"/>
  <c r="BX377" i="33"/>
  <c r="BW382" i="33"/>
  <c r="BY372" i="33"/>
  <c r="BX373" i="33"/>
  <c r="BX637" i="33"/>
  <c r="BX638" i="33"/>
  <c r="BX599" i="33"/>
  <c r="BX587" i="33"/>
  <c r="BX598" i="33"/>
  <c r="BX604" i="33"/>
  <c r="BX589" i="33"/>
  <c r="BX590" i="33"/>
  <c r="BY588" i="33"/>
  <c r="BX562" i="33"/>
  <c r="BX1667" i="33"/>
  <c r="BX1665" i="33"/>
  <c r="BX558" i="33"/>
  <c r="BX559" i="33"/>
  <c r="BV601" i="33"/>
  <c r="BV640" i="33"/>
  <c r="AE640" i="40"/>
  <c r="AE641" i="40"/>
  <c r="BW388" i="33"/>
  <c r="BX387" i="33"/>
  <c r="BW397" i="33"/>
  <c r="BW368" i="33"/>
  <c r="BX367" i="33"/>
  <c r="BZ581" i="33"/>
  <c r="BZ548" i="33"/>
  <c r="BZ1631" i="33"/>
  <c r="BZ1635" i="33"/>
  <c r="CA582" i="33"/>
  <c r="BZ583" i="33"/>
  <c r="BV607" i="33"/>
  <c r="BV644" i="33"/>
  <c r="BV645" i="33"/>
  <c r="BX384" i="33"/>
  <c r="AF122" i="40"/>
  <c r="AF154" i="40"/>
  <c r="AG154" i="40"/>
  <c r="BV155" i="33"/>
  <c r="AE155" i="40"/>
  <c r="BU272" i="33"/>
  <c r="BU307" i="33"/>
  <c r="BV301" i="33"/>
  <c r="BV300" i="33"/>
  <c r="BT309" i="33"/>
  <c r="BT308" i="33"/>
  <c r="BV223" i="33"/>
  <c r="BV224" i="33"/>
  <c r="BV227" i="33"/>
  <c r="BV1666" i="33"/>
  <c r="BV1665" i="33"/>
  <c r="AE1665" i="40"/>
  <c r="AE1672" i="40"/>
  <c r="BT305" i="33"/>
  <c r="BT304" i="33"/>
  <c r="BU266" i="33"/>
  <c r="BU303" i="33"/>
  <c r="BU186" i="33"/>
  <c r="BU185" i="33"/>
  <c r="AE176" i="40"/>
  <c r="AE186" i="40"/>
  <c r="BV270" i="33"/>
  <c r="BV271" i="33"/>
  <c r="BV53" i="33"/>
  <c r="BV58" i="33"/>
  <c r="AE58" i="40"/>
  <c r="BV265" i="33"/>
  <c r="BU171" i="33"/>
  <c r="BU170" i="33"/>
  <c r="BV184" i="33"/>
  <c r="BV169" i="33"/>
  <c r="BU148" i="33"/>
  <c r="BU132" i="33"/>
  <c r="BV139" i="33"/>
  <c r="AE139" i="40"/>
  <c r="AE150" i="40"/>
  <c r="BU150" i="33"/>
  <c r="AC1860" i="40"/>
  <c r="X1753" i="40"/>
  <c r="AT1882" i="33"/>
  <c r="AT1935" i="33"/>
  <c r="AU1982" i="33"/>
  <c r="BS1740" i="33"/>
  <c r="BS1741" i="33"/>
  <c r="BS1684" i="33"/>
  <c r="BO1762" i="33"/>
  <c r="AE1666" i="40"/>
  <c r="BO1658" i="33"/>
  <c r="BO1748" i="33"/>
  <c r="BO1867" i="33"/>
  <c r="BT1950" i="33"/>
  <c r="BO1659" i="33"/>
  <c r="BO1970" i="33"/>
  <c r="BS1758" i="33"/>
  <c r="BW1687" i="33"/>
  <c r="BW1744" i="33"/>
  <c r="BW1647" i="33"/>
  <c r="BW1648" i="33"/>
  <c r="BZ1636" i="33"/>
  <c r="AF1631" i="40"/>
  <c r="CA1642" i="33"/>
  <c r="AF1635" i="40"/>
  <c r="BS1946" i="33"/>
  <c r="BS1961" i="33"/>
  <c r="BW1475" i="33"/>
  <c r="AF1414" i="40"/>
  <c r="BZ1420" i="33"/>
  <c r="AF1420" i="40"/>
  <c r="AF1468" i="40"/>
  <c r="AF1469" i="40"/>
  <c r="AF1415" i="40"/>
  <c r="AF1404" i="40"/>
  <c r="BX1482" i="33"/>
  <c r="BT1966" i="33"/>
  <c r="AF583" i="40"/>
  <c r="AF584" i="40"/>
  <c r="AF581" i="40"/>
  <c r="AE300" i="40"/>
  <c r="AF300" i="40"/>
  <c r="CA45" i="33"/>
  <c r="BV1736" i="33"/>
  <c r="BV1756" i="33"/>
  <c r="AE1735" i="40"/>
  <c r="AE644" i="40"/>
  <c r="AE645" i="40"/>
  <c r="BP1762" i="33"/>
  <c r="BP1759" i="33"/>
  <c r="BZ1812" i="33"/>
  <c r="AF551" i="40"/>
  <c r="BV138" i="33"/>
  <c r="AE138" i="40"/>
  <c r="AE149" i="40"/>
  <c r="AE137" i="40"/>
  <c r="AE148" i="40"/>
  <c r="BR361" i="33"/>
  <c r="BQ568" i="33"/>
  <c r="BV160" i="33"/>
  <c r="AE160" i="40"/>
  <c r="AE170" i="40"/>
  <c r="AE161" i="40"/>
  <c r="AE171" i="40"/>
  <c r="AE296" i="40"/>
  <c r="AF296" i="40"/>
  <c r="AH154" i="40"/>
  <c r="AF132" i="40"/>
  <c r="AG122" i="40"/>
  <c r="BP1867" i="33"/>
  <c r="BP1659" i="33"/>
  <c r="BP1970" i="33"/>
  <c r="BP1971" i="33"/>
  <c r="BP1980" i="33"/>
  <c r="BP1658" i="33"/>
  <c r="BP1748" i="33"/>
  <c r="AF548" i="40"/>
  <c r="AF552" i="40"/>
  <c r="BR112" i="33"/>
  <c r="BQ1656" i="33"/>
  <c r="BQ1655" i="33"/>
  <c r="BQ1759" i="33"/>
  <c r="BQ233" i="33"/>
  <c r="CA550" i="33"/>
  <c r="CA1633" i="33"/>
  <c r="BT1684" i="33"/>
  <c r="AE53" i="40"/>
  <c r="BW58" i="33"/>
  <c r="BT296" i="33"/>
  <c r="BW63" i="33"/>
  <c r="BW566" i="33"/>
  <c r="CB1859" i="33"/>
  <c r="CB1861" i="33"/>
  <c r="CB1885" i="33"/>
  <c r="CD1858" i="33"/>
  <c r="CB1964" i="33"/>
  <c r="BT1740" i="33"/>
  <c r="BT1741" i="33"/>
  <c r="BT1758" i="33"/>
  <c r="BV1810" i="33"/>
  <c r="BV1813" i="33"/>
  <c r="BV1886" i="33"/>
  <c r="AE1766" i="40"/>
  <c r="BU1894" i="33"/>
  <c r="BT1683" i="33"/>
  <c r="BU1677" i="33"/>
  <c r="BU1676" i="33"/>
  <c r="BU1740" i="33"/>
  <c r="BU62" i="33"/>
  <c r="BN1866" i="33"/>
  <c r="BN1869" i="33"/>
  <c r="BN1924" i="33"/>
  <c r="AC1804" i="40"/>
  <c r="BM1922" i="33"/>
  <c r="BX1736" i="33"/>
  <c r="BV1804" i="33"/>
  <c r="BW1805" i="33"/>
  <c r="BW1963" i="33"/>
  <c r="BU295" i="33"/>
  <c r="BU296" i="33"/>
  <c r="BZ1732" i="33"/>
  <c r="AF1711" i="40"/>
  <c r="AF1712" i="40"/>
  <c r="BY1734" i="33"/>
  <c r="BY1733" i="33"/>
  <c r="BY1879" i="33"/>
  <c r="BZ1775" i="33"/>
  <c r="BY1801" i="33"/>
  <c r="CC1547" i="33"/>
  <c r="CC1548" i="33"/>
  <c r="CC1543" i="33"/>
  <c r="CC1544" i="33"/>
  <c r="CC1642" i="33"/>
  <c r="CD1542" i="33"/>
  <c r="AG1542" i="40"/>
  <c r="CE1539" i="33"/>
  <c r="BV1744" i="33"/>
  <c r="AE1723" i="40"/>
  <c r="AE1724" i="40"/>
  <c r="BV1687" i="33"/>
  <c r="BV1688" i="33"/>
  <c r="AE1688" i="40"/>
  <c r="BV1647" i="33"/>
  <c r="AE1647" i="40"/>
  <c r="BV1757" i="33"/>
  <c r="AE1736" i="40"/>
  <c r="BU1648" i="33"/>
  <c r="BY1776" i="33"/>
  <c r="BU1745" i="33"/>
  <c r="BU1746" i="33"/>
  <c r="BZ1474" i="33"/>
  <c r="BZ1475" i="33"/>
  <c r="BZ1777" i="33"/>
  <c r="BY1900" i="33"/>
  <c r="BY1803" i="33"/>
  <c r="BZ1792" i="33"/>
  <c r="BZ1794" i="33"/>
  <c r="BX1900" i="33"/>
  <c r="BX1803" i="33"/>
  <c r="BY1792" i="33"/>
  <c r="BY1793" i="33"/>
  <c r="BX1793" i="33"/>
  <c r="BY1802" i="33"/>
  <c r="BY1880" i="33"/>
  <c r="BY1890" i="33"/>
  <c r="BZ1783" i="33"/>
  <c r="BZ1785" i="33"/>
  <c r="BX1880" i="33"/>
  <c r="BX1890" i="33"/>
  <c r="BX1802" i="33"/>
  <c r="BY1783" i="33"/>
  <c r="BY1784" i="33"/>
  <c r="BX1784" i="33"/>
  <c r="BW632" i="33"/>
  <c r="BW1678" i="33"/>
  <c r="BV228" i="33"/>
  <c r="BV231" i="33"/>
  <c r="BW1673" i="33"/>
  <c r="BY1756" i="33"/>
  <c r="BY1736" i="33"/>
  <c r="BV633" i="33"/>
  <c r="BV634" i="33"/>
  <c r="BU1673" i="33"/>
  <c r="BU1672" i="33"/>
  <c r="BW1672" i="33"/>
  <c r="BX563" i="33"/>
  <c r="CA1410" i="33"/>
  <c r="BZ1411" i="33"/>
  <c r="AF1411" i="40"/>
  <c r="BY510" i="33"/>
  <c r="BX520" i="33"/>
  <c r="BX509" i="33"/>
  <c r="BX519" i="33"/>
  <c r="BX482" i="33"/>
  <c r="BY472" i="33"/>
  <c r="BX471" i="33"/>
  <c r="BX481" i="33"/>
  <c r="BX494" i="33"/>
  <c r="BX504" i="33"/>
  <c r="BY495" i="33"/>
  <c r="BX505" i="33"/>
  <c r="BX467" i="33"/>
  <c r="BY457" i="33"/>
  <c r="BX456" i="33"/>
  <c r="BX466" i="33"/>
  <c r="BY452" i="33"/>
  <c r="BX451" i="33"/>
  <c r="BY490" i="33"/>
  <c r="BX489" i="33"/>
  <c r="BY410" i="33"/>
  <c r="BX411" i="33"/>
  <c r="BY415" i="33"/>
  <c r="BX420" i="33"/>
  <c r="BX416" i="33"/>
  <c r="BX426" i="33"/>
  <c r="BX435" i="33"/>
  <c r="BY425" i="33"/>
  <c r="BW421" i="33"/>
  <c r="BW436" i="33"/>
  <c r="BY412" i="33"/>
  <c r="BX422" i="33"/>
  <c r="BY406" i="33"/>
  <c r="BZ405" i="33"/>
  <c r="AF405" i="40"/>
  <c r="BY430" i="33"/>
  <c r="BX431" i="33"/>
  <c r="BY427" i="33"/>
  <c r="BX437" i="33"/>
  <c r="BZ584" i="33"/>
  <c r="BZ636" i="33"/>
  <c r="AF636" i="40"/>
  <c r="AF637" i="40"/>
  <c r="BY377" i="33"/>
  <c r="BX378" i="33"/>
  <c r="BX383" i="33"/>
  <c r="BX382" i="33"/>
  <c r="BY562" i="33"/>
  <c r="BY1667" i="33"/>
  <c r="BY1665" i="33"/>
  <c r="BY558" i="33"/>
  <c r="BY559" i="33"/>
  <c r="BV646" i="33"/>
  <c r="BY373" i="33"/>
  <c r="BZ372" i="33"/>
  <c r="AF372" i="40"/>
  <c r="AG372" i="40"/>
  <c r="BY599" i="33"/>
  <c r="BY587" i="33"/>
  <c r="BY598" i="33"/>
  <c r="BY604" i="33"/>
  <c r="BZ588" i="33"/>
  <c r="AF588" i="40"/>
  <c r="BY589" i="33"/>
  <c r="BY590" i="33"/>
  <c r="CB582" i="33"/>
  <c r="CB45" i="33"/>
  <c r="CB49" i="33"/>
  <c r="CA583" i="33"/>
  <c r="CA581" i="33"/>
  <c r="CA548" i="33"/>
  <c r="CA1631" i="33"/>
  <c r="BW607" i="33"/>
  <c r="BW644" i="33"/>
  <c r="BZ549" i="33"/>
  <c r="BZ1632" i="33"/>
  <c r="AF1632" i="40"/>
  <c r="BZ552" i="33"/>
  <c r="BZ553" i="33"/>
  <c r="BZ557" i="33"/>
  <c r="AF557" i="40"/>
  <c r="BV641" i="33"/>
  <c r="BV642" i="33"/>
  <c r="BX600" i="33"/>
  <c r="BX605" i="33"/>
  <c r="BX606" i="33"/>
  <c r="BX54" i="33"/>
  <c r="BX58" i="33"/>
  <c r="BW398" i="33"/>
  <c r="BW601" i="33"/>
  <c r="BW640" i="33"/>
  <c r="BY387" i="33"/>
  <c r="BX388" i="33"/>
  <c r="BX397" i="33"/>
  <c r="BY367" i="33"/>
  <c r="BX368" i="33"/>
  <c r="BX393" i="33"/>
  <c r="BY392" i="33"/>
  <c r="CB648" i="33"/>
  <c r="CA650" i="33"/>
  <c r="CA649" i="33"/>
  <c r="CA551" i="33"/>
  <c r="CA1634" i="33"/>
  <c r="BY637" i="33"/>
  <c r="BY638" i="33"/>
  <c r="BY389" i="33"/>
  <c r="BX399" i="33"/>
  <c r="CC594" i="33"/>
  <c r="CB593" i="33"/>
  <c r="CB550" i="33"/>
  <c r="CB1633" i="33"/>
  <c r="BY384" i="33"/>
  <c r="BU304" i="33"/>
  <c r="BU305" i="33"/>
  <c r="BV272" i="33"/>
  <c r="BV307" i="33"/>
  <c r="BV266" i="33"/>
  <c r="BV303" i="33"/>
  <c r="BU309" i="33"/>
  <c r="BU308" i="33"/>
  <c r="BV171" i="33"/>
  <c r="BV185" i="33"/>
  <c r="BV186" i="33"/>
  <c r="BV150" i="33"/>
  <c r="BV148" i="33"/>
  <c r="AT1895" i="33"/>
  <c r="X1762" i="40"/>
  <c r="BS1966" i="33"/>
  <c r="BW1949" i="33"/>
  <c r="BO1971" i="33"/>
  <c r="BV170" i="33"/>
  <c r="BS1950" i="33"/>
  <c r="AV1981" i="33"/>
  <c r="AU1873" i="33"/>
  <c r="AT1936" i="33"/>
  <c r="X1815" i="40"/>
  <c r="BS1742" i="33"/>
  <c r="BX1738" i="33"/>
  <c r="BO1750" i="33"/>
  <c r="BW1738" i="33"/>
  <c r="AE1715" i="40"/>
  <c r="AE1716" i="40"/>
  <c r="BW1745" i="33"/>
  <c r="AE1687" i="40"/>
  <c r="BW1688" i="33"/>
  <c r="BW1746" i="33"/>
  <c r="AF1478" i="40"/>
  <c r="BO1749" i="33"/>
  <c r="BV149" i="33"/>
  <c r="BV1737" i="33"/>
  <c r="CA1859" i="33"/>
  <c r="CA1861" i="33"/>
  <c r="CA1885" i="33"/>
  <c r="CC1858" i="33"/>
  <c r="CA1964" i="33"/>
  <c r="CA1635" i="33"/>
  <c r="BZ1641" i="33"/>
  <c r="AF1641" i="40"/>
  <c r="AF1636" i="40"/>
  <c r="BU1650" i="33"/>
  <c r="BU1652" i="33"/>
  <c r="BW1650" i="33"/>
  <c r="BW1652" i="33"/>
  <c r="BV1738" i="33"/>
  <c r="BX1647" i="33"/>
  <c r="CA1405" i="33"/>
  <c r="AF1474" i="40"/>
  <c r="AF1475" i="40"/>
  <c r="BW1676" i="33"/>
  <c r="BW1482" i="33"/>
  <c r="BY1482" i="33"/>
  <c r="BX1484" i="33"/>
  <c r="AF589" i="40"/>
  <c r="AF590" i="40"/>
  <c r="AF599" i="40"/>
  <c r="BZ1947" i="33"/>
  <c r="AF1827" i="40"/>
  <c r="CA49" i="33"/>
  <c r="BZ1962" i="33"/>
  <c r="AF1842" i="40"/>
  <c r="AF553" i="40"/>
  <c r="AF651" i="40"/>
  <c r="BU1758" i="33"/>
  <c r="AF562" i="40"/>
  <c r="AF563" i="40"/>
  <c r="AF558" i="40"/>
  <c r="AF559" i="40"/>
  <c r="BQ1867" i="33"/>
  <c r="BQ1659" i="33"/>
  <c r="BQ1970" i="33"/>
  <c r="BQ1971" i="33"/>
  <c r="BQ1980" i="33"/>
  <c r="BQ1658" i="33"/>
  <c r="BQ1748" i="33"/>
  <c r="AG373" i="40"/>
  <c r="AG383" i="40"/>
  <c r="AH372" i="40"/>
  <c r="BS112" i="33"/>
  <c r="BR1656" i="33"/>
  <c r="BR1655" i="33"/>
  <c r="BR1759" i="33"/>
  <c r="AD1738" i="40"/>
  <c r="BR233" i="33"/>
  <c r="AD233" i="40"/>
  <c r="AH122" i="40"/>
  <c r="AG132" i="40"/>
  <c r="BS361" i="33"/>
  <c r="BR568" i="33"/>
  <c r="AD568" i="40"/>
  <c r="BQ1762" i="33"/>
  <c r="BP1750" i="33"/>
  <c r="BP1749" i="33"/>
  <c r="AH155" i="40"/>
  <c r="AI154" i="40"/>
  <c r="CA1947" i="33"/>
  <c r="BU232" i="33"/>
  <c r="AF549" i="40"/>
  <c r="AD361" i="40"/>
  <c r="AD112" i="40"/>
  <c r="BX1687" i="33"/>
  <c r="BX1688" i="33"/>
  <c r="AE231" i="40"/>
  <c r="BU67" i="33"/>
  <c r="BW67" i="33"/>
  <c r="BX1744" i="33"/>
  <c r="BX1746" i="33"/>
  <c r="BT1742" i="33"/>
  <c r="BX63" i="33"/>
  <c r="BX67" i="33"/>
  <c r="BX566" i="33"/>
  <c r="BX1757" i="33"/>
  <c r="BU297" i="33"/>
  <c r="CC1859" i="33"/>
  <c r="CC1861" i="33"/>
  <c r="CC1885" i="33"/>
  <c r="CE1858" i="33"/>
  <c r="CC1964" i="33"/>
  <c r="BR232" i="33"/>
  <c r="AD232" i="40"/>
  <c r="BT232" i="33"/>
  <c r="BQ232" i="33"/>
  <c r="BV232" i="33"/>
  <c r="AE232" i="40"/>
  <c r="AA232" i="33"/>
  <c r="AC232" i="33"/>
  <c r="AE232" i="33"/>
  <c r="AB232" i="33"/>
  <c r="AD232" i="33"/>
  <c r="T232" i="40"/>
  <c r="AH232" i="33"/>
  <c r="U232" i="40"/>
  <c r="AG232" i="33"/>
  <c r="AF232" i="33"/>
  <c r="AI232" i="33"/>
  <c r="AJ232" i="33"/>
  <c r="AK232" i="33"/>
  <c r="AM232" i="33"/>
  <c r="AL232" i="33"/>
  <c r="V232" i="40"/>
  <c r="AN232" i="33"/>
  <c r="AO232" i="33"/>
  <c r="AP232" i="33"/>
  <c r="W232" i="40"/>
  <c r="AQ232" i="33"/>
  <c r="AR232" i="33"/>
  <c r="AS232" i="33"/>
  <c r="AU232" i="33"/>
  <c r="AT232" i="33"/>
  <c r="X232" i="40"/>
  <c r="AV232" i="33"/>
  <c r="AX232" i="33"/>
  <c r="Y232" i="40"/>
  <c r="AW232" i="33"/>
  <c r="AY232" i="33"/>
  <c r="AZ232" i="33"/>
  <c r="BA232" i="33"/>
  <c r="BB232" i="33"/>
  <c r="Z232" i="40"/>
  <c r="BD232" i="33"/>
  <c r="BC232" i="33"/>
  <c r="BE232" i="33"/>
  <c r="BF232" i="33"/>
  <c r="AA232" i="40"/>
  <c r="BG232" i="33"/>
  <c r="BH232" i="33"/>
  <c r="BI232" i="33"/>
  <c r="BJ232" i="33"/>
  <c r="AB232" i="40"/>
  <c r="BK232" i="33"/>
  <c r="BL232" i="33"/>
  <c r="BM232" i="33"/>
  <c r="BN232" i="33"/>
  <c r="AC232" i="40"/>
  <c r="BO232" i="33"/>
  <c r="BP232" i="33"/>
  <c r="BS232" i="33"/>
  <c r="BW1810" i="33"/>
  <c r="BW1813" i="33"/>
  <c r="BW1886" i="33"/>
  <c r="BV1894" i="33"/>
  <c r="AE1774" i="40"/>
  <c r="CA1812" i="33"/>
  <c r="CA1962" i="33"/>
  <c r="BU1683" i="33"/>
  <c r="BU1684" i="33"/>
  <c r="BV1677" i="33"/>
  <c r="BV1676" i="33"/>
  <c r="BV1758" i="33"/>
  <c r="BV62" i="33"/>
  <c r="BV67" i="33"/>
  <c r="BO1866" i="33"/>
  <c r="BO1869" i="33"/>
  <c r="BO1924" i="33"/>
  <c r="BN1922" i="33"/>
  <c r="BX1737" i="33"/>
  <c r="BV1805" i="33"/>
  <c r="BV1963" i="33"/>
  <c r="BZ1736" i="33"/>
  <c r="BZ1737" i="33"/>
  <c r="BZ1756" i="33"/>
  <c r="AF1735" i="40"/>
  <c r="BY1804" i="33"/>
  <c r="AF1479" i="40"/>
  <c r="BU1649" i="33"/>
  <c r="CA1732" i="33"/>
  <c r="BZ1776" i="33"/>
  <c r="BZ1801" i="33"/>
  <c r="BZ1879" i="33"/>
  <c r="AG1472" i="40"/>
  <c r="CB1405" i="33"/>
  <c r="CB1418" i="33"/>
  <c r="BX398" i="33"/>
  <c r="CA1777" i="33"/>
  <c r="CE1542" i="33"/>
  <c r="CF1539" i="33"/>
  <c r="BV1648" i="33"/>
  <c r="BV1650" i="33"/>
  <c r="BV1961" i="33"/>
  <c r="CD1547" i="33"/>
  <c r="CD1548" i="33"/>
  <c r="AG1548" i="40"/>
  <c r="CD1543" i="33"/>
  <c r="CD1544" i="33"/>
  <c r="AG1471" i="40"/>
  <c r="BX1804" i="33"/>
  <c r="BX1805" i="33"/>
  <c r="BX1963" i="33"/>
  <c r="BX1949" i="33"/>
  <c r="AG1406" i="40"/>
  <c r="BV1745" i="33"/>
  <c r="BV1746" i="33"/>
  <c r="BZ1734" i="33"/>
  <c r="BZ1733" i="33"/>
  <c r="BW1649" i="33"/>
  <c r="BZ1880" i="33"/>
  <c r="BZ1802" i="33"/>
  <c r="CA1783" i="33"/>
  <c r="BZ1784" i="33"/>
  <c r="BZ1900" i="33"/>
  <c r="AF1780" i="40"/>
  <c r="BZ1803" i="33"/>
  <c r="BZ1793" i="33"/>
  <c r="CA1792" i="33"/>
  <c r="BZ1788" i="33"/>
  <c r="BV295" i="33"/>
  <c r="BV297" i="33"/>
  <c r="BX632" i="33"/>
  <c r="BX1678" i="33"/>
  <c r="BX1676" i="33"/>
  <c r="BW634" i="33"/>
  <c r="BW633" i="33"/>
  <c r="BX1672" i="33"/>
  <c r="BX1673" i="33"/>
  <c r="BY563" i="33"/>
  <c r="BX1648" i="33"/>
  <c r="BX1649" i="33"/>
  <c r="BY1738" i="33"/>
  <c r="BY1737" i="33"/>
  <c r="BY1744" i="33"/>
  <c r="BY1757" i="33"/>
  <c r="BY1687" i="33"/>
  <c r="BY1688" i="33"/>
  <c r="BY1647" i="33"/>
  <c r="BU1741" i="33"/>
  <c r="BU1742" i="33"/>
  <c r="BV1673" i="33"/>
  <c r="BV1672" i="33"/>
  <c r="CB1410" i="33"/>
  <c r="CA1411" i="33"/>
  <c r="BX421" i="33"/>
  <c r="BY494" i="33"/>
  <c r="BY504" i="33"/>
  <c r="BY505" i="33"/>
  <c r="BZ495" i="33"/>
  <c r="AF495" i="40"/>
  <c r="AG495" i="40"/>
  <c r="BZ490" i="33"/>
  <c r="AF490" i="40"/>
  <c r="AG490" i="40"/>
  <c r="BY489" i="33"/>
  <c r="BZ452" i="33"/>
  <c r="AF452" i="40"/>
  <c r="AG452" i="40"/>
  <c r="BY451" i="33"/>
  <c r="BZ472" i="33"/>
  <c r="AF472" i="40"/>
  <c r="AG472" i="40"/>
  <c r="BY482" i="33"/>
  <c r="BY471" i="33"/>
  <c r="BY481" i="33"/>
  <c r="BZ457" i="33"/>
  <c r="AF457" i="40"/>
  <c r="AG457" i="40"/>
  <c r="BY467" i="33"/>
  <c r="BY456" i="33"/>
  <c r="BY466" i="33"/>
  <c r="BY520" i="33"/>
  <c r="BZ510" i="33"/>
  <c r="AF510" i="40"/>
  <c r="AG510" i="40"/>
  <c r="BY509" i="33"/>
  <c r="BY519" i="33"/>
  <c r="BY431" i="33"/>
  <c r="BZ430" i="33"/>
  <c r="AF430" i="40"/>
  <c r="BZ406" i="33"/>
  <c r="AF406" i="40"/>
  <c r="CA405" i="33"/>
  <c r="BX436" i="33"/>
  <c r="BZ412" i="33"/>
  <c r="AF412" i="40"/>
  <c r="AF422" i="40"/>
  <c r="BY422" i="33"/>
  <c r="BY416" i="33"/>
  <c r="BY420" i="33"/>
  <c r="BZ415" i="33"/>
  <c r="AF415" i="40"/>
  <c r="BY426" i="33"/>
  <c r="BZ425" i="33"/>
  <c r="AF425" i="40"/>
  <c r="BY435" i="33"/>
  <c r="BZ427" i="33"/>
  <c r="AF427" i="40"/>
  <c r="AF437" i="40"/>
  <c r="BY437" i="33"/>
  <c r="BY411" i="33"/>
  <c r="BZ410" i="33"/>
  <c r="AF410" i="40"/>
  <c r="BZ558" i="33"/>
  <c r="BZ559" i="33"/>
  <c r="BZ562" i="33"/>
  <c r="BZ1667" i="33"/>
  <c r="BZ1665" i="33"/>
  <c r="AF1665" i="40"/>
  <c r="AF1672" i="40"/>
  <c r="BW642" i="33"/>
  <c r="BW641" i="33"/>
  <c r="BY393" i="33"/>
  <c r="BZ392" i="33"/>
  <c r="AF392" i="40"/>
  <c r="AG392" i="40"/>
  <c r="BW645" i="33"/>
  <c r="BW646" i="33"/>
  <c r="BY605" i="33"/>
  <c r="BY606" i="33"/>
  <c r="BY54" i="33"/>
  <c r="BY58" i="33"/>
  <c r="BY600" i="33"/>
  <c r="BY378" i="33"/>
  <c r="BY383" i="33"/>
  <c r="BZ377" i="33"/>
  <c r="AF377" i="40"/>
  <c r="BY382" i="33"/>
  <c r="BZ599" i="33"/>
  <c r="CA588" i="33"/>
  <c r="BZ587" i="33"/>
  <c r="BZ598" i="33"/>
  <c r="BZ604" i="33"/>
  <c r="BZ589" i="33"/>
  <c r="BZ590" i="33"/>
  <c r="CC648" i="33"/>
  <c r="CB649" i="33"/>
  <c r="CB650" i="33"/>
  <c r="CB551" i="33"/>
  <c r="CB1634" i="33"/>
  <c r="BZ389" i="33"/>
  <c r="AF389" i="40"/>
  <c r="BY399" i="33"/>
  <c r="BZ373" i="33"/>
  <c r="AF373" i="40"/>
  <c r="CA372" i="33"/>
  <c r="BZ638" i="33"/>
  <c r="BZ637" i="33"/>
  <c r="CD594" i="33"/>
  <c r="CD593" i="33"/>
  <c r="CD550" i="33"/>
  <c r="CD1633" i="33"/>
  <c r="CC593" i="33"/>
  <c r="CC550" i="33"/>
  <c r="CC1633" i="33"/>
  <c r="BX644" i="33"/>
  <c r="BX607" i="33"/>
  <c r="CA549" i="33"/>
  <c r="CA1632" i="33"/>
  <c r="CA552" i="33"/>
  <c r="CA553" i="33"/>
  <c r="CA557" i="33"/>
  <c r="BZ387" i="33"/>
  <c r="AF387" i="40"/>
  <c r="BY388" i="33"/>
  <c r="BY397" i="33"/>
  <c r="BY368" i="33"/>
  <c r="BZ367" i="33"/>
  <c r="AF367" i="40"/>
  <c r="AG367" i="40"/>
  <c r="AG368" i="40"/>
  <c r="BX640" i="33"/>
  <c r="BX601" i="33"/>
  <c r="CA584" i="33"/>
  <c r="CA636" i="33"/>
  <c r="CC582" i="33"/>
  <c r="CB583" i="33"/>
  <c r="CB581" i="33"/>
  <c r="CB548" i="33"/>
  <c r="BZ384" i="33"/>
  <c r="BV308" i="33"/>
  <c r="BV309" i="33"/>
  <c r="BV305" i="33"/>
  <c r="BV304" i="33"/>
  <c r="BX1745" i="33"/>
  <c r="BZ1890" i="33"/>
  <c r="AF1770" i="40"/>
  <c r="AF1760" i="40"/>
  <c r="AT2087" i="33"/>
  <c r="X1816" i="40"/>
  <c r="BO1980" i="33"/>
  <c r="BV1949" i="33"/>
  <c r="AE1829" i="40"/>
  <c r="AE1843" i="40"/>
  <c r="AU1882" i="33"/>
  <c r="AU1895" i="33"/>
  <c r="AU1935" i="33"/>
  <c r="AU1936" i="33"/>
  <c r="AU2087" i="33"/>
  <c r="AU2098" i="33"/>
  <c r="AV1982" i="33"/>
  <c r="AE1737" i="40"/>
  <c r="CA1775" i="33"/>
  <c r="CA1776" i="33"/>
  <c r="AF1759" i="40"/>
  <c r="AT1928" i="33"/>
  <c r="X1775" i="40"/>
  <c r="AT1763" i="33"/>
  <c r="X1742" i="40"/>
  <c r="AF1715" i="40"/>
  <c r="AF1716" i="40"/>
  <c r="AE1677" i="40"/>
  <c r="AE1676" i="40"/>
  <c r="AE1683" i="40"/>
  <c r="AF1667" i="40"/>
  <c r="AG1633" i="40"/>
  <c r="BZ1744" i="33"/>
  <c r="AF1723" i="40"/>
  <c r="AF1724" i="40"/>
  <c r="BZ1647" i="33"/>
  <c r="AF1647" i="40"/>
  <c r="BZ1687" i="33"/>
  <c r="BZ1688" i="33"/>
  <c r="AF1688" i="40"/>
  <c r="BZ1757" i="33"/>
  <c r="AF1736" i="40"/>
  <c r="CA1636" i="33"/>
  <c r="CA1756" i="33"/>
  <c r="AF420" i="40"/>
  <c r="CD1642" i="33"/>
  <c r="AG1642" i="40"/>
  <c r="AG1544" i="40"/>
  <c r="AG1547" i="40"/>
  <c r="AD1656" i="40"/>
  <c r="CB549" i="33"/>
  <c r="CB1632" i="33"/>
  <c r="CB1631" i="33"/>
  <c r="AG1543" i="40"/>
  <c r="BW1961" i="33"/>
  <c r="BU1946" i="33"/>
  <c r="AD1655" i="40"/>
  <c r="AE1648" i="40"/>
  <c r="BU1961" i="33"/>
  <c r="AE1650" i="40"/>
  <c r="BW1740" i="33"/>
  <c r="BW1683" i="33"/>
  <c r="BW1758" i="33"/>
  <c r="CA1418" i="33"/>
  <c r="BW1946" i="33"/>
  <c r="BW1484" i="33"/>
  <c r="BY1484" i="33"/>
  <c r="CB1420" i="33"/>
  <c r="BZ1482" i="33"/>
  <c r="AF1482" i="40"/>
  <c r="CC45" i="33"/>
  <c r="AF600" i="40"/>
  <c r="AF601" i="40"/>
  <c r="AF605" i="40"/>
  <c r="AF606" i="40"/>
  <c r="AF607" i="40"/>
  <c r="BR1762" i="33"/>
  <c r="AD1741" i="40"/>
  <c r="CA1785" i="33"/>
  <c r="CA1802" i="33"/>
  <c r="CA1794" i="33"/>
  <c r="CA1803" i="33"/>
  <c r="AH490" i="40"/>
  <c r="AG489" i="40"/>
  <c r="AI122" i="40"/>
  <c r="AH132" i="40"/>
  <c r="BQ1749" i="33"/>
  <c r="BQ1750" i="33"/>
  <c r="AG377" i="40"/>
  <c r="AF382" i="40"/>
  <c r="AH457" i="40"/>
  <c r="AG456" i="40"/>
  <c r="AH495" i="40"/>
  <c r="AG494" i="40"/>
  <c r="AG387" i="40"/>
  <c r="AF397" i="40"/>
  <c r="AF435" i="40"/>
  <c r="BR1658" i="33"/>
  <c r="AD1658" i="40"/>
  <c r="BR1659" i="33"/>
  <c r="AD1659" i="40"/>
  <c r="BR1867" i="33"/>
  <c r="BT112" i="33"/>
  <c r="BS1656" i="33"/>
  <c r="BS233" i="33"/>
  <c r="AH472" i="40"/>
  <c r="AG471" i="40"/>
  <c r="AI155" i="40"/>
  <c r="AJ154" i="40"/>
  <c r="AH373" i="40"/>
  <c r="AH383" i="40"/>
  <c r="AI372" i="40"/>
  <c r="AG389" i="40"/>
  <c r="AF399" i="40"/>
  <c r="AH392" i="40"/>
  <c r="AG393" i="40"/>
  <c r="AH510" i="40"/>
  <c r="AG509" i="40"/>
  <c r="BT361" i="33"/>
  <c r="BS568" i="33"/>
  <c r="AF155" i="40"/>
  <c r="AF156" i="40"/>
  <c r="AG156" i="40"/>
  <c r="AH452" i="40"/>
  <c r="AG451" i="40"/>
  <c r="AF587" i="40"/>
  <c r="AF598" i="40"/>
  <c r="AF604" i="40"/>
  <c r="AG550" i="40"/>
  <c r="AG593" i="40"/>
  <c r="AG594" i="40"/>
  <c r="AE62" i="40"/>
  <c r="AE67" i="40"/>
  <c r="BY63" i="33"/>
  <c r="BY67" i="33"/>
  <c r="BY566" i="33"/>
  <c r="CD1859" i="33"/>
  <c r="CD1861" i="33"/>
  <c r="CD1885" i="33"/>
  <c r="CD1964" i="33"/>
  <c r="AG1844" i="40"/>
  <c r="BV1966" i="33"/>
  <c r="BW1684" i="33"/>
  <c r="BV1683" i="33"/>
  <c r="BV1684" i="33"/>
  <c r="BV1740" i="33"/>
  <c r="AE1719" i="40"/>
  <c r="AE1720" i="40"/>
  <c r="CB1812" i="33"/>
  <c r="CB1962" i="33"/>
  <c r="CB1947" i="33"/>
  <c r="BX1810" i="33"/>
  <c r="BX1813" i="33"/>
  <c r="BX1886" i="33"/>
  <c r="BW1894" i="33"/>
  <c r="BP1866" i="33"/>
  <c r="BP1869" i="33"/>
  <c r="BP1924" i="33"/>
  <c r="BO1922" i="33"/>
  <c r="BZ1738" i="33"/>
  <c r="BX1946" i="33"/>
  <c r="BX1950" i="33"/>
  <c r="BV1649" i="33"/>
  <c r="BV1946" i="33"/>
  <c r="BV296" i="33"/>
  <c r="BY1805" i="33"/>
  <c r="BY1963" i="33"/>
  <c r="BY1949" i="33"/>
  <c r="CB1474" i="33"/>
  <c r="CB1475" i="33"/>
  <c r="BV1652" i="33"/>
  <c r="AE1652" i="40"/>
  <c r="AG1465" i="40"/>
  <c r="AG1403" i="40"/>
  <c r="CC1418" i="33"/>
  <c r="CG1539" i="33"/>
  <c r="CF1542" i="33"/>
  <c r="CB1732" i="33"/>
  <c r="CB1777" i="33"/>
  <c r="CE1547" i="33"/>
  <c r="CE1543" i="33"/>
  <c r="AG1400" i="40"/>
  <c r="CC1405" i="33"/>
  <c r="CA1733" i="33"/>
  <c r="CA1734" i="33"/>
  <c r="AG1466" i="40"/>
  <c r="CA1879" i="33"/>
  <c r="CB1775" i="33"/>
  <c r="CA1801" i="33"/>
  <c r="BX1650" i="33"/>
  <c r="BZ1804" i="33"/>
  <c r="BZ1805" i="33"/>
  <c r="BZ1963" i="33"/>
  <c r="BZ1949" i="33"/>
  <c r="BZ1745" i="33"/>
  <c r="BY1745" i="33"/>
  <c r="BY1746" i="33"/>
  <c r="BY1672" i="33"/>
  <c r="BY1673" i="33"/>
  <c r="BY632" i="33"/>
  <c r="BY1678" i="33"/>
  <c r="BY1676" i="33"/>
  <c r="BX1758" i="33"/>
  <c r="BX1740" i="33"/>
  <c r="BX1684" i="33"/>
  <c r="BX1683" i="33"/>
  <c r="BZ563" i="33"/>
  <c r="BX633" i="33"/>
  <c r="BX634" i="33"/>
  <c r="BY1648" i="33"/>
  <c r="BY1650" i="33"/>
  <c r="BY1961" i="33"/>
  <c r="CB552" i="33"/>
  <c r="CB553" i="33"/>
  <c r="CB557" i="33"/>
  <c r="CB562" i="33"/>
  <c r="CB1667" i="33"/>
  <c r="CB1665" i="33"/>
  <c r="CC1410" i="33"/>
  <c r="CB1411" i="33"/>
  <c r="BY436" i="33"/>
  <c r="BZ482" i="33"/>
  <c r="AF482" i="40"/>
  <c r="AG482" i="40"/>
  <c r="CA472" i="33"/>
  <c r="BZ471" i="33"/>
  <c r="CA510" i="33"/>
  <c r="BZ520" i="33"/>
  <c r="AF520" i="40"/>
  <c r="AG520" i="40"/>
  <c r="BZ509" i="33"/>
  <c r="CA452" i="33"/>
  <c r="BZ451" i="33"/>
  <c r="AF451" i="40"/>
  <c r="CA490" i="33"/>
  <c r="BZ489" i="33"/>
  <c r="AF489" i="40"/>
  <c r="CA457" i="33"/>
  <c r="BZ467" i="33"/>
  <c r="AF467" i="40"/>
  <c r="AG467" i="40"/>
  <c r="BZ456" i="33"/>
  <c r="BZ494" i="33"/>
  <c r="CA495" i="33"/>
  <c r="BZ505" i="33"/>
  <c r="AF505" i="40"/>
  <c r="AG505" i="40"/>
  <c r="BY421" i="33"/>
  <c r="BY398" i="33"/>
  <c r="CA427" i="33"/>
  <c r="BZ437" i="33"/>
  <c r="BZ422" i="33"/>
  <c r="CA412" i="33"/>
  <c r="BZ426" i="33"/>
  <c r="AF426" i="40"/>
  <c r="BZ435" i="33"/>
  <c r="CA425" i="33"/>
  <c r="CA406" i="33"/>
  <c r="CB405" i="33"/>
  <c r="CA415" i="33"/>
  <c r="BZ420" i="33"/>
  <c r="BZ416" i="33"/>
  <c r="AF416" i="40"/>
  <c r="BZ431" i="33"/>
  <c r="AF431" i="40"/>
  <c r="CA430" i="33"/>
  <c r="CA410" i="33"/>
  <c r="BZ411" i="33"/>
  <c r="AF411" i="40"/>
  <c r="CA367" i="33"/>
  <c r="BZ368" i="33"/>
  <c r="AF368" i="40"/>
  <c r="CA392" i="33"/>
  <c r="BZ393" i="33"/>
  <c r="AF393" i="40"/>
  <c r="BZ378" i="33"/>
  <c r="CA377" i="33"/>
  <c r="BZ382" i="33"/>
  <c r="BX646" i="33"/>
  <c r="BX645" i="33"/>
  <c r="CC581" i="33"/>
  <c r="CC548" i="33"/>
  <c r="CC1631" i="33"/>
  <c r="CC1635" i="33"/>
  <c r="CD582" i="33"/>
  <c r="CD45" i="33"/>
  <c r="CD49" i="33"/>
  <c r="CC583" i="33"/>
  <c r="CB584" i="33"/>
  <c r="CB636" i="33"/>
  <c r="CA637" i="33"/>
  <c r="CA638" i="33"/>
  <c r="CA387" i="33"/>
  <c r="BZ388" i="33"/>
  <c r="AF388" i="40"/>
  <c r="BZ397" i="33"/>
  <c r="CC650" i="33"/>
  <c r="CD648" i="33"/>
  <c r="AG648" i="40"/>
  <c r="AG649" i="40"/>
  <c r="CC649" i="33"/>
  <c r="CC551" i="33"/>
  <c r="CC1634" i="33"/>
  <c r="BY601" i="33"/>
  <c r="BY640" i="33"/>
  <c r="BZ605" i="33"/>
  <c r="BZ606" i="33"/>
  <c r="BZ54" i="33"/>
  <c r="BZ58" i="33"/>
  <c r="AF58" i="40"/>
  <c r="BZ600" i="33"/>
  <c r="CA558" i="33"/>
  <c r="CA559" i="33"/>
  <c r="CA562" i="33"/>
  <c r="CA1667" i="33"/>
  <c r="CA373" i="33"/>
  <c r="CB372" i="33"/>
  <c r="BY607" i="33"/>
  <c r="BY644" i="33"/>
  <c r="BZ399" i="33"/>
  <c r="CA389" i="33"/>
  <c r="BX641" i="33"/>
  <c r="BX642" i="33"/>
  <c r="CA599" i="33"/>
  <c r="CA589" i="33"/>
  <c r="CA590" i="33"/>
  <c r="CB588" i="33"/>
  <c r="CA587" i="33"/>
  <c r="CA384" i="33"/>
  <c r="BZ1746" i="33"/>
  <c r="BV1950" i="33"/>
  <c r="CF1858" i="33"/>
  <c r="AG1765" i="40"/>
  <c r="AF1829" i="40"/>
  <c r="AF1843" i="40"/>
  <c r="BW1950" i="33"/>
  <c r="BU1950" i="33"/>
  <c r="AE1830" i="40"/>
  <c r="AE1826" i="40"/>
  <c r="BW1966" i="33"/>
  <c r="AT1929" i="33"/>
  <c r="X1808" i="40"/>
  <c r="AV1873" i="33"/>
  <c r="AW1981" i="33"/>
  <c r="CA1736" i="33"/>
  <c r="CA1738" i="33"/>
  <c r="AU1763" i="33"/>
  <c r="AU1928" i="33"/>
  <c r="AU1929" i="33"/>
  <c r="AU1930" i="33"/>
  <c r="AT2098" i="33"/>
  <c r="X1888" i="40"/>
  <c r="X1877" i="40"/>
  <c r="BU1966" i="33"/>
  <c r="AE1846" i="40"/>
  <c r="AE1841" i="40"/>
  <c r="BW1741" i="33"/>
  <c r="CA1793" i="33"/>
  <c r="CB1792" i="33"/>
  <c r="CA1900" i="33"/>
  <c r="AF1687" i="40"/>
  <c r="BZ1648" i="33"/>
  <c r="BZ1650" i="33"/>
  <c r="BZ1961" i="33"/>
  <c r="BZ1966" i="33"/>
  <c r="BW1742" i="33"/>
  <c r="CC1636" i="33"/>
  <c r="CC1641" i="33"/>
  <c r="CE1544" i="33"/>
  <c r="CE1548" i="33"/>
  <c r="CB1635" i="33"/>
  <c r="CA1641" i="33"/>
  <c r="BS1655" i="33"/>
  <c r="BS1659" i="33"/>
  <c r="BR1970" i="33"/>
  <c r="BR1748" i="33"/>
  <c r="AE1649" i="40"/>
  <c r="CA1420" i="33"/>
  <c r="CA1665" i="33"/>
  <c r="CA1474" i="33"/>
  <c r="BZ1484" i="33"/>
  <c r="AF1484" i="40"/>
  <c r="CC1420" i="33"/>
  <c r="CA1788" i="33"/>
  <c r="CB1783" i="33"/>
  <c r="CA1784" i="33"/>
  <c r="CA1880" i="33"/>
  <c r="CA1890" i="33"/>
  <c r="AG582" i="40"/>
  <c r="CC49" i="33"/>
  <c r="AG49" i="40"/>
  <c r="AG45" i="40"/>
  <c r="AF421" i="40"/>
  <c r="BZ466" i="33"/>
  <c r="AF466" i="40"/>
  <c r="AF456" i="40"/>
  <c r="AH520" i="40"/>
  <c r="AG519" i="40"/>
  <c r="AH389" i="40"/>
  <c r="AG399" i="40"/>
  <c r="AG397" i="40"/>
  <c r="AH387" i="40"/>
  <c r="AG388" i="40"/>
  <c r="AG398" i="40"/>
  <c r="AH467" i="40"/>
  <c r="AG466" i="40"/>
  <c r="BU361" i="33"/>
  <c r="BT568" i="33"/>
  <c r="AI373" i="40"/>
  <c r="AI383" i="40"/>
  <c r="AJ372" i="40"/>
  <c r="CA598" i="33"/>
  <c r="CA604" i="33"/>
  <c r="BZ481" i="33"/>
  <c r="AF481" i="40"/>
  <c r="AF471" i="40"/>
  <c r="BU112" i="33"/>
  <c r="BT1656" i="33"/>
  <c r="BT1655" i="33"/>
  <c r="BT1759" i="33"/>
  <c r="BT233" i="33"/>
  <c r="AI495" i="40"/>
  <c r="AH494" i="40"/>
  <c r="BZ504" i="33"/>
  <c r="AF504" i="40"/>
  <c r="AF494" i="40"/>
  <c r="AF159" i="40"/>
  <c r="AJ155" i="40"/>
  <c r="AK154" i="40"/>
  <c r="AI132" i="40"/>
  <c r="AJ122" i="40"/>
  <c r="AF174" i="40"/>
  <c r="AH482" i="40"/>
  <c r="AG481" i="40"/>
  <c r="AI452" i="40"/>
  <c r="AH451" i="40"/>
  <c r="AI510" i="40"/>
  <c r="AH509" i="40"/>
  <c r="AI457" i="40"/>
  <c r="AH456" i="40"/>
  <c r="AF398" i="40"/>
  <c r="AH505" i="40"/>
  <c r="AG504" i="40"/>
  <c r="AH156" i="40"/>
  <c r="AI156" i="40"/>
  <c r="AJ156" i="40"/>
  <c r="AK156" i="40"/>
  <c r="AL156" i="40"/>
  <c r="AM156" i="40"/>
  <c r="AN156" i="40"/>
  <c r="AO156" i="40"/>
  <c r="AG155" i="40"/>
  <c r="AI490" i="40"/>
  <c r="AH489" i="40"/>
  <c r="BZ519" i="33"/>
  <c r="AF519" i="40"/>
  <c r="AF509" i="40"/>
  <c r="BZ383" i="33"/>
  <c r="AF378" i="40"/>
  <c r="AF383" i="40"/>
  <c r="AF436" i="40"/>
  <c r="AI392" i="40"/>
  <c r="AH393" i="40"/>
  <c r="AI472" i="40"/>
  <c r="AH471" i="40"/>
  <c r="AG378" i="40"/>
  <c r="AG382" i="40"/>
  <c r="AH377" i="40"/>
  <c r="AF54" i="40"/>
  <c r="BZ63" i="33"/>
  <c r="BZ67" i="33"/>
  <c r="AF67" i="40"/>
  <c r="BZ566" i="33"/>
  <c r="AF566" i="40"/>
  <c r="BV1741" i="33"/>
  <c r="BV1742" i="33"/>
  <c r="BY1810" i="33"/>
  <c r="BY1813" i="33"/>
  <c r="BY1886" i="33"/>
  <c r="BX1894" i="33"/>
  <c r="CC1812" i="33"/>
  <c r="CC1947" i="33"/>
  <c r="CC1962" i="33"/>
  <c r="BY1966" i="33"/>
  <c r="BX1961" i="33"/>
  <c r="BX1966" i="33"/>
  <c r="CB1776" i="33"/>
  <c r="BQ1866" i="33"/>
  <c r="BQ1869" i="33"/>
  <c r="BQ1924" i="33"/>
  <c r="BP1922" i="33"/>
  <c r="BX1652" i="33"/>
  <c r="CA1804" i="33"/>
  <c r="CA1805" i="33"/>
  <c r="CA1963" i="33"/>
  <c r="CC1732" i="33"/>
  <c r="CC1777" i="33"/>
  <c r="CB1734" i="33"/>
  <c r="CB1733" i="33"/>
  <c r="AG1473" i="40"/>
  <c r="CD1405" i="33"/>
  <c r="AG1405" i="40"/>
  <c r="CF1547" i="33"/>
  <c r="CF1548" i="33"/>
  <c r="CF1543" i="33"/>
  <c r="CF1544" i="33"/>
  <c r="CF1642" i="33"/>
  <c r="CH1539" i="33"/>
  <c r="AH1539" i="40"/>
  <c r="CG1542" i="33"/>
  <c r="CD1418" i="33"/>
  <c r="AG1418" i="40"/>
  <c r="CB1879" i="33"/>
  <c r="CC1775" i="33"/>
  <c r="CB1801" i="33"/>
  <c r="CC1474" i="33"/>
  <c r="CC1475" i="33"/>
  <c r="CC1794" i="33"/>
  <c r="CC1785" i="33"/>
  <c r="CC1788" i="33"/>
  <c r="CB1794" i="33"/>
  <c r="CB1785" i="33"/>
  <c r="BX1741" i="33"/>
  <c r="BX1742" i="33"/>
  <c r="CB563" i="33"/>
  <c r="BY1652" i="33"/>
  <c r="BZ1672" i="33"/>
  <c r="BZ1673" i="33"/>
  <c r="BY1649" i="33"/>
  <c r="BZ632" i="33"/>
  <c r="AF632" i="40"/>
  <c r="AF633" i="40"/>
  <c r="BZ1678" i="33"/>
  <c r="BZ1676" i="33"/>
  <c r="AF1676" i="40"/>
  <c r="AF1683" i="40"/>
  <c r="BY1758" i="33"/>
  <c r="BY1740" i="33"/>
  <c r="BY1683" i="33"/>
  <c r="BY1684" i="33"/>
  <c r="CA563" i="33"/>
  <c r="BY633" i="33"/>
  <c r="BY634" i="33"/>
  <c r="CB558" i="33"/>
  <c r="CB559" i="33"/>
  <c r="BZ421" i="33"/>
  <c r="CD1410" i="33"/>
  <c r="AG1410" i="40"/>
  <c r="CC1411" i="33"/>
  <c r="CA494" i="33"/>
  <c r="CA504" i="33"/>
  <c r="CA505" i="33"/>
  <c r="CB495" i="33"/>
  <c r="CB452" i="33"/>
  <c r="CA451" i="33"/>
  <c r="CB510" i="33"/>
  <c r="CA520" i="33"/>
  <c r="CA509" i="33"/>
  <c r="CA519" i="33"/>
  <c r="CB457" i="33"/>
  <c r="CA467" i="33"/>
  <c r="CA456" i="33"/>
  <c r="CA466" i="33"/>
  <c r="CB472" i="33"/>
  <c r="CA482" i="33"/>
  <c r="CA471" i="33"/>
  <c r="CA481" i="33"/>
  <c r="CB490" i="33"/>
  <c r="CA489" i="33"/>
  <c r="CA431" i="33"/>
  <c r="CB430" i="33"/>
  <c r="BZ436" i="33"/>
  <c r="CB412" i="33"/>
  <c r="CA422" i="33"/>
  <c r="CA435" i="33"/>
  <c r="CA426" i="33"/>
  <c r="CB425" i="33"/>
  <c r="CA420" i="33"/>
  <c r="CB415" i="33"/>
  <c r="CA416" i="33"/>
  <c r="CA411" i="33"/>
  <c r="CB410" i="33"/>
  <c r="CB406" i="33"/>
  <c r="CC405" i="33"/>
  <c r="CB427" i="33"/>
  <c r="CA437" i="33"/>
  <c r="CA378" i="33"/>
  <c r="CA383" i="33"/>
  <c r="CB377" i="33"/>
  <c r="CA382" i="33"/>
  <c r="BY642" i="33"/>
  <c r="BY641" i="33"/>
  <c r="CB387" i="33"/>
  <c r="CA388" i="33"/>
  <c r="CA397" i="33"/>
  <c r="CC584" i="33"/>
  <c r="CC636" i="33"/>
  <c r="BZ398" i="33"/>
  <c r="CA399" i="33"/>
  <c r="CB389" i="33"/>
  <c r="BZ607" i="33"/>
  <c r="BZ644" i="33"/>
  <c r="AF644" i="40"/>
  <c r="AF645" i="40"/>
  <c r="CA600" i="33"/>
  <c r="CA605" i="33"/>
  <c r="CA606" i="33"/>
  <c r="CA54" i="33"/>
  <c r="CD583" i="33"/>
  <c r="CD581" i="33"/>
  <c r="CD548" i="33"/>
  <c r="CD1631" i="33"/>
  <c r="CD1635" i="33"/>
  <c r="CB392" i="33"/>
  <c r="CA393" i="33"/>
  <c r="BZ601" i="33"/>
  <c r="BZ640" i="33"/>
  <c r="AF640" i="40"/>
  <c r="AF641" i="40"/>
  <c r="CB599" i="33"/>
  <c r="CB587" i="33"/>
  <c r="CB598" i="33"/>
  <c r="CB604" i="33"/>
  <c r="CC588" i="33"/>
  <c r="CB589" i="33"/>
  <c r="CB590" i="33"/>
  <c r="CC549" i="33"/>
  <c r="CC1632" i="33"/>
  <c r="CC552" i="33"/>
  <c r="CC553" i="33"/>
  <c r="CC557" i="33"/>
  <c r="CD650" i="33"/>
  <c r="CD649" i="33"/>
  <c r="CD551" i="33"/>
  <c r="CD1634" i="33"/>
  <c r="AG1634" i="40"/>
  <c r="BY646" i="33"/>
  <c r="BY645" i="33"/>
  <c r="CB373" i="33"/>
  <c r="CC372" i="33"/>
  <c r="CB638" i="33"/>
  <c r="CB637" i="33"/>
  <c r="CB367" i="33"/>
  <c r="CA368" i="33"/>
  <c r="CB384" i="33"/>
  <c r="AF139" i="40"/>
  <c r="CA1737" i="33"/>
  <c r="BS1762" i="33"/>
  <c r="AF1846" i="40"/>
  <c r="AF1648" i="40"/>
  <c r="BR1971" i="33"/>
  <c r="AD1850" i="40"/>
  <c r="AW1982" i="33"/>
  <c r="AV1882" i="33"/>
  <c r="AV1895" i="33"/>
  <c r="AV1935" i="33"/>
  <c r="AV1936" i="33"/>
  <c r="AV2087" i="33"/>
  <c r="AV2098" i="33"/>
  <c r="CA1949" i="33"/>
  <c r="AT1930" i="33"/>
  <c r="X1809" i="40"/>
  <c r="X1810" i="40"/>
  <c r="AF1841" i="40"/>
  <c r="BR1749" i="33"/>
  <c r="AD1727" i="40"/>
  <c r="AD1728" i="40"/>
  <c r="BZ1652" i="33"/>
  <c r="AF1652" i="40"/>
  <c r="BZ1649" i="33"/>
  <c r="AF1649" i="40"/>
  <c r="AF1650" i="40"/>
  <c r="BR1750" i="33"/>
  <c r="AF1678" i="40"/>
  <c r="BS1867" i="33"/>
  <c r="BS1658" i="33"/>
  <c r="BS1759" i="33"/>
  <c r="AG1631" i="40"/>
  <c r="CB1636" i="33"/>
  <c r="CB1756" i="33"/>
  <c r="AG1635" i="40"/>
  <c r="CE1642" i="33"/>
  <c r="CD1636" i="33"/>
  <c r="CD1641" i="33"/>
  <c r="CA1647" i="33"/>
  <c r="CA1648" i="33"/>
  <c r="CA1757" i="33"/>
  <c r="CA1687" i="33"/>
  <c r="CA1744" i="33"/>
  <c r="BS1970" i="33"/>
  <c r="BY1946" i="33"/>
  <c r="CA1475" i="33"/>
  <c r="AG1415" i="40"/>
  <c r="AG1469" i="40"/>
  <c r="AG1404" i="40"/>
  <c r="AG1468" i="40"/>
  <c r="AG1414" i="40"/>
  <c r="CD1420" i="33"/>
  <c r="AG1420" i="40"/>
  <c r="CB1482" i="33"/>
  <c r="AG583" i="40"/>
  <c r="AG584" i="40"/>
  <c r="AG581" i="40"/>
  <c r="AG551" i="40"/>
  <c r="AG548" i="40"/>
  <c r="AG552" i="40"/>
  <c r="BV361" i="33"/>
  <c r="AE361" i="40"/>
  <c r="BU568" i="33"/>
  <c r="AJ510" i="40"/>
  <c r="AI509" i="40"/>
  <c r="BT1867" i="33"/>
  <c r="BT1658" i="33"/>
  <c r="BT1748" i="33"/>
  <c r="BT1659" i="33"/>
  <c r="BT1970" i="33"/>
  <c r="BT1971" i="33"/>
  <c r="BT1980" i="33"/>
  <c r="AI520" i="40"/>
  <c r="AH519" i="40"/>
  <c r="AJ452" i="40"/>
  <c r="AI451" i="40"/>
  <c r="AF175" i="40"/>
  <c r="AF185" i="40"/>
  <c r="AF176" i="40"/>
  <c r="AI467" i="40"/>
  <c r="AH466" i="40"/>
  <c r="AF150" i="40"/>
  <c r="AG139" i="40"/>
  <c r="AK155" i="40"/>
  <c r="AL154" i="40"/>
  <c r="AI389" i="40"/>
  <c r="AH399" i="40"/>
  <c r="AI482" i="40"/>
  <c r="AH481" i="40"/>
  <c r="AJ472" i="40"/>
  <c r="AI471" i="40"/>
  <c r="AJ490" i="40"/>
  <c r="AI489" i="40"/>
  <c r="AJ457" i="40"/>
  <c r="AI456" i="40"/>
  <c r="AK122" i="40"/>
  <c r="AJ132" i="40"/>
  <c r="AK372" i="40"/>
  <c r="AJ373" i="40"/>
  <c r="AJ383" i="40"/>
  <c r="AH378" i="40"/>
  <c r="AI377" i="40"/>
  <c r="AH382" i="40"/>
  <c r="AI505" i="40"/>
  <c r="AH504" i="40"/>
  <c r="BT1762" i="33"/>
  <c r="AJ495" i="40"/>
  <c r="AI494" i="40"/>
  <c r="AG159" i="40"/>
  <c r="AF169" i="40"/>
  <c r="AH397" i="40"/>
  <c r="AH388" i="40"/>
  <c r="AH398" i="40"/>
  <c r="AI387" i="40"/>
  <c r="AG174" i="40"/>
  <c r="AF184" i="40"/>
  <c r="BV112" i="33"/>
  <c r="AE112" i="40"/>
  <c r="BU1656" i="33"/>
  <c r="BU1655" i="33"/>
  <c r="BU233" i="33"/>
  <c r="AF138" i="40"/>
  <c r="AF149" i="40"/>
  <c r="AF137" i="40"/>
  <c r="AF160" i="40"/>
  <c r="AF170" i="40"/>
  <c r="AF161" i="40"/>
  <c r="AI393" i="40"/>
  <c r="AJ392" i="40"/>
  <c r="AF63" i="40"/>
  <c r="CA58" i="33"/>
  <c r="CA63" i="33"/>
  <c r="CA566" i="33"/>
  <c r="CB63" i="33"/>
  <c r="CB67" i="33"/>
  <c r="CB566" i="33"/>
  <c r="CF1859" i="33"/>
  <c r="CF1861" i="33"/>
  <c r="CF1885" i="33"/>
  <c r="CH1858" i="33"/>
  <c r="CF1964" i="33"/>
  <c r="CD1812" i="33"/>
  <c r="CD1947" i="33"/>
  <c r="AG1827" i="40"/>
  <c r="CD1962" i="33"/>
  <c r="AG1842" i="40"/>
  <c r="BZ1810" i="33"/>
  <c r="BZ1813" i="33"/>
  <c r="BZ1886" i="33"/>
  <c r="AF1766" i="40"/>
  <c r="BY1894" i="33"/>
  <c r="BR1866" i="33"/>
  <c r="BR1869" i="33"/>
  <c r="BR1924" i="33"/>
  <c r="AD1804" i="40"/>
  <c r="BQ1922" i="33"/>
  <c r="CC1776" i="33"/>
  <c r="CD1732" i="33"/>
  <c r="AG1711" i="40"/>
  <c r="AG1712" i="40"/>
  <c r="CC1801" i="33"/>
  <c r="CC1879" i="33"/>
  <c r="CD1775" i="33"/>
  <c r="CD1777" i="33"/>
  <c r="CG1547" i="33"/>
  <c r="CG1548" i="33"/>
  <c r="CG1543" i="33"/>
  <c r="CG1544" i="33"/>
  <c r="CG1642" i="33"/>
  <c r="CI1539" i="33"/>
  <c r="CH1542" i="33"/>
  <c r="AH1542" i="40"/>
  <c r="CE1777" i="33"/>
  <c r="CC1734" i="33"/>
  <c r="CC1733" i="33"/>
  <c r="CD1474" i="33"/>
  <c r="CD1475" i="33"/>
  <c r="CE1794" i="33"/>
  <c r="CD1785" i="33"/>
  <c r="CB1802" i="33"/>
  <c r="CB1880" i="33"/>
  <c r="CB1890" i="33"/>
  <c r="CC1783" i="33"/>
  <c r="CC1784" i="33"/>
  <c r="CB1784" i="33"/>
  <c r="CC1900" i="33"/>
  <c r="CC1803" i="33"/>
  <c r="CD1792" i="33"/>
  <c r="CB1788" i="33"/>
  <c r="CB1803" i="33"/>
  <c r="CB1900" i="33"/>
  <c r="CC1792" i="33"/>
  <c r="CC1793" i="33"/>
  <c r="CB1793" i="33"/>
  <c r="CD1794" i="33"/>
  <c r="CC1802" i="33"/>
  <c r="CC1880" i="33"/>
  <c r="CC1890" i="33"/>
  <c r="CD1783" i="33"/>
  <c r="BY1741" i="33"/>
  <c r="BY1742" i="33"/>
  <c r="CB632" i="33"/>
  <c r="CB1678" i="33"/>
  <c r="CB1676" i="33"/>
  <c r="BZ1758" i="33"/>
  <c r="AF1737" i="40"/>
  <c r="BZ1740" i="33"/>
  <c r="AF1719" i="40"/>
  <c r="AF1720" i="40"/>
  <c r="BZ1683" i="33"/>
  <c r="BZ1684" i="33"/>
  <c r="CC1736" i="33"/>
  <c r="CC1756" i="33"/>
  <c r="BZ633" i="33"/>
  <c r="BZ634" i="33"/>
  <c r="CA632" i="33"/>
  <c r="CA1678" i="33"/>
  <c r="CA436" i="33"/>
  <c r="CE1410" i="33"/>
  <c r="CD1411" i="33"/>
  <c r="AG1411" i="40"/>
  <c r="CC490" i="33"/>
  <c r="CB489" i="33"/>
  <c r="CC510" i="33"/>
  <c r="CB520" i="33"/>
  <c r="CB509" i="33"/>
  <c r="CB519" i="33"/>
  <c r="CB482" i="33"/>
  <c r="CC472" i="33"/>
  <c r="CB471" i="33"/>
  <c r="CB481" i="33"/>
  <c r="CC452" i="33"/>
  <c r="CB451" i="33"/>
  <c r="CC495" i="33"/>
  <c r="CB505" i="33"/>
  <c r="CB494" i="33"/>
  <c r="CB504" i="33"/>
  <c r="CB467" i="33"/>
  <c r="CC457" i="33"/>
  <c r="CB456" i="33"/>
  <c r="CB466" i="33"/>
  <c r="CC406" i="33"/>
  <c r="CD405" i="33"/>
  <c r="CD406" i="33"/>
  <c r="CC427" i="33"/>
  <c r="CB437" i="33"/>
  <c r="CC410" i="33"/>
  <c r="CB411" i="33"/>
  <c r="CB422" i="33"/>
  <c r="CC412" i="33"/>
  <c r="CA421" i="33"/>
  <c r="CB420" i="33"/>
  <c r="CB416" i="33"/>
  <c r="CC415" i="33"/>
  <c r="CC430" i="33"/>
  <c r="CB431" i="33"/>
  <c r="CC425" i="33"/>
  <c r="CB426" i="33"/>
  <c r="CB435" i="33"/>
  <c r="CC373" i="33"/>
  <c r="CD372" i="33"/>
  <c r="CD373" i="33"/>
  <c r="BZ645" i="33"/>
  <c r="BZ646" i="33"/>
  <c r="CA398" i="33"/>
  <c r="CD549" i="33"/>
  <c r="CD1632" i="33"/>
  <c r="AG1632" i="40"/>
  <c r="CD552" i="33"/>
  <c r="CD553" i="33"/>
  <c r="CD557" i="33"/>
  <c r="AG557" i="40"/>
  <c r="BZ641" i="33"/>
  <c r="BZ642" i="33"/>
  <c r="CB393" i="33"/>
  <c r="CC392" i="33"/>
  <c r="CB368" i="33"/>
  <c r="CC367" i="33"/>
  <c r="CC599" i="33"/>
  <c r="CC587" i="33"/>
  <c r="CC598" i="33"/>
  <c r="CC604" i="33"/>
  <c r="CD588" i="33"/>
  <c r="AG588" i="40"/>
  <c r="CC589" i="33"/>
  <c r="CC590" i="33"/>
  <c r="CD584" i="33"/>
  <c r="CD636" i="33"/>
  <c r="AG636" i="40"/>
  <c r="AG637" i="40"/>
  <c r="CC638" i="33"/>
  <c r="CC637" i="33"/>
  <c r="CC387" i="33"/>
  <c r="CB388" i="33"/>
  <c r="CB397" i="33"/>
  <c r="CA607" i="33"/>
  <c r="CA644" i="33"/>
  <c r="CB399" i="33"/>
  <c r="CC389" i="33"/>
  <c r="CB378" i="33"/>
  <c r="CB383" i="33"/>
  <c r="CC377" i="33"/>
  <c r="CB382" i="33"/>
  <c r="CC558" i="33"/>
  <c r="CC559" i="33"/>
  <c r="CC562" i="33"/>
  <c r="CC1667" i="33"/>
  <c r="CB600" i="33"/>
  <c r="CB605" i="33"/>
  <c r="CB606" i="33"/>
  <c r="CB54" i="33"/>
  <c r="CB58" i="33"/>
  <c r="CA601" i="33"/>
  <c r="CA640" i="33"/>
  <c r="CC384" i="33"/>
  <c r="CB1736" i="33"/>
  <c r="CB1737" i="33"/>
  <c r="BZ1946" i="33"/>
  <c r="BZ1950" i="33"/>
  <c r="AV1928" i="33"/>
  <c r="AV1929" i="33"/>
  <c r="AV1930" i="33"/>
  <c r="AV1763" i="33"/>
  <c r="AX1981" i="33"/>
  <c r="AW1873" i="33"/>
  <c r="BY1950" i="33"/>
  <c r="AF1830" i="40"/>
  <c r="AF1826" i="40"/>
  <c r="BS1971" i="33"/>
  <c r="BR1980" i="33"/>
  <c r="AD1851" i="40"/>
  <c r="AG553" i="40"/>
  <c r="CC1665" i="33"/>
  <c r="CA1688" i="33"/>
  <c r="BS1748" i="33"/>
  <c r="AG1478" i="40"/>
  <c r="CA1650" i="33"/>
  <c r="CA1961" i="33"/>
  <c r="CD1756" i="33"/>
  <c r="AG1735" i="40"/>
  <c r="CA1649" i="33"/>
  <c r="CB1641" i="33"/>
  <c r="AG1636" i="40"/>
  <c r="CA1746" i="33"/>
  <c r="CA1745" i="33"/>
  <c r="CE1859" i="33"/>
  <c r="CE1861" i="33"/>
  <c r="CE1885" i="33"/>
  <c r="CG1858" i="33"/>
  <c r="CE1964" i="33"/>
  <c r="CA1673" i="33"/>
  <c r="CA1672" i="33"/>
  <c r="CB1673" i="33"/>
  <c r="AG1474" i="40"/>
  <c r="AG1475" i="40"/>
  <c r="CE1405" i="33"/>
  <c r="CA1676" i="33"/>
  <c r="CA1482" i="33"/>
  <c r="CC1482" i="33"/>
  <c r="CB1484" i="33"/>
  <c r="AG589" i="40"/>
  <c r="AG590" i="40"/>
  <c r="AG599" i="40"/>
  <c r="AG549" i="40"/>
  <c r="AG651" i="40"/>
  <c r="BU1762" i="33"/>
  <c r="BU1759" i="33"/>
  <c r="AG562" i="40"/>
  <c r="AG563" i="40"/>
  <c r="AG558" i="40"/>
  <c r="AG559" i="40"/>
  <c r="BW361" i="33"/>
  <c r="BV568" i="33"/>
  <c r="AE568" i="40"/>
  <c r="AK510" i="40"/>
  <c r="AJ509" i="40"/>
  <c r="AI397" i="40"/>
  <c r="AJ387" i="40"/>
  <c r="AI388" i="40"/>
  <c r="AI398" i="40"/>
  <c r="AK472" i="40"/>
  <c r="AJ471" i="40"/>
  <c r="BT1749" i="33"/>
  <c r="AJ377" i="40"/>
  <c r="AI382" i="40"/>
  <c r="AI378" i="40"/>
  <c r="AJ520" i="40"/>
  <c r="AI519" i="40"/>
  <c r="AJ482" i="40"/>
  <c r="AI481" i="40"/>
  <c r="AJ393" i="40"/>
  <c r="AK392" i="40"/>
  <c r="AK495" i="40"/>
  <c r="AJ494" i="40"/>
  <c r="AK132" i="40"/>
  <c r="AL122" i="40"/>
  <c r="BU1867" i="33"/>
  <c r="BU1659" i="33"/>
  <c r="BU1658" i="33"/>
  <c r="BU1748" i="33"/>
  <c r="AG161" i="40"/>
  <c r="AG160" i="40"/>
  <c r="AG170" i="40"/>
  <c r="AF171" i="40"/>
  <c r="BW112" i="33"/>
  <c r="BV1656" i="33"/>
  <c r="BV1655" i="33"/>
  <c r="BV1759" i="33"/>
  <c r="BV233" i="33"/>
  <c r="AE233" i="40"/>
  <c r="AJ389" i="40"/>
  <c r="AI399" i="40"/>
  <c r="AL155" i="40"/>
  <c r="AM154" i="40"/>
  <c r="AL372" i="40"/>
  <c r="AK373" i="40"/>
  <c r="AK383" i="40"/>
  <c r="AK457" i="40"/>
  <c r="AJ456" i="40"/>
  <c r="AK490" i="40"/>
  <c r="AJ489" i="40"/>
  <c r="AJ467" i="40"/>
  <c r="AI466" i="40"/>
  <c r="AG176" i="40"/>
  <c r="AG175" i="40"/>
  <c r="AG185" i="40"/>
  <c r="AF186" i="40"/>
  <c r="AH159" i="40"/>
  <c r="AG169" i="40"/>
  <c r="AG137" i="40"/>
  <c r="AF148" i="40"/>
  <c r="AH174" i="40"/>
  <c r="AG184" i="40"/>
  <c r="AJ505" i="40"/>
  <c r="AI504" i="40"/>
  <c r="AH139" i="40"/>
  <c r="AG150" i="40"/>
  <c r="AK452" i="40"/>
  <c r="AJ451" i="40"/>
  <c r="CA67" i="33"/>
  <c r="CG1859" i="33"/>
  <c r="CG1964" i="33"/>
  <c r="CA1810" i="33"/>
  <c r="CA1813" i="33"/>
  <c r="CA1886" i="33"/>
  <c r="BZ1894" i="33"/>
  <c r="AF1774" i="40"/>
  <c r="CE1812" i="33"/>
  <c r="CE1947" i="33"/>
  <c r="CE1962" i="33"/>
  <c r="BS1866" i="33"/>
  <c r="BS1869" i="33"/>
  <c r="BS1924" i="33"/>
  <c r="BR1922" i="33"/>
  <c r="CB1672" i="33"/>
  <c r="CD1757" i="33"/>
  <c r="CE1785" i="33"/>
  <c r="CE1802" i="33"/>
  <c r="CD1776" i="33"/>
  <c r="CC1804" i="33"/>
  <c r="CB1804" i="33"/>
  <c r="CB1805" i="33"/>
  <c r="CB1963" i="33"/>
  <c r="CD1736" i="33"/>
  <c r="CD1737" i="33"/>
  <c r="CJ1539" i="33"/>
  <c r="CI1542" i="33"/>
  <c r="AH1472" i="40"/>
  <c r="CE1879" i="33"/>
  <c r="CF1775" i="33"/>
  <c r="CE1801" i="33"/>
  <c r="CD1733" i="33"/>
  <c r="CD1734" i="33"/>
  <c r="AH1471" i="40"/>
  <c r="CE1732" i="33"/>
  <c r="AG1479" i="40"/>
  <c r="CF1405" i="33"/>
  <c r="CD1879" i="33"/>
  <c r="CD1801" i="33"/>
  <c r="CF1418" i="33"/>
  <c r="CB436" i="33"/>
  <c r="CH1543" i="33"/>
  <c r="CH1544" i="33"/>
  <c r="CH1642" i="33"/>
  <c r="AH1642" i="40"/>
  <c r="CH1547" i="33"/>
  <c r="CH1548" i="33"/>
  <c r="AH1548" i="40"/>
  <c r="AH1406" i="40"/>
  <c r="CD1802" i="33"/>
  <c r="CD1880" i="33"/>
  <c r="CE1783" i="33"/>
  <c r="CD1784" i="33"/>
  <c r="CD1803" i="33"/>
  <c r="CD1900" i="33"/>
  <c r="AG1780" i="40"/>
  <c r="CD1793" i="33"/>
  <c r="CE1792" i="33"/>
  <c r="CE1793" i="33"/>
  <c r="CD1788" i="33"/>
  <c r="CE1900" i="33"/>
  <c r="CE1803" i="33"/>
  <c r="CF1792" i="33"/>
  <c r="CB1740" i="33"/>
  <c r="CB1758" i="33"/>
  <c r="CB1683" i="33"/>
  <c r="CC1757" i="33"/>
  <c r="CC1744" i="33"/>
  <c r="CC1687" i="33"/>
  <c r="CC1688" i="33"/>
  <c r="CC1647" i="33"/>
  <c r="CC1737" i="33"/>
  <c r="CB633" i="33"/>
  <c r="CB634" i="33"/>
  <c r="CC563" i="33"/>
  <c r="BZ1742" i="33"/>
  <c r="BZ1741" i="33"/>
  <c r="CA633" i="33"/>
  <c r="CA634" i="33"/>
  <c r="CF1410" i="33"/>
  <c r="CE1411" i="33"/>
  <c r="CC467" i="33"/>
  <c r="CD457" i="33"/>
  <c r="CC456" i="33"/>
  <c r="CC466" i="33"/>
  <c r="CC482" i="33"/>
  <c r="CD472" i="33"/>
  <c r="CC471" i="33"/>
  <c r="CC481" i="33"/>
  <c r="CC505" i="33"/>
  <c r="CC494" i="33"/>
  <c r="CC504" i="33"/>
  <c r="CD495" i="33"/>
  <c r="CC520" i="33"/>
  <c r="CD510" i="33"/>
  <c r="CC509" i="33"/>
  <c r="CC519" i="33"/>
  <c r="CD452" i="33"/>
  <c r="CD451" i="33"/>
  <c r="CC451" i="33"/>
  <c r="CD490" i="33"/>
  <c r="CD489" i="33"/>
  <c r="CC489" i="33"/>
  <c r="CC435" i="33"/>
  <c r="CC426" i="33"/>
  <c r="CD425" i="33"/>
  <c r="CD430" i="33"/>
  <c r="CD431" i="33"/>
  <c r="CC431" i="33"/>
  <c r="CC411" i="33"/>
  <c r="CD410" i="33"/>
  <c r="CD415" i="33"/>
  <c r="CC420" i="33"/>
  <c r="CC416" i="33"/>
  <c r="CD412" i="33"/>
  <c r="CD422" i="33"/>
  <c r="CC422" i="33"/>
  <c r="CB421" i="33"/>
  <c r="CD427" i="33"/>
  <c r="CD437" i="33"/>
  <c r="CC437" i="33"/>
  <c r="CC388" i="33"/>
  <c r="CD387" i="33"/>
  <c r="CC397" i="33"/>
  <c r="CC600" i="33"/>
  <c r="CC605" i="33"/>
  <c r="CC606" i="33"/>
  <c r="CC54" i="33"/>
  <c r="CC58" i="33"/>
  <c r="CA642" i="33"/>
  <c r="CA641" i="33"/>
  <c r="CC368" i="33"/>
  <c r="CD367" i="33"/>
  <c r="CD368" i="33"/>
  <c r="CD562" i="33"/>
  <c r="CD1667" i="33"/>
  <c r="CD1665" i="33"/>
  <c r="CD558" i="33"/>
  <c r="CD559" i="33"/>
  <c r="CC378" i="33"/>
  <c r="CC383" i="33"/>
  <c r="CD377" i="33"/>
  <c r="CC382" i="33"/>
  <c r="CD389" i="33"/>
  <c r="CD399" i="33"/>
  <c r="CC399" i="33"/>
  <c r="CB607" i="33"/>
  <c r="CB644" i="33"/>
  <c r="CD638" i="33"/>
  <c r="CD637" i="33"/>
  <c r="CC393" i="33"/>
  <c r="CD392" i="33"/>
  <c r="CD393" i="33"/>
  <c r="CB640" i="33"/>
  <c r="CB601" i="33"/>
  <c r="CA645" i="33"/>
  <c r="CA646" i="33"/>
  <c r="CB398" i="33"/>
  <c r="CD599" i="33"/>
  <c r="CD587" i="33"/>
  <c r="CD598" i="33"/>
  <c r="CD604" i="33"/>
  <c r="CD589" i="33"/>
  <c r="CD590" i="33"/>
  <c r="CD384" i="33"/>
  <c r="AD134" i="33"/>
  <c r="AD133" i="33"/>
  <c r="AE124" i="33"/>
  <c r="CC1738" i="33"/>
  <c r="CB1738" i="33"/>
  <c r="CA1966" i="33"/>
  <c r="AW1882" i="33"/>
  <c r="AW1895" i="33"/>
  <c r="AW1935" i="33"/>
  <c r="AW1936" i="33"/>
  <c r="AW2087" i="33"/>
  <c r="AW2098" i="33"/>
  <c r="AX1982" i="33"/>
  <c r="Y1861" i="40"/>
  <c r="BS1980" i="33"/>
  <c r="CD1890" i="33"/>
  <c r="AG1770" i="40"/>
  <c r="AG1760" i="40"/>
  <c r="AE1738" i="40"/>
  <c r="AD1860" i="40"/>
  <c r="CB1949" i="33"/>
  <c r="CE1775" i="33"/>
  <c r="CE1776" i="33"/>
  <c r="AG1759" i="40"/>
  <c r="CE1733" i="33"/>
  <c r="BS1750" i="33"/>
  <c r="AG1715" i="40"/>
  <c r="AG1716" i="40"/>
  <c r="BT1750" i="33"/>
  <c r="BS1749" i="33"/>
  <c r="AG1667" i="40"/>
  <c r="AG1665" i="40"/>
  <c r="AG1672" i="40"/>
  <c r="CA1758" i="33"/>
  <c r="CA1652" i="33"/>
  <c r="CA1946" i="33"/>
  <c r="CB1684" i="33"/>
  <c r="CA1683" i="33"/>
  <c r="CG1861" i="33"/>
  <c r="CG1885" i="33"/>
  <c r="CI1858" i="33"/>
  <c r="CA1684" i="33"/>
  <c r="CA1740" i="33"/>
  <c r="AE1656" i="40"/>
  <c r="AH1543" i="40"/>
  <c r="AH1547" i="40"/>
  <c r="AH1544" i="40"/>
  <c r="CB1757" i="33"/>
  <c r="AG1736" i="40"/>
  <c r="CB1647" i="33"/>
  <c r="CB1648" i="33"/>
  <c r="CB1744" i="33"/>
  <c r="CB1687" i="33"/>
  <c r="AE1655" i="40"/>
  <c r="BU1970" i="33"/>
  <c r="AG1641" i="40"/>
  <c r="CE1418" i="33"/>
  <c r="CA1484" i="33"/>
  <c r="CF1420" i="33"/>
  <c r="CD1482" i="33"/>
  <c r="AG1482" i="40"/>
  <c r="CC1484" i="33"/>
  <c r="AG600" i="40"/>
  <c r="AG601" i="40"/>
  <c r="AG605" i="40"/>
  <c r="AG606" i="40"/>
  <c r="AG607" i="40"/>
  <c r="AG587" i="40"/>
  <c r="AG598" i="40"/>
  <c r="AG604" i="40"/>
  <c r="AL472" i="40"/>
  <c r="AK471" i="40"/>
  <c r="BV1658" i="33"/>
  <c r="AE1658" i="40"/>
  <c r="BV1659" i="33"/>
  <c r="BV1970" i="33"/>
  <c r="BV1971" i="33"/>
  <c r="BV1980" i="33"/>
  <c r="BV1867" i="33"/>
  <c r="BX112" i="33"/>
  <c r="BW1656" i="33"/>
  <c r="AK393" i="40"/>
  <c r="AL392" i="40"/>
  <c r="BX361" i="33"/>
  <c r="BW568" i="33"/>
  <c r="AL452" i="40"/>
  <c r="AK451" i="40"/>
  <c r="AK520" i="40"/>
  <c r="AJ519" i="40"/>
  <c r="AL495" i="40"/>
  <c r="AK494" i="40"/>
  <c r="AH150" i="40"/>
  <c r="AI139" i="40"/>
  <c r="AK467" i="40"/>
  <c r="AJ466" i="40"/>
  <c r="AK377" i="40"/>
  <c r="AJ382" i="40"/>
  <c r="AJ378" i="40"/>
  <c r="AM372" i="40"/>
  <c r="AL373" i="40"/>
  <c r="AL383" i="40"/>
  <c r="AK482" i="40"/>
  <c r="AJ481" i="40"/>
  <c r="BU1749" i="33"/>
  <c r="BU1750" i="33"/>
  <c r="AL510" i="40"/>
  <c r="AK509" i="40"/>
  <c r="AL457" i="40"/>
  <c r="AK456" i="40"/>
  <c r="AK389" i="40"/>
  <c r="AJ399" i="40"/>
  <c r="AH161" i="40"/>
  <c r="AH160" i="40"/>
  <c r="AH170" i="40"/>
  <c r="AG171" i="40"/>
  <c r="AG148" i="40"/>
  <c r="AG138" i="40"/>
  <c r="AG149" i="40"/>
  <c r="AH137" i="40"/>
  <c r="AK505" i="40"/>
  <c r="AJ504" i="40"/>
  <c r="AH176" i="40"/>
  <c r="AG186" i="40"/>
  <c r="AN154" i="40"/>
  <c r="AM155" i="40"/>
  <c r="AI174" i="40"/>
  <c r="AH175" i="40"/>
  <c r="AH185" i="40"/>
  <c r="AH184" i="40"/>
  <c r="AI159" i="40"/>
  <c r="AH169" i="40"/>
  <c r="AL490" i="40"/>
  <c r="AK489" i="40"/>
  <c r="BV1762" i="33"/>
  <c r="AE1741" i="40"/>
  <c r="AL132" i="40"/>
  <c r="AM122" i="40"/>
  <c r="AJ397" i="40"/>
  <c r="AJ388" i="40"/>
  <c r="AJ398" i="40"/>
  <c r="AK387" i="40"/>
  <c r="CC63" i="33"/>
  <c r="CC566" i="33"/>
  <c r="CH1859" i="33"/>
  <c r="CH1861" i="33"/>
  <c r="CH1885" i="33"/>
  <c r="CH1964" i="33"/>
  <c r="AH1844" i="40"/>
  <c r="CE1880" i="33"/>
  <c r="CE1890" i="33"/>
  <c r="CE1784" i="33"/>
  <c r="CF1783" i="33"/>
  <c r="CE1788" i="33"/>
  <c r="CF1812" i="33"/>
  <c r="CF1947" i="33"/>
  <c r="CF1962" i="33"/>
  <c r="CB1810" i="33"/>
  <c r="CB1813" i="33"/>
  <c r="CB1886" i="33"/>
  <c r="CA1894" i="33"/>
  <c r="BT1866" i="33"/>
  <c r="BT1869" i="33"/>
  <c r="BT1924" i="33"/>
  <c r="BS1922" i="33"/>
  <c r="CD1738" i="33"/>
  <c r="CD1647" i="33"/>
  <c r="CD1648" i="33"/>
  <c r="CD1649" i="33"/>
  <c r="CD1744" i="33"/>
  <c r="CD1745" i="33"/>
  <c r="CD1687" i="33"/>
  <c r="CD1688" i="33"/>
  <c r="CC1805" i="33"/>
  <c r="CC1963" i="33"/>
  <c r="CC1949" i="33"/>
  <c r="CE1734" i="33"/>
  <c r="CI1547" i="33"/>
  <c r="CI1543" i="33"/>
  <c r="CJ1542" i="33"/>
  <c r="CK1539" i="33"/>
  <c r="CE1736" i="33"/>
  <c r="CE1756" i="33"/>
  <c r="CF1794" i="33"/>
  <c r="CF1785" i="33"/>
  <c r="CF1732" i="33"/>
  <c r="CF1777" i="33"/>
  <c r="CF1474" i="33"/>
  <c r="CF1475" i="33"/>
  <c r="CF1665" i="33"/>
  <c r="CG1405" i="33"/>
  <c r="AH1400" i="40"/>
  <c r="AH1465" i="40"/>
  <c r="AH1403" i="40"/>
  <c r="CG1418" i="33"/>
  <c r="AH1466" i="40"/>
  <c r="CE1804" i="33"/>
  <c r="CD1804" i="33"/>
  <c r="CD1805" i="33"/>
  <c r="CD1963" i="33"/>
  <c r="CD1949" i="33"/>
  <c r="CC1745" i="33"/>
  <c r="CC1648" i="33"/>
  <c r="CC1650" i="33"/>
  <c r="CC1961" i="33"/>
  <c r="CC1673" i="33"/>
  <c r="CC1672" i="33"/>
  <c r="CC632" i="33"/>
  <c r="CC1678" i="33"/>
  <c r="CD563" i="33"/>
  <c r="CB1741" i="33"/>
  <c r="CD411" i="33"/>
  <c r="CG1410" i="33"/>
  <c r="CF1411" i="33"/>
  <c r="CD482" i="33"/>
  <c r="CD471" i="33"/>
  <c r="CD481" i="33"/>
  <c r="CD520" i="33"/>
  <c r="CD509" i="33"/>
  <c r="CD519" i="33"/>
  <c r="CD467" i="33"/>
  <c r="CD456" i="33"/>
  <c r="CD466" i="33"/>
  <c r="CD494" i="33"/>
  <c r="CD504" i="33"/>
  <c r="CD505" i="33"/>
  <c r="CC398" i="33"/>
  <c r="CD435" i="33"/>
  <c r="CD426" i="33"/>
  <c r="CD436" i="33"/>
  <c r="CD416" i="33"/>
  <c r="CD420" i="33"/>
  <c r="CC421" i="33"/>
  <c r="CC436" i="33"/>
  <c r="CB642" i="33"/>
  <c r="CB641" i="33"/>
  <c r="CD378" i="33"/>
  <c r="CD383" i="33"/>
  <c r="CD382" i="33"/>
  <c r="CC607" i="33"/>
  <c r="CC644" i="33"/>
  <c r="CC601" i="33"/>
  <c r="CC640" i="33"/>
  <c r="CC641" i="33"/>
  <c r="CB646" i="33"/>
  <c r="CB645" i="33"/>
  <c r="CD388" i="33"/>
  <c r="CD398" i="33"/>
  <c r="CD397" i="33"/>
  <c r="CD600" i="33"/>
  <c r="CD605" i="33"/>
  <c r="CD606" i="33"/>
  <c r="CD54" i="33"/>
  <c r="CD58" i="33"/>
  <c r="AG58" i="40"/>
  <c r="AF124" i="33"/>
  <c r="AF123" i="33"/>
  <c r="AF133" i="33"/>
  <c r="AE123" i="33"/>
  <c r="AE133" i="33"/>
  <c r="AE134" i="33"/>
  <c r="CB1649" i="33"/>
  <c r="CB1946" i="33"/>
  <c r="CB1950" i="33"/>
  <c r="CJ1858" i="33"/>
  <c r="AH1765" i="40"/>
  <c r="AG1829" i="40"/>
  <c r="CA1950" i="33"/>
  <c r="AX1873" i="33"/>
  <c r="AY1981" i="33"/>
  <c r="Y1862" i="40"/>
  <c r="BU1971" i="33"/>
  <c r="AE1850" i="40"/>
  <c r="AW1763" i="33"/>
  <c r="AW1928" i="33"/>
  <c r="AW1929" i="33"/>
  <c r="AW1930" i="33"/>
  <c r="AG1843" i="40"/>
  <c r="CB1742" i="33"/>
  <c r="AG1723" i="40"/>
  <c r="AG1724" i="40"/>
  <c r="CA1741" i="33"/>
  <c r="CA1742" i="33"/>
  <c r="CB1688" i="33"/>
  <c r="AG1688" i="40"/>
  <c r="AG1687" i="40"/>
  <c r="CC1676" i="33"/>
  <c r="CC1684" i="33"/>
  <c r="AE1659" i="40"/>
  <c r="CB1746" i="33"/>
  <c r="CB1745" i="33"/>
  <c r="CC1746" i="33"/>
  <c r="CI1544" i="33"/>
  <c r="CB1650" i="33"/>
  <c r="CB1652" i="33"/>
  <c r="CI1548" i="33"/>
  <c r="BW1655" i="33"/>
  <c r="BW1762" i="33"/>
  <c r="BV1748" i="33"/>
  <c r="AG1648" i="40"/>
  <c r="AG1647" i="40"/>
  <c r="CE1474" i="33"/>
  <c r="CE1665" i="33"/>
  <c r="CE1420" i="33"/>
  <c r="CD1484" i="33"/>
  <c r="AG1484" i="40"/>
  <c r="CG1420" i="33"/>
  <c r="AK382" i="40"/>
  <c r="AK378" i="40"/>
  <c r="AL377" i="40"/>
  <c r="AL482" i="40"/>
  <c r="AK481" i="40"/>
  <c r="AL389" i="40"/>
  <c r="AK399" i="40"/>
  <c r="AM495" i="40"/>
  <c r="AL494" i="40"/>
  <c r="AM452" i="40"/>
  <c r="AL451" i="40"/>
  <c r="AJ159" i="40"/>
  <c r="AI169" i="40"/>
  <c r="AM457" i="40"/>
  <c r="AL456" i="40"/>
  <c r="AL467" i="40"/>
  <c r="AK466" i="40"/>
  <c r="AL520" i="40"/>
  <c r="AK519" i="40"/>
  <c r="BY361" i="33"/>
  <c r="BX568" i="33"/>
  <c r="AI175" i="40"/>
  <c r="AI185" i="40"/>
  <c r="AJ174" i="40"/>
  <c r="AI184" i="40"/>
  <c r="AI176" i="40"/>
  <c r="AH186" i="40"/>
  <c r="AM373" i="40"/>
  <c r="AM383" i="40"/>
  <c r="AN372" i="40"/>
  <c r="AJ139" i="40"/>
  <c r="AI150" i="40"/>
  <c r="AM472" i="40"/>
  <c r="AL471" i="40"/>
  <c r="AH148" i="40"/>
  <c r="AI137" i="40"/>
  <c r="AH138" i="40"/>
  <c r="AH149" i="40"/>
  <c r="AO154" i="40"/>
  <c r="AO155" i="40"/>
  <c r="AN155" i="40"/>
  <c r="AM132" i="40"/>
  <c r="AN122" i="40"/>
  <c r="AK397" i="40"/>
  <c r="AL387" i="40"/>
  <c r="AK388" i="40"/>
  <c r="AK398" i="40"/>
  <c r="AI161" i="40"/>
  <c r="AI160" i="40"/>
  <c r="AI170" i="40"/>
  <c r="AH171" i="40"/>
  <c r="AL393" i="40"/>
  <c r="AM392" i="40"/>
  <c r="BY112" i="33"/>
  <c r="BX1656" i="33"/>
  <c r="BX1655" i="33"/>
  <c r="BX1759" i="33"/>
  <c r="AM490" i="40"/>
  <c r="AL489" i="40"/>
  <c r="AL505" i="40"/>
  <c r="AK504" i="40"/>
  <c r="AM510" i="40"/>
  <c r="AL509" i="40"/>
  <c r="CC67" i="33"/>
  <c r="AG54" i="40"/>
  <c r="CD63" i="33"/>
  <c r="CD67" i="33"/>
  <c r="CD566" i="33"/>
  <c r="BU567" i="33"/>
  <c r="CC1966" i="33"/>
  <c r="CD1746" i="33"/>
  <c r="CG1812" i="33"/>
  <c r="CG1962" i="33"/>
  <c r="CG1947" i="33"/>
  <c r="CC1810" i="33"/>
  <c r="CC1813" i="33"/>
  <c r="CC1886" i="33"/>
  <c r="CB1894" i="33"/>
  <c r="BU1866" i="33"/>
  <c r="BU1869" i="33"/>
  <c r="BU1924" i="33"/>
  <c r="BT1922" i="33"/>
  <c r="CG1665" i="33"/>
  <c r="CG1474" i="33"/>
  <c r="CG1475" i="33"/>
  <c r="CF1880" i="33"/>
  <c r="CF1890" i="33"/>
  <c r="CF1802" i="33"/>
  <c r="CF1784" i="33"/>
  <c r="CG1783" i="33"/>
  <c r="CL1539" i="33"/>
  <c r="AI1539" i="40"/>
  <c r="CK1542" i="33"/>
  <c r="AH1473" i="40"/>
  <c r="CH1785" i="33"/>
  <c r="CF1801" i="33"/>
  <c r="CF1879" i="33"/>
  <c r="CG1775" i="33"/>
  <c r="CG1792" i="33"/>
  <c r="CF1900" i="33"/>
  <c r="CF1803" i="33"/>
  <c r="CJ1547" i="33"/>
  <c r="CJ1548" i="33"/>
  <c r="CJ1543" i="33"/>
  <c r="CJ1544" i="33"/>
  <c r="CJ1642" i="33"/>
  <c r="CG1732" i="33"/>
  <c r="CF1734" i="33"/>
  <c r="CF1733" i="33"/>
  <c r="CH1405" i="33"/>
  <c r="AH1405" i="40"/>
  <c r="CF1756" i="33"/>
  <c r="CF1736" i="33"/>
  <c r="CF1793" i="33"/>
  <c r="CH1418" i="33"/>
  <c r="AH1418" i="40"/>
  <c r="CG1777" i="33"/>
  <c r="CF1788" i="33"/>
  <c r="CE1737" i="33"/>
  <c r="CE1738" i="33"/>
  <c r="CG1794" i="33"/>
  <c r="CF1776" i="33"/>
  <c r="CG1785" i="33"/>
  <c r="CE1647" i="33"/>
  <c r="CE1757" i="33"/>
  <c r="CE1744" i="33"/>
  <c r="CE1687" i="33"/>
  <c r="CE1805" i="33"/>
  <c r="CE1963" i="33"/>
  <c r="CD421" i="33"/>
  <c r="CC1649" i="33"/>
  <c r="CC634" i="33"/>
  <c r="CC633" i="33"/>
  <c r="CC1652" i="33"/>
  <c r="CD632" i="33"/>
  <c r="AG632" i="40"/>
  <c r="AG633" i="40"/>
  <c r="CD1678" i="33"/>
  <c r="CD1676" i="33"/>
  <c r="CD1946" i="33"/>
  <c r="CD1950" i="33"/>
  <c r="CD1650" i="33"/>
  <c r="CD1961" i="33"/>
  <c r="CD1966" i="33"/>
  <c r="CD1673" i="33"/>
  <c r="CD1672" i="33"/>
  <c r="CH1410" i="33"/>
  <c r="AH1410" i="40"/>
  <c r="CG1411" i="33"/>
  <c r="AF134" i="33"/>
  <c r="AG124" i="33"/>
  <c r="AG123" i="33"/>
  <c r="AG133" i="33"/>
  <c r="CC646" i="33"/>
  <c r="CC645" i="33"/>
  <c r="CD607" i="33"/>
  <c r="CD644" i="33"/>
  <c r="CD645" i="33"/>
  <c r="CD601" i="33"/>
  <c r="CD640" i="33"/>
  <c r="AG640" i="40"/>
  <c r="AG641" i="40"/>
  <c r="CC642" i="33"/>
  <c r="CC1946" i="33"/>
  <c r="CC1950" i="33"/>
  <c r="AG1830" i="40"/>
  <c r="CC1683" i="33"/>
  <c r="CC1758" i="33"/>
  <c r="CC1740" i="33"/>
  <c r="CE1949" i="33"/>
  <c r="AY1982" i="33"/>
  <c r="AX1935" i="33"/>
  <c r="Y1753" i="40"/>
  <c r="AX1882" i="33"/>
  <c r="BU1980" i="33"/>
  <c r="AE1851" i="40"/>
  <c r="BV1749" i="33"/>
  <c r="AE1727" i="40"/>
  <c r="AE1728" i="40"/>
  <c r="AG1678" i="40"/>
  <c r="AG1676" i="40"/>
  <c r="AG1683" i="40"/>
  <c r="CE1688" i="33"/>
  <c r="BW1867" i="33"/>
  <c r="BW1759" i="33"/>
  <c r="BW1659" i="33"/>
  <c r="CI1642" i="33"/>
  <c r="BW1658" i="33"/>
  <c r="BV1750" i="33"/>
  <c r="CB1961" i="33"/>
  <c r="AG1649" i="40"/>
  <c r="AG1650" i="40"/>
  <c r="AH1404" i="40"/>
  <c r="CE1475" i="33"/>
  <c r="AH1415" i="40"/>
  <c r="AH1468" i="40"/>
  <c r="AH1469" i="40"/>
  <c r="AH1414" i="40"/>
  <c r="CF1676" i="33"/>
  <c r="CF1740" i="33"/>
  <c r="CF1482" i="33"/>
  <c r="CH1420" i="33"/>
  <c r="AH1420" i="40"/>
  <c r="BX1762" i="33"/>
  <c r="AG644" i="40"/>
  <c r="AG645" i="40"/>
  <c r="AJ161" i="40"/>
  <c r="AJ160" i="40"/>
  <c r="AJ170" i="40"/>
  <c r="AI171" i="40"/>
  <c r="AJ176" i="40"/>
  <c r="AI186" i="40"/>
  <c r="AM520" i="40"/>
  <c r="AL519" i="40"/>
  <c r="BX1659" i="33"/>
  <c r="BX1970" i="33"/>
  <c r="BX1971" i="33"/>
  <c r="BX1980" i="33"/>
  <c r="BX1867" i="33"/>
  <c r="BX1658" i="33"/>
  <c r="BX1748" i="33"/>
  <c r="AN452" i="40"/>
  <c r="AM451" i="40"/>
  <c r="AM482" i="40"/>
  <c r="AL481" i="40"/>
  <c r="AK159" i="40"/>
  <c r="AJ169" i="40"/>
  <c r="AN510" i="40"/>
  <c r="AM509" i="40"/>
  <c r="AL397" i="40"/>
  <c r="AM387" i="40"/>
  <c r="AL388" i="40"/>
  <c r="AL398" i="40"/>
  <c r="AN472" i="40"/>
  <c r="AM471" i="40"/>
  <c r="AJ175" i="40"/>
  <c r="AJ185" i="40"/>
  <c r="AK174" i="40"/>
  <c r="AJ184" i="40"/>
  <c r="AM467" i="40"/>
  <c r="AL466" i="40"/>
  <c r="AL382" i="40"/>
  <c r="AM377" i="40"/>
  <c r="AL378" i="40"/>
  <c r="BZ361" i="33"/>
  <c r="AF361" i="40"/>
  <c r="BY568" i="33"/>
  <c r="BZ112" i="33"/>
  <c r="BY1656" i="33"/>
  <c r="AN495" i="40"/>
  <c r="AM494" i="40"/>
  <c r="AN490" i="40"/>
  <c r="AM489" i="40"/>
  <c r="AI148" i="40"/>
  <c r="AJ137" i="40"/>
  <c r="AI138" i="40"/>
  <c r="AI149" i="40"/>
  <c r="AM505" i="40"/>
  <c r="AL504" i="40"/>
  <c r="AN132" i="40"/>
  <c r="AO122" i="40"/>
  <c r="AJ150" i="40"/>
  <c r="AK139" i="40"/>
  <c r="AN457" i="40"/>
  <c r="AM456" i="40"/>
  <c r="AG566" i="40"/>
  <c r="AN392" i="40"/>
  <c r="AM393" i="40"/>
  <c r="AO372" i="40"/>
  <c r="AO373" i="40"/>
  <c r="AO383" i="40"/>
  <c r="AN373" i="40"/>
  <c r="AN383" i="40"/>
  <c r="AM389" i="40"/>
  <c r="AL399" i="40"/>
  <c r="AG63" i="40"/>
  <c r="AG67" i="40"/>
  <c r="BW567" i="33"/>
  <c r="BV567" i="33"/>
  <c r="AE567" i="40"/>
  <c r="BX567" i="33"/>
  <c r="CA567" i="33"/>
  <c r="BZ567" i="33"/>
  <c r="AF567" i="40"/>
  <c r="BY567" i="33"/>
  <c r="CC567" i="33"/>
  <c r="CD567" i="33"/>
  <c r="AG567" i="40"/>
  <c r="AC567" i="33"/>
  <c r="AA567" i="33"/>
  <c r="AD567" i="33"/>
  <c r="T567" i="40"/>
  <c r="AF567" i="33"/>
  <c r="AB567" i="33"/>
  <c r="AG567" i="33"/>
  <c r="AE567" i="33"/>
  <c r="AH567" i="33"/>
  <c r="U567" i="40"/>
  <c r="AJ567" i="33"/>
  <c r="AK567" i="33"/>
  <c r="AI567" i="33"/>
  <c r="AL567" i="33"/>
  <c r="V567" i="40"/>
  <c r="AM567" i="33"/>
  <c r="AN567" i="33"/>
  <c r="AO567" i="33"/>
  <c r="AP567" i="33"/>
  <c r="W567" i="40"/>
  <c r="AQ567" i="33"/>
  <c r="AR567" i="33"/>
  <c r="AS567" i="33"/>
  <c r="AT567" i="33"/>
  <c r="X567" i="40"/>
  <c r="AU567" i="33"/>
  <c r="AX567" i="33"/>
  <c r="Y567" i="40"/>
  <c r="AV567" i="33"/>
  <c r="AW567" i="33"/>
  <c r="AY567" i="33"/>
  <c r="BB567" i="33"/>
  <c r="Z567" i="40"/>
  <c r="BA567" i="33"/>
  <c r="BC567" i="33"/>
  <c r="AZ567" i="33"/>
  <c r="BE567" i="33"/>
  <c r="BD567" i="33"/>
  <c r="BH567" i="33"/>
  <c r="BF567" i="33"/>
  <c r="AA567" i="40"/>
  <c r="BG567" i="33"/>
  <c r="BJ567" i="33"/>
  <c r="AB567" i="40"/>
  <c r="BI567" i="33"/>
  <c r="BK567" i="33"/>
  <c r="BL567" i="33"/>
  <c r="BM567" i="33"/>
  <c r="BP567" i="33"/>
  <c r="BN567" i="33"/>
  <c r="AC567" i="40"/>
  <c r="BO567" i="33"/>
  <c r="BS567" i="33"/>
  <c r="BQ567" i="33"/>
  <c r="BR567" i="33"/>
  <c r="AD567" i="40"/>
  <c r="BT567" i="33"/>
  <c r="CB567" i="33"/>
  <c r="CJ1859" i="33"/>
  <c r="CJ1861" i="33"/>
  <c r="CJ1885" i="33"/>
  <c r="CL1858" i="33"/>
  <c r="CJ1964" i="33"/>
  <c r="CD1810" i="33"/>
  <c r="CD1813" i="33"/>
  <c r="CD1886" i="33"/>
  <c r="AG1766" i="40"/>
  <c r="CC1894" i="33"/>
  <c r="CH1812" i="33"/>
  <c r="CH1962" i="33"/>
  <c r="AH1842" i="40"/>
  <c r="CH1947" i="33"/>
  <c r="AH1827" i="40"/>
  <c r="BV1866" i="33"/>
  <c r="BV1869" i="33"/>
  <c r="BV1924" i="33"/>
  <c r="AE1804" i="40"/>
  <c r="BU1922" i="33"/>
  <c r="CF1673" i="33"/>
  <c r="CF1672" i="33"/>
  <c r="CF1738" i="33"/>
  <c r="CF1737" i="33"/>
  <c r="CH1474" i="33"/>
  <c r="CH1475" i="33"/>
  <c r="CI1785" i="33"/>
  <c r="CG1788" i="33"/>
  <c r="CG1802" i="33"/>
  <c r="CG1880" i="33"/>
  <c r="CG1890" i="33"/>
  <c r="CH1783" i="33"/>
  <c r="CH1784" i="33"/>
  <c r="CF1757" i="33"/>
  <c r="CF1744" i="33"/>
  <c r="CF1687" i="33"/>
  <c r="CF1688" i="33"/>
  <c r="CF1647" i="33"/>
  <c r="CK1547" i="33"/>
  <c r="CK1548" i="33"/>
  <c r="CK1543" i="33"/>
  <c r="CK1544" i="33"/>
  <c r="CK1642" i="33"/>
  <c r="CE1648" i="33"/>
  <c r="CH1732" i="33"/>
  <c r="AH1711" i="40"/>
  <c r="AH1712" i="40"/>
  <c r="CH1777" i="33"/>
  <c r="CG1734" i="33"/>
  <c r="CG1733" i="33"/>
  <c r="CM1539" i="33"/>
  <c r="CL1542" i="33"/>
  <c r="AI1542" i="40"/>
  <c r="CH1802" i="33"/>
  <c r="CH1880" i="33"/>
  <c r="CI1783" i="33"/>
  <c r="CI1777" i="33"/>
  <c r="CG1756" i="33"/>
  <c r="CG1736" i="33"/>
  <c r="CG1784" i="33"/>
  <c r="CH1792" i="33"/>
  <c r="CG1803" i="33"/>
  <c r="CG1900" i="33"/>
  <c r="CG1793" i="33"/>
  <c r="CF1804" i="33"/>
  <c r="CF1805" i="33"/>
  <c r="CF1963" i="33"/>
  <c r="CF1949" i="33"/>
  <c r="CE1745" i="33"/>
  <c r="CE1746" i="33"/>
  <c r="CG1776" i="33"/>
  <c r="CG1801" i="33"/>
  <c r="CG1879" i="33"/>
  <c r="CH1775" i="33"/>
  <c r="CH1794" i="33"/>
  <c r="CH1788" i="33"/>
  <c r="CD1758" i="33"/>
  <c r="AG1737" i="40"/>
  <c r="CD1740" i="33"/>
  <c r="AG1719" i="40"/>
  <c r="AG1720" i="40"/>
  <c r="CD1684" i="33"/>
  <c r="CD1683" i="33"/>
  <c r="CD1652" i="33"/>
  <c r="AG1652" i="40"/>
  <c r="CD634" i="33"/>
  <c r="CD633" i="33"/>
  <c r="CC1741" i="33"/>
  <c r="CC1742" i="33"/>
  <c r="CI1410" i="33"/>
  <c r="CH1411" i="33"/>
  <c r="AH1411" i="40"/>
  <c r="AG134" i="33"/>
  <c r="AH124" i="33"/>
  <c r="CD641" i="33"/>
  <c r="CD642" i="33"/>
  <c r="CD646" i="33"/>
  <c r="AG1826" i="40"/>
  <c r="AX1936" i="33"/>
  <c r="Y1815" i="40"/>
  <c r="AZ1981" i="33"/>
  <c r="AY1873" i="33"/>
  <c r="AE1860" i="40"/>
  <c r="CH1890" i="33"/>
  <c r="AH1770" i="40"/>
  <c r="AH1760" i="40"/>
  <c r="CB1966" i="33"/>
  <c r="AG1846" i="40"/>
  <c r="AG1841" i="40"/>
  <c r="AX1895" i="33"/>
  <c r="Y1762" i="40"/>
  <c r="BW1748" i="33"/>
  <c r="BX1750" i="33"/>
  <c r="BW1970" i="33"/>
  <c r="AH1478" i="40"/>
  <c r="CH1665" i="33"/>
  <c r="AH1665" i="40"/>
  <c r="AH1672" i="40"/>
  <c r="CF1683" i="33"/>
  <c r="CF1758" i="33"/>
  <c r="BY1655" i="33"/>
  <c r="BY1867" i="33"/>
  <c r="CI1859" i="33"/>
  <c r="CI1861" i="33"/>
  <c r="CI1885" i="33"/>
  <c r="CK1858" i="33"/>
  <c r="CI1964" i="33"/>
  <c r="CE1650" i="33"/>
  <c r="CE1652" i="33"/>
  <c r="AH1474" i="40"/>
  <c r="CI1405" i="33"/>
  <c r="AH1475" i="40"/>
  <c r="CE1676" i="33"/>
  <c r="CE1482" i="33"/>
  <c r="CE1672" i="33"/>
  <c r="CE1673" i="33"/>
  <c r="CG1676" i="33"/>
  <c r="CG1683" i="33"/>
  <c r="CG1482" i="33"/>
  <c r="CF1484" i="33"/>
  <c r="AH123" i="33"/>
  <c r="U124" i="40"/>
  <c r="U134" i="40"/>
  <c r="AN520" i="40"/>
  <c r="AM519" i="40"/>
  <c r="AJ148" i="40"/>
  <c r="AJ138" i="40"/>
  <c r="AJ149" i="40"/>
  <c r="AK137" i="40"/>
  <c r="AO472" i="40"/>
  <c r="AO471" i="40"/>
  <c r="AN471" i="40"/>
  <c r="AK150" i="40"/>
  <c r="AL139" i="40"/>
  <c r="AO392" i="40"/>
  <c r="AO393" i="40"/>
  <c r="AN393" i="40"/>
  <c r="AO132" i="40"/>
  <c r="AL159" i="40"/>
  <c r="AK169" i="40"/>
  <c r="BX1749" i="33"/>
  <c r="AK176" i="40"/>
  <c r="AJ186" i="40"/>
  <c r="AF233" i="40"/>
  <c r="CA112" i="33"/>
  <c r="BZ1656" i="33"/>
  <c r="BZ1655" i="33"/>
  <c r="BZ1759" i="33"/>
  <c r="AM397" i="40"/>
  <c r="AN387" i="40"/>
  <c r="AM388" i="40"/>
  <c r="AM398" i="40"/>
  <c r="AO490" i="40"/>
  <c r="AO489" i="40"/>
  <c r="AN489" i="40"/>
  <c r="AN467" i="40"/>
  <c r="AM466" i="40"/>
  <c r="AN482" i="40"/>
  <c r="AM481" i="40"/>
  <c r="AK161" i="40"/>
  <c r="AK160" i="40"/>
  <c r="AK170" i="40"/>
  <c r="AJ171" i="40"/>
  <c r="AO495" i="40"/>
  <c r="AO494" i="40"/>
  <c r="AN494" i="40"/>
  <c r="CA361" i="33"/>
  <c r="BZ568" i="33"/>
  <c r="AF568" i="40"/>
  <c r="AN389" i="40"/>
  <c r="AM399" i="40"/>
  <c r="AK175" i="40"/>
  <c r="AK185" i="40"/>
  <c r="AL174" i="40"/>
  <c r="AK184" i="40"/>
  <c r="AO457" i="40"/>
  <c r="AO456" i="40"/>
  <c r="AN456" i="40"/>
  <c r="AN505" i="40"/>
  <c r="AM504" i="40"/>
  <c r="AM382" i="40"/>
  <c r="AN377" i="40"/>
  <c r="AM378" i="40"/>
  <c r="AO510" i="40"/>
  <c r="AO509" i="40"/>
  <c r="AN509" i="40"/>
  <c r="AO452" i="40"/>
  <c r="AO451" i="40"/>
  <c r="AN451" i="40"/>
  <c r="AF112" i="40"/>
  <c r="CK1859" i="33"/>
  <c r="CK1861" i="33"/>
  <c r="CK1885" i="33"/>
  <c r="CM1858" i="33"/>
  <c r="CK1964" i="33"/>
  <c r="CI1812" i="33"/>
  <c r="CI1962" i="33"/>
  <c r="CI1947" i="33"/>
  <c r="CE1810" i="33"/>
  <c r="CE1813" i="33"/>
  <c r="CE1886" i="33"/>
  <c r="CD1894" i="33"/>
  <c r="AG1774" i="40"/>
  <c r="BW1866" i="33"/>
  <c r="BW1869" i="33"/>
  <c r="BW1924" i="33"/>
  <c r="BV1922" i="33"/>
  <c r="CE1649" i="33"/>
  <c r="CI1788" i="33"/>
  <c r="CH1776" i="33"/>
  <c r="AH134" i="33"/>
  <c r="CH1793" i="33"/>
  <c r="CG1757" i="33"/>
  <c r="CG1687" i="33"/>
  <c r="CG1688" i="33"/>
  <c r="CG1647" i="33"/>
  <c r="CG1744" i="33"/>
  <c r="CH1734" i="33"/>
  <c r="CH1733" i="33"/>
  <c r="CI1732" i="33"/>
  <c r="CH1756" i="33"/>
  <c r="AH1735" i="40"/>
  <c r="CH1736" i="33"/>
  <c r="AH1715" i="40"/>
  <c r="AH1716" i="40"/>
  <c r="AH1641" i="40"/>
  <c r="CF1648" i="33"/>
  <c r="CF1649" i="33"/>
  <c r="CF1946" i="33"/>
  <c r="CF1950" i="33"/>
  <c r="AH1479" i="40"/>
  <c r="CI1880" i="33"/>
  <c r="CI1890" i="33"/>
  <c r="CI1802" i="33"/>
  <c r="CI1784" i="33"/>
  <c r="CJ1783" i="33"/>
  <c r="CJ1405" i="33"/>
  <c r="CL1543" i="33"/>
  <c r="CL1544" i="33"/>
  <c r="CL1642" i="33"/>
  <c r="AI1642" i="40"/>
  <c r="CL1547" i="33"/>
  <c r="CF1746" i="33"/>
  <c r="CF1745" i="33"/>
  <c r="CJ1794" i="33"/>
  <c r="AI1406" i="40"/>
  <c r="AI1472" i="40"/>
  <c r="CN1539" i="33"/>
  <c r="CM1542" i="33"/>
  <c r="CI1801" i="33"/>
  <c r="CI1879" i="33"/>
  <c r="CJ1775" i="33"/>
  <c r="CG1673" i="33"/>
  <c r="CG1672" i="33"/>
  <c r="CH1803" i="33"/>
  <c r="CH1900" i="33"/>
  <c r="AH1780" i="40"/>
  <c r="CI1792" i="33"/>
  <c r="CG1738" i="33"/>
  <c r="CG1737" i="33"/>
  <c r="CJ1418" i="33"/>
  <c r="CI1794" i="33"/>
  <c r="AI1471" i="40"/>
  <c r="CH1879" i="33"/>
  <c r="CH1801" i="33"/>
  <c r="CG1804" i="33"/>
  <c r="CG1805" i="33"/>
  <c r="CG1963" i="33"/>
  <c r="CG1949" i="33"/>
  <c r="CF1741" i="33"/>
  <c r="CD1741" i="33"/>
  <c r="CD1742" i="33"/>
  <c r="AI124" i="33"/>
  <c r="CJ1410" i="33"/>
  <c r="CI1411" i="33"/>
  <c r="AI123" i="33"/>
  <c r="AI133" i="33"/>
  <c r="AJ124" i="33"/>
  <c r="AJ123" i="33"/>
  <c r="CG1684" i="33"/>
  <c r="CG1740" i="33"/>
  <c r="CG1741" i="33"/>
  <c r="BY1658" i="33"/>
  <c r="BY1748" i="33"/>
  <c r="BY1749" i="33"/>
  <c r="AX1928" i="33"/>
  <c r="Y1775" i="40"/>
  <c r="AX1763" i="33"/>
  <c r="Y1742" i="40"/>
  <c r="AY1882" i="33"/>
  <c r="AY1895" i="33"/>
  <c r="AY1935" i="33"/>
  <c r="AY1936" i="33"/>
  <c r="AY2087" i="33"/>
  <c r="AY2098" i="33"/>
  <c r="CI1775" i="33"/>
  <c r="CI1776" i="33"/>
  <c r="AH1759" i="40"/>
  <c r="AZ1982" i="33"/>
  <c r="BW1971" i="33"/>
  <c r="AX2087" i="33"/>
  <c r="Y1816" i="40"/>
  <c r="BW1749" i="33"/>
  <c r="CG1758" i="33"/>
  <c r="BY1659" i="33"/>
  <c r="BY1970" i="33"/>
  <c r="BY1971" i="33"/>
  <c r="BY1980" i="33"/>
  <c r="BY1762" i="33"/>
  <c r="BW1750" i="33"/>
  <c r="BY1759" i="33"/>
  <c r="AF1738" i="40"/>
  <c r="AI1544" i="40"/>
  <c r="CL1548" i="33"/>
  <c r="AI1548" i="40"/>
  <c r="AI1547" i="40"/>
  <c r="AF1656" i="40"/>
  <c r="AI1543" i="40"/>
  <c r="CE1946" i="33"/>
  <c r="AF1655" i="40"/>
  <c r="CE1961" i="33"/>
  <c r="CE1484" i="33"/>
  <c r="CE1740" i="33"/>
  <c r="CE1758" i="33"/>
  <c r="CE1683" i="33"/>
  <c r="CE1684" i="33"/>
  <c r="CF1684" i="33"/>
  <c r="CI1418" i="33"/>
  <c r="CG1484" i="33"/>
  <c r="CH1676" i="33"/>
  <c r="CH1683" i="33"/>
  <c r="CH1482" i="33"/>
  <c r="AH1482" i="40"/>
  <c r="CJ1420" i="33"/>
  <c r="AO389" i="40"/>
  <c r="AO399" i="40"/>
  <c r="AN399" i="40"/>
  <c r="AN397" i="40"/>
  <c r="AN388" i="40"/>
  <c r="AN398" i="40"/>
  <c r="AO387" i="40"/>
  <c r="AO520" i="40"/>
  <c r="AO519" i="40"/>
  <c r="AN519" i="40"/>
  <c r="AL176" i="40"/>
  <c r="AK186" i="40"/>
  <c r="AN378" i="40"/>
  <c r="AO377" i="40"/>
  <c r="AN382" i="40"/>
  <c r="BZ1867" i="33"/>
  <c r="BZ1659" i="33"/>
  <c r="BZ1970" i="33"/>
  <c r="BZ1971" i="33"/>
  <c r="BZ1980" i="33"/>
  <c r="BZ1658" i="33"/>
  <c r="BZ1748" i="33"/>
  <c r="BZ1762" i="33"/>
  <c r="AM159" i="40"/>
  <c r="AL169" i="40"/>
  <c r="AM139" i="40"/>
  <c r="AL150" i="40"/>
  <c r="AO467" i="40"/>
  <c r="AO466" i="40"/>
  <c r="AN466" i="40"/>
  <c r="CB112" i="33"/>
  <c r="CA1656" i="33"/>
  <c r="AH133" i="33"/>
  <c r="U123" i="40"/>
  <c r="U133" i="40"/>
  <c r="AO482" i="40"/>
  <c r="AO481" i="40"/>
  <c r="AN481" i="40"/>
  <c r="AL161" i="40"/>
  <c r="AL160" i="40"/>
  <c r="AL170" i="40"/>
  <c r="AK171" i="40"/>
  <c r="CB361" i="33"/>
  <c r="CA568" i="33"/>
  <c r="AO505" i="40"/>
  <c r="AO504" i="40"/>
  <c r="AN504" i="40"/>
  <c r="AL175" i="40"/>
  <c r="AL185" i="40"/>
  <c r="AM174" i="40"/>
  <c r="AL184" i="40"/>
  <c r="AK148" i="40"/>
  <c r="AK138" i="40"/>
  <c r="AK149" i="40"/>
  <c r="AL137" i="40"/>
  <c r="CL1859" i="33"/>
  <c r="CL1861" i="33"/>
  <c r="CL1885" i="33"/>
  <c r="CL1964" i="33"/>
  <c r="AI1844" i="40"/>
  <c r="CF1810" i="33"/>
  <c r="CF1813" i="33"/>
  <c r="CF1886" i="33"/>
  <c r="CE1894" i="33"/>
  <c r="CJ1812" i="33"/>
  <c r="CJ1962" i="33"/>
  <c r="CJ1947" i="33"/>
  <c r="AJ133" i="33"/>
  <c r="AI134" i="33"/>
  <c r="BX1866" i="33"/>
  <c r="BX1869" i="33"/>
  <c r="BX1924" i="33"/>
  <c r="BW1922" i="33"/>
  <c r="CJ1785" i="33"/>
  <c r="CK1783" i="33"/>
  <c r="CH1804" i="33"/>
  <c r="CH1805" i="33"/>
  <c r="CH1963" i="33"/>
  <c r="CH1949" i="33"/>
  <c r="AH1829" i="40"/>
  <c r="CJ1803" i="33"/>
  <c r="CJ1900" i="33"/>
  <c r="CK1792" i="33"/>
  <c r="CG1742" i="33"/>
  <c r="CJ1732" i="33"/>
  <c r="CJ1777" i="33"/>
  <c r="CH1738" i="33"/>
  <c r="CH1737" i="33"/>
  <c r="CG1746" i="33"/>
  <c r="CG1745" i="33"/>
  <c r="AI1400" i="40"/>
  <c r="CK1405" i="33"/>
  <c r="CK1777" i="33"/>
  <c r="CG1648" i="33"/>
  <c r="CG1649" i="33"/>
  <c r="CG1946" i="33"/>
  <c r="CG1950" i="33"/>
  <c r="AI1466" i="40"/>
  <c r="CH1744" i="33"/>
  <c r="AH1723" i="40"/>
  <c r="AH1724" i="40"/>
  <c r="CH1687" i="33"/>
  <c r="CH1688" i="33"/>
  <c r="AH1688" i="40"/>
  <c r="CH1757" i="33"/>
  <c r="AH1736" i="40"/>
  <c r="CH1647" i="33"/>
  <c r="AH1647" i="40"/>
  <c r="CJ1665" i="33"/>
  <c r="CJ1474" i="33"/>
  <c r="CJ1475" i="33"/>
  <c r="CI1733" i="33"/>
  <c r="CI1734" i="33"/>
  <c r="CI1803" i="33"/>
  <c r="CI1804" i="33"/>
  <c r="CI1900" i="33"/>
  <c r="CI1793" i="33"/>
  <c r="CJ1792" i="33"/>
  <c r="CJ1793" i="33"/>
  <c r="AI1403" i="40"/>
  <c r="CK1418" i="33"/>
  <c r="CM1547" i="33"/>
  <c r="CM1543" i="33"/>
  <c r="AI1465" i="40"/>
  <c r="CK1785" i="33"/>
  <c r="CK1788" i="33"/>
  <c r="CI1756" i="33"/>
  <c r="CI1736" i="33"/>
  <c r="CO1539" i="33"/>
  <c r="CN1542" i="33"/>
  <c r="CH1673" i="33"/>
  <c r="CH1672" i="33"/>
  <c r="CF1650" i="33"/>
  <c r="CF1961" i="33"/>
  <c r="CF1966" i="33"/>
  <c r="CK1410" i="33"/>
  <c r="CJ1411" i="33"/>
  <c r="CN1858" i="33"/>
  <c r="AI1765" i="40"/>
  <c r="AX2098" i="33"/>
  <c r="Y1888" i="40"/>
  <c r="Y1877" i="40"/>
  <c r="AY1928" i="33"/>
  <c r="AY1929" i="33"/>
  <c r="AY1930" i="33"/>
  <c r="AY1763" i="33"/>
  <c r="CE1950" i="33"/>
  <c r="AF1850" i="40"/>
  <c r="BW1980" i="33"/>
  <c r="AF1851" i="40"/>
  <c r="AF1741" i="40"/>
  <c r="AX1929" i="33"/>
  <c r="Y1808" i="40"/>
  <c r="BA1981" i="33"/>
  <c r="AZ1873" i="33"/>
  <c r="CE1966" i="33"/>
  <c r="AH1843" i="40"/>
  <c r="AF1727" i="40"/>
  <c r="AF1728" i="40"/>
  <c r="CH1758" i="33"/>
  <c r="AH1737" i="40"/>
  <c r="CH1684" i="33"/>
  <c r="CH1740" i="33"/>
  <c r="AH1719" i="40"/>
  <c r="AH1720" i="40"/>
  <c r="AH1687" i="40"/>
  <c r="AH1676" i="40"/>
  <c r="AH1683" i="40"/>
  <c r="AF1659" i="40"/>
  <c r="AF1658" i="40"/>
  <c r="BY1750" i="33"/>
  <c r="CM1548" i="33"/>
  <c r="CA1655" i="33"/>
  <c r="CA1762" i="33"/>
  <c r="CM1544" i="33"/>
  <c r="CE1741" i="33"/>
  <c r="CE1742" i="33"/>
  <c r="CF1742" i="33"/>
  <c r="CI1665" i="33"/>
  <c r="CI1474" i="33"/>
  <c r="AI1404" i="40"/>
  <c r="CI1420" i="33"/>
  <c r="CH1484" i="33"/>
  <c r="AH1484" i="40"/>
  <c r="CK1420" i="33"/>
  <c r="CC112" i="33"/>
  <c r="CB1656" i="33"/>
  <c r="CB1655" i="33"/>
  <c r="CB1759" i="33"/>
  <c r="AN139" i="40"/>
  <c r="AM150" i="40"/>
  <c r="AO388" i="40"/>
  <c r="AO398" i="40"/>
  <c r="AO397" i="40"/>
  <c r="AN159" i="40"/>
  <c r="AM169" i="40"/>
  <c r="AO378" i="40"/>
  <c r="AO382" i="40"/>
  <c r="CC361" i="33"/>
  <c r="CB568" i="33"/>
  <c r="AL148" i="40"/>
  <c r="AM137" i="40"/>
  <c r="AL138" i="40"/>
  <c r="AL149" i="40"/>
  <c r="AN174" i="40"/>
  <c r="AM175" i="40"/>
  <c r="AM185" i="40"/>
  <c r="AM184" i="40"/>
  <c r="AM161" i="40"/>
  <c r="AM160" i="40"/>
  <c r="AM170" i="40"/>
  <c r="AL171" i="40"/>
  <c r="BZ1749" i="33"/>
  <c r="BZ1750" i="33"/>
  <c r="AM176" i="40"/>
  <c r="AL186" i="40"/>
  <c r="AK124" i="33"/>
  <c r="AK123" i="33"/>
  <c r="AK133" i="33"/>
  <c r="CI1805" i="33"/>
  <c r="CI1963" i="33"/>
  <c r="CJ1784" i="33"/>
  <c r="AJ134" i="33"/>
  <c r="CK1812" i="33"/>
  <c r="CK1947" i="33"/>
  <c r="CK1962" i="33"/>
  <c r="CG1810" i="33"/>
  <c r="CG1813" i="33"/>
  <c r="CG1886" i="33"/>
  <c r="CF1894" i="33"/>
  <c r="BY1866" i="33"/>
  <c r="BY1869" i="33"/>
  <c r="BY1924" i="33"/>
  <c r="BX1922" i="33"/>
  <c r="CJ1880" i="33"/>
  <c r="CJ1890" i="33"/>
  <c r="CJ1788" i="33"/>
  <c r="CJ1802" i="33"/>
  <c r="CG1650" i="33"/>
  <c r="CK1794" i="33"/>
  <c r="CK1793" i="33"/>
  <c r="CJ1879" i="33"/>
  <c r="CK1775" i="33"/>
  <c r="CK1776" i="33"/>
  <c r="CJ1801" i="33"/>
  <c r="CJ1776" i="33"/>
  <c r="CH1648" i="33"/>
  <c r="CJ1756" i="33"/>
  <c r="CJ1736" i="33"/>
  <c r="CJ1734" i="33"/>
  <c r="CJ1733" i="33"/>
  <c r="CI1738" i="33"/>
  <c r="CI1737" i="33"/>
  <c r="AI1473" i="40"/>
  <c r="CI1757" i="33"/>
  <c r="CI1744" i="33"/>
  <c r="CI1687" i="33"/>
  <c r="CI1647" i="33"/>
  <c r="CL1418" i="33"/>
  <c r="AI1418" i="40"/>
  <c r="CH1746" i="33"/>
  <c r="CH1745" i="33"/>
  <c r="CK1732" i="33"/>
  <c r="CK1802" i="33"/>
  <c r="CK1880" i="33"/>
  <c r="CK1890" i="33"/>
  <c r="CL1783" i="33"/>
  <c r="CK1784" i="33"/>
  <c r="CF1652" i="33"/>
  <c r="CN1543" i="33"/>
  <c r="CN1544" i="33"/>
  <c r="CN1642" i="33"/>
  <c r="CN1547" i="33"/>
  <c r="CN1548" i="33"/>
  <c r="CK1879" i="33"/>
  <c r="CL1775" i="33"/>
  <c r="CK1801" i="33"/>
  <c r="CP1539" i="33"/>
  <c r="AJ1539" i="40"/>
  <c r="CO1542" i="33"/>
  <c r="CK1474" i="33"/>
  <c r="CK1475" i="33"/>
  <c r="CK1665" i="33"/>
  <c r="CL1405" i="33"/>
  <c r="AI1405" i="40"/>
  <c r="CL1410" i="33"/>
  <c r="AI1410" i="40"/>
  <c r="CK1411" i="33"/>
  <c r="CH1742" i="33"/>
  <c r="CA1867" i="33"/>
  <c r="CH1741" i="33"/>
  <c r="BA1982" i="33"/>
  <c r="AX1930" i="33"/>
  <c r="Y1809" i="40"/>
  <c r="Y1810" i="40"/>
  <c r="CI1949" i="33"/>
  <c r="AF1860" i="40"/>
  <c r="AZ1882" i="33"/>
  <c r="AZ1895" i="33"/>
  <c r="AZ1935" i="33"/>
  <c r="AZ1936" i="33"/>
  <c r="AZ2087" i="33"/>
  <c r="AZ2098" i="33"/>
  <c r="CA1659" i="33"/>
  <c r="CA1970" i="33"/>
  <c r="CI1688" i="33"/>
  <c r="CA1658" i="33"/>
  <c r="CA1748" i="33"/>
  <c r="CA1759" i="33"/>
  <c r="CM1642" i="33"/>
  <c r="CH1649" i="33"/>
  <c r="AH1648" i="40"/>
  <c r="AI1468" i="40"/>
  <c r="CL1420" i="33"/>
  <c r="AI1420" i="40"/>
  <c r="AI1414" i="40"/>
  <c r="AI1469" i="40"/>
  <c r="CI1475" i="33"/>
  <c r="AI1415" i="40"/>
  <c r="AI1478" i="40"/>
  <c r="CJ1676" i="33"/>
  <c r="CJ1683" i="33"/>
  <c r="CJ1482" i="33"/>
  <c r="CJ1484" i="33"/>
  <c r="CB1762" i="33"/>
  <c r="AO139" i="40"/>
  <c r="AO150" i="40"/>
  <c r="AN150" i="40"/>
  <c r="AO174" i="40"/>
  <c r="AN175" i="40"/>
  <c r="AN185" i="40"/>
  <c r="AN184" i="40"/>
  <c r="CB1867" i="33"/>
  <c r="CB1659" i="33"/>
  <c r="CB1970" i="33"/>
  <c r="CB1971" i="33"/>
  <c r="CB1980" i="33"/>
  <c r="CB1658" i="33"/>
  <c r="CB1748" i="33"/>
  <c r="CD361" i="33"/>
  <c r="CD568" i="33"/>
  <c r="CC568" i="33"/>
  <c r="CD112" i="33"/>
  <c r="CC1656" i="33"/>
  <c r="AM148" i="40"/>
  <c r="AM138" i="40"/>
  <c r="AM149" i="40"/>
  <c r="AN137" i="40"/>
  <c r="AO159" i="40"/>
  <c r="AN169" i="40"/>
  <c r="AN176" i="40"/>
  <c r="AM186" i="40"/>
  <c r="AN161" i="40"/>
  <c r="AN160" i="40"/>
  <c r="AN170" i="40"/>
  <c r="AM171" i="40"/>
  <c r="AK134" i="33"/>
  <c r="AL124" i="33"/>
  <c r="CN1859" i="33"/>
  <c r="CN1861" i="33"/>
  <c r="CN1885" i="33"/>
  <c r="CP1858" i="33"/>
  <c r="CN1964" i="33"/>
  <c r="CH1810" i="33"/>
  <c r="CH1813" i="33"/>
  <c r="CH1886" i="33"/>
  <c r="AH1766" i="40"/>
  <c r="CG1894" i="33"/>
  <c r="CL1812" i="33"/>
  <c r="CL1947" i="33"/>
  <c r="AI1827" i="40"/>
  <c r="CL1962" i="33"/>
  <c r="AI1842" i="40"/>
  <c r="CG1652" i="33"/>
  <c r="CG1961" i="33"/>
  <c r="BZ1866" i="33"/>
  <c r="BZ1869" i="33"/>
  <c r="BZ1924" i="33"/>
  <c r="AF1804" i="40"/>
  <c r="BY1922" i="33"/>
  <c r="CJ1804" i="33"/>
  <c r="CJ1805" i="33"/>
  <c r="CJ1963" i="33"/>
  <c r="CJ1949" i="33"/>
  <c r="CK1803" i="33"/>
  <c r="CK1804" i="33"/>
  <c r="CK1900" i="33"/>
  <c r="CH1650" i="33"/>
  <c r="AH1650" i="40"/>
  <c r="CL1792" i="33"/>
  <c r="CO1543" i="33"/>
  <c r="CO1544" i="33"/>
  <c r="CO1642" i="33"/>
  <c r="CO1547" i="33"/>
  <c r="CO1548" i="33"/>
  <c r="CL1785" i="33"/>
  <c r="CL1788" i="33"/>
  <c r="CL1794" i="33"/>
  <c r="CJ1737" i="33"/>
  <c r="CJ1738" i="33"/>
  <c r="CK1734" i="33"/>
  <c r="CK1733" i="33"/>
  <c r="CL1474" i="33"/>
  <c r="CL1475" i="33"/>
  <c r="CL1665" i="33"/>
  <c r="AI1665" i="40"/>
  <c r="AI1672" i="40"/>
  <c r="CK1736" i="33"/>
  <c r="CK1756" i="33"/>
  <c r="CI1648" i="33"/>
  <c r="CM1785" i="33"/>
  <c r="CJ1687" i="33"/>
  <c r="CJ1688" i="33"/>
  <c r="CJ1647" i="33"/>
  <c r="CJ1744" i="33"/>
  <c r="CJ1757" i="33"/>
  <c r="CL1732" i="33"/>
  <c r="AI1711" i="40"/>
  <c r="AI1712" i="40"/>
  <c r="CL1777" i="33"/>
  <c r="CL1776" i="33"/>
  <c r="CI1746" i="33"/>
  <c r="CI1745" i="33"/>
  <c r="CQ1539" i="33"/>
  <c r="CP1542" i="33"/>
  <c r="AJ1542" i="40"/>
  <c r="CJ1673" i="33"/>
  <c r="CJ1672" i="33"/>
  <c r="CM1410" i="33"/>
  <c r="CL1411" i="33"/>
  <c r="AI1411" i="40"/>
  <c r="CA1971" i="33"/>
  <c r="AZ1928" i="33"/>
  <c r="AZ1929" i="33"/>
  <c r="AZ1930" i="33"/>
  <c r="AZ1763" i="33"/>
  <c r="BB1981" i="33"/>
  <c r="BA1873" i="33"/>
  <c r="CG1966" i="33"/>
  <c r="CA1749" i="33"/>
  <c r="AG569" i="33"/>
  <c r="AG2081" i="33"/>
  <c r="AG2092" i="33"/>
  <c r="AG361" i="40"/>
  <c r="CB569" i="33"/>
  <c r="CB2081" i="33"/>
  <c r="CB2092" i="33"/>
  <c r="CJ1740" i="33"/>
  <c r="CJ1741" i="33"/>
  <c r="CJ1758" i="33"/>
  <c r="AK569" i="33"/>
  <c r="AK2081" i="33"/>
  <c r="AK2092" i="33"/>
  <c r="CC1655" i="33"/>
  <c r="CC1759" i="33"/>
  <c r="CM1964" i="33"/>
  <c r="CM1859" i="33"/>
  <c r="CM1861" i="33"/>
  <c r="CM1885" i="33"/>
  <c r="CO1858" i="33"/>
  <c r="CH1946" i="33"/>
  <c r="AH1649" i="40"/>
  <c r="CI1650" i="33"/>
  <c r="CI1652" i="33"/>
  <c r="CA1750" i="33"/>
  <c r="AI1474" i="40"/>
  <c r="AI1475" i="40"/>
  <c r="CM1405" i="33"/>
  <c r="CI1676" i="33"/>
  <c r="CI1482" i="33"/>
  <c r="CI1673" i="33"/>
  <c r="CI1672" i="33"/>
  <c r="BX569" i="33"/>
  <c r="BX2081" i="33"/>
  <c r="BX2092" i="33"/>
  <c r="CK1676" i="33"/>
  <c r="CK1683" i="33"/>
  <c r="CK1482" i="33"/>
  <c r="AL123" i="33"/>
  <c r="V124" i="40"/>
  <c r="V134" i="40"/>
  <c r="CE112" i="33"/>
  <c r="CD1656" i="33"/>
  <c r="CD1655" i="33"/>
  <c r="CD1759" i="33"/>
  <c r="CB1750" i="33"/>
  <c r="CB1749" i="33"/>
  <c r="AN148" i="40"/>
  <c r="AO137" i="40"/>
  <c r="AN138" i="40"/>
  <c r="AN149" i="40"/>
  <c r="AO161" i="40"/>
  <c r="AO171" i="40"/>
  <c r="AN171" i="40"/>
  <c r="CC569" i="33"/>
  <c r="CC2081" i="33"/>
  <c r="CC2092" i="33"/>
  <c r="AS569" i="33"/>
  <c r="AS2081" i="33"/>
  <c r="AS2092" i="33"/>
  <c r="BQ569" i="33"/>
  <c r="BQ2081" i="33"/>
  <c r="BQ2092" i="33"/>
  <c r="BR569" i="33"/>
  <c r="BL569" i="33"/>
  <c r="BL2081" i="33"/>
  <c r="BL2092" i="33"/>
  <c r="AH569" i="33"/>
  <c r="AO569" i="33"/>
  <c r="AO2081" i="33"/>
  <c r="AO2092" i="33"/>
  <c r="BM569" i="33"/>
  <c r="BM2081" i="33"/>
  <c r="BM2092" i="33"/>
  <c r="BJ569" i="33"/>
  <c r="BA569" i="33"/>
  <c r="BA2081" i="33"/>
  <c r="BA2092" i="33"/>
  <c r="AP569" i="33"/>
  <c r="BF569" i="33"/>
  <c r="BU569" i="33"/>
  <c r="BU2081" i="33"/>
  <c r="BU2092" i="33"/>
  <c r="AM569" i="33"/>
  <c r="AM2081" i="33"/>
  <c r="AM2092" i="33"/>
  <c r="AW569" i="33"/>
  <c r="AW2081" i="33"/>
  <c r="AW2092" i="33"/>
  <c r="AL569" i="33"/>
  <c r="AI569" i="33"/>
  <c r="AI2081" i="33"/>
  <c r="AI2092" i="33"/>
  <c r="BD569" i="33"/>
  <c r="BD2081" i="33"/>
  <c r="BD2092" i="33"/>
  <c r="BO569" i="33"/>
  <c r="BO2081" i="33"/>
  <c r="BO2092" i="33"/>
  <c r="AQ569" i="33"/>
  <c r="AQ2081" i="33"/>
  <c r="AQ2092" i="33"/>
  <c r="BN569" i="33"/>
  <c r="AV569" i="33"/>
  <c r="AV2081" i="33"/>
  <c r="AV2092" i="33"/>
  <c r="BG569" i="33"/>
  <c r="BG2081" i="33"/>
  <c r="BG2092" i="33"/>
  <c r="AD569" i="33"/>
  <c r="AZ569" i="33"/>
  <c r="AZ2081" i="33"/>
  <c r="AZ2092" i="33"/>
  <c r="BP569" i="33"/>
  <c r="BP2081" i="33"/>
  <c r="BP2092" i="33"/>
  <c r="CA569" i="33"/>
  <c r="CA2081" i="33"/>
  <c r="CA2092" i="33"/>
  <c r="BZ569" i="33"/>
  <c r="AF569" i="33"/>
  <c r="AF2081" i="33"/>
  <c r="AF2092" i="33"/>
  <c r="BB569" i="33"/>
  <c r="BK569" i="33"/>
  <c r="BK2081" i="33"/>
  <c r="BK2092" i="33"/>
  <c r="AU569" i="33"/>
  <c r="AU2081" i="33"/>
  <c r="AU2092" i="33"/>
  <c r="BT569" i="33"/>
  <c r="BT2081" i="33"/>
  <c r="BT2092" i="33"/>
  <c r="AG568" i="40"/>
  <c r="BH569" i="33"/>
  <c r="BH2081" i="33"/>
  <c r="BH2092" i="33"/>
  <c r="AA569" i="33"/>
  <c r="AJ569" i="33"/>
  <c r="AJ2081" i="33"/>
  <c r="AJ2092" i="33"/>
  <c r="BV569" i="33"/>
  <c r="AR569" i="33"/>
  <c r="AR2081" i="33"/>
  <c r="AR2092" i="33"/>
  <c r="AT569" i="33"/>
  <c r="AN569" i="33"/>
  <c r="AN2081" i="33"/>
  <c r="AN2092" i="33"/>
  <c r="BW569" i="33"/>
  <c r="BW2081" i="33"/>
  <c r="BW2092" i="33"/>
  <c r="BS569" i="33"/>
  <c r="BS2081" i="33"/>
  <c r="BS2092" i="33"/>
  <c r="AC569" i="33"/>
  <c r="AC2081" i="33"/>
  <c r="AC2092" i="33"/>
  <c r="BC569" i="33"/>
  <c r="BC2081" i="33"/>
  <c r="BC2092" i="33"/>
  <c r="BE569" i="33"/>
  <c r="BE2081" i="33"/>
  <c r="BE2092" i="33"/>
  <c r="AX569" i="33"/>
  <c r="AY569" i="33"/>
  <c r="AY2081" i="33"/>
  <c r="AY2092" i="33"/>
  <c r="AE569" i="33"/>
  <c r="AE2081" i="33"/>
  <c r="AE2092" i="33"/>
  <c r="BI569" i="33"/>
  <c r="BI2081" i="33"/>
  <c r="BI2092" i="33"/>
  <c r="AO175" i="40"/>
  <c r="AO185" i="40"/>
  <c r="AO184" i="40"/>
  <c r="AO169" i="40"/>
  <c r="BY569" i="33"/>
  <c r="BY2081" i="33"/>
  <c r="BY2092" i="33"/>
  <c r="CD569" i="33"/>
  <c r="AB569" i="33"/>
  <c r="AB2081" i="33"/>
  <c r="AB2092" i="33"/>
  <c r="AO176" i="40"/>
  <c r="AO186" i="40"/>
  <c r="AN186" i="40"/>
  <c r="AG112" i="40"/>
  <c r="AL134" i="33"/>
  <c r="AM124" i="33"/>
  <c r="AM123" i="33"/>
  <c r="AM133" i="33"/>
  <c r="CK1805" i="33"/>
  <c r="CK1963" i="33"/>
  <c r="CK1949" i="33"/>
  <c r="CO1859" i="33"/>
  <c r="CO1964" i="33"/>
  <c r="CM1812" i="33"/>
  <c r="CM1947" i="33"/>
  <c r="CM1962" i="33"/>
  <c r="CI1810" i="33"/>
  <c r="CI1813" i="33"/>
  <c r="CI1886" i="33"/>
  <c r="CH1894" i="33"/>
  <c r="AH1774" i="40"/>
  <c r="CA1866" i="33"/>
  <c r="CA1869" i="33"/>
  <c r="CA1924" i="33"/>
  <c r="BZ1922" i="33"/>
  <c r="CH1652" i="33"/>
  <c r="AH1652" i="40"/>
  <c r="CH1961" i="33"/>
  <c r="CH1966" i="33"/>
  <c r="CJ1746" i="33"/>
  <c r="CJ1745" i="33"/>
  <c r="CL1900" i="33"/>
  <c r="AI1780" i="40"/>
  <c r="CL1803" i="33"/>
  <c r="CL1793" i="33"/>
  <c r="CM1792" i="33"/>
  <c r="CJ1648" i="33"/>
  <c r="CJ1649" i="33"/>
  <c r="CJ1946" i="33"/>
  <c r="CJ1950" i="33"/>
  <c r="CK1737" i="33"/>
  <c r="CK1738" i="33"/>
  <c r="CL1802" i="33"/>
  <c r="CL1880" i="33"/>
  <c r="CM1783" i="33"/>
  <c r="CM1784" i="33"/>
  <c r="CL1784" i="33"/>
  <c r="CM1880" i="33"/>
  <c r="CM1890" i="33"/>
  <c r="CM1802" i="33"/>
  <c r="CN1783" i="33"/>
  <c r="CN1418" i="33"/>
  <c r="CM1732" i="33"/>
  <c r="CK1757" i="33"/>
  <c r="CK1744" i="33"/>
  <c r="CK1687" i="33"/>
  <c r="CK1688" i="33"/>
  <c r="CK1647" i="33"/>
  <c r="CK1673" i="33"/>
  <c r="CK1672" i="33"/>
  <c r="AJ1406" i="40"/>
  <c r="CP1547" i="33"/>
  <c r="CP1548" i="33"/>
  <c r="AJ1548" i="40"/>
  <c r="CP1543" i="33"/>
  <c r="CP1544" i="33"/>
  <c r="CP1642" i="33"/>
  <c r="AJ1642" i="40"/>
  <c r="CR1539" i="33"/>
  <c r="CQ1542" i="33"/>
  <c r="CN1405" i="33"/>
  <c r="CL1801" i="33"/>
  <c r="CL1879" i="33"/>
  <c r="CM1777" i="33"/>
  <c r="CL1733" i="33"/>
  <c r="CL1734" i="33"/>
  <c r="CN1785" i="33"/>
  <c r="AJ1471" i="40"/>
  <c r="CM1794" i="33"/>
  <c r="AJ1472" i="40"/>
  <c r="CL1736" i="33"/>
  <c r="AI1715" i="40"/>
  <c r="AI1716" i="40"/>
  <c r="CL1756" i="33"/>
  <c r="AI1735" i="40"/>
  <c r="AI1641" i="40"/>
  <c r="CI1649" i="33"/>
  <c r="AI1479" i="40"/>
  <c r="CM1788" i="33"/>
  <c r="CN1410" i="33"/>
  <c r="CM1411" i="33"/>
  <c r="AA2081" i="33"/>
  <c r="CO1861" i="33"/>
  <c r="CO1885" i="33"/>
  <c r="CQ1858" i="33"/>
  <c r="BA1882" i="33"/>
  <c r="BA1895" i="33"/>
  <c r="BA1935" i="33"/>
  <c r="BA1936" i="33"/>
  <c r="BA2087" i="33"/>
  <c r="BA2098" i="33"/>
  <c r="CH1950" i="33"/>
  <c r="AH1830" i="40"/>
  <c r="AH1826" i="40"/>
  <c r="BB1982" i="33"/>
  <c r="Z1861" i="40"/>
  <c r="CM1775" i="33"/>
  <c r="CM1776" i="33"/>
  <c r="AI1759" i="40"/>
  <c r="CL1890" i="33"/>
  <c r="AI1770" i="40"/>
  <c r="AI1760" i="40"/>
  <c r="AG1738" i="40"/>
  <c r="AH1841" i="40"/>
  <c r="CA1980" i="33"/>
  <c r="AH1846" i="40"/>
  <c r="CC1659" i="33"/>
  <c r="CC1762" i="33"/>
  <c r="CC1658" i="33"/>
  <c r="CC1867" i="33"/>
  <c r="AG1655" i="40"/>
  <c r="AJ1544" i="40"/>
  <c r="AJ1547" i="40"/>
  <c r="AG1656" i="40"/>
  <c r="AJ1543" i="40"/>
  <c r="CI1961" i="33"/>
  <c r="CI1946" i="33"/>
  <c r="CK1684" i="33"/>
  <c r="CI1484" i="33"/>
  <c r="CI1740" i="33"/>
  <c r="CI1683" i="33"/>
  <c r="CI1684" i="33"/>
  <c r="CI1758" i="33"/>
  <c r="CJ1684" i="33"/>
  <c r="CM1418" i="33"/>
  <c r="CN1420" i="33"/>
  <c r="CL1676" i="33"/>
  <c r="CL1683" i="33"/>
  <c r="CL1482" i="33"/>
  <c r="AI1482" i="40"/>
  <c r="CK1758" i="33"/>
  <c r="CK1740" i="33"/>
  <c r="CK1742" i="33"/>
  <c r="CK1484" i="33"/>
  <c r="AO160" i="40"/>
  <c r="AO170" i="40"/>
  <c r="AM134" i="33"/>
  <c r="BJ2081" i="33"/>
  <c r="AB569" i="40"/>
  <c r="CD1867" i="33"/>
  <c r="CD1659" i="33"/>
  <c r="CD1970" i="33"/>
  <c r="CD1971" i="33"/>
  <c r="CD1980" i="33"/>
  <c r="CD1658" i="33"/>
  <c r="CD1748" i="33"/>
  <c r="AD2081" i="33"/>
  <c r="T569" i="40"/>
  <c r="AL2081" i="33"/>
  <c r="V569" i="40"/>
  <c r="AG233" i="40"/>
  <c r="AX2081" i="33"/>
  <c r="Y569" i="40"/>
  <c r="CF112" i="33"/>
  <c r="CE1656" i="33"/>
  <c r="CD2081" i="33"/>
  <c r="AG569" i="40"/>
  <c r="BV2081" i="33"/>
  <c r="AE569" i="40"/>
  <c r="BB2081" i="33"/>
  <c r="Z569" i="40"/>
  <c r="AH2081" i="33"/>
  <c r="U569" i="40"/>
  <c r="AP2081" i="33"/>
  <c r="W569" i="40"/>
  <c r="BN2081" i="33"/>
  <c r="AC569" i="40"/>
  <c r="AO148" i="40"/>
  <c r="AO138" i="40"/>
  <c r="AO149" i="40"/>
  <c r="CD1762" i="33"/>
  <c r="AT2081" i="33"/>
  <c r="X569" i="40"/>
  <c r="AN124" i="33"/>
  <c r="AN123" i="33"/>
  <c r="AN133" i="33"/>
  <c r="BZ2081" i="33"/>
  <c r="AF569" i="40"/>
  <c r="BF2081" i="33"/>
  <c r="AA569" i="40"/>
  <c r="BR2081" i="33"/>
  <c r="AD569" i="40"/>
  <c r="AL133" i="33"/>
  <c r="V123" i="40"/>
  <c r="V133" i="40"/>
  <c r="CP1859" i="33"/>
  <c r="CP1861" i="33"/>
  <c r="CP1885" i="33"/>
  <c r="CP1964" i="33"/>
  <c r="AJ1844" i="40"/>
  <c r="CJ1810" i="33"/>
  <c r="CJ1813" i="33"/>
  <c r="CJ1886" i="33"/>
  <c r="CI1894" i="33"/>
  <c r="CN1812" i="33"/>
  <c r="CN1947" i="33"/>
  <c r="CN1962" i="33"/>
  <c r="CB1866" i="33"/>
  <c r="CB1869" i="33"/>
  <c r="CB1924" i="33"/>
  <c r="CA1922" i="33"/>
  <c r="CL1804" i="33"/>
  <c r="CL1805" i="33"/>
  <c r="CL1963" i="33"/>
  <c r="CL1949" i="33"/>
  <c r="AI1829" i="40"/>
  <c r="CN1880" i="33"/>
  <c r="CN1890" i="33"/>
  <c r="CN1802" i="33"/>
  <c r="CO1783" i="33"/>
  <c r="CN1784" i="33"/>
  <c r="CM1900" i="33"/>
  <c r="CM1803" i="33"/>
  <c r="CM1793" i="33"/>
  <c r="CN1792" i="33"/>
  <c r="CM1801" i="33"/>
  <c r="CM1879" i="33"/>
  <c r="CN1775" i="33"/>
  <c r="CJ1650" i="33"/>
  <c r="CJ1961" i="33"/>
  <c r="CJ1966" i="33"/>
  <c r="AJ1466" i="40"/>
  <c r="CK1648" i="33"/>
  <c r="CS1539" i="33"/>
  <c r="CR1542" i="33"/>
  <c r="AJ1403" i="40"/>
  <c r="CO1418" i="33"/>
  <c r="CL1673" i="33"/>
  <c r="CL1672" i="33"/>
  <c r="CN1794" i="33"/>
  <c r="CK1745" i="33"/>
  <c r="CK1746" i="33"/>
  <c r="CL1647" i="33"/>
  <c r="AI1647" i="40"/>
  <c r="CL1687" i="33"/>
  <c r="CL1688" i="33"/>
  <c r="AI1688" i="40"/>
  <c r="CL1757" i="33"/>
  <c r="AI1736" i="40"/>
  <c r="CL1744" i="33"/>
  <c r="AI1723" i="40"/>
  <c r="AI1724" i="40"/>
  <c r="CN1474" i="33"/>
  <c r="CN1475" i="33"/>
  <c r="CN1665" i="33"/>
  <c r="CN1788" i="33"/>
  <c r="AJ1465" i="40"/>
  <c r="CO1794" i="33"/>
  <c r="CM1734" i="33"/>
  <c r="CM1733" i="33"/>
  <c r="CL1738" i="33"/>
  <c r="CL1737" i="33"/>
  <c r="CN1732" i="33"/>
  <c r="CN1777" i="33"/>
  <c r="CM1736" i="33"/>
  <c r="CM1756" i="33"/>
  <c r="CQ1547" i="33"/>
  <c r="CQ1543" i="33"/>
  <c r="AJ1400" i="40"/>
  <c r="CO1410" i="33"/>
  <c r="CN1411" i="33"/>
  <c r="AA2092" i="33"/>
  <c r="L9" i="44"/>
  <c r="K24" i="45"/>
  <c r="K9" i="44"/>
  <c r="CK1741" i="33"/>
  <c r="CR1858" i="33"/>
  <c r="AJ1765" i="40"/>
  <c r="AP2092" i="33"/>
  <c r="W1882" i="40"/>
  <c r="W1871" i="40"/>
  <c r="CD2092" i="33"/>
  <c r="AG1882" i="40"/>
  <c r="AG1871" i="40"/>
  <c r="CI1950" i="33"/>
  <c r="AT2092" i="33"/>
  <c r="X1882" i="40"/>
  <c r="X1871" i="40"/>
  <c r="AD2092" i="33"/>
  <c r="T1882" i="40"/>
  <c r="T1871" i="40"/>
  <c r="CI1966" i="33"/>
  <c r="BR2092" i="33"/>
  <c r="AD1882" i="40"/>
  <c r="AD1871" i="40"/>
  <c r="AH2092" i="33"/>
  <c r="U1882" i="40"/>
  <c r="U1871" i="40"/>
  <c r="BC1981" i="33"/>
  <c r="BB1873" i="33"/>
  <c r="Z1862" i="40"/>
  <c r="AI1843" i="40"/>
  <c r="BF2092" i="33"/>
  <c r="AA1882" i="40"/>
  <c r="AA1871" i="40"/>
  <c r="BB2092" i="33"/>
  <c r="Z1882" i="40"/>
  <c r="Z1871" i="40"/>
  <c r="AX2092" i="33"/>
  <c r="Y1882" i="40"/>
  <c r="Y1871" i="40"/>
  <c r="BZ2092" i="33"/>
  <c r="AF1882" i="40"/>
  <c r="AF1871" i="40"/>
  <c r="BN2092" i="33"/>
  <c r="AC1882" i="40"/>
  <c r="AC1871" i="40"/>
  <c r="BV2092" i="33"/>
  <c r="AE1882" i="40"/>
  <c r="AE1871" i="40"/>
  <c r="BJ2092" i="33"/>
  <c r="AB1882" i="40"/>
  <c r="AB1871" i="40"/>
  <c r="BA1763" i="33"/>
  <c r="BA1928" i="33"/>
  <c r="BA1929" i="33"/>
  <c r="BA1930" i="33"/>
  <c r="AL2092" i="33"/>
  <c r="V1882" i="40"/>
  <c r="V1871" i="40"/>
  <c r="AG1741" i="40"/>
  <c r="AI1687" i="40"/>
  <c r="AI1676" i="40"/>
  <c r="AI1683" i="40"/>
  <c r="CC1748" i="33"/>
  <c r="CD1750" i="33"/>
  <c r="AG1658" i="40"/>
  <c r="CC1970" i="33"/>
  <c r="AG1659" i="40"/>
  <c r="CL1758" i="33"/>
  <c r="AI1737" i="40"/>
  <c r="CL1684" i="33"/>
  <c r="CL1740" i="33"/>
  <c r="CL1741" i="33"/>
  <c r="CQ1548" i="33"/>
  <c r="CE1655" i="33"/>
  <c r="CE1659" i="33"/>
  <c r="CQ1544" i="33"/>
  <c r="CK1650" i="33"/>
  <c r="CK1961" i="33"/>
  <c r="CK1966" i="33"/>
  <c r="CM1474" i="33"/>
  <c r="CM1665" i="33"/>
  <c r="CI1741" i="33"/>
  <c r="CI1742" i="33"/>
  <c r="CJ1742" i="33"/>
  <c r="CO1405" i="33"/>
  <c r="AN134" i="33"/>
  <c r="CM1420" i="33"/>
  <c r="AO124" i="33"/>
  <c r="AO123" i="33"/>
  <c r="AO133" i="33"/>
  <c r="CO1420" i="33"/>
  <c r="CL1484" i="33"/>
  <c r="AI1484" i="40"/>
  <c r="CG112" i="33"/>
  <c r="CF1656" i="33"/>
  <c r="CF1655" i="33"/>
  <c r="CF1759" i="33"/>
  <c r="CD1749" i="33"/>
  <c r="CO1812" i="33"/>
  <c r="CO1962" i="33"/>
  <c r="CO1947" i="33"/>
  <c r="CK1810" i="33"/>
  <c r="CK1813" i="33"/>
  <c r="CK1886" i="33"/>
  <c r="CJ1894" i="33"/>
  <c r="CC1866" i="33"/>
  <c r="CC1869" i="33"/>
  <c r="CC1924" i="33"/>
  <c r="CB1922" i="33"/>
  <c r="CM1804" i="33"/>
  <c r="CM1805" i="33"/>
  <c r="CM1963" i="33"/>
  <c r="CK1649" i="33"/>
  <c r="CL1648" i="33"/>
  <c r="CL1649" i="33"/>
  <c r="CL1946" i="33"/>
  <c r="CL1950" i="33"/>
  <c r="CM1757" i="33"/>
  <c r="CM1744" i="33"/>
  <c r="CM1687" i="33"/>
  <c r="CM1647" i="33"/>
  <c r="CP1405" i="33"/>
  <c r="CJ1652" i="33"/>
  <c r="CN1756" i="33"/>
  <c r="CN1736" i="33"/>
  <c r="CN1900" i="33"/>
  <c r="CN1803" i="33"/>
  <c r="CN1793" i="33"/>
  <c r="CO1792" i="33"/>
  <c r="CO1793" i="33"/>
  <c r="CP1418" i="33"/>
  <c r="AJ1418" i="40"/>
  <c r="CO1665" i="33"/>
  <c r="CO1474" i="33"/>
  <c r="CO1475" i="33"/>
  <c r="CN1879" i="33"/>
  <c r="CO1775" i="33"/>
  <c r="CN1801" i="33"/>
  <c r="CN1776" i="33"/>
  <c r="CL1745" i="33"/>
  <c r="CL1746" i="33"/>
  <c r="CR1547" i="33"/>
  <c r="CR1548" i="33"/>
  <c r="CR1543" i="33"/>
  <c r="CR1544" i="33"/>
  <c r="CR1642" i="33"/>
  <c r="CO1732" i="33"/>
  <c r="CO1900" i="33"/>
  <c r="CO1803" i="33"/>
  <c r="CP1792" i="33"/>
  <c r="CO1777" i="33"/>
  <c r="CS1542" i="33"/>
  <c r="CT1539" i="33"/>
  <c r="AK1539" i="40"/>
  <c r="CM1737" i="33"/>
  <c r="CM1738" i="33"/>
  <c r="CN1733" i="33"/>
  <c r="CN1734" i="33"/>
  <c r="CO1785" i="33"/>
  <c r="CP1410" i="33"/>
  <c r="AJ1410" i="40"/>
  <c r="CO1411" i="33"/>
  <c r="CC1749" i="33"/>
  <c r="CM1949" i="33"/>
  <c r="Z1753" i="40"/>
  <c r="BB1882" i="33"/>
  <c r="BB1935" i="33"/>
  <c r="BC1982" i="33"/>
  <c r="CC1971" i="33"/>
  <c r="AG1850" i="40"/>
  <c r="AI1719" i="40"/>
  <c r="AI1720" i="40"/>
  <c r="CC1750" i="33"/>
  <c r="AG1727" i="40"/>
  <c r="AG1728" i="40"/>
  <c r="CM1688" i="33"/>
  <c r="AO134" i="33"/>
  <c r="CL1742" i="33"/>
  <c r="CK1652" i="33"/>
  <c r="CE1658" i="33"/>
  <c r="CE1867" i="33"/>
  <c r="CE1762" i="33"/>
  <c r="CQ1642" i="33"/>
  <c r="CE1759" i="33"/>
  <c r="AP124" i="33"/>
  <c r="W124" i="40"/>
  <c r="W134" i="40"/>
  <c r="AI1648" i="40"/>
  <c r="CE1970" i="33"/>
  <c r="CK1946" i="33"/>
  <c r="AI1649" i="40"/>
  <c r="AJ1414" i="40"/>
  <c r="AJ1415" i="40"/>
  <c r="CM1475" i="33"/>
  <c r="AJ1404" i="40"/>
  <c r="AJ1473" i="40"/>
  <c r="AJ1469" i="40"/>
  <c r="AJ1405" i="40"/>
  <c r="AJ1468" i="40"/>
  <c r="CF1762" i="33"/>
  <c r="CN1676" i="33"/>
  <c r="CN1740" i="33"/>
  <c r="CN1482" i="33"/>
  <c r="CP1420" i="33"/>
  <c r="AJ1420" i="40"/>
  <c r="CF1867" i="33"/>
  <c r="CF1658" i="33"/>
  <c r="CF1748" i="33"/>
  <c r="CF1659" i="33"/>
  <c r="CF1970" i="33"/>
  <c r="CF1971" i="33"/>
  <c r="CF1980" i="33"/>
  <c r="CH112" i="33"/>
  <c r="AH112" i="40"/>
  <c r="CG1656" i="33"/>
  <c r="CG1655" i="33"/>
  <c r="CG1759" i="33"/>
  <c r="CR1859" i="33"/>
  <c r="CR1861" i="33"/>
  <c r="CR1885" i="33"/>
  <c r="CT1858" i="33"/>
  <c r="CR1964" i="33"/>
  <c r="CP1812" i="33"/>
  <c r="CP1962" i="33"/>
  <c r="AJ1842" i="40"/>
  <c r="CP1947" i="33"/>
  <c r="AJ1827" i="40"/>
  <c r="CL1810" i="33"/>
  <c r="CL1813" i="33"/>
  <c r="CL1886" i="33"/>
  <c r="AI1766" i="40"/>
  <c r="CK1894" i="33"/>
  <c r="CD1866" i="33"/>
  <c r="CD1869" i="33"/>
  <c r="CD1924" i="33"/>
  <c r="AG1804" i="40"/>
  <c r="CC1922" i="33"/>
  <c r="CL1650" i="33"/>
  <c r="CL1961" i="33"/>
  <c r="CN1804" i="33"/>
  <c r="CN1805" i="33"/>
  <c r="CN1963" i="33"/>
  <c r="CN1949" i="33"/>
  <c r="CP1785" i="33"/>
  <c r="CP1788" i="33"/>
  <c r="CQ1777" i="33"/>
  <c r="CN1737" i="33"/>
  <c r="CN1738" i="33"/>
  <c r="CP1474" i="33"/>
  <c r="CP1475" i="33"/>
  <c r="CQ1794" i="33"/>
  <c r="CM1648" i="33"/>
  <c r="CO1776" i="33"/>
  <c r="CO1879" i="33"/>
  <c r="CP1775" i="33"/>
  <c r="CO1801" i="33"/>
  <c r="CN1757" i="33"/>
  <c r="CN1744" i="33"/>
  <c r="CN1687" i="33"/>
  <c r="CN1688" i="33"/>
  <c r="CN1647" i="33"/>
  <c r="CM1745" i="33"/>
  <c r="CM1746" i="33"/>
  <c r="CO1802" i="33"/>
  <c r="CO1880" i="33"/>
  <c r="CO1890" i="33"/>
  <c r="CP1783" i="33"/>
  <c r="CO1784" i="33"/>
  <c r="CO1788" i="33"/>
  <c r="CT1542" i="33"/>
  <c r="AK1542" i="40"/>
  <c r="CU1539" i="33"/>
  <c r="CO1734" i="33"/>
  <c r="CO1733" i="33"/>
  <c r="CS1547" i="33"/>
  <c r="CS1548" i="33"/>
  <c r="CS1543" i="33"/>
  <c r="CS1544" i="33"/>
  <c r="CS1642" i="33"/>
  <c r="CO1756" i="33"/>
  <c r="CO1736" i="33"/>
  <c r="CN1673" i="33"/>
  <c r="CN1672" i="33"/>
  <c r="CP1794" i="33"/>
  <c r="CP1732" i="33"/>
  <c r="AJ1711" i="40"/>
  <c r="AJ1712" i="40"/>
  <c r="CP1777" i="33"/>
  <c r="CQ1410" i="33"/>
  <c r="CP1411" i="33"/>
  <c r="AJ1411" i="40"/>
  <c r="CK1950" i="33"/>
  <c r="AI1830" i="40"/>
  <c r="AI1826" i="40"/>
  <c r="BB1895" i="33"/>
  <c r="Z1762" i="40"/>
  <c r="CE1971" i="33"/>
  <c r="CC1980" i="33"/>
  <c r="AG1851" i="40"/>
  <c r="BD1981" i="33"/>
  <c r="BC1873" i="33"/>
  <c r="CL1966" i="33"/>
  <c r="AI1846" i="40"/>
  <c r="AI1841" i="40"/>
  <c r="BB1936" i="33"/>
  <c r="Z1815" i="40"/>
  <c r="CE1748" i="33"/>
  <c r="CE1750" i="33"/>
  <c r="CN1758" i="33"/>
  <c r="AJ1478" i="40"/>
  <c r="CP1665" i="33"/>
  <c r="AJ1665" i="40"/>
  <c r="AJ1672" i="40"/>
  <c r="AQ124" i="33"/>
  <c r="AQ123" i="33"/>
  <c r="AP134" i="33"/>
  <c r="CN1683" i="33"/>
  <c r="AP123" i="33"/>
  <c r="W123" i="40"/>
  <c r="W133" i="40"/>
  <c r="CQ1859" i="33"/>
  <c r="CQ1861" i="33"/>
  <c r="CQ1885" i="33"/>
  <c r="CS1858" i="33"/>
  <c r="CQ1964" i="33"/>
  <c r="CM1650" i="33"/>
  <c r="CM1652" i="33"/>
  <c r="AI1650" i="40"/>
  <c r="AJ1479" i="40"/>
  <c r="CM1482" i="33"/>
  <c r="CM1676" i="33"/>
  <c r="CQ1405" i="33"/>
  <c r="AJ1474" i="40"/>
  <c r="AJ1475" i="40"/>
  <c r="CM1672" i="33"/>
  <c r="CM1673" i="33"/>
  <c r="CN1484" i="33"/>
  <c r="CO1676" i="33"/>
  <c r="CO1740" i="33"/>
  <c r="CO1482" i="33"/>
  <c r="CF1749" i="33"/>
  <c r="CG1867" i="33"/>
  <c r="CG1658" i="33"/>
  <c r="CG1748" i="33"/>
  <c r="CG1659" i="33"/>
  <c r="CG1970" i="33"/>
  <c r="CG1971" i="33"/>
  <c r="CG1980" i="33"/>
  <c r="CG1762" i="33"/>
  <c r="CI112" i="33"/>
  <c r="CH1656" i="33"/>
  <c r="CH1655" i="33"/>
  <c r="CH1759" i="33"/>
  <c r="AH1738" i="40"/>
  <c r="CS1859" i="33"/>
  <c r="CS1964" i="33"/>
  <c r="CM1810" i="33"/>
  <c r="CM1813" i="33"/>
  <c r="CM1886" i="33"/>
  <c r="CL1894" i="33"/>
  <c r="AI1774" i="40"/>
  <c r="CQ1812" i="33"/>
  <c r="CQ1962" i="33"/>
  <c r="CQ1947" i="33"/>
  <c r="CL1652" i="33"/>
  <c r="AI1652" i="40"/>
  <c r="CE1866" i="33"/>
  <c r="CE1869" i="33"/>
  <c r="CE1924" i="33"/>
  <c r="CD1922" i="33"/>
  <c r="CM1649" i="33"/>
  <c r="CO1672" i="33"/>
  <c r="CO1673" i="33"/>
  <c r="CP1879" i="33"/>
  <c r="CP1801" i="33"/>
  <c r="CP1776" i="33"/>
  <c r="CN1648" i="33"/>
  <c r="CN1650" i="33"/>
  <c r="CN1961" i="33"/>
  <c r="CN1966" i="33"/>
  <c r="CQ1879" i="33"/>
  <c r="CR1775" i="33"/>
  <c r="CQ1801" i="33"/>
  <c r="CP1803" i="33"/>
  <c r="CP1900" i="33"/>
  <c r="AJ1780" i="40"/>
  <c r="CQ1792" i="33"/>
  <c r="CQ1793" i="33"/>
  <c r="CP1793" i="33"/>
  <c r="CQ1803" i="33"/>
  <c r="CQ1900" i="33"/>
  <c r="CR1792" i="33"/>
  <c r="CN1741" i="33"/>
  <c r="AK1471" i="40"/>
  <c r="CN1746" i="33"/>
  <c r="CN1745" i="33"/>
  <c r="CR1418" i="33"/>
  <c r="CQ1732" i="33"/>
  <c r="CP1733" i="33"/>
  <c r="CP1734" i="33"/>
  <c r="CO1647" i="33"/>
  <c r="CO1757" i="33"/>
  <c r="CO1744" i="33"/>
  <c r="CO1687" i="33"/>
  <c r="CO1688" i="33"/>
  <c r="CO1804" i="33"/>
  <c r="CO1805" i="33"/>
  <c r="CO1963" i="33"/>
  <c r="CO1949" i="33"/>
  <c r="AK1472" i="40"/>
  <c r="CO1738" i="33"/>
  <c r="CO1737" i="33"/>
  <c r="CU1542" i="33"/>
  <c r="CV1539" i="33"/>
  <c r="CR1405" i="33"/>
  <c r="CR1777" i="33"/>
  <c r="AJ1641" i="40"/>
  <c r="CP1756" i="33"/>
  <c r="AJ1735" i="40"/>
  <c r="CP1736" i="33"/>
  <c r="AJ1715" i="40"/>
  <c r="AJ1716" i="40"/>
  <c r="CT1543" i="33"/>
  <c r="CT1544" i="33"/>
  <c r="CT1642" i="33"/>
  <c r="AK1642" i="40"/>
  <c r="CT1547" i="33"/>
  <c r="CT1548" i="33"/>
  <c r="AK1548" i="40"/>
  <c r="AK1406" i="40"/>
  <c r="CQ1785" i="33"/>
  <c r="CP1802" i="33"/>
  <c r="CP1880" i="33"/>
  <c r="CQ1783" i="33"/>
  <c r="CP1784" i="33"/>
  <c r="CR1410" i="33"/>
  <c r="CQ1411" i="33"/>
  <c r="AR124" i="33"/>
  <c r="AR123" i="33"/>
  <c r="AQ133" i="33"/>
  <c r="AQ134" i="33"/>
  <c r="BB2087" i="33"/>
  <c r="Z1816" i="40"/>
  <c r="AG1860" i="40"/>
  <c r="CE1980" i="33"/>
  <c r="CQ1775" i="33"/>
  <c r="CQ1776" i="33"/>
  <c r="AJ1759" i="40"/>
  <c r="BC1882" i="33"/>
  <c r="BC1895" i="33"/>
  <c r="BC1935" i="33"/>
  <c r="BC1936" i="33"/>
  <c r="BC2087" i="33"/>
  <c r="BC2098" i="33"/>
  <c r="CP1890" i="33"/>
  <c r="AJ1770" i="40"/>
  <c r="AJ1760" i="40"/>
  <c r="BD1982" i="33"/>
  <c r="BB1928" i="33"/>
  <c r="Z1775" i="40"/>
  <c r="BB1763" i="33"/>
  <c r="Z1742" i="40"/>
  <c r="CE1749" i="33"/>
  <c r="CF1750" i="33"/>
  <c r="CN1684" i="33"/>
  <c r="CO1758" i="33"/>
  <c r="CO1684" i="33"/>
  <c r="CO1683" i="33"/>
  <c r="AP133" i="33"/>
  <c r="AK1544" i="40"/>
  <c r="AH1656" i="40"/>
  <c r="AK1547" i="40"/>
  <c r="CS1861" i="33"/>
  <c r="CS1885" i="33"/>
  <c r="CU1858" i="33"/>
  <c r="AK1543" i="40"/>
  <c r="AH1655" i="40"/>
  <c r="CM1961" i="33"/>
  <c r="CM1946" i="33"/>
  <c r="CQ1418" i="33"/>
  <c r="CM1484" i="33"/>
  <c r="CM1683" i="33"/>
  <c r="CM1758" i="33"/>
  <c r="CM1684" i="33"/>
  <c r="CM1740" i="33"/>
  <c r="CR1420" i="33"/>
  <c r="CP1676" i="33"/>
  <c r="CP1683" i="33"/>
  <c r="CP1482" i="33"/>
  <c r="AJ1482" i="40"/>
  <c r="CO1484" i="33"/>
  <c r="CG1750" i="33"/>
  <c r="CG1749" i="33"/>
  <c r="CH1762" i="33"/>
  <c r="AH1741" i="40"/>
  <c r="CH1658" i="33"/>
  <c r="AH1658" i="40"/>
  <c r="CH1867" i="33"/>
  <c r="CH1659" i="33"/>
  <c r="CH1970" i="33"/>
  <c r="CJ112" i="33"/>
  <c r="CI1656" i="33"/>
  <c r="AH233" i="40"/>
  <c r="CT1859" i="33"/>
  <c r="CT1861" i="33"/>
  <c r="CT1885" i="33"/>
  <c r="CT1964" i="33"/>
  <c r="AK1844" i="40"/>
  <c r="CN1649" i="33"/>
  <c r="CN1946" i="33"/>
  <c r="CN1950" i="33"/>
  <c r="CR1812" i="33"/>
  <c r="CR1962" i="33"/>
  <c r="CR1947" i="33"/>
  <c r="CN1810" i="33"/>
  <c r="CN1813" i="33"/>
  <c r="CN1886" i="33"/>
  <c r="CM1894" i="33"/>
  <c r="CF1866" i="33"/>
  <c r="CF1869" i="33"/>
  <c r="CF1924" i="33"/>
  <c r="CE1922" i="33"/>
  <c r="CP1804" i="33"/>
  <c r="CP1805" i="33"/>
  <c r="CP1963" i="33"/>
  <c r="CP1949" i="33"/>
  <c r="AJ1829" i="40"/>
  <c r="CQ1880" i="33"/>
  <c r="CQ1890" i="33"/>
  <c r="CQ1802" i="33"/>
  <c r="CQ1804" i="33"/>
  <c r="CQ1784" i="33"/>
  <c r="CR1783" i="33"/>
  <c r="CQ1788" i="33"/>
  <c r="AK1400" i="40"/>
  <c r="CS1777" i="33"/>
  <c r="AK1403" i="40"/>
  <c r="CS1418" i="33"/>
  <c r="AK1466" i="40"/>
  <c r="CR1879" i="33"/>
  <c r="CS1775" i="33"/>
  <c r="CR1801" i="33"/>
  <c r="CR1776" i="33"/>
  <c r="CP1738" i="33"/>
  <c r="CP1737" i="33"/>
  <c r="CW1539" i="33"/>
  <c r="CV1542" i="33"/>
  <c r="CQ1733" i="33"/>
  <c r="CQ1734" i="33"/>
  <c r="CN1652" i="33"/>
  <c r="CP1672" i="33"/>
  <c r="CP1673" i="33"/>
  <c r="CQ1756" i="33"/>
  <c r="CQ1736" i="33"/>
  <c r="CU1547" i="33"/>
  <c r="CU1543" i="33"/>
  <c r="CP1687" i="33"/>
  <c r="CP1688" i="33"/>
  <c r="AJ1688" i="40"/>
  <c r="CP1647" i="33"/>
  <c r="AJ1647" i="40"/>
  <c r="CP1744" i="33"/>
  <c r="AJ1723" i="40"/>
  <c r="AJ1724" i="40"/>
  <c r="CP1757" i="33"/>
  <c r="AJ1736" i="40"/>
  <c r="CO1745" i="33"/>
  <c r="CO1746" i="33"/>
  <c r="CR1785" i="33"/>
  <c r="CR1788" i="33"/>
  <c r="CR1794" i="33"/>
  <c r="CR1732" i="33"/>
  <c r="CR1474" i="33"/>
  <c r="CR1475" i="33"/>
  <c r="CR1665" i="33"/>
  <c r="CO1648" i="33"/>
  <c r="CO1649" i="33"/>
  <c r="CO1946" i="33"/>
  <c r="CO1950" i="33"/>
  <c r="CO1742" i="33"/>
  <c r="CO1741" i="33"/>
  <c r="AK1465" i="40"/>
  <c r="CS1785" i="33"/>
  <c r="CS1410" i="33"/>
  <c r="CR1411" i="33"/>
  <c r="AS124" i="33"/>
  <c r="AS123" i="33"/>
  <c r="AR133" i="33"/>
  <c r="AR134" i="33"/>
  <c r="AJ1843" i="40"/>
  <c r="CV1858" i="33"/>
  <c r="AK1765" i="40"/>
  <c r="BD1873" i="33"/>
  <c r="BE1981" i="33"/>
  <c r="CH1971" i="33"/>
  <c r="AH1850" i="40"/>
  <c r="CM1950" i="33"/>
  <c r="CM1966" i="33"/>
  <c r="BC1928" i="33"/>
  <c r="BC1929" i="33"/>
  <c r="BC1930" i="33"/>
  <c r="BC1763" i="33"/>
  <c r="BB2098" i="33"/>
  <c r="Z1888" i="40"/>
  <c r="Z1877" i="40"/>
  <c r="BB1929" i="33"/>
  <c r="Z1808" i="40"/>
  <c r="CP1740" i="33"/>
  <c r="AJ1719" i="40"/>
  <c r="AJ1720" i="40"/>
  <c r="AJ1676" i="40"/>
  <c r="AJ1683" i="40"/>
  <c r="AJ1687" i="40"/>
  <c r="AH1659" i="40"/>
  <c r="CP1684" i="33"/>
  <c r="CP1758" i="33"/>
  <c r="AJ1737" i="40"/>
  <c r="CI1655" i="33"/>
  <c r="CI1659" i="33"/>
  <c r="CU1544" i="33"/>
  <c r="CU1548" i="33"/>
  <c r="CH1748" i="33"/>
  <c r="CQ1420" i="33"/>
  <c r="CQ1474" i="33"/>
  <c r="CQ1665" i="33"/>
  <c r="CM1741" i="33"/>
  <c r="CM1742" i="33"/>
  <c r="CN1742" i="33"/>
  <c r="CS1405" i="33"/>
  <c r="CT1405" i="33"/>
  <c r="AK1405" i="40"/>
  <c r="CP1484" i="33"/>
  <c r="AJ1484" i="40"/>
  <c r="CS1420" i="33"/>
  <c r="CK112" i="33"/>
  <c r="CJ1656" i="33"/>
  <c r="CJ1655" i="33"/>
  <c r="CJ1759" i="33"/>
  <c r="CS1812" i="33"/>
  <c r="CS1947" i="33"/>
  <c r="CS1962" i="33"/>
  <c r="CO1810" i="33"/>
  <c r="CO1813" i="33"/>
  <c r="CO1886" i="33"/>
  <c r="CN1894" i="33"/>
  <c r="CQ1805" i="33"/>
  <c r="CQ1963" i="33"/>
  <c r="CG1866" i="33"/>
  <c r="CG1869" i="33"/>
  <c r="CG1924" i="33"/>
  <c r="CF1922" i="33"/>
  <c r="CS1794" i="33"/>
  <c r="CS1900" i="33"/>
  <c r="CS1802" i="33"/>
  <c r="CS1880" i="33"/>
  <c r="CS1890" i="33"/>
  <c r="CT1783" i="33"/>
  <c r="CS1788" i="33"/>
  <c r="CP1742" i="33"/>
  <c r="CP1741" i="33"/>
  <c r="CQ1738" i="33"/>
  <c r="CQ1737" i="33"/>
  <c r="CR1733" i="33"/>
  <c r="CR1734" i="33"/>
  <c r="CR1803" i="33"/>
  <c r="CR1900" i="33"/>
  <c r="CS1792" i="33"/>
  <c r="CR1793" i="33"/>
  <c r="CV1543" i="33"/>
  <c r="CV1544" i="33"/>
  <c r="CV1642" i="33"/>
  <c r="CV1547" i="33"/>
  <c r="CV1548" i="33"/>
  <c r="CS1776" i="33"/>
  <c r="CS1732" i="33"/>
  <c r="CS1665" i="33"/>
  <c r="CS1474" i="33"/>
  <c r="CS1475" i="33"/>
  <c r="CQ1757" i="33"/>
  <c r="CQ1744" i="33"/>
  <c r="CQ1687" i="33"/>
  <c r="CQ1647" i="33"/>
  <c r="CX1539" i="33"/>
  <c r="AL1539" i="40"/>
  <c r="CW1542" i="33"/>
  <c r="CS1801" i="33"/>
  <c r="CS1879" i="33"/>
  <c r="CT1775" i="33"/>
  <c r="CR1756" i="33"/>
  <c r="CR1736" i="33"/>
  <c r="CR1880" i="33"/>
  <c r="CR1890" i="33"/>
  <c r="CR1802" i="33"/>
  <c r="CS1783" i="33"/>
  <c r="CS1784" i="33"/>
  <c r="CR1784" i="33"/>
  <c r="AK1473" i="40"/>
  <c r="CT1794" i="33"/>
  <c r="CP1746" i="33"/>
  <c r="CP1745" i="33"/>
  <c r="CO1650" i="33"/>
  <c r="CP1648" i="33"/>
  <c r="CP1650" i="33"/>
  <c r="CP1961" i="33"/>
  <c r="CP1966" i="33"/>
  <c r="CT1410" i="33"/>
  <c r="AK1410" i="40"/>
  <c r="CS1411" i="33"/>
  <c r="AS134" i="33"/>
  <c r="AT124" i="33"/>
  <c r="AS133" i="33"/>
  <c r="CH1980" i="33"/>
  <c r="AH1860" i="40"/>
  <c r="AH1851" i="40"/>
  <c r="CQ1949" i="33"/>
  <c r="BE1982" i="33"/>
  <c r="BB1930" i="33"/>
  <c r="Z1809" i="40"/>
  <c r="Z1810" i="40"/>
  <c r="BD1882" i="33"/>
  <c r="BD1895" i="33"/>
  <c r="BD1935" i="33"/>
  <c r="BD1936" i="33"/>
  <c r="BD2087" i="33"/>
  <c r="BD2098" i="33"/>
  <c r="CH1750" i="33"/>
  <c r="AH1727" i="40"/>
  <c r="AH1728" i="40"/>
  <c r="CQ1688" i="33"/>
  <c r="CI1658" i="33"/>
  <c r="CI1748" i="33"/>
  <c r="CI1867" i="33"/>
  <c r="CI1759" i="33"/>
  <c r="CI1762" i="33"/>
  <c r="CH1749" i="33"/>
  <c r="CU1642" i="33"/>
  <c r="AJ1648" i="40"/>
  <c r="CI1970" i="33"/>
  <c r="CO1961" i="33"/>
  <c r="AJ1650" i="40"/>
  <c r="CQ1475" i="33"/>
  <c r="CT1418" i="33"/>
  <c r="AK1418" i="40"/>
  <c r="AK1415" i="40"/>
  <c r="AK1469" i="40"/>
  <c r="AK1468" i="40"/>
  <c r="AK1404" i="40"/>
  <c r="AK1414" i="40"/>
  <c r="CT1420" i="33"/>
  <c r="AK1420" i="40"/>
  <c r="CR1676" i="33"/>
  <c r="CR1740" i="33"/>
  <c r="CR1482" i="33"/>
  <c r="AT123" i="33"/>
  <c r="X123" i="40"/>
  <c r="X133" i="40"/>
  <c r="X124" i="40"/>
  <c r="X134" i="40"/>
  <c r="CJ1658" i="33"/>
  <c r="CJ1748" i="33"/>
  <c r="CJ1659" i="33"/>
  <c r="CJ1970" i="33"/>
  <c r="CJ1971" i="33"/>
  <c r="CJ1980" i="33"/>
  <c r="CJ1867" i="33"/>
  <c r="CJ1762" i="33"/>
  <c r="CL112" i="33"/>
  <c r="AI112" i="40"/>
  <c r="CK1656" i="33"/>
  <c r="CK1655" i="33"/>
  <c r="CK1759" i="33"/>
  <c r="CV1859" i="33"/>
  <c r="CV1861" i="33"/>
  <c r="CV1885" i="33"/>
  <c r="CX1858" i="33"/>
  <c r="CV1964" i="33"/>
  <c r="CS1793" i="33"/>
  <c r="CT1792" i="33"/>
  <c r="CT1793" i="33"/>
  <c r="CT1812" i="33"/>
  <c r="CT1947" i="33"/>
  <c r="AK1827" i="40"/>
  <c r="CT1962" i="33"/>
  <c r="AK1842" i="40"/>
  <c r="CS1803" i="33"/>
  <c r="CS1804" i="33"/>
  <c r="CP1810" i="33"/>
  <c r="CP1813" i="33"/>
  <c r="CP1886" i="33"/>
  <c r="AJ1766" i="40"/>
  <c r="CO1894" i="33"/>
  <c r="CH1866" i="33"/>
  <c r="CH1869" i="33"/>
  <c r="CH1924" i="33"/>
  <c r="AH1804" i="40"/>
  <c r="CG1922" i="33"/>
  <c r="CR1804" i="33"/>
  <c r="CR1805" i="33"/>
  <c r="CR1963" i="33"/>
  <c r="CR1949" i="33"/>
  <c r="CT1785" i="33"/>
  <c r="CT1880" i="33"/>
  <c r="CU1785" i="33"/>
  <c r="CS1734" i="33"/>
  <c r="CS1733" i="33"/>
  <c r="CS1736" i="33"/>
  <c r="CS1756" i="33"/>
  <c r="CT1900" i="33"/>
  <c r="AK1780" i="40"/>
  <c r="CT1803" i="33"/>
  <c r="CU1792" i="33"/>
  <c r="CQ1648" i="33"/>
  <c r="CR1737" i="33"/>
  <c r="CR1738" i="33"/>
  <c r="CR1647" i="33"/>
  <c r="CR1757" i="33"/>
  <c r="CR1744" i="33"/>
  <c r="CR1687" i="33"/>
  <c r="CR1688" i="33"/>
  <c r="CQ1746" i="33"/>
  <c r="CQ1745" i="33"/>
  <c r="CP1652" i="33"/>
  <c r="CT1732" i="33"/>
  <c r="AK1711" i="40"/>
  <c r="AK1712" i="40"/>
  <c r="CT1777" i="33"/>
  <c r="CT1776" i="33"/>
  <c r="CW1547" i="33"/>
  <c r="CW1543" i="33"/>
  <c r="CW1544" i="33"/>
  <c r="CW1642" i="33"/>
  <c r="CY1539" i="33"/>
  <c r="CX1542" i="33"/>
  <c r="AL1542" i="40"/>
  <c r="CO1652" i="33"/>
  <c r="CR1673" i="33"/>
  <c r="CR1672" i="33"/>
  <c r="CU1777" i="33"/>
  <c r="CP1649" i="33"/>
  <c r="CT1474" i="33"/>
  <c r="CT1475" i="33"/>
  <c r="CT1665" i="33"/>
  <c r="AK1665" i="40"/>
  <c r="AK1672" i="40"/>
  <c r="CU1410" i="33"/>
  <c r="CT1411" i="33"/>
  <c r="AK1411" i="40"/>
  <c r="AT134" i="33"/>
  <c r="AU124" i="33"/>
  <c r="AU123" i="33"/>
  <c r="BF1981" i="33"/>
  <c r="BE1873" i="33"/>
  <c r="CT1890" i="33"/>
  <c r="AK1770" i="40"/>
  <c r="AK1760" i="40"/>
  <c r="BD1928" i="33"/>
  <c r="BD1929" i="33"/>
  <c r="BD1930" i="33"/>
  <c r="BD1763" i="33"/>
  <c r="CO1966" i="33"/>
  <c r="AJ1846" i="40"/>
  <c r="AJ1841" i="40"/>
  <c r="CI1971" i="33"/>
  <c r="CI1749" i="33"/>
  <c r="CR1683" i="33"/>
  <c r="AT133" i="33"/>
  <c r="AK1478" i="40"/>
  <c r="CR1758" i="33"/>
  <c r="CU1859" i="33"/>
  <c r="CU1861" i="33"/>
  <c r="CU1885" i="33"/>
  <c r="CW1858" i="33"/>
  <c r="CU1964" i="33"/>
  <c r="CW1548" i="33"/>
  <c r="CI1750" i="33"/>
  <c r="CP1946" i="33"/>
  <c r="AJ1649" i="40"/>
  <c r="CQ1650" i="33"/>
  <c r="CQ1652" i="33"/>
  <c r="AJ1652" i="40"/>
  <c r="AK1474" i="40"/>
  <c r="AK1475" i="40"/>
  <c r="CU1405" i="33"/>
  <c r="CQ1672" i="33"/>
  <c r="CQ1673" i="33"/>
  <c r="CQ1676" i="33"/>
  <c r="CQ1482" i="33"/>
  <c r="CS1676" i="33"/>
  <c r="CS1684" i="33"/>
  <c r="CS1482" i="33"/>
  <c r="CR1484" i="33"/>
  <c r="CK1867" i="33"/>
  <c r="CK1658" i="33"/>
  <c r="CK1748" i="33"/>
  <c r="CK1659" i="33"/>
  <c r="CK1970" i="33"/>
  <c r="CK1971" i="33"/>
  <c r="CK1980" i="33"/>
  <c r="CM112" i="33"/>
  <c r="CL1656" i="33"/>
  <c r="CL1655" i="33"/>
  <c r="CL1759" i="33"/>
  <c r="AI1738" i="40"/>
  <c r="CJ1750" i="33"/>
  <c r="CJ1749" i="33"/>
  <c r="CK1762" i="33"/>
  <c r="CW1859" i="33"/>
  <c r="CW1964" i="33"/>
  <c r="CT1788" i="33"/>
  <c r="CU1812" i="33"/>
  <c r="CU1947" i="33"/>
  <c r="CU1962" i="33"/>
  <c r="CQ1810" i="33"/>
  <c r="CQ1813" i="33"/>
  <c r="CQ1886" i="33"/>
  <c r="CP1894" i="33"/>
  <c r="AJ1774" i="40"/>
  <c r="CS1805" i="33"/>
  <c r="CS1963" i="33"/>
  <c r="CS1949" i="33"/>
  <c r="CI1866" i="33"/>
  <c r="CI1869" i="33"/>
  <c r="CI1924" i="33"/>
  <c r="CH1922" i="33"/>
  <c r="CQ1649" i="33"/>
  <c r="CU1783" i="33"/>
  <c r="CU1784" i="33"/>
  <c r="CT1784" i="33"/>
  <c r="CT1802" i="33"/>
  <c r="CS1673" i="33"/>
  <c r="CS1672" i="33"/>
  <c r="CV1418" i="33"/>
  <c r="CZ1539" i="33"/>
  <c r="CY1542" i="33"/>
  <c r="AL1406" i="40"/>
  <c r="CU1788" i="33"/>
  <c r="CU1794" i="33"/>
  <c r="CX1543" i="33"/>
  <c r="CX1544" i="33"/>
  <c r="CX1642" i="33"/>
  <c r="AL1642" i="40"/>
  <c r="CX1547" i="33"/>
  <c r="CX1548" i="33"/>
  <c r="CR1746" i="33"/>
  <c r="CR1745" i="33"/>
  <c r="CU1880" i="33"/>
  <c r="CU1890" i="33"/>
  <c r="CU1802" i="33"/>
  <c r="CV1783" i="33"/>
  <c r="AL1471" i="40"/>
  <c r="CU1801" i="33"/>
  <c r="CU1879" i="33"/>
  <c r="CV1775" i="33"/>
  <c r="CV1794" i="33"/>
  <c r="CU1732" i="33"/>
  <c r="CT1801" i="33"/>
  <c r="CT1879" i="33"/>
  <c r="CR1648" i="33"/>
  <c r="CR1650" i="33"/>
  <c r="CR1961" i="33"/>
  <c r="CR1966" i="33"/>
  <c r="AL1472" i="40"/>
  <c r="CS1744" i="33"/>
  <c r="CS1687" i="33"/>
  <c r="CS1688" i="33"/>
  <c r="CS1647" i="33"/>
  <c r="CS1757" i="33"/>
  <c r="CR1741" i="33"/>
  <c r="AK1479" i="40"/>
  <c r="CV1405" i="33"/>
  <c r="CV1777" i="33"/>
  <c r="CT1733" i="33"/>
  <c r="CT1734" i="33"/>
  <c r="CT1756" i="33"/>
  <c r="AK1735" i="40"/>
  <c r="AK1641" i="40"/>
  <c r="CT1736" i="33"/>
  <c r="AK1715" i="40"/>
  <c r="AK1716" i="40"/>
  <c r="CS1737" i="33"/>
  <c r="CS1738" i="33"/>
  <c r="CV1410" i="33"/>
  <c r="CU1411" i="33"/>
  <c r="AU134" i="33"/>
  <c r="AU133" i="33"/>
  <c r="AV124" i="33"/>
  <c r="AV123" i="33"/>
  <c r="CP1950" i="33"/>
  <c r="AJ1830" i="40"/>
  <c r="AJ1826" i="40"/>
  <c r="CU1775" i="33"/>
  <c r="CU1776" i="33"/>
  <c r="AK1759" i="40"/>
  <c r="CI1980" i="33"/>
  <c r="BE1935" i="33"/>
  <c r="BE1936" i="33"/>
  <c r="BE2087" i="33"/>
  <c r="BE2098" i="33"/>
  <c r="BE1882" i="33"/>
  <c r="BE1895" i="33"/>
  <c r="BF1982" i="33"/>
  <c r="AA1861" i="40"/>
  <c r="CW1861" i="33"/>
  <c r="CW1885" i="33"/>
  <c r="CY1858" i="33"/>
  <c r="CS1740" i="33"/>
  <c r="CS1741" i="33"/>
  <c r="CS1683" i="33"/>
  <c r="CS1758" i="33"/>
  <c r="AL1547" i="40"/>
  <c r="AL1548" i="40"/>
  <c r="AL1544" i="40"/>
  <c r="AL1543" i="40"/>
  <c r="AI1656" i="40"/>
  <c r="CQ1961" i="33"/>
  <c r="CQ1946" i="33"/>
  <c r="AI1655" i="40"/>
  <c r="CQ1484" i="33"/>
  <c r="CQ1740" i="33"/>
  <c r="CQ1683" i="33"/>
  <c r="CQ1758" i="33"/>
  <c r="CQ1684" i="33"/>
  <c r="CR1684" i="33"/>
  <c r="CU1418" i="33"/>
  <c r="CV1420" i="33"/>
  <c r="CS1484" i="33"/>
  <c r="CT1676" i="33"/>
  <c r="CT1740" i="33"/>
  <c r="CT1482" i="33"/>
  <c r="AK1482" i="40"/>
  <c r="CT1804" i="33"/>
  <c r="CT1805" i="33"/>
  <c r="CT1963" i="33"/>
  <c r="CT1949" i="33"/>
  <c r="AK1829" i="40"/>
  <c r="CL1762" i="33"/>
  <c r="AI1741" i="40"/>
  <c r="CL1867" i="33"/>
  <c r="CL1659" i="33"/>
  <c r="AI1659" i="40"/>
  <c r="CL1658" i="33"/>
  <c r="CL1748" i="33"/>
  <c r="AI1727" i="40"/>
  <c r="AI1728" i="40"/>
  <c r="CN112" i="33"/>
  <c r="CM1656" i="33"/>
  <c r="CK1749" i="33"/>
  <c r="CK1750" i="33"/>
  <c r="AI233" i="40"/>
  <c r="CX1859" i="33"/>
  <c r="CX1861" i="33"/>
  <c r="CX1885" i="33"/>
  <c r="CX1964" i="33"/>
  <c r="AL1844" i="40"/>
  <c r="CV1812" i="33"/>
  <c r="CV1947" i="33"/>
  <c r="CV1962" i="33"/>
  <c r="CR1810" i="33"/>
  <c r="CR1813" i="33"/>
  <c r="CR1886" i="33"/>
  <c r="CQ1894" i="33"/>
  <c r="CV1785" i="33"/>
  <c r="CV1788" i="33"/>
  <c r="CJ1866" i="33"/>
  <c r="CJ1869" i="33"/>
  <c r="CJ1924" i="33"/>
  <c r="CI1922" i="33"/>
  <c r="CR1649" i="33"/>
  <c r="CR1946" i="33"/>
  <c r="CR1950" i="33"/>
  <c r="CV1803" i="33"/>
  <c r="CV1900" i="33"/>
  <c r="CW1792" i="33"/>
  <c r="CV1879" i="33"/>
  <c r="CW1775" i="33"/>
  <c r="CV1801" i="33"/>
  <c r="CY1543" i="33"/>
  <c r="CY1547" i="33"/>
  <c r="CR1652" i="33"/>
  <c r="CU1900" i="33"/>
  <c r="CU1803" i="33"/>
  <c r="CU1804" i="33"/>
  <c r="CU1793" i="33"/>
  <c r="CV1792" i="33"/>
  <c r="CV1793" i="33"/>
  <c r="CZ1542" i="33"/>
  <c r="DA1539" i="33"/>
  <c r="CV1665" i="33"/>
  <c r="CV1474" i="33"/>
  <c r="CV1475" i="33"/>
  <c r="CV1776" i="33"/>
  <c r="AL1465" i="40"/>
  <c r="CW1405" i="33"/>
  <c r="AL1400" i="40"/>
  <c r="CW1777" i="33"/>
  <c r="AL1403" i="40"/>
  <c r="CW1418" i="33"/>
  <c r="AL1466" i="40"/>
  <c r="CS1746" i="33"/>
  <c r="CS1745" i="33"/>
  <c r="CV1732" i="33"/>
  <c r="CT1737" i="33"/>
  <c r="CT1738" i="33"/>
  <c r="CT1673" i="33"/>
  <c r="CT1672" i="33"/>
  <c r="CU1734" i="33"/>
  <c r="CU1733" i="33"/>
  <c r="CS1648" i="33"/>
  <c r="CS1649" i="33"/>
  <c r="CS1946" i="33"/>
  <c r="CS1950" i="33"/>
  <c r="CT1647" i="33"/>
  <c r="AK1647" i="40"/>
  <c r="CT1687" i="33"/>
  <c r="CT1688" i="33"/>
  <c r="AK1688" i="40"/>
  <c r="CT1757" i="33"/>
  <c r="AK1736" i="40"/>
  <c r="CT1744" i="33"/>
  <c r="AK1723" i="40"/>
  <c r="AK1724" i="40"/>
  <c r="CU1756" i="33"/>
  <c r="CU1736" i="33"/>
  <c r="CW1410" i="33"/>
  <c r="CV1411" i="33"/>
  <c r="AV134" i="33"/>
  <c r="AV133" i="33"/>
  <c r="AW124" i="33"/>
  <c r="AW123" i="33"/>
  <c r="CZ1858" i="33"/>
  <c r="AL1765" i="40"/>
  <c r="AK1843" i="40"/>
  <c r="BG1981" i="33"/>
  <c r="BF1873" i="33"/>
  <c r="AA1862" i="40"/>
  <c r="BE1763" i="33"/>
  <c r="BE1928" i="33"/>
  <c r="BE1929" i="33"/>
  <c r="BE1930" i="33"/>
  <c r="CQ1950" i="33"/>
  <c r="CQ1966" i="33"/>
  <c r="CS1742" i="33"/>
  <c r="AK1719" i="40"/>
  <c r="AK1720" i="40"/>
  <c r="AK1687" i="40"/>
  <c r="AK1676" i="40"/>
  <c r="AK1683" i="40"/>
  <c r="AI1658" i="40"/>
  <c r="CM1655" i="33"/>
  <c r="CM1759" i="33"/>
  <c r="CY1548" i="33"/>
  <c r="CY1544" i="33"/>
  <c r="CL1970" i="33"/>
  <c r="CU1665" i="33"/>
  <c r="CU1474" i="33"/>
  <c r="CU1420" i="33"/>
  <c r="CT1758" i="33"/>
  <c r="AK1737" i="40"/>
  <c r="CT1683" i="33"/>
  <c r="CT1684" i="33"/>
  <c r="CQ1741" i="33"/>
  <c r="CQ1742" i="33"/>
  <c r="CR1742" i="33"/>
  <c r="CW1420" i="33"/>
  <c r="CT1484" i="33"/>
  <c r="AK1484" i="40"/>
  <c r="CU1805" i="33"/>
  <c r="CU1963" i="33"/>
  <c r="CO112" i="33"/>
  <c r="CN1656" i="33"/>
  <c r="CN1655" i="33"/>
  <c r="CN1759" i="33"/>
  <c r="CL1750" i="33"/>
  <c r="CL1749" i="33"/>
  <c r="CV1784" i="33"/>
  <c r="CW1783" i="33"/>
  <c r="CV1802" i="33"/>
  <c r="CV1804" i="33"/>
  <c r="CV1805" i="33"/>
  <c r="CV1963" i="33"/>
  <c r="CV1949" i="33"/>
  <c r="CV1880" i="33"/>
  <c r="CV1890" i="33"/>
  <c r="CW1812" i="33"/>
  <c r="CW1962" i="33"/>
  <c r="CW1947" i="33"/>
  <c r="CS1810" i="33"/>
  <c r="CS1813" i="33"/>
  <c r="CS1886" i="33"/>
  <c r="CR1894" i="33"/>
  <c r="CK1866" i="33"/>
  <c r="CK1869" i="33"/>
  <c r="CK1924" i="33"/>
  <c r="CJ1922" i="33"/>
  <c r="CS1650" i="33"/>
  <c r="CU1738" i="33"/>
  <c r="CU1737" i="33"/>
  <c r="CV1756" i="33"/>
  <c r="CV1736" i="33"/>
  <c r="CV1734" i="33"/>
  <c r="CV1733" i="33"/>
  <c r="CW1474" i="33"/>
  <c r="CW1475" i="33"/>
  <c r="CW1665" i="33"/>
  <c r="CW1776" i="33"/>
  <c r="CW1879" i="33"/>
  <c r="CX1775" i="33"/>
  <c r="CW1801" i="33"/>
  <c r="CW1785" i="33"/>
  <c r="CT1648" i="33"/>
  <c r="CT1650" i="33"/>
  <c r="CT1961" i="33"/>
  <c r="CT1966" i="33"/>
  <c r="CW1732" i="33"/>
  <c r="CW1794" i="33"/>
  <c r="CT1742" i="33"/>
  <c r="CT1741" i="33"/>
  <c r="CT1746" i="33"/>
  <c r="CT1745" i="33"/>
  <c r="CX1405" i="33"/>
  <c r="AL1405" i="40"/>
  <c r="DB1539" i="33"/>
  <c r="AM1539" i="40"/>
  <c r="DA1542" i="33"/>
  <c r="CU1757" i="33"/>
  <c r="CU1744" i="33"/>
  <c r="CU1687" i="33"/>
  <c r="CU1647" i="33"/>
  <c r="CZ1547" i="33"/>
  <c r="CZ1548" i="33"/>
  <c r="CZ1543" i="33"/>
  <c r="CZ1544" i="33"/>
  <c r="CZ1642" i="33"/>
  <c r="CX1410" i="33"/>
  <c r="AL1410" i="40"/>
  <c r="CW1411" i="33"/>
  <c r="AW134" i="33"/>
  <c r="AX124" i="33"/>
  <c r="AW133" i="33"/>
  <c r="CL1971" i="33"/>
  <c r="AI1850" i="40"/>
  <c r="AA1753" i="40"/>
  <c r="BF1882" i="33"/>
  <c r="BF1935" i="33"/>
  <c r="BG1982" i="33"/>
  <c r="CU1949" i="33"/>
  <c r="CU1688" i="33"/>
  <c r="CM1867" i="33"/>
  <c r="CM1658" i="33"/>
  <c r="CM1748" i="33"/>
  <c r="CM1659" i="33"/>
  <c r="CM1762" i="33"/>
  <c r="CY1642" i="33"/>
  <c r="AK1648" i="40"/>
  <c r="CS1961" i="33"/>
  <c r="AK1650" i="40"/>
  <c r="CU1475" i="33"/>
  <c r="AL1468" i="40"/>
  <c r="AL1404" i="40"/>
  <c r="AL1414" i="40"/>
  <c r="CV1676" i="33"/>
  <c r="CV1740" i="33"/>
  <c r="CV1482" i="33"/>
  <c r="CN1658" i="33"/>
  <c r="CN1748" i="33"/>
  <c r="CN1867" i="33"/>
  <c r="CN1659" i="33"/>
  <c r="CN1970" i="33"/>
  <c r="CN1971" i="33"/>
  <c r="CN1980" i="33"/>
  <c r="AX123" i="33"/>
  <c r="Y123" i="40"/>
  <c r="Y133" i="40"/>
  <c r="Y124" i="40"/>
  <c r="Y134" i="40"/>
  <c r="CP112" i="33"/>
  <c r="CO1656" i="33"/>
  <c r="CO1655" i="33"/>
  <c r="CN1762" i="33"/>
  <c r="CZ1859" i="33"/>
  <c r="CZ1861" i="33"/>
  <c r="CZ1885" i="33"/>
  <c r="DB1858" i="33"/>
  <c r="CZ1964" i="33"/>
  <c r="CX1812" i="33"/>
  <c r="CX1962" i="33"/>
  <c r="AL1842" i="40"/>
  <c r="CX1947" i="33"/>
  <c r="AL1827" i="40"/>
  <c r="CT1810" i="33"/>
  <c r="CT1813" i="33"/>
  <c r="CT1886" i="33"/>
  <c r="AK1766" i="40"/>
  <c r="CS1894" i="33"/>
  <c r="CS1652" i="33"/>
  <c r="CL1866" i="33"/>
  <c r="CL1869" i="33"/>
  <c r="CL1924" i="33"/>
  <c r="AI1804" i="40"/>
  <c r="CK1922" i="33"/>
  <c r="CV1672" i="33"/>
  <c r="CV1673" i="33"/>
  <c r="CX1794" i="33"/>
  <c r="CX1732" i="33"/>
  <c r="AL1711" i="40"/>
  <c r="AL1712" i="40"/>
  <c r="CW1756" i="33"/>
  <c r="CW1736" i="33"/>
  <c r="CW1802" i="33"/>
  <c r="CW1880" i="33"/>
  <c r="CW1890" i="33"/>
  <c r="CW1784" i="33"/>
  <c r="CX1783" i="33"/>
  <c r="CY1785" i="33"/>
  <c r="CY1788" i="33"/>
  <c r="CW1734" i="33"/>
  <c r="CW1733" i="33"/>
  <c r="CV1738" i="33"/>
  <c r="CV1737" i="33"/>
  <c r="CX1777" i="33"/>
  <c r="CW1788" i="33"/>
  <c r="CX1785" i="33"/>
  <c r="CU1745" i="33"/>
  <c r="CU1746" i="33"/>
  <c r="CY1777" i="33"/>
  <c r="DA1547" i="33"/>
  <c r="DA1548" i="33"/>
  <c r="DA1543" i="33"/>
  <c r="CT1649" i="33"/>
  <c r="CV1647" i="33"/>
  <c r="CV1757" i="33"/>
  <c r="CV1744" i="33"/>
  <c r="CV1687" i="33"/>
  <c r="CV1688" i="33"/>
  <c r="CU1648" i="33"/>
  <c r="DB1542" i="33"/>
  <c r="AM1542" i="40"/>
  <c r="DC1539" i="33"/>
  <c r="CW1900" i="33"/>
  <c r="CW1803" i="33"/>
  <c r="CW1793" i="33"/>
  <c r="CX1792" i="33"/>
  <c r="CT1652" i="33"/>
  <c r="CY1410" i="33"/>
  <c r="CX1411" i="33"/>
  <c r="AL1411" i="40"/>
  <c r="AX134" i="33"/>
  <c r="AY124" i="33"/>
  <c r="AY123" i="33"/>
  <c r="BF1936" i="33"/>
  <c r="AA1815" i="40"/>
  <c r="CS1966" i="33"/>
  <c r="AK1846" i="40"/>
  <c r="AK1841" i="40"/>
  <c r="BF1895" i="33"/>
  <c r="AA1762" i="40"/>
  <c r="CL1980" i="33"/>
  <c r="AI1851" i="40"/>
  <c r="BH1981" i="33"/>
  <c r="BG1873" i="33"/>
  <c r="CM1749" i="33"/>
  <c r="CM1970" i="33"/>
  <c r="CV1758" i="33"/>
  <c r="CV1683" i="33"/>
  <c r="CM1750" i="33"/>
  <c r="DA1544" i="33"/>
  <c r="CY1964" i="33"/>
  <c r="CY1859" i="33"/>
  <c r="CY1861" i="33"/>
  <c r="CY1885" i="33"/>
  <c r="DA1858" i="33"/>
  <c r="CO1759" i="33"/>
  <c r="CT1946" i="33"/>
  <c r="AK1649" i="40"/>
  <c r="AK1652" i="40"/>
  <c r="CU1650" i="33"/>
  <c r="CU1652" i="33"/>
  <c r="AL1469" i="40"/>
  <c r="CY1405" i="33"/>
  <c r="CX1418" i="33"/>
  <c r="AL1415" i="40"/>
  <c r="CU1672" i="33"/>
  <c r="CU1673" i="33"/>
  <c r="CU1676" i="33"/>
  <c r="CU1482" i="33"/>
  <c r="CW1676" i="33"/>
  <c r="CW1683" i="33"/>
  <c r="CW1482" i="33"/>
  <c r="CV1484" i="33"/>
  <c r="AX133" i="33"/>
  <c r="CO1867" i="33"/>
  <c r="CO1659" i="33"/>
  <c r="CO1970" i="33"/>
  <c r="CO1971" i="33"/>
  <c r="CO1980" i="33"/>
  <c r="CO1658" i="33"/>
  <c r="CO1748" i="33"/>
  <c r="CO1762" i="33"/>
  <c r="CQ112" i="33"/>
  <c r="CP1656" i="33"/>
  <c r="CP1655" i="33"/>
  <c r="CP1759" i="33"/>
  <c r="AJ112" i="40"/>
  <c r="CN1750" i="33"/>
  <c r="CN1749" i="33"/>
  <c r="CY1812" i="33"/>
  <c r="CY1962" i="33"/>
  <c r="CY1947" i="33"/>
  <c r="CU1810" i="33"/>
  <c r="CU1813" i="33"/>
  <c r="CU1886" i="33"/>
  <c r="CT1894" i="33"/>
  <c r="AK1774" i="40"/>
  <c r="CM1866" i="33"/>
  <c r="CM1869" i="33"/>
  <c r="CM1924" i="33"/>
  <c r="CL1922" i="33"/>
  <c r="CU1649" i="33"/>
  <c r="CY1801" i="33"/>
  <c r="CY1879" i="33"/>
  <c r="CZ1775" i="33"/>
  <c r="AM1471" i="40"/>
  <c r="CZ1785" i="33"/>
  <c r="CV1741" i="33"/>
  <c r="CX1803" i="33"/>
  <c r="CX1900" i="33"/>
  <c r="AL1780" i="40"/>
  <c r="CX1793" i="33"/>
  <c r="CY1792" i="33"/>
  <c r="CW1804" i="33"/>
  <c r="CW1805" i="33"/>
  <c r="CW1963" i="33"/>
  <c r="CV1746" i="33"/>
  <c r="CV1745" i="33"/>
  <c r="CW1738" i="33"/>
  <c r="CW1737" i="33"/>
  <c r="DC1542" i="33"/>
  <c r="DD1539" i="33"/>
  <c r="DB1547" i="33"/>
  <c r="DB1548" i="33"/>
  <c r="AM1548" i="40"/>
  <c r="DB1543" i="33"/>
  <c r="DB1544" i="33"/>
  <c r="DB1642" i="33"/>
  <c r="AM1406" i="40"/>
  <c r="CZ1418" i="33"/>
  <c r="CX1734" i="33"/>
  <c r="CX1733" i="33"/>
  <c r="CV1648" i="33"/>
  <c r="CV1650" i="33"/>
  <c r="CV1961" i="33"/>
  <c r="CV1966" i="33"/>
  <c r="CY1732" i="33"/>
  <c r="CX1802" i="33"/>
  <c r="CX1880" i="33"/>
  <c r="CX1784" i="33"/>
  <c r="CY1783" i="33"/>
  <c r="CY1784" i="33"/>
  <c r="CX1788" i="33"/>
  <c r="CW1757" i="33"/>
  <c r="CW1744" i="33"/>
  <c r="CW1687" i="33"/>
  <c r="CW1688" i="33"/>
  <c r="CW1647" i="33"/>
  <c r="AL1641" i="40"/>
  <c r="CX1756" i="33"/>
  <c r="AL1735" i="40"/>
  <c r="CX1736" i="33"/>
  <c r="AL1715" i="40"/>
  <c r="AL1716" i="40"/>
  <c r="AM1472" i="40"/>
  <c r="CZ1405" i="33"/>
  <c r="CX1879" i="33"/>
  <c r="CX1801" i="33"/>
  <c r="CX1776" i="33"/>
  <c r="CY1794" i="33"/>
  <c r="CW1673" i="33"/>
  <c r="CW1672" i="33"/>
  <c r="CY1880" i="33"/>
  <c r="CY1890" i="33"/>
  <c r="CY1802" i="33"/>
  <c r="CZ1783" i="33"/>
  <c r="CZ1410" i="33"/>
  <c r="CY1411" i="33"/>
  <c r="AY133" i="33"/>
  <c r="AY134" i="33"/>
  <c r="AZ124" i="33"/>
  <c r="AZ123" i="33"/>
  <c r="CT1950" i="33"/>
  <c r="AK1830" i="40"/>
  <c r="AK1826" i="40"/>
  <c r="AI1860" i="40"/>
  <c r="CM1971" i="33"/>
  <c r="BF1928" i="33"/>
  <c r="AA1775" i="40"/>
  <c r="BF1763" i="33"/>
  <c r="AA1742" i="40"/>
  <c r="BG1935" i="33"/>
  <c r="BG1936" i="33"/>
  <c r="BG2087" i="33"/>
  <c r="BG2098" i="33"/>
  <c r="BG1882" i="33"/>
  <c r="BG1895" i="33"/>
  <c r="CX1890" i="33"/>
  <c r="AL1770" i="40"/>
  <c r="AL1760" i="40"/>
  <c r="CY1775" i="33"/>
  <c r="CY1776" i="33"/>
  <c r="AL1759" i="40"/>
  <c r="CW1949" i="33"/>
  <c r="BH1982" i="33"/>
  <c r="BF2087" i="33"/>
  <c r="AA1816" i="40"/>
  <c r="AJ1738" i="40"/>
  <c r="AM1543" i="40"/>
  <c r="DA1642" i="33"/>
  <c r="AM1544" i="40"/>
  <c r="AM1547" i="40"/>
  <c r="AJ1656" i="40"/>
  <c r="AJ1655" i="40"/>
  <c r="CU1961" i="33"/>
  <c r="CU1946" i="33"/>
  <c r="CU1484" i="33"/>
  <c r="AL1418" i="40"/>
  <c r="CX1420" i="33"/>
  <c r="AL1420" i="40"/>
  <c r="CU1740" i="33"/>
  <c r="CV1684" i="33"/>
  <c r="CU1758" i="33"/>
  <c r="CU1684" i="33"/>
  <c r="CU1683" i="33"/>
  <c r="CY1418" i="33"/>
  <c r="CW1740" i="33"/>
  <c r="CW1741" i="33"/>
  <c r="AL1473" i="40"/>
  <c r="CX1474" i="33"/>
  <c r="CX1665" i="33"/>
  <c r="AL1665" i="40"/>
  <c r="AL1672" i="40"/>
  <c r="CW1484" i="33"/>
  <c r="CW1758" i="33"/>
  <c r="CZ1420" i="33"/>
  <c r="CW1684" i="33"/>
  <c r="CP1867" i="33"/>
  <c r="CP1658" i="33"/>
  <c r="CP1748" i="33"/>
  <c r="AJ1727" i="40"/>
  <c r="AJ1728" i="40"/>
  <c r="CP1659" i="33"/>
  <c r="CP1970" i="33"/>
  <c r="CP1971" i="33"/>
  <c r="CP1980" i="33"/>
  <c r="CP1762" i="33"/>
  <c r="AJ1741" i="40"/>
  <c r="CR112" i="33"/>
  <c r="CQ1656" i="33"/>
  <c r="CO1749" i="33"/>
  <c r="CO1750" i="33"/>
  <c r="AJ233" i="40"/>
  <c r="DB1859" i="33"/>
  <c r="DB1861" i="33"/>
  <c r="DB1885" i="33"/>
  <c r="DB1964" i="33"/>
  <c r="CZ1812" i="33"/>
  <c r="CZ1962" i="33"/>
  <c r="CZ1947" i="33"/>
  <c r="CV1810" i="33"/>
  <c r="CV1813" i="33"/>
  <c r="CV1886" i="33"/>
  <c r="CU1894" i="33"/>
  <c r="CN1866" i="33"/>
  <c r="CN1869" i="33"/>
  <c r="CN1924" i="33"/>
  <c r="CM1922" i="33"/>
  <c r="CZ1880" i="33"/>
  <c r="CZ1890" i="33"/>
  <c r="CZ1802" i="33"/>
  <c r="DA1783" i="33"/>
  <c r="CZ1784" i="33"/>
  <c r="AM1400" i="40"/>
  <c r="DA1405" i="33"/>
  <c r="CX1744" i="33"/>
  <c r="AL1723" i="40"/>
  <c r="AL1724" i="40"/>
  <c r="CX1687" i="33"/>
  <c r="CX1688" i="33"/>
  <c r="AL1688" i="40"/>
  <c r="CX1647" i="33"/>
  <c r="AL1647" i="40"/>
  <c r="CX1757" i="33"/>
  <c r="AL1736" i="40"/>
  <c r="CW1648" i="33"/>
  <c r="CW1649" i="33"/>
  <c r="CW1946" i="33"/>
  <c r="CX1804" i="33"/>
  <c r="CX1805" i="33"/>
  <c r="CX1963" i="33"/>
  <c r="CX1949" i="33"/>
  <c r="AM1466" i="40"/>
  <c r="CW1745" i="33"/>
  <c r="CW1746" i="33"/>
  <c r="CY1733" i="33"/>
  <c r="CY1734" i="33"/>
  <c r="CY1756" i="33"/>
  <c r="CY1736" i="33"/>
  <c r="CZ1794" i="33"/>
  <c r="CZ1788" i="33"/>
  <c r="AM1403" i="40"/>
  <c r="DA1418" i="33"/>
  <c r="DE1539" i="33"/>
  <c r="DD1542" i="33"/>
  <c r="CZ1474" i="33"/>
  <c r="CZ1475" i="33"/>
  <c r="CZ1665" i="33"/>
  <c r="CZ1732" i="33"/>
  <c r="CZ1777" i="33"/>
  <c r="CX1738" i="33"/>
  <c r="CX1737" i="33"/>
  <c r="CV1649" i="33"/>
  <c r="CV1946" i="33"/>
  <c r="CV1950" i="33"/>
  <c r="DC1543" i="33"/>
  <c r="DC1547" i="33"/>
  <c r="AM1465" i="40"/>
  <c r="DA1794" i="33"/>
  <c r="CY1803" i="33"/>
  <c r="CY1804" i="33"/>
  <c r="CY1900" i="33"/>
  <c r="CZ1792" i="33"/>
  <c r="CY1793" i="33"/>
  <c r="CV1652" i="33"/>
  <c r="DA1410" i="33"/>
  <c r="CZ1411" i="33"/>
  <c r="BA124" i="33"/>
  <c r="BA123" i="33"/>
  <c r="AZ134" i="33"/>
  <c r="AZ133" i="33"/>
  <c r="CW1950" i="33"/>
  <c r="DD1858" i="33"/>
  <c r="AM1765" i="40"/>
  <c r="BF1929" i="33"/>
  <c r="AA1808" i="40"/>
  <c r="AJ1850" i="40"/>
  <c r="BF2098" i="33"/>
  <c r="AA1888" i="40"/>
  <c r="AA1877" i="40"/>
  <c r="CM1980" i="33"/>
  <c r="AJ1851" i="40"/>
  <c r="BG1928" i="33"/>
  <c r="BG1929" i="33"/>
  <c r="BG1930" i="33"/>
  <c r="BG1763" i="33"/>
  <c r="BI1981" i="33"/>
  <c r="BH1873" i="33"/>
  <c r="CU1950" i="33"/>
  <c r="AL1843" i="40"/>
  <c r="CU1966" i="33"/>
  <c r="AL1829" i="40"/>
  <c r="AL1687" i="40"/>
  <c r="CW1742" i="33"/>
  <c r="AJ1659" i="40"/>
  <c r="AJ1658" i="40"/>
  <c r="DC1544" i="33"/>
  <c r="CQ1655" i="33"/>
  <c r="CQ1762" i="33"/>
  <c r="AM1642" i="40"/>
  <c r="DA1964" i="33"/>
  <c r="AM1844" i="40"/>
  <c r="DA1859" i="33"/>
  <c r="DA1861" i="33"/>
  <c r="DA1885" i="33"/>
  <c r="DC1858" i="33"/>
  <c r="DC1548" i="33"/>
  <c r="CY1474" i="33"/>
  <c r="CY1665" i="33"/>
  <c r="CU1742" i="33"/>
  <c r="CU1741" i="33"/>
  <c r="CV1742" i="33"/>
  <c r="CY1420" i="33"/>
  <c r="AL1478" i="40"/>
  <c r="CX1475" i="33"/>
  <c r="AL1475" i="40"/>
  <c r="AL1474" i="40"/>
  <c r="AM1414" i="40"/>
  <c r="DA1420" i="33"/>
  <c r="CS112" i="33"/>
  <c r="CR1656" i="33"/>
  <c r="CR1655" i="33"/>
  <c r="CR1759" i="33"/>
  <c r="CP1749" i="33"/>
  <c r="CP1750" i="33"/>
  <c r="CW1810" i="33"/>
  <c r="CW1813" i="33"/>
  <c r="CW1886" i="33"/>
  <c r="CV1894" i="33"/>
  <c r="DA1812" i="33"/>
  <c r="DA1947" i="33"/>
  <c r="DA1962" i="33"/>
  <c r="CY1805" i="33"/>
  <c r="CY1963" i="33"/>
  <c r="CO1866" i="33"/>
  <c r="CO1869" i="33"/>
  <c r="CO1924" i="33"/>
  <c r="CN1922" i="33"/>
  <c r="CW1650" i="33"/>
  <c r="DA1900" i="33"/>
  <c r="DA1803" i="33"/>
  <c r="DB1792" i="33"/>
  <c r="DF1539" i="33"/>
  <c r="AN1539" i="40"/>
  <c r="DE1542" i="33"/>
  <c r="CX1648" i="33"/>
  <c r="CX1649" i="33"/>
  <c r="AL1649" i="40"/>
  <c r="CZ1733" i="33"/>
  <c r="CZ1734" i="33"/>
  <c r="CZ1756" i="33"/>
  <c r="CZ1736" i="33"/>
  <c r="CZ1803" i="33"/>
  <c r="CZ1900" i="33"/>
  <c r="CZ1793" i="33"/>
  <c r="DA1792" i="33"/>
  <c r="DA1793" i="33"/>
  <c r="CY1737" i="33"/>
  <c r="CY1738" i="33"/>
  <c r="CX1746" i="33"/>
  <c r="CX1745" i="33"/>
  <c r="DD1547" i="33"/>
  <c r="DD1548" i="33"/>
  <c r="DD1543" i="33"/>
  <c r="DD1544" i="33"/>
  <c r="DD1642" i="33"/>
  <c r="DA1474" i="33"/>
  <c r="DA1475" i="33"/>
  <c r="DA1665" i="33"/>
  <c r="DB1418" i="33"/>
  <c r="AM1418" i="40"/>
  <c r="DA1732" i="33"/>
  <c r="DA1777" i="33"/>
  <c r="DB1785" i="33"/>
  <c r="DB1788" i="33"/>
  <c r="CY1757" i="33"/>
  <c r="CY1744" i="33"/>
  <c r="CY1687" i="33"/>
  <c r="CY1647" i="33"/>
  <c r="DA1785" i="33"/>
  <c r="CZ1879" i="33"/>
  <c r="DA1775" i="33"/>
  <c r="CZ1801" i="33"/>
  <c r="CZ1776" i="33"/>
  <c r="DB1405" i="33"/>
  <c r="AM1405" i="40"/>
  <c r="DB1410" i="33"/>
  <c r="AM1410" i="40"/>
  <c r="DA1411" i="33"/>
  <c r="BB124" i="33"/>
  <c r="BA133" i="33"/>
  <c r="BA134" i="33"/>
  <c r="AJ1860" i="40"/>
  <c r="BH1882" i="33"/>
  <c r="BH1895" i="33"/>
  <c r="BH1935" i="33"/>
  <c r="BH1936" i="33"/>
  <c r="BH2087" i="33"/>
  <c r="BH2098" i="33"/>
  <c r="BI1982" i="33"/>
  <c r="BF1930" i="33"/>
  <c r="AA1809" i="40"/>
  <c r="AA1810" i="40"/>
  <c r="CY1949" i="33"/>
  <c r="CQ1759" i="33"/>
  <c r="CQ1659" i="33"/>
  <c r="CQ1970" i="33"/>
  <c r="CQ1658" i="33"/>
  <c r="CQ1748" i="33"/>
  <c r="CY1688" i="33"/>
  <c r="CQ1867" i="33"/>
  <c r="DC1642" i="33"/>
  <c r="AL1648" i="40"/>
  <c r="CW1961" i="33"/>
  <c r="AM1468" i="40"/>
  <c r="DB1420" i="33"/>
  <c r="AM1420" i="40"/>
  <c r="CY1475" i="33"/>
  <c r="AM1404" i="40"/>
  <c r="CX1673" i="33"/>
  <c r="CX1672" i="33"/>
  <c r="AM1473" i="40"/>
  <c r="AM1469" i="40"/>
  <c r="AL1479" i="40"/>
  <c r="CX1676" i="33"/>
  <c r="CX1482" i="33"/>
  <c r="AM1415" i="40"/>
  <c r="CZ1676" i="33"/>
  <c r="CZ1740" i="33"/>
  <c r="CZ1482" i="33"/>
  <c r="BB123" i="33"/>
  <c r="Z123" i="40"/>
  <c r="Z133" i="40"/>
  <c r="Z124" i="40"/>
  <c r="Z134" i="40"/>
  <c r="CR1867" i="33"/>
  <c r="CR1659" i="33"/>
  <c r="CR1970" i="33"/>
  <c r="CR1971" i="33"/>
  <c r="CR1980" i="33"/>
  <c r="CR1658" i="33"/>
  <c r="CR1748" i="33"/>
  <c r="CT112" i="33"/>
  <c r="CS1656" i="33"/>
  <c r="CR1762" i="33"/>
  <c r="DD1859" i="33"/>
  <c r="DD1861" i="33"/>
  <c r="DD1885" i="33"/>
  <c r="DF1858" i="33"/>
  <c r="DD1964" i="33"/>
  <c r="DB1812" i="33"/>
  <c r="DB1947" i="33"/>
  <c r="AM1827" i="40"/>
  <c r="DB1962" i="33"/>
  <c r="AM1842" i="40"/>
  <c r="CX1810" i="33"/>
  <c r="CX1813" i="33"/>
  <c r="CX1886" i="33"/>
  <c r="AL1766" i="40"/>
  <c r="CW1894" i="33"/>
  <c r="CP1866" i="33"/>
  <c r="CP1869" i="33"/>
  <c r="CP1924" i="33"/>
  <c r="AJ1804" i="40"/>
  <c r="CO1922" i="33"/>
  <c r="CW1652" i="33"/>
  <c r="CX1650" i="33"/>
  <c r="CX1961" i="33"/>
  <c r="CX1966" i="33"/>
  <c r="DA1776" i="33"/>
  <c r="CZ1804" i="33"/>
  <c r="CZ1805" i="33"/>
  <c r="CZ1963" i="33"/>
  <c r="CZ1949" i="33"/>
  <c r="DG1539" i="33"/>
  <c r="DF1542" i="33"/>
  <c r="AN1542" i="40"/>
  <c r="CZ1737" i="33"/>
  <c r="CZ1738" i="33"/>
  <c r="CY1746" i="33"/>
  <c r="CY1745" i="33"/>
  <c r="CZ1673" i="33"/>
  <c r="CZ1672" i="33"/>
  <c r="DA1879" i="33"/>
  <c r="DB1775" i="33"/>
  <c r="DA1801" i="33"/>
  <c r="CZ1647" i="33"/>
  <c r="CZ1757" i="33"/>
  <c r="CZ1744" i="33"/>
  <c r="CZ1687" i="33"/>
  <c r="CZ1688" i="33"/>
  <c r="CY1648" i="33"/>
  <c r="DB1802" i="33"/>
  <c r="DB1880" i="33"/>
  <c r="DC1783" i="33"/>
  <c r="DA1734" i="33"/>
  <c r="DA1733" i="33"/>
  <c r="DA1802" i="33"/>
  <c r="DA1880" i="33"/>
  <c r="DA1890" i="33"/>
  <c r="DA1784" i="33"/>
  <c r="DB1783" i="33"/>
  <c r="DB1784" i="33"/>
  <c r="DA1788" i="33"/>
  <c r="DB1732" i="33"/>
  <c r="AM1711" i="40"/>
  <c r="AM1712" i="40"/>
  <c r="DB1777" i="33"/>
  <c r="DB1474" i="33"/>
  <c r="DB1475" i="33"/>
  <c r="DA1736" i="33"/>
  <c r="DA1756" i="33"/>
  <c r="DB1794" i="33"/>
  <c r="DC1785" i="33"/>
  <c r="DE1547" i="33"/>
  <c r="DE1548" i="33"/>
  <c r="DE1543" i="33"/>
  <c r="DE1544" i="33"/>
  <c r="DE1642" i="33"/>
  <c r="DC1410" i="33"/>
  <c r="DB1411" i="33"/>
  <c r="AM1411" i="40"/>
  <c r="BB134" i="33"/>
  <c r="BC124" i="33"/>
  <c r="BC123" i="33"/>
  <c r="BJ1981" i="33"/>
  <c r="BI1873" i="33"/>
  <c r="CW1966" i="33"/>
  <c r="AL1846" i="40"/>
  <c r="AL1841" i="40"/>
  <c r="BH1763" i="33"/>
  <c r="BH1928" i="33"/>
  <c r="BH1929" i="33"/>
  <c r="BH1930" i="33"/>
  <c r="DB1890" i="33"/>
  <c r="AM1770" i="40"/>
  <c r="AM1760" i="40"/>
  <c r="CQ1971" i="33"/>
  <c r="CQ1749" i="33"/>
  <c r="CX1946" i="33"/>
  <c r="AL1676" i="40"/>
  <c r="AL1683" i="40"/>
  <c r="AM1478" i="40"/>
  <c r="DB1665" i="33"/>
  <c r="AM1665" i="40"/>
  <c r="AM1672" i="40"/>
  <c r="CZ1683" i="33"/>
  <c r="CZ1758" i="33"/>
  <c r="CS1655" i="33"/>
  <c r="CS1659" i="33"/>
  <c r="CS1970" i="33"/>
  <c r="CS1971" i="33"/>
  <c r="CS1980" i="33"/>
  <c r="DC1859" i="33"/>
  <c r="DC1861" i="33"/>
  <c r="DC1885" i="33"/>
  <c r="DE1858" i="33"/>
  <c r="DC1964" i="33"/>
  <c r="CQ1750" i="33"/>
  <c r="AL1650" i="40"/>
  <c r="CY1649" i="33"/>
  <c r="AL1482" i="40"/>
  <c r="CX1484" i="33"/>
  <c r="AL1484" i="40"/>
  <c r="CX1740" i="33"/>
  <c r="AL1719" i="40"/>
  <c r="AL1720" i="40"/>
  <c r="CX1683" i="33"/>
  <c r="CX1684" i="33"/>
  <c r="CX1758" i="33"/>
  <c r="AL1737" i="40"/>
  <c r="AM1474" i="40"/>
  <c r="AM1475" i="40"/>
  <c r="CY1676" i="33"/>
  <c r="CY1482" i="33"/>
  <c r="DC1405" i="33"/>
  <c r="CY1672" i="33"/>
  <c r="CY1673" i="33"/>
  <c r="DA1676" i="33"/>
  <c r="DA1683" i="33"/>
  <c r="DA1482" i="33"/>
  <c r="CZ1484" i="33"/>
  <c r="BB133" i="33"/>
  <c r="CU112" i="33"/>
  <c r="CT1656" i="33"/>
  <c r="CT1655" i="33"/>
  <c r="CT1759" i="33"/>
  <c r="AK112" i="40"/>
  <c r="CR1749" i="33"/>
  <c r="CR1750" i="33"/>
  <c r="DE1859" i="33"/>
  <c r="DE1964" i="33"/>
  <c r="CY1810" i="33"/>
  <c r="CY1813" i="33"/>
  <c r="CY1886" i="33"/>
  <c r="CX1894" i="33"/>
  <c r="AL1774" i="40"/>
  <c r="DC1812" i="33"/>
  <c r="DC1947" i="33"/>
  <c r="DC1962" i="33"/>
  <c r="CX1652" i="33"/>
  <c r="AL1652" i="40"/>
  <c r="CQ1866" i="33"/>
  <c r="CQ1869" i="33"/>
  <c r="CQ1924" i="33"/>
  <c r="CP1922" i="33"/>
  <c r="DC1732" i="33"/>
  <c r="DD1405" i="33"/>
  <c r="CZ1648" i="33"/>
  <c r="CZ1649" i="33"/>
  <c r="CZ1946" i="33"/>
  <c r="CZ1950" i="33"/>
  <c r="DA1673" i="33"/>
  <c r="DA1672" i="33"/>
  <c r="CZ1741" i="33"/>
  <c r="DC1880" i="33"/>
  <c r="DC1890" i="33"/>
  <c r="DC1802" i="33"/>
  <c r="DC1784" i="33"/>
  <c r="DD1783" i="33"/>
  <c r="DF1543" i="33"/>
  <c r="DF1544" i="33"/>
  <c r="DF1642" i="33"/>
  <c r="AN1642" i="40"/>
  <c r="DF1547" i="33"/>
  <c r="DF1548" i="33"/>
  <c r="AN1548" i="40"/>
  <c r="AN1471" i="40"/>
  <c r="DC1788" i="33"/>
  <c r="DA1738" i="33"/>
  <c r="DA1737" i="33"/>
  <c r="DC1777" i="33"/>
  <c r="CY1650" i="33"/>
  <c r="DA1804" i="33"/>
  <c r="DA1805" i="33"/>
  <c r="DA1963" i="33"/>
  <c r="DD1418" i="33"/>
  <c r="AN1472" i="40"/>
  <c r="DH1539" i="33"/>
  <c r="DG1542" i="33"/>
  <c r="DC1794" i="33"/>
  <c r="DA1757" i="33"/>
  <c r="DA1744" i="33"/>
  <c r="DA1687" i="33"/>
  <c r="DA1688" i="33"/>
  <c r="DA1647" i="33"/>
  <c r="DB1733" i="33"/>
  <c r="DB1734" i="33"/>
  <c r="DB1776" i="33"/>
  <c r="DB1801" i="33"/>
  <c r="DB1879" i="33"/>
  <c r="AM1641" i="40"/>
  <c r="DB1736" i="33"/>
  <c r="AM1715" i="40"/>
  <c r="AM1716" i="40"/>
  <c r="DB1756" i="33"/>
  <c r="AM1735" i="40"/>
  <c r="AN1406" i="40"/>
  <c r="DB1900" i="33"/>
  <c r="AM1780" i="40"/>
  <c r="DB1803" i="33"/>
  <c r="DB1793" i="33"/>
  <c r="DC1792" i="33"/>
  <c r="DD1785" i="33"/>
  <c r="AM1479" i="40"/>
  <c r="CZ1746" i="33"/>
  <c r="CZ1745" i="33"/>
  <c r="DD1410" i="33"/>
  <c r="DC1411" i="33"/>
  <c r="BD124" i="33"/>
  <c r="BD123" i="33"/>
  <c r="BC133" i="33"/>
  <c r="BC134" i="33"/>
  <c r="DC1775" i="33"/>
  <c r="AM1759" i="40"/>
  <c r="CX1950" i="33"/>
  <c r="AL1830" i="40"/>
  <c r="AL1826" i="40"/>
  <c r="DA1949" i="33"/>
  <c r="CQ1980" i="33"/>
  <c r="BI1935" i="33"/>
  <c r="BI1936" i="33"/>
  <c r="BI2087" i="33"/>
  <c r="BI2098" i="33"/>
  <c r="BI1882" i="33"/>
  <c r="BI1895" i="33"/>
  <c r="BJ1982" i="33"/>
  <c r="AB1861" i="40"/>
  <c r="CS1867" i="33"/>
  <c r="DA1684" i="33"/>
  <c r="DA1740" i="33"/>
  <c r="DA1742" i="33"/>
  <c r="DA1758" i="33"/>
  <c r="CS1759" i="33"/>
  <c r="AK1738" i="40"/>
  <c r="CS1762" i="33"/>
  <c r="CS1658" i="33"/>
  <c r="DE1861" i="33"/>
  <c r="DE1885" i="33"/>
  <c r="DG1858" i="33"/>
  <c r="AN1547" i="40"/>
  <c r="AK1656" i="40"/>
  <c r="AN1544" i="40"/>
  <c r="AN1543" i="40"/>
  <c r="CY1961" i="33"/>
  <c r="AK1655" i="40"/>
  <c r="DC1418" i="33"/>
  <c r="CY1484" i="33"/>
  <c r="CY1683" i="33"/>
  <c r="CY1684" i="33"/>
  <c r="CY1740" i="33"/>
  <c r="CY1758" i="33"/>
  <c r="CZ1684" i="33"/>
  <c r="CX1742" i="33"/>
  <c r="CX1741" i="33"/>
  <c r="CY1946" i="33"/>
  <c r="DA1484" i="33"/>
  <c r="DB1676" i="33"/>
  <c r="DB1740" i="33"/>
  <c r="DB1482" i="33"/>
  <c r="AM1482" i="40"/>
  <c r="DD1420" i="33"/>
  <c r="CT1658" i="33"/>
  <c r="CT1748" i="33"/>
  <c r="CT1659" i="33"/>
  <c r="CT1970" i="33"/>
  <c r="CT1971" i="33"/>
  <c r="CT1980" i="33"/>
  <c r="CT1867" i="33"/>
  <c r="CT1762" i="33"/>
  <c r="CV112" i="33"/>
  <c r="CU1656" i="33"/>
  <c r="AK233" i="40"/>
  <c r="DF1859" i="33"/>
  <c r="DF1861" i="33"/>
  <c r="DF1885" i="33"/>
  <c r="DF1964" i="33"/>
  <c r="AN1844" i="40"/>
  <c r="DD1812" i="33"/>
  <c r="DD1947" i="33"/>
  <c r="DD1962" i="33"/>
  <c r="CZ1810" i="33"/>
  <c r="CZ1813" i="33"/>
  <c r="CZ1886" i="33"/>
  <c r="CY1894" i="33"/>
  <c r="CZ1650" i="33"/>
  <c r="CZ1961" i="33"/>
  <c r="CZ1966" i="33"/>
  <c r="CR1866" i="33"/>
  <c r="CR1869" i="33"/>
  <c r="CR1924" i="33"/>
  <c r="CQ1922" i="33"/>
  <c r="DD1880" i="33"/>
  <c r="DD1890" i="33"/>
  <c r="DD1802" i="33"/>
  <c r="DD1784" i="33"/>
  <c r="DE1783" i="33"/>
  <c r="DA1745" i="33"/>
  <c r="DA1746" i="33"/>
  <c r="AN1403" i="40"/>
  <c r="DE1418" i="33"/>
  <c r="DC1734" i="33"/>
  <c r="DC1733" i="33"/>
  <c r="DB1804" i="33"/>
  <c r="DB1805" i="33"/>
  <c r="DB1963" i="33"/>
  <c r="DB1949" i="33"/>
  <c r="DC1736" i="33"/>
  <c r="DC1756" i="33"/>
  <c r="DG1547" i="33"/>
  <c r="DG1543" i="33"/>
  <c r="CY1652" i="33"/>
  <c r="AN1465" i="40"/>
  <c r="DE1785" i="33"/>
  <c r="DD1788" i="33"/>
  <c r="DI1539" i="33"/>
  <c r="DH1542" i="33"/>
  <c r="DC1801" i="33"/>
  <c r="DC1879" i="33"/>
  <c r="DD1775" i="33"/>
  <c r="DC1776" i="33"/>
  <c r="DD1732" i="33"/>
  <c r="DD1474" i="33"/>
  <c r="DD1475" i="33"/>
  <c r="DD1665" i="33"/>
  <c r="DD1794" i="33"/>
  <c r="DE1405" i="33"/>
  <c r="AN1400" i="40"/>
  <c r="DB1738" i="33"/>
  <c r="DB1737" i="33"/>
  <c r="DA1648" i="33"/>
  <c r="DA1649" i="33"/>
  <c r="DA1946" i="33"/>
  <c r="DC1900" i="33"/>
  <c r="DC1803" i="33"/>
  <c r="DD1792" i="33"/>
  <c r="DC1793" i="33"/>
  <c r="DB1673" i="33"/>
  <c r="DB1672" i="33"/>
  <c r="DB1757" i="33"/>
  <c r="AM1736" i="40"/>
  <c r="DB1744" i="33"/>
  <c r="AM1723" i="40"/>
  <c r="AM1724" i="40"/>
  <c r="DB1687" i="33"/>
  <c r="DB1688" i="33"/>
  <c r="AM1688" i="40"/>
  <c r="DB1647" i="33"/>
  <c r="AM1647" i="40"/>
  <c r="DD1777" i="33"/>
  <c r="AN1466" i="40"/>
  <c r="DE1410" i="33"/>
  <c r="DD1411" i="33"/>
  <c r="BD133" i="33"/>
  <c r="BE124" i="33"/>
  <c r="BE123" i="33"/>
  <c r="BD134" i="33"/>
  <c r="DA1741" i="33"/>
  <c r="DA1950" i="33"/>
  <c r="DH1858" i="33"/>
  <c r="AN1765" i="40"/>
  <c r="AK1741" i="40"/>
  <c r="AM1843" i="40"/>
  <c r="BK1981" i="33"/>
  <c r="BJ1873" i="33"/>
  <c r="AB1862" i="40"/>
  <c r="AM1829" i="40"/>
  <c r="CY1966" i="33"/>
  <c r="BI1928" i="33"/>
  <c r="BI1929" i="33"/>
  <c r="BI1930" i="33"/>
  <c r="BI1763" i="33"/>
  <c r="AK1851" i="40"/>
  <c r="AK1860" i="40"/>
  <c r="AK1850" i="40"/>
  <c r="CY1950" i="33"/>
  <c r="AM1719" i="40"/>
  <c r="AM1720" i="40"/>
  <c r="AM1676" i="40"/>
  <c r="AM1683" i="40"/>
  <c r="AM1687" i="40"/>
  <c r="CS1748" i="33"/>
  <c r="CS1749" i="33"/>
  <c r="AK1658" i="40"/>
  <c r="AK1659" i="40"/>
  <c r="DB1758" i="33"/>
  <c r="AM1737" i="40"/>
  <c r="DG1548" i="33"/>
  <c r="CU1655" i="33"/>
  <c r="CU1658" i="33"/>
  <c r="DG1544" i="33"/>
  <c r="CY1742" i="33"/>
  <c r="CY1741" i="33"/>
  <c r="CZ1742" i="33"/>
  <c r="DC1420" i="33"/>
  <c r="DB1683" i="33"/>
  <c r="DB1684" i="33"/>
  <c r="AN1404" i="40"/>
  <c r="DC1474" i="33"/>
  <c r="DC1665" i="33"/>
  <c r="DE1420" i="33"/>
  <c r="DB1484" i="33"/>
  <c r="AM1484" i="40"/>
  <c r="CT1749" i="33"/>
  <c r="CW112" i="33"/>
  <c r="CV1656" i="33"/>
  <c r="CV1655" i="33"/>
  <c r="CV1759" i="33"/>
  <c r="DA1810" i="33"/>
  <c r="DA1813" i="33"/>
  <c r="DA1886" i="33"/>
  <c r="CZ1894" i="33"/>
  <c r="CZ1652" i="33"/>
  <c r="DE1812" i="33"/>
  <c r="DE1962" i="33"/>
  <c r="DE1947" i="33"/>
  <c r="CS1866" i="33"/>
  <c r="CS1869" i="33"/>
  <c r="CS1924" i="33"/>
  <c r="CR1922" i="33"/>
  <c r="DE1794" i="33"/>
  <c r="DE1803" i="33"/>
  <c r="DE1732" i="33"/>
  <c r="DE1777" i="33"/>
  <c r="DE1802" i="33"/>
  <c r="DE1880" i="33"/>
  <c r="DE1890" i="33"/>
  <c r="DF1783" i="33"/>
  <c r="DE1784" i="33"/>
  <c r="DC1804" i="33"/>
  <c r="DC1805" i="33"/>
  <c r="DC1963" i="33"/>
  <c r="DB1741" i="33"/>
  <c r="DB1742" i="33"/>
  <c r="DH1547" i="33"/>
  <c r="DH1548" i="33"/>
  <c r="DH1543" i="33"/>
  <c r="DH1544" i="33"/>
  <c r="DH1642" i="33"/>
  <c r="DF1418" i="33"/>
  <c r="AN1418" i="40"/>
  <c r="DD1756" i="33"/>
  <c r="DD1736" i="33"/>
  <c r="DI1542" i="33"/>
  <c r="DJ1539" i="33"/>
  <c r="DJ1542" i="33"/>
  <c r="DF1405" i="33"/>
  <c r="AN1405" i="40"/>
  <c r="DF1777" i="33"/>
  <c r="DA1650" i="33"/>
  <c r="DA1961" i="33"/>
  <c r="DA1966" i="33"/>
  <c r="DD1734" i="33"/>
  <c r="DD1733" i="33"/>
  <c r="DE1788" i="33"/>
  <c r="DB1745" i="33"/>
  <c r="DB1746" i="33"/>
  <c r="DD1879" i="33"/>
  <c r="DE1775" i="33"/>
  <c r="DD1801" i="33"/>
  <c r="DD1776" i="33"/>
  <c r="DD1803" i="33"/>
  <c r="DD1900" i="33"/>
  <c r="DD1793" i="33"/>
  <c r="DE1792" i="33"/>
  <c r="DE1474" i="33"/>
  <c r="DE1475" i="33"/>
  <c r="DE1665" i="33"/>
  <c r="DC1737" i="33"/>
  <c r="DC1738" i="33"/>
  <c r="DB1648" i="33"/>
  <c r="DB1650" i="33"/>
  <c r="DB1961" i="33"/>
  <c r="DB1966" i="33"/>
  <c r="AN1473" i="40"/>
  <c r="DC1647" i="33"/>
  <c r="DC1757" i="33"/>
  <c r="DC1744" i="33"/>
  <c r="DC1687" i="33"/>
  <c r="DF1410" i="33"/>
  <c r="AN1410" i="40"/>
  <c r="DE1411" i="33"/>
  <c r="BE133" i="33"/>
  <c r="BF124" i="33"/>
  <c r="BE134" i="33"/>
  <c r="CT1750" i="33"/>
  <c r="AM1846" i="40"/>
  <c r="BJ1882" i="33"/>
  <c r="AB1753" i="40"/>
  <c r="BJ1935" i="33"/>
  <c r="BK1982" i="33"/>
  <c r="DC1949" i="33"/>
  <c r="AM1841" i="40"/>
  <c r="CS1750" i="33"/>
  <c r="AK1727" i="40"/>
  <c r="AK1728" i="40"/>
  <c r="DC1688" i="33"/>
  <c r="CU1659" i="33"/>
  <c r="CU1867" i="33"/>
  <c r="CU1759" i="33"/>
  <c r="AO1542" i="40"/>
  <c r="CU1762" i="33"/>
  <c r="DG1642" i="33"/>
  <c r="AO1539" i="40"/>
  <c r="CU1748" i="33"/>
  <c r="AM1648" i="40"/>
  <c r="AM1650" i="40"/>
  <c r="DC1475" i="33"/>
  <c r="AN1468" i="40"/>
  <c r="AN1414" i="40"/>
  <c r="AN1469" i="40"/>
  <c r="AN1415" i="40"/>
  <c r="DF1420" i="33"/>
  <c r="AN1420" i="40"/>
  <c r="DD1676" i="33"/>
  <c r="DD1758" i="33"/>
  <c r="DD1482" i="33"/>
  <c r="CV1867" i="33"/>
  <c r="CV1659" i="33"/>
  <c r="CV1970" i="33"/>
  <c r="CV1971" i="33"/>
  <c r="CV1980" i="33"/>
  <c r="CV1658" i="33"/>
  <c r="CV1748" i="33"/>
  <c r="CV1762" i="33"/>
  <c r="CX112" i="33"/>
  <c r="AL112" i="40"/>
  <c r="CW1656" i="33"/>
  <c r="CW1655" i="33"/>
  <c r="CW1759" i="33"/>
  <c r="BF123" i="33"/>
  <c r="AA123" i="40"/>
  <c r="AA133" i="40"/>
  <c r="AA124" i="40"/>
  <c r="AA134" i="40"/>
  <c r="DH1859" i="33"/>
  <c r="DH1861" i="33"/>
  <c r="DH1885" i="33"/>
  <c r="DJ1858" i="33"/>
  <c r="DH1964" i="33"/>
  <c r="DE1793" i="33"/>
  <c r="DF1792" i="33"/>
  <c r="DE1900" i="33"/>
  <c r="DF1812" i="33"/>
  <c r="DF1962" i="33"/>
  <c r="AN1842" i="40"/>
  <c r="DF1947" i="33"/>
  <c r="AN1827" i="40"/>
  <c r="DB1810" i="33"/>
  <c r="DB1813" i="33"/>
  <c r="DB1886" i="33"/>
  <c r="AM1766" i="40"/>
  <c r="DA1894" i="33"/>
  <c r="CT1866" i="33"/>
  <c r="CT1869" i="33"/>
  <c r="CT1924" i="33"/>
  <c r="AK1804" i="40"/>
  <c r="CS1922" i="33"/>
  <c r="DB1649" i="33"/>
  <c r="DF1879" i="33"/>
  <c r="DF1801" i="33"/>
  <c r="DI1543" i="33"/>
  <c r="DI1547" i="33"/>
  <c r="DI1548" i="33"/>
  <c r="DD1647" i="33"/>
  <c r="DD1687" i="33"/>
  <c r="DD1688" i="33"/>
  <c r="DD1757" i="33"/>
  <c r="DD1744" i="33"/>
  <c r="DC1746" i="33"/>
  <c r="DC1745" i="33"/>
  <c r="DB1652" i="33"/>
  <c r="DD1738" i="33"/>
  <c r="DD1737" i="33"/>
  <c r="DD1673" i="33"/>
  <c r="DD1672" i="33"/>
  <c r="DE1776" i="33"/>
  <c r="DE1879" i="33"/>
  <c r="DF1775" i="33"/>
  <c r="DF1776" i="33"/>
  <c r="DE1801" i="33"/>
  <c r="DE1804" i="33"/>
  <c r="DA1652" i="33"/>
  <c r="DE1733" i="33"/>
  <c r="DE1734" i="33"/>
  <c r="DF1732" i="33"/>
  <c r="AN1711" i="40"/>
  <c r="AN1712" i="40"/>
  <c r="DE1756" i="33"/>
  <c r="DE1736" i="33"/>
  <c r="DC1648" i="33"/>
  <c r="DF1794" i="33"/>
  <c r="DF1785" i="33"/>
  <c r="DF1788" i="33"/>
  <c r="DF1474" i="33"/>
  <c r="DF1475" i="33"/>
  <c r="DD1804" i="33"/>
  <c r="DD1805" i="33"/>
  <c r="DD1963" i="33"/>
  <c r="DD1949" i="33"/>
  <c r="DJ1543" i="33"/>
  <c r="DJ1544" i="33"/>
  <c r="DJ1642" i="33"/>
  <c r="DJ1647" i="33"/>
  <c r="DJ1547" i="33"/>
  <c r="DJ1548" i="33"/>
  <c r="DG1410" i="33"/>
  <c r="DF1411" i="33"/>
  <c r="AN1411" i="40"/>
  <c r="BF134" i="33"/>
  <c r="BG124" i="33"/>
  <c r="BG123" i="33"/>
  <c r="DD1740" i="33"/>
  <c r="DD1741" i="33"/>
  <c r="DG1775" i="33"/>
  <c r="AN1759" i="40"/>
  <c r="BJ1936" i="33"/>
  <c r="AB1815" i="40"/>
  <c r="BJ1895" i="33"/>
  <c r="AB1762" i="40"/>
  <c r="BK1873" i="33"/>
  <c r="BL1981" i="33"/>
  <c r="CU1750" i="33"/>
  <c r="DD1683" i="33"/>
  <c r="CU1970" i="33"/>
  <c r="AN1478" i="40"/>
  <c r="DF1665" i="33"/>
  <c r="AN1665" i="40"/>
  <c r="AN1672" i="40"/>
  <c r="AO1548" i="40"/>
  <c r="DI1544" i="33"/>
  <c r="AO1543" i="40"/>
  <c r="CU1749" i="33"/>
  <c r="AO1547" i="40"/>
  <c r="DG1859" i="33"/>
  <c r="DG1861" i="33"/>
  <c r="DG1885" i="33"/>
  <c r="DI1858" i="33"/>
  <c r="DG1964" i="33"/>
  <c r="AM1652" i="40"/>
  <c r="DC1650" i="33"/>
  <c r="DC1652" i="33"/>
  <c r="DB1946" i="33"/>
  <c r="AM1649" i="40"/>
  <c r="DC1672" i="33"/>
  <c r="DC1673" i="33"/>
  <c r="DG1405" i="33"/>
  <c r="DC1676" i="33"/>
  <c r="DC1482" i="33"/>
  <c r="AN1474" i="40"/>
  <c r="AN1475" i="40"/>
  <c r="BF133" i="33"/>
  <c r="DE1676" i="33"/>
  <c r="DE1683" i="33"/>
  <c r="DE1482" i="33"/>
  <c r="DD1484" i="33"/>
  <c r="CW1867" i="33"/>
  <c r="CW1658" i="33"/>
  <c r="CW1748" i="33"/>
  <c r="CW1659" i="33"/>
  <c r="CW1970" i="33"/>
  <c r="CW1971" i="33"/>
  <c r="CW1980" i="33"/>
  <c r="CY112" i="33"/>
  <c r="AL233" i="40"/>
  <c r="CX1656" i="33"/>
  <c r="CX1655" i="33"/>
  <c r="CX1759" i="33"/>
  <c r="AL1738" i="40"/>
  <c r="CV1750" i="33"/>
  <c r="CV1749" i="33"/>
  <c r="CW1762" i="33"/>
  <c r="DJ1859" i="33"/>
  <c r="DJ1861" i="33"/>
  <c r="DJ1885" i="33"/>
  <c r="AO1765" i="40"/>
  <c r="DJ1964" i="33"/>
  <c r="DC1810" i="33"/>
  <c r="DC1813" i="33"/>
  <c r="DC1886" i="33"/>
  <c r="DB1894" i="33"/>
  <c r="AM1774" i="40"/>
  <c r="DG1812" i="33"/>
  <c r="DG1962" i="33"/>
  <c r="DG1947" i="33"/>
  <c r="CU1866" i="33"/>
  <c r="CU1869" i="33"/>
  <c r="CU1924" i="33"/>
  <c r="CT1922" i="33"/>
  <c r="DE1805" i="33"/>
  <c r="DE1963" i="33"/>
  <c r="DE1949" i="33"/>
  <c r="DE1647" i="33"/>
  <c r="DE1744" i="33"/>
  <c r="DE1757" i="33"/>
  <c r="DE1687" i="33"/>
  <c r="DE1688" i="33"/>
  <c r="DH1418" i="33"/>
  <c r="DF1803" i="33"/>
  <c r="DF1900" i="33"/>
  <c r="AN1780" i="40"/>
  <c r="DF1793" i="33"/>
  <c r="DG1792" i="33"/>
  <c r="AN1479" i="40"/>
  <c r="DH1405" i="33"/>
  <c r="DG1777" i="33"/>
  <c r="DE1673" i="33"/>
  <c r="DE1672" i="33"/>
  <c r="DD1648" i="33"/>
  <c r="DD1649" i="33"/>
  <c r="DD1946" i="33"/>
  <c r="DD1950" i="33"/>
  <c r="DG1785" i="33"/>
  <c r="DE1738" i="33"/>
  <c r="DE1737" i="33"/>
  <c r="DH1785" i="33"/>
  <c r="DF1880" i="33"/>
  <c r="DF1802" i="33"/>
  <c r="DG1783" i="33"/>
  <c r="DF1784" i="33"/>
  <c r="DC1649" i="33"/>
  <c r="DF1734" i="33"/>
  <c r="DF1733" i="33"/>
  <c r="DG1732" i="33"/>
  <c r="DD1745" i="33"/>
  <c r="DD1746" i="33"/>
  <c r="DG1794" i="33"/>
  <c r="AN1641" i="40"/>
  <c r="DF1756" i="33"/>
  <c r="AN1735" i="40"/>
  <c r="DF1736" i="33"/>
  <c r="AN1715" i="40"/>
  <c r="AN1716" i="40"/>
  <c r="DH1410" i="33"/>
  <c r="DG1411" i="33"/>
  <c r="BG134" i="33"/>
  <c r="BH124" i="33"/>
  <c r="BH123" i="33"/>
  <c r="BG133" i="33"/>
  <c r="CU1971" i="33"/>
  <c r="BJ1928" i="33"/>
  <c r="AB1775" i="40"/>
  <c r="BJ1763" i="33"/>
  <c r="AB1742" i="40"/>
  <c r="DB1950" i="33"/>
  <c r="AM1830" i="40"/>
  <c r="AM1826" i="40"/>
  <c r="BJ2087" i="33"/>
  <c r="AB1816" i="40"/>
  <c r="DF1890" i="33"/>
  <c r="AN1770" i="40"/>
  <c r="AN1760" i="40"/>
  <c r="BL1982" i="33"/>
  <c r="BK1882" i="33"/>
  <c r="BK1895" i="33"/>
  <c r="BK1935" i="33"/>
  <c r="BK1936" i="33"/>
  <c r="BK2087" i="33"/>
  <c r="BK2098" i="33"/>
  <c r="DE1684" i="33"/>
  <c r="DE1740" i="33"/>
  <c r="DE1742" i="33"/>
  <c r="DE1758" i="33"/>
  <c r="AL1656" i="40"/>
  <c r="DI1642" i="33"/>
  <c r="AO1544" i="40"/>
  <c r="DC1961" i="33"/>
  <c r="DC1946" i="33"/>
  <c r="AL1655" i="40"/>
  <c r="DC1683" i="33"/>
  <c r="DC1740" i="33"/>
  <c r="DC1684" i="33"/>
  <c r="DC1758" i="33"/>
  <c r="DD1684" i="33"/>
  <c r="AO1472" i="40"/>
  <c r="AO1406" i="40"/>
  <c r="AO1471" i="40"/>
  <c r="DC1484" i="33"/>
  <c r="DG1418" i="33"/>
  <c r="DE1484" i="33"/>
  <c r="DF1676" i="33"/>
  <c r="DF1740" i="33"/>
  <c r="DF1482" i="33"/>
  <c r="AN1482" i="40"/>
  <c r="DH1420" i="33"/>
  <c r="CX1867" i="33"/>
  <c r="CX1659" i="33"/>
  <c r="AL1659" i="40"/>
  <c r="CX1658" i="33"/>
  <c r="CX1748" i="33"/>
  <c r="AL1727" i="40"/>
  <c r="AL1728" i="40"/>
  <c r="CZ112" i="33"/>
  <c r="CY1656" i="33"/>
  <c r="CW1749" i="33"/>
  <c r="CW1750" i="33"/>
  <c r="CX1762" i="33"/>
  <c r="AL1741" i="40"/>
  <c r="DF1804" i="33"/>
  <c r="DF1805" i="33"/>
  <c r="DF1963" i="33"/>
  <c r="DF1949" i="33"/>
  <c r="AN1829" i="40"/>
  <c r="DH1812" i="33"/>
  <c r="DH1962" i="33"/>
  <c r="DH1947" i="33"/>
  <c r="DD1810" i="33"/>
  <c r="DD1813" i="33"/>
  <c r="DD1886" i="33"/>
  <c r="DC1894" i="33"/>
  <c r="CV1866" i="33"/>
  <c r="CV1869" i="33"/>
  <c r="CV1924" i="33"/>
  <c r="CU1922" i="33"/>
  <c r="DD1650" i="33"/>
  <c r="DD1961" i="33"/>
  <c r="DD1966" i="33"/>
  <c r="DH1794" i="33"/>
  <c r="DH1900" i="33"/>
  <c r="DH1788" i="33"/>
  <c r="DF1744" i="33"/>
  <c r="AN1723" i="40"/>
  <c r="AN1724" i="40"/>
  <c r="DF1757" i="33"/>
  <c r="AN1736" i="40"/>
  <c r="DF1687" i="33"/>
  <c r="DF1688" i="33"/>
  <c r="AN1688" i="40"/>
  <c r="DF1647" i="33"/>
  <c r="AN1647" i="40"/>
  <c r="DG1756" i="33"/>
  <c r="DG1736" i="33"/>
  <c r="AO1465" i="40"/>
  <c r="DI1794" i="33"/>
  <c r="DH1732" i="33"/>
  <c r="DG1880" i="33"/>
  <c r="DG1890" i="33"/>
  <c r="DG1802" i="33"/>
  <c r="DG1784" i="33"/>
  <c r="DH1783" i="33"/>
  <c r="DH1784" i="33"/>
  <c r="DG1788" i="33"/>
  <c r="AO1400" i="40"/>
  <c r="DI1405" i="33"/>
  <c r="DG1733" i="33"/>
  <c r="DG1734" i="33"/>
  <c r="DF1673" i="33"/>
  <c r="DF1672" i="33"/>
  <c r="DH1474" i="33"/>
  <c r="DH1475" i="33"/>
  <c r="DH1665" i="33"/>
  <c r="DG1803" i="33"/>
  <c r="DG1900" i="33"/>
  <c r="DH1792" i="33"/>
  <c r="DG1793" i="33"/>
  <c r="DH1880" i="33"/>
  <c r="DH1890" i="33"/>
  <c r="DH1802" i="33"/>
  <c r="DI1783" i="33"/>
  <c r="AO1403" i="40"/>
  <c r="DE1648" i="33"/>
  <c r="DE1649" i="33"/>
  <c r="DE1946" i="33"/>
  <c r="DE1950" i="33"/>
  <c r="DH1777" i="33"/>
  <c r="DG1879" i="33"/>
  <c r="DH1775" i="33"/>
  <c r="DG1801" i="33"/>
  <c r="DG1776" i="33"/>
  <c r="DF1738" i="33"/>
  <c r="DF1737" i="33"/>
  <c r="DE1745" i="33"/>
  <c r="DE1746" i="33"/>
  <c r="DI1410" i="33"/>
  <c r="DH1411" i="33"/>
  <c r="BI124" i="33"/>
  <c r="BI123" i="33"/>
  <c r="BH134" i="33"/>
  <c r="BH133" i="33"/>
  <c r="BL1873" i="33"/>
  <c r="BM1981" i="33"/>
  <c r="BJ1929" i="33"/>
  <c r="AB1808" i="40"/>
  <c r="DC1950" i="33"/>
  <c r="BJ2098" i="33"/>
  <c r="AB1888" i="40"/>
  <c r="AB1877" i="40"/>
  <c r="DC1966" i="33"/>
  <c r="CU1980" i="33"/>
  <c r="BK1928" i="33"/>
  <c r="BK1929" i="33"/>
  <c r="BK1930" i="33"/>
  <c r="BK1763" i="33"/>
  <c r="AN1843" i="40"/>
  <c r="AN1719" i="40"/>
  <c r="AN1720" i="40"/>
  <c r="AN1687" i="40"/>
  <c r="AN1676" i="40"/>
  <c r="AN1683" i="40"/>
  <c r="AL1658" i="40"/>
  <c r="DF1758" i="33"/>
  <c r="AN1737" i="40"/>
  <c r="DF1684" i="33"/>
  <c r="DF1683" i="33"/>
  <c r="DE1741" i="33"/>
  <c r="CY1655" i="33"/>
  <c r="CY1867" i="33"/>
  <c r="DI1964" i="33"/>
  <c r="AO1844" i="40"/>
  <c r="AO1642" i="40"/>
  <c r="DI1859" i="33"/>
  <c r="DI1861" i="33"/>
  <c r="DI1885" i="33"/>
  <c r="CX1970" i="33"/>
  <c r="DC1742" i="33"/>
  <c r="DC1741" i="33"/>
  <c r="DD1742" i="33"/>
  <c r="DG1420" i="33"/>
  <c r="DG1474" i="33"/>
  <c r="DG1665" i="33"/>
  <c r="AO1466" i="40"/>
  <c r="DF1484" i="33"/>
  <c r="AN1484" i="40"/>
  <c r="DA112" i="33"/>
  <c r="CZ1656" i="33"/>
  <c r="CZ1655" i="33"/>
  <c r="CZ1759" i="33"/>
  <c r="CX1750" i="33"/>
  <c r="CX1749" i="33"/>
  <c r="DI1812" i="33"/>
  <c r="DI1947" i="33"/>
  <c r="DI1962" i="33"/>
  <c r="DE1810" i="33"/>
  <c r="DE1813" i="33"/>
  <c r="DE1886" i="33"/>
  <c r="DD1894" i="33"/>
  <c r="CW1866" i="33"/>
  <c r="CW1869" i="33"/>
  <c r="CW1924" i="33"/>
  <c r="CV1922" i="33"/>
  <c r="DD1652" i="33"/>
  <c r="DH1793" i="33"/>
  <c r="DI1792" i="33"/>
  <c r="DI1793" i="33"/>
  <c r="DE1650" i="33"/>
  <c r="DE1961" i="33"/>
  <c r="DE1966" i="33"/>
  <c r="DH1803" i="33"/>
  <c r="DF1648" i="33"/>
  <c r="DF1650" i="33"/>
  <c r="DF1961" i="33"/>
  <c r="DF1966" i="33"/>
  <c r="DI1732" i="33"/>
  <c r="DG1804" i="33"/>
  <c r="DG1805" i="33"/>
  <c r="DG1963" i="33"/>
  <c r="DJ1418" i="33"/>
  <c r="DI1785" i="33"/>
  <c r="DJ1405" i="33"/>
  <c r="AO1405" i="40"/>
  <c r="DI1474" i="33"/>
  <c r="DI1475" i="33"/>
  <c r="DI1665" i="33"/>
  <c r="DF1746" i="33"/>
  <c r="DF1745" i="33"/>
  <c r="DI1777" i="33"/>
  <c r="AO1473" i="40"/>
  <c r="DJ1785" i="33"/>
  <c r="DG1757" i="33"/>
  <c r="DG1744" i="33"/>
  <c r="DG1687" i="33"/>
  <c r="DG1647" i="33"/>
  <c r="DI1900" i="33"/>
  <c r="DI1803" i="33"/>
  <c r="DJ1792" i="33"/>
  <c r="DH1879" i="33"/>
  <c r="DI1775" i="33"/>
  <c r="DH1801" i="33"/>
  <c r="DH1776" i="33"/>
  <c r="DH1734" i="33"/>
  <c r="DH1733" i="33"/>
  <c r="DG1737" i="33"/>
  <c r="DG1738" i="33"/>
  <c r="DF1742" i="33"/>
  <c r="DF1741" i="33"/>
  <c r="DH1756" i="33"/>
  <c r="DH1736" i="33"/>
  <c r="DJ1410" i="33"/>
  <c r="DJ1411" i="33"/>
  <c r="DI1411" i="33"/>
  <c r="BI133" i="33"/>
  <c r="BJ124" i="33"/>
  <c r="BI134" i="33"/>
  <c r="BJ1930" i="33"/>
  <c r="AB1809" i="40"/>
  <c r="AB1810" i="40"/>
  <c r="AN1841" i="40"/>
  <c r="AN1846" i="40"/>
  <c r="CX1971" i="33"/>
  <c r="AL1850" i="40"/>
  <c r="BM1982" i="33"/>
  <c r="BL1882" i="33"/>
  <c r="BL1895" i="33"/>
  <c r="BL1935" i="33"/>
  <c r="BL1936" i="33"/>
  <c r="BL2087" i="33"/>
  <c r="BL2098" i="33"/>
  <c r="DG1949" i="33"/>
  <c r="DG1688" i="33"/>
  <c r="CY1759" i="33"/>
  <c r="CY1659" i="33"/>
  <c r="CY1970" i="33"/>
  <c r="CY1658" i="33"/>
  <c r="CY1748" i="33"/>
  <c r="CY1762" i="33"/>
  <c r="AO1411" i="40"/>
  <c r="AN1648" i="40"/>
  <c r="AN1650" i="40"/>
  <c r="DG1475" i="33"/>
  <c r="AO1469" i="40"/>
  <c r="AO1414" i="40"/>
  <c r="DI1418" i="33"/>
  <c r="AO1415" i="40"/>
  <c r="AO1404" i="40"/>
  <c r="AO1468" i="40"/>
  <c r="AO1410" i="40"/>
  <c r="DH1676" i="33"/>
  <c r="DH1740" i="33"/>
  <c r="DH1482" i="33"/>
  <c r="DJ1419" i="33"/>
  <c r="AO1419" i="40"/>
  <c r="DJ1420" i="33"/>
  <c r="AA1419" i="33"/>
  <c r="AC1419" i="33"/>
  <c r="AB1419" i="33"/>
  <c r="AD1419" i="33"/>
  <c r="T1419" i="40"/>
  <c r="AF1419" i="33"/>
  <c r="AE1419" i="33"/>
  <c r="AG1419" i="33"/>
  <c r="AH1419" i="33"/>
  <c r="U1419" i="40"/>
  <c r="AK1419" i="33"/>
  <c r="AJ1419" i="33"/>
  <c r="AI1419" i="33"/>
  <c r="AL1419" i="33"/>
  <c r="V1419" i="40"/>
  <c r="AM1419" i="33"/>
  <c r="AN1419" i="33"/>
  <c r="AP1419" i="33"/>
  <c r="W1419" i="40"/>
  <c r="AO1419" i="33"/>
  <c r="AQ1419" i="33"/>
  <c r="AR1419" i="33"/>
  <c r="AT1419" i="33"/>
  <c r="X1419" i="40"/>
  <c r="AU1419" i="33"/>
  <c r="AS1419" i="33"/>
  <c r="AV1419" i="33"/>
  <c r="AX1419" i="33"/>
  <c r="Y1419" i="40"/>
  <c r="AY1419" i="33"/>
  <c r="AW1419" i="33"/>
  <c r="AZ1419" i="33"/>
  <c r="BA1419" i="33"/>
  <c r="BC1419" i="33"/>
  <c r="BB1419" i="33"/>
  <c r="Z1419" i="40"/>
  <c r="BE1419" i="33"/>
  <c r="BD1419" i="33"/>
  <c r="BF1419" i="33"/>
  <c r="AA1419" i="40"/>
  <c r="BG1419" i="33"/>
  <c r="BH1419" i="33"/>
  <c r="BI1419" i="33"/>
  <c r="BJ1419" i="33"/>
  <c r="AB1419" i="40"/>
  <c r="BK1419" i="33"/>
  <c r="BL1419" i="33"/>
  <c r="BO1419" i="33"/>
  <c r="BN1419" i="33"/>
  <c r="AC1419" i="40"/>
  <c r="BM1419" i="33"/>
  <c r="BP1419" i="33"/>
  <c r="BQ1419" i="33"/>
  <c r="BR1419" i="33"/>
  <c r="AD1419" i="40"/>
  <c r="BS1419" i="33"/>
  <c r="BU1419" i="33"/>
  <c r="BT1419" i="33"/>
  <c r="BW1419" i="33"/>
  <c r="BV1419" i="33"/>
  <c r="AE1419" i="40"/>
  <c r="BX1419" i="33"/>
  <c r="BY1419" i="33"/>
  <c r="BZ1419" i="33"/>
  <c r="AF1419" i="40"/>
  <c r="CA1419" i="33"/>
  <c r="CC1419" i="33"/>
  <c r="CB1419" i="33"/>
  <c r="CD1419" i="33"/>
  <c r="AG1419" i="40"/>
  <c r="CE1419" i="33"/>
  <c r="CF1419" i="33"/>
  <c r="CH1419" i="33"/>
  <c r="AH1419" i="40"/>
  <c r="CG1419" i="33"/>
  <c r="CI1419" i="33"/>
  <c r="CJ1419" i="33"/>
  <c r="CL1419" i="33"/>
  <c r="AI1419" i="40"/>
  <c r="CN1419" i="33"/>
  <c r="CM1419" i="33"/>
  <c r="CK1419" i="33"/>
  <c r="CO1419" i="33"/>
  <c r="CQ1419" i="33"/>
  <c r="CP1419" i="33"/>
  <c r="AJ1419" i="40"/>
  <c r="CR1419" i="33"/>
  <c r="CS1419" i="33"/>
  <c r="CT1419" i="33"/>
  <c r="AK1419" i="40"/>
  <c r="CU1419" i="33"/>
  <c r="CW1419" i="33"/>
  <c r="CV1419" i="33"/>
  <c r="CX1419" i="33"/>
  <c r="AL1419" i="40"/>
  <c r="DB1419" i="33"/>
  <c r="AM1419" i="40"/>
  <c r="DA1419" i="33"/>
  <c r="CZ1419" i="33"/>
  <c r="CY1419" i="33"/>
  <c r="DD1419" i="33"/>
  <c r="DE1419" i="33"/>
  <c r="DC1419" i="33"/>
  <c r="DG1419" i="33"/>
  <c r="DH1419" i="33"/>
  <c r="DI1419" i="33"/>
  <c r="CZ1762" i="33"/>
  <c r="CZ1867" i="33"/>
  <c r="CZ1659" i="33"/>
  <c r="CZ1970" i="33"/>
  <c r="CZ1971" i="33"/>
  <c r="CZ1980" i="33"/>
  <c r="CZ1658" i="33"/>
  <c r="CZ1748" i="33"/>
  <c r="BJ123" i="33"/>
  <c r="AB123" i="40"/>
  <c r="AB133" i="40"/>
  <c r="AB124" i="40"/>
  <c r="AB134" i="40"/>
  <c r="DB112" i="33"/>
  <c r="DA1656" i="33"/>
  <c r="DA1655" i="33"/>
  <c r="DA1759" i="33"/>
  <c r="DE1652" i="33"/>
  <c r="DF1810" i="33"/>
  <c r="DF1813" i="33"/>
  <c r="DF1886" i="33"/>
  <c r="AN1766" i="40"/>
  <c r="DE1894" i="33"/>
  <c r="DJ1812" i="33"/>
  <c r="DJ1947" i="33"/>
  <c r="AO1827" i="40"/>
  <c r="DJ1962" i="33"/>
  <c r="AO1842" i="40"/>
  <c r="DF1649" i="33"/>
  <c r="CX1866" i="33"/>
  <c r="CX1869" i="33"/>
  <c r="CX1924" i="33"/>
  <c r="AL1804" i="40"/>
  <c r="CW1922" i="33"/>
  <c r="DH1804" i="33"/>
  <c r="DH1805" i="33"/>
  <c r="DH1963" i="33"/>
  <c r="DH1949" i="33"/>
  <c r="DJ1794" i="33"/>
  <c r="DJ1793" i="33"/>
  <c r="DJ1788" i="33"/>
  <c r="DI1801" i="33"/>
  <c r="DI1879" i="33"/>
  <c r="DJ1775" i="33"/>
  <c r="DI1802" i="33"/>
  <c r="DI1880" i="33"/>
  <c r="DI1890" i="33"/>
  <c r="DI1784" i="33"/>
  <c r="DJ1783" i="33"/>
  <c r="DJ1784" i="33"/>
  <c r="DI1736" i="33"/>
  <c r="DI1756" i="33"/>
  <c r="DH1757" i="33"/>
  <c r="DH1744" i="33"/>
  <c r="DH1687" i="33"/>
  <c r="DH1688" i="33"/>
  <c r="DH1647" i="33"/>
  <c r="DG1746" i="33"/>
  <c r="DG1745" i="33"/>
  <c r="DH1673" i="33"/>
  <c r="DH1672" i="33"/>
  <c r="DI1733" i="33"/>
  <c r="DI1734" i="33"/>
  <c r="DH1737" i="33"/>
  <c r="DH1738" i="33"/>
  <c r="DI1776" i="33"/>
  <c r="DG1648" i="33"/>
  <c r="DI1788" i="33"/>
  <c r="DJ1802" i="33"/>
  <c r="DJ1880" i="33"/>
  <c r="DJ1732" i="33"/>
  <c r="AO1711" i="40"/>
  <c r="AO1712" i="40"/>
  <c r="DJ1777" i="33"/>
  <c r="DF1652" i="33"/>
  <c r="DJ1474" i="33"/>
  <c r="DJ1475" i="33"/>
  <c r="BJ134" i="33"/>
  <c r="BK124" i="33"/>
  <c r="BK123" i="33"/>
  <c r="CX1980" i="33"/>
  <c r="AL1851" i="40"/>
  <c r="CY1971" i="33"/>
  <c r="BL1928" i="33"/>
  <c r="BL1929" i="33"/>
  <c r="BL1930" i="33"/>
  <c r="BL1763" i="33"/>
  <c r="DJ1890" i="33"/>
  <c r="AO1770" i="40"/>
  <c r="AO1760" i="40"/>
  <c r="BN1981" i="33"/>
  <c r="BM1873" i="33"/>
  <c r="CY1750" i="33"/>
  <c r="AO1478" i="40"/>
  <c r="DJ1665" i="33"/>
  <c r="AO1665" i="40"/>
  <c r="AO1672" i="40"/>
  <c r="DH1758" i="33"/>
  <c r="DH1683" i="33"/>
  <c r="AN1652" i="40"/>
  <c r="CY1749" i="33"/>
  <c r="DF1946" i="33"/>
  <c r="AN1649" i="40"/>
  <c r="DG1650" i="33"/>
  <c r="DG1652" i="33"/>
  <c r="AO1474" i="40"/>
  <c r="AO1475" i="40"/>
  <c r="DG1673" i="33"/>
  <c r="DG1672" i="33"/>
  <c r="DG1676" i="33"/>
  <c r="DG1482" i="33"/>
  <c r="AO1418" i="40"/>
  <c r="DI1420" i="33"/>
  <c r="DF1419" i="33"/>
  <c r="AN1419" i="40"/>
  <c r="DH1484" i="33"/>
  <c r="DI1676" i="33"/>
  <c r="DI1683" i="33"/>
  <c r="DI1482" i="33"/>
  <c r="DJ1421" i="33"/>
  <c r="AO1421" i="40"/>
  <c r="AA1421" i="33"/>
  <c r="AC1421" i="33"/>
  <c r="AD1421" i="33"/>
  <c r="T1421" i="40"/>
  <c r="AB1421" i="33"/>
  <c r="AF1421" i="33"/>
  <c r="AE1421" i="33"/>
  <c r="AI1421" i="33"/>
  <c r="AJ1421" i="33"/>
  <c r="AH1421" i="33"/>
  <c r="U1421" i="40"/>
  <c r="AG1421" i="33"/>
  <c r="AL1421" i="33"/>
  <c r="V1421" i="40"/>
  <c r="AK1421" i="33"/>
  <c r="AM1421" i="33"/>
  <c r="AQ1421" i="33"/>
  <c r="AO1421" i="33"/>
  <c r="AN1421" i="33"/>
  <c r="AP1421" i="33"/>
  <c r="W1421" i="40"/>
  <c r="AS1421" i="33"/>
  <c r="AR1421" i="33"/>
  <c r="AU1421" i="33"/>
  <c r="AT1421" i="33"/>
  <c r="X1421" i="40"/>
  <c r="AW1421" i="33"/>
  <c r="AV1421" i="33"/>
  <c r="AZ1421" i="33"/>
  <c r="AX1421" i="33"/>
  <c r="Y1421" i="40"/>
  <c r="BA1421" i="33"/>
  <c r="AY1421" i="33"/>
  <c r="BB1421" i="33"/>
  <c r="Z1421" i="40"/>
  <c r="BC1421" i="33"/>
  <c r="BE1421" i="33"/>
  <c r="BD1421" i="33"/>
  <c r="BG1421" i="33"/>
  <c r="BH1421" i="33"/>
  <c r="BF1421" i="33"/>
  <c r="AA1421" i="40"/>
  <c r="BI1421" i="33"/>
  <c r="BJ1421" i="33"/>
  <c r="AB1421" i="40"/>
  <c r="BK1421" i="33"/>
  <c r="BL1421" i="33"/>
  <c r="BN1421" i="33"/>
  <c r="AC1421" i="40"/>
  <c r="BM1421" i="33"/>
  <c r="BP1421" i="33"/>
  <c r="BO1421" i="33"/>
  <c r="BQ1421" i="33"/>
  <c r="BR1421" i="33"/>
  <c r="AD1421" i="40"/>
  <c r="BS1421" i="33"/>
  <c r="BT1421" i="33"/>
  <c r="BZ1421" i="33"/>
  <c r="AF1421" i="40"/>
  <c r="BU1421" i="33"/>
  <c r="BV1421" i="33"/>
  <c r="AE1421" i="40"/>
  <c r="BW1421" i="33"/>
  <c r="BX1421" i="33"/>
  <c r="BY1421" i="33"/>
  <c r="CA1421" i="33"/>
  <c r="CE1421" i="33"/>
  <c r="CB1421" i="33"/>
  <c r="CC1421" i="33"/>
  <c r="CD1421" i="33"/>
  <c r="AG1421" i="40"/>
  <c r="CG1421" i="33"/>
  <c r="CF1421" i="33"/>
  <c r="CH1421" i="33"/>
  <c r="AH1421" i="40"/>
  <c r="CI1421" i="33"/>
  <c r="CM1421" i="33"/>
  <c r="CK1421" i="33"/>
  <c r="CJ1421" i="33"/>
  <c r="CO1421" i="33"/>
  <c r="CL1421" i="33"/>
  <c r="AI1421" i="40"/>
  <c r="CN1421" i="33"/>
  <c r="CQ1421" i="33"/>
  <c r="CP1421" i="33"/>
  <c r="AJ1421" i="40"/>
  <c r="CV1421" i="33"/>
  <c r="CR1421" i="33"/>
  <c r="CS1421" i="33"/>
  <c r="CT1421" i="33"/>
  <c r="AK1421" i="40"/>
  <c r="CU1421" i="33"/>
  <c r="CW1421" i="33"/>
  <c r="CX1421" i="33"/>
  <c r="AL1421" i="40"/>
  <c r="CY1421" i="33"/>
  <c r="CZ1421" i="33"/>
  <c r="DB1421" i="33"/>
  <c r="AM1421" i="40"/>
  <c r="DH1421" i="33"/>
  <c r="DD1421" i="33"/>
  <c r="DA1421" i="33"/>
  <c r="DE1421" i="33"/>
  <c r="BJ133" i="33"/>
  <c r="CZ1750" i="33"/>
  <c r="CZ1749" i="33"/>
  <c r="DA1659" i="33"/>
  <c r="DA1867" i="33"/>
  <c r="DA1658" i="33"/>
  <c r="DA1748" i="33"/>
  <c r="DC112" i="33"/>
  <c r="AM233" i="40"/>
  <c r="DB1656" i="33"/>
  <c r="DB1655" i="33"/>
  <c r="AM112" i="40"/>
  <c r="DA1762" i="33"/>
  <c r="DG1810" i="33"/>
  <c r="DG1813" i="33"/>
  <c r="DG1886" i="33"/>
  <c r="DF1894" i="33"/>
  <c r="AN1774" i="40"/>
  <c r="CY1866" i="33"/>
  <c r="CY1869" i="33"/>
  <c r="CY1924" i="33"/>
  <c r="CX1922" i="33"/>
  <c r="DG1649" i="33"/>
  <c r="DJ1803" i="33"/>
  <c r="DJ1900" i="33"/>
  <c r="AO1780" i="40"/>
  <c r="DH1648" i="33"/>
  <c r="DH1650" i="33"/>
  <c r="DH1961" i="33"/>
  <c r="DH1966" i="33"/>
  <c r="DI1673" i="33"/>
  <c r="DI1672" i="33"/>
  <c r="DH1746" i="33"/>
  <c r="DH1745" i="33"/>
  <c r="DJ1734" i="33"/>
  <c r="DJ1733" i="33"/>
  <c r="AO1641" i="40"/>
  <c r="DJ1736" i="33"/>
  <c r="AO1715" i="40"/>
  <c r="AO1716" i="40"/>
  <c r="DJ1756" i="33"/>
  <c r="AO1735" i="40"/>
  <c r="DH1741" i="33"/>
  <c r="DI1737" i="33"/>
  <c r="DI1738" i="33"/>
  <c r="DJ1776" i="33"/>
  <c r="AO1479" i="40"/>
  <c r="DI1757" i="33"/>
  <c r="DI1744" i="33"/>
  <c r="DI1647" i="33"/>
  <c r="DI1687" i="33"/>
  <c r="DI1688" i="33"/>
  <c r="DI1804" i="33"/>
  <c r="DI1805" i="33"/>
  <c r="DI1963" i="33"/>
  <c r="DI1949" i="33"/>
  <c r="DJ1801" i="33"/>
  <c r="DJ1879" i="33"/>
  <c r="AO1759" i="40"/>
  <c r="BL124" i="33"/>
  <c r="BL123" i="33"/>
  <c r="BK133" i="33"/>
  <c r="BK134" i="33"/>
  <c r="DF1950" i="33"/>
  <c r="AN1830" i="40"/>
  <c r="AN1826" i="40"/>
  <c r="CY1980" i="33"/>
  <c r="BM1935" i="33"/>
  <c r="BM1936" i="33"/>
  <c r="BM2087" i="33"/>
  <c r="BM2098" i="33"/>
  <c r="BM1882" i="33"/>
  <c r="BM1895" i="33"/>
  <c r="BN1982" i="33"/>
  <c r="AC1861" i="40"/>
  <c r="AL1860" i="40"/>
  <c r="DI1684" i="33"/>
  <c r="DI1740" i="33"/>
  <c r="DI1742" i="33"/>
  <c r="DI1758" i="33"/>
  <c r="AM1656" i="40"/>
  <c r="DG1946" i="33"/>
  <c r="DG1961" i="33"/>
  <c r="DA1970" i="33"/>
  <c r="DB1759" i="33"/>
  <c r="AM1738" i="40"/>
  <c r="AM1655" i="40"/>
  <c r="DG1484" i="33"/>
  <c r="DG1740" i="33"/>
  <c r="DG1758" i="33"/>
  <c r="DG1683" i="33"/>
  <c r="DG1684" i="33"/>
  <c r="DH1684" i="33"/>
  <c r="DI1421" i="33"/>
  <c r="DG1421" i="33"/>
  <c r="AO1420" i="40"/>
  <c r="DC1421" i="33"/>
  <c r="DF1421" i="33"/>
  <c r="AN1421" i="40"/>
  <c r="DI1484" i="33"/>
  <c r="DJ1676" i="33"/>
  <c r="DJ1758" i="33"/>
  <c r="DJ1482" i="33"/>
  <c r="AO1482" i="40"/>
  <c r="DB1658" i="33"/>
  <c r="DB1748" i="33"/>
  <c r="AM1727" i="40"/>
  <c r="AM1728" i="40"/>
  <c r="DB1867" i="33"/>
  <c r="DB1659" i="33"/>
  <c r="DB1970" i="33"/>
  <c r="DB1971" i="33"/>
  <c r="DB1980" i="33"/>
  <c r="DA1749" i="33"/>
  <c r="DA1750" i="33"/>
  <c r="DD112" i="33"/>
  <c r="DC1656" i="33"/>
  <c r="DB1762" i="33"/>
  <c r="AM1741" i="40"/>
  <c r="DH1649" i="33"/>
  <c r="DH1946" i="33"/>
  <c r="DH1950" i="33"/>
  <c r="DH1810" i="33"/>
  <c r="DH1813" i="33"/>
  <c r="DH1886" i="33"/>
  <c r="DG1894" i="33"/>
  <c r="CZ1866" i="33"/>
  <c r="CZ1869" i="33"/>
  <c r="CZ1924" i="33"/>
  <c r="CY1922" i="33"/>
  <c r="DJ1804" i="33"/>
  <c r="DJ1805" i="33"/>
  <c r="DJ1963" i="33"/>
  <c r="DJ1949" i="33"/>
  <c r="AO1829" i="40"/>
  <c r="DJ1672" i="33"/>
  <c r="DJ1673" i="33"/>
  <c r="DI1745" i="33"/>
  <c r="DI1746" i="33"/>
  <c r="DJ1738" i="33"/>
  <c r="DJ1737" i="33"/>
  <c r="DJ1757" i="33"/>
  <c r="AO1736" i="40"/>
  <c r="DJ1687" i="33"/>
  <c r="DJ1688" i="33"/>
  <c r="AO1688" i="40"/>
  <c r="DJ1744" i="33"/>
  <c r="AO1723" i="40"/>
  <c r="AO1724" i="40"/>
  <c r="AO1647" i="40"/>
  <c r="DH1652" i="33"/>
  <c r="DI1648" i="33"/>
  <c r="DI1650" i="33"/>
  <c r="DI1961" i="33"/>
  <c r="DI1966" i="33"/>
  <c r="BM124" i="33"/>
  <c r="BM123" i="33"/>
  <c r="BL134" i="33"/>
  <c r="BL133" i="33"/>
  <c r="BM1928" i="33"/>
  <c r="BM1929" i="33"/>
  <c r="BM1930" i="33"/>
  <c r="BM1763" i="33"/>
  <c r="DA1971" i="33"/>
  <c r="AM1850" i="40"/>
  <c r="DG1966" i="33"/>
  <c r="AO1843" i="40"/>
  <c r="DG1950" i="33"/>
  <c r="BO1981" i="33"/>
  <c r="BN1873" i="33"/>
  <c r="AC1862" i="40"/>
  <c r="AO1737" i="40"/>
  <c r="AO1687" i="40"/>
  <c r="AO1676" i="40"/>
  <c r="AO1683" i="40"/>
  <c r="AM1658" i="40"/>
  <c r="AM1659" i="40"/>
  <c r="DI1741" i="33"/>
  <c r="DC1655" i="33"/>
  <c r="DC1759" i="33"/>
  <c r="DI1483" i="33"/>
  <c r="DG1741" i="33"/>
  <c r="DG1742" i="33"/>
  <c r="DH1742" i="33"/>
  <c r="DJ1683" i="33"/>
  <c r="DJ1484" i="33"/>
  <c r="AO1484" i="40"/>
  <c r="DF1485" i="33"/>
  <c r="DC1485" i="33"/>
  <c r="DC2085" i="33"/>
  <c r="DC2096" i="33"/>
  <c r="DJ1740" i="33"/>
  <c r="DJ1741" i="33"/>
  <c r="DH1485" i="33"/>
  <c r="DH2085" i="33"/>
  <c r="DH2096" i="33"/>
  <c r="DJ1684" i="33"/>
  <c r="DJ1483" i="33"/>
  <c r="AO1483" i="40"/>
  <c r="DE1485" i="33"/>
  <c r="DE2085" i="33"/>
  <c r="DE2096" i="33"/>
  <c r="AA1483" i="33"/>
  <c r="AB1483" i="33"/>
  <c r="AC1483" i="33"/>
  <c r="AE1483" i="33"/>
  <c r="AG1483" i="33"/>
  <c r="AJ1483" i="33"/>
  <c r="AH1483" i="33"/>
  <c r="U1483" i="40"/>
  <c r="AF1483" i="33"/>
  <c r="AI1483" i="33"/>
  <c r="AL1483" i="33"/>
  <c r="V1483" i="40"/>
  <c r="AK1483" i="33"/>
  <c r="AO1483" i="33"/>
  <c r="AM1483" i="33"/>
  <c r="AQ1483" i="33"/>
  <c r="AP1483" i="33"/>
  <c r="W1483" i="40"/>
  <c r="AN1483" i="33"/>
  <c r="AR1483" i="33"/>
  <c r="AT1483" i="33"/>
  <c r="X1483" i="40"/>
  <c r="AU1483" i="33"/>
  <c r="AS1483" i="33"/>
  <c r="AW1483" i="33"/>
  <c r="AX1483" i="33"/>
  <c r="Y1483" i="40"/>
  <c r="AY1483" i="33"/>
  <c r="AV1483" i="33"/>
  <c r="AZ1483" i="33"/>
  <c r="BA1483" i="33"/>
  <c r="BB1483" i="33"/>
  <c r="Z1483" i="40"/>
  <c r="BC1483" i="33"/>
  <c r="BG1483" i="33"/>
  <c r="BE1483" i="33"/>
  <c r="BF1483" i="33"/>
  <c r="AA1483" i="40"/>
  <c r="BD1483" i="33"/>
  <c r="BI1483" i="33"/>
  <c r="BH1483" i="33"/>
  <c r="BJ1483" i="33"/>
  <c r="AB1483" i="40"/>
  <c r="BK1483" i="33"/>
  <c r="BM1483" i="33"/>
  <c r="BN1483" i="33"/>
  <c r="AC1483" i="40"/>
  <c r="BL1483" i="33"/>
  <c r="BO1483" i="33"/>
  <c r="BP1483" i="33"/>
  <c r="BR1483" i="33"/>
  <c r="AD1483" i="40"/>
  <c r="BT1483" i="33"/>
  <c r="BV1483" i="33"/>
  <c r="AE1483" i="40"/>
  <c r="BU1483" i="33"/>
  <c r="BS1483" i="33"/>
  <c r="BQ1483" i="33"/>
  <c r="BW1483" i="33"/>
  <c r="BX1483" i="33"/>
  <c r="AD1483" i="33"/>
  <c r="T1483" i="40"/>
  <c r="CA1483" i="33"/>
  <c r="BY1483" i="33"/>
  <c r="CB1483" i="33"/>
  <c r="CD1483" i="33"/>
  <c r="AG1483" i="40"/>
  <c r="CC1483" i="33"/>
  <c r="CE1483" i="33"/>
  <c r="BZ1483" i="33"/>
  <c r="AF1483" i="40"/>
  <c r="CF1483" i="33"/>
  <c r="CH1483" i="33"/>
  <c r="AH1483" i="40"/>
  <c r="CG1483" i="33"/>
  <c r="CI1483" i="33"/>
  <c r="CK1483" i="33"/>
  <c r="CL1483" i="33"/>
  <c r="AI1483" i="40"/>
  <c r="CM1483" i="33"/>
  <c r="CO1483" i="33"/>
  <c r="CP1483" i="33"/>
  <c r="AJ1483" i="40"/>
  <c r="CN1483" i="33"/>
  <c r="CJ1483" i="33"/>
  <c r="CQ1483" i="33"/>
  <c r="CT1483" i="33"/>
  <c r="AK1483" i="40"/>
  <c r="CW1483" i="33"/>
  <c r="CV1483" i="33"/>
  <c r="CS1483" i="33"/>
  <c r="CU1483" i="33"/>
  <c r="CR1483" i="33"/>
  <c r="CX1483" i="33"/>
  <c r="AL1483" i="40"/>
  <c r="CY1483" i="33"/>
  <c r="DB1483" i="33"/>
  <c r="AM1483" i="40"/>
  <c r="DA1483" i="33"/>
  <c r="DG1483" i="33"/>
  <c r="CZ1483" i="33"/>
  <c r="DF1483" i="33"/>
  <c r="AN1483" i="40"/>
  <c r="DH1483" i="33"/>
  <c r="DD1483" i="33"/>
  <c r="DC1483" i="33"/>
  <c r="DE1483" i="33"/>
  <c r="DE112" i="33"/>
  <c r="DD1656" i="33"/>
  <c r="DD1655" i="33"/>
  <c r="DD1759" i="33"/>
  <c r="DB1749" i="33"/>
  <c r="DB1750" i="33"/>
  <c r="DI1810" i="33"/>
  <c r="DI1813" i="33"/>
  <c r="DI1886" i="33"/>
  <c r="DH1894" i="33"/>
  <c r="DA1866" i="33"/>
  <c r="DA1869" i="33"/>
  <c r="DA1924" i="33"/>
  <c r="CZ1922" i="33"/>
  <c r="DI1649" i="33"/>
  <c r="DI1946" i="33"/>
  <c r="DI1950" i="33"/>
  <c r="DJ1745" i="33"/>
  <c r="DJ1746" i="33"/>
  <c r="DI1652" i="33"/>
  <c r="DJ1648" i="33"/>
  <c r="DJ1649" i="33"/>
  <c r="DJ1946" i="33"/>
  <c r="DJ1950" i="33"/>
  <c r="BM133" i="33"/>
  <c r="BM134" i="33"/>
  <c r="BN124" i="33"/>
  <c r="AC1753" i="40"/>
  <c r="BN1882" i="33"/>
  <c r="BN1935" i="33"/>
  <c r="BO1982" i="33"/>
  <c r="DA1980" i="33"/>
  <c r="AM1851" i="40"/>
  <c r="AO1826" i="40"/>
  <c r="AO1830" i="40"/>
  <c r="AO1719" i="40"/>
  <c r="AO1720" i="40"/>
  <c r="DC1762" i="33"/>
  <c r="DC1867" i="33"/>
  <c r="DC1659" i="33"/>
  <c r="DC1658" i="33"/>
  <c r="DC1748" i="33"/>
  <c r="DJ1742" i="33"/>
  <c r="AO1648" i="40"/>
  <c r="AO1649" i="40"/>
  <c r="DF2085" i="33"/>
  <c r="AN1485" i="40"/>
  <c r="DJ1485" i="33"/>
  <c r="AB1485" i="33"/>
  <c r="AB2085" i="33"/>
  <c r="AB2096" i="33"/>
  <c r="AC1485" i="33"/>
  <c r="AC2085" i="33"/>
  <c r="AC2096" i="33"/>
  <c r="AE1485" i="33"/>
  <c r="AE2085" i="33"/>
  <c r="AE2096" i="33"/>
  <c r="AD1485" i="33"/>
  <c r="AF1485" i="33"/>
  <c r="AF2085" i="33"/>
  <c r="AF2096" i="33"/>
  <c r="AG1485" i="33"/>
  <c r="AG2085" i="33"/>
  <c r="AG2096" i="33"/>
  <c r="AH1485" i="33"/>
  <c r="AI1485" i="33"/>
  <c r="AI2085" i="33"/>
  <c r="AI2096" i="33"/>
  <c r="AJ1485" i="33"/>
  <c r="AJ2085" i="33"/>
  <c r="AJ2096" i="33"/>
  <c r="AK1485" i="33"/>
  <c r="AK2085" i="33"/>
  <c r="AK2096" i="33"/>
  <c r="AN1485" i="33"/>
  <c r="AN2085" i="33"/>
  <c r="AN2096" i="33"/>
  <c r="AL1485" i="33"/>
  <c r="AP1485" i="33"/>
  <c r="AQ1485" i="33"/>
  <c r="AQ2085" i="33"/>
  <c r="AQ2096" i="33"/>
  <c r="AO1485" i="33"/>
  <c r="AO2085" i="33"/>
  <c r="AO2096" i="33"/>
  <c r="AM1485" i="33"/>
  <c r="AM2085" i="33"/>
  <c r="AM2096" i="33"/>
  <c r="AV1485" i="33"/>
  <c r="AV2085" i="33"/>
  <c r="AV2096" i="33"/>
  <c r="AS1485" i="33"/>
  <c r="AS2085" i="33"/>
  <c r="AS2096" i="33"/>
  <c r="AU1485" i="33"/>
  <c r="AU2085" i="33"/>
  <c r="AU2096" i="33"/>
  <c r="AT1485" i="33"/>
  <c r="AX1485" i="33"/>
  <c r="AW1485" i="33"/>
  <c r="AW2085" i="33"/>
  <c r="AW2096" i="33"/>
  <c r="AY1485" i="33"/>
  <c r="AY2085" i="33"/>
  <c r="AY2096" i="33"/>
  <c r="AZ1485" i="33"/>
  <c r="AZ2085" i="33"/>
  <c r="AZ2096" i="33"/>
  <c r="AR1485" i="33"/>
  <c r="AR2085" i="33"/>
  <c r="AR2096" i="33"/>
  <c r="BA1485" i="33"/>
  <c r="BA2085" i="33"/>
  <c r="BA2096" i="33"/>
  <c r="BC1485" i="33"/>
  <c r="BC2085" i="33"/>
  <c r="BC2096" i="33"/>
  <c r="BB1485" i="33"/>
  <c r="BD1485" i="33"/>
  <c r="BD2085" i="33"/>
  <c r="BD2096" i="33"/>
  <c r="BE1485" i="33"/>
  <c r="BE2085" i="33"/>
  <c r="BE2096" i="33"/>
  <c r="BJ1485" i="33"/>
  <c r="BF1485" i="33"/>
  <c r="AA1485" i="33"/>
  <c r="BI1485" i="33"/>
  <c r="BI2085" i="33"/>
  <c r="BI2096" i="33"/>
  <c r="BG1485" i="33"/>
  <c r="BG2085" i="33"/>
  <c r="BG2096" i="33"/>
  <c r="BH1485" i="33"/>
  <c r="BH2085" i="33"/>
  <c r="BH2096" i="33"/>
  <c r="BL1485" i="33"/>
  <c r="BL2085" i="33"/>
  <c r="BL2096" i="33"/>
  <c r="BK1485" i="33"/>
  <c r="BK2085" i="33"/>
  <c r="BK2096" i="33"/>
  <c r="BN1485" i="33"/>
  <c r="BM1485" i="33"/>
  <c r="BM2085" i="33"/>
  <c r="BM2096" i="33"/>
  <c r="BP1485" i="33"/>
  <c r="BP2085" i="33"/>
  <c r="BP2096" i="33"/>
  <c r="BO1485" i="33"/>
  <c r="BO2085" i="33"/>
  <c r="BO2096" i="33"/>
  <c r="BQ1485" i="33"/>
  <c r="BQ2085" i="33"/>
  <c r="BQ2096" i="33"/>
  <c r="BR1485" i="33"/>
  <c r="BV1485" i="33"/>
  <c r="BS1485" i="33"/>
  <c r="BS2085" i="33"/>
  <c r="BS2096" i="33"/>
  <c r="BT1485" i="33"/>
  <c r="BT2085" i="33"/>
  <c r="BT2096" i="33"/>
  <c r="BW1485" i="33"/>
  <c r="BW2085" i="33"/>
  <c r="BW2096" i="33"/>
  <c r="BU1485" i="33"/>
  <c r="BU2085" i="33"/>
  <c r="BU2096" i="33"/>
  <c r="BZ1485" i="33"/>
  <c r="CD1485" i="33"/>
  <c r="BY1485" i="33"/>
  <c r="BY2085" i="33"/>
  <c r="BY2096" i="33"/>
  <c r="CB1485" i="33"/>
  <c r="CB2085" i="33"/>
  <c r="CB2096" i="33"/>
  <c r="CC1485" i="33"/>
  <c r="CC2085" i="33"/>
  <c r="CC2096" i="33"/>
  <c r="CF1485" i="33"/>
  <c r="CF2085" i="33"/>
  <c r="CF2096" i="33"/>
  <c r="CE1485" i="33"/>
  <c r="CE2085" i="33"/>
  <c r="CE2096" i="33"/>
  <c r="CG1485" i="33"/>
  <c r="CG2085" i="33"/>
  <c r="CG2096" i="33"/>
  <c r="CJ1485" i="33"/>
  <c r="CJ2085" i="33"/>
  <c r="CJ2096" i="33"/>
  <c r="CI1485" i="33"/>
  <c r="CI2085" i="33"/>
  <c r="CI2096" i="33"/>
  <c r="BX1485" i="33"/>
  <c r="BX2085" i="33"/>
  <c r="BX2096" i="33"/>
  <c r="CH1485" i="33"/>
  <c r="CL1485" i="33"/>
  <c r="CK1485" i="33"/>
  <c r="CK2085" i="33"/>
  <c r="CK2096" i="33"/>
  <c r="CN1485" i="33"/>
  <c r="CN2085" i="33"/>
  <c r="CN2096" i="33"/>
  <c r="CM1485" i="33"/>
  <c r="CM2085" i="33"/>
  <c r="CM2096" i="33"/>
  <c r="CO1485" i="33"/>
  <c r="CO2085" i="33"/>
  <c r="CO2096" i="33"/>
  <c r="CA1485" i="33"/>
  <c r="CA2085" i="33"/>
  <c r="CA2096" i="33"/>
  <c r="CP1485" i="33"/>
  <c r="CR1485" i="33"/>
  <c r="CR2085" i="33"/>
  <c r="CR2096" i="33"/>
  <c r="CS1485" i="33"/>
  <c r="CS2085" i="33"/>
  <c r="CS2096" i="33"/>
  <c r="CQ1485" i="33"/>
  <c r="CQ2085" i="33"/>
  <c r="CQ2096" i="33"/>
  <c r="CV1485" i="33"/>
  <c r="CV2085" i="33"/>
  <c r="CV2096" i="33"/>
  <c r="CT1485" i="33"/>
  <c r="CU1485" i="33"/>
  <c r="CU2085" i="33"/>
  <c r="CU2096" i="33"/>
  <c r="CX1485" i="33"/>
  <c r="CW1485" i="33"/>
  <c r="CW2085" i="33"/>
  <c r="CW2096" i="33"/>
  <c r="CY1485" i="33"/>
  <c r="CY2085" i="33"/>
  <c r="CY2096" i="33"/>
  <c r="CZ1485" i="33"/>
  <c r="CZ2085" i="33"/>
  <c r="CZ2096" i="33"/>
  <c r="DA1485" i="33"/>
  <c r="DA2085" i="33"/>
  <c r="DA2096" i="33"/>
  <c r="DD1485" i="33"/>
  <c r="DD2085" i="33"/>
  <c r="DD2096" i="33"/>
  <c r="DB1485" i="33"/>
  <c r="DG1485" i="33"/>
  <c r="DG2085" i="33"/>
  <c r="DG2096" i="33"/>
  <c r="DI1485" i="33"/>
  <c r="DI2085" i="33"/>
  <c r="DI2096" i="33"/>
  <c r="DD1762" i="33"/>
  <c r="DD1867" i="33"/>
  <c r="DD1658" i="33"/>
  <c r="DD1748" i="33"/>
  <c r="DD1659" i="33"/>
  <c r="DD1970" i="33"/>
  <c r="DD1971" i="33"/>
  <c r="DD1980" i="33"/>
  <c r="BN123" i="33"/>
  <c r="AC123" i="40"/>
  <c r="AC133" i="40"/>
  <c r="AC124" i="40"/>
  <c r="AC134" i="40"/>
  <c r="DF112" i="33"/>
  <c r="AN112" i="40"/>
  <c r="DE1656" i="33"/>
  <c r="DE1655" i="33"/>
  <c r="DJ1810" i="33"/>
  <c r="DJ1813" i="33"/>
  <c r="DJ1886" i="33"/>
  <c r="DI1894" i="33"/>
  <c r="DB1866" i="33"/>
  <c r="DB1869" i="33"/>
  <c r="DB1924" i="33"/>
  <c r="AM1804" i="40"/>
  <c r="DA1922" i="33"/>
  <c r="DJ1650" i="33"/>
  <c r="BN134" i="33"/>
  <c r="BO124" i="33"/>
  <c r="BO123" i="33"/>
  <c r="AA2085" i="33"/>
  <c r="DF2096" i="33"/>
  <c r="AN1886" i="40"/>
  <c r="AN1875" i="40"/>
  <c r="AM1860" i="40"/>
  <c r="BP1981" i="33"/>
  <c r="BO1873" i="33"/>
  <c r="DJ1894" i="33"/>
  <c r="AO1774" i="40"/>
  <c r="AO1766" i="40"/>
  <c r="BN1936" i="33"/>
  <c r="AC1815" i="40"/>
  <c r="BN1895" i="33"/>
  <c r="AC1762" i="40"/>
  <c r="DC1749" i="33"/>
  <c r="DC1970" i="33"/>
  <c r="DC1750" i="33"/>
  <c r="DJ1961" i="33"/>
  <c r="AO1650" i="40"/>
  <c r="CH2085" i="33"/>
  <c r="AH1485" i="40"/>
  <c r="BV2085" i="33"/>
  <c r="AE1485" i="40"/>
  <c r="AX2085" i="33"/>
  <c r="Y1485" i="40"/>
  <c r="AP2085" i="33"/>
  <c r="W1485" i="40"/>
  <c r="CP2085" i="33"/>
  <c r="AJ1485" i="40"/>
  <c r="BR2085" i="33"/>
  <c r="AD1485" i="40"/>
  <c r="BB2085" i="33"/>
  <c r="Z1485" i="40"/>
  <c r="AT2085" i="33"/>
  <c r="X1485" i="40"/>
  <c r="AL2085" i="33"/>
  <c r="V1485" i="40"/>
  <c r="AD2085" i="33"/>
  <c r="T1485" i="40"/>
  <c r="CX2085" i="33"/>
  <c r="AL1485" i="40"/>
  <c r="CD2085" i="33"/>
  <c r="AG1485" i="40"/>
  <c r="BZ2085" i="33"/>
  <c r="AF1485" i="40"/>
  <c r="DB2085" i="33"/>
  <c r="AM1485" i="40"/>
  <c r="CT2085" i="33"/>
  <c r="AK1485" i="40"/>
  <c r="BF2085" i="33"/>
  <c r="AA1485" i="40"/>
  <c r="DJ2085" i="33"/>
  <c r="AO1485" i="40"/>
  <c r="BN2085" i="33"/>
  <c r="AC1485" i="40"/>
  <c r="BJ2085" i="33"/>
  <c r="AB1485" i="40"/>
  <c r="AH2085" i="33"/>
  <c r="U1485" i="40"/>
  <c r="CL2085" i="33"/>
  <c r="AI1485" i="40"/>
  <c r="DE1762" i="33"/>
  <c r="DE1759" i="33"/>
  <c r="DE1658" i="33"/>
  <c r="DE1748" i="33"/>
  <c r="DE1659" i="33"/>
  <c r="DE1970" i="33"/>
  <c r="DE1971" i="33"/>
  <c r="DE1980" i="33"/>
  <c r="DE1867" i="33"/>
  <c r="DD1750" i="33"/>
  <c r="DD1749" i="33"/>
  <c r="BN133" i="33"/>
  <c r="DG112" i="33"/>
  <c r="DF1656" i="33"/>
  <c r="DF1655" i="33"/>
  <c r="DF1759" i="33"/>
  <c r="DJ1652" i="33"/>
  <c r="AO1652" i="40"/>
  <c r="DC1866" i="33"/>
  <c r="DC1869" i="33"/>
  <c r="DC1924" i="33"/>
  <c r="DB1922" i="33"/>
  <c r="BO133" i="33"/>
  <c r="BO134" i="33"/>
  <c r="BP124" i="33"/>
  <c r="BP123" i="33"/>
  <c r="AA2096" i="33"/>
  <c r="L13" i="44"/>
  <c r="K28" i="45"/>
  <c r="K13" i="44"/>
  <c r="AT2096" i="33"/>
  <c r="X1886" i="40"/>
  <c r="X1875" i="40"/>
  <c r="AP2096" i="33"/>
  <c r="W1886" i="40"/>
  <c r="W1875" i="40"/>
  <c r="CD2096" i="33"/>
  <c r="AG1886" i="40"/>
  <c r="AG1875" i="40"/>
  <c r="CT2096" i="33"/>
  <c r="AK1886" i="40"/>
  <c r="AK1875" i="40"/>
  <c r="BB2096" i="33"/>
  <c r="Z1886" i="40"/>
  <c r="Z1875" i="40"/>
  <c r="AX2096" i="33"/>
  <c r="Y1886" i="40"/>
  <c r="Y1875" i="40"/>
  <c r="AH2096" i="33"/>
  <c r="U1886" i="40"/>
  <c r="U1875" i="40"/>
  <c r="BN2096" i="33"/>
  <c r="AC1886" i="40"/>
  <c r="AC1875" i="40"/>
  <c r="DB2096" i="33"/>
  <c r="AM1886" i="40"/>
  <c r="AM1875" i="40"/>
  <c r="AD2096" i="33"/>
  <c r="T1886" i="40"/>
  <c r="T1875" i="40"/>
  <c r="BR2096" i="33"/>
  <c r="AD1886" i="40"/>
  <c r="AD1875" i="40"/>
  <c r="BV2096" i="33"/>
  <c r="AE1886" i="40"/>
  <c r="AE1875" i="40"/>
  <c r="BF2096" i="33"/>
  <c r="AA1886" i="40"/>
  <c r="AA1875" i="40"/>
  <c r="CX2096" i="33"/>
  <c r="AL1886" i="40"/>
  <c r="AL1875" i="40"/>
  <c r="BJ2096" i="33"/>
  <c r="AB1886" i="40"/>
  <c r="AB1875" i="40"/>
  <c r="CL2096" i="33"/>
  <c r="AI1886" i="40"/>
  <c r="AI1875" i="40"/>
  <c r="DJ2096" i="33"/>
  <c r="AO1886" i="40"/>
  <c r="AO1875" i="40"/>
  <c r="BZ2096" i="33"/>
  <c r="AF1886" i="40"/>
  <c r="AF1875" i="40"/>
  <c r="AL2096" i="33"/>
  <c r="V1886" i="40"/>
  <c r="V1875" i="40"/>
  <c r="CP2096" i="33"/>
  <c r="AJ1886" i="40"/>
  <c r="AJ1875" i="40"/>
  <c r="CH2096" i="33"/>
  <c r="AH1886" i="40"/>
  <c r="AH1875" i="40"/>
  <c r="BN2087" i="33"/>
  <c r="AC1816" i="40"/>
  <c r="DJ1966" i="33"/>
  <c r="AO1846" i="40"/>
  <c r="AO1841" i="40"/>
  <c r="DC1971" i="33"/>
  <c r="BO1935" i="33"/>
  <c r="BO1936" i="33"/>
  <c r="BO2087" i="33"/>
  <c r="BO2098" i="33"/>
  <c r="BO1882" i="33"/>
  <c r="BO1895" i="33"/>
  <c r="BP1982" i="33"/>
  <c r="BN1928" i="33"/>
  <c r="AC1775" i="40"/>
  <c r="BN1763" i="33"/>
  <c r="AC1742" i="40"/>
  <c r="AN1738" i="40"/>
  <c r="AN1656" i="40"/>
  <c r="AN1655" i="40"/>
  <c r="DH112" i="33"/>
  <c r="DG1656" i="33"/>
  <c r="DF1659" i="33"/>
  <c r="AN1659" i="40"/>
  <c r="DF1658" i="33"/>
  <c r="DF1748" i="33"/>
  <c r="AN1727" i="40"/>
  <c r="AN1728" i="40"/>
  <c r="DF1867" i="33"/>
  <c r="DF1762" i="33"/>
  <c r="AN1741" i="40"/>
  <c r="AN233" i="40"/>
  <c r="DE1750" i="33"/>
  <c r="DE1749" i="33"/>
  <c r="DD1866" i="33"/>
  <c r="DD1869" i="33"/>
  <c r="DD1924" i="33"/>
  <c r="DC1922" i="33"/>
  <c r="BP133" i="33"/>
  <c r="BP134" i="33"/>
  <c r="BQ124" i="33"/>
  <c r="BQ123" i="33"/>
  <c r="BO1928" i="33"/>
  <c r="BO1929" i="33"/>
  <c r="BO1930" i="33"/>
  <c r="BO1763" i="33"/>
  <c r="DC1980" i="33"/>
  <c r="BN1929" i="33"/>
  <c r="AC1808" i="40"/>
  <c r="BQ1981" i="33"/>
  <c r="BP1873" i="33"/>
  <c r="BN2098" i="33"/>
  <c r="AC1888" i="40"/>
  <c r="AC1877" i="40"/>
  <c r="AN1658" i="40"/>
  <c r="DG1655" i="33"/>
  <c r="DG1658" i="33"/>
  <c r="DF1970" i="33"/>
  <c r="DF1750" i="33"/>
  <c r="DF1749" i="33"/>
  <c r="DI112" i="33"/>
  <c r="DH1656" i="33"/>
  <c r="DH1655" i="33"/>
  <c r="DH1759" i="33"/>
  <c r="DE1866" i="33"/>
  <c r="DE1869" i="33"/>
  <c r="DE1924" i="33"/>
  <c r="DD1922" i="33"/>
  <c r="BQ134" i="33"/>
  <c r="BR124" i="33"/>
  <c r="BQ133" i="33"/>
  <c r="BQ1982" i="33"/>
  <c r="BN1930" i="33"/>
  <c r="AC1809" i="40"/>
  <c r="AC1810" i="40"/>
  <c r="DF1971" i="33"/>
  <c r="AN1850" i="40"/>
  <c r="DG1762" i="33"/>
  <c r="BP1882" i="33"/>
  <c r="BP1895" i="33"/>
  <c r="BP1935" i="33"/>
  <c r="BP1936" i="33"/>
  <c r="BP2087" i="33"/>
  <c r="BP2098" i="33"/>
  <c r="DG1867" i="33"/>
  <c r="DG1759" i="33"/>
  <c r="DG1659" i="33"/>
  <c r="DG1748" i="33"/>
  <c r="DG1750" i="33"/>
  <c r="DJ112" i="33"/>
  <c r="AO112" i="40"/>
  <c r="DI1656" i="33"/>
  <c r="DI1655" i="33"/>
  <c r="DI1759" i="33"/>
  <c r="DH1867" i="33"/>
  <c r="DH1658" i="33"/>
  <c r="DH1748" i="33"/>
  <c r="DH1659" i="33"/>
  <c r="DH1970" i="33"/>
  <c r="DH1971" i="33"/>
  <c r="DH1980" i="33"/>
  <c r="BR123" i="33"/>
  <c r="AD123" i="40"/>
  <c r="AD133" i="40"/>
  <c r="AD124" i="40"/>
  <c r="AD134" i="40"/>
  <c r="DH1762" i="33"/>
  <c r="DF1866" i="33"/>
  <c r="DF1869" i="33"/>
  <c r="DF1924" i="33"/>
  <c r="AN1804" i="40"/>
  <c r="DE1922" i="33"/>
  <c r="BR134" i="33"/>
  <c r="BS124" i="33"/>
  <c r="BS123" i="33"/>
  <c r="DF1980" i="33"/>
  <c r="AN1851" i="40"/>
  <c r="BP1763" i="33"/>
  <c r="BP1928" i="33"/>
  <c r="BP1929" i="33"/>
  <c r="BP1930" i="33"/>
  <c r="BR1981" i="33"/>
  <c r="BQ1873" i="33"/>
  <c r="DG1749" i="33"/>
  <c r="DG1970" i="33"/>
  <c r="BR133" i="33"/>
  <c r="DE2080" i="33"/>
  <c r="DE2091" i="33"/>
  <c r="DJ1656" i="33"/>
  <c r="DJ1655" i="33"/>
  <c r="DJ1759" i="33"/>
  <c r="AO1738" i="40"/>
  <c r="DH1749" i="33"/>
  <c r="DH1750" i="33"/>
  <c r="DI1867" i="33"/>
  <c r="DI1659" i="33"/>
  <c r="DI1970" i="33"/>
  <c r="DI1971" i="33"/>
  <c r="DI1980" i="33"/>
  <c r="DI1658" i="33"/>
  <c r="DI1748" i="33"/>
  <c r="DI1762" i="33"/>
  <c r="DG1866" i="33"/>
  <c r="DG1869" i="33"/>
  <c r="DG1924" i="33"/>
  <c r="DF1922" i="33"/>
  <c r="BT124" i="33"/>
  <c r="BT123" i="33"/>
  <c r="BS133" i="33"/>
  <c r="BS134" i="33"/>
  <c r="BR1982" i="33"/>
  <c r="AD1861" i="40"/>
  <c r="BQ1935" i="33"/>
  <c r="BQ1936" i="33"/>
  <c r="BQ2087" i="33"/>
  <c r="BQ2098" i="33"/>
  <c r="BQ1882" i="33"/>
  <c r="BQ1895" i="33"/>
  <c r="DG1971" i="33"/>
  <c r="AN1860" i="40"/>
  <c r="AO1656" i="40"/>
  <c r="AO1655" i="40"/>
  <c r="BS234" i="33"/>
  <c r="BS2080" i="33"/>
  <c r="AE234" i="33"/>
  <c r="AE2080" i="33"/>
  <c r="AZ234" i="33"/>
  <c r="AZ2080" i="33"/>
  <c r="AL234" i="33"/>
  <c r="BB234" i="33"/>
  <c r="AQ234" i="33"/>
  <c r="AQ2080" i="33"/>
  <c r="AV234" i="33"/>
  <c r="AV2080" i="33"/>
  <c r="AK234" i="33"/>
  <c r="AK2080" i="33"/>
  <c r="BC234" i="33"/>
  <c r="BC2080" i="33"/>
  <c r="AJ234" i="33"/>
  <c r="AJ2080" i="33"/>
  <c r="AH234" i="33"/>
  <c r="AT234" i="33"/>
  <c r="AM234" i="33"/>
  <c r="AM2080" i="33"/>
  <c r="AC234" i="33"/>
  <c r="AC2080" i="33"/>
  <c r="BG234" i="33"/>
  <c r="BG2080" i="33"/>
  <c r="AI234" i="33"/>
  <c r="AI2080" i="33"/>
  <c r="BL234" i="33"/>
  <c r="BL2080" i="33"/>
  <c r="AD234" i="33"/>
  <c r="BR234" i="33"/>
  <c r="BH234" i="33"/>
  <c r="BH2080" i="33"/>
  <c r="BF234" i="33"/>
  <c r="AO234" i="33"/>
  <c r="AO2080" i="33"/>
  <c r="BO234" i="33"/>
  <c r="BO2080" i="33"/>
  <c r="AF234" i="33"/>
  <c r="AF2080" i="33"/>
  <c r="AB234" i="33"/>
  <c r="AB2080" i="33"/>
  <c r="AR234" i="33"/>
  <c r="AR2080" i="33"/>
  <c r="BA234" i="33"/>
  <c r="BA2080" i="33"/>
  <c r="BD234" i="33"/>
  <c r="BD2080" i="33"/>
  <c r="AY234" i="33"/>
  <c r="AY2080" i="33"/>
  <c r="BT234" i="33"/>
  <c r="BT2080" i="33"/>
  <c r="BP234" i="33"/>
  <c r="BP2080" i="33"/>
  <c r="BN234" i="33"/>
  <c r="AW234" i="33"/>
  <c r="AW2080" i="33"/>
  <c r="AP234" i="33"/>
  <c r="BK234" i="33"/>
  <c r="BK2080" i="33"/>
  <c r="AU234" i="33"/>
  <c r="AU2080" i="33"/>
  <c r="AG234" i="33"/>
  <c r="AG2080" i="33"/>
  <c r="AX234" i="33"/>
  <c r="AS234" i="33"/>
  <c r="AS2080" i="33"/>
  <c r="AA234" i="33"/>
  <c r="AN234" i="33"/>
  <c r="AN2080" i="33"/>
  <c r="BJ234" i="33"/>
  <c r="BI234" i="33"/>
  <c r="BI2080" i="33"/>
  <c r="BQ234" i="33"/>
  <c r="BQ2080" i="33"/>
  <c r="BM234" i="33"/>
  <c r="BM2080" i="33"/>
  <c r="BE234" i="33"/>
  <c r="BE2080" i="33"/>
  <c r="BW2080" i="33"/>
  <c r="BU234" i="33"/>
  <c r="BU2080" i="33"/>
  <c r="BV234" i="33"/>
  <c r="BX2080" i="33"/>
  <c r="BY2080" i="33"/>
  <c r="CB2080" i="33"/>
  <c r="CA2080" i="33"/>
  <c r="CC2080" i="33"/>
  <c r="CE2080" i="33"/>
  <c r="CF2080" i="33"/>
  <c r="CG2080" i="33"/>
  <c r="CJ2080" i="33"/>
  <c r="CK2080" i="33"/>
  <c r="CO2080" i="33"/>
  <c r="CM2080" i="33"/>
  <c r="CN2080" i="33"/>
  <c r="CI2080" i="33"/>
  <c r="CR2080" i="33"/>
  <c r="CS2080" i="33"/>
  <c r="CQ2080" i="33"/>
  <c r="CU2080" i="33"/>
  <c r="CW2080" i="33"/>
  <c r="CY2080" i="33"/>
  <c r="CV2080" i="33"/>
  <c r="CZ2080" i="33"/>
  <c r="DD2080" i="33"/>
  <c r="DA2080" i="33"/>
  <c r="DC2080" i="33"/>
  <c r="DI1750" i="33"/>
  <c r="DI1749" i="33"/>
  <c r="AO233" i="40"/>
  <c r="DJ1762" i="33"/>
  <c r="AO1741" i="40"/>
  <c r="DJ1658" i="33"/>
  <c r="DJ1748" i="33"/>
  <c r="AO1727" i="40"/>
  <c r="AO1728" i="40"/>
  <c r="DJ1659" i="33"/>
  <c r="DJ1970" i="33"/>
  <c r="DJ1971" i="33"/>
  <c r="DJ1980" i="33"/>
  <c r="DJ1867" i="33"/>
  <c r="DH2080" i="33"/>
  <c r="DH2091" i="33"/>
  <c r="DG2080" i="33"/>
  <c r="DG2091" i="33"/>
  <c r="DI2080" i="33"/>
  <c r="DI2091" i="33"/>
  <c r="DH1866" i="33"/>
  <c r="DH1869" i="33"/>
  <c r="DH1924" i="33"/>
  <c r="DG1922" i="33"/>
  <c r="BU124" i="33"/>
  <c r="BT133" i="33"/>
  <c r="BT134" i="33"/>
  <c r="AA2080" i="33"/>
  <c r="AO1850" i="40"/>
  <c r="DG1980" i="33"/>
  <c r="AO1851" i="40"/>
  <c r="BQ1928" i="33"/>
  <c r="BQ1929" i="33"/>
  <c r="BQ1930" i="33"/>
  <c r="BQ1763" i="33"/>
  <c r="BS1981" i="33"/>
  <c r="BR1873" i="33"/>
  <c r="AD1862" i="40"/>
  <c r="BU123" i="33"/>
  <c r="BV124" i="33"/>
  <c r="AO1659" i="40"/>
  <c r="AO1658" i="40"/>
  <c r="CE2091" i="33"/>
  <c r="AI234" i="40"/>
  <c r="CC2091" i="33"/>
  <c r="BE2091" i="33"/>
  <c r="BE2088" i="33"/>
  <c r="BE2099" i="33"/>
  <c r="Y234" i="40"/>
  <c r="AX2080" i="33"/>
  <c r="Y1870" i="40"/>
  <c r="BT2091" i="33"/>
  <c r="AO2091" i="33"/>
  <c r="AO2088" i="33"/>
  <c r="AO2099" i="33"/>
  <c r="AC2091" i="33"/>
  <c r="AC2088" i="33"/>
  <c r="AC2099" i="33"/>
  <c r="AQ2091" i="33"/>
  <c r="AQ2088" i="33"/>
  <c r="AQ2099" i="33"/>
  <c r="BO2091" i="33"/>
  <c r="BO2088" i="33"/>
  <c r="BO2099" i="33"/>
  <c r="CZ2091" i="33"/>
  <c r="CR2091" i="33"/>
  <c r="CJ2091" i="33"/>
  <c r="CA2091" i="33"/>
  <c r="BM2091" i="33"/>
  <c r="BM2088" i="33"/>
  <c r="BM2099" i="33"/>
  <c r="AG2091" i="33"/>
  <c r="AG2088" i="33"/>
  <c r="AG2099" i="33"/>
  <c r="AY2091" i="33"/>
  <c r="AY2088" i="33"/>
  <c r="AY2099" i="33"/>
  <c r="AA234" i="40"/>
  <c r="BF2080" i="33"/>
  <c r="AA1870" i="40"/>
  <c r="AM2091" i="33"/>
  <c r="AM2088" i="33"/>
  <c r="AM2099" i="33"/>
  <c r="Z234" i="40"/>
  <c r="BB2080" i="33"/>
  <c r="Z1870" i="40"/>
  <c r="BP2091" i="33"/>
  <c r="BP2088" i="33"/>
  <c r="BP2099" i="33"/>
  <c r="CV2091" i="33"/>
  <c r="AJ234" i="40"/>
  <c r="CG2091" i="33"/>
  <c r="CB2091" i="33"/>
  <c r="BQ2091" i="33"/>
  <c r="BQ2088" i="33"/>
  <c r="BQ2099" i="33"/>
  <c r="AU2091" i="33"/>
  <c r="AU2088" i="33"/>
  <c r="AU2099" i="33"/>
  <c r="BD2091" i="33"/>
  <c r="BD2088" i="33"/>
  <c r="BD2099" i="33"/>
  <c r="BH2091" i="33"/>
  <c r="BH2088" i="33"/>
  <c r="BH2099" i="33"/>
  <c r="X234" i="40"/>
  <c r="AT2080" i="33"/>
  <c r="X1870" i="40"/>
  <c r="V234" i="40"/>
  <c r="AL2080" i="33"/>
  <c r="V1870" i="40"/>
  <c r="DD2091" i="33"/>
  <c r="AS2091" i="33"/>
  <c r="AS2088" i="33"/>
  <c r="AS2099" i="33"/>
  <c r="AL234" i="40"/>
  <c r="DC2091" i="33"/>
  <c r="CY2091" i="33"/>
  <c r="CI2091" i="33"/>
  <c r="AH234" i="40"/>
  <c r="BY2091" i="33"/>
  <c r="BI2091" i="33"/>
  <c r="BI2088" i="33"/>
  <c r="BI2099" i="33"/>
  <c r="BK2091" i="33"/>
  <c r="BK2088" i="33"/>
  <c r="BK2099" i="33"/>
  <c r="BA2091" i="33"/>
  <c r="BA2088" i="33"/>
  <c r="BA2099" i="33"/>
  <c r="AD234" i="40"/>
  <c r="BR2080" i="33"/>
  <c r="AD1870" i="40"/>
  <c r="U234" i="40"/>
  <c r="AH2080" i="33"/>
  <c r="U1870" i="40"/>
  <c r="AZ2091" i="33"/>
  <c r="AZ2088" i="33"/>
  <c r="AZ2099" i="33"/>
  <c r="BW2091" i="33"/>
  <c r="CS2091" i="33"/>
  <c r="DA2091" i="33"/>
  <c r="CW2091" i="33"/>
  <c r="CN2091" i="33"/>
  <c r="CF2091" i="33"/>
  <c r="BX2091" i="33"/>
  <c r="AB234" i="40"/>
  <c r="BJ2080" i="33"/>
  <c r="AB1870" i="40"/>
  <c r="W234" i="40"/>
  <c r="AP2080" i="33"/>
  <c r="W1870" i="40"/>
  <c r="AR2091" i="33"/>
  <c r="AR2088" i="33"/>
  <c r="AR2099" i="33"/>
  <c r="T234" i="40"/>
  <c r="AD2080" i="33"/>
  <c r="T1870" i="40"/>
  <c r="AJ2091" i="33"/>
  <c r="AJ2088" i="33"/>
  <c r="AJ2099" i="33"/>
  <c r="AE2091" i="33"/>
  <c r="AE2088" i="33"/>
  <c r="AE2099" i="33"/>
  <c r="AK234" i="40"/>
  <c r="BG2091" i="33"/>
  <c r="BG2088" i="33"/>
  <c r="BG2099" i="33"/>
  <c r="AM234" i="40"/>
  <c r="CU2091" i="33"/>
  <c r="CM2091" i="33"/>
  <c r="AG234" i="40"/>
  <c r="AE234" i="40"/>
  <c r="BV2080" i="33"/>
  <c r="AE1870" i="40"/>
  <c r="AN2091" i="33"/>
  <c r="AN2088" i="33"/>
  <c r="AN2099" i="33"/>
  <c r="AW2091" i="33"/>
  <c r="AW2088" i="33"/>
  <c r="AW2099" i="33"/>
  <c r="AB2091" i="33"/>
  <c r="AB2088" i="33"/>
  <c r="AB2099" i="33"/>
  <c r="BL2091" i="33"/>
  <c r="BL2088" i="33"/>
  <c r="BL2099" i="33"/>
  <c r="BC2091" i="33"/>
  <c r="BC2088" i="33"/>
  <c r="BC2099" i="33"/>
  <c r="BS2091" i="33"/>
  <c r="CK2091" i="33"/>
  <c r="AV2091" i="33"/>
  <c r="AV2088" i="33"/>
  <c r="AV2099" i="33"/>
  <c r="DJ1749" i="33"/>
  <c r="DJ1750" i="33"/>
  <c r="AN234" i="40"/>
  <c r="CQ2091" i="33"/>
  <c r="CO2091" i="33"/>
  <c r="AF234" i="40"/>
  <c r="BU2091" i="33"/>
  <c r="AC234" i="40"/>
  <c r="BN2080" i="33"/>
  <c r="AC1870" i="40"/>
  <c r="AF2091" i="33"/>
  <c r="AF2088" i="33"/>
  <c r="AF2099" i="33"/>
  <c r="AI2091" i="33"/>
  <c r="AI2088" i="33"/>
  <c r="AI2099" i="33"/>
  <c r="AK2091" i="33"/>
  <c r="AK2088" i="33"/>
  <c r="AK2099" i="33"/>
  <c r="AO234" i="40"/>
  <c r="DI1866" i="33"/>
  <c r="DI1869" i="33"/>
  <c r="DI1924" i="33"/>
  <c r="DH1922" i="33"/>
  <c r="BU134" i="33"/>
  <c r="BU133" i="33"/>
  <c r="AA2088" i="33"/>
  <c r="AA2099" i="33"/>
  <c r="K8" i="44"/>
  <c r="K17" i="44"/>
  <c r="K19" i="44"/>
  <c r="K22" i="44"/>
  <c r="AA2091" i="33"/>
  <c r="L8" i="44"/>
  <c r="K23" i="45"/>
  <c r="BR1935" i="33"/>
  <c r="AD1753" i="40"/>
  <c r="BR1882" i="33"/>
  <c r="BS1982" i="33"/>
  <c r="AO1860" i="40"/>
  <c r="AD2091" i="33"/>
  <c r="T1881" i="40"/>
  <c r="AD2088" i="33"/>
  <c r="AH2091" i="33"/>
  <c r="U1881" i="40"/>
  <c r="AH2088" i="33"/>
  <c r="BB2091" i="33"/>
  <c r="Z1881" i="40"/>
  <c r="BB2088" i="33"/>
  <c r="BV123" i="33"/>
  <c r="AE124" i="40"/>
  <c r="AE134" i="40"/>
  <c r="BR2091" i="33"/>
  <c r="AD1881" i="40"/>
  <c r="AL2091" i="33"/>
  <c r="V1881" i="40"/>
  <c r="AL2088" i="33"/>
  <c r="AP2091" i="33"/>
  <c r="W1881" i="40"/>
  <c r="AP2088" i="33"/>
  <c r="AT2091" i="33"/>
  <c r="X1881" i="40"/>
  <c r="AT2088" i="33"/>
  <c r="BF2091" i="33"/>
  <c r="AA1881" i="40"/>
  <c r="BF2088" i="33"/>
  <c r="BV2091" i="33"/>
  <c r="AE1881" i="40"/>
  <c r="BJ2091" i="33"/>
  <c r="AB1881" i="40"/>
  <c r="BJ2088" i="33"/>
  <c r="AX2091" i="33"/>
  <c r="Y1881" i="40"/>
  <c r="AX2088" i="33"/>
  <c r="BN2091" i="33"/>
  <c r="AC1881" i="40"/>
  <c r="BN2088" i="33"/>
  <c r="DJ1866" i="33"/>
  <c r="DJ1869" i="33"/>
  <c r="DJ1924" i="33"/>
  <c r="DI1922" i="33"/>
  <c r="BV134" i="33"/>
  <c r="L17" i="44"/>
  <c r="K32" i="45"/>
  <c r="AT2099" i="33"/>
  <c r="X1889" i="40"/>
  <c r="X1878" i="40"/>
  <c r="AP2099" i="33"/>
  <c r="W1889" i="40"/>
  <c r="W1878" i="40"/>
  <c r="BB2099" i="33"/>
  <c r="Z1889" i="40"/>
  <c r="Z1878" i="40"/>
  <c r="BS1873" i="33"/>
  <c r="BT1981" i="33"/>
  <c r="AH2099" i="33"/>
  <c r="U1889" i="40"/>
  <c r="N17" i="45"/>
  <c r="U1878" i="40"/>
  <c r="AX2099" i="33"/>
  <c r="Y1889" i="40"/>
  <c r="Y1878" i="40"/>
  <c r="BR1895" i="33"/>
  <c r="AD1762" i="40"/>
  <c r="BN2099" i="33"/>
  <c r="AC1889" i="40"/>
  <c r="AC1878" i="40"/>
  <c r="BF2099" i="33"/>
  <c r="AA1889" i="40"/>
  <c r="AA1878" i="40"/>
  <c r="AD2099" i="33"/>
  <c r="T1889" i="40"/>
  <c r="M17" i="45"/>
  <c r="T1878" i="40"/>
  <c r="BJ2099" i="33"/>
  <c r="AB1889" i="40"/>
  <c r="AB1878" i="40"/>
  <c r="AL2099" i="33"/>
  <c r="V1889" i="40"/>
  <c r="O17" i="45"/>
  <c r="V1878" i="40"/>
  <c r="DJ1922" i="33"/>
  <c r="AO1804" i="40"/>
  <c r="BR1936" i="33"/>
  <c r="AD1815" i="40"/>
  <c r="AE123" i="40"/>
  <c r="AE133" i="40"/>
  <c r="BV133" i="33"/>
  <c r="L19" i="44"/>
  <c r="K34" i="45"/>
  <c r="BS1935" i="33"/>
  <c r="BS1936" i="33"/>
  <c r="BS2087" i="33"/>
  <c r="BS1882" i="33"/>
  <c r="BS1895" i="33"/>
  <c r="BR2087" i="33"/>
  <c r="AD1816" i="40"/>
  <c r="BR1928" i="33"/>
  <c r="AD1775" i="40"/>
  <c r="BR1763" i="33"/>
  <c r="AD1742" i="40"/>
  <c r="BT1982" i="33"/>
  <c r="L22" i="44"/>
  <c r="L38" i="45"/>
  <c r="BR1929" i="33"/>
  <c r="AD1808" i="40"/>
  <c r="BR2098" i="33"/>
  <c r="AD1888" i="40"/>
  <c r="AD1877" i="40"/>
  <c r="BR2088" i="33"/>
  <c r="BS1928" i="33"/>
  <c r="BS1929" i="33"/>
  <c r="BS1930" i="33"/>
  <c r="BS1763" i="33"/>
  <c r="BU1981" i="33"/>
  <c r="BT1873" i="33"/>
  <c r="BS2098" i="33"/>
  <c r="BS2088" i="33"/>
  <c r="BS2099" i="33"/>
  <c r="AF124" i="40"/>
  <c r="L23" i="44"/>
  <c r="L39" i="45" s="1"/>
  <c r="BR2099" i="33"/>
  <c r="AD1889" i="40"/>
  <c r="AD1878" i="40"/>
  <c r="BT1882" i="33"/>
  <c r="BT1895" i="33"/>
  <c r="BT1935" i="33"/>
  <c r="BT1936" i="33"/>
  <c r="BT2087" i="33"/>
  <c r="BU1982" i="33"/>
  <c r="BR1930" i="33"/>
  <c r="AD1809" i="40"/>
  <c r="AD1810" i="40"/>
  <c r="AF134" i="40"/>
  <c r="AG124" i="40"/>
  <c r="BT2098" i="33"/>
  <c r="BT2088" i="33"/>
  <c r="BT2099" i="33"/>
  <c r="BU1873" i="33"/>
  <c r="BV1981" i="33"/>
  <c r="BT1928" i="33"/>
  <c r="BT1929" i="33"/>
  <c r="BT1930" i="33"/>
  <c r="BT1763" i="33"/>
  <c r="AF123" i="40"/>
  <c r="AF133" i="40"/>
  <c r="AH124" i="40"/>
  <c r="AG134" i="40"/>
  <c r="AG123" i="40"/>
  <c r="AG133" i="40"/>
  <c r="BV1982" i="33"/>
  <c r="AE1861" i="40"/>
  <c r="BU1882" i="33"/>
  <c r="BU1895" i="33"/>
  <c r="BU1935" i="33"/>
  <c r="BU1936" i="33"/>
  <c r="BU2087" i="33"/>
  <c r="AI124" i="40"/>
  <c r="AH134" i="40"/>
  <c r="AH123" i="40"/>
  <c r="AH133" i="40"/>
  <c r="BU1928" i="33"/>
  <c r="BU1929" i="33"/>
  <c r="BU1930" i="33"/>
  <c r="BU1763" i="33"/>
  <c r="BU2098" i="33"/>
  <c r="BU2088" i="33"/>
  <c r="BU2099" i="33"/>
  <c r="BW1981" i="33"/>
  <c r="BV1873" i="33"/>
  <c r="AE1862" i="40"/>
  <c r="AJ124" i="40"/>
  <c r="AI134" i="40"/>
  <c r="AI123" i="40"/>
  <c r="AI133" i="40"/>
  <c r="BW1982" i="33"/>
  <c r="AE1753" i="40"/>
  <c r="BV1882" i="33"/>
  <c r="BV1935" i="33"/>
  <c r="AK124" i="40"/>
  <c r="AJ134" i="40"/>
  <c r="AJ123" i="40"/>
  <c r="AJ133" i="40"/>
  <c r="BV1895" i="33"/>
  <c r="AE1762" i="40"/>
  <c r="BX1981" i="33"/>
  <c r="BW1873" i="33"/>
  <c r="BV1936" i="33"/>
  <c r="AE1815" i="40"/>
  <c r="AK134" i="40"/>
  <c r="AL124" i="40"/>
  <c r="AK123" i="40"/>
  <c r="AK133" i="40"/>
  <c r="BW1935" i="33"/>
  <c r="BW1936" i="33"/>
  <c r="BW2087" i="33"/>
  <c r="BW1882" i="33"/>
  <c r="BW1895" i="33"/>
  <c r="BV2087" i="33"/>
  <c r="AE1816" i="40"/>
  <c r="BX1982" i="33"/>
  <c r="BV1928" i="33"/>
  <c r="AE1775" i="40"/>
  <c r="BV1763" i="33"/>
  <c r="AE1742" i="40"/>
  <c r="AM124" i="40"/>
  <c r="AL134" i="40"/>
  <c r="AL123" i="40"/>
  <c r="AL133" i="40"/>
  <c r="BV2098" i="33"/>
  <c r="AE1888" i="40"/>
  <c r="AE1877" i="40"/>
  <c r="BV2088" i="33"/>
  <c r="BY1981" i="33"/>
  <c r="BX1873" i="33"/>
  <c r="BW1763" i="33"/>
  <c r="BW1928" i="33"/>
  <c r="BW1929" i="33"/>
  <c r="BW1930" i="33"/>
  <c r="BV1929" i="33"/>
  <c r="AE1808" i="40"/>
  <c r="BW2098" i="33"/>
  <c r="BW2088" i="33"/>
  <c r="BW2099" i="33"/>
  <c r="AN124" i="40"/>
  <c r="AM134" i="40"/>
  <c r="AM123" i="40"/>
  <c r="AM133" i="40"/>
  <c r="BX1882" i="33"/>
  <c r="BX1895" i="33"/>
  <c r="BX1935" i="33"/>
  <c r="BX1936" i="33"/>
  <c r="BX2087" i="33"/>
  <c r="BY1982" i="33"/>
  <c r="BV2099" i="33"/>
  <c r="AE1889" i="40"/>
  <c r="AE1878" i="40"/>
  <c r="BV1930" i="33"/>
  <c r="AE1809" i="40"/>
  <c r="AE1810" i="40"/>
  <c r="AN134" i="40"/>
  <c r="AO124" i="40"/>
  <c r="AN123" i="40"/>
  <c r="AN133" i="40"/>
  <c r="BZ1981" i="33"/>
  <c r="BY1873" i="33"/>
  <c r="BX2098" i="33"/>
  <c r="BX2088" i="33"/>
  <c r="BX2099" i="33"/>
  <c r="BX1763" i="33"/>
  <c r="BX1928" i="33"/>
  <c r="BX1929" i="33"/>
  <c r="BX1930" i="33"/>
  <c r="AO134" i="40"/>
  <c r="AO123" i="40"/>
  <c r="AO133" i="40"/>
  <c r="BY1935" i="33"/>
  <c r="BY1936" i="33"/>
  <c r="BY2087" i="33"/>
  <c r="BY1882" i="33"/>
  <c r="BY1895" i="33"/>
  <c r="BZ1982" i="33"/>
  <c r="AF1861" i="40"/>
  <c r="AF119" i="40"/>
  <c r="AF118" i="40"/>
  <c r="BY1763" i="33"/>
  <c r="BY1928" i="33"/>
  <c r="BY1929" i="33"/>
  <c r="BY1930" i="33"/>
  <c r="BZ1873" i="33"/>
  <c r="CA1981" i="33"/>
  <c r="AF1862" i="40"/>
  <c r="BY2098" i="33"/>
  <c r="BY2088" i="33"/>
  <c r="BY2099" i="33"/>
  <c r="CA1982" i="33"/>
  <c r="AF1753" i="40"/>
  <c r="BZ1882" i="33"/>
  <c r="BZ1935" i="33"/>
  <c r="BZ1936" i="33"/>
  <c r="AF1815" i="40"/>
  <c r="CB1981" i="33"/>
  <c r="CA1873" i="33"/>
  <c r="BZ1895" i="33"/>
  <c r="AF1762" i="40"/>
  <c r="BZ1763" i="33"/>
  <c r="AF1742" i="40"/>
  <c r="AF1775" i="40"/>
  <c r="BZ1928" i="33"/>
  <c r="CA1935" i="33"/>
  <c r="CA1936" i="33"/>
  <c r="CA2087" i="33"/>
  <c r="CA1882" i="33"/>
  <c r="CA1895" i="33"/>
  <c r="CB1982" i="33"/>
  <c r="BZ2087" i="33"/>
  <c r="AF1816" i="40"/>
  <c r="AF1877" i="40"/>
  <c r="BZ2098" i="33"/>
  <c r="AF1888" i="40"/>
  <c r="BZ2088" i="33"/>
  <c r="CB1873" i="33"/>
  <c r="CC1981" i="33"/>
  <c r="BZ1929" i="33"/>
  <c r="AF1808" i="40"/>
  <c r="CA2098" i="33"/>
  <c r="CA2088" i="33"/>
  <c r="CA2099" i="33"/>
  <c r="CA1928" i="33"/>
  <c r="CA1929" i="33"/>
  <c r="CA1930" i="33"/>
  <c r="CA1763" i="33"/>
  <c r="BZ2099" i="33"/>
  <c r="AF1889" i="40"/>
  <c r="AF1878" i="40"/>
  <c r="BZ1930" i="33"/>
  <c r="AF1809" i="40"/>
  <c r="AF1810" i="40"/>
  <c r="CC1982" i="33"/>
  <c r="CB1882" i="33"/>
  <c r="CB1895" i="33"/>
  <c r="CB1935" i="33"/>
  <c r="CB1936" i="33"/>
  <c r="CB2087" i="33"/>
  <c r="CB2098" i="33"/>
  <c r="CB2088" i="33"/>
  <c r="CB2099" i="33"/>
  <c r="CB1928" i="33"/>
  <c r="CB1929" i="33"/>
  <c r="CB1930" i="33"/>
  <c r="CB1763" i="33"/>
  <c r="CD1981" i="33"/>
  <c r="CC1873" i="33"/>
  <c r="CC1882" i="33"/>
  <c r="CC1895" i="33"/>
  <c r="CC1935" i="33"/>
  <c r="CC1936" i="33"/>
  <c r="CC2087" i="33"/>
  <c r="CD1982" i="33"/>
  <c r="AG1861" i="40"/>
  <c r="CE1981" i="33"/>
  <c r="CD1873" i="33"/>
  <c r="AG1862" i="40"/>
  <c r="CC2098" i="33"/>
  <c r="CC2088" i="33"/>
  <c r="CC2099" i="33"/>
  <c r="CC1928" i="33"/>
  <c r="CC1929" i="33"/>
  <c r="CC1930" i="33"/>
  <c r="CC1763" i="33"/>
  <c r="AG1753" i="40"/>
  <c r="CD1882" i="33"/>
  <c r="CD1935" i="33"/>
  <c r="CE1982" i="33"/>
  <c r="CD1936" i="33"/>
  <c r="AG1815" i="40"/>
  <c r="CF1981" i="33"/>
  <c r="CE1873" i="33"/>
  <c r="CD1895" i="33"/>
  <c r="AG1762" i="40"/>
  <c r="CD1763" i="33"/>
  <c r="AG1742" i="40"/>
  <c r="AG1775" i="40"/>
  <c r="CD1928" i="33"/>
  <c r="CE1935" i="33"/>
  <c r="CE1936" i="33"/>
  <c r="CE2087" i="33"/>
  <c r="CE1882" i="33"/>
  <c r="CE1895" i="33"/>
  <c r="CF1982" i="33"/>
  <c r="CD2087" i="33"/>
  <c r="AG1816" i="40"/>
  <c r="AG1877" i="40"/>
  <c r="CD2098" i="33"/>
  <c r="AG1888" i="40"/>
  <c r="CD2088" i="33"/>
  <c r="CG1981" i="33"/>
  <c r="CF1873" i="33"/>
  <c r="CE2098" i="33"/>
  <c r="CE2088" i="33"/>
  <c r="CE2099" i="33"/>
  <c r="CE1928" i="33"/>
  <c r="CE1929" i="33"/>
  <c r="CE1930" i="33"/>
  <c r="CE1763" i="33"/>
  <c r="CD1929" i="33"/>
  <c r="AG1808" i="40"/>
  <c r="CD2099" i="33"/>
  <c r="AG1889" i="40"/>
  <c r="AG1878" i="40"/>
  <c r="CF1882" i="33"/>
  <c r="CF1895" i="33"/>
  <c r="CF1935" i="33"/>
  <c r="CF1936" i="33"/>
  <c r="CF2087" i="33"/>
  <c r="CD1930" i="33"/>
  <c r="AG1809" i="40"/>
  <c r="AG1810" i="40"/>
  <c r="CG1982" i="33"/>
  <c r="CH1981" i="33"/>
  <c r="CG1873" i="33"/>
  <c r="CF2098" i="33"/>
  <c r="CF2088" i="33"/>
  <c r="CF2099" i="33"/>
  <c r="CF1928" i="33"/>
  <c r="CF1929" i="33"/>
  <c r="CF1930" i="33"/>
  <c r="CF1763" i="33"/>
  <c r="CG1882" i="33"/>
  <c r="CG1895" i="33"/>
  <c r="CG1935" i="33"/>
  <c r="CG1936" i="33"/>
  <c r="CG2087" i="33"/>
  <c r="CH1982" i="33"/>
  <c r="AH1861" i="40"/>
  <c r="CG2098" i="33"/>
  <c r="CG2088" i="33"/>
  <c r="CG2099" i="33"/>
  <c r="CH1873" i="33"/>
  <c r="CI1981" i="33"/>
  <c r="AH1862" i="40"/>
  <c r="CG1763" i="33"/>
  <c r="CG1928" i="33"/>
  <c r="CG1929" i="33"/>
  <c r="CG1930" i="33"/>
  <c r="CI1982" i="33"/>
  <c r="AH1753" i="40"/>
  <c r="CH1882" i="33"/>
  <c r="CH1935" i="33"/>
  <c r="CH1936" i="33"/>
  <c r="AH1815" i="40"/>
  <c r="CJ1981" i="33"/>
  <c r="CI1873" i="33"/>
  <c r="CH1895" i="33"/>
  <c r="AH1762" i="40"/>
  <c r="CI1882" i="33"/>
  <c r="CI1895" i="33"/>
  <c r="CI1935" i="33"/>
  <c r="CI1936" i="33"/>
  <c r="CI2087" i="33"/>
  <c r="CH1928" i="33"/>
  <c r="AH1775" i="40"/>
  <c r="CH1763" i="33"/>
  <c r="AH1742" i="40"/>
  <c r="CJ1982" i="33"/>
  <c r="CH2087" i="33"/>
  <c r="AH1816" i="40"/>
  <c r="CK1981" i="33"/>
  <c r="CJ1873" i="33"/>
  <c r="CH1929" i="33"/>
  <c r="AH1808" i="40"/>
  <c r="CI2098" i="33"/>
  <c r="CI2088" i="33"/>
  <c r="CI2099" i="33"/>
  <c r="AH1877" i="40"/>
  <c r="CH2098" i="33"/>
  <c r="AH1888" i="40"/>
  <c r="CH2088" i="33"/>
  <c r="CI1763" i="33"/>
  <c r="CI1928" i="33"/>
  <c r="CI1929" i="33"/>
  <c r="CI1930" i="33"/>
  <c r="CH1930" i="33"/>
  <c r="AH1809" i="40"/>
  <c r="AH1810" i="40"/>
  <c r="CH2099" i="33"/>
  <c r="AH1889" i="40"/>
  <c r="AH1878" i="40"/>
  <c r="CJ1882" i="33"/>
  <c r="CJ1895" i="33"/>
  <c r="CJ1935" i="33"/>
  <c r="CJ1936" i="33"/>
  <c r="CJ2087" i="33"/>
  <c r="CK1982" i="33"/>
  <c r="CJ2098" i="33"/>
  <c r="CJ2088" i="33"/>
  <c r="CJ2099" i="33"/>
  <c r="CK1873" i="33"/>
  <c r="CL1981" i="33"/>
  <c r="CJ1928" i="33"/>
  <c r="CJ1929" i="33"/>
  <c r="CJ1930" i="33"/>
  <c r="CJ1763" i="33"/>
  <c r="CK1882" i="33"/>
  <c r="CK1895" i="33"/>
  <c r="CK1935" i="33"/>
  <c r="CK1936" i="33"/>
  <c r="CK2087" i="33"/>
  <c r="CL1982" i="33"/>
  <c r="AI1861" i="40"/>
  <c r="CM1981" i="33"/>
  <c r="CL1873" i="33"/>
  <c r="AI1862" i="40"/>
  <c r="CK2098" i="33"/>
  <c r="CK2088" i="33"/>
  <c r="CK2099" i="33"/>
  <c r="CK1928" i="33"/>
  <c r="CK1929" i="33"/>
  <c r="CK1930" i="33"/>
  <c r="CK1763" i="33"/>
  <c r="CL1882" i="33"/>
  <c r="AI1753" i="40"/>
  <c r="CL1935" i="33"/>
  <c r="CM1982" i="33"/>
  <c r="CN1981" i="33"/>
  <c r="CM1873" i="33"/>
  <c r="CL1936" i="33"/>
  <c r="AI1815" i="40"/>
  <c r="CL1895" i="33"/>
  <c r="AI1762" i="40"/>
  <c r="CL2087" i="33"/>
  <c r="AI1816" i="40"/>
  <c r="CL1928" i="33"/>
  <c r="AI1775" i="40"/>
  <c r="CL1763" i="33"/>
  <c r="AI1742" i="40"/>
  <c r="CM1882" i="33"/>
  <c r="CM1895" i="33"/>
  <c r="CM1935" i="33"/>
  <c r="CM1936" i="33"/>
  <c r="CM2087" i="33"/>
  <c r="CN1982" i="33"/>
  <c r="CO1981" i="33"/>
  <c r="CN1873" i="33"/>
  <c r="CM1763" i="33"/>
  <c r="CM1928" i="33"/>
  <c r="CM1929" i="33"/>
  <c r="CM1930" i="33"/>
  <c r="CM2098" i="33"/>
  <c r="CM2088" i="33"/>
  <c r="CM2099" i="33"/>
  <c r="CL1929" i="33"/>
  <c r="AI1808" i="40"/>
  <c r="CL2098" i="33"/>
  <c r="AI1888" i="40"/>
  <c r="AI1877" i="40"/>
  <c r="CL2088" i="33"/>
  <c r="CL2099" i="33"/>
  <c r="AI1889" i="40"/>
  <c r="AI1878" i="40"/>
  <c r="CN1882" i="33"/>
  <c r="CN1895" i="33"/>
  <c r="CN1935" i="33"/>
  <c r="CN1936" i="33"/>
  <c r="CN2087" i="33"/>
  <c r="CL1930" i="33"/>
  <c r="AI1809" i="40"/>
  <c r="AI1810" i="40"/>
  <c r="CO1982" i="33"/>
  <c r="CP1981" i="33"/>
  <c r="CO1873" i="33"/>
  <c r="CN2098" i="33"/>
  <c r="CN2088" i="33"/>
  <c r="CN2099" i="33"/>
  <c r="CN1928" i="33"/>
  <c r="CN1929" i="33"/>
  <c r="CN1930" i="33"/>
  <c r="CN1763" i="33"/>
  <c r="CO1882" i="33"/>
  <c r="CO1895" i="33"/>
  <c r="CO1935" i="33"/>
  <c r="CO1936" i="33"/>
  <c r="CO2087" i="33"/>
  <c r="CP1982" i="33"/>
  <c r="AJ1861" i="40"/>
  <c r="CQ1981" i="33"/>
  <c r="CP1873" i="33"/>
  <c r="AJ1862" i="40"/>
  <c r="CO2098" i="33"/>
  <c r="CO2088" i="33"/>
  <c r="CO2099" i="33"/>
  <c r="CO1928" i="33"/>
  <c r="CO1929" i="33"/>
  <c r="CO1930" i="33"/>
  <c r="CO1763" i="33"/>
  <c r="AJ1753" i="40"/>
  <c r="CP1882" i="33"/>
  <c r="CP1935" i="33"/>
  <c r="CQ1982" i="33"/>
  <c r="CR1981" i="33"/>
  <c r="CQ1873" i="33"/>
  <c r="CP1936" i="33"/>
  <c r="AJ1815" i="40"/>
  <c r="CP1895" i="33"/>
  <c r="AJ1762" i="40"/>
  <c r="CP2087" i="33"/>
  <c r="AJ1816" i="40"/>
  <c r="CR1982" i="33"/>
  <c r="CP1928" i="33"/>
  <c r="AJ1775" i="40"/>
  <c r="CP1763" i="33"/>
  <c r="AJ1742" i="40"/>
  <c r="CQ1882" i="33"/>
  <c r="CQ1895" i="33"/>
  <c r="CQ1935" i="33"/>
  <c r="CQ1936" i="33"/>
  <c r="CQ2087" i="33"/>
  <c r="CS1981" i="33"/>
  <c r="CR1873" i="33"/>
  <c r="CQ1763" i="33"/>
  <c r="CQ1928" i="33"/>
  <c r="CQ1929" i="33"/>
  <c r="CQ1930" i="33"/>
  <c r="CP1929" i="33"/>
  <c r="AJ1808" i="40"/>
  <c r="CQ2098" i="33"/>
  <c r="CQ2088" i="33"/>
  <c r="CQ2099" i="33"/>
  <c r="AJ1877" i="40"/>
  <c r="CP2098" i="33"/>
  <c r="AJ1888" i="40"/>
  <c r="CP2088" i="33"/>
  <c r="CP2099" i="33"/>
  <c r="AJ1889" i="40"/>
  <c r="AJ1878" i="40"/>
  <c r="CS1982" i="33"/>
  <c r="CP1930" i="33"/>
  <c r="AJ1809" i="40"/>
  <c r="AJ1810" i="40"/>
  <c r="CR1882" i="33"/>
  <c r="CR1895" i="33"/>
  <c r="CR1935" i="33"/>
  <c r="CR1936" i="33"/>
  <c r="CR2087" i="33"/>
  <c r="CS1873" i="33"/>
  <c r="CT1981" i="33"/>
  <c r="CR1763" i="33"/>
  <c r="CR1928" i="33"/>
  <c r="CR1929" i="33"/>
  <c r="CR1930" i="33"/>
  <c r="CR2098" i="33"/>
  <c r="CR2088" i="33"/>
  <c r="CR2099" i="33"/>
  <c r="CT1982" i="33"/>
  <c r="AK1861" i="40"/>
  <c r="CS1882" i="33"/>
  <c r="CS1895" i="33"/>
  <c r="CS1935" i="33"/>
  <c r="CS1936" i="33"/>
  <c r="CS2087" i="33"/>
  <c r="CS1763" i="33"/>
  <c r="CS1928" i="33"/>
  <c r="CS1929" i="33"/>
  <c r="CS1930" i="33"/>
  <c r="CU1981" i="33"/>
  <c r="CT1873" i="33"/>
  <c r="AK1862" i="40"/>
  <c r="CS2098" i="33"/>
  <c r="CS2088" i="33"/>
  <c r="CS2099" i="33"/>
  <c r="CU1982" i="33"/>
  <c r="AK1753" i="40"/>
  <c r="CT1882" i="33"/>
  <c r="CT1935" i="33"/>
  <c r="CT1895" i="33"/>
  <c r="AK1762" i="40"/>
  <c r="CV1981" i="33"/>
  <c r="CU1873" i="33"/>
  <c r="CT1936" i="33"/>
  <c r="AK1815" i="40"/>
  <c r="CT2087" i="33"/>
  <c r="AK1816" i="40"/>
  <c r="CU1882" i="33"/>
  <c r="CU1895" i="33"/>
  <c r="CU1935" i="33"/>
  <c r="CU1936" i="33"/>
  <c r="CU2087" i="33"/>
  <c r="CV1982" i="33"/>
  <c r="CT1763" i="33"/>
  <c r="AK1742" i="40"/>
  <c r="AK1775" i="40"/>
  <c r="CT1928" i="33"/>
  <c r="CU2098" i="33"/>
  <c r="CU2088" i="33"/>
  <c r="CU2099" i="33"/>
  <c r="CW1981" i="33"/>
  <c r="CV1873" i="33"/>
  <c r="CU1928" i="33"/>
  <c r="CU1929" i="33"/>
  <c r="CU1930" i="33"/>
  <c r="CU1763" i="33"/>
  <c r="CT1929" i="33"/>
  <c r="AK1808" i="40"/>
  <c r="AK1877" i="40"/>
  <c r="CT2098" i="33"/>
  <c r="AK1888" i="40"/>
  <c r="CT2088" i="33"/>
  <c r="CT2099" i="33"/>
  <c r="AK1889" i="40"/>
  <c r="AK1878" i="40"/>
  <c r="CV1935" i="33"/>
  <c r="CV1936" i="33"/>
  <c r="CV2087" i="33"/>
  <c r="CV1882" i="33"/>
  <c r="CV1895" i="33"/>
  <c r="CW1982" i="33"/>
  <c r="CT1930" i="33"/>
  <c r="AK1809" i="40"/>
  <c r="AK1810" i="40"/>
  <c r="CV1928" i="33"/>
  <c r="CV1929" i="33"/>
  <c r="CV1930" i="33"/>
  <c r="CV1763" i="33"/>
  <c r="CX1981" i="33"/>
  <c r="CW1873" i="33"/>
  <c r="CV2098" i="33"/>
  <c r="CV2088" i="33"/>
  <c r="CV2099" i="33"/>
  <c r="CW1882" i="33"/>
  <c r="CW1895" i="33"/>
  <c r="CW1935" i="33"/>
  <c r="CW1936" i="33"/>
  <c r="CW2087" i="33"/>
  <c r="CX1982" i="33"/>
  <c r="AL1861" i="40"/>
  <c r="CX1873" i="33"/>
  <c r="CY1981" i="33"/>
  <c r="AL1862" i="40"/>
  <c r="CW2098" i="33"/>
  <c r="CW2088" i="33"/>
  <c r="CW2099" i="33"/>
  <c r="CW1763" i="33"/>
  <c r="CW1928" i="33"/>
  <c r="CW1929" i="33"/>
  <c r="CW1930" i="33"/>
  <c r="CY1982" i="33"/>
  <c r="AL1753" i="40"/>
  <c r="CX1882" i="33"/>
  <c r="CX1935" i="33"/>
  <c r="CX1936" i="33"/>
  <c r="AL1815" i="40"/>
  <c r="CX1895" i="33"/>
  <c r="AL1762" i="40"/>
  <c r="CY1873" i="33"/>
  <c r="CZ1981" i="33"/>
  <c r="CZ1982" i="33"/>
  <c r="CY1935" i="33"/>
  <c r="CY1936" i="33"/>
  <c r="CY2087" i="33"/>
  <c r="CY1882" i="33"/>
  <c r="CY1895" i="33"/>
  <c r="CX1763" i="33"/>
  <c r="AL1742" i="40"/>
  <c r="AL1775" i="40"/>
  <c r="CX1928" i="33"/>
  <c r="CX2087" i="33"/>
  <c r="AL1816" i="40"/>
  <c r="AL1877" i="40"/>
  <c r="CX2098" i="33"/>
  <c r="AL1888" i="40"/>
  <c r="CX2088" i="33"/>
  <c r="CX1929" i="33"/>
  <c r="AL1808" i="40"/>
  <c r="CY1928" i="33"/>
  <c r="CY1929" i="33"/>
  <c r="CY1930" i="33"/>
  <c r="CY1763" i="33"/>
  <c r="CY2098" i="33"/>
  <c r="CY2088" i="33"/>
  <c r="CY2099" i="33"/>
  <c r="CZ1873" i="33"/>
  <c r="DA1981" i="33"/>
  <c r="DA1982" i="33"/>
  <c r="CX1930" i="33"/>
  <c r="AL1809" i="40"/>
  <c r="AL1810" i="40"/>
  <c r="CX2099" i="33"/>
  <c r="AL1889" i="40"/>
  <c r="AL1878" i="40"/>
  <c r="CZ1935" i="33"/>
  <c r="CZ1936" i="33"/>
  <c r="CZ2087" i="33"/>
  <c r="CZ1882" i="33"/>
  <c r="CZ1895" i="33"/>
  <c r="CZ1928" i="33"/>
  <c r="CZ1929" i="33"/>
  <c r="CZ1930" i="33"/>
  <c r="CZ1763" i="33"/>
  <c r="CZ2098" i="33"/>
  <c r="CZ2088" i="33"/>
  <c r="CZ2099" i="33"/>
  <c r="DB1981" i="33"/>
  <c r="DA1873" i="33"/>
  <c r="DA1935" i="33"/>
  <c r="DA1936" i="33"/>
  <c r="DA2087" i="33"/>
  <c r="DA1882" i="33"/>
  <c r="DA1895" i="33"/>
  <c r="DB1982" i="33"/>
  <c r="AM1861" i="40"/>
  <c r="DA1763" i="33"/>
  <c r="DA1928" i="33"/>
  <c r="DA1929" i="33"/>
  <c r="DA1930" i="33"/>
  <c r="DB1873" i="33"/>
  <c r="DC1981" i="33"/>
  <c r="AM1862" i="40"/>
  <c r="DA2098" i="33"/>
  <c r="DA2088" i="33"/>
  <c r="DA2099" i="33"/>
  <c r="DC1982" i="33"/>
  <c r="AM1753" i="40"/>
  <c r="DB1935" i="33"/>
  <c r="DB1882" i="33"/>
  <c r="DB1895" i="33"/>
  <c r="AM1762" i="40"/>
  <c r="DC1873" i="33"/>
  <c r="DD1981" i="33"/>
  <c r="DB1936" i="33"/>
  <c r="AM1815" i="40"/>
  <c r="DB2087" i="33"/>
  <c r="AM1816" i="40"/>
  <c r="DC1935" i="33"/>
  <c r="DC1936" i="33"/>
  <c r="DC2087" i="33"/>
  <c r="DC1882" i="33"/>
  <c r="DC1895" i="33"/>
  <c r="DD1982" i="33"/>
  <c r="DB1763" i="33"/>
  <c r="AM1742" i="40"/>
  <c r="AM1775" i="40"/>
  <c r="DB1928" i="33"/>
  <c r="DC1763" i="33"/>
  <c r="DC1928" i="33"/>
  <c r="DC1929" i="33"/>
  <c r="DC1930" i="33"/>
  <c r="DD1873" i="33"/>
  <c r="DE1981" i="33"/>
  <c r="DC2098" i="33"/>
  <c r="DC2088" i="33"/>
  <c r="DC2099" i="33"/>
  <c r="DB1929" i="33"/>
  <c r="AM1808" i="40"/>
  <c r="AM1877" i="40"/>
  <c r="DB2098" i="33"/>
  <c r="AM1888" i="40"/>
  <c r="DB2088" i="33"/>
  <c r="DB2099" i="33"/>
  <c r="AM1889" i="40"/>
  <c r="AM1878" i="40"/>
  <c r="DD1882" i="33"/>
  <c r="DD1895" i="33"/>
  <c r="DD1935" i="33"/>
  <c r="DD1936" i="33"/>
  <c r="DD2087" i="33"/>
  <c r="DE1982" i="33"/>
  <c r="DB1930" i="33"/>
  <c r="AM1809" i="40"/>
  <c r="AM1810" i="40"/>
  <c r="DD2098" i="33"/>
  <c r="DD2088" i="33"/>
  <c r="DD2099" i="33"/>
  <c r="DF1981" i="33"/>
  <c r="DE1873" i="33"/>
  <c r="DD1763" i="33"/>
  <c r="DD1928" i="33"/>
  <c r="DD1929" i="33"/>
  <c r="DD1930" i="33"/>
  <c r="DF1982" i="33"/>
  <c r="AN1861" i="40"/>
  <c r="DE1935" i="33"/>
  <c r="DE1936" i="33"/>
  <c r="DE2087" i="33"/>
  <c r="DE1882" i="33"/>
  <c r="DE1895" i="33"/>
  <c r="DE2098" i="33"/>
  <c r="DE2088" i="33"/>
  <c r="DE2099" i="33"/>
  <c r="DE1763" i="33"/>
  <c r="DE1928" i="33"/>
  <c r="DE1929" i="33"/>
  <c r="DE1930" i="33"/>
  <c r="DG1981" i="33"/>
  <c r="DF1873" i="33"/>
  <c r="AN1862" i="40"/>
  <c r="DF1882" i="33"/>
  <c r="AN1753" i="40"/>
  <c r="DF1935" i="33"/>
  <c r="DG1982" i="33"/>
  <c r="DH1981" i="33"/>
  <c r="DG1873" i="33"/>
  <c r="DF1936" i="33"/>
  <c r="AN1815" i="40"/>
  <c r="DF1895" i="33"/>
  <c r="AN1762" i="40"/>
  <c r="DF2087" i="33"/>
  <c r="AN1816" i="40"/>
  <c r="DF1928" i="33"/>
  <c r="AN1775" i="40"/>
  <c r="DF1763" i="33"/>
  <c r="AN1742" i="40"/>
  <c r="DG1882" i="33"/>
  <c r="DG1895" i="33"/>
  <c r="DG1935" i="33"/>
  <c r="DG1936" i="33"/>
  <c r="DG2087" i="33"/>
  <c r="DH1982" i="33"/>
  <c r="DG1928" i="33"/>
  <c r="DG1929" i="33"/>
  <c r="DG1930" i="33"/>
  <c r="DG1763" i="33"/>
  <c r="DG2088" i="33"/>
  <c r="DG2099" i="33"/>
  <c r="DG2098" i="33"/>
  <c r="DI1981" i="33"/>
  <c r="DH1873" i="33"/>
  <c r="DF1929" i="33"/>
  <c r="AN1808" i="40"/>
  <c r="AN1877" i="40"/>
  <c r="DF2098" i="33"/>
  <c r="AN1888" i="40"/>
  <c r="DF2088" i="33"/>
  <c r="DH1882" i="33"/>
  <c r="DH1895" i="33"/>
  <c r="DH1935" i="33"/>
  <c r="DH1936" i="33"/>
  <c r="DH2087" i="33"/>
  <c r="DF2099" i="33"/>
  <c r="AN1889" i="40"/>
  <c r="AN1878" i="40"/>
  <c r="DI1982" i="33"/>
  <c r="DF1930" i="33"/>
  <c r="AN1809" i="40"/>
  <c r="AN1810" i="40"/>
  <c r="DJ1981" i="33"/>
  <c r="DI1873" i="33"/>
  <c r="DH2098" i="33"/>
  <c r="DH2088" i="33"/>
  <c r="DH2099" i="33"/>
  <c r="DH1928" i="33"/>
  <c r="DH1929" i="33"/>
  <c r="DH1930" i="33"/>
  <c r="DH1763" i="33"/>
  <c r="DI1882" i="33"/>
  <c r="DI1895" i="33"/>
  <c r="DI1935" i="33"/>
  <c r="DI1936" i="33"/>
  <c r="DI2087" i="33"/>
  <c r="DJ1982" i="33"/>
  <c r="AO1861" i="40"/>
  <c r="DI2098" i="33"/>
  <c r="DI2088" i="33"/>
  <c r="DI2099" i="33"/>
  <c r="DJ1873" i="33"/>
  <c r="AO1862" i="40"/>
  <c r="DI1928" i="33"/>
  <c r="DI1929" i="33"/>
  <c r="DI1930" i="33"/>
  <c r="DI1763" i="33"/>
  <c r="AO1753" i="40"/>
  <c r="DJ1882" i="33"/>
  <c r="DJ1935" i="33"/>
  <c r="DJ1936" i="33"/>
  <c r="AO1815" i="40"/>
  <c r="DJ1895" i="33"/>
  <c r="AO1762" i="40"/>
  <c r="DJ1928" i="33"/>
  <c r="AO1775" i="40"/>
  <c r="DJ1763" i="33"/>
  <c r="AO1742" i="40"/>
  <c r="DJ2087" i="33"/>
  <c r="AO1816" i="40"/>
  <c r="AO1877" i="40"/>
  <c r="DJ2098" i="33"/>
  <c r="AO1888" i="40"/>
  <c r="DJ2088" i="33"/>
  <c r="DJ1929" i="33"/>
  <c r="AO1808" i="40"/>
  <c r="DJ1930" i="33"/>
  <c r="AO1809" i="40"/>
  <c r="AO1810" i="40"/>
  <c r="DJ2099" i="33"/>
  <c r="AO1889" i="40"/>
  <c r="AO1878" i="40"/>
  <c r="W58" i="33"/>
  <c r="S58" i="40"/>
  <c r="L13" i="45"/>
  <c r="H28" i="45" l="1"/>
  <c r="H3" i="45"/>
  <c r="P3" i="45" s="1"/>
  <c r="P5" i="45"/>
  <c r="P12" i="45"/>
  <c r="P16" i="45"/>
  <c r="H13" i="45"/>
  <c r="P9" i="45"/>
  <c r="P17" i="45"/>
  <c r="H5" i="45"/>
  <c r="H12" i="45"/>
  <c r="H7" i="45"/>
  <c r="H9" i="45"/>
  <c r="H29" i="45"/>
  <c r="H23" i="45"/>
  <c r="P8" i="45"/>
  <c r="H36" i="45"/>
  <c r="P13" i="45"/>
  <c r="H17" i="45"/>
  <c r="H8" i="45"/>
  <c r="H27" i="45"/>
  <c r="H14" i="45"/>
  <c r="H33" i="45"/>
  <c r="H25" i="45"/>
  <c r="P18" i="45" s="1"/>
  <c r="H26" i="45"/>
  <c r="P19" i="45"/>
  <c r="H10" i="45"/>
  <c r="P10" i="45"/>
  <c r="H18" i="45"/>
  <c r="H16" i="45"/>
  <c r="P7" i="45"/>
  <c r="H34" i="45"/>
  <c r="H6" i="45"/>
  <c r="H20" i="45"/>
  <c r="H21" i="45" s="1"/>
  <c r="P6" i="45"/>
  <c r="G28" i="45"/>
  <c r="O10" i="45"/>
  <c r="O8" i="45"/>
  <c r="G16" i="45"/>
  <c r="H35" i="45"/>
  <c r="O6" i="45"/>
  <c r="K35" i="45"/>
  <c r="C3" i="44"/>
  <c r="C7" i="44" s="1"/>
  <c r="X2" i="44" s="1"/>
  <c r="G35" i="35"/>
  <c r="J17" i="35"/>
  <c r="I35" i="35"/>
  <c r="F17" i="35"/>
  <c r="R5" i="44"/>
  <c r="G17" i="35"/>
  <c r="K17" i="35"/>
  <c r="J35" i="35"/>
  <c r="K35" i="35"/>
  <c r="H17" i="35"/>
  <c r="L17" i="35"/>
  <c r="L35" i="35"/>
  <c r="M17" i="35"/>
  <c r="F35" i="35"/>
  <c r="M35" i="35"/>
  <c r="X4" i="44" l="1"/>
  <c r="X3" i="44"/>
  <c r="U35" i="35"/>
  <c r="S35" i="35"/>
  <c r="Q35" i="35"/>
  <c r="AE35" i="35"/>
  <c r="V35" i="35"/>
  <c r="AB35" i="35"/>
  <c r="Z35" i="35"/>
  <c r="AF35" i="35"/>
  <c r="W35" i="35"/>
  <c r="N35" i="35"/>
  <c r="T35" i="35"/>
  <c r="R35" i="35"/>
  <c r="X35" i="35"/>
  <c r="O35" i="35"/>
  <c r="AC35" i="35"/>
  <c r="AA35" i="35"/>
  <c r="Y35" i="35"/>
  <c r="P35" i="35"/>
  <c r="AD35" i="35"/>
  <c r="AB17" i="35"/>
  <c r="Z17" i="35"/>
  <c r="AF17" i="35"/>
  <c r="W17" i="35"/>
  <c r="N17" i="35"/>
  <c r="T17" i="35"/>
  <c r="R17" i="35"/>
  <c r="X17" i="35"/>
  <c r="O17" i="35"/>
  <c r="AC17" i="35"/>
  <c r="AA17" i="35"/>
  <c r="Y17" i="35"/>
  <c r="P17" i="35"/>
  <c r="AD17" i="35"/>
  <c r="U17" i="35"/>
  <c r="S17" i="35"/>
  <c r="Q17" i="35"/>
  <c r="AE17" i="35"/>
  <c r="V17" i="35"/>
  <c r="BH119" i="33"/>
  <c r="BH118" i="33"/>
  <c r="AY119" i="33"/>
  <c r="AY118" i="33"/>
  <c r="BM118" i="33"/>
  <c r="BM119" i="33"/>
  <c r="AI118" i="33"/>
  <c r="AI119" i="33"/>
  <c r="AQ119" i="33"/>
  <c r="AQ118" i="33"/>
  <c r="BE119" i="33"/>
  <c r="BE118" i="33"/>
  <c r="AF119" i="33"/>
  <c r="AF118" i="33"/>
  <c r="BG118" i="33"/>
  <c r="BG119" i="33"/>
  <c r="BT119" i="33"/>
  <c r="BT118" i="33"/>
  <c r="AS119" i="33"/>
  <c r="AS118" i="33"/>
  <c r="BC119" i="33"/>
  <c r="BC118" i="33"/>
  <c r="T119" i="40"/>
  <c r="BI118" i="33"/>
  <c r="BI119" i="33"/>
  <c r="BU119" i="33"/>
  <c r="BU118" i="33"/>
  <c r="Z119" i="40"/>
  <c r="AO118" i="33"/>
  <c r="AO119" i="33"/>
  <c r="BA119" i="33"/>
  <c r="BA118" i="33"/>
  <c r="BK118" i="33"/>
  <c r="BK119" i="33"/>
  <c r="AZ119" i="33"/>
  <c r="AZ118" i="33"/>
  <c r="W118" i="40"/>
  <c r="AW119" i="33"/>
  <c r="AW118" i="33"/>
  <c r="AE119" i="33"/>
  <c r="AE118" i="33"/>
  <c r="AR118" i="33"/>
  <c r="AR119" i="33"/>
  <c r="AG118" i="33"/>
  <c r="AG119" i="33"/>
  <c r="AA118" i="40"/>
  <c r="AN118" i="33"/>
  <c r="AN119" i="33"/>
  <c r="AU119" i="33"/>
  <c r="AU118" i="33"/>
  <c r="X119" i="40"/>
  <c r="AT119" i="33"/>
  <c r="AT118" i="33"/>
  <c r="X118" i="40"/>
  <c r="AE118" i="40"/>
  <c r="Y118" i="40"/>
  <c r="AB119" i="40"/>
  <c r="AC118" i="40"/>
  <c r="BQ118" i="33"/>
  <c r="BQ119" i="33"/>
  <c r="BB119" i="33"/>
  <c r="BB118" i="33"/>
  <c r="Z118" i="40"/>
  <c r="AV118" i="33"/>
  <c r="AV119" i="33"/>
  <c r="BL119" i="33"/>
  <c r="BL118" i="33"/>
  <c r="BS118" i="33"/>
  <c r="BS119" i="33"/>
  <c r="BO119" i="33"/>
  <c r="BO118" i="33"/>
  <c r="AX118" i="33"/>
  <c r="AX119" i="33"/>
  <c r="Y119" i="40"/>
  <c r="AJ118" i="33"/>
  <c r="AJ119" i="33"/>
  <c r="AM118" i="33"/>
  <c r="AM119" i="33"/>
  <c r="BP118" i="33"/>
  <c r="BP119" i="33"/>
  <c r="AK118" i="33"/>
  <c r="AK119" i="33"/>
  <c r="BJ119" i="33"/>
  <c r="BJ118" i="33"/>
  <c r="AB118" i="40"/>
  <c r="V118" i="40"/>
  <c r="AD118" i="40"/>
  <c r="AL118" i="33"/>
  <c r="AL119" i="33"/>
  <c r="V119" i="40"/>
  <c r="U118" i="40"/>
  <c r="BV118" i="33"/>
  <c r="BV119" i="33"/>
  <c r="AE119" i="40"/>
  <c r="BD119" i="33"/>
  <c r="BD118" i="33"/>
  <c r="AD119" i="33"/>
  <c r="AD118" i="33"/>
  <c r="T118" i="40"/>
  <c r="BN118" i="33"/>
  <c r="BN119" i="33"/>
  <c r="AC119" i="40"/>
  <c r="BF118" i="33"/>
  <c r="BF119" i="33"/>
  <c r="AA119" i="40"/>
  <c r="AH118" i="33"/>
  <c r="AH119" i="33"/>
  <c r="U119" i="40"/>
  <c r="BR118" i="33"/>
  <c r="BR119" i="33"/>
  <c r="AD119" i="40"/>
  <c r="AP118" i="33"/>
  <c r="AP119" i="33"/>
  <c r="W119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rkirk7</author>
  </authors>
  <commentList>
    <comment ref="B6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Core Gold Segments. Excludes Exploration &amp; Corporate Segments as well as JV, Disc Operations
</t>
        </r>
      </text>
    </comment>
    <comment ref="B7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Core Gold Segments. Excludes Exploration &amp; Corporate Segments as well as JV, Disc Operations</t>
        </r>
      </text>
    </comment>
    <comment ref="B163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Corporate &amp; Exploration Segments (Excludes JV's)</t>
        </r>
      </text>
    </comment>
    <comment ref="C2202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 1,000 pre commerical production</t>
        </r>
      </text>
    </comment>
    <comment ref="D220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9,000 Pre Production from Westwood
</t>
        </r>
      </text>
    </comment>
    <comment ref="B2205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Make sure formula triggers n/a if royalties are not populated
</t>
        </r>
      </text>
    </comment>
    <comment ref="D2217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9,000 of pre production</t>
        </r>
      </text>
    </comment>
    <comment ref="B223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Impairment includes both Goodwill &amp; Assets</t>
        </r>
      </text>
    </comment>
    <comment ref="B225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Depreciation Exp excludes depreciation related to corporate assets (which is included in G&amp;A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rkirk7</author>
  </authors>
  <commentList>
    <comment ref="B6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Core Gold Segments. Excludes Exploration &amp; Corporate Segments as well as JV, Disc Operations
</t>
        </r>
      </text>
    </comment>
    <comment ref="B7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Core Gold Segments. Excludes Exploration &amp; Corporate Segments as well as JV, Disc Operations</t>
        </r>
      </text>
    </comment>
    <comment ref="B163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Corporate &amp; Exploration Segments (Excludes JV's)</t>
        </r>
      </text>
    </comment>
  </commentList>
</comments>
</file>

<file path=xl/sharedStrings.xml><?xml version="1.0" encoding="utf-8"?>
<sst xmlns="http://schemas.openxmlformats.org/spreadsheetml/2006/main" count="5642" uniqueCount="835">
  <si>
    <t>Revenue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</si>
  <si>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</si>
  <si>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</si>
  <si>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</si>
  <si>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</si>
  <si>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</si>
  <si>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</si>
  <si>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</si>
  <si>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</si>
  <si>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</si>
  <si>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</si>
  <si>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</si>
  <si>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</si>
  <si>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</si>
  <si>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</si>
  <si>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—</t>
  </si>
  <si>
    <t xml:space="preserve">  Depreciation and Amortization</t>
  </si>
  <si>
    <t xml:space="preserve">  Capital Expenditures</t>
  </si>
  <si>
    <t>Corporate</t>
  </si>
  <si>
    <t>Rosebel Mine</t>
  </si>
  <si>
    <t xml:space="preserve">  Ownership (%)</t>
  </si>
  <si>
    <t>Essakane Mine</t>
  </si>
  <si>
    <t>Westwood</t>
  </si>
  <si>
    <t>Sadiola Mine</t>
  </si>
  <si>
    <t>Yatela Mine</t>
  </si>
  <si>
    <t>Adjustments</t>
  </si>
  <si>
    <t>Mouska</t>
  </si>
  <si>
    <t>Discontinued Operations</t>
  </si>
  <si>
    <t>Source: Bloomberg</t>
  </si>
  <si>
    <t>Depreciation Expense</t>
  </si>
  <si>
    <t>Net Capex</t>
  </si>
  <si>
    <t>Q3 2017</t>
  </si>
  <si>
    <t>Q4 2017</t>
  </si>
  <si>
    <t>Suriname - Rosebel Mine (95%)</t>
  </si>
  <si>
    <t>Burka Faso - Essakane Mine 90%</t>
  </si>
  <si>
    <t>Attributable Production (oz)</t>
  </si>
  <si>
    <t>Earnings (loss) from operations/EBIT</t>
  </si>
  <si>
    <t>EBITDA</t>
  </si>
  <si>
    <t>Inventories</t>
  </si>
  <si>
    <t>Total Current Assets</t>
  </si>
  <si>
    <t>Goodwill</t>
  </si>
  <si>
    <t>Total Non-Current Assets</t>
  </si>
  <si>
    <t>Total Assets</t>
  </si>
  <si>
    <t>Total Current Liabilities</t>
  </si>
  <si>
    <t>Total Liabilities</t>
  </si>
  <si>
    <t>Cash from Investing Activities</t>
  </si>
  <si>
    <t>Cash from Financing Activities</t>
  </si>
  <si>
    <t>Free Cash Flow</t>
  </si>
  <si>
    <t>Niobec Operations</t>
  </si>
  <si>
    <t>Production (Mkg Nb)</t>
  </si>
  <si>
    <t>Operating Margin ($/kg)</t>
  </si>
  <si>
    <t xml:space="preserve">     Cost of Sales</t>
  </si>
  <si>
    <t xml:space="preserve">     Exploration</t>
  </si>
  <si>
    <t xml:space="preserve">     Other</t>
  </si>
  <si>
    <t xml:space="preserve">     General &amp; Administrative</t>
  </si>
  <si>
    <t xml:space="preserve">   Other</t>
  </si>
  <si>
    <t xml:space="preserve">   Cost of Sales</t>
  </si>
  <si>
    <t xml:space="preserve">   General &amp; Administrative</t>
  </si>
  <si>
    <t xml:space="preserve">   Exploration</t>
  </si>
  <si>
    <t xml:space="preserve">   Impairments (Reversals)</t>
  </si>
  <si>
    <t>Strip Ratio</t>
  </si>
  <si>
    <t>Boto</t>
  </si>
  <si>
    <t>Burkina Faso - Essakane</t>
  </si>
  <si>
    <t>Total</t>
  </si>
  <si>
    <t>Côté Gold</t>
  </si>
  <si>
    <t xml:space="preserve">     Cost of Sales ($/oz Sold)</t>
  </si>
  <si>
    <t xml:space="preserve">     Total Cash Costs ($/oz Produced)</t>
  </si>
  <si>
    <t xml:space="preserve">    AISC ($/oz Sold)</t>
  </si>
  <si>
    <t xml:space="preserve">           Royalties</t>
  </si>
  <si>
    <t xml:space="preserve">      Total Cash Costs ($/oz Produced) Excluding Royalties</t>
  </si>
  <si>
    <t>Historical Mine Ownership</t>
  </si>
  <si>
    <t xml:space="preserve">     Depreciation </t>
  </si>
  <si>
    <t xml:space="preserve">     Impairments (Reversal)</t>
  </si>
  <si>
    <t xml:space="preserve">     Net Capital Expenditures</t>
  </si>
  <si>
    <t xml:space="preserve"> —</t>
  </si>
  <si>
    <t>Total Operations (Including Discontinued Operations &amp; JV)</t>
  </si>
  <si>
    <t>Owner/Operator: Attributable Sales (oz)</t>
  </si>
  <si>
    <t>Joint Ventures: Attributable Sales (oz)</t>
  </si>
  <si>
    <t xml:space="preserve">     Average Realized Sales Price ($/oz)</t>
  </si>
  <si>
    <t>Total: Attributable Sales (oz)</t>
  </si>
  <si>
    <t>%</t>
  </si>
  <si>
    <t>oz</t>
  </si>
  <si>
    <t>$/oz</t>
  </si>
  <si>
    <t>Joint Ventures</t>
  </si>
  <si>
    <t>$M</t>
  </si>
  <si>
    <t>Exploration</t>
  </si>
  <si>
    <t>Adjusted EBITDA</t>
  </si>
  <si>
    <t>Adjusted Operating Income/EBIT</t>
  </si>
  <si>
    <t>-</t>
  </si>
  <si>
    <t>Revenues</t>
  </si>
  <si>
    <t>Gross profit</t>
  </si>
  <si>
    <t xml:space="preserve">     Cost of sales</t>
  </si>
  <si>
    <t>Pre-Tax Income</t>
  </si>
  <si>
    <t xml:space="preserve"> </t>
  </si>
  <si>
    <t>Basic EPS</t>
  </si>
  <si>
    <t>Diluted EPS</t>
  </si>
  <si>
    <t>Q1 2018</t>
  </si>
  <si>
    <t>Q2 2018</t>
  </si>
  <si>
    <t>Q4 2018</t>
  </si>
  <si>
    <t>Q3 2018</t>
  </si>
  <si>
    <t>Production expected to be highest in 2H as mill maintenance &amp; higher rains restricts access to higher grade ores in 2Q</t>
  </si>
  <si>
    <t>Ounces Mined</t>
  </si>
  <si>
    <t>Price/Ounce</t>
  </si>
  <si>
    <t>AISC</t>
  </si>
  <si>
    <t>P&amp;P Reserves</t>
  </si>
  <si>
    <t>M&amp;I Resources</t>
  </si>
  <si>
    <t>Inferred Resources</t>
  </si>
  <si>
    <t>Costs</t>
  </si>
  <si>
    <t>Cashflow</t>
  </si>
  <si>
    <t>Year</t>
  </si>
  <si>
    <t>dcf</t>
  </si>
  <si>
    <t>WACC</t>
  </si>
  <si>
    <t>RF Rate</t>
  </si>
  <si>
    <t>Extraction Rate</t>
  </si>
  <si>
    <t>LOM</t>
  </si>
  <si>
    <t>PV</t>
  </si>
  <si>
    <t>Weighted Avg % Owned</t>
  </si>
  <si>
    <t>Debt Payment Schedule (Contractual Cashflows 610M 7% Due 2025</t>
  </si>
  <si>
    <t>cash</t>
  </si>
  <si>
    <t>Find forecast additional capex spent to get to 2022 growth targets</t>
  </si>
  <si>
    <t>Find diluted s/o in forecast</t>
  </si>
  <si>
    <t>Min interest</t>
  </si>
  <si>
    <t>Net Asset Value</t>
  </si>
  <si>
    <t>Capex Future Projects to 2021 Target</t>
  </si>
  <si>
    <t>Rosebel (Sarafina, Saramacca, Brokolonko)</t>
  </si>
  <si>
    <t>Essakane (HL, Satellite Projects)</t>
  </si>
  <si>
    <t>Westwood (Ramp)</t>
  </si>
  <si>
    <t>Sustaining Capex</t>
  </si>
  <si>
    <t>USDCAD BGN Curncy</t>
  </si>
  <si>
    <t>Ebitda Breakdown</t>
  </si>
  <si>
    <t>Essakane</t>
  </si>
  <si>
    <t>Rosebel</t>
  </si>
  <si>
    <t>Group Ebitda</t>
  </si>
  <si>
    <t>Reconciliation to Income Statement</t>
  </si>
  <si>
    <t>Operating Costs &amp; Royalties</t>
  </si>
  <si>
    <t>Delta</t>
  </si>
  <si>
    <t>Gold Production Attributable (Ex-JV)</t>
  </si>
  <si>
    <t>Cote Gold</t>
  </si>
  <si>
    <t>Ebitda</t>
  </si>
  <si>
    <t>Interest Expense</t>
  </si>
  <si>
    <t>Taxes</t>
  </si>
  <si>
    <t>Capex</t>
  </si>
  <si>
    <t>FCF</t>
  </si>
  <si>
    <t>Net Debt</t>
  </si>
  <si>
    <t>Depreciation &amp; Amortization</t>
  </si>
  <si>
    <t>ROA</t>
  </si>
  <si>
    <t>Working Captial Breakout</t>
  </si>
  <si>
    <t>Accounts Receivable</t>
  </si>
  <si>
    <t>Beginning of Period</t>
  </si>
  <si>
    <t>Increases / (Decreases)</t>
  </si>
  <si>
    <t>End of Period</t>
  </si>
  <si>
    <t>AR as % Sales</t>
  </si>
  <si>
    <t>Days Sales Outstanding (DSO)</t>
  </si>
  <si>
    <t>Begininning of Period</t>
  </si>
  <si>
    <t>Inventory as a % of COGS</t>
  </si>
  <si>
    <t>Inventory Turnover</t>
  </si>
  <si>
    <t>Accounts Payable</t>
  </si>
  <si>
    <t>AP as % of COGS</t>
  </si>
  <si>
    <t>Days payables outstanding (DPO)</t>
  </si>
  <si>
    <t>PP&amp;E</t>
  </si>
  <si>
    <t>Plus: Capital Expenditures</t>
  </si>
  <si>
    <t>Less: Depreciation</t>
  </si>
  <si>
    <t>Capital Expenditures as a % of Revenue</t>
  </si>
  <si>
    <t>Depreciation</t>
  </si>
  <si>
    <t>Depreciation as a % of Capital Expenditures</t>
  </si>
  <si>
    <t>Balance Sheet Drivers</t>
  </si>
  <si>
    <t>Investment in Affiliates / JV</t>
  </si>
  <si>
    <t>Other Non-Current Assets</t>
  </si>
  <si>
    <t>(Dividends)</t>
  </si>
  <si>
    <t>Net Income</t>
  </si>
  <si>
    <t>Probable</t>
  </si>
  <si>
    <t>Q1 2019</t>
  </si>
  <si>
    <t>Q2 2019</t>
  </si>
  <si>
    <t>Q3 2019</t>
  </si>
  <si>
    <t>Q4 2019</t>
  </si>
  <si>
    <t>Total Capex</t>
  </si>
  <si>
    <t>Gross Profit</t>
  </si>
  <si>
    <t>v</t>
  </si>
  <si>
    <t>Cost of Sales</t>
  </si>
  <si>
    <t>G&amp;A</t>
  </si>
  <si>
    <t>Quarterly Weighted Production</t>
  </si>
  <si>
    <t>Q1 2020</t>
  </si>
  <si>
    <t>Q2 2020</t>
  </si>
  <si>
    <t>Q3 2020</t>
  </si>
  <si>
    <t>Q4 2020</t>
  </si>
  <si>
    <t>Interest Income</t>
  </si>
  <si>
    <t>Adjusted Ebitda</t>
  </si>
  <si>
    <t>Exploration &amp; Evaluation</t>
  </si>
  <si>
    <t>Consolidated Income Statement</t>
  </si>
  <si>
    <t>X</t>
  </si>
  <si>
    <t>Debt Schedule</t>
  </si>
  <si>
    <t>Beginning Period Debt</t>
  </si>
  <si>
    <t>Interest Expense on Long-Term Debt</t>
  </si>
  <si>
    <t>Weighted Average Interest Rate</t>
  </si>
  <si>
    <t>Segment Drivers</t>
  </si>
  <si>
    <t>Margins:</t>
  </si>
  <si>
    <t>Gross Profit Margin</t>
  </si>
  <si>
    <t xml:space="preserve">Net Earnings </t>
  </si>
  <si>
    <t>Investments in Associates (Earnings) / Loss</t>
  </si>
  <si>
    <t>Cash from Operations</t>
  </si>
  <si>
    <t>Other Non-Cash Items</t>
  </si>
  <si>
    <t xml:space="preserve">Capital Expenditures </t>
  </si>
  <si>
    <t>Sale / (Purchase) of Investments</t>
  </si>
  <si>
    <t>Other Investing Activities</t>
  </si>
  <si>
    <t>Issuance/ (Repayment) of Debt</t>
  </si>
  <si>
    <t>Dividends Paid</t>
  </si>
  <si>
    <t>Increase / (Repurchase) of Capital Stock</t>
  </si>
  <si>
    <t>Other Financing</t>
  </si>
  <si>
    <t>Effect of FX Rate Changes</t>
  </si>
  <si>
    <t>Net Change in Cash</t>
  </si>
  <si>
    <t>Fixed Capital Investment</t>
  </si>
  <si>
    <t>Working Capital Investment</t>
  </si>
  <si>
    <t>Net Change in Non-Cash Working Capital</t>
  </si>
  <si>
    <t>FCFF</t>
  </si>
  <si>
    <t>Retained Earnings</t>
  </si>
  <si>
    <t>Beginning Retained Earnings</t>
  </si>
  <si>
    <t>Plus: Net Income</t>
  </si>
  <si>
    <t>Minus: Common Dividends</t>
  </si>
  <si>
    <t>Ending Retained Earnings</t>
  </si>
  <si>
    <t>Operating Profit Margin</t>
  </si>
  <si>
    <t>Adjusted Ebitda Margin</t>
  </si>
  <si>
    <t>Profitability</t>
  </si>
  <si>
    <t>ROE</t>
  </si>
  <si>
    <t>ROCE</t>
  </si>
  <si>
    <t xml:space="preserve">Reserves &amp; Resources </t>
  </si>
  <si>
    <t>Ownership - Economic</t>
  </si>
  <si>
    <t>Ownership - Accounting</t>
  </si>
  <si>
    <t>Resources - Gold Grades</t>
  </si>
  <si>
    <t>Resources - Contained Gold</t>
  </si>
  <si>
    <t>kt</t>
  </si>
  <si>
    <t>g/t</t>
  </si>
  <si>
    <t>koz</t>
  </si>
  <si>
    <t>Probable Reserves - Tonnes</t>
  </si>
  <si>
    <t>Probable Reserves - Grade</t>
  </si>
  <si>
    <t>Probable Reserves - Contained Gold</t>
  </si>
  <si>
    <t>Proven</t>
  </si>
  <si>
    <t>Proven Reserves - Tonnes</t>
  </si>
  <si>
    <t>Proven Reserves - Grade</t>
  </si>
  <si>
    <t>Proven Reserves - Contained Gold</t>
  </si>
  <si>
    <t>Proben &amp; Probable Reserves</t>
  </si>
  <si>
    <t>P&amp;P - Tonnes</t>
  </si>
  <si>
    <t>P&amp;P - Grade</t>
  </si>
  <si>
    <t>P&amp;P - Contained Gold</t>
  </si>
  <si>
    <t>Resources - Measured Tonnes</t>
  </si>
  <si>
    <t>Measured Resources</t>
  </si>
  <si>
    <t>Resources - Indicated Tonnes</t>
  </si>
  <si>
    <t>Indicated Resources</t>
  </si>
  <si>
    <t>Resources - Inferred Tonnes</t>
  </si>
  <si>
    <t>Total M&amp;I and Inferred Resources</t>
  </si>
  <si>
    <t>Resources - Total Measured Tonnes</t>
  </si>
  <si>
    <t>Recovery (%)</t>
  </si>
  <si>
    <t>Gold Production</t>
  </si>
  <si>
    <t>ATTRIBUTABLE RESOURCES</t>
  </si>
  <si>
    <t>Mine Operating Statistics</t>
  </si>
  <si>
    <t>Ore mined (000s t)</t>
  </si>
  <si>
    <t>Ore mined (000s t) - Other Sources</t>
  </si>
  <si>
    <t>Ore milled (000s t)</t>
  </si>
  <si>
    <t>Head grade (g/t)</t>
  </si>
  <si>
    <t>Head grade (g/t) - Other Sources</t>
  </si>
  <si>
    <t>Pre-commercial gold production - (000s oz)</t>
  </si>
  <si>
    <t>Pre-commercial gold sales - (000s oz)</t>
  </si>
  <si>
    <t>Gold production - (000s oz)</t>
  </si>
  <si>
    <t>Gold sales - (000s oz)</t>
  </si>
  <si>
    <t>Performance Measures</t>
  </si>
  <si>
    <t>Average realized gold price ($/oz)</t>
  </si>
  <si>
    <t>Cost of sales ($/oz)</t>
  </si>
  <si>
    <t>Total cash costs ($/oz)</t>
  </si>
  <si>
    <t>All-in sustaining costs ($/oz)</t>
  </si>
  <si>
    <t>Operational Capacity</t>
  </si>
  <si>
    <t>t</t>
  </si>
  <si>
    <t>Ore Milled (t)</t>
  </si>
  <si>
    <t>Average Grade (g/t)</t>
  </si>
  <si>
    <t>Production</t>
  </si>
  <si>
    <t>Contained Ounces (oz)</t>
  </si>
  <si>
    <t>Mill Recovery (%)</t>
  </si>
  <si>
    <t>Gold Produced (oz)</t>
  </si>
  <si>
    <t>Sales</t>
  </si>
  <si>
    <t>Gold Sold (oz)</t>
  </si>
  <si>
    <t>Metal Prices &amp; FX</t>
  </si>
  <si>
    <t>Gold</t>
  </si>
  <si>
    <t>USD/CAD</t>
  </si>
  <si>
    <t>Cash, End of Period</t>
  </si>
  <si>
    <t>Cash, Beginning of Period</t>
  </si>
  <si>
    <t>Change in Cash</t>
  </si>
  <si>
    <t>FX impact on Cash Balances of Discontinued Operations</t>
  </si>
  <si>
    <t>FX Impact on Cash Balances</t>
  </si>
  <si>
    <t>Net Cash used in CFF of Discontinued Operations</t>
  </si>
  <si>
    <t>CFF</t>
  </si>
  <si>
    <t>Redemption of Convertible Notes</t>
  </si>
  <si>
    <t>Share Buybacks</t>
  </si>
  <si>
    <t>Payment of Lease Obligations</t>
  </si>
  <si>
    <t>Interest (Paid)/Received</t>
  </si>
  <si>
    <t>Net Proceeds from Flow Through Financing</t>
  </si>
  <si>
    <t>Proceeds from Exercise of Stock Options</t>
  </si>
  <si>
    <t>Financing Activiites</t>
  </si>
  <si>
    <t>Net Cash used in CFI of Discontinued Operations</t>
  </si>
  <si>
    <t>CFI (Sebastian Model)</t>
  </si>
  <si>
    <t>CFI</t>
  </si>
  <si>
    <t>Loan Disbursement</t>
  </si>
  <si>
    <t>Transfer from Restricted Cash, Net</t>
  </si>
  <si>
    <t>Proceeds from the Disposal of Assets</t>
  </si>
  <si>
    <t>Sale of Stawell Mine</t>
  </si>
  <si>
    <t>Sale of Investments in Equity Securities</t>
  </si>
  <si>
    <t>Lease Payments Received</t>
  </si>
  <si>
    <t>Investments in Public &amp; Private Entities</t>
  </si>
  <si>
    <t>Additions to Other Long-Term Assets</t>
  </si>
  <si>
    <t>Additions to PP&amp;E</t>
  </si>
  <si>
    <t>Additions to Mining Interests</t>
  </si>
  <si>
    <t>Investing Activities</t>
  </si>
  <si>
    <t>Net Cash used in CFO of Discontinued Operations</t>
  </si>
  <si>
    <t>CFO</t>
  </si>
  <si>
    <t>Change in Non-Cash Working Capital</t>
  </si>
  <si>
    <t>Cash Reclamation Expenditures</t>
  </si>
  <si>
    <t>Income Tax Paid</t>
  </si>
  <si>
    <t>Interest Received</t>
  </si>
  <si>
    <t>Income Tax Expense</t>
  </si>
  <si>
    <t>Finance Items, Net</t>
  </si>
  <si>
    <t>Other Income / (Loss), net</t>
  </si>
  <si>
    <t>Share-Based Payment Expense</t>
  </si>
  <si>
    <t>Earnings from Continuing Operations</t>
  </si>
  <si>
    <t>Total Working Capital</t>
  </si>
  <si>
    <t>Days Payables Outstanding (DPO)</t>
  </si>
  <si>
    <t>AP as % of Sales</t>
  </si>
  <si>
    <t>Revenue Growth Rate (YoY)</t>
  </si>
  <si>
    <t>Prepaid Expenses</t>
  </si>
  <si>
    <t>Inventory as  % of COGS</t>
  </si>
  <si>
    <t>Days Sales Outstanding</t>
  </si>
  <si>
    <t>AR as % of Sales</t>
  </si>
  <si>
    <t>Working Capital Breakdown</t>
  </si>
  <si>
    <t>Balance Sheet</t>
  </si>
  <si>
    <t>Finance Costs</t>
  </si>
  <si>
    <t xml:space="preserve">Finance Income </t>
  </si>
  <si>
    <t>Finance Items</t>
  </si>
  <si>
    <t>Other Income / (Loss)</t>
  </si>
  <si>
    <t>Other Costs</t>
  </si>
  <si>
    <t>Interest on Financial Leases &amp; Other  Loans</t>
  </si>
  <si>
    <t>Other Income (loss), net</t>
  </si>
  <si>
    <t>Interest Expense, Net</t>
  </si>
  <si>
    <t>Deferred</t>
  </si>
  <si>
    <t>Current</t>
  </si>
  <si>
    <t>Finance Items, net</t>
  </si>
  <si>
    <t>Weighted Shares Outstanding: Diluted</t>
  </si>
  <si>
    <t>Weighted Shares Outstanding: Basic</t>
  </si>
  <si>
    <t xml:space="preserve">Net Income </t>
  </si>
  <si>
    <t>Net Income From Continuing Operations</t>
  </si>
  <si>
    <t>Worst Case -10%</t>
  </si>
  <si>
    <t>Best Case +10%</t>
  </si>
  <si>
    <t>Median Analyst Forecast</t>
  </si>
  <si>
    <t>Spot</t>
  </si>
  <si>
    <t>USD.CAD</t>
  </si>
  <si>
    <t>Gold Price (US$/oz)</t>
  </si>
  <si>
    <t>Pricing Scenarios</t>
  </si>
  <si>
    <t>Currently Running</t>
  </si>
  <si>
    <t xml:space="preserve">Total M&amp;I </t>
  </si>
  <si>
    <t>000's</t>
  </si>
  <si>
    <t>Calculated Revenue</t>
  </si>
  <si>
    <t>By-Product Revenue (Credits)</t>
  </si>
  <si>
    <t>Reported Revenue</t>
  </si>
  <si>
    <t>Cost of sales</t>
  </si>
  <si>
    <t>Depreciation expense</t>
  </si>
  <si>
    <t>General and administrative</t>
  </si>
  <si>
    <t>Impairments (reversals)</t>
  </si>
  <si>
    <t>Other</t>
  </si>
  <si>
    <t>Earnings (loss) from operations</t>
  </si>
  <si>
    <t>Net capital expenditures</t>
  </si>
  <si>
    <t>Total noncurrent assets</t>
  </si>
  <si>
    <t>Total assets</t>
  </si>
  <si>
    <t>Total liabilities</t>
  </si>
  <si>
    <t>Gross Profit Before D&amp;A</t>
  </si>
  <si>
    <t>Gross Profit, After D&amp;A (Earnings from Mining Operations)</t>
  </si>
  <si>
    <t>Cost of Goods Sold</t>
  </si>
  <si>
    <t xml:space="preserve">Impairments </t>
  </si>
  <si>
    <t>Earnings (Loss) From Operations EBIT</t>
  </si>
  <si>
    <t>C$m</t>
  </si>
  <si>
    <t>Selling, General &amp; Administrative</t>
  </si>
  <si>
    <t>Corporate Gold Royalty</t>
  </si>
  <si>
    <t>Amount</t>
  </si>
  <si>
    <t>Units</t>
  </si>
  <si>
    <t>Corporate Expenses</t>
  </si>
  <si>
    <t>Federal &amp; Provincial</t>
  </si>
  <si>
    <t>Days per Year</t>
  </si>
  <si>
    <t>Pounds per Tonne (lbs/t)</t>
  </si>
  <si>
    <t>Grams per Troy Ounce (g/oz)</t>
  </si>
  <si>
    <t>Unit Conversions</t>
  </si>
  <si>
    <t>CONVERSION FACTORS</t>
  </si>
  <si>
    <t>Worst Case</t>
  </si>
  <si>
    <t>Best Case</t>
  </si>
  <si>
    <t>Variance</t>
  </si>
  <si>
    <t>Cases:</t>
  </si>
  <si>
    <t>ECONOMIC SCENARIOS</t>
  </si>
  <si>
    <t>Quebec Mining Tax Structure</t>
  </si>
  <si>
    <t>Quebec Mining Tax</t>
  </si>
  <si>
    <t>Sustaining Capital Expenditures</t>
  </si>
  <si>
    <t>Growth Capital Expenditures</t>
  </si>
  <si>
    <t>Total Capital Expenditues</t>
  </si>
  <si>
    <t>Unit Cost Breakdown</t>
  </si>
  <si>
    <t>Reported Total Cash Costs ($/oz)</t>
  </si>
  <si>
    <t>Total AISC</t>
  </si>
  <si>
    <t>Implied Cash Costs ($/oz)</t>
  </si>
  <si>
    <t xml:space="preserve">Total Cash Costs </t>
  </si>
  <si>
    <t xml:space="preserve">000's </t>
  </si>
  <si>
    <t>Implied AISC ($/oz)</t>
  </si>
  <si>
    <t>00's</t>
  </si>
  <si>
    <t>Reported AISC ($/oz)</t>
  </si>
  <si>
    <t xml:space="preserve">- % Δ Reported AISC / Implied </t>
  </si>
  <si>
    <t>Raw Data</t>
  </si>
  <si>
    <t xml:space="preserve">- % Δ Reported TCC / Implied </t>
  </si>
  <si>
    <t>Production Growth y/y</t>
  </si>
  <si>
    <t>Production Growth q/q</t>
  </si>
  <si>
    <t xml:space="preserve">Production </t>
  </si>
  <si>
    <t>- % Δ y/y</t>
  </si>
  <si>
    <t>- % Δ q/q</t>
  </si>
  <si>
    <t>Total Cost of Goods Sold</t>
  </si>
  <si>
    <t>Implied Cost of Sales per Ounce Sold ($/oz)</t>
  </si>
  <si>
    <t>Reported Cost of Sales per Ounce Sold ($/oz)</t>
  </si>
  <si>
    <t xml:space="preserve">- % Δ Reported COGS Unit Costs / Implied </t>
  </si>
  <si>
    <t>Total Reported COGS ($/oz sold)</t>
  </si>
  <si>
    <t>Total Reported Cash Costs ($/oz produced)</t>
  </si>
  <si>
    <t>Total Reported AISC ($/oz sold)</t>
  </si>
  <si>
    <t>- Sustaining Capex  per oz Sold</t>
  </si>
  <si>
    <t xml:space="preserve">Revenue </t>
  </si>
  <si>
    <t>Depreciation / Ounce Produced</t>
  </si>
  <si>
    <t xml:space="preserve">Waste mined (000s t)
</t>
  </si>
  <si>
    <t xml:space="preserve">Total material mined (000s t)
</t>
  </si>
  <si>
    <t>Strip ratio</t>
  </si>
  <si>
    <t>Attributable gold production - 95% (000s oz)</t>
  </si>
  <si>
    <t>Cash cost excluding royalties ($/oz)</t>
  </si>
  <si>
    <t>Royalties ($/oz)</t>
  </si>
  <si>
    <t>Attributable Gold Produced (oz)</t>
  </si>
  <si>
    <t>Total Gold Produced (oz)</t>
  </si>
  <si>
    <t>- Production Costs (A)</t>
  </si>
  <si>
    <t>- Royalties (B)</t>
  </si>
  <si>
    <t>Reported Royalties ($/ attributable oz produced)</t>
  </si>
  <si>
    <t>- % Δ Realized Gold Price / % Δ Royalties</t>
  </si>
  <si>
    <t xml:space="preserve">Attributable Production </t>
  </si>
  <si>
    <t>Total Cash Costs (Excluding Royalties)</t>
  </si>
  <si>
    <t>Reported Total Cash Costs ($/oz) (Excluding Royalties)</t>
  </si>
  <si>
    <t>Total Cash Costs (Including Royalties)</t>
  </si>
  <si>
    <t>Total Royalties</t>
  </si>
  <si>
    <t>Saramacca Concession</t>
  </si>
  <si>
    <t>Waste mined (000s t)</t>
  </si>
  <si>
    <t>Total material mined (000s t)</t>
  </si>
  <si>
    <t>Ore milled (000s t) - Rosebel Concession</t>
  </si>
  <si>
    <t>Ore milled1 (000s t) - Saramacca Concession</t>
  </si>
  <si>
    <t>Gold production3 (000s oz) - Owner Operator</t>
  </si>
  <si>
    <t>Cash costs excluding royalties ($/oz)</t>
  </si>
  <si>
    <t>Total M&amp;I Resources</t>
  </si>
  <si>
    <t>Total M&amp;I  Resources</t>
  </si>
  <si>
    <t>Reported Total Cash Costs ($/oz) (Including Royalties)</t>
  </si>
  <si>
    <t>Total Production</t>
  </si>
  <si>
    <t>Total Reported Cash Costs  Inc. Royalties ($/oz produced)</t>
  </si>
  <si>
    <t>- Depreciation as % of COGS</t>
  </si>
  <si>
    <t xml:space="preserve">Discontinued operations (Niobium)
</t>
  </si>
  <si>
    <t xml:space="preserve">General and administrative
</t>
  </si>
  <si>
    <t>General &amp; Administrative</t>
  </si>
  <si>
    <t>Incorporated Joint Ventures</t>
  </si>
  <si>
    <t xml:space="preserve">Attributable gold production - (000s oz)
</t>
  </si>
  <si>
    <t xml:space="preserve">Attributable gold sales - (000s oz)
</t>
  </si>
  <si>
    <t>All-in sustaining cost ($/oz)</t>
  </si>
  <si>
    <t>Sadiola Raw Data</t>
  </si>
  <si>
    <t>Yatela Raw Data</t>
  </si>
  <si>
    <t xml:space="preserve">Ore milled (000s t)
</t>
  </si>
  <si>
    <t>Total operating material mined (000s t)</t>
  </si>
  <si>
    <t>Attributable gold stacked (000s oz)</t>
  </si>
  <si>
    <t>Attributable gold production (000s)</t>
  </si>
  <si>
    <t>Attributable gold sales (000s oz)</t>
  </si>
  <si>
    <t xml:space="preserve">Total cash costs ($/oz)
</t>
  </si>
  <si>
    <t>Incorporated JV Raw Data</t>
  </si>
  <si>
    <t>Total Ore Milled (t)</t>
  </si>
  <si>
    <t>Average Mill Recovery (%)</t>
  </si>
  <si>
    <t xml:space="preserve">Calculated Mining Revenue </t>
  </si>
  <si>
    <t>JV Income / (Loss)</t>
  </si>
  <si>
    <t>FX Gain / (Loss)</t>
  </si>
  <si>
    <t>Other Finance Costs &amp; Investment Gains</t>
  </si>
  <si>
    <t>Other Non Operating Expense Breakdown</t>
  </si>
  <si>
    <t>Financing Costs</t>
  </si>
  <si>
    <t>- Interest Expense</t>
  </si>
  <si>
    <t>- Credit Facility Fees</t>
  </si>
  <si>
    <t>- Accretion Expense - Gold Prepayment</t>
  </si>
  <si>
    <t>- Accretion Expense - Other</t>
  </si>
  <si>
    <t>Interest Income, Derivatives &amp; Other Investment Gains (Losses)</t>
  </si>
  <si>
    <t>- Interest Income</t>
  </si>
  <si>
    <t>- Non-Hedge Derivatives &amp; Warrants Gain / (Loss)</t>
  </si>
  <si>
    <t xml:space="preserve">- Gain on Establishment of Rosebel UJV </t>
  </si>
  <si>
    <t>- Gain on Sale of 70% Interest in Eastern Borosi Property</t>
  </si>
  <si>
    <t>- Loss on Redemption of 7% Senior Notes</t>
  </si>
  <si>
    <t>- Other Gains / (Losses)</t>
  </si>
  <si>
    <t>Basic Shares Outstanding</t>
  </si>
  <si>
    <t>Diluted Shares Outstanding</t>
  </si>
  <si>
    <t>M</t>
  </si>
  <si>
    <t>Basic EPS from Continuing Operations</t>
  </si>
  <si>
    <t>Diluted EPS from Continuing Operations</t>
  </si>
  <si>
    <t>Net Earnings from Cotninuing Operations Attribution</t>
  </si>
  <si>
    <t>Equity Holders in IMG</t>
  </si>
  <si>
    <t>Non-Controlling Interests</t>
  </si>
  <si>
    <t>Ebitda Build-up</t>
  </si>
  <si>
    <t>Total Ebitda</t>
  </si>
  <si>
    <t>Suriname - Rosebel</t>
  </si>
  <si>
    <t>Canada - Westwood</t>
  </si>
  <si>
    <t>Other Non-Operating</t>
  </si>
  <si>
    <t>Adjusted Ebitda Build-up</t>
  </si>
  <si>
    <t>Total  Adjusted Ebitda</t>
  </si>
  <si>
    <t>Operating Income</t>
  </si>
  <si>
    <t>Total Capital Expenditures</t>
  </si>
  <si>
    <t>Senegal - Boto Gold Mine</t>
  </si>
  <si>
    <t>Profit Margin</t>
  </si>
  <si>
    <t>Current assets</t>
  </si>
  <si>
    <t>Cash and cash equivalents</t>
  </si>
  <si>
    <t>Restricted cash</t>
  </si>
  <si>
    <t>Short-term investments</t>
  </si>
  <si>
    <t>Consideration receivable</t>
  </si>
  <si>
    <t xml:space="preserve">Gold bullion </t>
  </si>
  <si>
    <t>Income taxes receivable</t>
  </si>
  <si>
    <t>Receivables and other current assets</t>
  </si>
  <si>
    <t>Assets classified as held for sale</t>
  </si>
  <si>
    <t>Deferred income tax assets</t>
  </si>
  <si>
    <t>Investments in associates and incorporated joint ventures</t>
  </si>
  <si>
    <t>Property, plant and equipment</t>
  </si>
  <si>
    <t>Exploration and evaluation assets</t>
  </si>
  <si>
    <t>Long-term receivable</t>
  </si>
  <si>
    <t>Other assets</t>
  </si>
  <si>
    <t>Liabilities and equity</t>
  </si>
  <si>
    <t>6.75% Senior unsecured notes</t>
  </si>
  <si>
    <t>Bank indebtedness</t>
  </si>
  <si>
    <t>Accounts payable and accrued liabilities</t>
  </si>
  <si>
    <t>Income taxes payable</t>
  </si>
  <si>
    <t>Dividends payable</t>
  </si>
  <si>
    <t>Current portion of provisions</t>
  </si>
  <si>
    <t>Current portion of long-term debt</t>
  </si>
  <si>
    <t>Current portion of lease liabilities</t>
  </si>
  <si>
    <t>Current portion of derivative liabilities</t>
  </si>
  <si>
    <t>Other liabilities</t>
  </si>
  <si>
    <t>Liabilities classified as held for sale</t>
  </si>
  <si>
    <t>Deferred income tax liabilities</t>
  </si>
  <si>
    <t>Provisions</t>
  </si>
  <si>
    <t>Long-term debt</t>
  </si>
  <si>
    <t>Lease liabilities</t>
  </si>
  <si>
    <t>Derivative liabilities</t>
  </si>
  <si>
    <t>Deferred revenue</t>
  </si>
  <si>
    <t>Common shares</t>
  </si>
  <si>
    <t>Contributed surplus</t>
  </si>
  <si>
    <t xml:space="preserve">Retained earnings (deficit)
</t>
  </si>
  <si>
    <t xml:space="preserve">Accumulated other comprehensive income (loss)
</t>
  </si>
  <si>
    <t>Non-controlling interests</t>
  </si>
  <si>
    <t>Total Non-Current Liabilities</t>
  </si>
  <si>
    <t>Total Equity</t>
  </si>
  <si>
    <t>Total Liabilities and Equity</t>
  </si>
  <si>
    <t>Raw Data - Cashflow</t>
  </si>
  <si>
    <t>Operating activities</t>
  </si>
  <si>
    <t xml:space="preserve">Net earnings (loss)
</t>
  </si>
  <si>
    <t>Net loss from closed mines</t>
  </si>
  <si>
    <t>Net earnings (loss) related to open mines</t>
  </si>
  <si>
    <t>Adjustments for:</t>
  </si>
  <si>
    <t>Finance costs</t>
  </si>
  <si>
    <t>Changes in asset retirement obligations at closed sites
​</t>
  </si>
  <si>
    <t>Derivative (gain) loss</t>
  </si>
  <si>
    <t>Gain on sale of gold bullion</t>
  </si>
  <si>
    <t>Income taxes</t>
  </si>
  <si>
    <t>Interest income</t>
  </si>
  <si>
    <t>Gain on establishment of the Rosebel UJV</t>
  </si>
  <si>
    <t xml:space="preserve">Impairment charges (reversals) of investments in associates and marketable securities
</t>
  </si>
  <si>
    <t>Impairment of investment in Sadiola
​</t>
  </si>
  <si>
    <t>Gain on sale of a 30% interest in the Côté Gold Project</t>
  </si>
  <si>
    <t>Share of net (earnings) loss from investments in associates and incorporated ventures, net of income taxes</t>
  </si>
  <si>
    <t>Gain on purchase of senior unsecured notes</t>
  </si>
  <si>
    <t>Write-down of related party loan receivable</t>
  </si>
  <si>
    <t>Write-down of inventories</t>
  </si>
  <si>
    <t>Write-down of assets</t>
  </si>
  <si>
    <t>Loss on redemption of 7% Senior Notes</t>
  </si>
  <si>
    <t>Gain on sale of royalty asset</t>
  </si>
  <si>
    <t>Gain on disposal of discontinued operations</t>
  </si>
  <si>
    <t>Effects of exchange rate fluctuation on restricted cash</t>
  </si>
  <si>
    <t>Effects of exchange rate fluctuation on cash and cash equivalents</t>
  </si>
  <si>
    <t>Effects of exchange rate fluctuation on short-term investments</t>
  </si>
  <si>
    <t>Other non-cash items</t>
  </si>
  <si>
    <t>Adjustments for cash items:</t>
  </si>
  <si>
    <t>Proceeds from gold prepayment</t>
  </si>
  <si>
    <t xml:space="preserve">Dividends from joint venture
</t>
  </si>
  <si>
    <t>Settlement of derivatives</t>
  </si>
  <si>
    <t>Disbursements related to asset retirement obligations</t>
  </si>
  <si>
    <t xml:space="preserve">Movements in non-cash working capital items and non-current ore stockpiles
</t>
  </si>
  <si>
    <t xml:space="preserve">Cash from operating activities, before income tax paid
</t>
  </si>
  <si>
    <t>Income taxes paid</t>
  </si>
  <si>
    <t>Net cash from operating activities related to open mines</t>
  </si>
  <si>
    <t>Net cash used in operating activities related to closed mines</t>
  </si>
  <si>
    <t>Net cash from operating activities</t>
  </si>
  <si>
    <t>Investing activities</t>
  </si>
  <si>
    <t>Capital expenditures for property, plant and equipment</t>
  </si>
  <si>
    <t>Capitalized borrowing costs</t>
  </si>
  <si>
    <t>Net proceeds from sale of a 30% interest in the Côté Gold Project</t>
  </si>
  <si>
    <t>Decrease (increase) in restricted cash
​</t>
  </si>
  <si>
    <t>Capital expenditures for exploration and evaluation assets</t>
  </si>
  <si>
    <t>Proceeds on the establishment of the Rosebel UJV</t>
  </si>
  <si>
    <t xml:space="preserve">Disposal (purchase) of short-term investments
</t>
  </si>
  <si>
    <t>Interest received</t>
  </si>
  <si>
    <t>Acquisition of Saramacca exploration and evaluation asset</t>
  </si>
  <si>
    <t>Purchase of additional common shares of associate</t>
  </si>
  <si>
    <t>Proceeds from sale of gold bullion</t>
  </si>
  <si>
    <t>Proceeds from disposals</t>
  </si>
  <si>
    <t>Net proceeds from disposal of discontinued operations</t>
  </si>
  <si>
    <t>Proceeds from sale of royalty asset</t>
  </si>
  <si>
    <t>Dividends from related parties</t>
  </si>
  <si>
    <t>Advances to related parties</t>
  </si>
  <si>
    <t xml:space="preserve">Repayments from related parties
</t>
  </si>
  <si>
    <t>Acquisition of non-controlling interests</t>
  </si>
  <si>
    <t>Proceeds on sales and leaseback</t>
  </si>
  <si>
    <t>Other investing activities</t>
  </si>
  <si>
    <t>Net cash used in investing activities related to open mines</t>
  </si>
  <si>
    <t>Net cash used in investing activities related to closed mines</t>
  </si>
  <si>
    <t>Net cash used in investing activities</t>
  </si>
  <si>
    <t>Financing activities</t>
  </si>
  <si>
    <t>Interest paid</t>
  </si>
  <si>
    <t>Net proceeds from issuance of 7% Senior Notes</t>
  </si>
  <si>
    <t>Redemption of 6.75% Senior Notes</t>
  </si>
  <si>
    <t xml:space="preserve">Proceeds from issuance of flow-through shares
</t>
  </si>
  <si>
    <t>Proceeds from issuance of shares</t>
  </si>
  <si>
    <t>Purchase of 6.75% Senior unsecured notes</t>
  </si>
  <si>
    <t>Payment of finance lease obligations</t>
  </si>
  <si>
    <t xml:space="preserve">Proceeds (repayment) of credit facility
</t>
  </si>
  <si>
    <t xml:space="preserve">Repayment for finance leases
</t>
  </si>
  <si>
    <t xml:space="preserve">Dividends paid to non-controlling interests
</t>
  </si>
  <si>
    <t xml:space="preserve">Proceeds from Equipment Loan
</t>
  </si>
  <si>
    <t xml:space="preserve">Repayment of Equipment Loan
</t>
  </si>
  <si>
    <t>Common shares issued for cash on exercise of stock options</t>
  </si>
  <si>
    <t>Other financing activities</t>
  </si>
  <si>
    <t>Net cash used in financing activities related to open mines</t>
  </si>
  <si>
    <t>Net cash used in financing activities related to closed mines</t>
  </si>
  <si>
    <t xml:space="preserve">Net cash from (used in) financing activities
</t>
  </si>
  <si>
    <t xml:space="preserve">Effects of exchange rate fluctuation on cash and cash equivalents
</t>
  </si>
  <si>
    <t xml:space="preserve">Increase (decrease) in cash and cash equivalents
</t>
  </si>
  <si>
    <t xml:space="preserve">Cash and cash equivalents, beginning of the period
</t>
  </si>
  <si>
    <t>Cash and cash equivalents held for sale, beginning of the year
​</t>
  </si>
  <si>
    <t>Cash and cash equivalents, end of the period
​</t>
  </si>
  <si>
    <t>Net Increase (Decrease) in Cash</t>
  </si>
  <si>
    <t>Deprecation Tax Shield</t>
  </si>
  <si>
    <t>- Effective Tax Rate</t>
  </si>
  <si>
    <t>Accounts Receivable &amp; Other Current Assets</t>
  </si>
  <si>
    <t>Inventories &amp; Non-Current Ore Stockpiles</t>
  </si>
  <si>
    <t>Accounts Payable &amp; Accrued Liabilities</t>
  </si>
  <si>
    <t>Working Capital Schedule</t>
  </si>
  <si>
    <t>Net Working Capital</t>
  </si>
  <si>
    <t>Change in NWC</t>
  </si>
  <si>
    <t>Inventory &amp; Non-Current Ore Stockpiiles</t>
  </si>
  <si>
    <t>Essakane Mine Grade and Recovery Rates</t>
  </si>
  <si>
    <t>Open Pit Operations</t>
  </si>
  <si>
    <t xml:space="preserve">Heap Leach </t>
  </si>
  <si>
    <t>Average Grade</t>
  </si>
  <si>
    <t>Average Recovery Rate</t>
  </si>
  <si>
    <t>- % Δ Realized Gold Price</t>
  </si>
  <si>
    <t>Sales Growth y/y</t>
  </si>
  <si>
    <t>Sales Growth q/q</t>
  </si>
  <si>
    <t>Assumptions</t>
  </si>
  <si>
    <t>- % Difference</t>
  </si>
  <si>
    <t>Cote</t>
  </si>
  <si>
    <t xml:space="preserve">Boto </t>
  </si>
  <si>
    <t>Total Gold Production</t>
  </si>
  <si>
    <t>Attributable Production</t>
  </si>
  <si>
    <t>$000's</t>
  </si>
  <si>
    <t>Growth Capex</t>
  </si>
  <si>
    <t>Mini Cashflow</t>
  </si>
  <si>
    <t>Ebitda to Cashflow Conversion</t>
  </si>
  <si>
    <t>Net Cash Inflow from Operating Activities</t>
  </si>
  <si>
    <t>Less Equity Accounted Capex</t>
  </si>
  <si>
    <t>Capex &amp; Capitalized Interest</t>
  </si>
  <si>
    <t>Cashflow Less Capex</t>
  </si>
  <si>
    <t>% of Cashflow less Capex</t>
  </si>
  <si>
    <t>Net Cashflow</t>
  </si>
  <si>
    <t>Group AISC</t>
  </si>
  <si>
    <t>Group Adjusted Ebitda</t>
  </si>
  <si>
    <t>Total Sustaining Capex</t>
  </si>
  <si>
    <t>Group Cost of Sales</t>
  </si>
  <si>
    <t xml:space="preserve">Total Gold Sales </t>
  </si>
  <si>
    <t>Gold Mining Revenue</t>
  </si>
  <si>
    <t xml:space="preserve">Total Revenue </t>
  </si>
  <si>
    <t xml:space="preserve">Sustaining Capex </t>
  </si>
  <si>
    <t>Total Growth Capex</t>
  </si>
  <si>
    <t>PX391</t>
  </si>
  <si>
    <t>PX392</t>
  </si>
  <si>
    <t>PX388</t>
  </si>
  <si>
    <t>XAU BGN Curncy</t>
  </si>
  <si>
    <t>CL1 COMB Comdty</t>
  </si>
  <si>
    <t>WTI ($/bbl)</t>
  </si>
  <si>
    <t>CO1 Comdty</t>
  </si>
  <si>
    <t>FX</t>
  </si>
  <si>
    <t>Brent Oil ($/bbl)</t>
  </si>
  <si>
    <t>Gold ($/oz)</t>
  </si>
  <si>
    <t>Reported Realized Gold Price ($/oz)</t>
  </si>
  <si>
    <t>Westwood - Canada</t>
  </si>
  <si>
    <t>Segments &amp; Financials</t>
  </si>
  <si>
    <t>FY14</t>
  </si>
  <si>
    <t>Operational Summary</t>
  </si>
  <si>
    <t>FY15</t>
  </si>
  <si>
    <t>FY16</t>
  </si>
  <si>
    <t>FY17</t>
  </si>
  <si>
    <t>FY18</t>
  </si>
  <si>
    <t>FY19</t>
  </si>
  <si>
    <t>FY20</t>
  </si>
  <si>
    <t>FY21</t>
  </si>
  <si>
    <t>FY22</t>
  </si>
  <si>
    <t>FY23</t>
  </si>
  <si>
    <t>FY24</t>
  </si>
  <si>
    <t>FY25</t>
  </si>
  <si>
    <t>FY26</t>
  </si>
  <si>
    <t>FY27</t>
  </si>
  <si>
    <t>FY28</t>
  </si>
  <si>
    <t>FY29</t>
  </si>
  <si>
    <t>FY30</t>
  </si>
  <si>
    <t>FY31</t>
  </si>
  <si>
    <t>FY32</t>
  </si>
  <si>
    <t>FY33</t>
  </si>
  <si>
    <t>- Cost Driver (%)</t>
  </si>
  <si>
    <t>Rosebel Mine Grade and Recovery Rates</t>
  </si>
  <si>
    <t>Rosebel Concession</t>
  </si>
  <si>
    <t>- Rosebel Concession</t>
  </si>
  <si>
    <t>- Saramacca Concession</t>
  </si>
  <si>
    <t>Reported Royalties ($/ attributable oz sold)</t>
  </si>
  <si>
    <t>Westwood Mine Grade and Recovery Rates</t>
  </si>
  <si>
    <t>Heap Leach</t>
  </si>
  <si>
    <t xml:space="preserve">Cote Gold </t>
  </si>
  <si>
    <t>FY34</t>
  </si>
  <si>
    <t>FY35</t>
  </si>
  <si>
    <t>FY36</t>
  </si>
  <si>
    <t>FY37</t>
  </si>
  <si>
    <t>FY38</t>
  </si>
  <si>
    <t>FY39</t>
  </si>
  <si>
    <t>FY40</t>
  </si>
  <si>
    <t>FY41</t>
  </si>
  <si>
    <t>FY42</t>
  </si>
  <si>
    <t>FY43</t>
  </si>
  <si>
    <t>FY44</t>
  </si>
  <si>
    <t>FY45</t>
  </si>
  <si>
    <t>FY46</t>
  </si>
  <si>
    <t>FY47</t>
  </si>
  <si>
    <t>Boto Gold Project</t>
  </si>
  <si>
    <t>Non-Current</t>
  </si>
  <si>
    <t>Cash</t>
  </si>
  <si>
    <t>Debt Principal (Repayment) / Drawdown</t>
  </si>
  <si>
    <t>Average Cost of Debt</t>
  </si>
  <si>
    <t>Treasury Yield</t>
  </si>
  <si>
    <t>Effective Interest Rate</t>
  </si>
  <si>
    <t>Other Non-Current Assets / Liabilities / Equity</t>
  </si>
  <si>
    <t>Common Stock / APIC</t>
  </si>
  <si>
    <t>Adjusted Ebitda (1-Tax Rate)</t>
  </si>
  <si>
    <t>Balance Check</t>
  </si>
  <si>
    <t>Implied Stock Price on Forward Ebitda</t>
  </si>
  <si>
    <t>FY End Projected Sharecount</t>
  </si>
  <si>
    <t>Equity Value</t>
  </si>
  <si>
    <t>Less: Minority Interest</t>
  </si>
  <si>
    <t>Less: Year-End Debt</t>
  </si>
  <si>
    <t>Plus: Year-End Cash</t>
  </si>
  <si>
    <t>Enterprise Value</t>
  </si>
  <si>
    <t>Target Multiple</t>
  </si>
  <si>
    <t>Current EV/Ebitda Multiple</t>
  </si>
  <si>
    <t>2022E</t>
  </si>
  <si>
    <t>2021E</t>
  </si>
  <si>
    <t>2020E</t>
  </si>
  <si>
    <t>EV to Ebitda Valuation</t>
  </si>
  <si>
    <t>Plus: Debt</t>
  </si>
  <si>
    <t>Less: Cash &amp; Equivalents</t>
  </si>
  <si>
    <t>Current Market Cap ($B)</t>
  </si>
  <si>
    <t>Diluted Shares Outstanding (M)</t>
  </si>
  <si>
    <t>Current Price (USD$)</t>
  </si>
  <si>
    <t>Ebitda (USD$M)</t>
  </si>
  <si>
    <t>NPV</t>
  </si>
  <si>
    <t xml:space="preserve">FCF - Attributable </t>
  </si>
  <si>
    <t>NPV - Attributable</t>
  </si>
  <si>
    <t>FCF / NPV</t>
  </si>
  <si>
    <t>Period Lookup</t>
  </si>
  <si>
    <t>CADUSD</t>
  </si>
  <si>
    <t>Discount Rate</t>
  </si>
  <si>
    <t>Share Price (CAD/sh)</t>
  </si>
  <si>
    <t>NPV Multiple</t>
  </si>
  <si>
    <t>NPV Weighting</t>
  </si>
  <si>
    <t>EV/Ebitda Target Multiple</t>
  </si>
  <si>
    <t>EV/Ebitda Weighting</t>
  </si>
  <si>
    <t>NPV Summary</t>
  </si>
  <si>
    <t>Essakane (90%)</t>
  </si>
  <si>
    <t>Rosebel (95%)</t>
  </si>
  <si>
    <t>Cote (70%)</t>
  </si>
  <si>
    <t>Corporate, Exploration &amp; Other</t>
  </si>
  <si>
    <t>Closure Liabilities / Provisions</t>
  </si>
  <si>
    <t>Group Net (Debt) / Cash</t>
  </si>
  <si>
    <t>Equity NPV</t>
  </si>
  <si>
    <t>Net Debt (Borrowings, net of Cash &amp; Equivalents)</t>
  </si>
  <si>
    <t>Net Debt (Borrowings and Lease Liabilities, net of Cash &amp; Equivalents)</t>
  </si>
  <si>
    <t>Equity NPV ($/Sh)</t>
  </si>
  <si>
    <t>AISC ($/oz sold)</t>
  </si>
  <si>
    <t>Cash Costs ($/oz produced)</t>
  </si>
  <si>
    <t>COGS ($/oz sold)</t>
  </si>
  <si>
    <t>Cash Costs  Inc. Royalties ($/oz produced)</t>
  </si>
  <si>
    <t>Attribuatble Production</t>
  </si>
  <si>
    <t xml:space="preserve">Cote </t>
  </si>
  <si>
    <t xml:space="preserve">Senegal - Boto </t>
  </si>
  <si>
    <t>Financials</t>
  </si>
  <si>
    <t>Iamgold</t>
  </si>
  <si>
    <t>USDm</t>
  </si>
  <si>
    <t>Profit</t>
  </si>
  <si>
    <t>EPS</t>
  </si>
  <si>
    <t>Long Term Debt</t>
  </si>
  <si>
    <t>Short Term Debt</t>
  </si>
  <si>
    <t>Total Liabilities &amp; Equity</t>
  </si>
  <si>
    <t>Net Debt / (Cash)</t>
  </si>
  <si>
    <t>Free Cash Flow (BI)</t>
  </si>
  <si>
    <t>Commodity &amp; FX Assumptions</t>
  </si>
  <si>
    <t>$/bbl</t>
  </si>
  <si>
    <t xml:space="preserve">Gold </t>
  </si>
  <si>
    <t xml:space="preserve">WTI </t>
  </si>
  <si>
    <t>Brent Oil</t>
  </si>
  <si>
    <t>Production &amp; Operational Overview</t>
  </si>
  <si>
    <t>Gold Sales</t>
  </si>
  <si>
    <t>Market Valuation</t>
  </si>
  <si>
    <t>EV/Ebitda</t>
  </si>
  <si>
    <t>P/NPV</t>
  </si>
  <si>
    <t>FCF Yield</t>
  </si>
  <si>
    <t>x</t>
  </si>
  <si>
    <t>NPV Valuation</t>
  </si>
  <si>
    <t>Period Lookup (Quarterly)</t>
  </si>
  <si>
    <t>USD/sh</t>
  </si>
  <si>
    <t>Boto (90%)</t>
  </si>
  <si>
    <t>Upside / (Downside)</t>
  </si>
  <si>
    <t>Multiple Breakdown</t>
  </si>
  <si>
    <t>Trough Multiple</t>
  </si>
  <si>
    <t>Mid-Cycle Multiple</t>
  </si>
  <si>
    <t>Peak Multiple</t>
  </si>
  <si>
    <t>Implied Ebitda</t>
  </si>
  <si>
    <t>Implied Price ($/sh)</t>
  </si>
  <si>
    <t>Implied Price (CAD/sh)</t>
  </si>
  <si>
    <t>NPV Valuation (CAD/sh)</t>
  </si>
  <si>
    <t>NPV Valuation ($/sh)</t>
  </si>
  <si>
    <t>Equity Value ($/sh)</t>
  </si>
  <si>
    <t>Equity Value (USDm)</t>
  </si>
  <si>
    <t>Blended Approach Price Target ($/sh)</t>
  </si>
  <si>
    <t>Price Target ($/sh)</t>
  </si>
  <si>
    <t>c/sh</t>
  </si>
  <si>
    <t>Current EV ($M)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</si>
</sst>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####"/>
    <numFmt numFmtId="165" formatCode="_(* #,##0_);_(* \(#,##0\);_(* &quot;-&quot;??_);_(@_)"/>
    <numFmt numFmtId="166" formatCode="0.0"/>
    <numFmt numFmtId="167" formatCode="_(&quot;$&quot;* #,##0_);_(&quot;$&quot;* \(#,##0\);_(&quot;$&quot;* &quot;-&quot;??_);_(@_)"/>
    <numFmt numFmtId="168" formatCode="&quot;$&quot;\ 0.0####"/>
    <numFmt numFmtId="169" formatCode="General;&quot;$&quot;\ \(0.0####\)"/>
    <numFmt numFmtId="170" formatCode="&quot;$&quot;\ 0.####0"/>
    <numFmt numFmtId="171" formatCode="&quot;$&quot;\ 0.0####\ &quot;$&quot;"/>
    <numFmt numFmtId="172" formatCode="0.0####\ &quot;$&quot;"/>
    <numFmt numFmtId="173" formatCode="0.0%"/>
    <numFmt numFmtId="174" formatCode="&quot;$&quot;#,##0.00"/>
    <numFmt numFmtId="175" formatCode="#,##0.0_);\(#,##0.0\)"/>
    <numFmt numFmtId="176" formatCode="&quot;$&quot;#,##0"/>
    <numFmt numFmtId="177" formatCode="0.00\x"/>
    <numFmt numFmtId="178" formatCode="0\ &quot;days&quot;"/>
    <numFmt numFmtId="179" formatCode="#,##0.0"/>
    <numFmt numFmtId="180" formatCode="0.00&quot;x&quot;"/>
    <numFmt numFmtId="181" formatCode="#,##0.0000"/>
    <numFmt numFmtId="182" formatCode="[$-409]mmm\-yy;@"/>
    <numFmt numFmtId="183" formatCode="#,##0.0;\(#,##0.0\);&quot;-&quot;"/>
    <numFmt numFmtId="184" formatCode="#,##0.00;\(#,##0.00\);&quot;-&quot;"/>
    <numFmt numFmtId="185" formatCode="\+0.0%;\-0.0%;&quot;-&quot;"/>
    <numFmt numFmtId="186" formatCode="0.0%;\(0.0%\);&quot;-&quot;"/>
    <numFmt numFmtId="187" formatCode="#,##0.00000"/>
    <numFmt numFmtId="188" formatCode="&quot;FY&quot;\1\4"/>
    <numFmt numFmtId="189" formatCode="0.0000"/>
    <numFmt numFmtId="190" formatCode="0.0&quot;x&quot;"/>
  </numFmts>
  <fonts count="8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63"/>
      <name val="Arial"/>
      <family val="2"/>
    </font>
    <font>
      <i/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indexed="8"/>
      <name val="Arial"/>
      <family val="2"/>
    </font>
    <font>
      <sz val="12"/>
      <color indexed="63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indexed="9"/>
      <name val="Arial"/>
      <family val="2"/>
    </font>
    <font>
      <sz val="12"/>
      <color rgb="FFFF0000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b/>
      <sz val="12"/>
      <color indexed="63"/>
      <name val="Arial"/>
      <family val="2"/>
    </font>
    <font>
      <b/>
      <sz val="12"/>
      <color rgb="FFFF0000"/>
      <name val="Arial"/>
      <family val="2"/>
    </font>
    <font>
      <sz val="10"/>
      <name val="Calibri"/>
      <family val="2"/>
    </font>
    <font>
      <b/>
      <sz val="12"/>
      <color theme="0"/>
      <name val="Arial"/>
      <family val="2"/>
    </font>
    <font>
      <sz val="12"/>
      <color rgb="FF000000"/>
      <name val="Arial"/>
      <family val="2"/>
    </font>
    <font>
      <b/>
      <sz val="14"/>
      <color indexed="63"/>
      <name val="Arial"/>
      <family val="2"/>
    </font>
    <font>
      <b/>
      <sz val="14"/>
      <color indexed="8"/>
      <name val="Arial"/>
      <family val="2"/>
    </font>
    <font>
      <b/>
      <sz val="14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rgb="FF000000"/>
      <name val="Arial"/>
      <family val="2"/>
    </font>
    <font>
      <b/>
      <sz val="14"/>
      <color theme="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4"/>
      <name val="Arial"/>
      <family val="2"/>
    </font>
    <font>
      <b/>
      <i/>
      <sz val="12"/>
      <color indexed="8"/>
      <name val="Arial"/>
      <family val="2"/>
    </font>
    <font>
      <i/>
      <sz val="12"/>
      <color rgb="FFFF0000"/>
      <name val="Arial"/>
      <family val="2"/>
    </font>
    <font>
      <i/>
      <sz val="12"/>
      <color theme="1"/>
      <name val="Arial"/>
      <family val="2"/>
    </font>
    <font>
      <i/>
      <sz val="12"/>
      <name val="Arial"/>
      <family val="2"/>
    </font>
    <font>
      <i/>
      <sz val="12"/>
      <color rgb="FF000000"/>
      <name val="Arial"/>
      <family val="2"/>
    </font>
    <font>
      <sz val="12"/>
      <color theme="3" tint="0.39997558519241921"/>
      <name val="Arial"/>
      <family val="2"/>
    </font>
    <font>
      <b/>
      <sz val="13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5"/>
      <name val="Arial"/>
      <family val="2"/>
    </font>
    <font>
      <b/>
      <sz val="14"/>
      <color theme="5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theme="5" tint="-0.249977111117893"/>
      <name val="Arial"/>
      <family val="2"/>
    </font>
    <font>
      <sz val="11"/>
      <color rgb="FF000000"/>
      <name val="Calibri"/>
      <family val="2"/>
    </font>
    <font>
      <b/>
      <sz val="13"/>
      <name val="Calibri"/>
      <family val="2"/>
      <scheme val="minor"/>
    </font>
    <font>
      <sz val="12"/>
      <color theme="9" tint="-0.249977111117893"/>
      <name val="Arial"/>
      <family val="2"/>
    </font>
    <font>
      <sz val="10"/>
      <color theme="1"/>
      <name val="Arial"/>
      <family val="2"/>
    </font>
    <font>
      <sz val="10"/>
      <color theme="5" tint="-0.249977111117893"/>
      <name val="Arial"/>
      <family val="2"/>
    </font>
    <font>
      <sz val="11"/>
      <color theme="5" tint="-0.249977111117893"/>
      <name val="Calibri"/>
      <family val="2"/>
      <scheme val="minor"/>
    </font>
    <font>
      <sz val="10"/>
      <color theme="5"/>
      <name val="Arial"/>
      <family val="2"/>
    </font>
    <font>
      <sz val="10"/>
      <name val="Times New Roman"/>
      <family val="1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rgb="FF0000FF"/>
      <name val="Arial"/>
      <family val="2"/>
    </font>
    <font>
      <b/>
      <u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2"/>
      <color theme="9" tint="-0.249977111117893"/>
      <name val="Arial"/>
      <family val="2"/>
    </font>
    <font>
      <b/>
      <i/>
      <sz val="12"/>
      <name val="Arial"/>
      <family val="2"/>
    </font>
    <font>
      <sz val="12"/>
      <color theme="0"/>
      <name val="Arial"/>
      <family val="2"/>
    </font>
    <font>
      <b/>
      <u/>
      <sz val="12"/>
      <name val="Arial"/>
      <family val="2"/>
    </font>
    <font>
      <b/>
      <u/>
      <sz val="12"/>
      <color theme="1"/>
      <name val="Arial"/>
      <family val="2"/>
    </font>
    <font>
      <i/>
      <sz val="12"/>
      <color theme="9" tint="-0.249977111117893"/>
      <name val="Arial"/>
      <family val="2"/>
    </font>
    <font>
      <i/>
      <sz val="12"/>
      <color theme="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9">
    <xf numFmtId="0" fontId="0" fillId="0" borderId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11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23" fillId="12" borderId="0" applyNumberFormat="0" applyBorder="0" applyAlignment="0" applyProtection="0"/>
    <xf numFmtId="0" fontId="23" fillId="16" borderId="0" applyNumberFormat="0" applyBorder="0" applyAlignment="0" applyProtection="0"/>
    <xf numFmtId="0" fontId="23" fillId="20" borderId="0" applyNumberFormat="0" applyBorder="0" applyAlignment="0" applyProtection="0"/>
    <xf numFmtId="0" fontId="23" fillId="24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3" fillId="9" borderId="0" applyNumberFormat="0" applyBorder="0" applyAlignment="0" applyProtection="0"/>
    <xf numFmtId="0" fontId="23" fillId="13" borderId="0" applyNumberFormat="0" applyBorder="0" applyAlignment="0" applyProtection="0"/>
    <xf numFmtId="0" fontId="23" fillId="17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9" borderId="0" applyNumberFormat="0" applyBorder="0" applyAlignment="0" applyProtection="0"/>
    <xf numFmtId="0" fontId="13" fillId="3" borderId="0" applyNumberFormat="0" applyBorder="0" applyAlignment="0" applyProtection="0"/>
    <xf numFmtId="0" fontId="2" fillId="33" borderId="0"/>
    <xf numFmtId="0" fontId="17" fillId="6" borderId="9" applyNumberFormat="0" applyAlignment="0" applyProtection="0"/>
    <xf numFmtId="0" fontId="19" fillId="7" borderId="12" applyNumberFormat="0" applyAlignment="0" applyProtection="0"/>
    <xf numFmtId="0" fontId="21" fillId="0" borderId="0" applyNumberFormat="0" applyFill="0" applyBorder="0" applyAlignment="0" applyProtection="0"/>
    <xf numFmtId="0" fontId="3" fillId="33" borderId="1">
      <alignment horizontal="right"/>
    </xf>
    <xf numFmtId="0" fontId="3" fillId="33" borderId="3">
      <alignment horizontal="right"/>
    </xf>
    <xf numFmtId="0" fontId="3" fillId="33" borderId="3">
      <alignment horizontal="left"/>
    </xf>
    <xf numFmtId="0" fontId="6" fillId="35" borderId="4" applyNumberFormat="0" applyAlignment="0" applyProtection="0"/>
    <xf numFmtId="0" fontId="4" fillId="34" borderId="5"/>
    <xf numFmtId="0" fontId="5" fillId="34" borderId="5"/>
    <xf numFmtId="0" fontId="12" fillId="2" borderId="0" applyNumberFormat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5" fillId="5" borderId="9" applyNumberFormat="0" applyAlignment="0" applyProtection="0"/>
    <xf numFmtId="0" fontId="18" fillId="0" borderId="11" applyNumberFormat="0" applyFill="0" applyAlignment="0" applyProtection="0"/>
    <xf numFmtId="0" fontId="14" fillId="4" borderId="0" applyNumberFormat="0" applyBorder="0" applyAlignment="0" applyProtection="0"/>
    <xf numFmtId="0" fontId="7" fillId="8" borderId="13" applyNumberFormat="0" applyFont="0" applyAlignment="0" applyProtection="0"/>
    <xf numFmtId="0" fontId="16" fillId="6" borderId="10" applyNumberFormat="0" applyAlignment="0" applyProtection="0"/>
    <xf numFmtId="0" fontId="8" fillId="0" borderId="0" applyNumberFormat="0" applyFill="0" applyBorder="0" applyAlignment="0" applyProtection="0"/>
    <xf numFmtId="0" fontId="22" fillId="0" borderId="14" applyNumberFormat="0" applyFill="0" applyAlignment="0" applyProtection="0"/>
    <xf numFmtId="0" fontId="20" fillId="0" borderId="0" applyNumberFormat="0" applyFill="0" applyBorder="0" applyAlignment="0" applyProtection="0"/>
    <xf numFmtId="0" fontId="3" fillId="33" borderId="1">
      <alignment horizontal="left"/>
    </xf>
    <xf numFmtId="4" fontId="1" fillId="34" borderId="2">
      <alignment horizontal="right"/>
    </xf>
    <xf numFmtId="3" fontId="4" fillId="34" borderId="2">
      <alignment horizontal="right"/>
    </xf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8" fillId="0" borderId="0"/>
    <xf numFmtId="0" fontId="7" fillId="0" borderId="0"/>
    <xf numFmtId="0" fontId="49" fillId="0" borderId="0" applyAlignment="0"/>
    <xf numFmtId="0" fontId="7" fillId="0" borderId="0"/>
    <xf numFmtId="0" fontId="7" fillId="0" borderId="0"/>
    <xf numFmtId="0" fontId="61" fillId="0" borderId="0">
      <alignment vertical="center"/>
    </xf>
    <xf numFmtId="0" fontId="62" fillId="0" borderId="0">
      <alignment vertical="center"/>
    </xf>
    <xf numFmtId="0" fontId="61" fillId="0" borderId="0">
      <alignment vertical="center"/>
    </xf>
    <xf numFmtId="0" fontId="64" fillId="0" borderId="0">
      <alignment vertical="center"/>
    </xf>
    <xf numFmtId="0" fontId="71" fillId="0" borderId="0"/>
    <xf numFmtId="0" fontId="48" fillId="0" borderId="0"/>
    <xf numFmtId="43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</cellStyleXfs>
  <cellXfs count="753">
    <xf numFmtId="0" fontId="0" fillId="0" borderId="0" xfId="0"/>
    <xf numFmtId="3" fontId="26" fillId="34" borderId="2" xfId="51" applyNumberFormat="1" applyFont="1" applyFill="1" applyBorder="1" applyAlignment="1" applyProtection="1">
      <alignment horizontal="right"/>
    </xf>
    <xf numFmtId="4" fontId="28" fillId="34" borderId="2" xfId="50" applyNumberFormat="1" applyFont="1" applyFill="1" applyBorder="1" applyAlignment="1" applyProtection="1">
      <alignment horizontal="right"/>
    </xf>
    <xf numFmtId="0" fontId="29" fillId="35" borderId="4" xfId="33" applyFont="1" applyFill="1" applyBorder="1"/>
    <xf numFmtId="0" fontId="30" fillId="0" borderId="0" xfId="0" applyFont="1"/>
    <xf numFmtId="0" fontId="30" fillId="36" borderId="0" xfId="0" applyFont="1" applyFill="1"/>
    <xf numFmtId="43" fontId="28" fillId="34" borderId="2" xfId="54" applyFont="1" applyFill="1" applyBorder="1" applyAlignment="1" applyProtection="1">
      <alignment horizontal="right"/>
    </xf>
    <xf numFmtId="43" fontId="34" fillId="34" borderId="2" xfId="54" applyFont="1" applyFill="1" applyBorder="1" applyAlignment="1" applyProtection="1">
      <alignment horizontal="right"/>
    </xf>
    <xf numFmtId="44" fontId="26" fillId="34" borderId="2" xfId="53" applyFont="1" applyFill="1" applyBorder="1" applyAlignment="1" applyProtection="1">
      <alignment horizontal="right"/>
    </xf>
    <xf numFmtId="0" fontId="35" fillId="36" borderId="0" xfId="0" applyFont="1" applyFill="1"/>
    <xf numFmtId="44" fontId="31" fillId="36" borderId="2" xfId="53" applyFont="1" applyFill="1" applyBorder="1" applyAlignment="1" applyProtection="1">
      <alignment horizontal="right"/>
    </xf>
    <xf numFmtId="43" fontId="34" fillId="36" borderId="2" xfId="54" applyFont="1" applyFill="1" applyBorder="1" applyAlignment="1" applyProtection="1">
      <alignment horizontal="right"/>
    </xf>
    <xf numFmtId="0" fontId="27" fillId="34" borderId="5" xfId="35" applyNumberFormat="1" applyFont="1" applyFill="1" applyBorder="1" applyAlignment="1" applyProtection="1"/>
    <xf numFmtId="0" fontId="26" fillId="34" borderId="5" xfId="34" applyNumberFormat="1" applyFont="1" applyFill="1" applyBorder="1" applyAlignment="1" applyProtection="1"/>
    <xf numFmtId="43" fontId="26" fillId="34" borderId="2" xfId="54" applyFont="1" applyFill="1" applyBorder="1" applyAlignment="1" applyProtection="1">
      <alignment horizontal="right"/>
    </xf>
    <xf numFmtId="43" fontId="38" fillId="34" borderId="2" xfId="54" applyFont="1" applyFill="1" applyBorder="1" applyAlignment="1" applyProtection="1">
      <alignment horizontal="right"/>
    </xf>
    <xf numFmtId="4" fontId="26" fillId="34" borderId="2" xfId="50" applyNumberFormat="1" applyFont="1" applyFill="1" applyBorder="1" applyAlignment="1" applyProtection="1">
      <alignment horizontal="right"/>
    </xf>
    <xf numFmtId="4" fontId="28" fillId="34" borderId="15" xfId="50" applyNumberFormat="1" applyFont="1" applyFill="1" applyBorder="1" applyAlignment="1" applyProtection="1">
      <alignment horizontal="right"/>
    </xf>
    <xf numFmtId="43" fontId="28" fillId="34" borderId="0" xfId="54" applyFont="1" applyFill="1" applyBorder="1" applyAlignment="1" applyProtection="1">
      <alignment horizontal="right"/>
    </xf>
    <xf numFmtId="43" fontId="34" fillId="34" borderId="0" xfId="54" applyFont="1" applyFill="1" applyBorder="1" applyAlignment="1" applyProtection="1">
      <alignment horizontal="right"/>
    </xf>
    <xf numFmtId="167" fontId="28" fillId="34" borderId="2" xfId="53" applyNumberFormat="1" applyFont="1" applyFill="1" applyBorder="1" applyAlignment="1" applyProtection="1">
      <alignment horizontal="right"/>
    </xf>
    <xf numFmtId="167" fontId="34" fillId="36" borderId="2" xfId="53" applyNumberFormat="1" applyFont="1" applyFill="1" applyBorder="1" applyAlignment="1" applyProtection="1">
      <alignment horizontal="right"/>
    </xf>
    <xf numFmtId="0" fontId="30" fillId="36" borderId="18" xfId="0" applyFont="1" applyFill="1" applyBorder="1"/>
    <xf numFmtId="43" fontId="28" fillId="34" borderId="15" xfId="54" applyFont="1" applyFill="1" applyBorder="1" applyAlignment="1" applyProtection="1">
      <alignment horizontal="right"/>
    </xf>
    <xf numFmtId="165" fontId="28" fillId="34" borderId="2" xfId="54" applyNumberFormat="1" applyFont="1" applyFill="1" applyBorder="1" applyAlignment="1" applyProtection="1">
      <alignment horizontal="right"/>
    </xf>
    <xf numFmtId="43" fontId="28" fillId="40" borderId="2" xfId="54" applyFont="1" applyFill="1" applyBorder="1" applyAlignment="1" applyProtection="1">
      <alignment horizontal="right"/>
    </xf>
    <xf numFmtId="43" fontId="34" fillId="40" borderId="2" xfId="54" applyFont="1" applyFill="1" applyBorder="1" applyAlignment="1" applyProtection="1">
      <alignment horizontal="right"/>
    </xf>
    <xf numFmtId="43" fontId="28" fillId="41" borderId="2" xfId="54" applyFont="1" applyFill="1" applyBorder="1" applyAlignment="1" applyProtection="1">
      <alignment horizontal="right"/>
    </xf>
    <xf numFmtId="43" fontId="34" fillId="41" borderId="2" xfId="54" applyFont="1" applyFill="1" applyBorder="1" applyAlignment="1" applyProtection="1">
      <alignment horizontal="right"/>
    </xf>
    <xf numFmtId="44" fontId="38" fillId="34" borderId="2" xfId="53" applyFont="1" applyFill="1" applyBorder="1" applyAlignment="1" applyProtection="1">
      <alignment horizontal="right"/>
    </xf>
    <xf numFmtId="4" fontId="28" fillId="41" borderId="2" xfId="50" applyNumberFormat="1" applyFont="1" applyFill="1" applyBorder="1" applyAlignment="1" applyProtection="1">
      <alignment horizontal="right"/>
    </xf>
    <xf numFmtId="165" fontId="32" fillId="36" borderId="2" xfId="54" applyNumberFormat="1" applyFont="1" applyFill="1" applyBorder="1" applyAlignment="1" applyProtection="1">
      <alignment horizontal="right"/>
    </xf>
    <xf numFmtId="165" fontId="32" fillId="36" borderId="2" xfId="51" applyNumberFormat="1" applyFont="1" applyFill="1" applyBorder="1" applyAlignment="1" applyProtection="1">
      <alignment horizontal="right"/>
    </xf>
    <xf numFmtId="167" fontId="31" fillId="36" borderId="2" xfId="53" applyNumberFormat="1" applyFont="1" applyFill="1" applyBorder="1" applyAlignment="1" applyProtection="1">
      <alignment horizontal="right"/>
    </xf>
    <xf numFmtId="165" fontId="28" fillId="36" borderId="2" xfId="54" applyNumberFormat="1" applyFont="1" applyFill="1" applyBorder="1" applyAlignment="1" applyProtection="1">
      <alignment horizontal="right"/>
    </xf>
    <xf numFmtId="167" fontId="28" fillId="36" borderId="2" xfId="53" applyNumberFormat="1" applyFont="1" applyFill="1" applyBorder="1" applyAlignment="1" applyProtection="1">
      <alignment horizontal="right"/>
    </xf>
    <xf numFmtId="0" fontId="37" fillId="34" borderId="0" xfId="35" applyNumberFormat="1" applyFont="1" applyFill="1" applyBorder="1" applyAlignment="1" applyProtection="1"/>
    <xf numFmtId="4" fontId="28" fillId="40" borderId="2" xfId="50" applyNumberFormat="1" applyFont="1" applyFill="1" applyBorder="1" applyAlignment="1" applyProtection="1">
      <alignment horizontal="right"/>
    </xf>
    <xf numFmtId="0" fontId="40" fillId="40" borderId="16" xfId="35" applyNumberFormat="1" applyFont="1" applyFill="1" applyBorder="1" applyAlignment="1" applyProtection="1"/>
    <xf numFmtId="4" fontId="28" fillId="34" borderId="0" xfId="50" applyNumberFormat="1" applyFont="1" applyFill="1" applyBorder="1" applyAlignment="1" applyProtection="1">
      <alignment horizontal="right"/>
    </xf>
    <xf numFmtId="0" fontId="30" fillId="0" borderId="0" xfId="0" applyFont="1" applyFill="1" applyBorder="1"/>
    <xf numFmtId="0" fontId="27" fillId="0" borderId="0" xfId="35" applyNumberFormat="1" applyFont="1" applyFill="1" applyBorder="1" applyAlignment="1" applyProtection="1"/>
    <xf numFmtId="4" fontId="28" fillId="0" borderId="0" xfId="50" applyNumberFormat="1" applyFont="1" applyFill="1" applyBorder="1" applyAlignment="1" applyProtection="1">
      <alignment horizontal="right"/>
    </xf>
    <xf numFmtId="0" fontId="29" fillId="0" borderId="0" xfId="33" applyFont="1" applyFill="1" applyBorder="1"/>
    <xf numFmtId="168" fontId="31" fillId="39" borderId="19" xfId="0" applyNumberFormat="1" applyFont="1" applyFill="1" applyBorder="1" applyAlignment="1">
      <alignment horizontal="right" wrapText="1"/>
    </xf>
    <xf numFmtId="170" fontId="31" fillId="39" borderId="19" xfId="0" applyNumberFormat="1" applyFont="1" applyFill="1" applyBorder="1" applyAlignment="1">
      <alignment horizontal="right" wrapText="1"/>
    </xf>
    <xf numFmtId="171" fontId="31" fillId="39" borderId="19" xfId="0" applyNumberFormat="1" applyFont="1" applyFill="1" applyBorder="1" applyAlignment="1">
      <alignment horizontal="right" wrapText="1"/>
    </xf>
    <xf numFmtId="43" fontId="31" fillId="39" borderId="19" xfId="54" applyFont="1" applyFill="1" applyBorder="1" applyAlignment="1">
      <alignment horizontal="right" wrapText="1"/>
    </xf>
    <xf numFmtId="164" fontId="31" fillId="39" borderId="19" xfId="0" applyNumberFormat="1" applyFont="1" applyFill="1" applyBorder="1" applyAlignment="1">
      <alignment horizontal="right" wrapText="1"/>
    </xf>
    <xf numFmtId="172" fontId="31" fillId="39" borderId="19" xfId="0" applyNumberFormat="1" applyFont="1" applyFill="1" applyBorder="1" applyAlignment="1">
      <alignment horizontal="right" wrapText="1"/>
    </xf>
    <xf numFmtId="8" fontId="41" fillId="39" borderId="19" xfId="53" applyNumberFormat="1" applyFont="1" applyFill="1" applyBorder="1" applyAlignment="1">
      <alignment horizontal="right" wrapText="1"/>
    </xf>
    <xf numFmtId="168" fontId="41" fillId="39" borderId="19" xfId="0" applyNumberFormat="1" applyFont="1" applyFill="1" applyBorder="1" applyAlignment="1">
      <alignment horizontal="right" wrapText="1"/>
    </xf>
    <xf numFmtId="170" fontId="41" fillId="39" borderId="19" xfId="0" applyNumberFormat="1" applyFont="1" applyFill="1" applyBorder="1" applyAlignment="1">
      <alignment horizontal="right" wrapText="1"/>
    </xf>
    <xf numFmtId="8" fontId="28" fillId="34" borderId="2" xfId="54" applyNumberFormat="1" applyFont="1" applyFill="1" applyBorder="1" applyAlignment="1" applyProtection="1">
      <alignment horizontal="right"/>
    </xf>
    <xf numFmtId="43" fontId="43" fillId="34" borderId="2" xfId="54" applyFont="1" applyFill="1" applyBorder="1" applyAlignment="1" applyProtection="1">
      <alignment horizontal="right"/>
    </xf>
    <xf numFmtId="4" fontId="43" fillId="34" borderId="2" xfId="50" applyNumberFormat="1" applyFont="1" applyFill="1" applyBorder="1" applyAlignment="1" applyProtection="1">
      <alignment horizontal="right"/>
    </xf>
    <xf numFmtId="43" fontId="44" fillId="34" borderId="2" xfId="54" applyFont="1" applyFill="1" applyBorder="1" applyAlignment="1" applyProtection="1">
      <alignment horizontal="right"/>
    </xf>
    <xf numFmtId="43" fontId="43" fillId="34" borderId="19" xfId="54" applyFont="1" applyFill="1" applyBorder="1" applyAlignment="1" applyProtection="1">
      <alignment horizontal="right"/>
    </xf>
    <xf numFmtId="8" fontId="26" fillId="34" borderId="2" xfId="54" applyNumberFormat="1" applyFont="1" applyFill="1" applyBorder="1" applyAlignment="1" applyProtection="1">
      <alignment horizontal="right"/>
    </xf>
    <xf numFmtId="8" fontId="46" fillId="39" borderId="19" xfId="53" applyNumberFormat="1" applyFont="1" applyFill="1" applyBorder="1" applyAlignment="1">
      <alignment horizontal="right" wrapText="1"/>
    </xf>
    <xf numFmtId="168" fontId="32" fillId="39" borderId="19" xfId="0" applyNumberFormat="1" applyFont="1" applyFill="1" applyBorder="1" applyAlignment="1">
      <alignment horizontal="right" wrapText="1"/>
    </xf>
    <xf numFmtId="43" fontId="32" fillId="39" borderId="19" xfId="54" applyFont="1" applyFill="1" applyBorder="1" applyAlignment="1">
      <alignment horizontal="right" wrapText="1"/>
    </xf>
    <xf numFmtId="44" fontId="46" fillId="39" borderId="19" xfId="53" applyFont="1" applyFill="1" applyBorder="1" applyAlignment="1">
      <alignment horizontal="right" wrapText="1"/>
    </xf>
    <xf numFmtId="44" fontId="32" fillId="39" borderId="19" xfId="53" applyFont="1" applyFill="1" applyBorder="1" applyAlignment="1">
      <alignment horizontal="right" wrapText="1"/>
    </xf>
    <xf numFmtId="169" fontId="46" fillId="39" borderId="19" xfId="0" applyNumberFormat="1" applyFont="1" applyFill="1" applyBorder="1" applyAlignment="1">
      <alignment horizontal="right" wrapText="1"/>
    </xf>
    <xf numFmtId="169" fontId="32" fillId="39" borderId="19" xfId="0" applyNumberFormat="1" applyFont="1" applyFill="1" applyBorder="1" applyAlignment="1">
      <alignment horizontal="right" wrapText="1"/>
    </xf>
    <xf numFmtId="0" fontId="32" fillId="39" borderId="19" xfId="0" applyFont="1" applyFill="1" applyBorder="1" applyAlignment="1">
      <alignment horizontal="right" wrapText="1"/>
    </xf>
    <xf numFmtId="165" fontId="31" fillId="36" borderId="2" xfId="54" applyNumberFormat="1" applyFont="1" applyFill="1" applyBorder="1" applyAlignment="1" applyProtection="1">
      <alignment horizontal="right"/>
    </xf>
    <xf numFmtId="165" fontId="31" fillId="36" borderId="2" xfId="51" applyNumberFormat="1" applyFont="1" applyFill="1" applyBorder="1" applyAlignment="1" applyProtection="1">
      <alignment horizontal="right"/>
    </xf>
    <xf numFmtId="0" fontId="30" fillId="36" borderId="0" xfId="0" applyFont="1" applyFill="1" applyBorder="1"/>
    <xf numFmtId="0" fontId="35" fillId="36" borderId="0" xfId="0" applyFont="1" applyFill="1" applyBorder="1"/>
    <xf numFmtId="0" fontId="47" fillId="36" borderId="0" xfId="0" applyFont="1" applyFill="1" applyBorder="1"/>
    <xf numFmtId="0" fontId="32" fillId="36" borderId="0" xfId="0" applyFont="1" applyFill="1" applyBorder="1"/>
    <xf numFmtId="44" fontId="31" fillId="36" borderId="0" xfId="53" applyFont="1" applyFill="1" applyBorder="1"/>
    <xf numFmtId="0" fontId="31" fillId="36" borderId="0" xfId="0" applyFont="1" applyFill="1" applyBorder="1"/>
    <xf numFmtId="44" fontId="30" fillId="36" borderId="0" xfId="53" applyFont="1" applyFill="1" applyBorder="1"/>
    <xf numFmtId="0" fontId="45" fillId="36" borderId="0" xfId="0" applyFont="1" applyFill="1" applyBorder="1"/>
    <xf numFmtId="44" fontId="35" fillId="36" borderId="0" xfId="53" applyFont="1" applyFill="1" applyBorder="1"/>
    <xf numFmtId="43" fontId="34" fillId="34" borderId="16" xfId="54" applyFont="1" applyFill="1" applyBorder="1" applyAlignment="1" applyProtection="1">
      <alignment horizontal="right"/>
    </xf>
    <xf numFmtId="43" fontId="38" fillId="34" borderId="16" xfId="54" applyFont="1" applyFill="1" applyBorder="1" applyAlignment="1" applyProtection="1">
      <alignment horizontal="right"/>
    </xf>
    <xf numFmtId="43" fontId="34" fillId="40" borderId="16" xfId="54" applyFont="1" applyFill="1" applyBorder="1" applyAlignment="1" applyProtection="1">
      <alignment horizontal="right"/>
    </xf>
    <xf numFmtId="8" fontId="35" fillId="34" borderId="2" xfId="54" applyNumberFormat="1" applyFont="1" applyFill="1" applyBorder="1" applyAlignment="1" applyProtection="1">
      <alignment horizontal="right"/>
    </xf>
    <xf numFmtId="8" fontId="28" fillId="34" borderId="15" xfId="54" applyNumberFormat="1" applyFont="1" applyFill="1" applyBorder="1" applyAlignment="1" applyProtection="1">
      <alignment horizontal="right"/>
    </xf>
    <xf numFmtId="8" fontId="41" fillId="39" borderId="31" xfId="53" applyNumberFormat="1" applyFont="1" applyFill="1" applyBorder="1" applyAlignment="1">
      <alignment horizontal="right" wrapText="1"/>
    </xf>
    <xf numFmtId="168" fontId="41" fillId="39" borderId="31" xfId="0" applyNumberFormat="1" applyFont="1" applyFill="1" applyBorder="1" applyAlignment="1">
      <alignment horizontal="right" wrapText="1"/>
    </xf>
    <xf numFmtId="168" fontId="31" fillId="39" borderId="31" xfId="0" applyNumberFormat="1" applyFont="1" applyFill="1" applyBorder="1" applyAlignment="1">
      <alignment horizontal="right" wrapText="1"/>
    </xf>
    <xf numFmtId="43" fontId="31" fillId="39" borderId="31" xfId="54" applyFont="1" applyFill="1" applyBorder="1" applyAlignment="1">
      <alignment horizontal="right" wrapText="1"/>
    </xf>
    <xf numFmtId="44" fontId="34" fillId="34" borderId="2" xfId="53" applyNumberFormat="1" applyFont="1" applyFill="1" applyBorder="1" applyAlignment="1" applyProtection="1">
      <alignment horizontal="right"/>
    </xf>
    <xf numFmtId="43" fontId="31" fillId="34" borderId="2" xfId="54" applyFont="1" applyFill="1" applyBorder="1" applyAlignment="1" applyProtection="1">
      <alignment horizontal="right"/>
    </xf>
    <xf numFmtId="43" fontId="35" fillId="0" borderId="17" xfId="0" applyNumberFormat="1" applyFont="1" applyBorder="1"/>
    <xf numFmtId="169" fontId="41" fillId="39" borderId="31" xfId="0" applyNumberFormat="1" applyFont="1" applyFill="1" applyBorder="1" applyAlignment="1">
      <alignment horizontal="right" wrapText="1"/>
    </xf>
    <xf numFmtId="172" fontId="31" fillId="39" borderId="31" xfId="0" applyNumberFormat="1" applyFont="1" applyFill="1" applyBorder="1" applyAlignment="1">
      <alignment horizontal="right" wrapText="1"/>
    </xf>
    <xf numFmtId="43" fontId="32" fillId="34" borderId="2" xfId="54" applyFont="1" applyFill="1" applyBorder="1" applyAlignment="1" applyProtection="1">
      <alignment horizontal="right"/>
    </xf>
    <xf numFmtId="43" fontId="31" fillId="34" borderId="15" xfId="54" applyFont="1" applyFill="1" applyBorder="1" applyAlignment="1" applyProtection="1">
      <alignment horizontal="right"/>
    </xf>
    <xf numFmtId="43" fontId="31" fillId="41" borderId="2" xfId="54" applyFont="1" applyFill="1" applyBorder="1" applyAlignment="1" applyProtection="1">
      <alignment horizontal="right"/>
    </xf>
    <xf numFmtId="43" fontId="31" fillId="36" borderId="2" xfId="54" applyFont="1" applyFill="1" applyBorder="1" applyAlignment="1" applyProtection="1">
      <alignment horizontal="right"/>
    </xf>
    <xf numFmtId="43" fontId="50" fillId="34" borderId="2" xfId="54" applyFont="1" applyFill="1" applyBorder="1" applyAlignment="1" applyProtection="1">
      <alignment horizontal="right"/>
    </xf>
    <xf numFmtId="44" fontId="32" fillId="34" borderId="2" xfId="53" applyFont="1" applyFill="1" applyBorder="1" applyAlignment="1" applyProtection="1">
      <alignment horizontal="right"/>
    </xf>
    <xf numFmtId="0" fontId="32" fillId="0" borderId="17" xfId="0" applyFont="1" applyBorder="1"/>
    <xf numFmtId="43" fontId="31" fillId="40" borderId="2" xfId="54" applyFont="1" applyFill="1" applyBorder="1" applyAlignment="1" applyProtection="1">
      <alignment horizontal="right"/>
    </xf>
    <xf numFmtId="0" fontId="29" fillId="35" borderId="0" xfId="33" applyFont="1" applyFill="1" applyBorder="1"/>
    <xf numFmtId="0" fontId="29" fillId="36" borderId="0" xfId="33" applyFont="1" applyFill="1" applyBorder="1"/>
    <xf numFmtId="43" fontId="28" fillId="37" borderId="37" xfId="54" applyFont="1" applyFill="1" applyBorder="1" applyAlignment="1" applyProtection="1">
      <alignment horizontal="right"/>
    </xf>
    <xf numFmtId="43" fontId="34" fillId="37" borderId="37" xfId="54" applyFont="1" applyFill="1" applyBorder="1" applyAlignment="1" applyProtection="1">
      <alignment horizontal="right"/>
    </xf>
    <xf numFmtId="0" fontId="35" fillId="36" borderId="20" xfId="0" applyFont="1" applyFill="1" applyBorder="1"/>
    <xf numFmtId="0" fontId="30" fillId="36" borderId="20" xfId="0" applyFont="1" applyFill="1" applyBorder="1"/>
    <xf numFmtId="44" fontId="30" fillId="36" borderId="20" xfId="53" applyFont="1" applyFill="1" applyBorder="1"/>
    <xf numFmtId="0" fontId="30" fillId="36" borderId="38" xfId="0" applyFont="1" applyFill="1" applyBorder="1"/>
    <xf numFmtId="43" fontId="34" fillId="34" borderId="28" xfId="54" applyFont="1" applyFill="1" applyBorder="1" applyAlignment="1" applyProtection="1">
      <alignment horizontal="right"/>
    </xf>
    <xf numFmtId="43" fontId="31" fillId="36" borderId="0" xfId="54" applyFont="1" applyFill="1" applyBorder="1" applyAlignment="1" applyProtection="1">
      <alignment horizontal="right"/>
    </xf>
    <xf numFmtId="43" fontId="34" fillId="36" borderId="0" xfId="54" applyFont="1" applyFill="1" applyBorder="1" applyAlignment="1" applyProtection="1">
      <alignment horizontal="right"/>
    </xf>
    <xf numFmtId="43" fontId="31" fillId="34" borderId="0" xfId="54" applyFont="1" applyFill="1" applyBorder="1" applyAlignment="1" applyProtection="1">
      <alignment horizontal="right"/>
    </xf>
    <xf numFmtId="43" fontId="31" fillId="37" borderId="37" xfId="54" applyFont="1" applyFill="1" applyBorder="1" applyAlignment="1" applyProtection="1">
      <alignment horizontal="right"/>
    </xf>
    <xf numFmtId="43" fontId="26" fillId="34" borderId="0" xfId="54" applyFont="1" applyFill="1" applyBorder="1" applyAlignment="1" applyProtection="1">
      <alignment horizontal="right"/>
    </xf>
    <xf numFmtId="43" fontId="32" fillId="34" borderId="0" xfId="54" applyFont="1" applyFill="1" applyBorder="1" applyAlignment="1" applyProtection="1">
      <alignment horizontal="right"/>
    </xf>
    <xf numFmtId="43" fontId="38" fillId="34" borderId="0" xfId="54" applyFont="1" applyFill="1" applyBorder="1" applyAlignment="1" applyProtection="1">
      <alignment horizontal="right"/>
    </xf>
    <xf numFmtId="0" fontId="36" fillId="41" borderId="20" xfId="0" applyFont="1" applyFill="1" applyBorder="1"/>
    <xf numFmtId="43" fontId="31" fillId="34" borderId="27" xfId="54" applyFont="1" applyFill="1" applyBorder="1" applyAlignment="1" applyProtection="1">
      <alignment horizontal="right"/>
    </xf>
    <xf numFmtId="0" fontId="37" fillId="37" borderId="36" xfId="35" applyNumberFormat="1" applyFont="1" applyFill="1" applyBorder="1" applyAlignment="1" applyProtection="1"/>
    <xf numFmtId="4" fontId="28" fillId="37" borderId="37" xfId="50" applyNumberFormat="1" applyFont="1" applyFill="1" applyBorder="1" applyAlignment="1" applyProtection="1">
      <alignment horizontal="right"/>
    </xf>
    <xf numFmtId="0" fontId="37" fillId="34" borderId="20" xfId="35" applyNumberFormat="1" applyFont="1" applyFill="1" applyBorder="1" applyAlignment="1" applyProtection="1"/>
    <xf numFmtId="0" fontId="27" fillId="34" borderId="20" xfId="35" applyNumberFormat="1" applyFont="1" applyFill="1" applyBorder="1" applyAlignment="1" applyProtection="1"/>
    <xf numFmtId="0" fontId="27" fillId="34" borderId="38" xfId="35" applyNumberFormat="1" applyFont="1" applyFill="1" applyBorder="1" applyAlignment="1" applyProtection="1"/>
    <xf numFmtId="0" fontId="27" fillId="34" borderId="21" xfId="35" applyNumberFormat="1" applyFont="1" applyFill="1" applyBorder="1" applyAlignment="1" applyProtection="1"/>
    <xf numFmtId="43" fontId="28" fillId="34" borderId="27" xfId="54" applyFont="1" applyFill="1" applyBorder="1" applyAlignment="1" applyProtection="1">
      <alignment horizontal="right"/>
    </xf>
    <xf numFmtId="4" fontId="28" fillId="34" borderId="27" xfId="50" applyNumberFormat="1" applyFont="1" applyFill="1" applyBorder="1" applyAlignment="1" applyProtection="1">
      <alignment horizontal="right"/>
    </xf>
    <xf numFmtId="43" fontId="34" fillId="34" borderId="27" xfId="54" applyFont="1" applyFill="1" applyBorder="1" applyAlignment="1" applyProtection="1">
      <alignment horizontal="right"/>
    </xf>
    <xf numFmtId="0" fontId="27" fillId="34" borderId="0" xfId="35" applyNumberFormat="1" applyFont="1" applyFill="1" applyBorder="1" applyAlignment="1" applyProtection="1"/>
    <xf numFmtId="0" fontId="35" fillId="36" borderId="21" xfId="0" applyFont="1" applyFill="1" applyBorder="1"/>
    <xf numFmtId="43" fontId="26" fillId="34" borderId="27" xfId="54" applyFont="1" applyFill="1" applyBorder="1" applyAlignment="1" applyProtection="1">
      <alignment horizontal="right"/>
    </xf>
    <xf numFmtId="4" fontId="26" fillId="34" borderId="27" xfId="50" applyNumberFormat="1" applyFont="1" applyFill="1" applyBorder="1" applyAlignment="1" applyProtection="1">
      <alignment horizontal="right"/>
    </xf>
    <xf numFmtId="8" fontId="28" fillId="34" borderId="0" xfId="54" applyNumberFormat="1" applyFont="1" applyFill="1" applyBorder="1" applyAlignment="1" applyProtection="1">
      <alignment horizontal="right"/>
    </xf>
    <xf numFmtId="8" fontId="41" fillId="39" borderId="0" xfId="53" applyNumberFormat="1" applyFont="1" applyFill="1" applyBorder="1" applyAlignment="1">
      <alignment horizontal="right" wrapText="1"/>
    </xf>
    <xf numFmtId="168" fontId="41" fillId="39" borderId="0" xfId="0" applyNumberFormat="1" applyFont="1" applyFill="1" applyBorder="1" applyAlignment="1">
      <alignment horizontal="right" wrapText="1"/>
    </xf>
    <xf numFmtId="168" fontId="31" fillId="39" borderId="0" xfId="0" applyNumberFormat="1" applyFont="1" applyFill="1" applyBorder="1" applyAlignment="1">
      <alignment horizontal="right" wrapText="1"/>
    </xf>
    <xf numFmtId="170" fontId="31" fillId="39" borderId="0" xfId="0" applyNumberFormat="1" applyFont="1" applyFill="1" applyBorder="1" applyAlignment="1">
      <alignment horizontal="right" wrapText="1"/>
    </xf>
    <xf numFmtId="0" fontId="40" fillId="42" borderId="36" xfId="35" applyNumberFormat="1" applyFont="1" applyFill="1" applyBorder="1" applyAlignment="1" applyProtection="1"/>
    <xf numFmtId="43" fontId="47" fillId="42" borderId="37" xfId="54" applyFont="1" applyFill="1" applyBorder="1" applyAlignment="1" applyProtection="1">
      <alignment horizontal="right"/>
    </xf>
    <xf numFmtId="4" fontId="47" fillId="42" borderId="37" xfId="50" applyNumberFormat="1" applyFont="1" applyFill="1" applyBorder="1" applyAlignment="1" applyProtection="1">
      <alignment horizontal="right"/>
    </xf>
    <xf numFmtId="165" fontId="32" fillId="36" borderId="0" xfId="54" applyNumberFormat="1" applyFont="1" applyFill="1" applyBorder="1"/>
    <xf numFmtId="0" fontId="31" fillId="36" borderId="20" xfId="34" applyNumberFormat="1" applyFont="1" applyFill="1" applyBorder="1" applyAlignment="1" applyProtection="1"/>
    <xf numFmtId="0" fontId="28" fillId="36" borderId="20" xfId="34" applyNumberFormat="1" applyFont="1" applyFill="1" applyBorder="1" applyAlignment="1" applyProtection="1"/>
    <xf numFmtId="165" fontId="31" fillId="36" borderId="0" xfId="54" applyNumberFormat="1" applyFont="1" applyFill="1" applyBorder="1"/>
    <xf numFmtId="44" fontId="28" fillId="36" borderId="20" xfId="53" applyFont="1" applyFill="1" applyBorder="1" applyAlignment="1" applyProtection="1"/>
    <xf numFmtId="0" fontId="42" fillId="34" borderId="20" xfId="35" applyNumberFormat="1" applyFont="1" applyFill="1" applyBorder="1" applyAlignment="1" applyProtection="1"/>
    <xf numFmtId="44" fontId="37" fillId="34" borderId="20" xfId="53" applyFont="1" applyFill="1" applyBorder="1" applyAlignment="1" applyProtection="1"/>
    <xf numFmtId="0" fontId="37" fillId="34" borderId="38" xfId="35" applyNumberFormat="1" applyFont="1" applyFill="1" applyBorder="1" applyAlignment="1" applyProtection="1"/>
    <xf numFmtId="8" fontId="28" fillId="34" borderId="27" xfId="54" applyNumberFormat="1" applyFont="1" applyFill="1" applyBorder="1" applyAlignment="1" applyProtection="1">
      <alignment horizontal="right"/>
    </xf>
    <xf numFmtId="8" fontId="41" fillId="39" borderId="39" xfId="53" applyNumberFormat="1" applyFont="1" applyFill="1" applyBorder="1" applyAlignment="1">
      <alignment horizontal="right" wrapText="1"/>
    </xf>
    <xf numFmtId="168" fontId="41" fillId="39" borderId="39" xfId="0" applyNumberFormat="1" applyFont="1" applyFill="1" applyBorder="1" applyAlignment="1">
      <alignment horizontal="right" wrapText="1"/>
    </xf>
    <xf numFmtId="168" fontId="31" fillId="39" borderId="39" xfId="0" applyNumberFormat="1" applyFont="1" applyFill="1" applyBorder="1" applyAlignment="1">
      <alignment horizontal="right" wrapText="1"/>
    </xf>
    <xf numFmtId="170" fontId="31" fillId="39" borderId="39" xfId="0" applyNumberFormat="1" applyFont="1" applyFill="1" applyBorder="1" applyAlignment="1">
      <alignment horizontal="right" wrapText="1"/>
    </xf>
    <xf numFmtId="0" fontId="30" fillId="36" borderId="0" xfId="0" applyFont="1" applyFill="1" applyBorder="1" applyAlignment="1">
      <alignment horizontal="center"/>
    </xf>
    <xf numFmtId="2" fontId="30" fillId="36" borderId="0" xfId="0" applyNumberFormat="1" applyFont="1" applyFill="1" applyBorder="1" applyAlignment="1">
      <alignment horizontal="center"/>
    </xf>
    <xf numFmtId="2" fontId="41" fillId="36" borderId="0" xfId="0" applyNumberFormat="1" applyFont="1" applyFill="1" applyBorder="1" applyAlignment="1">
      <alignment horizontal="center" wrapText="1"/>
    </xf>
    <xf numFmtId="2" fontId="31" fillId="36" borderId="0" xfId="0" applyNumberFormat="1" applyFont="1" applyFill="1" applyBorder="1" applyAlignment="1">
      <alignment horizontal="center" wrapText="1"/>
    </xf>
    <xf numFmtId="164" fontId="39" fillId="36" borderId="0" xfId="0" applyNumberFormat="1" applyFont="1" applyFill="1" applyBorder="1" applyAlignment="1">
      <alignment horizontal="center" wrapText="1"/>
    </xf>
    <xf numFmtId="0" fontId="31" fillId="36" borderId="20" xfId="0" applyFont="1" applyFill="1" applyBorder="1" applyAlignment="1">
      <alignment wrapText="1"/>
    </xf>
    <xf numFmtId="0" fontId="32" fillId="36" borderId="20" xfId="0" applyFont="1" applyFill="1" applyBorder="1" applyAlignment="1">
      <alignment wrapText="1"/>
    </xf>
    <xf numFmtId="0" fontId="32" fillId="36" borderId="29" xfId="0" applyFont="1" applyFill="1" applyBorder="1" applyAlignment="1">
      <alignment wrapText="1"/>
    </xf>
    <xf numFmtId="2" fontId="35" fillId="36" borderId="4" xfId="0" applyNumberFormat="1" applyFont="1" applyFill="1" applyBorder="1" applyAlignment="1">
      <alignment horizontal="center"/>
    </xf>
    <xf numFmtId="2" fontId="32" fillId="36" borderId="4" xfId="0" applyNumberFormat="1" applyFont="1" applyFill="1" applyBorder="1" applyAlignment="1">
      <alignment horizontal="center" wrapText="1"/>
    </xf>
    <xf numFmtId="165" fontId="38" fillId="36" borderId="2" xfId="54" applyNumberFormat="1" applyFont="1" applyFill="1" applyBorder="1" applyAlignment="1" applyProtection="1">
      <alignment horizontal="right"/>
    </xf>
    <xf numFmtId="44" fontId="34" fillId="36" borderId="2" xfId="53" applyFont="1" applyFill="1" applyBorder="1" applyAlignment="1" applyProtection="1">
      <alignment horizontal="right"/>
    </xf>
    <xf numFmtId="165" fontId="34" fillId="36" borderId="2" xfId="54" applyNumberFormat="1" applyFont="1" applyFill="1" applyBorder="1" applyAlignment="1" applyProtection="1">
      <alignment horizontal="right"/>
    </xf>
    <xf numFmtId="43" fontId="28" fillId="34" borderId="2" xfId="54" applyFont="1" applyFill="1" applyBorder="1" applyAlignment="1" applyProtection="1">
      <alignment horizontal="center"/>
    </xf>
    <xf numFmtId="37" fontId="34" fillId="34" borderId="0" xfId="54" applyNumberFormat="1" applyFont="1" applyFill="1" applyBorder="1" applyAlignment="1" applyProtection="1">
      <alignment horizontal="center"/>
    </xf>
    <xf numFmtId="37" fontId="38" fillId="34" borderId="0" xfId="54" applyNumberFormat="1" applyFont="1" applyFill="1" applyBorder="1" applyAlignment="1" applyProtection="1">
      <alignment horizontal="center"/>
    </xf>
    <xf numFmtId="43" fontId="26" fillId="34" borderId="2" xfId="54" applyFont="1" applyFill="1" applyBorder="1" applyAlignment="1" applyProtection="1">
      <alignment horizontal="center"/>
    </xf>
    <xf numFmtId="43" fontId="28" fillId="34" borderId="15" xfId="54" applyFont="1" applyFill="1" applyBorder="1" applyAlignment="1" applyProtection="1">
      <alignment horizontal="center"/>
    </xf>
    <xf numFmtId="43" fontId="26" fillId="34" borderId="27" xfId="54" applyFont="1" applyFill="1" applyBorder="1" applyAlignment="1" applyProtection="1">
      <alignment horizontal="center"/>
    </xf>
    <xf numFmtId="0" fontId="31" fillId="36" borderId="0" xfId="0" applyFont="1" applyFill="1"/>
    <xf numFmtId="0" fontId="32" fillId="36" borderId="0" xfId="0" applyFont="1" applyFill="1" applyBorder="1" applyAlignment="1">
      <alignment horizontal="center"/>
    </xf>
    <xf numFmtId="43" fontId="44" fillId="42" borderId="37" xfId="54" applyFont="1" applyFill="1" applyBorder="1" applyAlignment="1" applyProtection="1">
      <alignment horizontal="right"/>
    </xf>
    <xf numFmtId="43" fontId="44" fillId="34" borderId="19" xfId="54" applyFont="1" applyFill="1" applyBorder="1" applyAlignment="1" applyProtection="1">
      <alignment horizontal="right"/>
    </xf>
    <xf numFmtId="168" fontId="34" fillId="39" borderId="19" xfId="0" applyNumberFormat="1" applyFont="1" applyFill="1" applyBorder="1" applyAlignment="1">
      <alignment horizontal="right" wrapText="1"/>
    </xf>
    <xf numFmtId="168" fontId="34" fillId="39" borderId="39" xfId="0" applyNumberFormat="1" applyFont="1" applyFill="1" applyBorder="1" applyAlignment="1">
      <alignment horizontal="right" wrapText="1"/>
    </xf>
    <xf numFmtId="168" fontId="34" fillId="39" borderId="0" xfId="0" applyNumberFormat="1" applyFont="1" applyFill="1" applyBorder="1" applyAlignment="1">
      <alignment horizontal="right" wrapText="1"/>
    </xf>
    <xf numFmtId="0" fontId="52" fillId="36" borderId="0" xfId="33" applyFont="1" applyFill="1" applyBorder="1"/>
    <xf numFmtId="0" fontId="34" fillId="36" borderId="0" xfId="0" applyFont="1" applyFill="1"/>
    <xf numFmtId="165" fontId="38" fillId="0" borderId="17" xfId="0" applyNumberFormat="1" applyFont="1" applyBorder="1" applyAlignment="1">
      <alignment horizontal="center"/>
    </xf>
    <xf numFmtId="43" fontId="34" fillId="39" borderId="19" xfId="54" applyFont="1" applyFill="1" applyBorder="1" applyAlignment="1">
      <alignment horizontal="right" wrapText="1"/>
    </xf>
    <xf numFmtId="43" fontId="34" fillId="39" borderId="31" xfId="54" applyFont="1" applyFill="1" applyBorder="1" applyAlignment="1">
      <alignment horizontal="right" wrapText="1"/>
    </xf>
    <xf numFmtId="43" fontId="38" fillId="39" borderId="19" xfId="54" applyFont="1" applyFill="1" applyBorder="1" applyAlignment="1">
      <alignment horizontal="right" wrapText="1"/>
    </xf>
    <xf numFmtId="3" fontId="30" fillId="36" borderId="0" xfId="0" applyNumberFormat="1" applyFont="1" applyFill="1" applyBorder="1"/>
    <xf numFmtId="165" fontId="30" fillId="36" borderId="0" xfId="54" applyNumberFormat="1" applyFont="1" applyFill="1" applyBorder="1"/>
    <xf numFmtId="165" fontId="35" fillId="36" borderId="0" xfId="54" applyNumberFormat="1" applyFont="1" applyFill="1" applyBorder="1"/>
    <xf numFmtId="165" fontId="30" fillId="36" borderId="0" xfId="0" applyNumberFormat="1" applyFont="1" applyFill="1" applyBorder="1"/>
    <xf numFmtId="4" fontId="30" fillId="36" borderId="0" xfId="0" applyNumberFormat="1" applyFont="1" applyFill="1" applyBorder="1"/>
    <xf numFmtId="0" fontId="30" fillId="36" borderId="0" xfId="54" applyNumberFormat="1" applyFont="1" applyFill="1" applyBorder="1"/>
    <xf numFmtId="0" fontId="54" fillId="36" borderId="20" xfId="0" applyFont="1" applyFill="1" applyBorder="1" applyAlignment="1">
      <alignment horizontal="left" wrapText="1" indent="5"/>
    </xf>
    <xf numFmtId="0" fontId="53" fillId="36" borderId="0" xfId="0" applyFont="1" applyFill="1" applyBorder="1"/>
    <xf numFmtId="2" fontId="53" fillId="36" borderId="0" xfId="0" applyNumberFormat="1" applyFont="1" applyFill="1" applyBorder="1" applyAlignment="1">
      <alignment horizontal="center"/>
    </xf>
    <xf numFmtId="2" fontId="55" fillId="36" borderId="0" xfId="0" applyNumberFormat="1" applyFont="1" applyFill="1" applyBorder="1" applyAlignment="1">
      <alignment horizontal="center" wrapText="1"/>
    </xf>
    <xf numFmtId="2" fontId="54" fillId="36" borderId="0" xfId="0" applyNumberFormat="1" applyFont="1" applyFill="1" applyBorder="1" applyAlignment="1">
      <alignment horizontal="center" wrapText="1"/>
    </xf>
    <xf numFmtId="43" fontId="34" fillId="37" borderId="43" xfId="54" applyFont="1" applyFill="1" applyBorder="1" applyAlignment="1" applyProtection="1">
      <alignment horizontal="right"/>
    </xf>
    <xf numFmtId="44" fontId="34" fillId="34" borderId="16" xfId="53" applyNumberFormat="1" applyFont="1" applyFill="1" applyBorder="1" applyAlignment="1" applyProtection="1">
      <alignment horizontal="right"/>
    </xf>
    <xf numFmtId="43" fontId="34" fillId="41" borderId="16" xfId="54" applyFont="1" applyFill="1" applyBorder="1" applyAlignment="1" applyProtection="1">
      <alignment horizontal="right"/>
    </xf>
    <xf numFmtId="43" fontId="47" fillId="42" borderId="43" xfId="54" applyFont="1" applyFill="1" applyBorder="1" applyAlignment="1" applyProtection="1">
      <alignment horizontal="right"/>
    </xf>
    <xf numFmtId="165" fontId="38" fillId="36" borderId="16" xfId="54" applyNumberFormat="1" applyFont="1" applyFill="1" applyBorder="1" applyAlignment="1" applyProtection="1">
      <alignment horizontal="right"/>
    </xf>
    <xf numFmtId="44" fontId="34" fillId="36" borderId="16" xfId="53" applyFont="1" applyFill="1" applyBorder="1" applyAlignment="1" applyProtection="1">
      <alignment horizontal="right"/>
    </xf>
    <xf numFmtId="43" fontId="34" fillId="36" borderId="16" xfId="54" applyFont="1" applyFill="1" applyBorder="1" applyAlignment="1" applyProtection="1">
      <alignment horizontal="right"/>
    </xf>
    <xf numFmtId="167" fontId="34" fillId="36" borderId="16" xfId="53" applyNumberFormat="1" applyFont="1" applyFill="1" applyBorder="1" applyAlignment="1" applyProtection="1">
      <alignment horizontal="right"/>
    </xf>
    <xf numFmtId="165" fontId="34" fillId="36" borderId="16" xfId="54" applyNumberFormat="1" applyFont="1" applyFill="1" applyBorder="1" applyAlignment="1" applyProtection="1">
      <alignment horizontal="right"/>
    </xf>
    <xf numFmtId="43" fontId="44" fillId="34" borderId="16" xfId="54" applyFont="1" applyFill="1" applyBorder="1" applyAlignment="1" applyProtection="1">
      <alignment horizontal="right"/>
    </xf>
    <xf numFmtId="44" fontId="38" fillId="34" borderId="16" xfId="53" applyFont="1" applyFill="1" applyBorder="1" applyAlignment="1" applyProtection="1">
      <alignment horizontal="right"/>
    </xf>
    <xf numFmtId="43" fontId="34" fillId="39" borderId="0" xfId="54" applyFont="1" applyFill="1" applyBorder="1" applyAlignment="1">
      <alignment horizontal="right" wrapText="1"/>
    </xf>
    <xf numFmtId="43" fontId="34" fillId="39" borderId="18" xfId="54" applyFont="1" applyFill="1" applyBorder="1" applyAlignment="1">
      <alignment horizontal="right" wrapText="1"/>
    </xf>
    <xf numFmtId="43" fontId="38" fillId="39" borderId="0" xfId="54" applyFont="1" applyFill="1" applyBorder="1" applyAlignment="1">
      <alignment horizontal="right" wrapText="1"/>
    </xf>
    <xf numFmtId="0" fontId="34" fillId="36" borderId="0" xfId="30" applyNumberFormat="1" applyFont="1" applyFill="1" applyBorder="1" applyAlignment="1" applyProtection="1">
      <alignment horizontal="right"/>
    </xf>
    <xf numFmtId="43" fontId="47" fillId="42" borderId="0" xfId="54" applyFont="1" applyFill="1" applyBorder="1" applyAlignment="1" applyProtection="1">
      <alignment horizontal="right"/>
    </xf>
    <xf numFmtId="165" fontId="32" fillId="36" borderId="0" xfId="54" applyNumberFormat="1" applyFont="1" applyFill="1" applyBorder="1" applyAlignment="1" applyProtection="1">
      <alignment horizontal="right"/>
    </xf>
    <xf numFmtId="44" fontId="31" fillId="36" borderId="0" xfId="53" applyFont="1" applyFill="1" applyBorder="1" applyAlignment="1" applyProtection="1">
      <alignment horizontal="right"/>
    </xf>
    <xf numFmtId="167" fontId="31" fillId="36" borderId="0" xfId="53" applyNumberFormat="1" applyFont="1" applyFill="1" applyBorder="1" applyAlignment="1" applyProtection="1">
      <alignment horizontal="right"/>
    </xf>
    <xf numFmtId="165" fontId="31" fillId="36" borderId="0" xfId="54" applyNumberFormat="1" applyFont="1" applyFill="1" applyBorder="1" applyAlignment="1" applyProtection="1">
      <alignment horizontal="right"/>
    </xf>
    <xf numFmtId="167" fontId="34" fillId="36" borderId="0" xfId="53" applyNumberFormat="1" applyFont="1" applyFill="1" applyBorder="1" applyAlignment="1" applyProtection="1">
      <alignment horizontal="right"/>
    </xf>
    <xf numFmtId="43" fontId="44" fillId="34" borderId="0" xfId="54" applyFont="1" applyFill="1" applyBorder="1" applyAlignment="1" applyProtection="1">
      <alignment horizontal="right"/>
    </xf>
    <xf numFmtId="44" fontId="34" fillId="36" borderId="0" xfId="53" applyNumberFormat="1" applyFont="1" applyFill="1" applyBorder="1" applyAlignment="1" applyProtection="1">
      <alignment horizontal="right"/>
    </xf>
    <xf numFmtId="44" fontId="38" fillId="34" borderId="0" xfId="53" applyFont="1" applyFill="1" applyBorder="1" applyAlignment="1" applyProtection="1">
      <alignment horizontal="right"/>
    </xf>
    <xf numFmtId="0" fontId="35" fillId="0" borderId="18" xfId="0" applyFont="1" applyBorder="1"/>
    <xf numFmtId="43" fontId="34" fillId="34" borderId="18" xfId="54" applyFont="1" applyFill="1" applyBorder="1" applyAlignment="1" applyProtection="1">
      <alignment horizontal="right"/>
    </xf>
    <xf numFmtId="2" fontId="35" fillId="36" borderId="0" xfId="0" applyNumberFormat="1" applyFont="1" applyFill="1" applyBorder="1" applyAlignment="1">
      <alignment horizontal="center" wrapText="1"/>
    </xf>
    <xf numFmtId="167" fontId="30" fillId="34" borderId="2" xfId="53" applyNumberFormat="1" applyFont="1" applyFill="1" applyBorder="1" applyAlignment="1" applyProtection="1">
      <alignment horizontal="right"/>
    </xf>
    <xf numFmtId="43" fontId="30" fillId="34" borderId="2" xfId="54" applyFont="1" applyFill="1" applyBorder="1" applyAlignment="1" applyProtection="1">
      <alignment horizontal="right"/>
    </xf>
    <xf numFmtId="43" fontId="35" fillId="34" borderId="2" xfId="54" applyFont="1" applyFill="1" applyBorder="1" applyAlignment="1" applyProtection="1">
      <alignment horizontal="right"/>
    </xf>
    <xf numFmtId="43" fontId="30" fillId="36" borderId="2" xfId="54" applyFont="1" applyFill="1" applyBorder="1" applyAlignment="1" applyProtection="1">
      <alignment horizontal="right"/>
    </xf>
    <xf numFmtId="44" fontId="35" fillId="34" borderId="2" xfId="53" applyFont="1" applyFill="1" applyBorder="1" applyAlignment="1" applyProtection="1">
      <alignment horizontal="right"/>
    </xf>
    <xf numFmtId="43" fontId="30" fillId="39" borderId="19" xfId="54" applyFont="1" applyFill="1" applyBorder="1" applyAlignment="1">
      <alignment horizontal="right" wrapText="1"/>
    </xf>
    <xf numFmtId="43" fontId="30" fillId="39" borderId="31" xfId="54" applyFont="1" applyFill="1" applyBorder="1" applyAlignment="1">
      <alignment horizontal="right" wrapText="1"/>
    </xf>
    <xf numFmtId="165" fontId="35" fillId="0" borderId="17" xfId="0" applyNumberFormat="1" applyFont="1" applyBorder="1" applyAlignment="1">
      <alignment horizontal="center"/>
    </xf>
    <xf numFmtId="43" fontId="35" fillId="39" borderId="19" xfId="54" applyFont="1" applyFill="1" applyBorder="1" applyAlignment="1">
      <alignment horizontal="right" wrapText="1"/>
    </xf>
    <xf numFmtId="165" fontId="35" fillId="36" borderId="2" xfId="54" applyNumberFormat="1" applyFont="1" applyFill="1" applyBorder="1" applyAlignment="1" applyProtection="1">
      <alignment horizontal="right"/>
    </xf>
    <xf numFmtId="44" fontId="30" fillId="36" borderId="2" xfId="53" applyFont="1" applyFill="1" applyBorder="1" applyAlignment="1" applyProtection="1">
      <alignment horizontal="right"/>
    </xf>
    <xf numFmtId="167" fontId="30" fillId="36" borderId="2" xfId="53" applyNumberFormat="1" applyFont="1" applyFill="1" applyBorder="1" applyAlignment="1" applyProtection="1">
      <alignment horizontal="right"/>
    </xf>
    <xf numFmtId="165" fontId="35" fillId="36" borderId="2" xfId="52" applyNumberFormat="1" applyFont="1" applyFill="1" applyBorder="1" applyAlignment="1" applyProtection="1">
      <alignment horizontal="right"/>
    </xf>
    <xf numFmtId="165" fontId="30" fillId="34" borderId="2" xfId="54" applyNumberFormat="1" applyFont="1" applyFill="1" applyBorder="1" applyAlignment="1" applyProtection="1">
      <alignment horizontal="right"/>
    </xf>
    <xf numFmtId="165" fontId="30" fillId="36" borderId="2" xfId="54" applyNumberFormat="1" applyFont="1" applyFill="1" applyBorder="1" applyAlignment="1" applyProtection="1">
      <alignment horizontal="right"/>
    </xf>
    <xf numFmtId="44" fontId="35" fillId="39" borderId="19" xfId="53" applyFont="1" applyFill="1" applyBorder="1" applyAlignment="1">
      <alignment horizontal="right" wrapText="1"/>
    </xf>
    <xf numFmtId="168" fontId="35" fillId="39" borderId="19" xfId="0" applyNumberFormat="1" applyFont="1" applyFill="1" applyBorder="1" applyAlignment="1">
      <alignment horizontal="right" wrapText="1"/>
    </xf>
    <xf numFmtId="43" fontId="45" fillId="34" borderId="2" xfId="54" applyFont="1" applyFill="1" applyBorder="1" applyAlignment="1" applyProtection="1">
      <alignment horizontal="right"/>
    </xf>
    <xf numFmtId="2" fontId="53" fillId="36" borderId="0" xfId="0" applyNumberFormat="1" applyFont="1" applyFill="1" applyBorder="1" applyAlignment="1">
      <alignment horizontal="center" wrapText="1"/>
    </xf>
    <xf numFmtId="2" fontId="30" fillId="36" borderId="0" xfId="0" applyNumberFormat="1" applyFont="1" applyFill="1" applyBorder="1" applyAlignment="1">
      <alignment horizontal="center" wrapText="1"/>
    </xf>
    <xf numFmtId="2" fontId="35" fillId="36" borderId="4" xfId="0" applyNumberFormat="1" applyFont="1" applyFill="1" applyBorder="1" applyAlignment="1">
      <alignment horizontal="center" wrapText="1"/>
    </xf>
    <xf numFmtId="166" fontId="53" fillId="36" borderId="0" xfId="0" applyNumberFormat="1" applyFont="1" applyFill="1" applyBorder="1" applyAlignment="1">
      <alignment horizontal="center" wrapText="1"/>
    </xf>
    <xf numFmtId="0" fontId="54" fillId="46" borderId="20" xfId="0" applyFont="1" applyFill="1" applyBorder="1" applyAlignment="1">
      <alignment horizontal="left" wrapText="1" indent="5"/>
    </xf>
    <xf numFmtId="2" fontId="53" fillId="46" borderId="0" xfId="0" applyNumberFormat="1" applyFont="1" applyFill="1" applyBorder="1" applyAlignment="1">
      <alignment horizontal="center"/>
    </xf>
    <xf numFmtId="2" fontId="55" fillId="46" borderId="0" xfId="0" applyNumberFormat="1" applyFont="1" applyFill="1" applyBorder="1" applyAlignment="1">
      <alignment horizontal="center" wrapText="1"/>
    </xf>
    <xf numFmtId="2" fontId="54" fillId="46" borderId="0" xfId="0" applyNumberFormat="1" applyFont="1" applyFill="1" applyBorder="1" applyAlignment="1">
      <alignment horizontal="center" wrapText="1"/>
    </xf>
    <xf numFmtId="0" fontId="30" fillId="46" borderId="0" xfId="0" applyFont="1" applyFill="1"/>
    <xf numFmtId="0" fontId="30" fillId="46" borderId="0" xfId="0" applyFont="1" applyFill="1" applyBorder="1"/>
    <xf numFmtId="0" fontId="31" fillId="36" borderId="20" xfId="0" applyFont="1" applyFill="1" applyBorder="1" applyAlignment="1">
      <alignment horizontal="left" wrapText="1" indent="5"/>
    </xf>
    <xf numFmtId="165" fontId="30" fillId="36" borderId="0" xfId="0" applyNumberFormat="1" applyFont="1" applyFill="1" applyAlignment="1">
      <alignment horizontal="center"/>
    </xf>
    <xf numFmtId="3" fontId="27" fillId="0" borderId="0" xfId="35" applyNumberFormat="1" applyFont="1" applyFill="1" applyBorder="1" applyAlignment="1" applyProtection="1"/>
    <xf numFmtId="1" fontId="30" fillId="36" borderId="0" xfId="0" applyNumberFormat="1" applyFont="1" applyFill="1" applyBorder="1" applyAlignment="1">
      <alignment horizontal="center"/>
    </xf>
    <xf numFmtId="0" fontId="30" fillId="36" borderId="0" xfId="0" applyFont="1" applyFill="1" applyBorder="1" applyAlignment="1">
      <alignment horizontal="left" indent="2"/>
    </xf>
    <xf numFmtId="0" fontId="35" fillId="36" borderId="4" xfId="0" applyFont="1" applyFill="1" applyBorder="1"/>
    <xf numFmtId="0" fontId="0" fillId="36" borderId="0" xfId="0" applyFill="1"/>
    <xf numFmtId="0" fontId="0" fillId="36" borderId="0" xfId="0" applyFill="1" applyAlignment="1">
      <alignment horizontal="center"/>
    </xf>
    <xf numFmtId="2" fontId="29" fillId="36" borderId="0" xfId="33" applyNumberFormat="1" applyFont="1" applyFill="1" applyBorder="1"/>
    <xf numFmtId="1" fontId="40" fillId="42" borderId="0" xfId="0" applyNumberFormat="1" applyFont="1" applyFill="1" applyBorder="1" applyAlignment="1">
      <alignment horizontal="center"/>
    </xf>
    <xf numFmtId="6" fontId="40" fillId="42" borderId="0" xfId="0" applyNumberFormat="1" applyFont="1" applyFill="1" applyBorder="1" applyAlignment="1">
      <alignment horizontal="center"/>
    </xf>
    <xf numFmtId="0" fontId="30" fillId="42" borderId="0" xfId="0" applyFont="1" applyFill="1" applyBorder="1"/>
    <xf numFmtId="176" fontId="57" fillId="42" borderId="0" xfId="0" applyNumberFormat="1" applyFont="1" applyFill="1" applyAlignment="1">
      <alignment horizontal="center"/>
    </xf>
    <xf numFmtId="176" fontId="35" fillId="36" borderId="0" xfId="0" applyNumberFormat="1" applyFont="1" applyFill="1" applyBorder="1" applyAlignment="1">
      <alignment horizontal="center"/>
    </xf>
    <xf numFmtId="166" fontId="30" fillId="42" borderId="0" xfId="0" applyNumberFormat="1" applyFont="1" applyFill="1" applyBorder="1"/>
    <xf numFmtId="177" fontId="30" fillId="36" borderId="0" xfId="0" applyNumberFormat="1" applyFont="1" applyFill="1" applyBorder="1"/>
    <xf numFmtId="174" fontId="30" fillId="36" borderId="0" xfId="0" applyNumberFormat="1" applyFont="1" applyFill="1" applyBorder="1" applyAlignment="1">
      <alignment horizontal="center"/>
    </xf>
    <xf numFmtId="177" fontId="40" fillId="42" borderId="0" xfId="0" applyNumberFormat="1" applyFont="1" applyFill="1" applyBorder="1" applyAlignment="1">
      <alignment horizontal="center"/>
    </xf>
    <xf numFmtId="0" fontId="30" fillId="44" borderId="0" xfId="0" applyFont="1" applyFill="1" applyBorder="1"/>
    <xf numFmtId="0" fontId="40" fillId="44" borderId="0" xfId="0" applyFont="1" applyFill="1" applyBorder="1"/>
    <xf numFmtId="0" fontId="40" fillId="44" borderId="0" xfId="0" applyFont="1" applyFill="1"/>
    <xf numFmtId="0" fontId="30" fillId="47" borderId="0" xfId="0" applyFont="1" applyFill="1" applyBorder="1"/>
    <xf numFmtId="0" fontId="40" fillId="47" borderId="0" xfId="0" applyFont="1" applyFill="1" applyBorder="1"/>
    <xf numFmtId="0" fontId="40" fillId="47" borderId="0" xfId="0" applyFont="1" applyFill="1"/>
    <xf numFmtId="0" fontId="40" fillId="36" borderId="0" xfId="0" applyFont="1" applyFill="1" applyBorder="1"/>
    <xf numFmtId="174" fontId="35" fillId="36" borderId="0" xfId="0" applyNumberFormat="1" applyFont="1" applyFill="1" applyBorder="1" applyAlignment="1">
      <alignment horizontal="center"/>
    </xf>
    <xf numFmtId="9" fontId="35" fillId="36" borderId="0" xfId="0" applyNumberFormat="1" applyFont="1" applyFill="1" applyBorder="1" applyAlignment="1">
      <alignment horizontal="center"/>
    </xf>
    <xf numFmtId="174" fontId="35" fillId="47" borderId="0" xfId="0" applyNumberFormat="1" applyFont="1" applyFill="1" applyBorder="1" applyAlignment="1">
      <alignment horizontal="center"/>
    </xf>
    <xf numFmtId="0" fontId="30" fillId="38" borderId="0" xfId="0" applyFont="1" applyFill="1" applyBorder="1"/>
    <xf numFmtId="4" fontId="30" fillId="36" borderId="0" xfId="0" applyNumberFormat="1" applyFont="1" applyFill="1" applyBorder="1" applyAlignment="1">
      <alignment horizontal="center"/>
    </xf>
    <xf numFmtId="0" fontId="30" fillId="36" borderId="0" xfId="0" applyFont="1" applyFill="1" applyAlignment="1">
      <alignment horizontal="left" indent="1"/>
    </xf>
    <xf numFmtId="0" fontId="22" fillId="36" borderId="18" xfId="0" applyFont="1" applyFill="1" applyBorder="1"/>
    <xf numFmtId="0" fontId="0" fillId="36" borderId="0" xfId="0" applyFill="1" applyBorder="1"/>
    <xf numFmtId="43" fontId="60" fillId="42" borderId="43" xfId="54" applyFont="1" applyFill="1" applyBorder="1" applyAlignment="1" applyProtection="1">
      <alignment horizontal="right"/>
    </xf>
    <xf numFmtId="44" fontId="59" fillId="36" borderId="16" xfId="53" applyFont="1" applyFill="1" applyBorder="1" applyAlignment="1" applyProtection="1">
      <alignment horizontal="right"/>
    </xf>
    <xf numFmtId="43" fontId="59" fillId="36" borderId="16" xfId="54" applyFont="1" applyFill="1" applyBorder="1" applyAlignment="1" applyProtection="1">
      <alignment horizontal="right"/>
    </xf>
    <xf numFmtId="167" fontId="59" fillId="36" borderId="16" xfId="53" applyNumberFormat="1" applyFont="1" applyFill="1" applyBorder="1" applyAlignment="1" applyProtection="1">
      <alignment horizontal="right"/>
    </xf>
    <xf numFmtId="165" fontId="59" fillId="36" borderId="16" xfId="54" applyNumberFormat="1" applyFont="1" applyFill="1" applyBorder="1" applyAlignment="1" applyProtection="1">
      <alignment horizontal="right"/>
    </xf>
    <xf numFmtId="165" fontId="63" fillId="36" borderId="2" xfId="54" applyNumberFormat="1" applyFont="1" applyFill="1" applyBorder="1" applyAlignment="1" applyProtection="1">
      <alignment horizontal="right"/>
    </xf>
    <xf numFmtId="37" fontId="31" fillId="36" borderId="0" xfId="54" applyNumberFormat="1" applyFont="1" applyFill="1" applyBorder="1" applyAlignment="1" applyProtection="1">
      <alignment horizontal="right"/>
    </xf>
    <xf numFmtId="175" fontId="31" fillId="36" borderId="0" xfId="54" applyNumberFormat="1" applyFont="1" applyFill="1" applyBorder="1" applyAlignment="1" applyProtection="1">
      <alignment horizontal="right"/>
    </xf>
    <xf numFmtId="176" fontId="57" fillId="36" borderId="0" xfId="0" applyNumberFormat="1" applyFont="1" applyFill="1" applyAlignment="1">
      <alignment horizontal="center"/>
    </xf>
    <xf numFmtId="0" fontId="40" fillId="36" borderId="0" xfId="0" applyFont="1" applyFill="1" applyBorder="1" applyAlignment="1">
      <alignment horizontal="center"/>
    </xf>
    <xf numFmtId="6" fontId="40" fillId="36" borderId="0" xfId="0" applyNumberFormat="1" applyFont="1" applyFill="1" applyBorder="1" applyAlignment="1">
      <alignment horizontal="center"/>
    </xf>
    <xf numFmtId="177" fontId="40" fillId="36" borderId="0" xfId="0" applyNumberFormat="1" applyFont="1" applyFill="1" applyBorder="1" applyAlignment="1">
      <alignment horizontal="center"/>
    </xf>
    <xf numFmtId="43" fontId="30" fillId="36" borderId="0" xfId="0" applyNumberFormat="1" applyFont="1" applyFill="1" applyBorder="1"/>
    <xf numFmtId="43" fontId="30" fillId="36" borderId="0" xfId="54" applyFont="1" applyFill="1" applyBorder="1" applyAlignment="1" applyProtection="1">
      <alignment horizontal="right"/>
    </xf>
    <xf numFmtId="43" fontId="34" fillId="36" borderId="0" xfId="54" applyFont="1" applyFill="1" applyBorder="1" applyAlignment="1" applyProtection="1">
      <alignment horizontal="center"/>
    </xf>
    <xf numFmtId="0" fontId="30" fillId="36" borderId="0" xfId="0" applyFont="1" applyFill="1" applyBorder="1" applyAlignment="1">
      <alignment horizontal="right"/>
    </xf>
    <xf numFmtId="9" fontId="30" fillId="36" borderId="0" xfId="52" applyNumberFormat="1" applyFont="1" applyFill="1" applyBorder="1" applyAlignment="1"/>
    <xf numFmtId="3" fontId="30" fillId="36" borderId="0" xfId="0" applyNumberFormat="1" applyFont="1" applyFill="1" applyBorder="1" applyAlignment="1">
      <alignment horizontal="right"/>
    </xf>
    <xf numFmtId="1" fontId="30" fillId="36" borderId="0" xfId="0" applyNumberFormat="1" applyFont="1" applyFill="1" applyBorder="1" applyAlignment="1">
      <alignment horizontal="right"/>
    </xf>
    <xf numFmtId="178" fontId="30" fillId="36" borderId="0" xfId="0" applyNumberFormat="1" applyFont="1" applyFill="1" applyBorder="1" applyAlignment="1">
      <alignment horizontal="right"/>
    </xf>
    <xf numFmtId="1" fontId="56" fillId="36" borderId="0" xfId="0" applyNumberFormat="1" applyFont="1" applyFill="1" applyBorder="1" applyAlignment="1">
      <alignment horizontal="right"/>
    </xf>
    <xf numFmtId="0" fontId="30" fillId="36" borderId="0" xfId="0" applyNumberFormat="1" applyFont="1" applyFill="1" applyBorder="1" applyAlignment="1">
      <alignment horizontal="right"/>
    </xf>
    <xf numFmtId="3" fontId="56" fillId="36" borderId="0" xfId="0" applyNumberFormat="1" applyFont="1" applyFill="1" applyBorder="1" applyAlignment="1">
      <alignment horizontal="right"/>
    </xf>
    <xf numFmtId="165" fontId="30" fillId="36" borderId="0" xfId="0" applyNumberFormat="1" applyFont="1" applyFill="1" applyBorder="1" applyAlignment="1">
      <alignment horizontal="right"/>
    </xf>
    <xf numFmtId="43" fontId="31" fillId="36" borderId="0" xfId="54" applyFont="1" applyFill="1" applyBorder="1" applyAlignment="1" applyProtection="1">
      <alignment horizontal="center"/>
    </xf>
    <xf numFmtId="176" fontId="30" fillId="36" borderId="0" xfId="0" applyNumberFormat="1" applyFont="1" applyFill="1" applyBorder="1" applyAlignment="1">
      <alignment horizontal="center"/>
    </xf>
    <xf numFmtId="176" fontId="30" fillId="36" borderId="0" xfId="0" applyNumberFormat="1" applyFont="1" applyFill="1" applyBorder="1"/>
    <xf numFmtId="176" fontId="65" fillId="36" borderId="0" xfId="0" applyNumberFormat="1" applyFont="1" applyFill="1" applyAlignment="1">
      <alignment horizontal="center"/>
    </xf>
    <xf numFmtId="0" fontId="37" fillId="36" borderId="0" xfId="35" applyNumberFormat="1" applyFont="1" applyFill="1" applyBorder="1" applyAlignment="1" applyProtection="1"/>
    <xf numFmtId="0" fontId="35" fillId="36" borderId="0" xfId="35" applyNumberFormat="1" applyFont="1" applyFill="1" applyBorder="1" applyAlignment="1" applyProtection="1"/>
    <xf numFmtId="165" fontId="30" fillId="36" borderId="0" xfId="54" applyNumberFormat="1" applyFont="1" applyFill="1" applyBorder="1" applyAlignment="1" applyProtection="1">
      <alignment horizontal="right"/>
    </xf>
    <xf numFmtId="0" fontId="35" fillId="36" borderId="18" xfId="0" applyFont="1" applyFill="1" applyBorder="1"/>
    <xf numFmtId="0" fontId="30" fillId="38" borderId="0" xfId="0" applyFont="1" applyFill="1"/>
    <xf numFmtId="0" fontId="30" fillId="45" borderId="0" xfId="0" applyFont="1" applyFill="1" applyBorder="1"/>
    <xf numFmtId="3" fontId="26" fillId="36" borderId="0" xfId="51" applyNumberFormat="1" applyFont="1" applyFill="1" applyBorder="1" applyAlignment="1" applyProtection="1">
      <alignment horizontal="right"/>
    </xf>
    <xf numFmtId="43" fontId="28" fillId="36" borderId="0" xfId="54" applyFont="1" applyFill="1" applyBorder="1" applyAlignment="1" applyProtection="1">
      <alignment horizontal="right"/>
    </xf>
    <xf numFmtId="165" fontId="28" fillId="36" borderId="0" xfId="54" applyNumberFormat="1" applyFont="1" applyFill="1" applyBorder="1" applyAlignment="1" applyProtection="1">
      <alignment horizontal="right"/>
    </xf>
    <xf numFmtId="43" fontId="28" fillId="36" borderId="0" xfId="54" applyFont="1" applyFill="1" applyBorder="1" applyAlignment="1" applyProtection="1"/>
    <xf numFmtId="43" fontId="34" fillId="36" borderId="0" xfId="54" applyFont="1" applyFill="1" applyBorder="1" applyAlignment="1" applyProtection="1"/>
    <xf numFmtId="0" fontId="36" fillId="36" borderId="0" xfId="0" applyFont="1" applyFill="1" applyBorder="1"/>
    <xf numFmtId="165" fontId="66" fillId="36" borderId="0" xfId="54" applyNumberFormat="1" applyFont="1" applyFill="1" applyBorder="1" applyAlignment="1" applyProtection="1">
      <alignment horizontal="right"/>
    </xf>
    <xf numFmtId="43" fontId="66" fillId="36" borderId="0" xfId="54" applyFont="1" applyFill="1" applyBorder="1" applyAlignment="1" applyProtection="1">
      <alignment horizontal="right"/>
    </xf>
    <xf numFmtId="0" fontId="67" fillId="36" borderId="0" xfId="0" applyFont="1" applyFill="1"/>
    <xf numFmtId="0" fontId="67" fillId="36" borderId="0" xfId="0" applyFont="1" applyFill="1" applyAlignment="1">
      <alignment horizontal="center"/>
    </xf>
    <xf numFmtId="3" fontId="68" fillId="36" borderId="0" xfId="0" applyNumberFormat="1" applyFont="1" applyFill="1" applyAlignment="1">
      <alignment horizontal="center"/>
    </xf>
    <xf numFmtId="0" fontId="68" fillId="36" borderId="0" xfId="0" applyFont="1" applyFill="1" applyAlignment="1">
      <alignment horizontal="center"/>
    </xf>
    <xf numFmtId="0" fontId="4" fillId="36" borderId="4" xfId="0" applyFont="1" applyFill="1" applyBorder="1" applyAlignment="1">
      <alignment horizontal="center"/>
    </xf>
    <xf numFmtId="0" fontId="4" fillId="36" borderId="4" xfId="0" applyFont="1" applyFill="1" applyBorder="1"/>
    <xf numFmtId="0" fontId="69" fillId="36" borderId="0" xfId="0" applyFont="1" applyFill="1" applyAlignment="1">
      <alignment horizontal="center"/>
    </xf>
    <xf numFmtId="3" fontId="67" fillId="36" borderId="0" xfId="0" applyNumberFormat="1" applyFont="1" applyFill="1" applyAlignment="1">
      <alignment horizontal="center"/>
    </xf>
    <xf numFmtId="0" fontId="67" fillId="36" borderId="0" xfId="0" applyFont="1" applyFill="1" applyAlignment="1">
      <alignment horizontal="left" indent="2"/>
    </xf>
    <xf numFmtId="178" fontId="67" fillId="36" borderId="0" xfId="0" applyNumberFormat="1" applyFont="1" applyFill="1" applyAlignment="1">
      <alignment horizontal="center"/>
    </xf>
    <xf numFmtId="173" fontId="67" fillId="36" borderId="0" xfId="52" applyNumberFormat="1" applyFont="1" applyFill="1" applyAlignment="1">
      <alignment horizontal="center"/>
    </xf>
    <xf numFmtId="180" fontId="67" fillId="36" borderId="0" xfId="0" applyNumberFormat="1" applyFont="1" applyFill="1" applyAlignment="1">
      <alignment horizontal="center"/>
    </xf>
    <xf numFmtId="0" fontId="4" fillId="36" borderId="18" xfId="0" applyFont="1" applyFill="1" applyBorder="1"/>
    <xf numFmtId="0" fontId="67" fillId="43" borderId="0" xfId="0" applyFont="1" applyFill="1"/>
    <xf numFmtId="3" fontId="67" fillId="36" borderId="0" xfId="0" applyNumberFormat="1" applyFont="1" applyFill="1"/>
    <xf numFmtId="0" fontId="67" fillId="36" borderId="0" xfId="0" applyFont="1" applyFill="1" applyAlignment="1">
      <alignment horizontal="left" indent="1"/>
    </xf>
    <xf numFmtId="0" fontId="70" fillId="36" borderId="0" xfId="0" applyFont="1" applyFill="1"/>
    <xf numFmtId="3" fontId="70" fillId="36" borderId="0" xfId="0" applyNumberFormat="1" applyFont="1" applyFill="1"/>
    <xf numFmtId="4" fontId="67" fillId="36" borderId="0" xfId="0" applyNumberFormat="1" applyFont="1" applyFill="1"/>
    <xf numFmtId="3" fontId="48" fillId="36" borderId="0" xfId="0" applyNumberFormat="1" applyFont="1" applyFill="1"/>
    <xf numFmtId="3" fontId="58" fillId="36" borderId="0" xfId="0" applyNumberFormat="1" applyFont="1" applyFill="1"/>
    <xf numFmtId="0" fontId="58" fillId="36" borderId="0" xfId="0" applyFont="1" applyFill="1"/>
    <xf numFmtId="4" fontId="67" fillId="36" borderId="18" xfId="0" applyNumberFormat="1" applyFont="1" applyFill="1" applyBorder="1" applyAlignment="1">
      <alignment horizontal="center"/>
    </xf>
    <xf numFmtId="4" fontId="67" fillId="36" borderId="17" xfId="0" applyNumberFormat="1" applyFont="1" applyFill="1" applyBorder="1" applyAlignment="1">
      <alignment horizontal="center"/>
    </xf>
    <xf numFmtId="0" fontId="48" fillId="36" borderId="0" xfId="64" applyFont="1" applyFill="1" applyAlignment="1">
      <alignment horizontal="left"/>
    </xf>
    <xf numFmtId="4" fontId="67" fillId="36" borderId="0" xfId="0" applyNumberFormat="1" applyFont="1" applyFill="1" applyBorder="1" applyAlignment="1">
      <alignment horizontal="center"/>
    </xf>
    <xf numFmtId="4" fontId="67" fillId="36" borderId="16" xfId="0" applyNumberFormat="1" applyFont="1" applyFill="1" applyBorder="1" applyAlignment="1">
      <alignment horizontal="center"/>
    </xf>
    <xf numFmtId="4" fontId="70" fillId="36" borderId="19" xfId="0" applyNumberFormat="1" applyFont="1" applyFill="1" applyBorder="1" applyAlignment="1">
      <alignment horizontal="center"/>
    </xf>
    <xf numFmtId="4" fontId="70" fillId="36" borderId="0" xfId="0" applyNumberFormat="1" applyFont="1" applyFill="1" applyBorder="1" applyAlignment="1">
      <alignment horizontal="center"/>
    </xf>
    <xf numFmtId="4" fontId="70" fillId="36" borderId="34" xfId="0" applyNumberFormat="1" applyFont="1" applyFill="1" applyBorder="1" applyAlignment="1">
      <alignment horizontal="center"/>
    </xf>
    <xf numFmtId="4" fontId="70" fillId="36" borderId="4" xfId="0" applyNumberFormat="1" applyFont="1" applyFill="1" applyBorder="1" applyAlignment="1">
      <alignment horizontal="center"/>
    </xf>
    <xf numFmtId="4" fontId="67" fillId="36" borderId="26" xfId="0" applyNumberFormat="1" applyFont="1" applyFill="1" applyBorder="1" applyAlignment="1">
      <alignment horizontal="center"/>
    </xf>
    <xf numFmtId="0" fontId="72" fillId="36" borderId="0" xfId="0" applyFont="1" applyFill="1"/>
    <xf numFmtId="3" fontId="67" fillId="36" borderId="18" xfId="0" applyNumberFormat="1" applyFont="1" applyFill="1" applyBorder="1" applyAlignment="1">
      <alignment horizontal="center"/>
    </xf>
    <xf numFmtId="3" fontId="67" fillId="36" borderId="17" xfId="0" applyNumberFormat="1" applyFont="1" applyFill="1" applyBorder="1" applyAlignment="1">
      <alignment horizontal="center"/>
    </xf>
    <xf numFmtId="3" fontId="67" fillId="36" borderId="0" xfId="0" applyNumberFormat="1" applyFont="1" applyFill="1" applyBorder="1" applyAlignment="1">
      <alignment horizontal="center"/>
    </xf>
    <xf numFmtId="3" fontId="67" fillId="36" borderId="16" xfId="0" applyNumberFormat="1" applyFont="1" applyFill="1" applyBorder="1" applyAlignment="1">
      <alignment horizontal="center"/>
    </xf>
    <xf numFmtId="0" fontId="48" fillId="36" borderId="0" xfId="64" applyFont="1" applyFill="1"/>
    <xf numFmtId="3" fontId="70" fillId="36" borderId="19" xfId="0" applyNumberFormat="1" applyFont="1" applyFill="1" applyBorder="1" applyAlignment="1">
      <alignment horizontal="center"/>
    </xf>
    <xf numFmtId="3" fontId="70" fillId="36" borderId="0" xfId="0" applyNumberFormat="1" applyFont="1" applyFill="1" applyBorder="1" applyAlignment="1">
      <alignment horizontal="center"/>
    </xf>
    <xf numFmtId="3" fontId="70" fillId="36" borderId="34" xfId="0" applyNumberFormat="1" applyFont="1" applyFill="1" applyBorder="1" applyAlignment="1">
      <alignment horizontal="center"/>
    </xf>
    <xf numFmtId="3" fontId="70" fillId="36" borderId="4" xfId="0" applyNumberFormat="1" applyFont="1" applyFill="1" applyBorder="1" applyAlignment="1">
      <alignment horizontal="center"/>
    </xf>
    <xf numFmtId="3" fontId="67" fillId="36" borderId="26" xfId="0" applyNumberFormat="1" applyFont="1" applyFill="1" applyBorder="1" applyAlignment="1">
      <alignment horizontal="center"/>
    </xf>
    <xf numFmtId="0" fontId="73" fillId="36" borderId="0" xfId="64" applyFont="1" applyFill="1" applyAlignment="1">
      <alignment horizontal="left"/>
    </xf>
    <xf numFmtId="3" fontId="72" fillId="36" borderId="32" xfId="0" applyNumberFormat="1" applyFont="1" applyFill="1" applyBorder="1" applyAlignment="1">
      <alignment horizontal="center"/>
    </xf>
    <xf numFmtId="3" fontId="72" fillId="36" borderId="33" xfId="0" applyNumberFormat="1" applyFont="1" applyFill="1" applyBorder="1" applyAlignment="1">
      <alignment horizontal="center"/>
    </xf>
    <xf numFmtId="3" fontId="72" fillId="36" borderId="35" xfId="0" applyNumberFormat="1" applyFont="1" applyFill="1" applyBorder="1" applyAlignment="1">
      <alignment horizontal="center"/>
    </xf>
    <xf numFmtId="0" fontId="48" fillId="36" borderId="0" xfId="64" applyFont="1" applyFill="1" applyAlignment="1">
      <alignment vertical="center"/>
    </xf>
    <xf numFmtId="0" fontId="48" fillId="36" borderId="0" xfId="64" applyFont="1" applyFill="1" applyAlignment="1">
      <alignment horizontal="left" vertical="center"/>
    </xf>
    <xf numFmtId="0" fontId="30" fillId="45" borderId="0" xfId="0" applyFont="1" applyFill="1"/>
    <xf numFmtId="43" fontId="28" fillId="45" borderId="0" xfId="54" applyFont="1" applyFill="1" applyBorder="1" applyAlignment="1" applyProtection="1">
      <alignment horizontal="right"/>
    </xf>
    <xf numFmtId="43" fontId="66" fillId="45" borderId="0" xfId="54" applyFont="1" applyFill="1" applyBorder="1" applyAlignment="1" applyProtection="1">
      <alignment horizontal="right"/>
    </xf>
    <xf numFmtId="43" fontId="34" fillId="45" borderId="0" xfId="54" applyFont="1" applyFill="1" applyBorder="1" applyAlignment="1" applyProtection="1">
      <alignment horizontal="right"/>
    </xf>
    <xf numFmtId="3" fontId="26" fillId="45" borderId="0" xfId="51" applyNumberFormat="1" applyFont="1" applyFill="1" applyBorder="1" applyAlignment="1" applyProtection="1">
      <alignment horizontal="right"/>
    </xf>
    <xf numFmtId="43" fontId="31" fillId="45" borderId="0" xfId="54" applyFont="1" applyFill="1" applyBorder="1" applyAlignment="1" applyProtection="1">
      <alignment horizontal="right"/>
    </xf>
    <xf numFmtId="10" fontId="34" fillId="36" borderId="0" xfId="54" applyNumberFormat="1" applyFont="1" applyFill="1" applyBorder="1" applyAlignment="1" applyProtection="1">
      <alignment horizontal="right"/>
    </xf>
    <xf numFmtId="0" fontId="0" fillId="36" borderId="0" xfId="0" applyFill="1" applyAlignment="1">
      <alignment horizontal="left" indent="1"/>
    </xf>
    <xf numFmtId="0" fontId="48" fillId="36" borderId="0" xfId="65" applyFill="1" applyBorder="1" applyAlignment="1">
      <alignment horizontal="right"/>
    </xf>
    <xf numFmtId="0" fontId="48" fillId="36" borderId="0" xfId="65" applyFill="1" applyBorder="1"/>
    <xf numFmtId="0" fontId="48" fillId="36" borderId="42" xfId="65" applyFill="1" applyBorder="1"/>
    <xf numFmtId="0" fontId="48" fillId="36" borderId="22" xfId="65" applyFill="1" applyBorder="1"/>
    <xf numFmtId="0" fontId="48" fillId="36" borderId="21" xfId="65" applyFill="1" applyBorder="1"/>
    <xf numFmtId="183" fontId="74" fillId="36" borderId="41" xfId="66" applyNumberFormat="1" applyFont="1" applyFill="1" applyBorder="1" applyProtection="1">
      <protection locked="0"/>
    </xf>
    <xf numFmtId="0" fontId="0" fillId="36" borderId="20" xfId="65" applyFont="1" applyFill="1" applyBorder="1" applyAlignment="1">
      <alignment horizontal="left" vertical="center"/>
    </xf>
    <xf numFmtId="0" fontId="0" fillId="36" borderId="0" xfId="65" applyFont="1" applyFill="1" applyBorder="1"/>
    <xf numFmtId="0" fontId="0" fillId="36" borderId="20" xfId="65" applyFont="1" applyFill="1" applyBorder="1"/>
    <xf numFmtId="0" fontId="75" fillId="36" borderId="41" xfId="65" applyFont="1" applyFill="1" applyBorder="1" applyAlignment="1">
      <alignment horizontal="right"/>
    </xf>
    <xf numFmtId="0" fontId="75" fillId="36" borderId="0" xfId="65" applyFont="1" applyFill="1" applyBorder="1" applyAlignment="1">
      <alignment vertical="center"/>
    </xf>
    <xf numFmtId="0" fontId="75" fillId="36" borderId="20" xfId="65" applyFont="1" applyFill="1" applyBorder="1" applyAlignment="1">
      <alignment vertical="center"/>
    </xf>
    <xf numFmtId="184" fontId="74" fillId="36" borderId="41" xfId="66" applyNumberFormat="1" applyFont="1" applyFill="1" applyBorder="1" applyProtection="1">
      <protection locked="0"/>
    </xf>
    <xf numFmtId="9" fontId="74" fillId="46" borderId="41" xfId="52" applyFont="1" applyFill="1" applyBorder="1" applyProtection="1">
      <protection locked="0"/>
    </xf>
    <xf numFmtId="0" fontId="48" fillId="36" borderId="41" xfId="65" applyFill="1" applyBorder="1"/>
    <xf numFmtId="0" fontId="48" fillId="36" borderId="20" xfId="65" applyFill="1" applyBorder="1"/>
    <xf numFmtId="0" fontId="48" fillId="49" borderId="25" xfId="65" applyFill="1" applyBorder="1"/>
    <xf numFmtId="0" fontId="48" fillId="49" borderId="24" xfId="65" quotePrefix="1" applyFill="1" applyBorder="1" applyAlignment="1">
      <alignment horizontal="left"/>
    </xf>
    <xf numFmtId="0" fontId="73" fillId="49" borderId="23" xfId="65" applyFont="1" applyFill="1" applyBorder="1" applyAlignment="1">
      <alignment vertical="center"/>
    </xf>
    <xf numFmtId="0" fontId="48" fillId="36" borderId="22" xfId="67" applyFill="1" applyBorder="1"/>
    <xf numFmtId="0" fontId="0" fillId="36" borderId="21" xfId="67" applyFont="1" applyFill="1" applyBorder="1"/>
    <xf numFmtId="0" fontId="75" fillId="36" borderId="20" xfId="65" applyFont="1" applyFill="1" applyBorder="1"/>
    <xf numFmtId="0" fontId="48" fillId="49" borderId="40" xfId="65" applyFill="1" applyBorder="1"/>
    <xf numFmtId="0" fontId="48" fillId="49" borderId="30" xfId="65" applyFill="1" applyBorder="1"/>
    <xf numFmtId="0" fontId="73" fillId="49" borderId="36" xfId="65" applyFont="1" applyFill="1" applyBorder="1" applyAlignment="1">
      <alignment vertical="center"/>
    </xf>
    <xf numFmtId="173" fontId="74" fillId="36" borderId="41" xfId="66" applyNumberFormat="1" applyFont="1" applyFill="1" applyBorder="1" applyAlignment="1" applyProtection="1">
      <alignment horizontal="right"/>
      <protection locked="0"/>
    </xf>
    <xf numFmtId="0" fontId="48" fillId="36" borderId="0" xfId="67" applyFill="1" applyBorder="1"/>
    <xf numFmtId="4" fontId="74" fillId="36" borderId="41" xfId="66" applyNumberFormat="1" applyFont="1" applyFill="1" applyBorder="1" applyAlignment="1" applyProtection="1">
      <alignment horizontal="right"/>
    </xf>
    <xf numFmtId="185" fontId="74" fillId="46" borderId="42" xfId="65" applyNumberFormat="1" applyFont="1" applyFill="1" applyBorder="1" applyAlignment="1">
      <alignment horizontal="center"/>
    </xf>
    <xf numFmtId="0" fontId="74" fillId="46" borderId="21" xfId="65" applyFont="1" applyFill="1" applyBorder="1"/>
    <xf numFmtId="185" fontId="74" fillId="46" borderId="41" xfId="65" applyNumberFormat="1" applyFont="1" applyFill="1" applyBorder="1" applyAlignment="1">
      <alignment horizontal="center"/>
    </xf>
    <xf numFmtId="0" fontId="74" fillId="46" borderId="20" xfId="65" applyFont="1" applyFill="1" applyBorder="1"/>
    <xf numFmtId="186" fontId="74" fillId="36" borderId="41" xfId="65" applyNumberFormat="1" applyFont="1" applyFill="1" applyBorder="1" applyAlignment="1">
      <alignment horizontal="center"/>
    </xf>
    <xf numFmtId="0" fontId="75" fillId="36" borderId="41" xfId="65" applyFont="1" applyFill="1" applyBorder="1" applyAlignment="1">
      <alignment horizontal="center" vertical="center"/>
    </xf>
    <xf numFmtId="0" fontId="48" fillId="49" borderId="30" xfId="65" quotePrefix="1" applyFill="1" applyBorder="1" applyAlignment="1">
      <alignment horizontal="left"/>
    </xf>
    <xf numFmtId="187" fontId="74" fillId="36" borderId="41" xfId="66" applyNumberFormat="1" applyFont="1" applyFill="1" applyBorder="1" applyAlignment="1" applyProtection="1">
      <alignment horizontal="right"/>
    </xf>
    <xf numFmtId="3" fontId="74" fillId="36" borderId="42" xfId="68" applyNumberFormat="1" applyFont="1" applyFill="1" applyBorder="1" applyAlignment="1" applyProtection="1">
      <alignment horizontal="right"/>
    </xf>
    <xf numFmtId="173" fontId="74" fillId="46" borderId="41" xfId="52" applyNumberFormat="1" applyFont="1" applyFill="1" applyBorder="1" applyProtection="1">
      <protection locked="0"/>
    </xf>
    <xf numFmtId="176" fontId="26" fillId="36" borderId="0" xfId="51" applyNumberFormat="1" applyFont="1" applyFill="1" applyBorder="1" applyAlignment="1" applyProtection="1">
      <alignment horizontal="center"/>
    </xf>
    <xf numFmtId="173" fontId="31" fillId="36" borderId="0" xfId="54" applyNumberFormat="1" applyFont="1" applyFill="1" applyBorder="1" applyAlignment="1" applyProtection="1">
      <alignment horizontal="center"/>
    </xf>
    <xf numFmtId="0" fontId="76" fillId="36" borderId="0" xfId="0" applyFont="1" applyFill="1"/>
    <xf numFmtId="3" fontId="51" fillId="36" borderId="0" xfId="51" applyNumberFormat="1" applyFont="1" applyFill="1" applyBorder="1" applyAlignment="1" applyProtection="1">
      <alignment horizontal="right"/>
    </xf>
    <xf numFmtId="0" fontId="53" fillId="36" borderId="0" xfId="0" applyFont="1" applyFill="1"/>
    <xf numFmtId="176" fontId="29" fillId="36" borderId="0" xfId="51" applyNumberFormat="1" applyFont="1" applyFill="1" applyBorder="1" applyAlignment="1" applyProtection="1">
      <alignment horizontal="center"/>
    </xf>
    <xf numFmtId="176" fontId="28" fillId="36" borderId="0" xfId="51" applyNumberFormat="1" applyFont="1" applyFill="1" applyBorder="1" applyAlignment="1" applyProtection="1">
      <alignment horizontal="center"/>
    </xf>
    <xf numFmtId="9" fontId="28" fillId="36" borderId="0" xfId="52" applyFont="1" applyFill="1" applyBorder="1" applyAlignment="1" applyProtection="1">
      <alignment horizontal="center"/>
    </xf>
    <xf numFmtId="176" fontId="34" fillId="36" borderId="0" xfId="51" applyNumberFormat="1" applyFont="1" applyFill="1" applyBorder="1" applyAlignment="1" applyProtection="1">
      <alignment horizontal="center"/>
    </xf>
    <xf numFmtId="176" fontId="28" fillId="36" borderId="0" xfId="52" applyNumberFormat="1" applyFont="1" applyFill="1" applyBorder="1" applyAlignment="1" applyProtection="1">
      <alignment horizontal="center"/>
    </xf>
    <xf numFmtId="176" fontId="34" fillId="36" borderId="0" xfId="52" applyNumberFormat="1" applyFont="1" applyFill="1" applyBorder="1" applyAlignment="1" applyProtection="1">
      <alignment horizontal="center"/>
    </xf>
    <xf numFmtId="2" fontId="31" fillId="36" borderId="0" xfId="54" applyNumberFormat="1" applyFont="1" applyFill="1" applyBorder="1" applyAlignment="1" applyProtection="1">
      <alignment horizontal="center"/>
    </xf>
    <xf numFmtId="4" fontId="31" fillId="36" borderId="0" xfId="54" applyNumberFormat="1" applyFont="1" applyFill="1" applyBorder="1" applyAlignment="1" applyProtection="1">
      <alignment horizontal="center"/>
    </xf>
    <xf numFmtId="9" fontId="31" fillId="36" borderId="0" xfId="52" applyNumberFormat="1" applyFont="1" applyFill="1" applyBorder="1" applyAlignment="1" applyProtection="1">
      <alignment horizontal="center"/>
    </xf>
    <xf numFmtId="3" fontId="28" fillId="36" borderId="0" xfId="51" applyNumberFormat="1" applyFont="1" applyFill="1" applyBorder="1" applyAlignment="1" applyProtection="1">
      <alignment horizontal="center"/>
    </xf>
    <xf numFmtId="43" fontId="29" fillId="36" borderId="0" xfId="54" applyFont="1" applyFill="1" applyBorder="1" applyAlignment="1" applyProtection="1">
      <alignment horizontal="right"/>
    </xf>
    <xf numFmtId="9" fontId="54" fillId="36" borderId="0" xfId="52" applyFont="1" applyFill="1" applyBorder="1" applyAlignment="1" applyProtection="1">
      <alignment horizontal="center"/>
    </xf>
    <xf numFmtId="10" fontId="52" fillId="36" borderId="0" xfId="54" applyNumberFormat="1" applyFont="1" applyFill="1" applyBorder="1" applyAlignment="1" applyProtection="1">
      <alignment horizontal="right"/>
    </xf>
    <xf numFmtId="9" fontId="54" fillId="36" borderId="0" xfId="54" applyNumberFormat="1" applyFont="1" applyFill="1" applyBorder="1" applyAlignment="1" applyProtection="1">
      <alignment horizontal="center"/>
    </xf>
    <xf numFmtId="0" fontId="53" fillId="0" borderId="0" xfId="0" applyFont="1"/>
    <xf numFmtId="3" fontId="26" fillId="36" borderId="18" xfId="51" applyNumberFormat="1" applyFont="1" applyFill="1" applyBorder="1" applyAlignment="1" applyProtection="1">
      <alignment horizontal="right"/>
    </xf>
    <xf numFmtId="43" fontId="28" fillId="36" borderId="18" xfId="54" applyFont="1" applyFill="1" applyBorder="1" applyAlignment="1" applyProtection="1">
      <alignment horizontal="right"/>
    </xf>
    <xf numFmtId="43" fontId="31" fillId="36" borderId="18" xfId="54" applyFont="1" applyFill="1" applyBorder="1" applyAlignment="1" applyProtection="1">
      <alignment horizontal="right"/>
    </xf>
    <xf numFmtId="43" fontId="34" fillId="36" borderId="18" xfId="54" applyFont="1" applyFill="1" applyBorder="1" applyAlignment="1" applyProtection="1">
      <alignment horizontal="right"/>
    </xf>
    <xf numFmtId="0" fontId="35" fillId="45" borderId="0" xfId="0" applyFont="1" applyFill="1" applyBorder="1"/>
    <xf numFmtId="0" fontId="36" fillId="45" borderId="0" xfId="0" applyFont="1" applyFill="1" applyBorder="1"/>
    <xf numFmtId="43" fontId="26" fillId="36" borderId="18" xfId="54" applyFont="1" applyFill="1" applyBorder="1" applyAlignment="1" applyProtection="1">
      <alignment horizontal="right"/>
    </xf>
    <xf numFmtId="43" fontId="32" fillId="36" borderId="18" xfId="54" applyFont="1" applyFill="1" applyBorder="1" applyAlignment="1" applyProtection="1">
      <alignment horizontal="right"/>
    </xf>
    <xf numFmtId="43" fontId="38" fillId="36" borderId="18" xfId="54" applyFont="1" applyFill="1" applyBorder="1" applyAlignment="1" applyProtection="1">
      <alignment horizontal="right"/>
    </xf>
    <xf numFmtId="10" fontId="34" fillId="36" borderId="18" xfId="54" applyNumberFormat="1" applyFont="1" applyFill="1" applyBorder="1" applyAlignment="1" applyProtection="1">
      <alignment horizontal="right"/>
    </xf>
    <xf numFmtId="43" fontId="66" fillId="36" borderId="0" xfId="54" applyNumberFormat="1" applyFont="1" applyFill="1" applyBorder="1" applyAlignment="1" applyProtection="1">
      <alignment horizontal="right"/>
    </xf>
    <xf numFmtId="3" fontId="31" fillId="36" borderId="0" xfId="0" applyNumberFormat="1" applyFont="1" applyFill="1" applyBorder="1" applyAlignment="1">
      <alignment horizontal="center"/>
    </xf>
    <xf numFmtId="0" fontId="30" fillId="36" borderId="0" xfId="0" applyFont="1" applyFill="1" applyBorder="1" applyAlignment="1">
      <alignment horizontal="left" indent="1"/>
    </xf>
    <xf numFmtId="3" fontId="32" fillId="36" borderId="4" xfId="0" applyNumberFormat="1" applyFont="1" applyFill="1" applyBorder="1" applyAlignment="1">
      <alignment horizontal="center"/>
    </xf>
    <xf numFmtId="0" fontId="35" fillId="36" borderId="33" xfId="0" applyFont="1" applyFill="1" applyBorder="1"/>
    <xf numFmtId="3" fontId="32" fillId="36" borderId="33" xfId="0" applyNumberFormat="1" applyFont="1" applyFill="1" applyBorder="1" applyAlignment="1">
      <alignment horizontal="center"/>
    </xf>
    <xf numFmtId="0" fontId="32" fillId="36" borderId="4" xfId="0" applyFont="1" applyFill="1" applyBorder="1"/>
    <xf numFmtId="0" fontId="35" fillId="36" borderId="18" xfId="0" applyFont="1" applyFill="1" applyBorder="1" applyAlignment="1">
      <alignment horizontal="left" indent="1"/>
    </xf>
    <xf numFmtId="3" fontId="32" fillId="36" borderId="18" xfId="0" applyNumberFormat="1" applyFont="1" applyFill="1" applyBorder="1" applyAlignment="1">
      <alignment horizontal="center"/>
    </xf>
    <xf numFmtId="3" fontId="66" fillId="36" borderId="0" xfId="0" applyNumberFormat="1" applyFont="1" applyFill="1" applyBorder="1" applyAlignment="1">
      <alignment horizontal="center"/>
    </xf>
    <xf numFmtId="0" fontId="53" fillId="36" borderId="0" xfId="0" quotePrefix="1" applyFont="1" applyFill="1" applyBorder="1" applyAlignment="1">
      <alignment horizontal="left" indent="3"/>
    </xf>
    <xf numFmtId="0" fontId="34" fillId="36" borderId="0" xfId="0" applyFont="1" applyFill="1" applyBorder="1"/>
    <xf numFmtId="0" fontId="30" fillId="36" borderId="0" xfId="0" quotePrefix="1" applyFont="1" applyFill="1" applyBorder="1" applyAlignment="1">
      <alignment horizontal="left" indent="2"/>
    </xf>
    <xf numFmtId="0" fontId="53" fillId="36" borderId="0" xfId="0" quotePrefix="1" applyFont="1" applyFill="1" applyBorder="1" applyAlignment="1">
      <alignment horizontal="left" indent="2"/>
    </xf>
    <xf numFmtId="0" fontId="35" fillId="36" borderId="0" xfId="0" quotePrefix="1" applyFont="1" applyFill="1" applyBorder="1" applyAlignment="1">
      <alignment horizontal="left" indent="2"/>
    </xf>
    <xf numFmtId="0" fontId="35" fillId="36" borderId="0" xfId="0" applyFont="1" applyFill="1" applyBorder="1" applyAlignment="1">
      <alignment horizontal="left" indent="1"/>
    </xf>
    <xf numFmtId="0" fontId="53" fillId="36" borderId="0" xfId="0" applyFont="1" applyFill="1" applyBorder="1" applyAlignment="1">
      <alignment horizontal="left" indent="2"/>
    </xf>
    <xf numFmtId="0" fontId="30" fillId="36" borderId="18" xfId="0" applyFont="1" applyFill="1" applyBorder="1" applyAlignment="1">
      <alignment horizontal="left" indent="1"/>
    </xf>
    <xf numFmtId="9" fontId="66" fillId="36" borderId="0" xfId="52" applyFont="1" applyFill="1" applyBorder="1" applyAlignment="1" applyProtection="1">
      <alignment horizontal="right"/>
    </xf>
    <xf numFmtId="176" fontId="66" fillId="36" borderId="0" xfId="54" applyNumberFormat="1" applyFont="1" applyFill="1" applyBorder="1" applyAlignment="1" applyProtection="1">
      <alignment horizontal="right"/>
    </xf>
    <xf numFmtId="3" fontId="31" fillId="36" borderId="0" xfId="54" applyNumberFormat="1" applyFont="1" applyFill="1" applyBorder="1" applyAlignment="1" applyProtection="1">
      <alignment horizontal="center"/>
    </xf>
    <xf numFmtId="3" fontId="54" fillId="36" borderId="0" xfId="0" applyNumberFormat="1" applyFont="1" applyFill="1" applyBorder="1" applyAlignment="1">
      <alignment horizontal="center"/>
    </xf>
    <xf numFmtId="10" fontId="28" fillId="36" borderId="0" xfId="52" applyNumberFormat="1" applyFont="1" applyFill="1" applyBorder="1" applyAlignment="1" applyProtection="1">
      <alignment horizontal="center"/>
    </xf>
    <xf numFmtId="9" fontId="29" fillId="36" borderId="0" xfId="54" applyNumberFormat="1" applyFont="1" applyFill="1" applyBorder="1" applyAlignment="1" applyProtection="1">
      <alignment horizontal="center"/>
    </xf>
    <xf numFmtId="176" fontId="28" fillId="36" borderId="0" xfId="54" applyNumberFormat="1" applyFont="1" applyFill="1" applyBorder="1" applyAlignment="1" applyProtection="1">
      <alignment horizontal="right"/>
    </xf>
    <xf numFmtId="43" fontId="30" fillId="36" borderId="0" xfId="0" applyNumberFormat="1" applyFont="1" applyFill="1" applyBorder="1" applyAlignment="1">
      <alignment horizontal="center"/>
    </xf>
    <xf numFmtId="43" fontId="31" fillId="36" borderId="0" xfId="0" applyNumberFormat="1" applyFont="1" applyFill="1"/>
    <xf numFmtId="43" fontId="28" fillId="36" borderId="0" xfId="54" applyNumberFormat="1" applyFont="1" applyFill="1" applyBorder="1" applyAlignment="1" applyProtection="1">
      <alignment horizontal="center"/>
    </xf>
    <xf numFmtId="43" fontId="28" fillId="36" borderId="0" xfId="54" applyNumberFormat="1" applyFont="1" applyFill="1" applyBorder="1" applyAlignment="1" applyProtection="1">
      <alignment horizontal="right"/>
    </xf>
    <xf numFmtId="43" fontId="31" fillId="36" borderId="0" xfId="54" applyNumberFormat="1" applyFont="1" applyFill="1" applyBorder="1" applyAlignment="1" applyProtection="1">
      <alignment horizontal="center"/>
    </xf>
    <xf numFmtId="43" fontId="34" fillId="36" borderId="0" xfId="54" applyNumberFormat="1" applyFont="1" applyFill="1" applyBorder="1" applyAlignment="1" applyProtection="1">
      <alignment horizontal="center"/>
    </xf>
    <xf numFmtId="43" fontId="34" fillId="36" borderId="0" xfId="54" applyNumberFormat="1" applyFont="1" applyFill="1" applyBorder="1" applyAlignment="1" applyProtection="1">
      <alignment horizontal="right"/>
    </xf>
    <xf numFmtId="43" fontId="31" fillId="36" borderId="0" xfId="54" applyNumberFormat="1" applyFont="1" applyFill="1" applyBorder="1" applyAlignment="1" applyProtection="1">
      <alignment horizontal="right"/>
    </xf>
    <xf numFmtId="43" fontId="28" fillId="36" borderId="0" xfId="54" applyNumberFormat="1" applyFont="1" applyFill="1" applyBorder="1" applyAlignment="1" applyProtection="1"/>
    <xf numFmtId="43" fontId="34" fillId="36" borderId="0" xfId="54" applyNumberFormat="1" applyFont="1" applyFill="1" applyBorder="1" applyAlignment="1" applyProtection="1"/>
    <xf numFmtId="43" fontId="28" fillId="36" borderId="18" xfId="54" applyNumberFormat="1" applyFont="1" applyFill="1" applyBorder="1" applyAlignment="1" applyProtection="1">
      <alignment horizontal="right"/>
    </xf>
    <xf numFmtId="43" fontId="31" fillId="36" borderId="18" xfId="54" applyNumberFormat="1" applyFont="1" applyFill="1" applyBorder="1" applyAlignment="1" applyProtection="1">
      <alignment horizontal="center"/>
    </xf>
    <xf numFmtId="43" fontId="34" fillId="36" borderId="18" xfId="54" applyNumberFormat="1" applyFont="1" applyFill="1" applyBorder="1" applyAlignment="1" applyProtection="1">
      <alignment horizontal="center"/>
    </xf>
    <xf numFmtId="43" fontId="28" fillId="36" borderId="18" xfId="54" applyNumberFormat="1" applyFont="1" applyFill="1" applyBorder="1" applyAlignment="1" applyProtection="1">
      <alignment horizontal="center"/>
    </xf>
    <xf numFmtId="43" fontId="34" fillId="36" borderId="18" xfId="54" applyNumberFormat="1" applyFont="1" applyFill="1" applyBorder="1" applyAlignment="1" applyProtection="1">
      <alignment horizontal="right"/>
    </xf>
    <xf numFmtId="43" fontId="31" fillId="36" borderId="18" xfId="0" applyNumberFormat="1" applyFont="1" applyFill="1" applyBorder="1"/>
    <xf numFmtId="0" fontId="31" fillId="36" borderId="18" xfId="0" applyFont="1" applyFill="1" applyBorder="1"/>
    <xf numFmtId="9" fontId="29" fillId="36" borderId="0" xfId="52" applyFont="1" applyFill="1" applyBorder="1" applyAlignment="1" applyProtection="1">
      <alignment horizontal="center"/>
    </xf>
    <xf numFmtId="0" fontId="66" fillId="36" borderId="0" xfId="0" applyFont="1" applyFill="1" applyBorder="1" applyAlignment="1">
      <alignment horizontal="center"/>
    </xf>
    <xf numFmtId="1" fontId="66" fillId="36" borderId="0" xfId="0" applyNumberFormat="1" applyFont="1" applyFill="1" applyBorder="1" applyAlignment="1">
      <alignment horizontal="center"/>
    </xf>
    <xf numFmtId="179" fontId="31" fillId="36" borderId="0" xfId="0" applyNumberFormat="1" applyFont="1" applyFill="1" applyBorder="1" applyAlignment="1">
      <alignment horizontal="center"/>
    </xf>
    <xf numFmtId="4" fontId="31" fillId="36" borderId="0" xfId="0" applyNumberFormat="1" applyFont="1" applyFill="1" applyBorder="1" applyAlignment="1">
      <alignment horizontal="center"/>
    </xf>
    <xf numFmtId="176" fontId="31" fillId="36" borderId="0" xfId="53" applyNumberFormat="1" applyFont="1" applyFill="1" applyBorder="1" applyAlignment="1">
      <alignment horizontal="center"/>
    </xf>
    <xf numFmtId="0" fontId="30" fillId="36" borderId="0" xfId="0" quotePrefix="1" applyFont="1" applyFill="1" applyBorder="1" applyAlignment="1">
      <alignment horizontal="left" indent="3"/>
    </xf>
    <xf numFmtId="0" fontId="35" fillId="36" borderId="18" xfId="0" applyFont="1" applyFill="1" applyBorder="1" applyAlignment="1">
      <alignment horizontal="center"/>
    </xf>
    <xf numFmtId="3" fontId="77" fillId="36" borderId="0" xfId="0" applyNumberFormat="1" applyFont="1" applyFill="1" applyBorder="1" applyAlignment="1">
      <alignment horizontal="center"/>
    </xf>
    <xf numFmtId="3" fontId="77" fillId="36" borderId="18" xfId="0" applyNumberFormat="1" applyFont="1" applyFill="1" applyBorder="1" applyAlignment="1">
      <alignment horizontal="center"/>
    </xf>
    <xf numFmtId="2" fontId="30" fillId="36" borderId="0" xfId="54" applyNumberFormat="1" applyFont="1" applyFill="1" applyBorder="1" applyAlignment="1" applyProtection="1">
      <alignment horizontal="center"/>
    </xf>
    <xf numFmtId="9" fontId="31" fillId="36" borderId="0" xfId="52" applyFont="1" applyFill="1" applyBorder="1" applyAlignment="1">
      <alignment horizontal="center"/>
    </xf>
    <xf numFmtId="9" fontId="54" fillId="36" borderId="0" xfId="52" applyFont="1" applyFill="1" applyBorder="1" applyAlignment="1">
      <alignment horizontal="center"/>
    </xf>
    <xf numFmtId="9" fontId="30" fillId="36" borderId="0" xfId="52" applyFont="1" applyFill="1" applyBorder="1" applyAlignment="1">
      <alignment horizontal="center"/>
    </xf>
    <xf numFmtId="9" fontId="30" fillId="38" borderId="0" xfId="52" applyFont="1" applyFill="1" applyAlignment="1">
      <alignment horizontal="center"/>
    </xf>
    <xf numFmtId="0" fontId="30" fillId="36" borderId="0" xfId="62" applyFont="1" applyFill="1" applyAlignment="1">
      <alignment horizontal="left" vertical="center"/>
    </xf>
    <xf numFmtId="0" fontId="35" fillId="36" borderId="0" xfId="62" applyFont="1" applyFill="1" applyAlignment="1">
      <alignment horizontal="left" vertical="center"/>
    </xf>
    <xf numFmtId="0" fontId="30" fillId="36" borderId="18" xfId="0" applyFont="1" applyFill="1" applyBorder="1" applyAlignment="1">
      <alignment horizontal="center"/>
    </xf>
    <xf numFmtId="3" fontId="77" fillId="36" borderId="4" xfId="0" applyNumberFormat="1" applyFont="1" applyFill="1" applyBorder="1" applyAlignment="1">
      <alignment horizontal="center"/>
    </xf>
    <xf numFmtId="0" fontId="35" fillId="36" borderId="4" xfId="0" applyFont="1" applyFill="1" applyBorder="1" applyAlignment="1">
      <alignment wrapText="1"/>
    </xf>
    <xf numFmtId="3" fontId="77" fillId="36" borderId="33" xfId="0" applyNumberFormat="1" applyFont="1" applyFill="1" applyBorder="1" applyAlignment="1">
      <alignment horizontal="center"/>
    </xf>
    <xf numFmtId="2" fontId="31" fillId="36" borderId="0" xfId="52" applyNumberFormat="1" applyFont="1" applyFill="1" applyBorder="1" applyAlignment="1">
      <alignment horizontal="center"/>
    </xf>
    <xf numFmtId="0" fontId="30" fillId="36" borderId="0" xfId="0" applyFont="1" applyFill="1" applyAlignment="1">
      <alignment horizontal="left" indent="2"/>
    </xf>
    <xf numFmtId="165" fontId="30" fillId="36" borderId="0" xfId="0" applyNumberFormat="1" applyFont="1" applyFill="1" applyBorder="1" applyAlignment="1">
      <alignment horizontal="center"/>
    </xf>
    <xf numFmtId="3" fontId="30" fillId="36" borderId="0" xfId="0" applyNumberFormat="1" applyFont="1" applyFill="1" applyBorder="1" applyAlignment="1">
      <alignment horizontal="center"/>
    </xf>
    <xf numFmtId="2" fontId="74" fillId="46" borderId="41" xfId="52" applyNumberFormat="1" applyFont="1" applyFill="1" applyBorder="1" applyProtection="1">
      <protection locked="0"/>
    </xf>
    <xf numFmtId="0" fontId="32" fillId="36" borderId="0" xfId="49" applyFont="1" applyFill="1" applyBorder="1">
      <alignment horizontal="left"/>
    </xf>
    <xf numFmtId="176" fontId="31" fillId="48" borderId="44" xfId="53" applyNumberFormat="1" applyFont="1" applyFill="1" applyBorder="1" applyAlignment="1" applyProtection="1">
      <alignment horizontal="center"/>
    </xf>
    <xf numFmtId="9" fontId="66" fillId="48" borderId="0" xfId="0" applyNumberFormat="1" applyFont="1" applyFill="1" applyBorder="1" applyAlignment="1">
      <alignment horizontal="center"/>
    </xf>
    <xf numFmtId="0" fontId="31" fillId="36" borderId="0" xfId="49" applyFont="1" applyFill="1" applyBorder="1">
      <alignment horizontal="left"/>
    </xf>
    <xf numFmtId="0" fontId="54" fillId="36" borderId="0" xfId="0" applyFont="1" applyFill="1"/>
    <xf numFmtId="182" fontId="78" fillId="36" borderId="0" xfId="30" applyNumberFormat="1" applyFont="1" applyFill="1" applyBorder="1" applyAlignment="1" applyProtection="1">
      <alignment horizontal="right"/>
    </xf>
    <xf numFmtId="0" fontId="33" fillId="36" borderId="0" xfId="30" applyNumberFormat="1" applyFont="1" applyFill="1" applyBorder="1" applyAlignment="1" applyProtection="1">
      <alignment horizontal="right"/>
    </xf>
    <xf numFmtId="0" fontId="31" fillId="36" borderId="0" xfId="30" applyNumberFormat="1" applyFont="1" applyFill="1" applyBorder="1" applyAlignment="1" applyProtection="1">
      <alignment horizontal="right"/>
    </xf>
    <xf numFmtId="176" fontId="28" fillId="36" borderId="0" xfId="54" applyNumberFormat="1" applyFont="1" applyFill="1" applyBorder="1" applyAlignment="1" applyProtection="1">
      <alignment horizontal="center"/>
    </xf>
    <xf numFmtId="182" fontId="78" fillId="36" borderId="0" xfId="30" applyNumberFormat="1" applyFont="1" applyFill="1" applyBorder="1" applyAlignment="1" applyProtection="1">
      <alignment horizontal="center"/>
    </xf>
    <xf numFmtId="165" fontId="28" fillId="36" borderId="0" xfId="54" applyNumberFormat="1" applyFont="1" applyFill="1" applyBorder="1" applyAlignment="1" applyProtection="1">
      <alignment horizontal="center"/>
    </xf>
    <xf numFmtId="3" fontId="34" fillId="36" borderId="0" xfId="0" applyNumberFormat="1" applyFont="1" applyFill="1" applyBorder="1" applyAlignment="1">
      <alignment horizontal="center"/>
    </xf>
    <xf numFmtId="176" fontId="34" fillId="36" borderId="0" xfId="54" applyNumberFormat="1" applyFont="1" applyFill="1" applyBorder="1" applyAlignment="1" applyProtection="1">
      <alignment horizontal="center"/>
    </xf>
    <xf numFmtId="165" fontId="34" fillId="36" borderId="0" xfId="54" applyNumberFormat="1" applyFont="1" applyFill="1" applyBorder="1" applyAlignment="1" applyProtection="1">
      <alignment horizontal="center"/>
    </xf>
    <xf numFmtId="174" fontId="28" fillId="36" borderId="0" xfId="54" applyNumberFormat="1" applyFont="1" applyFill="1" applyBorder="1" applyAlignment="1" applyProtection="1">
      <alignment horizontal="center"/>
    </xf>
    <xf numFmtId="0" fontId="79" fillId="36" borderId="0" xfId="0" applyFont="1" applyFill="1"/>
    <xf numFmtId="0" fontId="35" fillId="43" borderId="0" xfId="0" applyFont="1" applyFill="1" applyBorder="1"/>
    <xf numFmtId="182" fontId="32" fillId="43" borderId="0" xfId="30" applyNumberFormat="1" applyFont="1" applyFill="1" applyBorder="1" applyAlignment="1" applyProtection="1">
      <alignment horizontal="right"/>
    </xf>
    <xf numFmtId="182" fontId="78" fillId="43" borderId="0" xfId="30" applyNumberFormat="1" applyFont="1" applyFill="1" applyBorder="1" applyAlignment="1" applyProtection="1">
      <alignment horizontal="center"/>
    </xf>
    <xf numFmtId="182" fontId="78" fillId="43" borderId="0" xfId="30" applyNumberFormat="1" applyFont="1" applyFill="1" applyBorder="1" applyAlignment="1" applyProtection="1">
      <alignment horizontal="right"/>
    </xf>
    <xf numFmtId="3" fontId="26" fillId="43" borderId="0" xfId="51" applyNumberFormat="1" applyFont="1" applyFill="1" applyBorder="1" applyAlignment="1" applyProtection="1">
      <alignment horizontal="right"/>
    </xf>
    <xf numFmtId="43" fontId="28" fillId="43" borderId="0" xfId="54" applyFont="1" applyFill="1" applyBorder="1" applyAlignment="1" applyProtection="1">
      <alignment horizontal="right"/>
    </xf>
    <xf numFmtId="43" fontId="34" fillId="43" borderId="0" xfId="54" applyFont="1" applyFill="1" applyBorder="1" applyAlignment="1" applyProtection="1">
      <alignment horizontal="right"/>
    </xf>
    <xf numFmtId="43" fontId="31" fillId="43" borderId="0" xfId="54" applyFont="1" applyFill="1" applyBorder="1" applyAlignment="1" applyProtection="1">
      <alignment horizontal="right"/>
    </xf>
    <xf numFmtId="0" fontId="30" fillId="43" borderId="0" xfId="0" applyFont="1" applyFill="1" applyBorder="1"/>
    <xf numFmtId="0" fontId="30" fillId="43" borderId="0" xfId="0" applyFont="1" applyFill="1"/>
    <xf numFmtId="0" fontId="36" fillId="38" borderId="0" xfId="0" applyFont="1" applyFill="1" applyBorder="1"/>
    <xf numFmtId="0" fontId="32" fillId="36" borderId="0" xfId="32" applyNumberFormat="1" applyFont="1" applyFill="1" applyBorder="1" applyAlignment="1" applyProtection="1">
      <alignment horizontal="left"/>
    </xf>
    <xf numFmtId="43" fontId="28" fillId="43" borderId="0" xfId="54" applyFont="1" applyFill="1" applyBorder="1" applyAlignment="1" applyProtection="1"/>
    <xf numFmtId="43" fontId="34" fillId="43" borderId="0" xfId="54" applyFont="1" applyFill="1" applyBorder="1" applyAlignment="1" applyProtection="1"/>
    <xf numFmtId="0" fontId="31" fillId="43" borderId="0" xfId="0" applyFont="1" applyFill="1" applyBorder="1"/>
    <xf numFmtId="0" fontId="30" fillId="50" borderId="0" xfId="0" applyFont="1" applyFill="1"/>
    <xf numFmtId="0" fontId="36" fillId="50" borderId="0" xfId="0" applyFont="1" applyFill="1" applyBorder="1"/>
    <xf numFmtId="3" fontId="26" fillId="50" borderId="0" xfId="51" applyNumberFormat="1" applyFont="1" applyFill="1" applyBorder="1" applyAlignment="1" applyProtection="1">
      <alignment horizontal="right"/>
    </xf>
    <xf numFmtId="43" fontId="28" fillId="50" borderId="0" xfId="54" applyFont="1" applyFill="1" applyBorder="1" applyAlignment="1" applyProtection="1">
      <alignment horizontal="right"/>
    </xf>
    <xf numFmtId="43" fontId="31" fillId="50" borderId="0" xfId="54" applyFont="1" applyFill="1" applyBorder="1" applyAlignment="1" applyProtection="1">
      <alignment horizontal="right"/>
    </xf>
    <xf numFmtId="43" fontId="34" fillId="50" borderId="0" xfId="54" applyFont="1" applyFill="1" applyBorder="1" applyAlignment="1" applyProtection="1">
      <alignment horizontal="right"/>
    </xf>
    <xf numFmtId="0" fontId="35" fillId="50" borderId="0" xfId="0" applyFont="1" applyFill="1" applyBorder="1"/>
    <xf numFmtId="0" fontId="30" fillId="50" borderId="0" xfId="0" applyFont="1" applyFill="1" applyBorder="1"/>
    <xf numFmtId="182" fontId="78" fillId="36" borderId="18" xfId="30" applyNumberFormat="1" applyFont="1" applyFill="1" applyBorder="1" applyAlignment="1" applyProtection="1">
      <alignment horizontal="center"/>
    </xf>
    <xf numFmtId="182" fontId="78" fillId="36" borderId="18" xfId="30" applyNumberFormat="1" applyFont="1" applyFill="1" applyBorder="1" applyAlignment="1" applyProtection="1">
      <alignment horizontal="right"/>
    </xf>
    <xf numFmtId="0" fontId="80" fillId="36" borderId="0" xfId="49" applyFont="1" applyFill="1" applyBorder="1">
      <alignment horizontal="left"/>
    </xf>
    <xf numFmtId="0" fontId="30" fillId="36" borderId="4" xfId="0" applyFont="1" applyFill="1" applyBorder="1"/>
    <xf numFmtId="0" fontId="30" fillId="36" borderId="33" xfId="0" applyFont="1" applyFill="1" applyBorder="1"/>
    <xf numFmtId="43" fontId="34" fillId="36" borderId="4" xfId="54" applyNumberFormat="1" applyFont="1" applyFill="1" applyBorder="1" applyAlignment="1" applyProtection="1">
      <alignment horizontal="right"/>
    </xf>
    <xf numFmtId="43" fontId="31" fillId="36" borderId="4" xfId="0" applyNumberFormat="1" applyFont="1" applyFill="1" applyBorder="1"/>
    <xf numFmtId="0" fontId="31" fillId="36" borderId="4" xfId="0" applyFont="1" applyFill="1" applyBorder="1"/>
    <xf numFmtId="43" fontId="34" fillId="36" borderId="33" xfId="54" applyNumberFormat="1" applyFont="1" applyFill="1" applyBorder="1" applyAlignment="1" applyProtection="1">
      <alignment horizontal="right"/>
    </xf>
    <xf numFmtId="43" fontId="31" fillId="36" borderId="33" xfId="0" applyNumberFormat="1" applyFont="1" applyFill="1" applyBorder="1"/>
    <xf numFmtId="0" fontId="31" fillId="36" borderId="33" xfId="0" applyFont="1" applyFill="1" applyBorder="1"/>
    <xf numFmtId="3" fontId="32" fillId="36" borderId="0" xfId="0" applyNumberFormat="1" applyFont="1" applyFill="1" applyBorder="1" applyAlignment="1">
      <alignment horizontal="center"/>
    </xf>
    <xf numFmtId="3" fontId="35" fillId="36" borderId="18" xfId="0" applyNumberFormat="1" applyFont="1" applyFill="1" applyBorder="1" applyAlignment="1">
      <alignment horizontal="center"/>
    </xf>
    <xf numFmtId="43" fontId="66" fillId="36" borderId="0" xfId="54" applyFont="1" applyFill="1" applyBorder="1" applyAlignment="1" applyProtection="1">
      <alignment horizontal="center"/>
    </xf>
    <xf numFmtId="165" fontId="66" fillId="36" borderId="0" xfId="54" applyNumberFormat="1" applyFont="1" applyFill="1" applyBorder="1" applyAlignment="1" applyProtection="1">
      <alignment horizontal="center"/>
    </xf>
    <xf numFmtId="43" fontId="28" fillId="36" borderId="0" xfId="54" applyFont="1" applyFill="1" applyBorder="1" applyAlignment="1" applyProtection="1">
      <alignment horizontal="center"/>
    </xf>
    <xf numFmtId="43" fontId="28" fillId="45" borderId="0" xfId="54" applyFont="1" applyFill="1" applyBorder="1" applyAlignment="1" applyProtection="1">
      <alignment horizontal="center"/>
    </xf>
    <xf numFmtId="43" fontId="30" fillId="36" borderId="0" xfId="0" applyNumberFormat="1" applyFont="1" applyFill="1" applyAlignment="1">
      <alignment horizontal="center"/>
    </xf>
    <xf numFmtId="37" fontId="28" fillId="36" borderId="0" xfId="54" applyNumberFormat="1" applyFont="1" applyFill="1" applyBorder="1" applyAlignment="1" applyProtection="1">
      <alignment horizontal="center"/>
    </xf>
    <xf numFmtId="37" fontId="66" fillId="36" borderId="0" xfId="54" applyNumberFormat="1" applyFont="1" applyFill="1" applyBorder="1" applyAlignment="1" applyProtection="1">
      <alignment horizontal="center"/>
    </xf>
    <xf numFmtId="39" fontId="28" fillId="36" borderId="0" xfId="54" applyNumberFormat="1" applyFont="1" applyFill="1" applyBorder="1" applyAlignment="1" applyProtection="1">
      <alignment horizontal="center"/>
    </xf>
    <xf numFmtId="39" fontId="66" fillId="36" borderId="0" xfId="54" applyNumberFormat="1" applyFont="1" applyFill="1" applyBorder="1" applyAlignment="1" applyProtection="1">
      <alignment horizontal="center"/>
    </xf>
    <xf numFmtId="9" fontId="28" fillId="36" borderId="0" xfId="51" applyNumberFormat="1" applyFont="1" applyFill="1" applyBorder="1" applyAlignment="1" applyProtection="1">
      <alignment horizontal="center"/>
    </xf>
    <xf numFmtId="9" fontId="28" fillId="36" borderId="0" xfId="54" applyNumberFormat="1" applyFont="1" applyFill="1" applyBorder="1" applyAlignment="1" applyProtection="1">
      <alignment horizontal="center"/>
    </xf>
    <xf numFmtId="9" fontId="66" fillId="36" borderId="0" xfId="52" applyFont="1" applyFill="1" applyBorder="1" applyAlignment="1" applyProtection="1">
      <alignment horizontal="center"/>
    </xf>
    <xf numFmtId="3" fontId="66" fillId="36" borderId="0" xfId="54" applyNumberFormat="1" applyFont="1" applyFill="1" applyBorder="1" applyAlignment="1" applyProtection="1">
      <alignment horizontal="center"/>
    </xf>
    <xf numFmtId="4" fontId="66" fillId="36" borderId="0" xfId="54" applyNumberFormat="1" applyFont="1" applyFill="1" applyBorder="1" applyAlignment="1" applyProtection="1">
      <alignment horizontal="center"/>
    </xf>
    <xf numFmtId="176" fontId="66" fillId="36" borderId="0" xfId="54" applyNumberFormat="1" applyFont="1" applyFill="1" applyBorder="1" applyAlignment="1" applyProtection="1">
      <alignment horizontal="center"/>
    </xf>
    <xf numFmtId="0" fontId="32" fillId="36" borderId="0" xfId="31" applyNumberFormat="1" applyFont="1" applyFill="1" applyBorder="1" applyAlignment="1" applyProtection="1">
      <alignment horizontal="center"/>
    </xf>
    <xf numFmtId="182" fontId="32" fillId="36" borderId="0" xfId="30" applyNumberFormat="1" applyFont="1" applyFill="1" applyBorder="1" applyAlignment="1" applyProtection="1">
      <alignment horizontal="center"/>
    </xf>
    <xf numFmtId="0" fontId="31" fillId="36" borderId="0" xfId="0" applyFont="1" applyFill="1" applyBorder="1" applyAlignment="1">
      <alignment horizontal="center"/>
    </xf>
    <xf numFmtId="3" fontId="26" fillId="36" borderId="0" xfId="51" applyNumberFormat="1" applyFont="1" applyFill="1" applyBorder="1" applyAlignment="1" applyProtection="1">
      <alignment horizontal="center"/>
    </xf>
    <xf numFmtId="4" fontId="26" fillId="36" borderId="0" xfId="51" applyNumberFormat="1" applyFont="1" applyFill="1" applyBorder="1" applyAlignment="1" applyProtection="1">
      <alignment horizontal="center"/>
    </xf>
    <xf numFmtId="43" fontId="34" fillId="45" borderId="0" xfId="54" applyFont="1" applyFill="1" applyBorder="1" applyAlignment="1" applyProtection="1">
      <alignment horizontal="center"/>
    </xf>
    <xf numFmtId="37" fontId="34" fillId="36" borderId="0" xfId="54" applyNumberFormat="1" applyFont="1" applyFill="1" applyBorder="1" applyAlignment="1" applyProtection="1">
      <alignment horizontal="center"/>
    </xf>
    <xf numFmtId="39" fontId="34" fillId="36" borderId="0" xfId="54" applyNumberFormat="1" applyFont="1" applyFill="1" applyBorder="1" applyAlignment="1" applyProtection="1">
      <alignment horizontal="center"/>
    </xf>
    <xf numFmtId="3" fontId="34" fillId="36" borderId="0" xfId="51" applyNumberFormat="1" applyFont="1" applyFill="1" applyBorder="1" applyAlignment="1" applyProtection="1">
      <alignment horizontal="center"/>
    </xf>
    <xf numFmtId="9" fontId="30" fillId="36" borderId="0" xfId="0" applyNumberFormat="1" applyFont="1" applyFill="1" applyBorder="1" applyAlignment="1">
      <alignment horizontal="center"/>
    </xf>
    <xf numFmtId="4" fontId="32" fillId="36" borderId="0" xfId="0" applyNumberFormat="1" applyFont="1" applyFill="1" applyBorder="1" applyAlignment="1">
      <alignment horizontal="center"/>
    </xf>
    <xf numFmtId="10" fontId="30" fillId="36" borderId="0" xfId="0" applyNumberFormat="1" applyFont="1" applyFill="1" applyBorder="1" applyAlignment="1">
      <alignment horizontal="center"/>
    </xf>
    <xf numFmtId="0" fontId="81" fillId="36" borderId="0" xfId="35" applyNumberFormat="1" applyFont="1" applyFill="1" applyBorder="1" applyAlignment="1" applyProtection="1"/>
    <xf numFmtId="10" fontId="31" fillId="36" borderId="0" xfId="52" applyNumberFormat="1" applyFont="1" applyFill="1" applyBorder="1" applyAlignment="1">
      <alignment horizontal="center"/>
    </xf>
    <xf numFmtId="178" fontId="30" fillId="36" borderId="0" xfId="0" applyNumberFormat="1" applyFont="1" applyFill="1" applyBorder="1" applyAlignment="1">
      <alignment horizontal="center"/>
    </xf>
    <xf numFmtId="180" fontId="30" fillId="36" borderId="0" xfId="0" applyNumberFormat="1" applyFont="1" applyFill="1" applyAlignment="1">
      <alignment horizontal="center"/>
    </xf>
    <xf numFmtId="188" fontId="32" fillId="36" borderId="0" xfId="31" applyNumberFormat="1" applyFont="1" applyFill="1" applyBorder="1" applyAlignment="1" applyProtection="1">
      <alignment horizontal="center"/>
    </xf>
    <xf numFmtId="0" fontId="67" fillId="36" borderId="0" xfId="0" applyFont="1" applyFill="1" applyBorder="1"/>
    <xf numFmtId="0" fontId="72" fillId="36" borderId="0" xfId="0" applyFont="1" applyFill="1" applyBorder="1" applyAlignment="1">
      <alignment horizontal="center"/>
    </xf>
    <xf numFmtId="0" fontId="67" fillId="36" borderId="0" xfId="0" applyFont="1" applyFill="1" applyBorder="1" applyAlignment="1">
      <alignment horizontal="center"/>
    </xf>
    <xf numFmtId="181" fontId="67" fillId="36" borderId="0" xfId="0" applyNumberFormat="1" applyFont="1" applyFill="1" applyBorder="1" applyAlignment="1">
      <alignment horizontal="center"/>
    </xf>
    <xf numFmtId="181" fontId="70" fillId="36" borderId="0" xfId="0" applyNumberFormat="1" applyFont="1" applyFill="1" applyBorder="1" applyAlignment="1">
      <alignment horizontal="center"/>
    </xf>
    <xf numFmtId="0" fontId="48" fillId="36" borderId="0" xfId="64" applyFont="1" applyFill="1" applyBorder="1" applyAlignment="1">
      <alignment horizontal="left"/>
    </xf>
    <xf numFmtId="0" fontId="72" fillId="36" borderId="18" xfId="0" applyFont="1" applyFill="1" applyBorder="1" applyAlignment="1">
      <alignment horizontal="center"/>
    </xf>
    <xf numFmtId="3" fontId="70" fillId="36" borderId="18" xfId="0" applyNumberFormat="1" applyFont="1" applyFill="1" applyBorder="1" applyAlignment="1">
      <alignment horizontal="center"/>
    </xf>
    <xf numFmtId="3" fontId="70" fillId="36" borderId="31" xfId="0" applyNumberFormat="1" applyFont="1" applyFill="1" applyBorder="1" applyAlignment="1">
      <alignment horizontal="center"/>
    </xf>
    <xf numFmtId="10" fontId="54" fillId="36" borderId="0" xfId="30" applyNumberFormat="1" applyFont="1" applyFill="1" applyBorder="1" applyAlignment="1" applyProtection="1">
      <alignment horizontal="center"/>
    </xf>
    <xf numFmtId="189" fontId="74" fillId="46" borderId="41" xfId="52" applyNumberFormat="1" applyFont="1" applyFill="1" applyBorder="1" applyProtection="1">
      <protection locked="0"/>
    </xf>
    <xf numFmtId="176" fontId="31" fillId="36" borderId="0" xfId="53" applyNumberFormat="1" applyFont="1" applyFill="1" applyBorder="1" applyAlignment="1" applyProtection="1">
      <alignment horizontal="center"/>
    </xf>
    <xf numFmtId="10" fontId="31" fillId="36" borderId="0" xfId="54" applyNumberFormat="1" applyFont="1" applyFill="1" applyBorder="1" applyAlignment="1" applyProtection="1">
      <alignment horizontal="center"/>
    </xf>
    <xf numFmtId="10" fontId="66" fillId="48" borderId="44" xfId="54" applyNumberFormat="1" applyFont="1" applyFill="1" applyBorder="1" applyAlignment="1" applyProtection="1">
      <alignment horizontal="center"/>
    </xf>
    <xf numFmtId="174" fontId="28" fillId="36" borderId="0" xfId="51" applyNumberFormat="1" applyFont="1" applyFill="1" applyBorder="1" applyAlignment="1" applyProtection="1">
      <alignment horizontal="center"/>
    </xf>
    <xf numFmtId="9" fontId="31" fillId="36" borderId="0" xfId="0" applyNumberFormat="1" applyFont="1" applyFill="1" applyAlignment="1">
      <alignment horizontal="center"/>
    </xf>
    <xf numFmtId="3" fontId="26" fillId="36" borderId="18" xfId="51" applyNumberFormat="1" applyFont="1" applyFill="1" applyBorder="1" applyAlignment="1" applyProtection="1">
      <alignment horizontal="center"/>
    </xf>
    <xf numFmtId="3" fontId="77" fillId="36" borderId="18" xfId="51" applyNumberFormat="1" applyFont="1" applyFill="1" applyBorder="1" applyAlignment="1" applyProtection="1">
      <alignment horizontal="center"/>
    </xf>
    <xf numFmtId="3" fontId="29" fillId="36" borderId="0" xfId="51" applyNumberFormat="1" applyFont="1" applyFill="1" applyBorder="1" applyAlignment="1" applyProtection="1">
      <alignment horizontal="center"/>
    </xf>
    <xf numFmtId="43" fontId="54" fillId="36" borderId="0" xfId="0" applyNumberFormat="1" applyFont="1" applyFill="1"/>
    <xf numFmtId="0" fontId="36" fillId="36" borderId="0" xfId="0" applyFont="1" applyFill="1"/>
    <xf numFmtId="43" fontId="52" fillId="36" borderId="0" xfId="54" applyNumberFormat="1" applyFont="1" applyFill="1" applyBorder="1" applyAlignment="1" applyProtection="1">
      <alignment horizontal="right"/>
    </xf>
    <xf numFmtId="176" fontId="31" fillId="36" borderId="0" xfId="51" applyNumberFormat="1" applyFont="1" applyFill="1" applyBorder="1" applyAlignment="1" applyProtection="1">
      <alignment horizontal="center"/>
    </xf>
    <xf numFmtId="176" fontId="66" fillId="48" borderId="0" xfId="54" applyNumberFormat="1" applyFont="1" applyFill="1" applyBorder="1" applyAlignment="1" applyProtection="1">
      <alignment horizontal="center"/>
    </xf>
    <xf numFmtId="3" fontId="66" fillId="36" borderId="0" xfId="51" applyNumberFormat="1" applyFont="1" applyFill="1" applyBorder="1" applyAlignment="1" applyProtection="1">
      <alignment horizontal="center"/>
    </xf>
    <xf numFmtId="9" fontId="31" fillId="36" borderId="0" xfId="54" applyNumberFormat="1" applyFont="1" applyFill="1" applyBorder="1" applyAlignment="1" applyProtection="1">
      <alignment horizontal="center"/>
    </xf>
    <xf numFmtId="37" fontId="30" fillId="36" borderId="0" xfId="0" applyNumberFormat="1" applyFont="1" applyFill="1" applyBorder="1" applyAlignment="1">
      <alignment horizontal="center"/>
    </xf>
    <xf numFmtId="3" fontId="30" fillId="36" borderId="18" xfId="0" applyNumberFormat="1" applyFont="1" applyFill="1" applyBorder="1" applyAlignment="1">
      <alignment horizontal="center"/>
    </xf>
    <xf numFmtId="176" fontId="66" fillId="48" borderId="0" xfId="0" applyNumberFormat="1" applyFont="1" applyFill="1" applyBorder="1" applyAlignment="1">
      <alignment horizontal="center"/>
    </xf>
    <xf numFmtId="176" fontId="66" fillId="36" borderId="0" xfId="0" applyNumberFormat="1" applyFont="1" applyFill="1" applyBorder="1" applyAlignment="1">
      <alignment horizontal="center"/>
    </xf>
    <xf numFmtId="3" fontId="30" fillId="36" borderId="4" xfId="0" applyNumberFormat="1" applyFont="1" applyFill="1" applyBorder="1" applyAlignment="1">
      <alignment horizontal="center"/>
    </xf>
    <xf numFmtId="3" fontId="30" fillId="36" borderId="33" xfId="0" applyNumberFormat="1" applyFont="1" applyFill="1" applyBorder="1" applyAlignment="1">
      <alignment horizontal="center"/>
    </xf>
    <xf numFmtId="176" fontId="82" fillId="48" borderId="0" xfId="51" applyNumberFormat="1" applyFont="1" applyFill="1" applyBorder="1" applyAlignment="1" applyProtection="1">
      <alignment horizontal="center"/>
    </xf>
    <xf numFmtId="176" fontId="82" fillId="36" borderId="0" xfId="0" applyNumberFormat="1" applyFont="1" applyFill="1" applyBorder="1" applyAlignment="1">
      <alignment horizontal="center"/>
    </xf>
    <xf numFmtId="3" fontId="31" fillId="36" borderId="4" xfId="0" applyNumberFormat="1" applyFont="1" applyFill="1" applyBorder="1" applyAlignment="1">
      <alignment horizontal="center"/>
    </xf>
    <xf numFmtId="0" fontId="77" fillId="36" borderId="18" xfId="0" applyFont="1" applyFill="1" applyBorder="1" applyAlignment="1">
      <alignment horizontal="center"/>
    </xf>
    <xf numFmtId="0" fontId="77" fillId="45" borderId="0" xfId="0" applyFont="1" applyFill="1" applyBorder="1"/>
    <xf numFmtId="0" fontId="66" fillId="36" borderId="0" xfId="0" applyFont="1" applyFill="1" applyBorder="1"/>
    <xf numFmtId="10" fontId="66" fillId="48" borderId="44" xfId="52" applyNumberFormat="1" applyFont="1" applyFill="1" applyBorder="1" applyAlignment="1">
      <alignment horizontal="center"/>
    </xf>
    <xf numFmtId="3" fontId="77" fillId="48" borderId="44" xfId="0" applyNumberFormat="1" applyFont="1" applyFill="1" applyBorder="1" applyAlignment="1">
      <alignment horizontal="center"/>
    </xf>
    <xf numFmtId="2" fontId="66" fillId="36" borderId="0" xfId="54" applyNumberFormat="1" applyFont="1" applyFill="1" applyBorder="1" applyAlignment="1" applyProtection="1">
      <alignment horizontal="center"/>
    </xf>
    <xf numFmtId="0" fontId="66" fillId="36" borderId="18" xfId="0" applyFont="1" applyFill="1" applyBorder="1"/>
    <xf numFmtId="9" fontId="66" fillId="36" borderId="0" xfId="52" applyNumberFormat="1" applyFont="1" applyFill="1" applyBorder="1" applyAlignment="1" applyProtection="1">
      <alignment horizontal="center"/>
    </xf>
    <xf numFmtId="176" fontId="66" fillId="36" borderId="0" xfId="51" applyNumberFormat="1" applyFont="1" applyFill="1" applyBorder="1" applyAlignment="1" applyProtection="1">
      <alignment horizontal="center"/>
    </xf>
    <xf numFmtId="3" fontId="66" fillId="48" borderId="44" xfId="0" applyNumberFormat="1" applyFont="1" applyFill="1" applyBorder="1" applyAlignment="1">
      <alignment horizontal="center"/>
    </xf>
    <xf numFmtId="3" fontId="35" fillId="36" borderId="0" xfId="0" applyNumberFormat="1" applyFont="1" applyFill="1" applyBorder="1" applyAlignment="1">
      <alignment horizontal="center"/>
    </xf>
    <xf numFmtId="3" fontId="35" fillId="36" borderId="4" xfId="0" applyNumberFormat="1" applyFont="1" applyFill="1" applyBorder="1" applyAlignment="1">
      <alignment horizontal="center"/>
    </xf>
    <xf numFmtId="3" fontId="30" fillId="36" borderId="17" xfId="0" applyNumberFormat="1" applyFont="1" applyFill="1" applyBorder="1" applyAlignment="1">
      <alignment horizontal="center"/>
    </xf>
    <xf numFmtId="1" fontId="53" fillId="36" borderId="0" xfId="0" applyNumberFormat="1" applyFont="1" applyFill="1" applyBorder="1" applyAlignment="1">
      <alignment horizontal="center"/>
    </xf>
    <xf numFmtId="176" fontId="28" fillId="36" borderId="4" xfId="54" applyNumberFormat="1" applyFont="1" applyFill="1" applyBorder="1" applyAlignment="1" applyProtection="1">
      <alignment horizontal="center"/>
    </xf>
    <xf numFmtId="174" fontId="22" fillId="36" borderId="45" xfId="0" applyNumberFormat="1" applyFont="1" applyFill="1" applyBorder="1" applyAlignment="1">
      <alignment horizontal="center"/>
    </xf>
    <xf numFmtId="0" fontId="22" fillId="36" borderId="45" xfId="0" applyFont="1" applyFill="1" applyBorder="1"/>
    <xf numFmtId="3" fontId="0" fillId="36" borderId="0" xfId="0" applyNumberFormat="1" applyFill="1" applyAlignment="1">
      <alignment horizontal="center"/>
    </xf>
    <xf numFmtId="3" fontId="22" fillId="36" borderId="4" xfId="0" applyNumberFormat="1" applyFont="1" applyFill="1" applyBorder="1" applyAlignment="1">
      <alignment horizontal="center"/>
    </xf>
    <xf numFmtId="0" fontId="22" fillId="36" borderId="4" xfId="0" applyFont="1" applyFill="1" applyBorder="1"/>
    <xf numFmtId="6" fontId="0" fillId="36" borderId="0" xfId="0" applyNumberFormat="1" applyFill="1"/>
    <xf numFmtId="190" fontId="0" fillId="51" borderId="44" xfId="0" applyNumberFormat="1" applyFill="1" applyBorder="1" applyAlignment="1">
      <alignment horizontal="center"/>
    </xf>
    <xf numFmtId="190" fontId="0" fillId="36" borderId="0" xfId="0" applyNumberFormat="1" applyFill="1" applyAlignment="1">
      <alignment horizontal="center"/>
    </xf>
    <xf numFmtId="0" fontId="22" fillId="36" borderId="18" xfId="0" applyFont="1" applyFill="1" applyBorder="1" applyAlignment="1">
      <alignment horizontal="center"/>
    </xf>
    <xf numFmtId="176" fontId="0" fillId="36" borderId="31" xfId="0" applyNumberFormat="1" applyFill="1" applyBorder="1"/>
    <xf numFmtId="0" fontId="0" fillId="36" borderId="17" xfId="0" applyFill="1" applyBorder="1"/>
    <xf numFmtId="1" fontId="0" fillId="36" borderId="19" xfId="0" applyNumberFormat="1" applyFill="1" applyBorder="1"/>
    <xf numFmtId="0" fontId="0" fillId="36" borderId="16" xfId="0" applyFill="1" applyBorder="1"/>
    <xf numFmtId="176" fontId="0" fillId="36" borderId="19" xfId="0" applyNumberFormat="1" applyFill="1" applyBorder="1"/>
    <xf numFmtId="3" fontId="0" fillId="36" borderId="19" xfId="0" applyNumberFormat="1" applyFill="1" applyBorder="1"/>
    <xf numFmtId="174" fontId="0" fillId="36" borderId="34" xfId="0" applyNumberFormat="1" applyFill="1" applyBorder="1"/>
    <xf numFmtId="0" fontId="0" fillId="36" borderId="26" xfId="0" applyFill="1" applyBorder="1"/>
    <xf numFmtId="37" fontId="31" fillId="36" borderId="0" xfId="54" applyNumberFormat="1" applyFont="1" applyFill="1" applyBorder="1" applyAlignment="1" applyProtection="1">
      <alignment horizontal="center"/>
    </xf>
    <xf numFmtId="37" fontId="32" fillId="36" borderId="4" xfId="54" applyNumberFormat="1" applyFont="1" applyFill="1" applyBorder="1" applyAlignment="1" applyProtection="1">
      <alignment horizontal="center"/>
    </xf>
    <xf numFmtId="2" fontId="30" fillId="36" borderId="0" xfId="0" applyNumberFormat="1" applyFont="1" applyFill="1" applyAlignment="1">
      <alignment horizontal="center"/>
    </xf>
    <xf numFmtId="0" fontId="54" fillId="36" borderId="18" xfId="0" applyFont="1" applyFill="1" applyBorder="1"/>
    <xf numFmtId="3" fontId="31" fillId="36" borderId="18" xfId="0" applyNumberFormat="1" applyFont="1" applyFill="1" applyBorder="1" applyAlignment="1">
      <alignment horizontal="center"/>
    </xf>
    <xf numFmtId="0" fontId="54" fillId="36" borderId="0" xfId="0" applyFont="1" applyFill="1" applyAlignment="1">
      <alignment horizontal="center"/>
    </xf>
    <xf numFmtId="0" fontId="54" fillId="36" borderId="18" xfId="0" applyFont="1" applyFill="1" applyBorder="1" applyAlignment="1">
      <alignment horizontal="center"/>
    </xf>
    <xf numFmtId="9" fontId="66" fillId="36" borderId="0" xfId="0" applyNumberFormat="1" applyFont="1" applyFill="1" applyBorder="1" applyAlignment="1">
      <alignment horizontal="center"/>
    </xf>
    <xf numFmtId="2" fontId="28" fillId="36" borderId="0" xfId="54" applyNumberFormat="1" applyFont="1" applyFill="1" applyBorder="1" applyAlignment="1" applyProtection="1">
      <alignment horizontal="center"/>
    </xf>
    <xf numFmtId="37" fontId="26" fillId="36" borderId="4" xfId="54" applyNumberFormat="1" applyFont="1" applyFill="1" applyBorder="1" applyAlignment="1" applyProtection="1">
      <alignment horizontal="center"/>
    </xf>
    <xf numFmtId="37" fontId="26" fillId="36" borderId="0" xfId="54" applyNumberFormat="1" applyFont="1" applyFill="1" applyBorder="1" applyAlignment="1" applyProtection="1">
      <alignment horizontal="center"/>
    </xf>
    <xf numFmtId="37" fontId="26" fillId="36" borderId="18" xfId="54" applyNumberFormat="1" applyFont="1" applyFill="1" applyBorder="1" applyAlignment="1" applyProtection="1">
      <alignment horizontal="center"/>
    </xf>
    <xf numFmtId="176" fontId="31" fillId="36" borderId="0" xfId="52" applyNumberFormat="1" applyFont="1" applyFill="1" applyBorder="1" applyAlignment="1" applyProtection="1">
      <alignment horizontal="center"/>
    </xf>
    <xf numFmtId="2" fontId="26" fillId="36" borderId="0" xfId="54" applyNumberFormat="1" applyFont="1" applyFill="1" applyBorder="1" applyAlignment="1" applyProtection="1">
      <alignment horizontal="center"/>
    </xf>
    <xf numFmtId="176" fontId="26" fillId="36" borderId="0" xfId="54" applyNumberFormat="1" applyFont="1" applyFill="1" applyBorder="1" applyAlignment="1" applyProtection="1">
      <alignment horizontal="center"/>
    </xf>
    <xf numFmtId="10" fontId="28" fillId="36" borderId="0" xfId="54" applyNumberFormat="1" applyFont="1" applyFill="1" applyBorder="1" applyAlignment="1" applyProtection="1">
      <alignment horizontal="center"/>
    </xf>
    <xf numFmtId="9" fontId="30" fillId="36" borderId="0" xfId="0" applyNumberFormat="1" applyFont="1" applyFill="1" applyBorder="1"/>
    <xf numFmtId="37" fontId="29" fillId="36" borderId="0" xfId="54" applyNumberFormat="1" applyFont="1" applyFill="1" applyBorder="1" applyAlignment="1" applyProtection="1">
      <alignment horizontal="center"/>
    </xf>
    <xf numFmtId="9" fontId="30" fillId="36" borderId="0" xfId="0" applyNumberFormat="1" applyFont="1" applyFill="1" applyAlignment="1">
      <alignment horizontal="center"/>
    </xf>
    <xf numFmtId="37" fontId="26" fillId="36" borderId="33" xfId="54" applyNumberFormat="1" applyFont="1" applyFill="1" applyBorder="1" applyAlignment="1" applyProtection="1">
      <alignment horizontal="center"/>
    </xf>
    <xf numFmtId="176" fontId="34" fillId="36" borderId="0" xfId="0" applyNumberFormat="1" applyFont="1" applyFill="1" applyAlignment="1">
      <alignment horizontal="center"/>
    </xf>
    <xf numFmtId="9" fontId="30" fillId="36" borderId="0" xfId="52" applyFont="1" applyFill="1" applyAlignment="1">
      <alignment horizontal="center"/>
    </xf>
    <xf numFmtId="0" fontId="38" fillId="45" borderId="0" xfId="0" applyFont="1" applyFill="1" applyBorder="1"/>
    <xf numFmtId="37" fontId="28" fillId="36" borderId="4" xfId="54" applyNumberFormat="1" applyFont="1" applyFill="1" applyBorder="1" applyAlignment="1" applyProtection="1">
      <alignment horizontal="center"/>
    </xf>
    <xf numFmtId="9" fontId="28" fillId="36" borderId="0" xfId="52" applyNumberFormat="1" applyFont="1" applyFill="1" applyBorder="1" applyAlignment="1" applyProtection="1">
      <alignment horizontal="center"/>
    </xf>
    <xf numFmtId="176" fontId="31" fillId="36" borderId="0" xfId="0" applyNumberFormat="1" applyFont="1" applyFill="1" applyBorder="1" applyAlignment="1">
      <alignment horizontal="center"/>
    </xf>
    <xf numFmtId="174" fontId="31" fillId="36" borderId="0" xfId="53" applyNumberFormat="1" applyFont="1" applyFill="1" applyBorder="1" applyAlignment="1">
      <alignment horizontal="center"/>
    </xf>
    <xf numFmtId="9" fontId="53" fillId="36" borderId="0" xfId="52" applyFont="1" applyFill="1" applyBorder="1" applyAlignment="1">
      <alignment horizontal="center"/>
    </xf>
    <xf numFmtId="3" fontId="38" fillId="36" borderId="18" xfId="0" applyNumberFormat="1" applyFont="1" applyFill="1" applyBorder="1" applyAlignment="1">
      <alignment horizontal="center"/>
    </xf>
    <xf numFmtId="10" fontId="30" fillId="36" borderId="0" xfId="52" applyNumberFormat="1" applyFont="1" applyFill="1" applyBorder="1" applyAlignment="1">
      <alignment horizontal="center"/>
    </xf>
    <xf numFmtId="3" fontId="30" fillId="36" borderId="0" xfId="0" applyNumberFormat="1" applyFont="1" applyFill="1" applyAlignment="1">
      <alignment horizontal="center"/>
    </xf>
    <xf numFmtId="3" fontId="53" fillId="36" borderId="0" xfId="0" applyNumberFormat="1" applyFont="1" applyFill="1" applyAlignment="1">
      <alignment horizontal="center"/>
    </xf>
    <xf numFmtId="3" fontId="35" fillId="36" borderId="0" xfId="0" applyNumberFormat="1" applyFont="1" applyFill="1" applyAlignment="1">
      <alignment horizontal="center"/>
    </xf>
    <xf numFmtId="3" fontId="35" fillId="36" borderId="33" xfId="0" applyNumberFormat="1" applyFont="1" applyFill="1" applyBorder="1" applyAlignment="1">
      <alignment horizontal="center"/>
    </xf>
    <xf numFmtId="179" fontId="30" fillId="36" borderId="0" xfId="0" applyNumberFormat="1" applyFont="1" applyFill="1" applyAlignment="1">
      <alignment horizontal="center"/>
    </xf>
    <xf numFmtId="4" fontId="30" fillId="36" borderId="0" xfId="0" applyNumberFormat="1" applyFont="1" applyFill="1" applyAlignment="1">
      <alignment horizontal="center"/>
    </xf>
    <xf numFmtId="4" fontId="35" fillId="36" borderId="4" xfId="0" applyNumberFormat="1" applyFont="1" applyFill="1" applyBorder="1" applyAlignment="1">
      <alignment horizontal="center"/>
    </xf>
    <xf numFmtId="9" fontId="31" fillId="38" borderId="0" xfId="52" applyFont="1" applyFill="1" applyBorder="1" applyAlignment="1">
      <alignment horizontal="center"/>
    </xf>
    <xf numFmtId="0" fontId="30" fillId="36" borderId="0" xfId="0" applyFont="1" applyFill="1" applyAlignment="1">
      <alignment horizontal="center"/>
    </xf>
    <xf numFmtId="0" fontId="30" fillId="48" borderId="0" xfId="0" applyFont="1" applyFill="1" applyAlignment="1">
      <alignment horizontal="center"/>
    </xf>
    <xf numFmtId="0" fontId="31" fillId="36" borderId="0" xfId="64" applyFont="1" applyFill="1" applyAlignment="1">
      <alignment horizontal="left" vertical="center"/>
    </xf>
    <xf numFmtId="176" fontId="30" fillId="36" borderId="0" xfId="0" applyNumberFormat="1" applyFont="1" applyFill="1" applyAlignment="1">
      <alignment horizontal="center"/>
    </xf>
    <xf numFmtId="174" fontId="30" fillId="36" borderId="0" xfId="0" applyNumberFormat="1" applyFont="1" applyFill="1" applyAlignment="1">
      <alignment horizontal="center"/>
    </xf>
    <xf numFmtId="190" fontId="30" fillId="36" borderId="0" xfId="0" applyNumberFormat="1" applyFont="1" applyFill="1" applyAlignment="1">
      <alignment horizontal="center"/>
    </xf>
    <xf numFmtId="9" fontId="31" fillId="36" borderId="4" xfId="52" applyFont="1" applyFill="1" applyBorder="1" applyAlignment="1">
      <alignment horizontal="center"/>
    </xf>
    <xf numFmtId="0" fontId="0" fillId="48" borderId="0" xfId="0" applyFill="1" applyAlignment="1">
      <alignment horizontal="center"/>
    </xf>
    <xf numFmtId="174" fontId="0" fillId="36" borderId="0" xfId="0" applyNumberFormat="1" applyFill="1" applyAlignment="1">
      <alignment horizontal="center"/>
    </xf>
    <xf numFmtId="2" fontId="0" fillId="36" borderId="0" xfId="0" applyNumberFormat="1" applyFill="1" applyAlignment="1">
      <alignment horizontal="center"/>
    </xf>
    <xf numFmtId="166" fontId="0" fillId="48" borderId="0" xfId="0" applyNumberFormat="1" applyFill="1" applyAlignment="1">
      <alignment horizontal="center"/>
    </xf>
    <xf numFmtId="9" fontId="0" fillId="48" borderId="0" xfId="52" applyFont="1" applyFill="1" applyAlignment="1">
      <alignment horizontal="center"/>
    </xf>
    <xf numFmtId="3" fontId="22" fillId="36" borderId="45" xfId="0" applyNumberFormat="1" applyFont="1" applyFill="1" applyBorder="1" applyAlignment="1">
      <alignment horizontal="center"/>
    </xf>
    <xf numFmtId="174" fontId="22" fillId="36" borderId="4" xfId="0" applyNumberFormat="1" applyFont="1" applyFill="1" applyBorder="1" applyAlignment="1">
      <alignment horizontal="center"/>
    </xf>
    <xf numFmtId="0" fontId="22" fillId="36" borderId="33" xfId="0" applyFont="1" applyFill="1" applyBorder="1"/>
    <xf numFmtId="3" fontId="22" fillId="36" borderId="33" xfId="0" applyNumberFormat="1" applyFont="1" applyFill="1" applyBorder="1" applyAlignment="1">
      <alignment horizontal="center"/>
    </xf>
    <xf numFmtId="174" fontId="22" fillId="36" borderId="33" xfId="0" applyNumberFormat="1" applyFont="1" applyFill="1" applyBorder="1" applyAlignment="1">
      <alignment horizontal="center"/>
    </xf>
    <xf numFmtId="0" fontId="0" fillId="36" borderId="33" xfId="0" applyFill="1" applyBorder="1"/>
    <xf numFmtId="9" fontId="0" fillId="36" borderId="33" xfId="52" applyFont="1" applyFill="1" applyBorder="1" applyAlignment="1">
      <alignment horizontal="center"/>
    </xf>
    <xf numFmtId="9" fontId="0" fillId="48" borderId="0" xfId="0" applyNumberFormat="1" applyFill="1" applyAlignment="1">
      <alignment horizontal="center"/>
    </xf>
    <xf numFmtId="190" fontId="0" fillId="48" borderId="0" xfId="0" applyNumberFormat="1" applyFill="1" applyBorder="1" applyAlignment="1">
      <alignment horizontal="center"/>
    </xf>
    <xf numFmtId="0" fontId="35" fillId="36" borderId="4" xfId="0" applyFont="1" applyFill="1" applyBorder="1" applyAlignment="1">
      <alignment horizontal="center"/>
    </xf>
    <xf numFmtId="0" fontId="35" fillId="43" borderId="0" xfId="0" applyFont="1" applyFill="1"/>
    <xf numFmtId="0" fontId="35" fillId="43" borderId="0" xfId="0" applyFont="1" applyFill="1" applyAlignment="1">
      <alignment horizontal="center"/>
    </xf>
    <xf numFmtId="0" fontId="35" fillId="43" borderId="18" xfId="0" applyFont="1" applyFill="1" applyBorder="1"/>
    <xf numFmtId="0" fontId="35" fillId="36" borderId="46" xfId="0" applyFont="1" applyFill="1" applyBorder="1"/>
    <xf numFmtId="0" fontId="35" fillId="36" borderId="47" xfId="0" applyFont="1" applyFill="1" applyBorder="1"/>
    <xf numFmtId="174" fontId="35" fillId="36" borderId="48" xfId="0" applyNumberFormat="1" applyFont="1" applyFill="1" applyBorder="1" applyAlignment="1">
      <alignment horizontal="center"/>
    </xf>
    <xf numFmtId="0" fontId="53" fillId="36" borderId="46" xfId="0" applyFont="1" applyFill="1" applyBorder="1"/>
    <xf numFmtId="0" fontId="53" fillId="36" borderId="47" xfId="0" applyFont="1" applyFill="1" applyBorder="1"/>
    <xf numFmtId="9" fontId="53" fillId="36" borderId="48" xfId="0" applyNumberFormat="1" applyFont="1" applyFill="1" applyBorder="1" applyAlignment="1">
      <alignment horizontal="center"/>
    </xf>
    <xf numFmtId="165" fontId="0" fillId="36" borderId="0" xfId="54" applyNumberFormat="1" applyFont="1" applyFill="1" applyAlignment="1">
      <alignment horizontal="center"/>
    </xf>
    <xf numFmtId="176" fontId="0" fillId="36" borderId="0" xfId="0" applyNumberFormat="1" applyFill="1" applyAlignment="1">
      <alignment horizontal="center"/>
    </xf>
    <xf numFmtId="0" fontId="83" fillId="36" borderId="0" xfId="0" applyFont="1" applyFill="1"/>
    <xf numFmtId="0" fontId="83" fillId="36" borderId="0" xfId="0" quotePrefix="1" applyFont="1" applyFill="1" applyBorder="1" applyAlignment="1">
      <alignment horizontal="left" indent="2"/>
    </xf>
    <xf numFmtId="3" fontId="79" fillId="36" borderId="0" xfId="0" applyNumberFormat="1" applyFont="1" applyFill="1" applyBorder="1" applyAlignment="1">
      <alignment horizontal="center"/>
    </xf>
    <xf numFmtId="0" fontId="79" fillId="36" borderId="0" xfId="0" applyFont="1" applyFill="1" applyBorder="1"/>
    <xf numFmtId="0" fontId="40" fillId="36" borderId="0" xfId="49" applyFont="1" applyFill="1" applyBorder="1">
      <alignment horizontal="left"/>
    </xf>
    <xf numFmtId="182" fontId="40" fillId="36" borderId="0" xfId="30" applyNumberFormat="1" applyFont="1" applyFill="1" applyBorder="1" applyAlignment="1" applyProtection="1">
      <alignment horizontal="right"/>
    </xf>
    <xf numFmtId="3" fontId="67" fillId="36" borderId="19" xfId="0" applyNumberFormat="1" applyFont="1" applyFill="1" applyBorder="1" applyAlignment="1">
      <alignment horizontal="center"/>
    </xf>
    <xf numFmtId="3" fontId="67" fillId="36" borderId="31" xfId="0" applyNumberFormat="1" applyFont="1" applyFill="1" applyBorder="1" applyAlignment="1">
      <alignment horizontal="center"/>
    </xf>
    <xf numFmtId="2" fontId="72" fillId="36" borderId="35" xfId="0" applyNumberFormat="1" applyFont="1" applyFill="1" applyBorder="1" applyAlignment="1">
      <alignment horizontal="center"/>
    </xf>
    <xf numFmtId="2" fontId="72" fillId="36" borderId="33" xfId="0" applyNumberFormat="1" applyFont="1" applyFill="1" applyBorder="1" applyAlignment="1">
      <alignment horizontal="center"/>
    </xf>
    <xf numFmtId="2" fontId="72" fillId="36" borderId="32" xfId="0" applyNumberFormat="1" applyFont="1" applyFill="1" applyBorder="1" applyAlignment="1">
      <alignment horizontal="center"/>
    </xf>
    <xf numFmtId="4" fontId="67" fillId="36" borderId="19" xfId="0" applyNumberFormat="1" applyFont="1" applyFill="1" applyBorder="1" applyAlignment="1">
      <alignment horizontal="center"/>
    </xf>
    <xf numFmtId="4" fontId="67" fillId="36" borderId="31" xfId="0" applyNumberFormat="1" applyFont="1" applyFill="1" applyBorder="1" applyAlignment="1">
      <alignment horizontal="center"/>
    </xf>
  </cellXfs>
  <cellStyles count="6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Comma" xfId="54" builtinId="3"/>
    <cellStyle name="Comma 2" xfId="66" xr:uid="{00000000-0005-0000-0000-00001D000000}"/>
    <cellStyle name="Comma 2 2" xfId="68" xr:uid="{00000000-0005-0000-0000-00001E000000}"/>
    <cellStyle name="Currency" xfId="53" builtinId="4"/>
    <cellStyle name="Explanatory Text" xfId="29" builtinId="53" customBuiltin="1"/>
    <cellStyle name="fa_column_header_bottom" xfId="30" xr:uid="{00000000-0005-0000-0000-000021000000}"/>
    <cellStyle name="fa_column_header_bottom_left" xfId="49" xr:uid="{00000000-0005-0000-0000-000022000000}"/>
    <cellStyle name="fa_column_header_top" xfId="31" xr:uid="{00000000-0005-0000-0000-000023000000}"/>
    <cellStyle name="fa_column_header_top_left" xfId="32" xr:uid="{00000000-0005-0000-0000-000024000000}"/>
    <cellStyle name="fa_data_bold_0_grouped" xfId="51" xr:uid="{00000000-0005-0000-0000-000025000000}"/>
    <cellStyle name="fa_data_standard_2_grouped" xfId="50" xr:uid="{00000000-0005-0000-0000-000026000000}"/>
    <cellStyle name="fa_footer_italic" xfId="33" xr:uid="{00000000-0005-0000-0000-000027000000}"/>
    <cellStyle name="fa_row_header_bold" xfId="34" xr:uid="{00000000-0005-0000-0000-000028000000}"/>
    <cellStyle name="fa_row_header_standard" xfId="35" xr:uid="{00000000-0005-0000-0000-000029000000}"/>
    <cellStyle name="Good" xfId="36" builtinId="26" customBuiltin="1"/>
    <cellStyle name="Heading 1" xfId="37" builtinId="16" customBuiltin="1"/>
    <cellStyle name="Heading 2" xfId="38" builtinId="17" customBuiltin="1"/>
    <cellStyle name="Heading 3" xfId="39" builtinId="18" customBuiltin="1"/>
    <cellStyle name="Heading 4" xfId="40" builtinId="19" customBuiltin="1"/>
    <cellStyle name="Input" xfId="41" builtinId="20" customBuiltin="1"/>
    <cellStyle name="Linked Cell" xfId="42" builtinId="24" customBuiltin="1"/>
    <cellStyle name="Neutral" xfId="43" builtinId="28" customBuiltin="1"/>
    <cellStyle name="Normal" xfId="0" builtinId="0"/>
    <cellStyle name="Normal 2" xfId="55" xr:uid="{00000000-0005-0000-0000-000033000000}"/>
    <cellStyle name="Normal 3" xfId="60" xr:uid="{00000000-0005-0000-0000-000034000000}"/>
    <cellStyle name="Normal 3 2" xfId="56" xr:uid="{00000000-0005-0000-0000-000035000000}"/>
    <cellStyle name="Normal 3 2 2" xfId="67" xr:uid="{00000000-0005-0000-0000-000036000000}"/>
    <cellStyle name="Normal 3 3" xfId="65" xr:uid="{00000000-0005-0000-0000-000037000000}"/>
    <cellStyle name="Normal 3 4" xfId="59" xr:uid="{00000000-0005-0000-0000-000038000000}"/>
    <cellStyle name="Normal 4" xfId="61" xr:uid="{00000000-0005-0000-0000-000039000000}"/>
    <cellStyle name="Normal 5" xfId="63" xr:uid="{00000000-0005-0000-0000-00003A000000}"/>
    <cellStyle name="Normal 5 2" xfId="58" xr:uid="{00000000-0005-0000-0000-00003B000000}"/>
    <cellStyle name="Normal_Sheet1" xfId="62" xr:uid="{00000000-0005-0000-0000-00003C000000}"/>
    <cellStyle name="Normal_TrainingDCF1" xfId="64" xr:uid="{00000000-0005-0000-0000-00003D000000}"/>
    <cellStyle name="Note" xfId="44" builtinId="10" customBuiltin="1"/>
    <cellStyle name="Output" xfId="45" builtinId="21" customBuiltin="1"/>
    <cellStyle name="Percent" xfId="52" builtinId="5"/>
    <cellStyle name="TextNormal" xfId="57" xr:uid="{00000000-0005-0000-0000-000041000000}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mruColors>
      <color rgb="FFFFFFCC"/>
      <color rgb="FFFFFF99"/>
      <color rgb="FFFDA315"/>
      <color rgb="FF4AB0EB"/>
      <color rgb="FFFF00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Lines="4" dropStyle="combo" dx="31" fmlaLink="$D$2" fmlaRange="'[2]General Assumptions'!$C$6:$C$9" noThreeD="1" sel="0" val="0"/>
</file>

<file path=xl/ctrlProps/ctrlProp2.xml><?xml version="1.0" encoding="utf-8"?>
<formControlPr xmlns="http://schemas.microsoft.com/office/spreadsheetml/2009/9/main" objectType="Drop" dropLines="4" dropStyle="combo" dx="31" fmlaLink="$D$2" fmlaRange="'[2]General Assumptions'!$C$6:$C$9" noThreeD="1" sel="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2419</xdr:row>
      <xdr:rowOff>0</xdr:rowOff>
    </xdr:from>
    <xdr:to>
      <xdr:col>15</xdr:col>
      <xdr:colOff>335232</xdr:colOff>
      <xdr:row>2481</xdr:row>
      <xdr:rowOff>45391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03100" y="278504650"/>
          <a:ext cx="8621982" cy="12250091"/>
        </a:xfrm>
        <a:prstGeom prst="rect">
          <a:avLst/>
        </a:prstGeom>
      </xdr:spPr>
    </xdr:pic>
    <xdr:clientData/>
  </xdr:twoCellAnchor>
  <xdr:twoCellAnchor editAs="oneCell">
    <xdr:from>
      <xdr:col>48</xdr:col>
      <xdr:colOff>496455</xdr:colOff>
      <xdr:row>2004</xdr:row>
      <xdr:rowOff>34637</xdr:rowOff>
    </xdr:from>
    <xdr:to>
      <xdr:col>50</xdr:col>
      <xdr:colOff>677548</xdr:colOff>
      <xdr:row>2016</xdr:row>
      <xdr:rowOff>123701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62819" y="377467092"/>
          <a:ext cx="3367638" cy="2375064"/>
        </a:xfrm>
        <a:prstGeom prst="rect">
          <a:avLst/>
        </a:prstGeom>
      </xdr:spPr>
    </xdr:pic>
    <xdr:clientData/>
  </xdr:twoCellAnchor>
  <xdr:twoCellAnchor editAs="oneCell">
    <xdr:from>
      <xdr:col>32</xdr:col>
      <xdr:colOff>571500</xdr:colOff>
      <xdr:row>876</xdr:row>
      <xdr:rowOff>63500</xdr:rowOff>
    </xdr:from>
    <xdr:to>
      <xdr:col>34</xdr:col>
      <xdr:colOff>768466</xdr:colOff>
      <xdr:row>888</xdr:row>
      <xdr:rowOff>54429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58000" y="106362500"/>
          <a:ext cx="3481648" cy="2276929"/>
        </a:xfrm>
        <a:prstGeom prst="rect">
          <a:avLst/>
        </a:prstGeom>
      </xdr:spPr>
    </xdr:pic>
    <xdr:clientData/>
  </xdr:twoCellAnchor>
  <xdr:twoCellAnchor editAs="oneCell">
    <xdr:from>
      <xdr:col>48</xdr:col>
      <xdr:colOff>554181</xdr:colOff>
      <xdr:row>1702</xdr:row>
      <xdr:rowOff>190499</xdr:rowOff>
    </xdr:from>
    <xdr:to>
      <xdr:col>50</xdr:col>
      <xdr:colOff>708401</xdr:colOff>
      <xdr:row>1714</xdr:row>
      <xdr:rowOff>31611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0545" y="320819317"/>
          <a:ext cx="3340765" cy="2334930"/>
        </a:xfrm>
        <a:prstGeom prst="rect">
          <a:avLst/>
        </a:prstGeom>
      </xdr:spPr>
    </xdr:pic>
    <xdr:clientData/>
  </xdr:twoCellAnchor>
  <xdr:twoCellAnchor editAs="oneCell">
    <xdr:from>
      <xdr:col>77</xdr:col>
      <xdr:colOff>1575954</xdr:colOff>
      <xdr:row>183</xdr:row>
      <xdr:rowOff>0</xdr:rowOff>
    </xdr:from>
    <xdr:to>
      <xdr:col>80</xdr:col>
      <xdr:colOff>179647</xdr:colOff>
      <xdr:row>194</xdr:row>
      <xdr:rowOff>146791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947227" y="35623500"/>
          <a:ext cx="3383511" cy="23288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2</xdr:row>
          <xdr:rowOff>50800</xdr:rowOff>
        </xdr:from>
        <xdr:to>
          <xdr:col>3</xdr:col>
          <xdr:colOff>133350</xdr:colOff>
          <xdr:row>3</xdr:row>
          <xdr:rowOff>133350</xdr:rowOff>
        </xdr:to>
        <xdr:sp macro="" textlink="">
          <xdr:nvSpPr>
            <xdr:cNvPr id="56323" name="Drop Down 3" hidden="1">
              <a:extLst>
                <a:ext uri="{63B3BB69-23CF-44E3-9099-C40C66FF867C}">
                  <a14:compatExt spid="_x0000_s56323"/>
                </a:ext>
                <a:ext uri="{FF2B5EF4-FFF2-40B4-BE49-F238E27FC236}">
                  <a16:creationId xmlns:a16="http://schemas.microsoft.com/office/drawing/2014/main" id="{00000000-0008-0000-0500-000003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50800</xdr:rowOff>
        </xdr:from>
        <xdr:to>
          <xdr:col>3</xdr:col>
          <xdr:colOff>57150</xdr:colOff>
          <xdr:row>3</xdr:row>
          <xdr:rowOff>133350</xdr:rowOff>
        </xdr:to>
        <xdr:sp macro="" textlink="">
          <xdr:nvSpPr>
            <xdr:cNvPr id="56324" name="Drop Down 4" hidden="1">
              <a:extLst>
                <a:ext uri="{63B3BB69-23CF-44E3-9099-C40C66FF867C}">
                  <a14:compatExt spid="_x0000_s56324"/>
                </a:ext>
                <a:ext uri="{FF2B5EF4-FFF2-40B4-BE49-F238E27FC236}">
                  <a16:creationId xmlns:a16="http://schemas.microsoft.com/office/drawing/2014/main" id="{00000000-0008-0000-0500-000004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Iamgold\IMG%20Model%20--2Q19-%20Repaired%20Double%20Chec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Kirkland%20Lake\Kirkland%20Lake%20Gold%20Model%20-%20V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Segment"/>
      <sheetName val="2Q 19"/>
      <sheetName val="Segement Information (Q) (2)"/>
      <sheetName val="1Q 19"/>
      <sheetName val="4Q 18"/>
      <sheetName val="IMG Thesis 2019 "/>
      <sheetName val="Catalysts (2)"/>
      <sheetName val="Factors to Watch"/>
      <sheetName val="Q4"/>
      <sheetName val="BS-CF"/>
      <sheetName val="R&amp;R"/>
      <sheetName val="Q3"/>
      <sheetName val="Sheet1"/>
      <sheetName val="MR "/>
      <sheetName val="Sheet2"/>
      <sheetName val="IMG-DCF"/>
      <sheetName val="Fin Trend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8">
          <cell r="F8" t="str">
            <v>I AM GOLD</v>
          </cell>
        </row>
        <row r="10">
          <cell r="F10">
            <v>4.47</v>
          </cell>
        </row>
        <row r="11">
          <cell r="F11">
            <v>423.9</v>
          </cell>
        </row>
        <row r="13">
          <cell r="F13">
            <v>0.3508</v>
          </cell>
        </row>
        <row r="16">
          <cell r="F16">
            <v>1000</v>
          </cell>
        </row>
        <row r="17">
          <cell r="F17">
            <v>42735</v>
          </cell>
        </row>
      </sheetData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ment Model"/>
      <sheetName val="Pricing Assumptions"/>
      <sheetName val="General Assumptions"/>
      <sheetName val="Valuation"/>
      <sheetName val="Charts"/>
      <sheetName val="Sensitivity"/>
      <sheetName val="Financial Trends"/>
      <sheetName val="Sheet3"/>
      <sheetName val="Sheet2"/>
      <sheetName val="DCF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50"/>
  <sheetViews>
    <sheetView tabSelected="1" zoomScale="70" zoomScaleNormal="70" workbookViewId="0">
      <selection activeCell="D1" sqref="D1"/>
    </sheetView>
  </sheetViews>
  <sheetFormatPr defaultColWidth="9.1796875" defaultRowHeight="15.5" x14ac:dyDescent="0.35"/>
  <cols>
    <col min="1" max="1" width="9.1796875" style="5"/>
    <col min="2" max="2" width="28.26953125" style="5" customWidth="1"/>
    <col min="3" max="3" width="9.1796875" style="5"/>
    <col min="4" max="8" width="15.7265625" style="5" customWidth="1"/>
    <col min="9" max="9" width="5.1796875" style="5" customWidth="1"/>
    <col min="10" max="10" width="37.81640625" style="5" bestFit="1" customWidth="1"/>
    <col min="11" max="12" width="15.7265625" style="5" customWidth="1"/>
    <col min="13" max="13" width="15.54296875" style="5" bestFit="1" customWidth="1"/>
    <col min="14" max="16" width="15.7265625" style="5" customWidth="1"/>
    <col min="17" max="16384" width="9.1796875" style="5"/>
  </cols>
  <sheetData>
    <row r="1" spans="2:16" x14ac:dyDescent="0.35">
      <c r="B1" s="5" t="s">
        <v>767</v>
      </c>
      <c r="D1" s="708">
        <v>20</v>
      </c>
      <c r="E1" s="707">
        <f>D1+1</f>
        <v>21</v>
      </c>
      <c r="F1" s="707">
        <f t="shared" ref="F1:H1" si="0">E1+1</f>
        <v>22</v>
      </c>
      <c r="G1" s="707">
        <f t="shared" si="0"/>
        <v>23</v>
      </c>
      <c r="H1" s="707">
        <f t="shared" si="0"/>
        <v>24</v>
      </c>
    </row>
    <row r="2" spans="2:16" x14ac:dyDescent="0.35">
      <c r="B2" s="9" t="s">
        <v>794</v>
      </c>
    </row>
    <row r="3" spans="2:16" x14ac:dyDescent="0.35">
      <c r="B3" s="255"/>
      <c r="C3" s="255"/>
      <c r="D3" s="728" t="str">
        <f>TEXT(INDEX(A!$5:$5,Summary!D$1),"yyyy")</f>
        <v>2020</v>
      </c>
      <c r="E3" s="728" t="str">
        <f>TEXT(INDEX(A!$5:$5,Summary!E$1),"yyyy")&amp;"E"</f>
        <v>2021E</v>
      </c>
      <c r="F3" s="728" t="str">
        <f>TEXT(INDEX(A!$5:$5,Summary!F$1),"yyyy")&amp;"E"</f>
        <v>2022E</v>
      </c>
      <c r="G3" s="728" t="str">
        <f>TEXT(INDEX(A!$5:$5,Summary!G$1),"yyyy")&amp;"E"</f>
        <v>2023E</v>
      </c>
      <c r="H3" s="728" t="str">
        <f>TEXT(INDEX(A!$5:$5,Summary!H$1),"yyyy")&amp;"E"</f>
        <v>2024E</v>
      </c>
      <c r="J3" s="560"/>
      <c r="K3" s="560"/>
      <c r="L3" s="728" t="str">
        <f>D3</f>
        <v>2020</v>
      </c>
      <c r="M3" s="728" t="str">
        <f>E3</f>
        <v>2021E</v>
      </c>
      <c r="N3" s="728" t="str">
        <f>F3</f>
        <v>2022E</v>
      </c>
      <c r="O3" s="728" t="str">
        <f>G3</f>
        <v>2023E</v>
      </c>
      <c r="P3" s="728" t="str">
        <f>H3</f>
        <v>2024E</v>
      </c>
    </row>
    <row r="4" spans="2:16" x14ac:dyDescent="0.35">
      <c r="B4" s="729" t="s">
        <v>793</v>
      </c>
      <c r="C4" s="729"/>
      <c r="D4" s="729"/>
      <c r="E4" s="729"/>
      <c r="F4" s="729"/>
      <c r="G4" s="729"/>
      <c r="H4" s="729"/>
      <c r="J4" s="731" t="s">
        <v>808</v>
      </c>
      <c r="K4" s="731"/>
      <c r="L4" s="731"/>
      <c r="M4" s="731"/>
      <c r="N4" s="731"/>
      <c r="O4" s="731"/>
      <c r="P4" s="731"/>
    </row>
    <row r="5" spans="2:16" x14ac:dyDescent="0.35">
      <c r="B5" s="9" t="s">
        <v>0</v>
      </c>
      <c r="C5" s="9" t="s">
        <v>795</v>
      </c>
      <c r="D5" s="701">
        <f>INDEX(A!1630:1630,Summary!D$1)/1000</f>
        <v>1251.1336842105263</v>
      </c>
      <c r="E5" s="701">
        <f>INDEX(A!1630:1630,Summary!E$1)/1000</f>
        <v>1438.4603062499998</v>
      </c>
      <c r="F5" s="701">
        <f>INDEX(A!1630:1630,Summary!F$1)/1000</f>
        <v>1315.3481499999998</v>
      </c>
      <c r="G5" s="701">
        <f>INDEX(A!1630:1630,Summary!G$1)/1000</f>
        <v>1349.8079084999999</v>
      </c>
      <c r="H5" s="701">
        <f>INDEX(A!1630:1630,Summary!H$1)/1000</f>
        <v>1892.638344</v>
      </c>
      <c r="J5" s="5" t="s">
        <v>251</v>
      </c>
      <c r="K5" s="5" t="s">
        <v>231</v>
      </c>
      <c r="L5" s="699">
        <f>INDEX(A!1615:1615,Summary!D$1)/1000</f>
        <v>722.26315789473688</v>
      </c>
      <c r="M5" s="699">
        <f>INDEX(A!1615:1615,Summary!E$1)/1000</f>
        <v>759.58299999999997</v>
      </c>
      <c r="N5" s="699">
        <f>INDEX(A!1615:1615,Summary!F$1)/1000</f>
        <v>710.99900000000002</v>
      </c>
      <c r="O5" s="699">
        <f>INDEX(A!1615:1615,Summary!G$1)/1000</f>
        <v>776.42100000000005</v>
      </c>
      <c r="P5" s="699">
        <f>INDEX(A!1615:1615,Summary!H$1)/1000</f>
        <v>1225.328</v>
      </c>
    </row>
    <row r="6" spans="2:16" x14ac:dyDescent="0.35">
      <c r="B6" s="9" t="s">
        <v>176</v>
      </c>
      <c r="C6" s="9" t="s">
        <v>795</v>
      </c>
      <c r="D6" s="701">
        <f>INDEX(A!1636:1636,Summary!D$1)/1000</f>
        <v>247.12981954871813</v>
      </c>
      <c r="E6" s="701">
        <f>INDEX(A!1636:1636,Summary!E$1)/1000</f>
        <v>320.37481803247005</v>
      </c>
      <c r="F6" s="701">
        <f>INDEX(A!1636:1636,Summary!F$1)/1000</f>
        <v>247.96077050860248</v>
      </c>
      <c r="G6" s="701">
        <f>INDEX(A!1636:1636,Summary!G$1)/1000</f>
        <v>175.52104627997346</v>
      </c>
      <c r="H6" s="701">
        <f>INDEX(A!1636:1636,Summary!H$1)/1000</f>
        <v>390.64776471142557</v>
      </c>
      <c r="J6" s="5" t="s">
        <v>130</v>
      </c>
      <c r="K6" s="5" t="s">
        <v>231</v>
      </c>
      <c r="L6" s="699">
        <f>INDEX(A!17:17,Summary!D$1)/1000</f>
        <v>400</v>
      </c>
      <c r="M6" s="699">
        <f>INDEX(A!17:17,Summary!E$1)/1000</f>
        <v>419.666</v>
      </c>
      <c r="N6" s="699">
        <f>INDEX(A!17:17,Summary!F$1)/1000</f>
        <v>410.44099999999997</v>
      </c>
      <c r="O6" s="699">
        <f>INDEX(A!17:17,Summary!G$1)/1000</f>
        <v>411.77800000000002</v>
      </c>
      <c r="P6" s="699">
        <f>INDEX(A!17:17,Summary!H$1)/1000</f>
        <v>400.053</v>
      </c>
    </row>
    <row r="7" spans="2:16" x14ac:dyDescent="0.35">
      <c r="B7" s="9" t="s">
        <v>138</v>
      </c>
      <c r="C7" s="9" t="s">
        <v>795</v>
      </c>
      <c r="D7" s="701">
        <f>INDEX(A!1687:1687,Summary!D$1)/1000</f>
        <v>388.41304864743387</v>
      </c>
      <c r="E7" s="701">
        <f>INDEX(A!1687:1687,Summary!E$1)/1000</f>
        <v>529.30061006145559</v>
      </c>
      <c r="F7" s="701">
        <f>INDEX(A!1687:1687,Summary!F$1)/1000</f>
        <v>442.06127682868902</v>
      </c>
      <c r="G7" s="701">
        <f>INDEX(A!1687:1687,Summary!G$1)/1000</f>
        <v>387.68179306009017</v>
      </c>
      <c r="H7" s="701">
        <f>INDEX(A!1687:1687,Summary!H$1)/1000</f>
        <v>687.14911748701741</v>
      </c>
      <c r="J7" s="5" t="s">
        <v>131</v>
      </c>
      <c r="K7" s="5" t="s">
        <v>231</v>
      </c>
      <c r="L7" s="699">
        <f>INDEX(A!18:18,Summary!D$1)/1000</f>
        <v>242.26315789473685</v>
      </c>
      <c r="M7" s="699">
        <f>INDEX(A!18:18,Summary!E$1)/1000</f>
        <v>249.917</v>
      </c>
      <c r="N7" s="699">
        <f>INDEX(A!18:18,Summary!F$1)/1000</f>
        <v>210.55799999999999</v>
      </c>
      <c r="O7" s="699">
        <f>INDEX(A!18:18,Summary!G$1)/1000</f>
        <v>274.64299999999997</v>
      </c>
      <c r="P7" s="699">
        <f>INDEX(A!18:18,Summary!H$1)/1000</f>
        <v>366.27499999999998</v>
      </c>
    </row>
    <row r="8" spans="2:16" x14ac:dyDescent="0.35">
      <c r="B8" s="5" t="s">
        <v>502</v>
      </c>
      <c r="C8" s="5" t="s">
        <v>795</v>
      </c>
      <c r="D8" s="699">
        <f>INDEX(A!1641:1641,Summary!D$1)/1000</f>
        <v>131.12981954871813</v>
      </c>
      <c r="E8" s="699">
        <f>INDEX(A!1641:1641,Summary!E$1)/1000</f>
        <v>254.37481803247007</v>
      </c>
      <c r="F8" s="699">
        <f>INDEX(A!1641:1641,Summary!F$1)/1000</f>
        <v>181.96077050860248</v>
      </c>
      <c r="G8" s="699">
        <f>INDEX(A!1641:1641,Summary!G$1)/1000</f>
        <v>109.52104627997346</v>
      </c>
      <c r="H8" s="699">
        <f>INDEX(A!1641:1641,Summary!H$1)/1000</f>
        <v>324.64776471142557</v>
      </c>
      <c r="J8" s="5" t="s">
        <v>22</v>
      </c>
      <c r="K8" s="5" t="s">
        <v>231</v>
      </c>
      <c r="L8" s="699">
        <f>INDEX(A!19:19,Summary!D$1)/1000</f>
        <v>80</v>
      </c>
      <c r="M8" s="699">
        <f>INDEX(A!19:19,Summary!E$1)/1000</f>
        <v>90</v>
      </c>
      <c r="N8" s="699">
        <f>INDEX(A!19:19,Summary!F$1)/1000</f>
        <v>90</v>
      </c>
      <c r="O8" s="699">
        <f>INDEX(A!19:19,Summary!G$1)/1000</f>
        <v>90</v>
      </c>
      <c r="P8" s="699">
        <f>INDEX(A!19:19,Summary!H$1)/1000</f>
        <v>90</v>
      </c>
    </row>
    <row r="9" spans="2:16" x14ac:dyDescent="0.35">
      <c r="B9" s="5" t="s">
        <v>796</v>
      </c>
      <c r="C9" s="5" t="s">
        <v>795</v>
      </c>
      <c r="D9" s="699">
        <f>INDEX(A!1655:1655,Summary!D$1)/1000</f>
        <v>31.315313016727327</v>
      </c>
      <c r="E9" s="699">
        <f>INDEX(A!1655:1655,Summary!E$1)/1000</f>
        <v>207.77981476341049</v>
      </c>
      <c r="F9" s="699">
        <f>INDEX(A!1655:1655,Summary!F$1)/1000</f>
        <v>159.25502844724016</v>
      </c>
      <c r="G9" s="699">
        <f>INDEX(A!1655:1655,Summary!G$1)/1000</f>
        <v>111.54134663039399</v>
      </c>
      <c r="H9" s="699">
        <f>INDEX(A!1655:1655,Summary!H$1)/1000</f>
        <v>267.18050336335392</v>
      </c>
      <c r="J9" s="5" t="s">
        <v>778</v>
      </c>
      <c r="K9" s="5" t="s">
        <v>231</v>
      </c>
      <c r="L9" s="699">
        <f>INDEX(A!20:20,Summary!D1)/1000</f>
        <v>0</v>
      </c>
      <c r="M9" s="699">
        <f>INDEX(A!20:20,Summary!E1)/1000</f>
        <v>0</v>
      </c>
      <c r="N9" s="699">
        <f>INDEX(A!20:20,Summary!F1)/1000</f>
        <v>0</v>
      </c>
      <c r="O9" s="699">
        <f>INDEX(A!20:20,Summary!G1)/1000</f>
        <v>0</v>
      </c>
      <c r="P9" s="699">
        <f>INDEX(A!20:20,Summary!H1)/1000</f>
        <v>369</v>
      </c>
    </row>
    <row r="10" spans="2:16" x14ac:dyDescent="0.35">
      <c r="B10" s="5" t="s">
        <v>797</v>
      </c>
      <c r="C10" s="5" t="s">
        <v>833</v>
      </c>
      <c r="D10" s="671">
        <f>INDEX(A!1658:1658,Summary!D$1)</f>
        <v>6.5302416094350391E-2</v>
      </c>
      <c r="E10" s="671">
        <f>INDEX(A!1658:1658,Summary!E$1)</f>
        <v>0.43214862673371912</v>
      </c>
      <c r="F10" s="671">
        <f>INDEX(A!1658:1658,Summary!F$1)</f>
        <v>0.32580607874418499</v>
      </c>
      <c r="G10" s="671">
        <f>INDEX(A!1658:1658,Summary!G$1)</f>
        <v>0.22454004175781075</v>
      </c>
      <c r="H10" s="671">
        <f>INDEX(A!1658:1658,Summary!H$1)</f>
        <v>0.52932640959266897</v>
      </c>
      <c r="J10" s="5" t="s">
        <v>61</v>
      </c>
      <c r="K10" s="5" t="s">
        <v>231</v>
      </c>
      <c r="L10" s="699">
        <f>INDEX(A!21:21,Summary!D$1)/1000</f>
        <v>0</v>
      </c>
      <c r="M10" s="699">
        <f>INDEX(A!21:21,Summary!E$1)/1000</f>
        <v>0</v>
      </c>
      <c r="N10" s="699">
        <f>INDEX(A!21:21,Summary!F$1)/1000</f>
        <v>0</v>
      </c>
      <c r="O10" s="699">
        <f>INDEX(A!21:21,Summary!G$1)/1000</f>
        <v>0</v>
      </c>
      <c r="P10" s="699">
        <f>INDEX(A!21:21,Summary!H$1)/1000</f>
        <v>0</v>
      </c>
    </row>
    <row r="11" spans="2:16" x14ac:dyDescent="0.35">
      <c r="L11" s="699"/>
      <c r="M11" s="699"/>
      <c r="N11" s="699"/>
      <c r="O11" s="699"/>
      <c r="P11" s="699"/>
    </row>
    <row r="12" spans="2:16" x14ac:dyDescent="0.35">
      <c r="B12" s="5" t="s">
        <v>159</v>
      </c>
      <c r="C12" s="5" t="s">
        <v>795</v>
      </c>
      <c r="D12" s="699">
        <f>INDEX(A!1766:1766,Summary!D$1)/1000</f>
        <v>2242.1167709012843</v>
      </c>
      <c r="E12" s="699">
        <f>INDEX(A!1766:1766,Summary!E$1)/1000</f>
        <v>2521.8549788722989</v>
      </c>
      <c r="F12" s="699">
        <f>INDEX(A!1766:1766,Summary!F$1)/1000</f>
        <v>2733.0184725522117</v>
      </c>
      <c r="G12" s="699">
        <f>INDEX(A!1766:1766,Summary!G$1)/1000</f>
        <v>2729.7567257720953</v>
      </c>
      <c r="H12" s="699">
        <f>INDEX(A!1766:1766,Summary!H$1)/1000</f>
        <v>2522.9246729965048</v>
      </c>
      <c r="J12" s="5" t="s">
        <v>809</v>
      </c>
      <c r="K12" s="5" t="s">
        <v>231</v>
      </c>
      <c r="L12" s="699">
        <f>INDEX(A!40:40,Summary!D$1)/1000</f>
        <v>701.26315789473688</v>
      </c>
      <c r="M12" s="699">
        <f>INDEX(A!40:40,Summary!E$1)/1000</f>
        <v>759.58299999999997</v>
      </c>
      <c r="N12" s="699">
        <f>INDEX(A!40:40,Summary!F$1)/1000</f>
        <v>710.99900000000002</v>
      </c>
      <c r="O12" s="699">
        <f>INDEX(A!40:40,Summary!G$1)/1000</f>
        <v>776.42100000000005</v>
      </c>
      <c r="P12" s="699">
        <f>INDEX(A!40:40,Summary!H$1)/1000</f>
        <v>1114.6279999999999</v>
      </c>
    </row>
    <row r="13" spans="2:16" x14ac:dyDescent="0.35">
      <c r="B13" s="5" t="s">
        <v>735</v>
      </c>
      <c r="C13" s="5" t="s">
        <v>795</v>
      </c>
      <c r="D13" s="699">
        <f>INDEX(A!1753:1753,Summary!D$1)/1000</f>
        <v>861.12483636799323</v>
      </c>
      <c r="E13" s="699">
        <f>INDEX(A!1753:1753,Summary!E$1)/1000</f>
        <v>530.21126923891916</v>
      </c>
      <c r="F13" s="699">
        <f>INDEX(A!1753:1753,Summary!F$1)/1000</f>
        <v>84.798201646233437</v>
      </c>
      <c r="G13" s="699">
        <f>INDEX(A!1753:1753,Summary!G$1)/1000</f>
        <v>-92.426652755814771</v>
      </c>
      <c r="H13" s="699">
        <f>INDEX(A!1753:1753,Summary!H$1)/1000</f>
        <v>120.96143879240184</v>
      </c>
      <c r="J13" s="5" t="s">
        <v>103</v>
      </c>
      <c r="K13" s="5" t="s">
        <v>82</v>
      </c>
      <c r="L13" s="710">
        <f>INDEX(A!58:58,Summary!D$1)</f>
        <v>1126.0244841027561</v>
      </c>
      <c r="M13" s="710">
        <f>INDEX(A!58:58,Summary!E$1)</f>
        <v>1149.8284049555109</v>
      </c>
      <c r="N13" s="710">
        <f>INDEX(A!58:58,Summary!F$1)</f>
        <v>1176.7856476579932</v>
      </c>
      <c r="O13" s="710">
        <f>INDEX(A!58:58,Summary!G$1)</f>
        <v>1185.8415606818203</v>
      </c>
      <c r="P13" s="710">
        <f>INDEX(A!58:58,Summary!H$1)</f>
        <v>790.96000070370644</v>
      </c>
    </row>
    <row r="14" spans="2:16" x14ac:dyDescent="0.35">
      <c r="B14" s="255" t="s">
        <v>42</v>
      </c>
      <c r="C14" s="255" t="s">
        <v>795</v>
      </c>
      <c r="D14" s="648">
        <f>INDEX(A!1775:1775,Summary!D$1)/1000</f>
        <v>3977.6027786784389</v>
      </c>
      <c r="E14" s="648">
        <f>INDEX(A!1775:1775,Summary!E$1)/1000</f>
        <v>4013.7428447526258</v>
      </c>
      <c r="F14" s="648">
        <f>INDEX(A!1775:1775,Summary!F$1)/1000</f>
        <v>3742.7396810769292</v>
      </c>
      <c r="G14" s="648">
        <f>INDEX(A!1775:1775,Summary!G$1)/1000</f>
        <v>3631.6392922762129</v>
      </c>
      <c r="H14" s="648">
        <f>INDEX(A!1775:1775,Summary!H$1)/1000</f>
        <v>3864.1440991936433</v>
      </c>
      <c r="L14" s="699"/>
      <c r="M14" s="699"/>
      <c r="N14" s="699"/>
      <c r="O14" s="699"/>
      <c r="P14" s="699"/>
    </row>
    <row r="15" spans="2:16" x14ac:dyDescent="0.35">
      <c r="J15" s="731" t="s">
        <v>810</v>
      </c>
      <c r="K15" s="731"/>
      <c r="L15" s="731"/>
      <c r="M15" s="731"/>
      <c r="N15" s="731"/>
      <c r="O15" s="731"/>
      <c r="P15" s="731"/>
    </row>
    <row r="16" spans="2:16" x14ac:dyDescent="0.35">
      <c r="B16" s="5" t="s">
        <v>799</v>
      </c>
      <c r="C16" s="5" t="s">
        <v>795</v>
      </c>
      <c r="D16" s="703">
        <f>INDEX(A!1784:1784,Summary!D$1)/1000</f>
        <v>7.5</v>
      </c>
      <c r="E16" s="703">
        <f>INDEX(A!1784:1784,Summary!E$1)/1000</f>
        <v>7.5</v>
      </c>
      <c r="F16" s="703">
        <f>INDEX(A!1784:1784,Summary!F$1)/1000</f>
        <v>7.5</v>
      </c>
      <c r="G16" s="703">
        <f>INDEX(A!1784:1784,Summary!G$1)/1000</f>
        <v>7.5</v>
      </c>
      <c r="H16" s="703">
        <f>INDEX(A!1784:1784,Summary!H$1)/1000</f>
        <v>7.5</v>
      </c>
      <c r="J16" s="5" t="s">
        <v>811</v>
      </c>
      <c r="K16" s="5" t="s">
        <v>814</v>
      </c>
      <c r="L16" s="712">
        <f>'Valuation and PT Basis'!$R$11/INDEX(A!1688:1688,Summary!D$1)*1000</f>
        <v>3.908210615699224</v>
      </c>
      <c r="M16" s="712">
        <f>'Valuation and PT Basis'!$R$11/INDEX(A!1688:1688,Summary!E$1)*1000</f>
        <v>2.867935481547526</v>
      </c>
      <c r="N16" s="712">
        <f>'Valuation and PT Basis'!$R$11/INDEX(A!1688:1688,Summary!F$1)*1000</f>
        <v>3.4339130784989949</v>
      </c>
      <c r="O16" s="712">
        <f>'Valuation and PT Basis'!$R$11/INDEX(A!1688:1688,Summary!G$1)*1000</f>
        <v>3.9155823852803735</v>
      </c>
      <c r="P16" s="712">
        <f>'Valuation and PT Basis'!$R$11/INDEX(A!1688:1688,Summary!H$1)*1000</f>
        <v>2.2091274824764366</v>
      </c>
    </row>
    <row r="17" spans="2:16" x14ac:dyDescent="0.35">
      <c r="B17" s="5" t="s">
        <v>798</v>
      </c>
      <c r="C17" s="5" t="s">
        <v>795</v>
      </c>
      <c r="D17" s="699">
        <f>INDEX(A!1793:1793,Summary!D$1)/1000</f>
        <v>456.96184000000005</v>
      </c>
      <c r="E17" s="699">
        <f>INDEX(A!1793:1793,Summary!E$1)/1000</f>
        <v>430.9590762537253</v>
      </c>
      <c r="F17" s="699">
        <f>INDEX(A!1793:1793,Summary!F$1)/1000</f>
        <v>406.41206982530582</v>
      </c>
      <c r="G17" s="699">
        <f>INDEX(A!1793:1793,Summary!G$1)/1000</f>
        <v>383.23932055617536</v>
      </c>
      <c r="H17" s="699">
        <f>INDEX(A!1793:1793,Summary!H$1)/1000</f>
        <v>361.36389105091791</v>
      </c>
      <c r="J17" s="5" t="s">
        <v>812</v>
      </c>
      <c r="K17" s="5" t="s">
        <v>814</v>
      </c>
      <c r="L17" s="707" t="s">
        <v>88</v>
      </c>
      <c r="M17" s="712">
        <f>'Valuation and PT Basis'!$C$1/INDEX(A!1889:1889,Summary!E$1)</f>
        <v>1.0744140766455978</v>
      </c>
      <c r="N17" s="712">
        <f>'Valuation and PT Basis'!$C$1/INDEX(A!1889:1889,Summary!F$1)</f>
        <v>1.3227490192528659</v>
      </c>
      <c r="O17" s="712">
        <f>'Valuation and PT Basis'!$C$1/INDEX(A!1889:1889,Summary!G$1)</f>
        <v>1.456348642363289</v>
      </c>
      <c r="P17" s="712">
        <f>'Valuation and PT Basis'!$C$1/INDEX(A!1889:1889,Summary!H$1)</f>
        <v>1.429173172206802</v>
      </c>
    </row>
    <row r="18" spans="2:16" x14ac:dyDescent="0.35">
      <c r="B18" s="255" t="s">
        <v>44</v>
      </c>
      <c r="C18" s="255" t="s">
        <v>795</v>
      </c>
      <c r="D18" s="648">
        <f>INDEX(A!1799:1799,Summary!D$1)/1000</f>
        <v>1571.9108243132969</v>
      </c>
      <c r="E18" s="648">
        <f>INDEX(A!1799:1799,Summary!E$1)/1000</f>
        <v>1571.9108243132969</v>
      </c>
      <c r="F18" s="648">
        <f>INDEX(A!1799:1799,Summary!F$1)/1000</f>
        <v>1571.9108243132969</v>
      </c>
      <c r="G18" s="648">
        <f>INDEX(A!1799:1799,Summary!G$1)/1000</f>
        <v>1571.9108243132969</v>
      </c>
      <c r="H18" s="648">
        <f>INDEX(A!1799:1799,Summary!H$1)/1000</f>
        <v>1571.9108243132969</v>
      </c>
      <c r="J18" s="5" t="s">
        <v>813</v>
      </c>
      <c r="K18" s="5" t="s">
        <v>80</v>
      </c>
      <c r="L18" s="690">
        <f>D25/(3.74*INDEX(A!1661:1661,Summary!D$1))</f>
        <v>-0.25864566586854254</v>
      </c>
      <c r="M18" s="690">
        <f>E25/('Valuation and PT Basis'!$C$1*INDEX(A!1661:1661,Summary!E$1))</f>
        <v>-0.11761359777934735</v>
      </c>
      <c r="N18" s="690">
        <f>F25/('Valuation and PT Basis'!$C$1*INDEX(A!1661:1661,Summary!F$1))</f>
        <v>-2.2158586835035823E-2</v>
      </c>
      <c r="O18" s="690">
        <f>G25/('Valuation and PT Basis'!$C$1*INDEX(A!1661:1661,Summary!G$1))</f>
        <v>-1.1743474836044284E-2</v>
      </c>
      <c r="P18" s="690">
        <f>H25/('Valuation and PT Basis'!$C$1*INDEX(A!1661:1661,Summary!H$1))</f>
        <v>6.5745805135133617E-2</v>
      </c>
    </row>
    <row r="19" spans="2:16" x14ac:dyDescent="0.35">
      <c r="J19" s="5" t="s">
        <v>222</v>
      </c>
      <c r="K19" s="5" t="s">
        <v>80</v>
      </c>
      <c r="L19" s="690">
        <f>INDEX(A!1741:1741,Summary!D$1)</f>
        <v>-0.10667562721470843</v>
      </c>
      <c r="M19" s="690">
        <f>INDEX(A!1741:1741,Summary!E$1)</f>
        <v>7.1916466091875186E-2</v>
      </c>
      <c r="N19" s="690">
        <f>INDEX(A!1741:1741,Summary!F$1)</f>
        <v>7.5652480684670467E-2</v>
      </c>
      <c r="O19" s="690">
        <f>INDEX(A!1741:1741,Summary!G$1)</f>
        <v>5.544975183716979E-2</v>
      </c>
      <c r="P19" s="690">
        <f>INDEX(A!1741:1741,Summary!H$1)</f>
        <v>8.9218392455863132E-2</v>
      </c>
    </row>
    <row r="20" spans="2:16" x14ac:dyDescent="0.35">
      <c r="B20" s="5" t="s">
        <v>545</v>
      </c>
      <c r="C20" s="5" t="s">
        <v>795</v>
      </c>
      <c r="D20" s="699">
        <f>INDEX(A!1808:1808,Summary!D$1)/1000</f>
        <v>2405.6919543651425</v>
      </c>
      <c r="E20" s="699">
        <f>INDEX(A!1808:1808,Summary!E$1)/1000</f>
        <v>2441.8320204393294</v>
      </c>
      <c r="F20" s="699">
        <f>INDEX(A!1808:1808,Summary!F$1)/1000</f>
        <v>2170.8288567636318</v>
      </c>
      <c r="G20" s="699">
        <f>INDEX(A!1808:1808,Summary!G$1)/1000</f>
        <v>2059.7284679629156</v>
      </c>
      <c r="H20" s="699">
        <f>INDEX(A!1808:1808,Summary!H$1)/1000</f>
        <v>2292.2332748803469</v>
      </c>
    </row>
    <row r="21" spans="2:16" x14ac:dyDescent="0.35">
      <c r="B21" s="255" t="s">
        <v>800</v>
      </c>
      <c r="C21" s="255" t="s">
        <v>795</v>
      </c>
      <c r="D21" s="648">
        <f>D20+D18</f>
        <v>3977.6027786784393</v>
      </c>
      <c r="E21" s="648">
        <f t="shared" ref="E21:H21" si="1">E20+E18</f>
        <v>4013.7428447526263</v>
      </c>
      <c r="F21" s="648">
        <f t="shared" si="1"/>
        <v>3742.7396810769287</v>
      </c>
      <c r="G21" s="648">
        <f t="shared" si="1"/>
        <v>3631.6392922762125</v>
      </c>
      <c r="H21" s="648">
        <f t="shared" si="1"/>
        <v>3864.1440991936438</v>
      </c>
      <c r="J21" s="729" t="str">
        <f>"Valuation - PT Based on "&amp;TEXT(NPVweight,"0%")&amp;" "&amp;TEXT(NPVmultiple,"0.0")&amp;"x NPV and "&amp;TEXT(EV_Ebitda_Weight,"0%")&amp;" "&amp;TEXT(EV_EBITDA_Target_Multiple,"0.0")&amp;"x EV / 2021 EBITDA"</f>
        <v>Valuation - PT Based on 50% 1.0x NPV and 50% 3.2x EV / 2021 EBITDA</v>
      </c>
      <c r="K21" s="729"/>
      <c r="L21" s="729"/>
      <c r="M21" s="729"/>
      <c r="N21" s="729"/>
      <c r="O21" s="729"/>
      <c r="P21" s="729"/>
    </row>
    <row r="22" spans="2:16" x14ac:dyDescent="0.35">
      <c r="J22" s="5" t="s">
        <v>763</v>
      </c>
      <c r="K22" s="707" t="s">
        <v>817</v>
      </c>
      <c r="M22" s="5" t="s">
        <v>762</v>
      </c>
      <c r="P22" s="699">
        <f>'Valuation and PT Basis'!F10</f>
        <v>529.30061006145559</v>
      </c>
    </row>
    <row r="23" spans="2:16" x14ac:dyDescent="0.35">
      <c r="B23" s="5" t="s">
        <v>801</v>
      </c>
      <c r="C23" s="5" t="s">
        <v>795</v>
      </c>
      <c r="D23" s="699">
        <f>INDEX(A!1816:1816,Summary!D$1)/1000</f>
        <v>327.56299636799326</v>
      </c>
      <c r="E23" s="699">
        <f>INDEX(A!1816:1816,Summary!E$1)/1000</f>
        <v>22.652192985193864</v>
      </c>
      <c r="F23" s="699">
        <f>INDEX(A!1816:1816,Summary!F$1)/1000</f>
        <v>-398.21386817907239</v>
      </c>
      <c r="G23" s="699">
        <f>INDEX(A!1816:1816,Summary!G$1)/1000</f>
        <v>-552.26597331199014</v>
      </c>
      <c r="H23" s="699">
        <f>INDEX(A!1816:1816,Summary!H$1)/1000</f>
        <v>-317.00245225851609</v>
      </c>
      <c r="J23" s="5" t="s">
        <v>776</v>
      </c>
      <c r="K23" s="671">
        <f>'Valuation and PT Basis'!L8</f>
        <v>2.0612224176021394</v>
      </c>
      <c r="M23" s="5" t="s">
        <v>752</v>
      </c>
      <c r="P23" s="712">
        <f>'Valuation and PT Basis'!F11</f>
        <v>2.867935481547526</v>
      </c>
    </row>
    <row r="24" spans="2:16" x14ac:dyDescent="0.35">
      <c r="J24" s="5" t="s">
        <v>777</v>
      </c>
      <c r="K24" s="671">
        <f>'Valuation and PT Basis'!L9</f>
        <v>1.9474400532429648</v>
      </c>
    </row>
    <row r="25" spans="2:16" x14ac:dyDescent="0.35">
      <c r="B25" s="314" t="s">
        <v>802</v>
      </c>
      <c r="C25" s="314" t="s">
        <v>795</v>
      </c>
      <c r="D25" s="569">
        <f>INDEX(A!1830:1830,Summary!D$1)/1000</f>
        <v>-457.40425561621686</v>
      </c>
      <c r="E25" s="569">
        <f>INDEX(A!1830:1830,Summary!E$1)/1000</f>
        <v>-222.23606800237911</v>
      </c>
      <c r="F25" s="569">
        <f>INDEX(A!1830:1830,Summary!F$1)/1000</f>
        <v>-42.56629077271446</v>
      </c>
      <c r="G25" s="569">
        <f>INDEX(A!1830:1830,Summary!G$1)/1000</f>
        <v>-22.928242113288928</v>
      </c>
      <c r="H25" s="569">
        <f>INDEX(A!1830:1830,Summary!H$1)/1000</f>
        <v>130.43073595860673</v>
      </c>
      <c r="I25" s="699"/>
      <c r="J25" s="5" t="s">
        <v>22</v>
      </c>
      <c r="K25" s="671">
        <f>'Valuation and PT Basis'!L10</f>
        <v>-0.11171780101847729</v>
      </c>
      <c r="M25" s="5" t="s">
        <v>750</v>
      </c>
      <c r="P25" s="699">
        <f>'Valuation and PT Basis'!F13</f>
        <v>1693.7619521966581</v>
      </c>
    </row>
    <row r="26" spans="2:16" x14ac:dyDescent="0.35">
      <c r="B26" s="5" t="s">
        <v>310</v>
      </c>
      <c r="C26" s="5" t="s">
        <v>795</v>
      </c>
      <c r="D26" s="699">
        <f>INDEX(A!1846:1846,Summary!D$1)/1000</f>
        <v>269.38733636799327</v>
      </c>
      <c r="E26" s="699">
        <f>INDEX(A!1846:1846,Summary!E$1)/1000</f>
        <v>253.71476207483809</v>
      </c>
      <c r="F26" s="699">
        <f>INDEX(A!1846:1846,Summary!F$1)/1000</f>
        <v>54.131539031413432</v>
      </c>
      <c r="G26" s="699">
        <f>INDEX(A!1846:1846,Summary!G$1)/1000</f>
        <v>126.57105183779221</v>
      </c>
      <c r="H26" s="699">
        <f>INDEX(A!1846:1846,Summary!H$1)/1000</f>
        <v>397.63565395588972</v>
      </c>
      <c r="J26" s="5" t="s">
        <v>778</v>
      </c>
      <c r="K26" s="671">
        <f>'Valuation and PT Basis'!L11</f>
        <v>1.8917933708875501</v>
      </c>
      <c r="M26" s="5" t="s">
        <v>749</v>
      </c>
      <c r="P26" s="699">
        <f>'Valuation and PT Basis'!F14</f>
        <v>530.21126923891916</v>
      </c>
    </row>
    <row r="27" spans="2:16" x14ac:dyDescent="0.35">
      <c r="B27" s="5" t="s">
        <v>297</v>
      </c>
      <c r="C27" s="5" t="s">
        <v>795</v>
      </c>
      <c r="D27" s="699">
        <f>INDEX(A!1851:1851,Summary!D$1)/1000</f>
        <v>-237.7</v>
      </c>
      <c r="E27" s="699">
        <f>INDEX(A!1851:1851,Summary!E$1)/1000</f>
        <v>-554.66356785137327</v>
      </c>
      <c r="F27" s="699">
        <f>INDEX(A!1851:1851,Summary!F$1)/1000</f>
        <v>-471.26367419392125</v>
      </c>
      <c r="G27" s="699">
        <f>INDEX(A!1851:1851,Summary!G$1)/1000</f>
        <v>-274.89877545995824</v>
      </c>
      <c r="H27" s="699">
        <f>INDEX(A!1851:1851,Summary!H$1)/1000</f>
        <v>-155.66877067359039</v>
      </c>
      <c r="J27" s="5" t="s">
        <v>61</v>
      </c>
      <c r="K27" s="671">
        <f>'Valuation and PT Basis'!L12</f>
        <v>0</v>
      </c>
      <c r="M27" s="5" t="s">
        <v>748</v>
      </c>
      <c r="P27" s="699">
        <f>'Valuation and PT Basis'!F15</f>
        <v>438.4590762537253</v>
      </c>
    </row>
    <row r="28" spans="2:16" x14ac:dyDescent="0.35">
      <c r="B28" s="5" t="s">
        <v>287</v>
      </c>
      <c r="C28" s="5" t="s">
        <v>795</v>
      </c>
      <c r="D28" s="699">
        <f>INDEX(A!1856:1856,Summary!D$1)/1000</f>
        <v>-0.4</v>
      </c>
      <c r="E28" s="699">
        <f>INDEX(A!1856:1856,Summary!E$1)/1000</f>
        <v>-30.4</v>
      </c>
      <c r="F28" s="699">
        <f>INDEX(A!1856:1856,Summary!F$1)/1000</f>
        <v>-30.4</v>
      </c>
      <c r="G28" s="699">
        <f>INDEX(A!1856:1856,Summary!G$1)/1000</f>
        <v>-30.4</v>
      </c>
      <c r="H28" s="699">
        <f>INDEX(A!1856:1856,Summary!H$1)/1000</f>
        <v>-30.4</v>
      </c>
      <c r="J28" s="5" t="s">
        <v>779</v>
      </c>
      <c r="K28" s="671">
        <f>'Valuation and PT Basis'!L13</f>
        <v>-1.4406403212025622</v>
      </c>
      <c r="M28" s="5" t="s">
        <v>747</v>
      </c>
      <c r="P28" s="699">
        <f>'Valuation and PT Basis'!F16</f>
        <v>0</v>
      </c>
    </row>
    <row r="29" spans="2:16" x14ac:dyDescent="0.35">
      <c r="B29" s="255" t="s">
        <v>209</v>
      </c>
      <c r="C29" s="255" t="s">
        <v>795</v>
      </c>
      <c r="D29" s="648">
        <f>INDEX(A!1860:1860,Summary!D$1)/1000</f>
        <v>30.524836367993281</v>
      </c>
      <c r="E29" s="648">
        <f>INDEX(A!1860:1860,Summary!E$1)/1000</f>
        <v>-330.91356712907418</v>
      </c>
      <c r="F29" s="648">
        <f>INDEX(A!1860:1860,Summary!F$1)/1000</f>
        <v>-445.41306759268571</v>
      </c>
      <c r="G29" s="648">
        <f>INDEX(A!1860:1860,Summary!G$1)/1000</f>
        <v>-177.22485440204821</v>
      </c>
      <c r="H29" s="648">
        <f>INDEX(A!1860:1860,Summary!H$1)/1000</f>
        <v>213.38809154821661</v>
      </c>
      <c r="J29" s="5" t="s">
        <v>780</v>
      </c>
      <c r="K29" s="671">
        <f>'Valuation and PT Basis'!L14</f>
        <v>-0.79876621995320141</v>
      </c>
      <c r="M29" s="5" t="s">
        <v>745</v>
      </c>
      <c r="P29" s="699">
        <f>'Valuation and PT Basis'!F18</f>
        <v>480.8</v>
      </c>
    </row>
    <row r="30" spans="2:16" x14ac:dyDescent="0.35">
      <c r="D30" s="699"/>
      <c r="E30" s="699"/>
      <c r="F30" s="699"/>
      <c r="G30" s="699"/>
      <c r="H30" s="699"/>
      <c r="J30" s="5" t="s">
        <v>781</v>
      </c>
      <c r="K30" s="671">
        <f>'Valuation and PT Basis'!L15</f>
        <v>0.66326313550308447</v>
      </c>
    </row>
    <row r="31" spans="2:16" x14ac:dyDescent="0.35">
      <c r="D31" s="699"/>
      <c r="E31" s="699"/>
      <c r="F31" s="699"/>
      <c r="G31" s="699"/>
      <c r="H31" s="699"/>
      <c r="K31" s="707"/>
    </row>
    <row r="32" spans="2:16" x14ac:dyDescent="0.35">
      <c r="B32" s="729" t="s">
        <v>803</v>
      </c>
      <c r="C32" s="729"/>
      <c r="D32" s="730"/>
      <c r="E32" s="730"/>
      <c r="F32" s="730"/>
      <c r="G32" s="730"/>
      <c r="H32" s="730"/>
      <c r="J32" s="5" t="s">
        <v>829</v>
      </c>
      <c r="K32" s="671">
        <f>'Valuation and PT Basis'!L17</f>
        <v>4.2125946350614978</v>
      </c>
      <c r="M32" s="69" t="s">
        <v>830</v>
      </c>
      <c r="N32" s="69"/>
      <c r="O32" s="69"/>
      <c r="P32" s="516">
        <f>'Valuation and PT Basis'!F17</f>
        <v>1785.514145181852</v>
      </c>
    </row>
    <row r="33" spans="2:16" x14ac:dyDescent="0.35">
      <c r="B33" s="709" t="s">
        <v>805</v>
      </c>
      <c r="C33" s="5" t="s">
        <v>82</v>
      </c>
      <c r="D33" s="710">
        <f>INDEX(A!10:10,Summary!D$1)</f>
        <v>1769.75</v>
      </c>
      <c r="E33" s="710">
        <f>INDEX(A!10:10,Summary!E$1)</f>
        <v>1893.75</v>
      </c>
      <c r="F33" s="710">
        <f>INDEX(A!10:10,Summary!F$1)</f>
        <v>1850</v>
      </c>
      <c r="G33" s="710">
        <f>INDEX(A!10:10,Summary!G$1)</f>
        <v>1738.5</v>
      </c>
      <c r="H33" s="710">
        <f>INDEX(A!10:10,Summary!H$1)</f>
        <v>1698</v>
      </c>
      <c r="J33" s="5" t="s">
        <v>771</v>
      </c>
      <c r="K33" s="712">
        <f>NPVmultiple</f>
        <v>1</v>
      </c>
      <c r="M33" s="5" t="s">
        <v>751</v>
      </c>
      <c r="P33" s="712">
        <f>'Valuation and PT Basis'!F12</f>
        <v>3.2</v>
      </c>
    </row>
    <row r="34" spans="2:16" x14ac:dyDescent="0.35">
      <c r="B34" s="709" t="s">
        <v>807</v>
      </c>
      <c r="C34" s="5" t="s">
        <v>804</v>
      </c>
      <c r="D34" s="710">
        <f>INDEX(A!8:8,Summary!D$1)</f>
        <v>43</v>
      </c>
      <c r="E34" s="710">
        <f>INDEX(A!8:8,Summary!E$1)</f>
        <v>54</v>
      </c>
      <c r="F34" s="710">
        <f>INDEX(A!8:8,Summary!F$1)</f>
        <v>52</v>
      </c>
      <c r="G34" s="710">
        <f>INDEX(A!8:8,Summary!G$1)</f>
        <v>50</v>
      </c>
      <c r="H34" s="710">
        <f>INDEX(A!8:8,Summary!H$1)</f>
        <v>49</v>
      </c>
      <c r="J34" s="5" t="s">
        <v>828</v>
      </c>
      <c r="K34" s="711">
        <f>'Valuation and PT Basis'!L19</f>
        <v>4.2125946350614978</v>
      </c>
      <c r="M34" s="69" t="s">
        <v>825</v>
      </c>
      <c r="N34" s="69"/>
      <c r="O34" s="69"/>
      <c r="P34" s="266">
        <f>'Valuation and PT Basis'!F19</f>
        <v>3.7136317495462809</v>
      </c>
    </row>
    <row r="35" spans="2:16" x14ac:dyDescent="0.35">
      <c r="B35" s="709" t="s">
        <v>806</v>
      </c>
      <c r="C35" s="5" t="s">
        <v>804</v>
      </c>
      <c r="D35" s="710">
        <f>INDEX(A!9:9,Summary!D1)</f>
        <v>39.5</v>
      </c>
      <c r="E35" s="710">
        <f>INDEX(A!9:9,Summary!E1)</f>
        <v>56</v>
      </c>
      <c r="F35" s="710">
        <f>INDEX(A!9:9,Summary!F1)</f>
        <v>54</v>
      </c>
      <c r="G35" s="710">
        <f>INDEX(A!9:9,Summary!G1)</f>
        <v>51</v>
      </c>
      <c r="H35" s="710">
        <f>INDEX(A!9:9,Summary!H1)</f>
        <v>47</v>
      </c>
      <c r="J35" s="5" t="s">
        <v>827</v>
      </c>
      <c r="K35" s="711">
        <f>K34*CAD</f>
        <v>5.3921211328787173</v>
      </c>
      <c r="M35" s="69" t="s">
        <v>826</v>
      </c>
      <c r="N35" s="69"/>
      <c r="O35" s="69"/>
      <c r="P35" s="266">
        <f>P34*CAD</f>
        <v>4.7534486394192399</v>
      </c>
    </row>
    <row r="36" spans="2:16" x14ac:dyDescent="0.35">
      <c r="B36" s="5" t="s">
        <v>349</v>
      </c>
      <c r="D36" s="711">
        <f>INDEX(A!7:7,Summary!D$1)</f>
        <v>1.34</v>
      </c>
      <c r="E36" s="711">
        <f>INDEX(A!7:7,Summary!E$1)</f>
        <v>1.27</v>
      </c>
      <c r="F36" s="711">
        <f>INDEX(A!7:7,Summary!F$1)</f>
        <v>1.25</v>
      </c>
      <c r="G36" s="711">
        <f>INDEX(A!7:7,Summary!G$1)</f>
        <v>1.26</v>
      </c>
      <c r="H36" s="711">
        <f>INDEX(A!7:7,Summary!H$1)</f>
        <v>1.26</v>
      </c>
      <c r="J36" s="374"/>
      <c r="K36" s="374"/>
      <c r="L36" s="374"/>
      <c r="M36" s="374"/>
      <c r="N36" s="374"/>
      <c r="O36" s="374"/>
      <c r="P36" s="374"/>
    </row>
    <row r="37" spans="2:16" ht="16" thickBot="1" x14ac:dyDescent="0.4">
      <c r="D37" s="699"/>
      <c r="E37" s="699"/>
      <c r="F37" s="699"/>
      <c r="G37" s="699"/>
      <c r="H37" s="699"/>
    </row>
    <row r="38" spans="2:16" ht="16" thickBot="1" x14ac:dyDescent="0.4">
      <c r="D38" s="699"/>
      <c r="E38" s="699"/>
      <c r="F38" s="699"/>
      <c r="G38" s="699"/>
      <c r="H38" s="699"/>
      <c r="J38" s="732" t="s">
        <v>831</v>
      </c>
      <c r="K38" s="733"/>
      <c r="L38" s="734">
        <f>Price_Target</f>
        <v>3.9631131923038891</v>
      </c>
    </row>
    <row r="39" spans="2:16" ht="16" thickBot="1" x14ac:dyDescent="0.4">
      <c r="D39" s="699"/>
      <c r="E39" s="699"/>
      <c r="F39" s="699"/>
      <c r="G39" s="699"/>
      <c r="H39" s="699"/>
      <c r="J39" s="735" t="s">
        <v>819</v>
      </c>
      <c r="K39" s="736"/>
      <c r="L39" s="737">
        <f>'Valuation and PT Basis'!L23</f>
        <v>8.4257486778342994E-3</v>
      </c>
    </row>
    <row r="40" spans="2:16" x14ac:dyDescent="0.35">
      <c r="D40" s="699"/>
      <c r="E40" s="699"/>
      <c r="F40" s="699"/>
      <c r="G40" s="699"/>
      <c r="H40" s="699"/>
    </row>
    <row r="41" spans="2:16" x14ac:dyDescent="0.35">
      <c r="D41" s="699"/>
      <c r="E41" s="699"/>
      <c r="F41" s="699"/>
      <c r="G41" s="699"/>
      <c r="H41" s="699"/>
    </row>
    <row r="42" spans="2:16" x14ac:dyDescent="0.35">
      <c r="D42" s="699"/>
      <c r="E42" s="699"/>
      <c r="F42" s="699"/>
      <c r="G42" s="699"/>
      <c r="H42" s="699"/>
    </row>
    <row r="43" spans="2:16" x14ac:dyDescent="0.35">
      <c r="D43" s="699"/>
      <c r="E43" s="699"/>
      <c r="F43" s="699"/>
      <c r="G43" s="699"/>
      <c r="H43" s="699"/>
    </row>
    <row r="44" spans="2:16" x14ac:dyDescent="0.35">
      <c r="D44" s="699"/>
      <c r="E44" s="699"/>
      <c r="F44" s="699"/>
      <c r="G44" s="699"/>
      <c r="H44" s="699"/>
    </row>
    <row r="45" spans="2:16" x14ac:dyDescent="0.35">
      <c r="D45" s="699"/>
      <c r="E45" s="699"/>
      <c r="F45" s="699"/>
      <c r="G45" s="699"/>
      <c r="H45" s="699"/>
    </row>
    <row r="46" spans="2:16" x14ac:dyDescent="0.35">
      <c r="D46" s="699"/>
      <c r="E46" s="699"/>
      <c r="F46" s="699"/>
      <c r="G46" s="699"/>
      <c r="H46" s="699"/>
    </row>
    <row r="47" spans="2:16" x14ac:dyDescent="0.35">
      <c r="D47" s="699"/>
      <c r="E47" s="699"/>
      <c r="F47" s="699"/>
      <c r="G47" s="699"/>
      <c r="H47" s="699"/>
    </row>
    <row r="48" spans="2:16" x14ac:dyDescent="0.35">
      <c r="D48" s="699"/>
      <c r="E48" s="699"/>
      <c r="F48" s="699"/>
      <c r="G48" s="699"/>
      <c r="H48" s="699"/>
    </row>
    <row r="49" spans="4:8" x14ac:dyDescent="0.35">
      <c r="D49" s="699"/>
      <c r="E49" s="699"/>
      <c r="F49" s="699"/>
      <c r="G49" s="699"/>
      <c r="H49" s="699"/>
    </row>
    <row r="50" spans="4:8" x14ac:dyDescent="0.35">
      <c r="D50" s="699"/>
      <c r="E50" s="699"/>
      <c r="F50" s="699"/>
      <c r="G50" s="699"/>
      <c r="H50" s="69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O2457"/>
  <sheetViews>
    <sheetView zoomScale="55" zoomScaleNormal="55" workbookViewId="0">
      <pane xSplit="2" ySplit="5" topLeftCell="U780" activePane="bottomRight" state="frozen"/>
      <selection pane="topRight" activeCell="C1" sqref="C1"/>
      <selection pane="bottomLeft" activeCell="A14" sqref="A14"/>
      <selection pane="bottomRight" activeCell="W122" sqref="W122"/>
    </sheetView>
  </sheetViews>
  <sheetFormatPr defaultColWidth="23.7265625" defaultRowHeight="15.5" outlineLevelRow="1" x14ac:dyDescent="0.35"/>
  <cols>
    <col min="1" max="1" width="53" style="69" bestFit="1" customWidth="1"/>
    <col min="2" max="2" width="107" style="4" bestFit="1" customWidth="1"/>
    <col min="3" max="24" width="23.7265625" style="4" customWidth="1"/>
    <col min="25" max="26" width="28.7265625" style="4" customWidth="1"/>
    <col min="27" max="30" width="23.7265625" style="4" customWidth="1"/>
    <col min="31" max="82" width="23.81640625" style="69" customWidth="1"/>
    <col min="83" max="16384" width="23.7265625" style="69"/>
  </cols>
  <sheetData>
    <row r="1" spans="1:114" x14ac:dyDescent="0.35">
      <c r="A1" s="69" t="s">
        <v>678</v>
      </c>
      <c r="B1" s="4" t="s">
        <v>676</v>
      </c>
      <c r="C1" s="152">
        <v>20140101</v>
      </c>
      <c r="D1" s="152">
        <v>20140331</v>
      </c>
      <c r="E1" s="152">
        <v>20140630</v>
      </c>
      <c r="F1" s="152">
        <v>20141001</v>
      </c>
      <c r="G1" s="152">
        <v>20150101</v>
      </c>
      <c r="H1" s="152">
        <v>20150331</v>
      </c>
      <c r="I1" s="152">
        <v>20150630</v>
      </c>
      <c r="J1" s="152">
        <v>20151001</v>
      </c>
      <c r="K1" s="152">
        <v>20160101</v>
      </c>
      <c r="L1" s="152">
        <v>20160331</v>
      </c>
      <c r="M1" s="152">
        <v>20160630</v>
      </c>
      <c r="N1" s="152">
        <v>20161001</v>
      </c>
      <c r="O1" s="152">
        <v>20170101</v>
      </c>
      <c r="P1" s="152">
        <v>20170331</v>
      </c>
      <c r="Q1" s="152">
        <v>20170630</v>
      </c>
      <c r="R1" s="152">
        <v>20171001</v>
      </c>
      <c r="S1" s="152">
        <v>20180101</v>
      </c>
      <c r="T1" s="152">
        <v>20180331</v>
      </c>
      <c r="U1" s="152">
        <v>20180630</v>
      </c>
      <c r="V1" s="152">
        <v>20181001</v>
      </c>
      <c r="W1" s="152">
        <v>20190101</v>
      </c>
      <c r="X1" s="152">
        <v>20190331</v>
      </c>
      <c r="Y1" s="152">
        <v>20190630</v>
      </c>
      <c r="Z1" s="152">
        <v>20191001</v>
      </c>
      <c r="AA1" s="152">
        <v>20200101</v>
      </c>
      <c r="AB1" s="152">
        <v>20200331</v>
      </c>
      <c r="AC1" s="152">
        <v>20200630</v>
      </c>
      <c r="AD1" s="152">
        <v>20201001</v>
      </c>
      <c r="AE1" s="152">
        <v>20210101</v>
      </c>
      <c r="AF1" s="152">
        <v>20210331</v>
      </c>
      <c r="AG1" s="152">
        <v>20210630</v>
      </c>
      <c r="AH1" s="152">
        <v>20211001</v>
      </c>
    </row>
    <row r="2" spans="1:114" x14ac:dyDescent="0.35">
      <c r="B2" s="69" t="s">
        <v>677</v>
      </c>
      <c r="C2" s="152">
        <v>20140331</v>
      </c>
      <c r="D2" s="152">
        <v>20140630</v>
      </c>
      <c r="E2" s="152">
        <v>20140930</v>
      </c>
      <c r="F2" s="152">
        <v>20141231</v>
      </c>
      <c r="G2" s="152">
        <v>20150331</v>
      </c>
      <c r="H2" s="152">
        <v>20150630</v>
      </c>
      <c r="I2" s="152">
        <v>20150930</v>
      </c>
      <c r="J2" s="152">
        <v>20151231</v>
      </c>
      <c r="K2" s="152">
        <v>20160331</v>
      </c>
      <c r="L2" s="152">
        <v>20160630</v>
      </c>
      <c r="M2" s="152">
        <v>20160930</v>
      </c>
      <c r="N2" s="152">
        <v>20161231</v>
      </c>
      <c r="O2" s="152">
        <v>20170331</v>
      </c>
      <c r="P2" s="152">
        <v>20170630</v>
      </c>
      <c r="Q2" s="152">
        <v>20170930</v>
      </c>
      <c r="R2" s="152">
        <v>20171231</v>
      </c>
      <c r="S2" s="152">
        <v>20180331</v>
      </c>
      <c r="T2" s="152">
        <v>20180630</v>
      </c>
      <c r="U2" s="152">
        <v>20180930</v>
      </c>
      <c r="V2" s="152">
        <v>20181231</v>
      </c>
      <c r="W2" s="152">
        <v>20190331</v>
      </c>
      <c r="X2" s="152">
        <v>20190630</v>
      </c>
      <c r="Y2" s="152">
        <v>20190930</v>
      </c>
      <c r="Z2" s="152">
        <v>20191231</v>
      </c>
      <c r="AA2" s="152">
        <v>20200331</v>
      </c>
      <c r="AB2" s="152">
        <v>20200630</v>
      </c>
      <c r="AC2" s="152">
        <v>20200930</v>
      </c>
      <c r="AD2" s="152">
        <v>20201231</v>
      </c>
      <c r="AE2" s="152">
        <v>20210331</v>
      </c>
      <c r="AF2" s="152">
        <v>20210630</v>
      </c>
      <c r="AG2" s="152">
        <v>20210930</v>
      </c>
      <c r="AH2" s="152">
        <v>20211231</v>
      </c>
    </row>
    <row r="3" spans="1:114" x14ac:dyDescent="0.35">
      <c r="A3" s="152">
        <v>1</v>
      </c>
      <c r="B3" s="152">
        <v>2</v>
      </c>
      <c r="C3" s="152">
        <v>3</v>
      </c>
      <c r="D3" s="152">
        <v>4</v>
      </c>
      <c r="E3" s="152">
        <v>5</v>
      </c>
      <c r="F3" s="152">
        <v>6</v>
      </c>
      <c r="G3" s="152">
        <v>7</v>
      </c>
      <c r="H3" s="152">
        <v>8</v>
      </c>
      <c r="I3" s="152">
        <v>9</v>
      </c>
      <c r="J3" s="152">
        <v>10</v>
      </c>
      <c r="K3" s="152">
        <v>11</v>
      </c>
      <c r="L3" s="152">
        <v>12</v>
      </c>
      <c r="M3" s="152">
        <v>13</v>
      </c>
      <c r="N3" s="152">
        <v>14</v>
      </c>
      <c r="O3" s="152">
        <v>15</v>
      </c>
      <c r="P3" s="152">
        <v>16</v>
      </c>
      <c r="Q3" s="152">
        <v>17</v>
      </c>
      <c r="R3" s="152">
        <v>18</v>
      </c>
      <c r="S3" s="152">
        <v>19</v>
      </c>
      <c r="T3" s="152">
        <v>20</v>
      </c>
      <c r="U3" s="152">
        <v>21</v>
      </c>
      <c r="V3" s="152">
        <v>22</v>
      </c>
      <c r="W3" s="152">
        <v>23</v>
      </c>
      <c r="X3" s="152">
        <v>24</v>
      </c>
      <c r="Y3" s="152">
        <v>25</v>
      </c>
      <c r="Z3" s="152">
        <v>26</v>
      </c>
      <c r="AA3" s="152">
        <v>27</v>
      </c>
      <c r="AB3" s="152">
        <v>28</v>
      </c>
      <c r="AC3" s="152">
        <v>29</v>
      </c>
      <c r="AD3" s="152">
        <v>30</v>
      </c>
      <c r="AE3" s="152">
        <v>31</v>
      </c>
      <c r="AF3" s="152">
        <v>32</v>
      </c>
      <c r="AG3" s="152">
        <v>33</v>
      </c>
      <c r="AH3" s="152">
        <v>34</v>
      </c>
      <c r="AI3" s="152">
        <v>35</v>
      </c>
      <c r="AJ3" s="152">
        <v>36</v>
      </c>
      <c r="AK3" s="152">
        <v>37</v>
      </c>
      <c r="AL3" s="152">
        <v>38</v>
      </c>
      <c r="AM3" s="152">
        <v>39</v>
      </c>
      <c r="AN3" s="152">
        <v>40</v>
      </c>
      <c r="AO3" s="152">
        <v>41</v>
      </c>
      <c r="AP3" s="152">
        <v>42</v>
      </c>
      <c r="AQ3" s="152">
        <v>43</v>
      </c>
      <c r="AR3" s="152">
        <v>44</v>
      </c>
      <c r="AS3" s="152">
        <v>45</v>
      </c>
      <c r="AT3" s="152">
        <v>46</v>
      </c>
      <c r="AU3" s="152">
        <v>47</v>
      </c>
      <c r="AV3" s="152">
        <v>48</v>
      </c>
      <c r="AW3" s="152">
        <v>49</v>
      </c>
      <c r="AX3" s="152">
        <v>50</v>
      </c>
      <c r="AY3" s="152">
        <v>51</v>
      </c>
      <c r="AZ3" s="152">
        <v>52</v>
      </c>
      <c r="BA3" s="152">
        <v>53</v>
      </c>
      <c r="BB3" s="152">
        <v>54</v>
      </c>
      <c r="BC3" s="152">
        <v>55</v>
      </c>
      <c r="BD3" s="152">
        <v>56</v>
      </c>
      <c r="BE3" s="152">
        <v>57</v>
      </c>
      <c r="BF3" s="152">
        <v>58</v>
      </c>
      <c r="BG3" s="152">
        <v>59</v>
      </c>
      <c r="BH3" s="152">
        <v>60</v>
      </c>
      <c r="BI3" s="152">
        <v>61</v>
      </c>
      <c r="BJ3" s="152">
        <v>62</v>
      </c>
      <c r="BK3" s="152">
        <v>63</v>
      </c>
      <c r="BL3" s="152">
        <v>64</v>
      </c>
      <c r="BM3" s="152">
        <v>65</v>
      </c>
      <c r="BN3" s="152">
        <v>66</v>
      </c>
      <c r="BO3" s="152">
        <v>67</v>
      </c>
      <c r="BP3" s="152">
        <v>68</v>
      </c>
      <c r="BQ3" s="152">
        <v>69</v>
      </c>
      <c r="BR3" s="152">
        <v>70</v>
      </c>
      <c r="BS3" s="152">
        <v>71</v>
      </c>
      <c r="BT3" s="152">
        <v>72</v>
      </c>
      <c r="BU3" s="152">
        <v>73</v>
      </c>
      <c r="BV3" s="152">
        <v>74</v>
      </c>
      <c r="BW3" s="152">
        <v>75</v>
      </c>
      <c r="BX3" s="152">
        <v>76</v>
      </c>
      <c r="BY3" s="152">
        <v>77</v>
      </c>
      <c r="BZ3" s="152">
        <v>78</v>
      </c>
      <c r="CA3" s="152">
        <v>79</v>
      </c>
      <c r="CB3" s="152">
        <v>80</v>
      </c>
      <c r="CC3" s="152">
        <v>81</v>
      </c>
      <c r="CD3" s="152">
        <v>82</v>
      </c>
      <c r="CE3" s="152">
        <v>83</v>
      </c>
      <c r="CF3" s="152">
        <v>84</v>
      </c>
      <c r="CG3" s="152">
        <v>85</v>
      </c>
      <c r="CH3" s="152">
        <v>86</v>
      </c>
      <c r="CI3" s="152">
        <v>87</v>
      </c>
      <c r="CJ3" s="152">
        <v>88</v>
      </c>
      <c r="CK3" s="152">
        <v>89</v>
      </c>
      <c r="CL3" s="152">
        <v>90</v>
      </c>
      <c r="CM3" s="152">
        <v>91</v>
      </c>
      <c r="CN3" s="152">
        <v>92</v>
      </c>
      <c r="CO3" s="152">
        <v>93</v>
      </c>
      <c r="CP3" s="152">
        <v>94</v>
      </c>
      <c r="CQ3" s="152">
        <v>95</v>
      </c>
      <c r="CR3" s="152">
        <v>96</v>
      </c>
      <c r="CS3" s="152">
        <v>97</v>
      </c>
      <c r="CT3" s="152">
        <v>98</v>
      </c>
      <c r="CU3" s="152">
        <v>99</v>
      </c>
      <c r="CV3" s="152">
        <v>100</v>
      </c>
      <c r="CW3" s="152">
        <v>101</v>
      </c>
      <c r="CX3" s="152">
        <v>102</v>
      </c>
      <c r="CY3" s="152">
        <v>103</v>
      </c>
      <c r="CZ3" s="152">
        <v>104</v>
      </c>
      <c r="DA3" s="152">
        <v>105</v>
      </c>
      <c r="DB3" s="152">
        <v>106</v>
      </c>
      <c r="DC3" s="152">
        <v>107</v>
      </c>
      <c r="DD3" s="152">
        <v>108</v>
      </c>
      <c r="DE3" s="152">
        <v>109</v>
      </c>
      <c r="DF3" s="152">
        <v>110</v>
      </c>
      <c r="DG3" s="152">
        <v>111</v>
      </c>
      <c r="DH3" s="152">
        <v>112</v>
      </c>
      <c r="DI3" s="152">
        <v>113</v>
      </c>
      <c r="DJ3" s="152">
        <v>114</v>
      </c>
    </row>
    <row r="4" spans="1:114" s="171" customFormat="1" x14ac:dyDescent="0.35">
      <c r="A4" s="74"/>
      <c r="B4" s="545"/>
      <c r="C4" s="585" t="s">
        <v>1</v>
      </c>
      <c r="D4" s="585" t="s">
        <v>2</v>
      </c>
      <c r="E4" s="585" t="s">
        <v>3</v>
      </c>
      <c r="F4" s="585" t="s">
        <v>4</v>
      </c>
      <c r="G4" s="585" t="s">
        <v>5</v>
      </c>
      <c r="H4" s="585" t="s">
        <v>6</v>
      </c>
      <c r="I4" s="585" t="s">
        <v>7</v>
      </c>
      <c r="J4" s="585" t="s">
        <v>8</v>
      </c>
      <c r="K4" s="585" t="s">
        <v>9</v>
      </c>
      <c r="L4" s="585" t="s">
        <v>10</v>
      </c>
      <c r="M4" s="585" t="s">
        <v>11</v>
      </c>
      <c r="N4" s="585" t="s">
        <v>12</v>
      </c>
      <c r="O4" s="585" t="s">
        <v>13</v>
      </c>
      <c r="P4" s="585" t="s">
        <v>14</v>
      </c>
      <c r="Q4" s="585" t="s">
        <v>31</v>
      </c>
      <c r="R4" s="585" t="s">
        <v>32</v>
      </c>
      <c r="S4" s="585" t="s">
        <v>96</v>
      </c>
      <c r="T4" s="585" t="s">
        <v>97</v>
      </c>
      <c r="U4" s="585" t="s">
        <v>99</v>
      </c>
      <c r="V4" s="585" t="s">
        <v>98</v>
      </c>
      <c r="W4" s="585" t="s">
        <v>171</v>
      </c>
      <c r="X4" s="585" t="s">
        <v>172</v>
      </c>
      <c r="Y4" s="585" t="s">
        <v>173</v>
      </c>
      <c r="Z4" s="585" t="s">
        <v>174</v>
      </c>
      <c r="AA4" s="585" t="s">
        <v>181</v>
      </c>
      <c r="AB4" s="585" t="s">
        <v>182</v>
      </c>
      <c r="AC4" s="585" t="s">
        <v>183</v>
      </c>
      <c r="AD4" s="585" t="s">
        <v>184</v>
      </c>
      <c r="AE4" s="585"/>
      <c r="AF4" s="585"/>
      <c r="AG4" s="585"/>
      <c r="AH4" s="585"/>
      <c r="AI4" s="585"/>
      <c r="AJ4" s="585"/>
      <c r="AK4" s="587"/>
      <c r="AL4" s="587"/>
      <c r="AM4" s="587"/>
      <c r="AN4" s="587"/>
      <c r="AO4" s="587"/>
      <c r="AP4" s="587"/>
      <c r="AQ4" s="587"/>
      <c r="AR4" s="587"/>
      <c r="AS4" s="587"/>
      <c r="AT4" s="587"/>
      <c r="AU4" s="587"/>
      <c r="AV4" s="587"/>
      <c r="AW4" s="587"/>
      <c r="AX4" s="587"/>
      <c r="AY4" s="587"/>
      <c r="AZ4" s="587"/>
      <c r="BA4" s="587"/>
      <c r="BB4" s="587"/>
      <c r="BC4" s="587"/>
      <c r="BD4" s="587"/>
      <c r="BE4" s="587"/>
      <c r="BF4" s="587"/>
      <c r="BG4" s="587"/>
      <c r="BH4" s="587"/>
      <c r="BI4" s="587"/>
      <c r="BJ4" s="587"/>
      <c r="BK4" s="587"/>
      <c r="BL4" s="587"/>
      <c r="BM4" s="587"/>
      <c r="BN4" s="587"/>
      <c r="BO4" s="587"/>
      <c r="BP4" s="587"/>
      <c r="BQ4" s="587"/>
      <c r="BR4" s="587"/>
      <c r="BS4" s="587"/>
      <c r="BT4" s="587"/>
      <c r="BU4" s="587"/>
      <c r="BV4" s="587"/>
      <c r="BW4" s="587"/>
      <c r="BX4" s="587"/>
      <c r="BY4" s="587"/>
      <c r="BZ4" s="587"/>
      <c r="CA4" s="587"/>
      <c r="CB4" s="587"/>
      <c r="CC4" s="587"/>
      <c r="CD4" s="587"/>
    </row>
    <row r="5" spans="1:114" s="171" customFormat="1" x14ac:dyDescent="0.35">
      <c r="A5" s="74"/>
      <c r="B5" s="518"/>
      <c r="C5" s="586">
        <v>41729</v>
      </c>
      <c r="D5" s="586">
        <v>41820</v>
      </c>
      <c r="E5" s="586">
        <v>41912</v>
      </c>
      <c r="F5" s="586">
        <v>42004</v>
      </c>
      <c r="G5" s="586">
        <v>42094</v>
      </c>
      <c r="H5" s="586">
        <v>42185</v>
      </c>
      <c r="I5" s="586">
        <v>42277</v>
      </c>
      <c r="J5" s="586">
        <v>42369</v>
      </c>
      <c r="K5" s="586">
        <v>42460</v>
      </c>
      <c r="L5" s="586">
        <v>42551</v>
      </c>
      <c r="M5" s="586">
        <v>42643</v>
      </c>
      <c r="N5" s="586">
        <v>42735</v>
      </c>
      <c r="O5" s="586">
        <v>42825</v>
      </c>
      <c r="P5" s="586">
        <v>42916</v>
      </c>
      <c r="Q5" s="586">
        <v>43008</v>
      </c>
      <c r="R5" s="586">
        <v>43100</v>
      </c>
      <c r="S5" s="586">
        <v>43190</v>
      </c>
      <c r="T5" s="586">
        <v>43281</v>
      </c>
      <c r="U5" s="586">
        <v>43373</v>
      </c>
      <c r="V5" s="586">
        <v>43465</v>
      </c>
      <c r="W5" s="586">
        <v>43555</v>
      </c>
      <c r="X5" s="586">
        <v>43646</v>
      </c>
      <c r="Y5" s="586">
        <v>43738</v>
      </c>
      <c r="Z5" s="586">
        <v>43830</v>
      </c>
      <c r="AA5" s="586">
        <v>43921</v>
      </c>
      <c r="AB5" s="586">
        <v>44012</v>
      </c>
      <c r="AC5" s="586">
        <v>44104</v>
      </c>
      <c r="AD5" s="586">
        <v>44196</v>
      </c>
      <c r="AE5" s="586">
        <v>44286</v>
      </c>
      <c r="AF5" s="586">
        <v>44377</v>
      </c>
      <c r="AG5" s="586">
        <v>44469</v>
      </c>
      <c r="AH5" s="586">
        <v>44561</v>
      </c>
      <c r="AI5" s="586">
        <v>44651</v>
      </c>
      <c r="AJ5" s="586">
        <v>44742</v>
      </c>
      <c r="AK5" s="586">
        <v>44834</v>
      </c>
      <c r="AL5" s="586">
        <v>44926</v>
      </c>
      <c r="AM5" s="586">
        <v>45016</v>
      </c>
      <c r="AN5" s="586">
        <v>45107</v>
      </c>
      <c r="AO5" s="586">
        <v>45199</v>
      </c>
      <c r="AP5" s="586">
        <v>45291</v>
      </c>
      <c r="AQ5" s="586">
        <v>45382</v>
      </c>
      <c r="AR5" s="586">
        <v>45473</v>
      </c>
      <c r="AS5" s="586">
        <v>45565</v>
      </c>
      <c r="AT5" s="586">
        <v>45657</v>
      </c>
      <c r="AU5" s="586">
        <v>45747</v>
      </c>
      <c r="AV5" s="586">
        <v>45838</v>
      </c>
      <c r="AW5" s="586">
        <v>45930</v>
      </c>
      <c r="AX5" s="586">
        <v>46022</v>
      </c>
      <c r="AY5" s="586">
        <v>46112</v>
      </c>
      <c r="AZ5" s="586">
        <v>46203</v>
      </c>
      <c r="BA5" s="586">
        <v>46295</v>
      </c>
      <c r="BB5" s="586">
        <v>46387</v>
      </c>
      <c r="BC5" s="586">
        <v>46477</v>
      </c>
      <c r="BD5" s="586">
        <v>46568</v>
      </c>
      <c r="BE5" s="586">
        <v>46660</v>
      </c>
      <c r="BF5" s="586">
        <v>46752</v>
      </c>
      <c r="BG5" s="586">
        <v>46843</v>
      </c>
      <c r="BH5" s="586">
        <v>46934</v>
      </c>
      <c r="BI5" s="586">
        <v>47026</v>
      </c>
      <c r="BJ5" s="586">
        <v>47118</v>
      </c>
      <c r="BK5" s="586">
        <v>47208</v>
      </c>
      <c r="BL5" s="586">
        <v>47299</v>
      </c>
      <c r="BM5" s="586">
        <v>47391</v>
      </c>
      <c r="BN5" s="586">
        <v>47483</v>
      </c>
      <c r="BO5" s="586">
        <v>47573</v>
      </c>
      <c r="BP5" s="586">
        <v>47664</v>
      </c>
      <c r="BQ5" s="586">
        <v>47756</v>
      </c>
      <c r="BR5" s="586">
        <v>47848</v>
      </c>
      <c r="BS5" s="586">
        <v>47938</v>
      </c>
      <c r="BT5" s="586">
        <v>48029</v>
      </c>
      <c r="BU5" s="586">
        <v>48121</v>
      </c>
      <c r="BV5" s="586">
        <v>48213</v>
      </c>
      <c r="BW5" s="586">
        <v>48304</v>
      </c>
      <c r="BX5" s="586">
        <v>48395</v>
      </c>
      <c r="BY5" s="586">
        <v>48487</v>
      </c>
      <c r="BZ5" s="586">
        <v>48579</v>
      </c>
      <c r="CA5" s="586">
        <v>48669</v>
      </c>
      <c r="CB5" s="586">
        <v>48760</v>
      </c>
      <c r="CC5" s="586">
        <v>48852</v>
      </c>
      <c r="CD5" s="586">
        <v>48944</v>
      </c>
      <c r="CE5" s="586">
        <v>49034</v>
      </c>
      <c r="CF5" s="586">
        <v>49125</v>
      </c>
      <c r="CG5" s="586">
        <v>49217</v>
      </c>
      <c r="CH5" s="586">
        <v>49309</v>
      </c>
      <c r="CI5" s="586">
        <v>49399</v>
      </c>
      <c r="CJ5" s="586">
        <v>49490</v>
      </c>
      <c r="CK5" s="586">
        <v>49582</v>
      </c>
      <c r="CL5" s="586">
        <v>49674</v>
      </c>
      <c r="CM5" s="586">
        <v>49765</v>
      </c>
      <c r="CN5" s="586">
        <v>49856</v>
      </c>
      <c r="CO5" s="586">
        <v>49948</v>
      </c>
      <c r="CP5" s="586">
        <v>50040</v>
      </c>
      <c r="CQ5" s="586">
        <v>50130</v>
      </c>
      <c r="CR5" s="586">
        <v>50221</v>
      </c>
      <c r="CS5" s="586">
        <v>50313</v>
      </c>
      <c r="CT5" s="586">
        <v>50405</v>
      </c>
      <c r="CU5" s="586">
        <v>50495</v>
      </c>
      <c r="CV5" s="586">
        <v>50586</v>
      </c>
      <c r="CW5" s="586">
        <v>50678</v>
      </c>
      <c r="CX5" s="586">
        <v>50770</v>
      </c>
      <c r="CY5" s="586">
        <v>50860</v>
      </c>
      <c r="CZ5" s="586">
        <v>50951</v>
      </c>
      <c r="DA5" s="586">
        <v>51043</v>
      </c>
      <c r="DB5" s="586">
        <v>51135</v>
      </c>
      <c r="DC5" s="586">
        <v>51226</v>
      </c>
      <c r="DD5" s="586">
        <v>51317</v>
      </c>
      <c r="DE5" s="586">
        <v>51409</v>
      </c>
      <c r="DF5" s="586">
        <v>51501</v>
      </c>
      <c r="DG5" s="586">
        <v>51591</v>
      </c>
      <c r="DH5" s="586">
        <v>51682</v>
      </c>
      <c r="DI5" s="586">
        <v>51774</v>
      </c>
      <c r="DJ5" s="586">
        <v>51866</v>
      </c>
    </row>
    <row r="6" spans="1:114" s="171" customFormat="1" x14ac:dyDescent="0.35">
      <c r="B6" s="534" t="s">
        <v>651</v>
      </c>
      <c r="C6" s="535"/>
      <c r="D6" s="535"/>
      <c r="E6" s="535"/>
      <c r="F6" s="535"/>
      <c r="G6" s="535"/>
      <c r="H6" s="535"/>
      <c r="I6" s="535"/>
      <c r="J6" s="535"/>
      <c r="K6" s="535"/>
      <c r="L6" s="535"/>
      <c r="M6" s="535"/>
      <c r="N6" s="535"/>
      <c r="O6" s="535"/>
      <c r="P6" s="535"/>
      <c r="Q6" s="535"/>
      <c r="R6" s="535"/>
      <c r="S6" s="535"/>
      <c r="T6" s="535"/>
      <c r="U6" s="535"/>
      <c r="V6" s="535"/>
      <c r="W6" s="535"/>
      <c r="X6" s="535"/>
      <c r="Y6" s="535"/>
      <c r="Z6" s="535"/>
      <c r="AA6" s="535"/>
      <c r="AB6" s="535"/>
      <c r="AC6" s="535"/>
      <c r="AD6" s="535"/>
      <c r="AE6" s="535"/>
      <c r="AF6" s="535"/>
      <c r="AG6" s="535"/>
      <c r="AH6" s="535"/>
      <c r="AI6" s="535"/>
      <c r="AJ6" s="535"/>
      <c r="AK6" s="535"/>
      <c r="AL6" s="535"/>
      <c r="AM6" s="535"/>
      <c r="AN6" s="535"/>
      <c r="AO6" s="535"/>
      <c r="AP6" s="535"/>
      <c r="AQ6" s="535"/>
      <c r="AR6" s="535"/>
      <c r="AS6" s="535"/>
      <c r="AT6" s="535"/>
      <c r="AU6" s="535"/>
      <c r="AV6" s="535"/>
      <c r="AW6" s="535"/>
      <c r="AX6" s="535"/>
      <c r="AY6" s="535"/>
      <c r="AZ6" s="535"/>
      <c r="BA6" s="535"/>
      <c r="BB6" s="535"/>
      <c r="BC6" s="535"/>
      <c r="BD6" s="535"/>
      <c r="BE6" s="535"/>
      <c r="BF6" s="535"/>
      <c r="BG6" s="535"/>
      <c r="BH6" s="535"/>
      <c r="BI6" s="535"/>
      <c r="BJ6" s="535"/>
      <c r="BK6" s="535"/>
      <c r="BL6" s="535"/>
      <c r="BM6" s="535"/>
      <c r="BN6" s="535"/>
      <c r="BO6" s="535"/>
      <c r="BP6" s="535"/>
      <c r="BQ6" s="535"/>
      <c r="BR6" s="535"/>
      <c r="BS6" s="535"/>
      <c r="BT6" s="535"/>
      <c r="BU6" s="535"/>
      <c r="BV6" s="535"/>
      <c r="BW6" s="535"/>
      <c r="BX6" s="535"/>
      <c r="BY6" s="535"/>
      <c r="BZ6" s="535"/>
      <c r="CA6" s="535"/>
      <c r="CB6" s="535"/>
      <c r="CC6" s="535"/>
      <c r="CD6" s="535"/>
      <c r="CE6" s="535"/>
      <c r="CF6" s="535"/>
      <c r="CG6" s="535"/>
      <c r="CH6" s="535"/>
      <c r="CI6" s="535"/>
      <c r="CJ6" s="535"/>
      <c r="CK6" s="535"/>
      <c r="CL6" s="535"/>
      <c r="CM6" s="535"/>
      <c r="CN6" s="535"/>
      <c r="CO6" s="535"/>
      <c r="CP6" s="535"/>
      <c r="CQ6" s="535"/>
      <c r="CR6" s="535"/>
      <c r="CS6" s="535"/>
      <c r="CT6" s="535"/>
      <c r="CU6" s="535"/>
      <c r="CV6" s="535"/>
      <c r="CW6" s="535"/>
      <c r="CX6" s="535"/>
      <c r="CY6" s="535"/>
      <c r="CZ6" s="535"/>
      <c r="DA6" s="535"/>
      <c r="DB6" s="535"/>
      <c r="DC6" s="535"/>
      <c r="DD6" s="535"/>
      <c r="DE6" s="535"/>
      <c r="DF6" s="535"/>
      <c r="DG6" s="535"/>
      <c r="DH6" s="535"/>
      <c r="DI6" s="535"/>
      <c r="DJ6" s="535"/>
    </row>
    <row r="7" spans="1:114" s="171" customFormat="1" x14ac:dyDescent="0.35">
      <c r="A7" s="533" t="s">
        <v>128</v>
      </c>
      <c r="B7" s="521" t="s">
        <v>349</v>
      </c>
      <c r="C7" s="532">
        <v>1.1000000000000001</v>
      </c>
      <c r="D7" s="532">
        <v>1.0900000000000001</v>
      </c>
      <c r="E7" s="532">
        <v>1.0900000000000001</v>
      </c>
      <c r="F7" s="532">
        <v>1.1399999999999999</v>
      </c>
      <c r="G7" s="532">
        <v>1.24</v>
      </c>
      <c r="H7" s="532">
        <v>1.23</v>
      </c>
      <c r="I7" s="532">
        <v>1.31</v>
      </c>
      <c r="J7" s="532">
        <v>1.34</v>
      </c>
      <c r="K7" s="532">
        <v>1.37</v>
      </c>
      <c r="L7" s="532">
        <v>1.29</v>
      </c>
      <c r="M7" s="532">
        <v>1.3</v>
      </c>
      <c r="N7" s="532">
        <v>1.34</v>
      </c>
      <c r="O7" s="532">
        <v>1.32</v>
      </c>
      <c r="P7" s="532">
        <v>1.34</v>
      </c>
      <c r="Q7" s="532">
        <v>1.25</v>
      </c>
      <c r="R7" s="532">
        <v>1.27</v>
      </c>
      <c r="S7" s="532">
        <v>1.26</v>
      </c>
      <c r="T7" s="532">
        <v>1.29</v>
      </c>
      <c r="U7" s="532">
        <v>1.31</v>
      </c>
      <c r="V7" s="532">
        <v>1.32</v>
      </c>
      <c r="W7" s="532">
        <v>1.33</v>
      </c>
      <c r="X7" s="532">
        <v>1.34</v>
      </c>
      <c r="Y7" s="532">
        <v>1.32</v>
      </c>
      <c r="Z7" s="532">
        <v>1.32</v>
      </c>
      <c r="AA7" s="532">
        <v>1.34</v>
      </c>
      <c r="AB7" s="532">
        <v>1.39</v>
      </c>
      <c r="AC7" s="532">
        <v>1.33</v>
      </c>
      <c r="AD7" s="532">
        <v>1.3</v>
      </c>
      <c r="AE7" s="532">
        <f>'Pricing Assumptions'!$F$33</f>
        <v>1.27</v>
      </c>
      <c r="AF7" s="532">
        <f>'Pricing Assumptions'!$F$33</f>
        <v>1.27</v>
      </c>
      <c r="AG7" s="532">
        <f>'Pricing Assumptions'!$F$33</f>
        <v>1.27</v>
      </c>
      <c r="AH7" s="532">
        <f>'Pricing Assumptions'!$F$33</f>
        <v>1.27</v>
      </c>
      <c r="AI7" s="532">
        <f>'Pricing Assumptions'!$G$33</f>
        <v>1.25</v>
      </c>
      <c r="AJ7" s="532">
        <f>'Pricing Assumptions'!$G$33</f>
        <v>1.25</v>
      </c>
      <c r="AK7" s="532">
        <f>'Pricing Assumptions'!$G$33</f>
        <v>1.25</v>
      </c>
      <c r="AL7" s="532">
        <f>'Pricing Assumptions'!$G$33</f>
        <v>1.25</v>
      </c>
      <c r="AM7" s="532">
        <f>'Pricing Assumptions'!$H$33</f>
        <v>1.26</v>
      </c>
      <c r="AN7" s="532">
        <f>'Pricing Assumptions'!$H$33</f>
        <v>1.26</v>
      </c>
      <c r="AO7" s="532">
        <f>'Pricing Assumptions'!$H$33</f>
        <v>1.26</v>
      </c>
      <c r="AP7" s="532">
        <f>'Pricing Assumptions'!$H$33</f>
        <v>1.26</v>
      </c>
      <c r="AQ7" s="532">
        <f>'Pricing Assumptions'!$I$33</f>
        <v>1.26</v>
      </c>
      <c r="AR7" s="532">
        <f>'Pricing Assumptions'!$I$33</f>
        <v>1.26</v>
      </c>
      <c r="AS7" s="532">
        <f>'Pricing Assumptions'!$I$33</f>
        <v>1.26</v>
      </c>
      <c r="AT7" s="532">
        <f>'Pricing Assumptions'!$I$33</f>
        <v>1.26</v>
      </c>
      <c r="AU7" s="532">
        <f>'Pricing Assumptions'!$J$33</f>
        <v>1.26</v>
      </c>
      <c r="AV7" s="532">
        <f>'Pricing Assumptions'!$J$33</f>
        <v>1.26</v>
      </c>
      <c r="AW7" s="532">
        <f>'Pricing Assumptions'!$J$33</f>
        <v>1.26</v>
      </c>
      <c r="AX7" s="532">
        <f>'Pricing Assumptions'!$J$33</f>
        <v>1.26</v>
      </c>
      <c r="AY7" s="532">
        <f>'Pricing Assumptions'!$K$33</f>
        <v>1.26</v>
      </c>
      <c r="AZ7" s="532">
        <f>'Pricing Assumptions'!$K$33</f>
        <v>1.26</v>
      </c>
      <c r="BA7" s="532">
        <f>'Pricing Assumptions'!$K$33</f>
        <v>1.26</v>
      </c>
      <c r="BB7" s="532">
        <f>'Pricing Assumptions'!$K$33</f>
        <v>1.26</v>
      </c>
      <c r="BC7" s="532">
        <f>'Pricing Assumptions'!$L$33</f>
        <v>1.26</v>
      </c>
      <c r="BD7" s="532">
        <f>'Pricing Assumptions'!$L$33</f>
        <v>1.26</v>
      </c>
      <c r="BE7" s="532">
        <f>'Pricing Assumptions'!$L$33</f>
        <v>1.26</v>
      </c>
      <c r="BF7" s="532">
        <f>'Pricing Assumptions'!$L$33</f>
        <v>1.26</v>
      </c>
      <c r="BG7" s="532">
        <f>'Pricing Assumptions'!$M$33</f>
        <v>1.26</v>
      </c>
      <c r="BH7" s="532">
        <f>'Pricing Assumptions'!$M$33</f>
        <v>1.26</v>
      </c>
      <c r="BI7" s="532">
        <f>'Pricing Assumptions'!$M$33</f>
        <v>1.26</v>
      </c>
      <c r="BJ7" s="532">
        <f>'Pricing Assumptions'!$M$33</f>
        <v>1.26</v>
      </c>
      <c r="BK7" s="532">
        <f>'Pricing Assumptions'!$N$33</f>
        <v>1.26</v>
      </c>
      <c r="BL7" s="532">
        <f>'Pricing Assumptions'!$N$33</f>
        <v>1.26</v>
      </c>
      <c r="BM7" s="532">
        <f>'Pricing Assumptions'!$N$33</f>
        <v>1.26</v>
      </c>
      <c r="BN7" s="532">
        <f>'Pricing Assumptions'!$N$33</f>
        <v>1.26</v>
      </c>
      <c r="BO7" s="532">
        <f>'Pricing Assumptions'!$O$33</f>
        <v>1.26</v>
      </c>
      <c r="BP7" s="532">
        <f>'Pricing Assumptions'!$O$33</f>
        <v>1.26</v>
      </c>
      <c r="BQ7" s="532">
        <f>'Pricing Assumptions'!$O$33</f>
        <v>1.26</v>
      </c>
      <c r="BR7" s="532">
        <f>'Pricing Assumptions'!$O$33</f>
        <v>1.26</v>
      </c>
      <c r="BS7" s="532">
        <f>'Pricing Assumptions'!$P$33</f>
        <v>1.26</v>
      </c>
      <c r="BT7" s="532">
        <f>'Pricing Assumptions'!$P$33</f>
        <v>1.26</v>
      </c>
      <c r="BU7" s="532">
        <f>'Pricing Assumptions'!$P$33</f>
        <v>1.26</v>
      </c>
      <c r="BV7" s="532">
        <f>'Pricing Assumptions'!$P$33</f>
        <v>1.26</v>
      </c>
      <c r="BW7" s="532">
        <f>'Pricing Assumptions'!$Q$33</f>
        <v>1.26</v>
      </c>
      <c r="BX7" s="532">
        <f>'Pricing Assumptions'!$Q$33</f>
        <v>1.26</v>
      </c>
      <c r="BY7" s="532">
        <f>'Pricing Assumptions'!$Q$33</f>
        <v>1.26</v>
      </c>
      <c r="BZ7" s="532">
        <f>'Pricing Assumptions'!$Q$33</f>
        <v>1.26</v>
      </c>
      <c r="CA7" s="532">
        <f>'Pricing Assumptions'!$R$33</f>
        <v>1.26</v>
      </c>
      <c r="CB7" s="532">
        <f>'Pricing Assumptions'!$R$33</f>
        <v>1.26</v>
      </c>
      <c r="CC7" s="532">
        <f>'Pricing Assumptions'!$R$33</f>
        <v>1.26</v>
      </c>
      <c r="CD7" s="532">
        <f>'Pricing Assumptions'!$R$33</f>
        <v>1.26</v>
      </c>
      <c r="CE7" s="532">
        <f>'Pricing Assumptions'!$S$33</f>
        <v>1.26</v>
      </c>
      <c r="CF7" s="532">
        <f>'Pricing Assumptions'!$S$33</f>
        <v>1.26</v>
      </c>
      <c r="CG7" s="532">
        <f>'Pricing Assumptions'!$S$33</f>
        <v>1.26</v>
      </c>
      <c r="CH7" s="532">
        <f>'Pricing Assumptions'!$S$33</f>
        <v>1.26</v>
      </c>
      <c r="CI7" s="532">
        <f>'Pricing Assumptions'!$T$33</f>
        <v>1.26</v>
      </c>
      <c r="CJ7" s="532">
        <f>'Pricing Assumptions'!$T$33</f>
        <v>1.26</v>
      </c>
      <c r="CK7" s="532">
        <f>'Pricing Assumptions'!$T$33</f>
        <v>1.26</v>
      </c>
      <c r="CL7" s="532">
        <f>'Pricing Assumptions'!$T$33</f>
        <v>1.26</v>
      </c>
      <c r="CM7" s="532">
        <f>'Pricing Assumptions'!$U$33</f>
        <v>1.26</v>
      </c>
      <c r="CN7" s="532">
        <f>'Pricing Assumptions'!$U$33</f>
        <v>1.26</v>
      </c>
      <c r="CO7" s="532">
        <f>'Pricing Assumptions'!$U$33</f>
        <v>1.26</v>
      </c>
      <c r="CP7" s="532">
        <f>'Pricing Assumptions'!$U$33</f>
        <v>1.26</v>
      </c>
      <c r="CQ7" s="532">
        <f>'Pricing Assumptions'!$V$33</f>
        <v>1.26</v>
      </c>
      <c r="CR7" s="532">
        <f>'Pricing Assumptions'!$V$33</f>
        <v>1.26</v>
      </c>
      <c r="CS7" s="532">
        <f>'Pricing Assumptions'!$V$33</f>
        <v>1.26</v>
      </c>
      <c r="CT7" s="532">
        <f>'Pricing Assumptions'!$V$33</f>
        <v>1.26</v>
      </c>
      <c r="CU7" s="532">
        <f>'Pricing Assumptions'!$W$33</f>
        <v>1.26</v>
      </c>
      <c r="CV7" s="532">
        <f>'Pricing Assumptions'!$W$33</f>
        <v>1.26</v>
      </c>
      <c r="CW7" s="532">
        <f>'Pricing Assumptions'!$W$33</f>
        <v>1.26</v>
      </c>
      <c r="CX7" s="532">
        <f>'Pricing Assumptions'!$W$33</f>
        <v>1.26</v>
      </c>
      <c r="CY7" s="532">
        <f>'Pricing Assumptions'!$X$33</f>
        <v>1.26</v>
      </c>
      <c r="CZ7" s="532">
        <f>'Pricing Assumptions'!$X$33</f>
        <v>1.26</v>
      </c>
      <c r="DA7" s="532">
        <f>'Pricing Assumptions'!$X$33</f>
        <v>1.26</v>
      </c>
      <c r="DB7" s="532">
        <f>'Pricing Assumptions'!$X$33</f>
        <v>1.26</v>
      </c>
      <c r="DC7" s="532">
        <f>'Pricing Assumptions'!$Y$33</f>
        <v>1.26</v>
      </c>
      <c r="DD7" s="532">
        <f>'Pricing Assumptions'!$Y$33</f>
        <v>1.26</v>
      </c>
      <c r="DE7" s="532">
        <f>'Pricing Assumptions'!$Y$33</f>
        <v>1.26</v>
      </c>
      <c r="DF7" s="532">
        <f>'Pricing Assumptions'!$Y$33</f>
        <v>1.26</v>
      </c>
      <c r="DG7" s="532">
        <f>'Pricing Assumptions'!$Z$33</f>
        <v>1.26</v>
      </c>
      <c r="DH7" s="532">
        <f>'Pricing Assumptions'!$Z$33</f>
        <v>1.26</v>
      </c>
      <c r="DI7" s="532">
        <f>'Pricing Assumptions'!$Z$33</f>
        <v>1.26</v>
      </c>
      <c r="DJ7" s="532">
        <f>'Pricing Assumptions'!$Z$33</f>
        <v>1.26</v>
      </c>
    </row>
    <row r="8" spans="1:114" s="171" customFormat="1" x14ac:dyDescent="0.35">
      <c r="A8" s="533" t="s">
        <v>682</v>
      </c>
      <c r="B8" s="521" t="s">
        <v>684</v>
      </c>
      <c r="C8" s="526">
        <v>108</v>
      </c>
      <c r="D8" s="526">
        <v>110</v>
      </c>
      <c r="E8" s="526">
        <v>104</v>
      </c>
      <c r="F8" s="526">
        <v>77</v>
      </c>
      <c r="G8" s="526">
        <v>55</v>
      </c>
      <c r="H8" s="526">
        <v>63</v>
      </c>
      <c r="I8" s="526">
        <v>51</v>
      </c>
      <c r="J8" s="526">
        <v>45</v>
      </c>
      <c r="K8" s="526">
        <v>35</v>
      </c>
      <c r="L8" s="526">
        <v>47</v>
      </c>
      <c r="M8" s="526">
        <v>47</v>
      </c>
      <c r="N8" s="526">
        <v>51</v>
      </c>
      <c r="O8" s="526">
        <v>55</v>
      </c>
      <c r="P8" s="526">
        <v>51</v>
      </c>
      <c r="Q8" s="526">
        <v>52</v>
      </c>
      <c r="R8" s="526">
        <v>61</v>
      </c>
      <c r="S8" s="526">
        <v>67</v>
      </c>
      <c r="T8" s="526">
        <v>75</v>
      </c>
      <c r="U8" s="526">
        <v>76</v>
      </c>
      <c r="V8" s="526">
        <v>69</v>
      </c>
      <c r="W8" s="526">
        <v>64</v>
      </c>
      <c r="X8" s="526">
        <v>68</v>
      </c>
      <c r="Y8" s="526">
        <v>62</v>
      </c>
      <c r="Z8" s="526">
        <v>62</v>
      </c>
      <c r="AA8" s="526">
        <v>51</v>
      </c>
      <c r="AB8" s="526">
        <v>33</v>
      </c>
      <c r="AC8" s="526">
        <v>43</v>
      </c>
      <c r="AD8" s="526">
        <v>45</v>
      </c>
      <c r="AE8" s="526">
        <f>'Pricing Assumptions'!$F$23</f>
        <v>54</v>
      </c>
      <c r="AF8" s="526">
        <f>'Pricing Assumptions'!$F$23</f>
        <v>54</v>
      </c>
      <c r="AG8" s="526">
        <f>'Pricing Assumptions'!$F$23</f>
        <v>54</v>
      </c>
      <c r="AH8" s="526">
        <f>'Pricing Assumptions'!$F$23</f>
        <v>54</v>
      </c>
      <c r="AI8" s="526">
        <f>'Pricing Assumptions'!$G$23</f>
        <v>52</v>
      </c>
      <c r="AJ8" s="526">
        <f>'Pricing Assumptions'!$G$23</f>
        <v>52</v>
      </c>
      <c r="AK8" s="526">
        <f>'Pricing Assumptions'!$G$23</f>
        <v>52</v>
      </c>
      <c r="AL8" s="526">
        <f>'Pricing Assumptions'!$G$23</f>
        <v>52</v>
      </c>
      <c r="AM8" s="526">
        <f>'Pricing Assumptions'!$H$23</f>
        <v>50</v>
      </c>
      <c r="AN8" s="526">
        <f>'Pricing Assumptions'!$H$23</f>
        <v>50</v>
      </c>
      <c r="AO8" s="526">
        <f>'Pricing Assumptions'!$H$23</f>
        <v>50</v>
      </c>
      <c r="AP8" s="526">
        <f>'Pricing Assumptions'!$H$23</f>
        <v>50</v>
      </c>
      <c r="AQ8" s="526">
        <f>'Pricing Assumptions'!$I$23</f>
        <v>49</v>
      </c>
      <c r="AR8" s="526">
        <f>'Pricing Assumptions'!$I$23</f>
        <v>49</v>
      </c>
      <c r="AS8" s="526">
        <f>'Pricing Assumptions'!$I$23</f>
        <v>49</v>
      </c>
      <c r="AT8" s="526">
        <f>'Pricing Assumptions'!$I$23</f>
        <v>49</v>
      </c>
      <c r="AU8" s="526">
        <f>'Pricing Assumptions'!$J$23</f>
        <v>49</v>
      </c>
      <c r="AV8" s="526">
        <f>'Pricing Assumptions'!$J$23</f>
        <v>49</v>
      </c>
      <c r="AW8" s="526">
        <f>'Pricing Assumptions'!$J$23</f>
        <v>49</v>
      </c>
      <c r="AX8" s="526">
        <f>'Pricing Assumptions'!$J$23</f>
        <v>49</v>
      </c>
      <c r="AY8" s="526">
        <f>'Pricing Assumptions'!$K$23</f>
        <v>49</v>
      </c>
      <c r="AZ8" s="526">
        <f>'Pricing Assumptions'!$K$23</f>
        <v>49</v>
      </c>
      <c r="BA8" s="526">
        <f>'Pricing Assumptions'!$K$23</f>
        <v>49</v>
      </c>
      <c r="BB8" s="526">
        <f>'Pricing Assumptions'!$K$23</f>
        <v>49</v>
      </c>
      <c r="BC8" s="526">
        <f>'Pricing Assumptions'!$L$23</f>
        <v>49</v>
      </c>
      <c r="BD8" s="526">
        <f>'Pricing Assumptions'!$L$23</f>
        <v>49</v>
      </c>
      <c r="BE8" s="526">
        <f>'Pricing Assumptions'!$L$23</f>
        <v>49</v>
      </c>
      <c r="BF8" s="526">
        <f>'Pricing Assumptions'!$L$23</f>
        <v>49</v>
      </c>
      <c r="BG8" s="526">
        <f>'Pricing Assumptions'!$M$23</f>
        <v>49</v>
      </c>
      <c r="BH8" s="526">
        <f>'Pricing Assumptions'!$M$23</f>
        <v>49</v>
      </c>
      <c r="BI8" s="526">
        <f>'Pricing Assumptions'!$M$23</f>
        <v>49</v>
      </c>
      <c r="BJ8" s="526">
        <f>'Pricing Assumptions'!$M$23</f>
        <v>49</v>
      </c>
      <c r="BK8" s="526">
        <f>'Pricing Assumptions'!$N$23</f>
        <v>49</v>
      </c>
      <c r="BL8" s="526">
        <f>'Pricing Assumptions'!$N$23</f>
        <v>49</v>
      </c>
      <c r="BM8" s="526">
        <f>'Pricing Assumptions'!$N$23</f>
        <v>49</v>
      </c>
      <c r="BN8" s="526">
        <f>'Pricing Assumptions'!$N$23</f>
        <v>49</v>
      </c>
      <c r="BO8" s="526">
        <f>'Pricing Assumptions'!$O$23</f>
        <v>49</v>
      </c>
      <c r="BP8" s="526">
        <f>'Pricing Assumptions'!$O$23</f>
        <v>49</v>
      </c>
      <c r="BQ8" s="526">
        <f>'Pricing Assumptions'!$O$23</f>
        <v>49</v>
      </c>
      <c r="BR8" s="526">
        <f>'Pricing Assumptions'!$O$23</f>
        <v>49</v>
      </c>
      <c r="BS8" s="526">
        <f>'Pricing Assumptions'!$P$23</f>
        <v>49</v>
      </c>
      <c r="BT8" s="526">
        <f>'Pricing Assumptions'!$P$23</f>
        <v>49</v>
      </c>
      <c r="BU8" s="526">
        <f>'Pricing Assumptions'!$P$23</f>
        <v>49</v>
      </c>
      <c r="BV8" s="526">
        <f>'Pricing Assumptions'!$P$23</f>
        <v>49</v>
      </c>
      <c r="BW8" s="526">
        <f>'Pricing Assumptions'!$Q$23</f>
        <v>49</v>
      </c>
      <c r="BX8" s="526">
        <f>'Pricing Assumptions'!$Q$23</f>
        <v>49</v>
      </c>
      <c r="BY8" s="526">
        <f>'Pricing Assumptions'!$Q$23</f>
        <v>49</v>
      </c>
      <c r="BZ8" s="526">
        <f>'Pricing Assumptions'!$Q$23</f>
        <v>49</v>
      </c>
      <c r="CA8" s="526">
        <f>'Pricing Assumptions'!$R$23</f>
        <v>49</v>
      </c>
      <c r="CB8" s="526">
        <f>'Pricing Assumptions'!$R$23</f>
        <v>49</v>
      </c>
      <c r="CC8" s="526">
        <f>'Pricing Assumptions'!$R$23</f>
        <v>49</v>
      </c>
      <c r="CD8" s="526">
        <f>'Pricing Assumptions'!$R$23</f>
        <v>49</v>
      </c>
      <c r="CE8" s="526">
        <f>'Pricing Assumptions'!$S$23</f>
        <v>49</v>
      </c>
      <c r="CF8" s="526">
        <f>'Pricing Assumptions'!$S$23</f>
        <v>49</v>
      </c>
      <c r="CG8" s="526">
        <f>'Pricing Assumptions'!$S$23</f>
        <v>49</v>
      </c>
      <c r="CH8" s="526">
        <f>'Pricing Assumptions'!$S$23</f>
        <v>49</v>
      </c>
      <c r="CI8" s="526">
        <f>'Pricing Assumptions'!$T$23</f>
        <v>49</v>
      </c>
      <c r="CJ8" s="526">
        <f>'Pricing Assumptions'!$T$23</f>
        <v>49</v>
      </c>
      <c r="CK8" s="526">
        <f>'Pricing Assumptions'!$T$23</f>
        <v>49</v>
      </c>
      <c r="CL8" s="526">
        <f>'Pricing Assumptions'!$T$23</f>
        <v>49</v>
      </c>
      <c r="CM8" s="526">
        <f>'Pricing Assumptions'!$U$23</f>
        <v>49</v>
      </c>
      <c r="CN8" s="526">
        <f>'Pricing Assumptions'!$U$23</f>
        <v>49</v>
      </c>
      <c r="CO8" s="526">
        <f>'Pricing Assumptions'!$U$23</f>
        <v>49</v>
      </c>
      <c r="CP8" s="526">
        <f>'Pricing Assumptions'!$U$23</f>
        <v>49</v>
      </c>
      <c r="CQ8" s="526">
        <f>'Pricing Assumptions'!$V$23</f>
        <v>49</v>
      </c>
      <c r="CR8" s="526">
        <f>'Pricing Assumptions'!$V$23</f>
        <v>49</v>
      </c>
      <c r="CS8" s="526">
        <f>'Pricing Assumptions'!$V$23</f>
        <v>49</v>
      </c>
      <c r="CT8" s="526">
        <f>'Pricing Assumptions'!$V$23</f>
        <v>49</v>
      </c>
      <c r="CU8" s="526">
        <f>'Pricing Assumptions'!$W$23</f>
        <v>49</v>
      </c>
      <c r="CV8" s="526">
        <f>'Pricing Assumptions'!$W$23</f>
        <v>49</v>
      </c>
      <c r="CW8" s="526">
        <f>'Pricing Assumptions'!$W$23</f>
        <v>49</v>
      </c>
      <c r="CX8" s="526">
        <f>'Pricing Assumptions'!$W$23</f>
        <v>49</v>
      </c>
      <c r="CY8" s="526">
        <f>'Pricing Assumptions'!$X$23</f>
        <v>49</v>
      </c>
      <c r="CZ8" s="526">
        <f>'Pricing Assumptions'!$X$23</f>
        <v>49</v>
      </c>
      <c r="DA8" s="526">
        <f>'Pricing Assumptions'!$X$23</f>
        <v>49</v>
      </c>
      <c r="DB8" s="526">
        <f>'Pricing Assumptions'!$X$23</f>
        <v>49</v>
      </c>
      <c r="DC8" s="526">
        <f>'Pricing Assumptions'!$Y$23</f>
        <v>49</v>
      </c>
      <c r="DD8" s="526">
        <f>'Pricing Assumptions'!$Y$23</f>
        <v>49</v>
      </c>
      <c r="DE8" s="526">
        <f>'Pricing Assumptions'!$Y$23</f>
        <v>49</v>
      </c>
      <c r="DF8" s="526">
        <f>'Pricing Assumptions'!$Y$23</f>
        <v>49</v>
      </c>
      <c r="DG8" s="526">
        <f>'Pricing Assumptions'!$Z$23</f>
        <v>49</v>
      </c>
      <c r="DH8" s="526">
        <f>'Pricing Assumptions'!$Z$23</f>
        <v>49</v>
      </c>
      <c r="DI8" s="526">
        <f>'Pricing Assumptions'!$Z$23</f>
        <v>49</v>
      </c>
      <c r="DJ8" s="526">
        <f>'Pricing Assumptions'!$Z$23</f>
        <v>49</v>
      </c>
    </row>
    <row r="9" spans="1:114" s="171" customFormat="1" x14ac:dyDescent="0.35">
      <c r="A9" s="533" t="s">
        <v>680</v>
      </c>
      <c r="B9" s="521" t="s">
        <v>681</v>
      </c>
      <c r="C9" s="526">
        <v>99</v>
      </c>
      <c r="D9" s="526">
        <v>103</v>
      </c>
      <c r="E9" s="526">
        <v>97</v>
      </c>
      <c r="F9" s="526">
        <v>73</v>
      </c>
      <c r="G9" s="526">
        <v>49</v>
      </c>
      <c r="H9" s="526">
        <v>58</v>
      </c>
      <c r="I9" s="526">
        <v>47</v>
      </c>
      <c r="J9" s="526">
        <v>42</v>
      </c>
      <c r="K9" s="526">
        <v>34</v>
      </c>
      <c r="L9" s="526">
        <v>46</v>
      </c>
      <c r="M9" s="526">
        <v>45</v>
      </c>
      <c r="N9" s="526">
        <v>49</v>
      </c>
      <c r="O9" s="526">
        <v>52</v>
      </c>
      <c r="P9" s="526">
        <v>48</v>
      </c>
      <c r="Q9" s="526">
        <v>48</v>
      </c>
      <c r="R9" s="526">
        <v>55</v>
      </c>
      <c r="S9" s="526">
        <v>63</v>
      </c>
      <c r="T9" s="526">
        <v>68</v>
      </c>
      <c r="U9" s="526">
        <v>69</v>
      </c>
      <c r="V9" s="526">
        <v>59</v>
      </c>
      <c r="W9" s="526">
        <v>55</v>
      </c>
      <c r="X9" s="526">
        <v>60</v>
      </c>
      <c r="Y9" s="526">
        <v>56</v>
      </c>
      <c r="Z9" s="526">
        <v>57</v>
      </c>
      <c r="AA9" s="526">
        <v>46</v>
      </c>
      <c r="AB9" s="526">
        <v>28</v>
      </c>
      <c r="AC9" s="526">
        <v>41</v>
      </c>
      <c r="AD9" s="526">
        <v>43</v>
      </c>
      <c r="AE9" s="526">
        <f>'Pricing Assumptions'!$F$15</f>
        <v>56</v>
      </c>
      <c r="AF9" s="526">
        <f>'Pricing Assumptions'!$F$15</f>
        <v>56</v>
      </c>
      <c r="AG9" s="526">
        <f>'Pricing Assumptions'!$F$15</f>
        <v>56</v>
      </c>
      <c r="AH9" s="526">
        <f>'Pricing Assumptions'!$F$15</f>
        <v>56</v>
      </c>
      <c r="AI9" s="526">
        <f>'Pricing Assumptions'!$G$15</f>
        <v>54</v>
      </c>
      <c r="AJ9" s="526">
        <f>'Pricing Assumptions'!$G$15</f>
        <v>54</v>
      </c>
      <c r="AK9" s="526">
        <f>'Pricing Assumptions'!$G$15</f>
        <v>54</v>
      </c>
      <c r="AL9" s="526">
        <f>'Pricing Assumptions'!$G$15</f>
        <v>54</v>
      </c>
      <c r="AM9" s="526">
        <f>'Pricing Assumptions'!$H$15</f>
        <v>51</v>
      </c>
      <c r="AN9" s="526">
        <f>'Pricing Assumptions'!$H$15</f>
        <v>51</v>
      </c>
      <c r="AO9" s="526">
        <f>'Pricing Assumptions'!$H$15</f>
        <v>51</v>
      </c>
      <c r="AP9" s="526">
        <f>'Pricing Assumptions'!$H$15</f>
        <v>51</v>
      </c>
      <c r="AQ9" s="526">
        <f>'Pricing Assumptions'!$I$15</f>
        <v>47</v>
      </c>
      <c r="AR9" s="526">
        <f>'Pricing Assumptions'!$I$15</f>
        <v>47</v>
      </c>
      <c r="AS9" s="526">
        <f>'Pricing Assumptions'!$I$15</f>
        <v>47</v>
      </c>
      <c r="AT9" s="526">
        <f>'Pricing Assumptions'!$I$15</f>
        <v>47</v>
      </c>
      <c r="AU9" s="526">
        <f>'Pricing Assumptions'!$J$15</f>
        <v>47</v>
      </c>
      <c r="AV9" s="526">
        <f>'Pricing Assumptions'!$J$15</f>
        <v>47</v>
      </c>
      <c r="AW9" s="526">
        <f>'Pricing Assumptions'!$J$15</f>
        <v>47</v>
      </c>
      <c r="AX9" s="526">
        <f>'Pricing Assumptions'!$J$15</f>
        <v>47</v>
      </c>
      <c r="AY9" s="526">
        <f>'Pricing Assumptions'!$K$15</f>
        <v>47</v>
      </c>
      <c r="AZ9" s="526">
        <f>'Pricing Assumptions'!$K$15</f>
        <v>47</v>
      </c>
      <c r="BA9" s="526">
        <f>'Pricing Assumptions'!$K$15</f>
        <v>47</v>
      </c>
      <c r="BB9" s="526">
        <f>'Pricing Assumptions'!$K$15</f>
        <v>47</v>
      </c>
      <c r="BC9" s="526">
        <f>'Pricing Assumptions'!$L$15</f>
        <v>47</v>
      </c>
      <c r="BD9" s="526">
        <f>'Pricing Assumptions'!$L$15</f>
        <v>47</v>
      </c>
      <c r="BE9" s="526">
        <f>'Pricing Assumptions'!$L$15</f>
        <v>47</v>
      </c>
      <c r="BF9" s="526">
        <f>'Pricing Assumptions'!$L$15</f>
        <v>47</v>
      </c>
      <c r="BG9" s="526">
        <f>'Pricing Assumptions'!$M$15</f>
        <v>47</v>
      </c>
      <c r="BH9" s="526">
        <f>'Pricing Assumptions'!$M$15</f>
        <v>47</v>
      </c>
      <c r="BI9" s="526">
        <f>'Pricing Assumptions'!$M$15</f>
        <v>47</v>
      </c>
      <c r="BJ9" s="526">
        <f>'Pricing Assumptions'!$M$15</f>
        <v>47</v>
      </c>
      <c r="BK9" s="526">
        <f>'Pricing Assumptions'!$N$15</f>
        <v>47</v>
      </c>
      <c r="BL9" s="526">
        <f>'Pricing Assumptions'!$N$15</f>
        <v>47</v>
      </c>
      <c r="BM9" s="526">
        <f>'Pricing Assumptions'!$N$15</f>
        <v>47</v>
      </c>
      <c r="BN9" s="526">
        <f>'Pricing Assumptions'!$N$15</f>
        <v>47</v>
      </c>
      <c r="BO9" s="526">
        <f>'Pricing Assumptions'!$O$15</f>
        <v>47</v>
      </c>
      <c r="BP9" s="526">
        <f>'Pricing Assumptions'!$O$15</f>
        <v>47</v>
      </c>
      <c r="BQ9" s="526">
        <f>'Pricing Assumptions'!$O$15</f>
        <v>47</v>
      </c>
      <c r="BR9" s="526">
        <f>'Pricing Assumptions'!$O$15</f>
        <v>47</v>
      </c>
      <c r="BS9" s="526">
        <f>'Pricing Assumptions'!$P$15</f>
        <v>47</v>
      </c>
      <c r="BT9" s="526">
        <f>'Pricing Assumptions'!$P$15</f>
        <v>47</v>
      </c>
      <c r="BU9" s="526">
        <f>'Pricing Assumptions'!$P$15</f>
        <v>47</v>
      </c>
      <c r="BV9" s="526">
        <f>'Pricing Assumptions'!$P$15</f>
        <v>47</v>
      </c>
      <c r="BW9" s="526">
        <f>'Pricing Assumptions'!$Q$15</f>
        <v>47</v>
      </c>
      <c r="BX9" s="526">
        <f>'Pricing Assumptions'!$Q$15</f>
        <v>47</v>
      </c>
      <c r="BY9" s="526">
        <f>'Pricing Assumptions'!$Q$15</f>
        <v>47</v>
      </c>
      <c r="BZ9" s="526">
        <f>'Pricing Assumptions'!$Q$15</f>
        <v>47</v>
      </c>
      <c r="CA9" s="526">
        <f>'Pricing Assumptions'!$R$15</f>
        <v>47</v>
      </c>
      <c r="CB9" s="526">
        <f>'Pricing Assumptions'!$R$15</f>
        <v>47</v>
      </c>
      <c r="CC9" s="526">
        <f>'Pricing Assumptions'!$R$15</f>
        <v>47</v>
      </c>
      <c r="CD9" s="526">
        <f>'Pricing Assumptions'!$R$15</f>
        <v>47</v>
      </c>
      <c r="CE9" s="526">
        <f>'Pricing Assumptions'!$S$15</f>
        <v>47</v>
      </c>
      <c r="CF9" s="526">
        <f>'Pricing Assumptions'!$S$15</f>
        <v>47</v>
      </c>
      <c r="CG9" s="526">
        <f>'Pricing Assumptions'!$S$15</f>
        <v>47</v>
      </c>
      <c r="CH9" s="526">
        <f>'Pricing Assumptions'!$S$15</f>
        <v>47</v>
      </c>
      <c r="CI9" s="526">
        <f>'Pricing Assumptions'!$T$15</f>
        <v>47</v>
      </c>
      <c r="CJ9" s="526">
        <f>'Pricing Assumptions'!$T$15</f>
        <v>47</v>
      </c>
      <c r="CK9" s="526">
        <f>'Pricing Assumptions'!$T$15</f>
        <v>47</v>
      </c>
      <c r="CL9" s="526">
        <f>'Pricing Assumptions'!$T$15</f>
        <v>47</v>
      </c>
      <c r="CM9" s="526">
        <f>'Pricing Assumptions'!$U$15</f>
        <v>47</v>
      </c>
      <c r="CN9" s="526">
        <f>'Pricing Assumptions'!$U$15</f>
        <v>47</v>
      </c>
      <c r="CO9" s="526">
        <f>'Pricing Assumptions'!$U$15</f>
        <v>47</v>
      </c>
      <c r="CP9" s="526">
        <f>'Pricing Assumptions'!$U$15</f>
        <v>47</v>
      </c>
      <c r="CQ9" s="526">
        <f>'Pricing Assumptions'!$V$15</f>
        <v>47</v>
      </c>
      <c r="CR9" s="526">
        <f>'Pricing Assumptions'!$V$15</f>
        <v>47</v>
      </c>
      <c r="CS9" s="526">
        <f>'Pricing Assumptions'!$V$15</f>
        <v>47</v>
      </c>
      <c r="CT9" s="526">
        <f>'Pricing Assumptions'!$V$15</f>
        <v>47</v>
      </c>
      <c r="CU9" s="526">
        <f>'Pricing Assumptions'!$W$15</f>
        <v>47</v>
      </c>
      <c r="CV9" s="526">
        <f>'Pricing Assumptions'!$W$15</f>
        <v>47</v>
      </c>
      <c r="CW9" s="526">
        <f>'Pricing Assumptions'!$W$15</f>
        <v>47</v>
      </c>
      <c r="CX9" s="526">
        <f>'Pricing Assumptions'!$W$15</f>
        <v>47</v>
      </c>
      <c r="CY9" s="526">
        <f>'Pricing Assumptions'!$X$15</f>
        <v>47</v>
      </c>
      <c r="CZ9" s="526">
        <f>'Pricing Assumptions'!$X$15</f>
        <v>47</v>
      </c>
      <c r="DA9" s="526">
        <f>'Pricing Assumptions'!$X$15</f>
        <v>47</v>
      </c>
      <c r="DB9" s="526">
        <f>'Pricing Assumptions'!$X$15</f>
        <v>47</v>
      </c>
      <c r="DC9" s="526">
        <f>'Pricing Assumptions'!$Y$15</f>
        <v>47</v>
      </c>
      <c r="DD9" s="526">
        <f>'Pricing Assumptions'!$Y$15</f>
        <v>47</v>
      </c>
      <c r="DE9" s="526">
        <f>'Pricing Assumptions'!$Y$15</f>
        <v>47</v>
      </c>
      <c r="DF9" s="526">
        <f>'Pricing Assumptions'!$Y$15</f>
        <v>47</v>
      </c>
      <c r="DG9" s="526">
        <f>'Pricing Assumptions'!$Z$15</f>
        <v>47</v>
      </c>
      <c r="DH9" s="526">
        <f>'Pricing Assumptions'!$Z$15</f>
        <v>47</v>
      </c>
      <c r="DI9" s="526">
        <f>'Pricing Assumptions'!$Z$15</f>
        <v>47</v>
      </c>
      <c r="DJ9" s="526">
        <f>'Pricing Assumptions'!$Z$15</f>
        <v>47</v>
      </c>
    </row>
    <row r="10" spans="1:114" s="171" customFormat="1" x14ac:dyDescent="0.35">
      <c r="A10" s="533" t="s">
        <v>679</v>
      </c>
      <c r="B10" s="521" t="s">
        <v>685</v>
      </c>
      <c r="C10" s="526">
        <v>1292</v>
      </c>
      <c r="D10" s="526">
        <v>1290</v>
      </c>
      <c r="E10" s="526">
        <v>1283</v>
      </c>
      <c r="F10" s="526">
        <v>1201</v>
      </c>
      <c r="G10" s="526">
        <v>1219</v>
      </c>
      <c r="H10" s="526">
        <v>1194</v>
      </c>
      <c r="I10" s="526">
        <v>1126</v>
      </c>
      <c r="J10" s="526">
        <v>1104</v>
      </c>
      <c r="K10" s="526">
        <v>1184</v>
      </c>
      <c r="L10" s="526">
        <v>1258</v>
      </c>
      <c r="M10" s="526">
        <v>1335</v>
      </c>
      <c r="N10" s="526">
        <v>1217</v>
      </c>
      <c r="O10" s="526">
        <v>1220</v>
      </c>
      <c r="P10" s="526">
        <v>1258</v>
      </c>
      <c r="Q10" s="526">
        <v>1279</v>
      </c>
      <c r="R10" s="526">
        <v>1277</v>
      </c>
      <c r="S10" s="526">
        <v>1330</v>
      </c>
      <c r="T10" s="526">
        <v>1306</v>
      </c>
      <c r="U10" s="526">
        <v>1212</v>
      </c>
      <c r="V10" s="526">
        <v>1229</v>
      </c>
      <c r="W10" s="526">
        <v>1304</v>
      </c>
      <c r="X10" s="526">
        <v>1309</v>
      </c>
      <c r="Y10" s="526">
        <v>1474</v>
      </c>
      <c r="Z10" s="526">
        <v>1483</v>
      </c>
      <c r="AA10" s="526">
        <v>1582</v>
      </c>
      <c r="AB10" s="526">
        <v>1712</v>
      </c>
      <c r="AC10" s="526">
        <v>1909</v>
      </c>
      <c r="AD10" s="526">
        <v>1876</v>
      </c>
      <c r="AE10" s="526">
        <f>'Pricing Assumptions'!$F$7</f>
        <v>1893.75</v>
      </c>
      <c r="AF10" s="526">
        <f>'Pricing Assumptions'!$F$7</f>
        <v>1893.75</v>
      </c>
      <c r="AG10" s="526">
        <f>'Pricing Assumptions'!$F$7</f>
        <v>1893.75</v>
      </c>
      <c r="AH10" s="526">
        <f>'Pricing Assumptions'!$F$7</f>
        <v>1893.75</v>
      </c>
      <c r="AI10" s="526">
        <f>'Pricing Assumptions'!$G$7</f>
        <v>1850</v>
      </c>
      <c r="AJ10" s="526">
        <f>'Pricing Assumptions'!$G$7</f>
        <v>1850</v>
      </c>
      <c r="AK10" s="526">
        <f>'Pricing Assumptions'!$G$7</f>
        <v>1850</v>
      </c>
      <c r="AL10" s="526">
        <f>'Pricing Assumptions'!$G$7</f>
        <v>1850</v>
      </c>
      <c r="AM10" s="526">
        <f>'Pricing Assumptions'!$H$7</f>
        <v>1738.5</v>
      </c>
      <c r="AN10" s="526">
        <f>'Pricing Assumptions'!$H$7</f>
        <v>1738.5</v>
      </c>
      <c r="AO10" s="526">
        <f>'Pricing Assumptions'!$H$7</f>
        <v>1738.5</v>
      </c>
      <c r="AP10" s="526">
        <f>'Pricing Assumptions'!$H$7</f>
        <v>1738.5</v>
      </c>
      <c r="AQ10" s="526">
        <f>'Pricing Assumptions'!$I$7</f>
        <v>1698</v>
      </c>
      <c r="AR10" s="526">
        <f>'Pricing Assumptions'!$I$7</f>
        <v>1698</v>
      </c>
      <c r="AS10" s="526">
        <f>'Pricing Assumptions'!$I$7</f>
        <v>1698</v>
      </c>
      <c r="AT10" s="526">
        <f>'Pricing Assumptions'!$I$7</f>
        <v>1698</v>
      </c>
      <c r="AU10" s="526">
        <f>'Pricing Assumptions'!$J$7</f>
        <v>1738.5</v>
      </c>
      <c r="AV10" s="526">
        <f>'Pricing Assumptions'!$J$7</f>
        <v>1738.5</v>
      </c>
      <c r="AW10" s="526">
        <f>'Pricing Assumptions'!$J$7</f>
        <v>1738.5</v>
      </c>
      <c r="AX10" s="526">
        <f>'Pricing Assumptions'!$J$7</f>
        <v>1738.5</v>
      </c>
      <c r="AY10" s="526">
        <f>'Pricing Assumptions'!$K$7</f>
        <v>1738.5</v>
      </c>
      <c r="AZ10" s="526">
        <f>'Pricing Assumptions'!$K$7</f>
        <v>1738.5</v>
      </c>
      <c r="BA10" s="526">
        <f>'Pricing Assumptions'!$K$7</f>
        <v>1738.5</v>
      </c>
      <c r="BB10" s="526">
        <f>'Pricing Assumptions'!$K$7</f>
        <v>1738.5</v>
      </c>
      <c r="BC10" s="526">
        <f>'Pricing Assumptions'!$L$7</f>
        <v>1738.5</v>
      </c>
      <c r="BD10" s="526">
        <f>'Pricing Assumptions'!$L$7</f>
        <v>1738.5</v>
      </c>
      <c r="BE10" s="526">
        <f>'Pricing Assumptions'!$L$7</f>
        <v>1738.5</v>
      </c>
      <c r="BF10" s="526">
        <f>'Pricing Assumptions'!$L$7</f>
        <v>1738.5</v>
      </c>
      <c r="BG10" s="526">
        <f>'Pricing Assumptions'!$M$7</f>
        <v>1738.5</v>
      </c>
      <c r="BH10" s="526">
        <f>'Pricing Assumptions'!$M$7</f>
        <v>1738.5</v>
      </c>
      <c r="BI10" s="526">
        <f>'Pricing Assumptions'!$M$7</f>
        <v>1738.5</v>
      </c>
      <c r="BJ10" s="526">
        <f>'Pricing Assumptions'!$M$7</f>
        <v>1738.5</v>
      </c>
      <c r="BK10" s="526">
        <f>'Pricing Assumptions'!$N$7</f>
        <v>1738.5</v>
      </c>
      <c r="BL10" s="526">
        <f>'Pricing Assumptions'!$N$7</f>
        <v>1738.5</v>
      </c>
      <c r="BM10" s="526">
        <f>'Pricing Assumptions'!$N$7</f>
        <v>1738.5</v>
      </c>
      <c r="BN10" s="526">
        <f>'Pricing Assumptions'!$N$7</f>
        <v>1738.5</v>
      </c>
      <c r="BO10" s="526">
        <f>'Pricing Assumptions'!$O$7</f>
        <v>1738.5</v>
      </c>
      <c r="BP10" s="526">
        <f>'Pricing Assumptions'!$O$7</f>
        <v>1738.5</v>
      </c>
      <c r="BQ10" s="526">
        <f>'Pricing Assumptions'!$O$7</f>
        <v>1738.5</v>
      </c>
      <c r="BR10" s="526">
        <f>'Pricing Assumptions'!$O$7</f>
        <v>1738.5</v>
      </c>
      <c r="BS10" s="526">
        <f>'Pricing Assumptions'!$P$7</f>
        <v>1738.5</v>
      </c>
      <c r="BT10" s="526">
        <f>'Pricing Assumptions'!$P$7</f>
        <v>1738.5</v>
      </c>
      <c r="BU10" s="526">
        <f>'Pricing Assumptions'!$P$7</f>
        <v>1738.5</v>
      </c>
      <c r="BV10" s="526">
        <f>'Pricing Assumptions'!$P$7</f>
        <v>1738.5</v>
      </c>
      <c r="BW10" s="526">
        <f>'Pricing Assumptions'!$Q$7</f>
        <v>1738.5</v>
      </c>
      <c r="BX10" s="526">
        <f>'Pricing Assumptions'!$Q$7</f>
        <v>1738.5</v>
      </c>
      <c r="BY10" s="526">
        <f>'Pricing Assumptions'!$Q$7</f>
        <v>1738.5</v>
      </c>
      <c r="BZ10" s="526">
        <f>'Pricing Assumptions'!$Q$7</f>
        <v>1738.5</v>
      </c>
      <c r="CA10" s="526">
        <f>'Pricing Assumptions'!$R$7</f>
        <v>1738.5</v>
      </c>
      <c r="CB10" s="526">
        <f>'Pricing Assumptions'!$R$7</f>
        <v>1738.5</v>
      </c>
      <c r="CC10" s="526">
        <f>'Pricing Assumptions'!$R$7</f>
        <v>1738.5</v>
      </c>
      <c r="CD10" s="526">
        <f>'Pricing Assumptions'!$R$7</f>
        <v>1738.5</v>
      </c>
      <c r="CE10" s="526">
        <f>'Pricing Assumptions'!$S$7</f>
        <v>1738.5</v>
      </c>
      <c r="CF10" s="526">
        <f>'Pricing Assumptions'!$S$7</f>
        <v>1738.5</v>
      </c>
      <c r="CG10" s="526">
        <f>'Pricing Assumptions'!$S$7</f>
        <v>1738.5</v>
      </c>
      <c r="CH10" s="526">
        <f>'Pricing Assumptions'!$S$7</f>
        <v>1738.5</v>
      </c>
      <c r="CI10" s="526">
        <f>'Pricing Assumptions'!$T$7</f>
        <v>1738.5</v>
      </c>
      <c r="CJ10" s="526">
        <f>'Pricing Assumptions'!$T$7</f>
        <v>1738.5</v>
      </c>
      <c r="CK10" s="526">
        <f>'Pricing Assumptions'!$T$7</f>
        <v>1738.5</v>
      </c>
      <c r="CL10" s="526">
        <f>'Pricing Assumptions'!$T$7</f>
        <v>1738.5</v>
      </c>
      <c r="CM10" s="526">
        <f>'Pricing Assumptions'!$U$7</f>
        <v>1738.5</v>
      </c>
      <c r="CN10" s="526">
        <f>'Pricing Assumptions'!$U$7</f>
        <v>1738.5</v>
      </c>
      <c r="CO10" s="526">
        <f>'Pricing Assumptions'!$U$7</f>
        <v>1738.5</v>
      </c>
      <c r="CP10" s="526">
        <f>'Pricing Assumptions'!$U$7</f>
        <v>1738.5</v>
      </c>
      <c r="CQ10" s="526">
        <f>'Pricing Assumptions'!$V$7</f>
        <v>1738.5</v>
      </c>
      <c r="CR10" s="526">
        <f>'Pricing Assumptions'!$V$7</f>
        <v>1738.5</v>
      </c>
      <c r="CS10" s="526">
        <f>'Pricing Assumptions'!$V$7</f>
        <v>1738.5</v>
      </c>
      <c r="CT10" s="526">
        <f>'Pricing Assumptions'!$V$7</f>
        <v>1738.5</v>
      </c>
      <c r="CU10" s="526">
        <f>'Pricing Assumptions'!$W$7</f>
        <v>1738.5</v>
      </c>
      <c r="CV10" s="526">
        <f>'Pricing Assumptions'!$W$7</f>
        <v>1738.5</v>
      </c>
      <c r="CW10" s="526">
        <f>'Pricing Assumptions'!$W$7</f>
        <v>1738.5</v>
      </c>
      <c r="CX10" s="526">
        <f>'Pricing Assumptions'!$W$7</f>
        <v>1738.5</v>
      </c>
      <c r="CY10" s="526">
        <f>'Pricing Assumptions'!$X$7</f>
        <v>1738.5</v>
      </c>
      <c r="CZ10" s="526">
        <f>'Pricing Assumptions'!$X$7</f>
        <v>1738.5</v>
      </c>
      <c r="DA10" s="526">
        <f>'Pricing Assumptions'!$X$7</f>
        <v>1738.5</v>
      </c>
      <c r="DB10" s="526">
        <f>'Pricing Assumptions'!$X$7</f>
        <v>1738.5</v>
      </c>
      <c r="DC10" s="526">
        <f>'Pricing Assumptions'!$Y$7</f>
        <v>1738.5</v>
      </c>
      <c r="DD10" s="526">
        <f>'Pricing Assumptions'!$Y$7</f>
        <v>1738.5</v>
      </c>
      <c r="DE10" s="526">
        <f>'Pricing Assumptions'!$Y$7</f>
        <v>1738.5</v>
      </c>
      <c r="DF10" s="526">
        <f>'Pricing Assumptions'!$Y$7</f>
        <v>1738.5</v>
      </c>
      <c r="DG10" s="526">
        <f>'Pricing Assumptions'!$Z$7</f>
        <v>1738.5</v>
      </c>
      <c r="DH10" s="526">
        <f>'Pricing Assumptions'!$Z$7</f>
        <v>1738.5</v>
      </c>
      <c r="DI10" s="526">
        <f>'Pricing Assumptions'!$Z$7</f>
        <v>1738.5</v>
      </c>
      <c r="DJ10" s="526">
        <f>'Pricing Assumptions'!$Z$7</f>
        <v>1738.5</v>
      </c>
    </row>
    <row r="11" spans="1:114" s="171" customFormat="1" x14ac:dyDescent="0.35">
      <c r="A11" s="533" t="s">
        <v>82</v>
      </c>
      <c r="B11" s="521" t="s">
        <v>686</v>
      </c>
      <c r="C11" s="526">
        <v>1286</v>
      </c>
      <c r="D11" s="526">
        <v>1288</v>
      </c>
      <c r="E11" s="526">
        <v>1272</v>
      </c>
      <c r="F11" s="526">
        <v>1201</v>
      </c>
      <c r="G11" s="526">
        <v>1221</v>
      </c>
      <c r="H11" s="526">
        <v>1194</v>
      </c>
      <c r="I11" s="526">
        <v>1121</v>
      </c>
      <c r="J11" s="526">
        <v>1101</v>
      </c>
      <c r="K11" s="526">
        <v>1188</v>
      </c>
      <c r="L11" s="526">
        <v>1269</v>
      </c>
      <c r="M11" s="526">
        <v>1326</v>
      </c>
      <c r="N11" s="526">
        <v>1190</v>
      </c>
      <c r="O11" s="526">
        <v>1230</v>
      </c>
      <c r="P11" s="526">
        <v>1251</v>
      </c>
      <c r="Q11" s="526">
        <v>1284</v>
      </c>
      <c r="R11" s="526">
        <v>1277</v>
      </c>
      <c r="S11" s="526">
        <v>1331</v>
      </c>
      <c r="T11" s="526">
        <v>1299</v>
      </c>
      <c r="U11" s="526">
        <v>1207</v>
      </c>
      <c r="V11" s="526">
        <v>1233</v>
      </c>
      <c r="W11" s="526">
        <v>1308</v>
      </c>
      <c r="X11" s="526">
        <v>1316</v>
      </c>
      <c r="Y11" s="526">
        <v>1483</v>
      </c>
      <c r="Z11" s="526">
        <v>1480</v>
      </c>
      <c r="AA11" s="526">
        <v>1603</v>
      </c>
      <c r="AB11" s="526">
        <v>1724</v>
      </c>
      <c r="AC11" s="526">
        <v>1908</v>
      </c>
      <c r="AD11" s="526">
        <f>AD10</f>
        <v>1876</v>
      </c>
      <c r="AE11" s="526">
        <f t="shared" ref="AE11:CD11" si="0">AE10</f>
        <v>1893.75</v>
      </c>
      <c r="AF11" s="526">
        <f t="shared" si="0"/>
        <v>1893.75</v>
      </c>
      <c r="AG11" s="526">
        <f t="shared" si="0"/>
        <v>1893.75</v>
      </c>
      <c r="AH11" s="526">
        <f t="shared" si="0"/>
        <v>1893.75</v>
      </c>
      <c r="AI11" s="526">
        <f t="shared" si="0"/>
        <v>1850</v>
      </c>
      <c r="AJ11" s="526">
        <f t="shared" si="0"/>
        <v>1850</v>
      </c>
      <c r="AK11" s="526">
        <f t="shared" si="0"/>
        <v>1850</v>
      </c>
      <c r="AL11" s="526">
        <f t="shared" si="0"/>
        <v>1850</v>
      </c>
      <c r="AM11" s="526">
        <f t="shared" si="0"/>
        <v>1738.5</v>
      </c>
      <c r="AN11" s="526">
        <f t="shared" si="0"/>
        <v>1738.5</v>
      </c>
      <c r="AO11" s="526">
        <f t="shared" si="0"/>
        <v>1738.5</v>
      </c>
      <c r="AP11" s="526">
        <f t="shared" si="0"/>
        <v>1738.5</v>
      </c>
      <c r="AQ11" s="526">
        <f t="shared" si="0"/>
        <v>1698</v>
      </c>
      <c r="AR11" s="526">
        <f t="shared" si="0"/>
        <v>1698</v>
      </c>
      <c r="AS11" s="526">
        <f t="shared" si="0"/>
        <v>1698</v>
      </c>
      <c r="AT11" s="526">
        <f t="shared" si="0"/>
        <v>1698</v>
      </c>
      <c r="AU11" s="526">
        <f t="shared" si="0"/>
        <v>1738.5</v>
      </c>
      <c r="AV11" s="526">
        <f t="shared" si="0"/>
        <v>1738.5</v>
      </c>
      <c r="AW11" s="526">
        <f t="shared" si="0"/>
        <v>1738.5</v>
      </c>
      <c r="AX11" s="526">
        <f t="shared" si="0"/>
        <v>1738.5</v>
      </c>
      <c r="AY11" s="526">
        <f t="shared" si="0"/>
        <v>1738.5</v>
      </c>
      <c r="AZ11" s="526">
        <f t="shared" si="0"/>
        <v>1738.5</v>
      </c>
      <c r="BA11" s="526">
        <f t="shared" si="0"/>
        <v>1738.5</v>
      </c>
      <c r="BB11" s="526">
        <f t="shared" si="0"/>
        <v>1738.5</v>
      </c>
      <c r="BC11" s="526">
        <f t="shared" si="0"/>
        <v>1738.5</v>
      </c>
      <c r="BD11" s="526">
        <f t="shared" si="0"/>
        <v>1738.5</v>
      </c>
      <c r="BE11" s="526">
        <f t="shared" si="0"/>
        <v>1738.5</v>
      </c>
      <c r="BF11" s="526">
        <f t="shared" si="0"/>
        <v>1738.5</v>
      </c>
      <c r="BG11" s="526">
        <f t="shared" si="0"/>
        <v>1738.5</v>
      </c>
      <c r="BH11" s="526">
        <f t="shared" si="0"/>
        <v>1738.5</v>
      </c>
      <c r="BI11" s="526">
        <f t="shared" si="0"/>
        <v>1738.5</v>
      </c>
      <c r="BJ11" s="526">
        <f t="shared" si="0"/>
        <v>1738.5</v>
      </c>
      <c r="BK11" s="526">
        <f t="shared" si="0"/>
        <v>1738.5</v>
      </c>
      <c r="BL11" s="526">
        <f t="shared" si="0"/>
        <v>1738.5</v>
      </c>
      <c r="BM11" s="526">
        <f t="shared" si="0"/>
        <v>1738.5</v>
      </c>
      <c r="BN11" s="526">
        <f t="shared" si="0"/>
        <v>1738.5</v>
      </c>
      <c r="BO11" s="526">
        <f t="shared" si="0"/>
        <v>1738.5</v>
      </c>
      <c r="BP11" s="526">
        <f t="shared" si="0"/>
        <v>1738.5</v>
      </c>
      <c r="BQ11" s="526">
        <f t="shared" si="0"/>
        <v>1738.5</v>
      </c>
      <c r="BR11" s="526">
        <f t="shared" si="0"/>
        <v>1738.5</v>
      </c>
      <c r="BS11" s="526">
        <f t="shared" si="0"/>
        <v>1738.5</v>
      </c>
      <c r="BT11" s="526">
        <f t="shared" si="0"/>
        <v>1738.5</v>
      </c>
      <c r="BU11" s="526">
        <f t="shared" si="0"/>
        <v>1738.5</v>
      </c>
      <c r="BV11" s="526">
        <f t="shared" si="0"/>
        <v>1738.5</v>
      </c>
      <c r="BW11" s="526">
        <f t="shared" si="0"/>
        <v>1738.5</v>
      </c>
      <c r="BX11" s="526">
        <f t="shared" si="0"/>
        <v>1738.5</v>
      </c>
      <c r="BY11" s="526">
        <f t="shared" si="0"/>
        <v>1738.5</v>
      </c>
      <c r="BZ11" s="526">
        <f t="shared" si="0"/>
        <v>1738.5</v>
      </c>
      <c r="CA11" s="526">
        <f t="shared" si="0"/>
        <v>1738.5</v>
      </c>
      <c r="CB11" s="526">
        <f t="shared" si="0"/>
        <v>1738.5</v>
      </c>
      <c r="CC11" s="526">
        <f t="shared" si="0"/>
        <v>1738.5</v>
      </c>
      <c r="CD11" s="526">
        <f t="shared" si="0"/>
        <v>1738.5</v>
      </c>
      <c r="CE11" s="526">
        <f>CE10</f>
        <v>1738.5</v>
      </c>
      <c r="CF11" s="526">
        <f t="shared" ref="CF11:CH11" si="1">CF10</f>
        <v>1738.5</v>
      </c>
      <c r="CG11" s="526">
        <f t="shared" si="1"/>
        <v>1738.5</v>
      </c>
      <c r="CH11" s="526">
        <f t="shared" si="1"/>
        <v>1738.5</v>
      </c>
      <c r="CI11" s="526">
        <f t="shared" ref="CI11:CL11" si="2">CI10</f>
        <v>1738.5</v>
      </c>
      <c r="CJ11" s="526">
        <f t="shared" si="2"/>
        <v>1738.5</v>
      </c>
      <c r="CK11" s="526">
        <f t="shared" si="2"/>
        <v>1738.5</v>
      </c>
      <c r="CL11" s="526">
        <f t="shared" si="2"/>
        <v>1738.5</v>
      </c>
      <c r="CM11" s="526">
        <f t="shared" ref="CM11:CP11" si="3">CM10</f>
        <v>1738.5</v>
      </c>
      <c r="CN11" s="526">
        <f t="shared" si="3"/>
        <v>1738.5</v>
      </c>
      <c r="CO11" s="526">
        <f t="shared" si="3"/>
        <v>1738.5</v>
      </c>
      <c r="CP11" s="526">
        <f t="shared" si="3"/>
        <v>1738.5</v>
      </c>
      <c r="CQ11" s="526">
        <f t="shared" ref="CQ11:CT11" si="4">CQ10</f>
        <v>1738.5</v>
      </c>
      <c r="CR11" s="526">
        <f t="shared" si="4"/>
        <v>1738.5</v>
      </c>
      <c r="CS11" s="526">
        <f t="shared" si="4"/>
        <v>1738.5</v>
      </c>
      <c r="CT11" s="526">
        <f t="shared" si="4"/>
        <v>1738.5</v>
      </c>
      <c r="CU11" s="526">
        <f t="shared" ref="CU11:CX11" si="5">CU10</f>
        <v>1738.5</v>
      </c>
      <c r="CV11" s="526">
        <f t="shared" si="5"/>
        <v>1738.5</v>
      </c>
      <c r="CW11" s="526">
        <f t="shared" si="5"/>
        <v>1738.5</v>
      </c>
      <c r="CX11" s="526">
        <f t="shared" si="5"/>
        <v>1738.5</v>
      </c>
      <c r="CY11" s="526">
        <f t="shared" ref="CY11:DB11" si="6">CY10</f>
        <v>1738.5</v>
      </c>
      <c r="CZ11" s="526">
        <f t="shared" si="6"/>
        <v>1738.5</v>
      </c>
      <c r="DA11" s="526">
        <f t="shared" si="6"/>
        <v>1738.5</v>
      </c>
      <c r="DB11" s="526">
        <f t="shared" si="6"/>
        <v>1738.5</v>
      </c>
      <c r="DC11" s="526">
        <f t="shared" ref="DC11:DF11" si="7">DC10</f>
        <v>1738.5</v>
      </c>
      <c r="DD11" s="526">
        <f t="shared" si="7"/>
        <v>1738.5</v>
      </c>
      <c r="DE11" s="526">
        <f t="shared" si="7"/>
        <v>1738.5</v>
      </c>
      <c r="DF11" s="526">
        <f t="shared" si="7"/>
        <v>1738.5</v>
      </c>
      <c r="DG11" s="526">
        <f t="shared" ref="DG11:DJ11" si="8">DG10</f>
        <v>1738.5</v>
      </c>
      <c r="DH11" s="526">
        <f t="shared" si="8"/>
        <v>1738.5</v>
      </c>
      <c r="DI11" s="526">
        <f t="shared" si="8"/>
        <v>1738.5</v>
      </c>
      <c r="DJ11" s="526">
        <f t="shared" si="8"/>
        <v>1738.5</v>
      </c>
    </row>
    <row r="12" spans="1:114" s="522" customFormat="1" x14ac:dyDescent="0.35">
      <c r="B12" s="463" t="s">
        <v>652</v>
      </c>
      <c r="C12" s="611">
        <f>C10/C11-1</f>
        <v>4.6656298600311619E-3</v>
      </c>
      <c r="D12" s="611">
        <f>D10/D11-1</f>
        <v>1.5527950310558758E-3</v>
      </c>
      <c r="E12" s="611">
        <f t="shared" ref="E12:AB12" si="9">E10/E11-1</f>
        <v>8.6477987421382796E-3</v>
      </c>
      <c r="F12" s="611">
        <f t="shared" si="9"/>
        <v>0</v>
      </c>
      <c r="G12" s="611">
        <f t="shared" si="9"/>
        <v>-1.6380016380016515E-3</v>
      </c>
      <c r="H12" s="611">
        <f>H10/H11-1</f>
        <v>0</v>
      </c>
      <c r="I12" s="611">
        <f t="shared" si="9"/>
        <v>4.4603033006245241E-3</v>
      </c>
      <c r="J12" s="611">
        <f t="shared" si="9"/>
        <v>2.7247956403269047E-3</v>
      </c>
      <c r="K12" s="611">
        <f t="shared" si="9"/>
        <v>-3.3670033670033517E-3</v>
      </c>
      <c r="L12" s="611">
        <f t="shared" si="9"/>
        <v>-8.6682427107959148E-3</v>
      </c>
      <c r="M12" s="611">
        <f t="shared" si="9"/>
        <v>6.7873303167420573E-3</v>
      </c>
      <c r="N12" s="611">
        <f t="shared" si="9"/>
        <v>2.268907563025202E-2</v>
      </c>
      <c r="O12" s="611">
        <f t="shared" si="9"/>
        <v>-8.1300813008130524E-3</v>
      </c>
      <c r="P12" s="611">
        <f t="shared" si="9"/>
        <v>5.5955235811351312E-3</v>
      </c>
      <c r="Q12" s="611">
        <f t="shared" si="9"/>
        <v>-3.8940809968847079E-3</v>
      </c>
      <c r="R12" s="611">
        <f t="shared" si="9"/>
        <v>0</v>
      </c>
      <c r="S12" s="611">
        <f t="shared" si="9"/>
        <v>-7.5131480090162572E-4</v>
      </c>
      <c r="T12" s="611">
        <f t="shared" si="9"/>
        <v>5.388760585065544E-3</v>
      </c>
      <c r="U12" s="611">
        <f t="shared" si="9"/>
        <v>4.1425020712511085E-3</v>
      </c>
      <c r="V12" s="611">
        <f t="shared" si="9"/>
        <v>-3.2441200324412334E-3</v>
      </c>
      <c r="W12" s="611">
        <f t="shared" si="9"/>
        <v>-3.0581039755351869E-3</v>
      </c>
      <c r="X12" s="611">
        <f t="shared" si="9"/>
        <v>-5.3191489361702482E-3</v>
      </c>
      <c r="Y12" s="611">
        <f t="shared" si="9"/>
        <v>-6.0687795010114787E-3</v>
      </c>
      <c r="Z12" s="611">
        <f t="shared" si="9"/>
        <v>2.0270270270270618E-3</v>
      </c>
      <c r="AA12" s="611">
        <f t="shared" si="9"/>
        <v>-1.3100436681222738E-2</v>
      </c>
      <c r="AB12" s="611">
        <f t="shared" si="9"/>
        <v>-6.9605568445475496E-3</v>
      </c>
      <c r="AC12" s="611">
        <f>AC10/AC11-1</f>
        <v>5.2410901467503379E-4</v>
      </c>
      <c r="AD12" s="611">
        <f t="shared" ref="AD12:CD12" si="10">AD10/AD11-1</f>
        <v>0</v>
      </c>
      <c r="AE12" s="611">
        <f t="shared" si="10"/>
        <v>0</v>
      </c>
      <c r="AF12" s="611">
        <f t="shared" si="10"/>
        <v>0</v>
      </c>
      <c r="AG12" s="611">
        <f t="shared" si="10"/>
        <v>0</v>
      </c>
      <c r="AH12" s="611">
        <f t="shared" si="10"/>
        <v>0</v>
      </c>
      <c r="AI12" s="611">
        <f t="shared" si="10"/>
        <v>0</v>
      </c>
      <c r="AJ12" s="611">
        <f t="shared" si="10"/>
        <v>0</v>
      </c>
      <c r="AK12" s="611">
        <f t="shared" si="10"/>
        <v>0</v>
      </c>
      <c r="AL12" s="611">
        <f t="shared" si="10"/>
        <v>0</v>
      </c>
      <c r="AM12" s="611">
        <f t="shared" si="10"/>
        <v>0</v>
      </c>
      <c r="AN12" s="611">
        <f t="shared" si="10"/>
        <v>0</v>
      </c>
      <c r="AO12" s="611">
        <f t="shared" si="10"/>
        <v>0</v>
      </c>
      <c r="AP12" s="611">
        <f t="shared" si="10"/>
        <v>0</v>
      </c>
      <c r="AQ12" s="611">
        <f t="shared" si="10"/>
        <v>0</v>
      </c>
      <c r="AR12" s="611">
        <f t="shared" si="10"/>
        <v>0</v>
      </c>
      <c r="AS12" s="611">
        <f t="shared" si="10"/>
        <v>0</v>
      </c>
      <c r="AT12" s="611">
        <f t="shared" si="10"/>
        <v>0</v>
      </c>
      <c r="AU12" s="611">
        <f t="shared" si="10"/>
        <v>0</v>
      </c>
      <c r="AV12" s="611">
        <f t="shared" si="10"/>
        <v>0</v>
      </c>
      <c r="AW12" s="611">
        <f t="shared" si="10"/>
        <v>0</v>
      </c>
      <c r="AX12" s="611">
        <f t="shared" si="10"/>
        <v>0</v>
      </c>
      <c r="AY12" s="611">
        <f t="shared" si="10"/>
        <v>0</v>
      </c>
      <c r="AZ12" s="611">
        <f t="shared" si="10"/>
        <v>0</v>
      </c>
      <c r="BA12" s="611">
        <f t="shared" si="10"/>
        <v>0</v>
      </c>
      <c r="BB12" s="611">
        <f t="shared" si="10"/>
        <v>0</v>
      </c>
      <c r="BC12" s="611">
        <f t="shared" si="10"/>
        <v>0</v>
      </c>
      <c r="BD12" s="611">
        <f t="shared" si="10"/>
        <v>0</v>
      </c>
      <c r="BE12" s="611">
        <f t="shared" si="10"/>
        <v>0</v>
      </c>
      <c r="BF12" s="611">
        <f t="shared" si="10"/>
        <v>0</v>
      </c>
      <c r="BG12" s="611">
        <f t="shared" si="10"/>
        <v>0</v>
      </c>
      <c r="BH12" s="611">
        <f t="shared" si="10"/>
        <v>0</v>
      </c>
      <c r="BI12" s="611">
        <f t="shared" si="10"/>
        <v>0</v>
      </c>
      <c r="BJ12" s="611">
        <f t="shared" si="10"/>
        <v>0</v>
      </c>
      <c r="BK12" s="611">
        <f t="shared" si="10"/>
        <v>0</v>
      </c>
      <c r="BL12" s="611">
        <f t="shared" si="10"/>
        <v>0</v>
      </c>
      <c r="BM12" s="611">
        <f t="shared" si="10"/>
        <v>0</v>
      </c>
      <c r="BN12" s="611">
        <f t="shared" si="10"/>
        <v>0</v>
      </c>
      <c r="BO12" s="611">
        <f t="shared" si="10"/>
        <v>0</v>
      </c>
      <c r="BP12" s="611">
        <f t="shared" si="10"/>
        <v>0</v>
      </c>
      <c r="BQ12" s="611">
        <f t="shared" si="10"/>
        <v>0</v>
      </c>
      <c r="BR12" s="611">
        <f t="shared" si="10"/>
        <v>0</v>
      </c>
      <c r="BS12" s="611">
        <f t="shared" si="10"/>
        <v>0</v>
      </c>
      <c r="BT12" s="611">
        <f t="shared" si="10"/>
        <v>0</v>
      </c>
      <c r="BU12" s="611">
        <f t="shared" si="10"/>
        <v>0</v>
      </c>
      <c r="BV12" s="611">
        <f t="shared" si="10"/>
        <v>0</v>
      </c>
      <c r="BW12" s="611">
        <f t="shared" si="10"/>
        <v>0</v>
      </c>
      <c r="BX12" s="611">
        <f t="shared" si="10"/>
        <v>0</v>
      </c>
      <c r="BY12" s="611">
        <f t="shared" si="10"/>
        <v>0</v>
      </c>
      <c r="BZ12" s="611">
        <f t="shared" si="10"/>
        <v>0</v>
      </c>
      <c r="CA12" s="611">
        <f t="shared" si="10"/>
        <v>0</v>
      </c>
      <c r="CB12" s="611">
        <f t="shared" si="10"/>
        <v>0</v>
      </c>
      <c r="CC12" s="611">
        <f t="shared" si="10"/>
        <v>0</v>
      </c>
      <c r="CD12" s="611">
        <f t="shared" si="10"/>
        <v>0</v>
      </c>
      <c r="CE12" s="611">
        <f t="shared" ref="CE12:CH12" si="11">CE10/CE11-1</f>
        <v>0</v>
      </c>
      <c r="CF12" s="611">
        <f t="shared" si="11"/>
        <v>0</v>
      </c>
      <c r="CG12" s="611">
        <f t="shared" si="11"/>
        <v>0</v>
      </c>
      <c r="CH12" s="611">
        <f t="shared" si="11"/>
        <v>0</v>
      </c>
      <c r="CI12" s="611">
        <f t="shared" ref="CI12:CL12" si="12">CI10/CI11-1</f>
        <v>0</v>
      </c>
      <c r="CJ12" s="611">
        <f t="shared" si="12"/>
        <v>0</v>
      </c>
      <c r="CK12" s="611">
        <f t="shared" si="12"/>
        <v>0</v>
      </c>
      <c r="CL12" s="611">
        <f t="shared" si="12"/>
        <v>0</v>
      </c>
      <c r="CM12" s="611">
        <f t="shared" ref="CM12:CP12" si="13">CM10/CM11-1</f>
        <v>0</v>
      </c>
      <c r="CN12" s="611">
        <f t="shared" si="13"/>
        <v>0</v>
      </c>
      <c r="CO12" s="611">
        <f t="shared" si="13"/>
        <v>0</v>
      </c>
      <c r="CP12" s="611">
        <f t="shared" si="13"/>
        <v>0</v>
      </c>
      <c r="CQ12" s="611">
        <f t="shared" ref="CQ12:CT12" si="14">CQ10/CQ11-1</f>
        <v>0</v>
      </c>
      <c r="CR12" s="611">
        <f t="shared" si="14"/>
        <v>0</v>
      </c>
      <c r="CS12" s="611">
        <f t="shared" si="14"/>
        <v>0</v>
      </c>
      <c r="CT12" s="611">
        <f t="shared" si="14"/>
        <v>0</v>
      </c>
      <c r="CU12" s="611">
        <f t="shared" ref="CU12:CX12" si="15">CU10/CU11-1</f>
        <v>0</v>
      </c>
      <c r="CV12" s="611">
        <f t="shared" si="15"/>
        <v>0</v>
      </c>
      <c r="CW12" s="611">
        <f t="shared" si="15"/>
        <v>0</v>
      </c>
      <c r="CX12" s="611">
        <f t="shared" si="15"/>
        <v>0</v>
      </c>
      <c r="CY12" s="611">
        <f t="shared" ref="CY12:DB12" si="16">CY10/CY11-1</f>
        <v>0</v>
      </c>
      <c r="CZ12" s="611">
        <f t="shared" si="16"/>
        <v>0</v>
      </c>
      <c r="DA12" s="611">
        <f t="shared" si="16"/>
        <v>0</v>
      </c>
      <c r="DB12" s="611">
        <f t="shared" si="16"/>
        <v>0</v>
      </c>
      <c r="DC12" s="611">
        <f t="shared" ref="DC12:DF12" si="17">DC10/DC11-1</f>
        <v>0</v>
      </c>
      <c r="DD12" s="611">
        <f t="shared" si="17"/>
        <v>0</v>
      </c>
      <c r="DE12" s="611">
        <f t="shared" si="17"/>
        <v>0</v>
      </c>
      <c r="DF12" s="611">
        <f t="shared" si="17"/>
        <v>0</v>
      </c>
      <c r="DG12" s="611">
        <f t="shared" ref="DG12:DJ12" si="18">DG10/DG11-1</f>
        <v>0</v>
      </c>
      <c r="DH12" s="611">
        <f t="shared" si="18"/>
        <v>0</v>
      </c>
      <c r="DI12" s="611">
        <f t="shared" si="18"/>
        <v>0</v>
      </c>
      <c r="DJ12" s="611">
        <f t="shared" si="18"/>
        <v>0</v>
      </c>
    </row>
    <row r="13" spans="1:114" s="522" customFormat="1" x14ac:dyDescent="0.35">
      <c r="B13" s="463"/>
      <c r="C13" s="523"/>
      <c r="D13" s="523"/>
      <c r="E13" s="523"/>
      <c r="F13" s="523"/>
      <c r="G13" s="523"/>
      <c r="H13" s="523"/>
      <c r="I13" s="523"/>
      <c r="J13" s="523"/>
      <c r="K13" s="523"/>
      <c r="L13" s="523"/>
      <c r="M13" s="523"/>
      <c r="N13" s="523"/>
      <c r="O13" s="523"/>
      <c r="P13" s="523"/>
      <c r="Q13" s="523"/>
      <c r="R13" s="523"/>
      <c r="S13" s="523"/>
      <c r="T13" s="523"/>
      <c r="U13" s="523"/>
      <c r="V13" s="523"/>
      <c r="W13" s="523"/>
      <c r="X13" s="523"/>
      <c r="Y13" s="523"/>
      <c r="Z13" s="523"/>
      <c r="AA13" s="523"/>
      <c r="AB13" s="523"/>
      <c r="AC13" s="523"/>
      <c r="AD13" s="523"/>
      <c r="AE13" s="523"/>
      <c r="AF13" s="523"/>
      <c r="AG13" s="523"/>
      <c r="AH13" s="523"/>
      <c r="AI13" s="523"/>
      <c r="AJ13" s="523"/>
      <c r="AK13" s="523"/>
      <c r="AL13" s="523"/>
      <c r="AM13" s="523"/>
      <c r="AN13" s="523"/>
      <c r="AO13" s="523"/>
      <c r="AP13" s="523"/>
      <c r="AQ13" s="523"/>
      <c r="AR13" s="523"/>
      <c r="AS13" s="523"/>
      <c r="AT13" s="523"/>
      <c r="AU13" s="523"/>
      <c r="AV13" s="523"/>
      <c r="AW13" s="523"/>
      <c r="AX13" s="523"/>
      <c r="AY13" s="523"/>
      <c r="AZ13" s="523"/>
      <c r="BA13" s="523"/>
      <c r="BB13" s="523"/>
      <c r="BC13" s="523"/>
      <c r="BD13" s="523"/>
      <c r="BE13" s="523"/>
      <c r="BF13" s="523"/>
      <c r="BG13" s="523"/>
      <c r="BH13" s="523"/>
      <c r="BI13" s="523"/>
      <c r="BJ13" s="523"/>
      <c r="BK13" s="523"/>
      <c r="BL13" s="523"/>
      <c r="BM13" s="523"/>
      <c r="BN13" s="523"/>
      <c r="BO13" s="523"/>
      <c r="BP13" s="523"/>
      <c r="BQ13" s="523"/>
      <c r="BR13" s="523"/>
      <c r="BS13" s="523"/>
      <c r="BT13" s="523"/>
      <c r="BU13" s="523"/>
      <c r="BV13" s="523"/>
      <c r="BW13" s="523"/>
      <c r="BX13" s="523"/>
      <c r="BY13" s="523"/>
      <c r="BZ13" s="523"/>
      <c r="CA13" s="523"/>
      <c r="CB13" s="523"/>
      <c r="CC13" s="523"/>
      <c r="CD13" s="523"/>
    </row>
    <row r="14" spans="1:114" s="522" customFormat="1" x14ac:dyDescent="0.35">
      <c r="B14" s="534" t="s">
        <v>690</v>
      </c>
      <c r="C14" s="536"/>
      <c r="D14" s="536"/>
      <c r="E14" s="536"/>
      <c r="F14" s="536"/>
      <c r="G14" s="537"/>
      <c r="H14" s="537"/>
      <c r="I14" s="537"/>
      <c r="J14" s="537"/>
      <c r="K14" s="537"/>
      <c r="L14" s="537"/>
      <c r="M14" s="537"/>
      <c r="N14" s="537"/>
      <c r="O14" s="537"/>
      <c r="P14" s="537"/>
      <c r="Q14" s="537"/>
      <c r="R14" s="537"/>
      <c r="S14" s="537"/>
      <c r="T14" s="537"/>
      <c r="U14" s="537"/>
      <c r="V14" s="537"/>
      <c r="W14" s="537"/>
      <c r="X14" s="537"/>
      <c r="Y14" s="537"/>
      <c r="Z14" s="537"/>
      <c r="AA14" s="537"/>
      <c r="AB14" s="537"/>
      <c r="AC14" s="537"/>
      <c r="AD14" s="537"/>
      <c r="AE14" s="537"/>
      <c r="AF14" s="537"/>
      <c r="AG14" s="537"/>
      <c r="AH14" s="537"/>
      <c r="AI14" s="537"/>
      <c r="AJ14" s="537"/>
      <c r="AK14" s="537"/>
      <c r="AL14" s="537"/>
      <c r="AM14" s="537"/>
      <c r="AN14" s="537"/>
      <c r="AO14" s="537"/>
      <c r="AP14" s="537"/>
      <c r="AQ14" s="537"/>
      <c r="AR14" s="537"/>
      <c r="AS14" s="537"/>
      <c r="AT14" s="537"/>
      <c r="AU14" s="537"/>
      <c r="AV14" s="537"/>
      <c r="AW14" s="537"/>
      <c r="AX14" s="537"/>
      <c r="AY14" s="537"/>
      <c r="AZ14" s="537"/>
      <c r="BA14" s="537"/>
      <c r="BB14" s="537"/>
      <c r="BC14" s="537"/>
      <c r="BD14" s="537"/>
      <c r="BE14" s="537"/>
      <c r="BF14" s="537"/>
      <c r="BG14" s="537"/>
      <c r="BH14" s="537"/>
      <c r="BI14" s="537"/>
      <c r="BJ14" s="537"/>
      <c r="BK14" s="537"/>
      <c r="BL14" s="537"/>
      <c r="BM14" s="537"/>
      <c r="BN14" s="537"/>
      <c r="BO14" s="537"/>
      <c r="BP14" s="537"/>
      <c r="BQ14" s="537"/>
      <c r="BR14" s="537"/>
      <c r="BS14" s="537"/>
      <c r="BT14" s="537"/>
      <c r="BU14" s="537"/>
      <c r="BV14" s="537"/>
      <c r="BW14" s="537"/>
      <c r="BX14" s="537"/>
      <c r="BY14" s="537"/>
      <c r="BZ14" s="537"/>
      <c r="CA14" s="537"/>
      <c r="CB14" s="537"/>
      <c r="CC14" s="537"/>
      <c r="CD14" s="537"/>
      <c r="CE14" s="537"/>
      <c r="CF14" s="537"/>
      <c r="CG14" s="537"/>
      <c r="CH14" s="537"/>
      <c r="CI14" s="537"/>
      <c r="CJ14" s="537"/>
      <c r="CK14" s="537"/>
      <c r="CL14" s="537"/>
      <c r="CM14" s="537"/>
      <c r="CN14" s="537"/>
      <c r="CO14" s="537"/>
      <c r="CP14" s="537"/>
      <c r="CQ14" s="537"/>
      <c r="CR14" s="537"/>
      <c r="CS14" s="537"/>
      <c r="CT14" s="537"/>
      <c r="CU14" s="537"/>
      <c r="CV14" s="537"/>
      <c r="CW14" s="537"/>
      <c r="CX14" s="537"/>
      <c r="CY14" s="537"/>
      <c r="CZ14" s="537"/>
      <c r="DA14" s="537"/>
      <c r="DB14" s="537"/>
      <c r="DC14" s="537"/>
      <c r="DD14" s="537"/>
      <c r="DE14" s="537"/>
      <c r="DF14" s="537"/>
      <c r="DG14" s="537"/>
      <c r="DH14" s="537"/>
      <c r="DI14" s="537"/>
      <c r="DJ14" s="537"/>
    </row>
    <row r="15" spans="1:114" s="522" customFormat="1" x14ac:dyDescent="0.35">
      <c r="B15" s="463"/>
      <c r="C15" s="527"/>
      <c r="D15" s="527"/>
      <c r="E15" s="527"/>
      <c r="F15" s="527"/>
      <c r="G15" s="523"/>
      <c r="H15" s="523"/>
      <c r="I15" s="523"/>
      <c r="J15" s="523"/>
      <c r="K15" s="523"/>
      <c r="L15" s="523"/>
      <c r="M15" s="523"/>
      <c r="N15" s="523"/>
      <c r="O15" s="523"/>
      <c r="P15" s="523"/>
      <c r="Q15" s="523"/>
      <c r="R15" s="523"/>
      <c r="S15" s="523"/>
      <c r="T15" s="523"/>
      <c r="U15" s="523"/>
      <c r="V15" s="523"/>
      <c r="W15" s="523"/>
      <c r="X15" s="523"/>
      <c r="Y15" s="523"/>
      <c r="Z15" s="523"/>
      <c r="AA15" s="523"/>
      <c r="AB15" s="523"/>
      <c r="AC15" s="523"/>
      <c r="AD15" s="523"/>
      <c r="AE15" s="523"/>
      <c r="AF15" s="523"/>
      <c r="AG15" s="523"/>
      <c r="AH15" s="523"/>
      <c r="AI15" s="523"/>
      <c r="AJ15" s="523"/>
      <c r="AK15" s="523"/>
      <c r="AL15" s="523"/>
      <c r="AM15" s="523"/>
      <c r="AN15" s="523"/>
      <c r="AO15" s="523"/>
      <c r="AP15" s="523"/>
      <c r="AQ15" s="523"/>
      <c r="AR15" s="523"/>
      <c r="AS15" s="523"/>
      <c r="AT15" s="523"/>
      <c r="AU15" s="523"/>
      <c r="AV15" s="523"/>
      <c r="AW15" s="523"/>
      <c r="AX15" s="523"/>
      <c r="AY15" s="523"/>
      <c r="AZ15" s="523"/>
      <c r="BA15" s="523"/>
      <c r="BB15" s="523"/>
      <c r="BC15" s="523"/>
      <c r="BD15" s="523"/>
      <c r="BE15" s="523"/>
      <c r="BF15" s="523"/>
      <c r="BG15" s="523"/>
      <c r="BH15" s="523"/>
      <c r="BI15" s="523"/>
      <c r="BJ15" s="523"/>
      <c r="BK15" s="523"/>
      <c r="BL15" s="523"/>
      <c r="BM15" s="523"/>
      <c r="BN15" s="523"/>
      <c r="BO15" s="523"/>
      <c r="BP15" s="523"/>
      <c r="BQ15" s="523"/>
      <c r="BR15" s="523"/>
      <c r="BS15" s="523"/>
      <c r="BT15" s="523"/>
      <c r="BU15" s="523"/>
      <c r="BV15" s="523"/>
      <c r="BW15" s="523"/>
      <c r="BX15" s="523"/>
      <c r="BY15" s="523"/>
      <c r="BZ15" s="523"/>
      <c r="CA15" s="523"/>
      <c r="CB15" s="523"/>
      <c r="CC15" s="523"/>
      <c r="CD15" s="523"/>
    </row>
    <row r="16" spans="1:114" s="522" customFormat="1" x14ac:dyDescent="0.35">
      <c r="A16" s="5" t="s">
        <v>81</v>
      </c>
      <c r="B16" s="314" t="s">
        <v>272</v>
      </c>
      <c r="C16" s="557"/>
      <c r="D16" s="557"/>
      <c r="E16" s="557"/>
      <c r="F16" s="557"/>
      <c r="G16" s="558"/>
      <c r="H16" s="558"/>
      <c r="I16" s="558"/>
      <c r="J16" s="558"/>
      <c r="K16" s="558"/>
      <c r="L16" s="558"/>
      <c r="M16" s="558"/>
      <c r="N16" s="558"/>
      <c r="O16" s="558"/>
      <c r="P16" s="558"/>
      <c r="Q16" s="558"/>
      <c r="R16" s="558"/>
      <c r="S16" s="558"/>
      <c r="T16" s="558"/>
      <c r="U16" s="558"/>
      <c r="V16" s="558"/>
      <c r="W16" s="558"/>
      <c r="X16" s="558"/>
      <c r="Y16" s="558"/>
      <c r="Z16" s="558"/>
      <c r="AA16" s="558"/>
      <c r="AB16" s="558"/>
      <c r="AC16" s="558"/>
      <c r="AD16" s="558"/>
      <c r="AE16" s="558"/>
      <c r="AF16" s="558"/>
      <c r="AG16" s="558"/>
      <c r="AH16" s="558"/>
      <c r="AI16" s="558"/>
      <c r="AJ16" s="558"/>
      <c r="AK16" s="558"/>
      <c r="AL16" s="558"/>
      <c r="AM16" s="558"/>
      <c r="AN16" s="558"/>
      <c r="AO16" s="558"/>
      <c r="AP16" s="558"/>
      <c r="AQ16" s="558"/>
      <c r="AR16" s="558"/>
      <c r="AS16" s="558"/>
      <c r="AT16" s="558"/>
      <c r="AU16" s="558"/>
      <c r="AV16" s="558"/>
      <c r="AW16" s="558"/>
      <c r="AX16" s="558"/>
      <c r="AY16" s="558"/>
      <c r="AZ16" s="558"/>
      <c r="BA16" s="558"/>
      <c r="BB16" s="558"/>
      <c r="BC16" s="558"/>
      <c r="BD16" s="558"/>
      <c r="BE16" s="558"/>
      <c r="BF16" s="558"/>
      <c r="BG16" s="558"/>
      <c r="BH16" s="558"/>
      <c r="BI16" s="558"/>
      <c r="BJ16" s="558"/>
      <c r="BK16" s="558"/>
      <c r="BL16" s="558"/>
      <c r="BM16" s="558"/>
      <c r="BN16" s="558"/>
      <c r="BO16" s="558"/>
      <c r="BP16" s="558"/>
      <c r="BQ16" s="558"/>
      <c r="BR16" s="558"/>
      <c r="BS16" s="558"/>
      <c r="BT16" s="558"/>
      <c r="BU16" s="558"/>
      <c r="BV16" s="558"/>
      <c r="BW16" s="558"/>
      <c r="BX16" s="558"/>
      <c r="BY16" s="558"/>
      <c r="BZ16" s="558"/>
      <c r="CA16" s="558"/>
      <c r="CB16" s="558"/>
      <c r="CC16" s="558"/>
      <c r="CD16" s="523"/>
    </row>
    <row r="17" spans="1:114" s="522" customFormat="1" x14ac:dyDescent="0.35">
      <c r="A17" s="5" t="s">
        <v>81</v>
      </c>
      <c r="B17" s="69" t="s">
        <v>130</v>
      </c>
      <c r="C17" s="451">
        <f>C198</f>
        <v>76000</v>
      </c>
      <c r="D17" s="451">
        <f t="shared" ref="D17:E17" si="19">D198</f>
        <v>102000</v>
      </c>
      <c r="E17" s="451">
        <f t="shared" si="19"/>
        <v>92000</v>
      </c>
      <c r="F17" s="451">
        <f t="shared" ref="F17:BQ17" si="20">F198</f>
        <v>99000</v>
      </c>
      <c r="G17" s="451">
        <f t="shared" si="20"/>
        <v>99000</v>
      </c>
      <c r="H17" s="451">
        <f t="shared" si="20"/>
        <v>99000</v>
      </c>
      <c r="I17" s="451">
        <f t="shared" si="20"/>
        <v>119000</v>
      </c>
      <c r="J17" s="451">
        <f t="shared" si="20"/>
        <v>109000</v>
      </c>
      <c r="K17" s="451">
        <f t="shared" si="20"/>
        <v>97000</v>
      </c>
      <c r="L17" s="451">
        <f t="shared" si="20"/>
        <v>99000</v>
      </c>
      <c r="M17" s="451">
        <f t="shared" si="20"/>
        <v>117000</v>
      </c>
      <c r="N17" s="451">
        <f t="shared" si="20"/>
        <v>106000</v>
      </c>
      <c r="O17" s="451">
        <f t="shared" si="20"/>
        <v>104000</v>
      </c>
      <c r="P17" s="451">
        <f t="shared" si="20"/>
        <v>112000</v>
      </c>
      <c r="Q17" s="451">
        <f t="shared" si="20"/>
        <v>103000</v>
      </c>
      <c r="R17" s="451">
        <f t="shared" si="20"/>
        <v>113000</v>
      </c>
      <c r="S17" s="451">
        <f t="shared" si="20"/>
        <v>121000</v>
      </c>
      <c r="T17" s="451">
        <f t="shared" si="20"/>
        <v>108000</v>
      </c>
      <c r="U17" s="451">
        <f t="shared" si="20"/>
        <v>107000</v>
      </c>
      <c r="V17" s="451">
        <f t="shared" si="20"/>
        <v>114000</v>
      </c>
      <c r="W17" s="451">
        <f t="shared" si="20"/>
        <v>100000</v>
      </c>
      <c r="X17" s="451">
        <f t="shared" si="20"/>
        <v>97000</v>
      </c>
      <c r="Y17" s="451">
        <f t="shared" si="20"/>
        <v>108000</v>
      </c>
      <c r="Z17" s="451">
        <f t="shared" si="20"/>
        <v>104000</v>
      </c>
      <c r="AA17" s="451">
        <f t="shared" si="20"/>
        <v>93000</v>
      </c>
      <c r="AB17" s="451">
        <f t="shared" si="20"/>
        <v>93000</v>
      </c>
      <c r="AC17" s="451">
        <f t="shared" si="20"/>
        <v>104000</v>
      </c>
      <c r="AD17" s="451">
        <f>AD198</f>
        <v>110000</v>
      </c>
      <c r="AE17" s="451">
        <f t="shared" si="20"/>
        <v>97572.345000000001</v>
      </c>
      <c r="AF17" s="451">
        <f t="shared" si="20"/>
        <v>97572.345000000001</v>
      </c>
      <c r="AG17" s="451">
        <f t="shared" si="20"/>
        <v>109113.16</v>
      </c>
      <c r="AH17" s="451">
        <f t="shared" si="20"/>
        <v>115408.15000000001</v>
      </c>
      <c r="AI17" s="451">
        <f t="shared" si="20"/>
        <v>95427.532500000001</v>
      </c>
      <c r="AJ17" s="451">
        <f t="shared" si="20"/>
        <v>95427.532500000001</v>
      </c>
      <c r="AK17" s="451">
        <f t="shared" si="20"/>
        <v>106714.66</v>
      </c>
      <c r="AL17" s="451">
        <f t="shared" si="20"/>
        <v>112871.27500000001</v>
      </c>
      <c r="AM17" s="451">
        <f t="shared" si="20"/>
        <v>95738.385000000009</v>
      </c>
      <c r="AN17" s="451">
        <f t="shared" si="20"/>
        <v>95738.385000000009</v>
      </c>
      <c r="AO17" s="451">
        <f t="shared" si="20"/>
        <v>107062.28</v>
      </c>
      <c r="AP17" s="451">
        <f t="shared" si="20"/>
        <v>113238.95000000001</v>
      </c>
      <c r="AQ17" s="451">
        <f t="shared" si="20"/>
        <v>93012.322500000009</v>
      </c>
      <c r="AR17" s="451">
        <f t="shared" si="20"/>
        <v>93012.322500000009</v>
      </c>
      <c r="AS17" s="451">
        <f t="shared" si="20"/>
        <v>104013.78</v>
      </c>
      <c r="AT17" s="451">
        <f t="shared" si="20"/>
        <v>110014.57500000001</v>
      </c>
      <c r="AU17" s="451">
        <f t="shared" si="20"/>
        <v>123403.79250000001</v>
      </c>
      <c r="AV17" s="451">
        <f t="shared" si="20"/>
        <v>123403.79250000001</v>
      </c>
      <c r="AW17" s="451">
        <f t="shared" si="20"/>
        <v>137999.94</v>
      </c>
      <c r="AX17" s="451">
        <f t="shared" si="20"/>
        <v>145961.47500000001</v>
      </c>
      <c r="AY17" s="451">
        <f t="shared" si="20"/>
        <v>101274.21</v>
      </c>
      <c r="AZ17" s="451">
        <f t="shared" si="20"/>
        <v>101274.21</v>
      </c>
      <c r="BA17" s="451">
        <f t="shared" si="20"/>
        <v>113252.88</v>
      </c>
      <c r="BB17" s="451">
        <f t="shared" si="20"/>
        <v>119786.70000000001</v>
      </c>
      <c r="BC17" s="451">
        <f t="shared" si="20"/>
        <v>18770.655000000002</v>
      </c>
      <c r="BD17" s="451">
        <f t="shared" si="20"/>
        <v>18770.655000000002</v>
      </c>
      <c r="BE17" s="451">
        <f t="shared" si="20"/>
        <v>20990.84</v>
      </c>
      <c r="BF17" s="451">
        <f t="shared" si="20"/>
        <v>22201.850000000002</v>
      </c>
      <c r="BG17" s="451">
        <f t="shared" si="20"/>
        <v>19749.48</v>
      </c>
      <c r="BH17" s="451">
        <f t="shared" si="20"/>
        <v>19749.48</v>
      </c>
      <c r="BI17" s="451">
        <f t="shared" si="20"/>
        <v>22085.440000000002</v>
      </c>
      <c r="BJ17" s="451">
        <f t="shared" si="20"/>
        <v>23359.600000000002</v>
      </c>
      <c r="BK17" s="451">
        <f t="shared" si="20"/>
        <v>16331.497500000001</v>
      </c>
      <c r="BL17" s="451">
        <f t="shared" si="20"/>
        <v>16331.497500000001</v>
      </c>
      <c r="BM17" s="451">
        <f t="shared" si="20"/>
        <v>18263.18</v>
      </c>
      <c r="BN17" s="451">
        <f t="shared" si="20"/>
        <v>19316.825000000001</v>
      </c>
      <c r="BO17" s="451">
        <f t="shared" si="20"/>
        <v>14624.0175</v>
      </c>
      <c r="BP17" s="451">
        <f t="shared" si="20"/>
        <v>14624.0175</v>
      </c>
      <c r="BQ17" s="451">
        <f t="shared" si="20"/>
        <v>16353.74</v>
      </c>
      <c r="BR17" s="451">
        <f t="shared" ref="BR17:DJ17" si="21">BR198</f>
        <v>17297.225000000002</v>
      </c>
      <c r="BS17" s="451">
        <f t="shared" si="21"/>
        <v>16141.545</v>
      </c>
      <c r="BT17" s="451">
        <f t="shared" si="21"/>
        <v>16141.545</v>
      </c>
      <c r="BU17" s="451">
        <f t="shared" si="21"/>
        <v>18050.760000000002</v>
      </c>
      <c r="BV17" s="451">
        <f t="shared" si="21"/>
        <v>19092.150000000001</v>
      </c>
      <c r="BW17" s="451">
        <f t="shared" si="21"/>
        <v>0</v>
      </c>
      <c r="BX17" s="451">
        <f t="shared" si="21"/>
        <v>0</v>
      </c>
      <c r="BY17" s="451">
        <f t="shared" si="21"/>
        <v>0</v>
      </c>
      <c r="BZ17" s="451">
        <f t="shared" si="21"/>
        <v>0</v>
      </c>
      <c r="CA17" s="451">
        <f t="shared" si="21"/>
        <v>0</v>
      </c>
      <c r="CB17" s="451">
        <f t="shared" si="21"/>
        <v>0</v>
      </c>
      <c r="CC17" s="451">
        <f t="shared" si="21"/>
        <v>0</v>
      </c>
      <c r="CD17" s="636">
        <f t="shared" si="21"/>
        <v>0</v>
      </c>
      <c r="CE17" s="636">
        <f t="shared" si="21"/>
        <v>0</v>
      </c>
      <c r="CF17" s="636">
        <f t="shared" si="21"/>
        <v>0</v>
      </c>
      <c r="CG17" s="636">
        <f t="shared" si="21"/>
        <v>0</v>
      </c>
      <c r="CH17" s="636">
        <f t="shared" si="21"/>
        <v>0</v>
      </c>
      <c r="CI17" s="636">
        <f t="shared" si="21"/>
        <v>0</v>
      </c>
      <c r="CJ17" s="636">
        <f t="shared" si="21"/>
        <v>0</v>
      </c>
      <c r="CK17" s="636">
        <f t="shared" si="21"/>
        <v>0</v>
      </c>
      <c r="CL17" s="636">
        <f t="shared" si="21"/>
        <v>0</v>
      </c>
      <c r="CM17" s="636">
        <f t="shared" si="21"/>
        <v>0</v>
      </c>
      <c r="CN17" s="636">
        <f t="shared" si="21"/>
        <v>0</v>
      </c>
      <c r="CO17" s="636">
        <f t="shared" si="21"/>
        <v>0</v>
      </c>
      <c r="CP17" s="636">
        <f t="shared" si="21"/>
        <v>0</v>
      </c>
      <c r="CQ17" s="636">
        <f t="shared" si="21"/>
        <v>0</v>
      </c>
      <c r="CR17" s="636">
        <f t="shared" si="21"/>
        <v>0</v>
      </c>
      <c r="CS17" s="636">
        <f t="shared" si="21"/>
        <v>0</v>
      </c>
      <c r="CT17" s="636">
        <f t="shared" si="21"/>
        <v>0</v>
      </c>
      <c r="CU17" s="636">
        <f t="shared" si="21"/>
        <v>0</v>
      </c>
      <c r="CV17" s="636">
        <f t="shared" si="21"/>
        <v>0</v>
      </c>
      <c r="CW17" s="636">
        <f t="shared" si="21"/>
        <v>0</v>
      </c>
      <c r="CX17" s="636">
        <f t="shared" si="21"/>
        <v>0</v>
      </c>
      <c r="CY17" s="636">
        <f t="shared" si="21"/>
        <v>0</v>
      </c>
      <c r="CZ17" s="636">
        <f t="shared" si="21"/>
        <v>0</v>
      </c>
      <c r="DA17" s="636">
        <f t="shared" si="21"/>
        <v>0</v>
      </c>
      <c r="DB17" s="636">
        <f t="shared" si="21"/>
        <v>0</v>
      </c>
      <c r="DC17" s="636">
        <f t="shared" si="21"/>
        <v>0</v>
      </c>
      <c r="DD17" s="636">
        <f t="shared" si="21"/>
        <v>0</v>
      </c>
      <c r="DE17" s="636">
        <f t="shared" si="21"/>
        <v>0</v>
      </c>
      <c r="DF17" s="636">
        <f t="shared" si="21"/>
        <v>0</v>
      </c>
      <c r="DG17" s="636">
        <f t="shared" si="21"/>
        <v>0</v>
      </c>
      <c r="DH17" s="636">
        <f t="shared" si="21"/>
        <v>0</v>
      </c>
      <c r="DI17" s="636">
        <f t="shared" si="21"/>
        <v>0</v>
      </c>
      <c r="DJ17" s="636">
        <f t="shared" si="21"/>
        <v>0</v>
      </c>
    </row>
    <row r="18" spans="1:114" s="522" customFormat="1" x14ac:dyDescent="0.35">
      <c r="A18" s="5" t="s">
        <v>81</v>
      </c>
      <c r="B18" s="69" t="s">
        <v>131</v>
      </c>
      <c r="C18" s="451">
        <f>C532</f>
        <v>84000</v>
      </c>
      <c r="D18" s="451">
        <f t="shared" ref="D18:E18" si="22">D532</f>
        <v>71000</v>
      </c>
      <c r="E18" s="451">
        <f t="shared" si="22"/>
        <v>88000</v>
      </c>
      <c r="F18" s="451">
        <f t="shared" ref="F18:AD18" si="23">F532</f>
        <v>99000</v>
      </c>
      <c r="G18" s="451">
        <f t="shared" si="23"/>
        <v>80000</v>
      </c>
      <c r="H18" s="451">
        <f t="shared" si="23"/>
        <v>75000</v>
      </c>
      <c r="I18" s="451">
        <f t="shared" si="23"/>
        <v>74000</v>
      </c>
      <c r="J18" s="451">
        <f t="shared" si="23"/>
        <v>73000</v>
      </c>
      <c r="K18" s="451">
        <f t="shared" si="23"/>
        <v>72000</v>
      </c>
      <c r="L18" s="451">
        <f t="shared" si="23"/>
        <v>77000</v>
      </c>
      <c r="M18" s="451">
        <f t="shared" si="23"/>
        <v>75000</v>
      </c>
      <c r="N18" s="451">
        <f t="shared" si="23"/>
        <v>88000</v>
      </c>
      <c r="O18" s="451">
        <f t="shared" si="23"/>
        <v>78000</v>
      </c>
      <c r="P18" s="451">
        <f t="shared" si="23"/>
        <v>78000</v>
      </c>
      <c r="Q18" s="451">
        <f t="shared" si="23"/>
        <v>79000</v>
      </c>
      <c r="R18" s="451">
        <f t="shared" si="23"/>
        <v>83000</v>
      </c>
      <c r="S18" s="451">
        <f t="shared" si="23"/>
        <v>69000</v>
      </c>
      <c r="T18" s="451">
        <f t="shared" si="23"/>
        <v>73000</v>
      </c>
      <c r="U18" s="451">
        <f t="shared" si="23"/>
        <v>71000</v>
      </c>
      <c r="V18" s="451">
        <f t="shared" si="23"/>
        <v>89000</v>
      </c>
      <c r="W18" s="451">
        <f t="shared" si="23"/>
        <v>72000</v>
      </c>
      <c r="X18" s="451">
        <f t="shared" si="23"/>
        <v>76000</v>
      </c>
      <c r="Y18" s="451">
        <f t="shared" si="23"/>
        <v>57000</v>
      </c>
      <c r="Z18" s="451">
        <f t="shared" si="23"/>
        <v>59000</v>
      </c>
      <c r="AA18" s="451">
        <f t="shared" si="23"/>
        <v>67000</v>
      </c>
      <c r="AB18" s="451">
        <f t="shared" si="23"/>
        <v>59000</v>
      </c>
      <c r="AC18" s="451">
        <f t="shared" si="23"/>
        <v>51000</v>
      </c>
      <c r="AD18" s="451">
        <f t="shared" si="23"/>
        <v>65263.157894736847</v>
      </c>
      <c r="AE18" s="451">
        <f t="shared" ref="AE18:CP18" si="24">AE532</f>
        <v>69116.737127960019</v>
      </c>
      <c r="AF18" s="451">
        <f t="shared" si="24"/>
        <v>60863.992396263304</v>
      </c>
      <c r="AG18" s="451">
        <f t="shared" si="24"/>
        <v>52611.247664566588</v>
      </c>
      <c r="AH18" s="451">
        <f t="shared" si="24"/>
        <v>67325.022811210074</v>
      </c>
      <c r="AI18" s="451">
        <f t="shared" si="24"/>
        <v>58231.660656093853</v>
      </c>
      <c r="AJ18" s="451">
        <f t="shared" si="24"/>
        <v>51278.626547903543</v>
      </c>
      <c r="AK18" s="451">
        <f t="shared" si="24"/>
        <v>44325.592439713233</v>
      </c>
      <c r="AL18" s="451">
        <f t="shared" si="24"/>
        <v>56722.120356289372</v>
      </c>
      <c r="AM18" s="451">
        <f t="shared" si="24"/>
        <v>75954.929176623933</v>
      </c>
      <c r="AN18" s="451">
        <f t="shared" si="24"/>
        <v>66885.683901803175</v>
      </c>
      <c r="AO18" s="451">
        <f t="shared" si="24"/>
        <v>57816.438626982403</v>
      </c>
      <c r="AP18" s="451">
        <f t="shared" si="24"/>
        <v>73985.948294590475</v>
      </c>
      <c r="AQ18" s="451">
        <f t="shared" si="24"/>
        <v>101296.56202476645</v>
      </c>
      <c r="AR18" s="451">
        <f t="shared" si="24"/>
        <v>89201.450141212248</v>
      </c>
      <c r="AS18" s="451">
        <f t="shared" si="24"/>
        <v>77106.338257658048</v>
      </c>
      <c r="AT18" s="451">
        <f t="shared" si="24"/>
        <v>98670.649576363241</v>
      </c>
      <c r="AU18" s="451">
        <f t="shared" si="24"/>
        <v>109471.63914838148</v>
      </c>
      <c r="AV18" s="451">
        <f t="shared" si="24"/>
        <v>96400.398653052354</v>
      </c>
      <c r="AW18" s="451">
        <f t="shared" si="24"/>
        <v>83329.158157723228</v>
      </c>
      <c r="AX18" s="451">
        <f t="shared" si="24"/>
        <v>106633.80404084292</v>
      </c>
      <c r="AY18" s="451">
        <f t="shared" si="24"/>
        <v>109695.09863132739</v>
      </c>
      <c r="AZ18" s="451">
        <f t="shared" si="24"/>
        <v>96597.176406691287</v>
      </c>
      <c r="BA18" s="451">
        <f t="shared" si="24"/>
        <v>83499.254182055185</v>
      </c>
      <c r="BB18" s="451">
        <f t="shared" si="24"/>
        <v>106851.47077992612</v>
      </c>
      <c r="BC18" s="451">
        <f t="shared" si="24"/>
        <v>99813.100803823589</v>
      </c>
      <c r="BD18" s="451">
        <f t="shared" si="24"/>
        <v>87895.118618292414</v>
      </c>
      <c r="BE18" s="451">
        <f t="shared" si="24"/>
        <v>75977.136432761239</v>
      </c>
      <c r="BF18" s="451">
        <f t="shared" si="24"/>
        <v>97225.644145122744</v>
      </c>
      <c r="BG18" s="451">
        <f t="shared" si="24"/>
        <v>115344.64110362806</v>
      </c>
      <c r="BH18" s="451">
        <f t="shared" si="24"/>
        <v>101572.14664349337</v>
      </c>
      <c r="BI18" s="451">
        <f t="shared" si="24"/>
        <v>87799.652183358674</v>
      </c>
      <c r="BJ18" s="451">
        <f t="shared" si="24"/>
        <v>112354.56006951987</v>
      </c>
      <c r="BK18" s="451">
        <f t="shared" si="24"/>
        <v>82784.271344775145</v>
      </c>
      <c r="BL18" s="451">
        <f t="shared" si="24"/>
        <v>72899.582228981104</v>
      </c>
      <c r="BM18" s="451">
        <f t="shared" si="24"/>
        <v>63014.893113187056</v>
      </c>
      <c r="BN18" s="451">
        <f t="shared" si="24"/>
        <v>80638.253313056703</v>
      </c>
      <c r="BO18" s="451">
        <f t="shared" si="24"/>
        <v>43116.894416684772</v>
      </c>
      <c r="BP18" s="451">
        <f t="shared" si="24"/>
        <v>37968.608516185093</v>
      </c>
      <c r="BQ18" s="451">
        <f t="shared" si="24"/>
        <v>32820.322615685422</v>
      </c>
      <c r="BR18" s="451">
        <f t="shared" si="24"/>
        <v>41999.174451444705</v>
      </c>
      <c r="BS18" s="451">
        <f t="shared" si="24"/>
        <v>72370.727568976756</v>
      </c>
      <c r="BT18" s="451">
        <f t="shared" si="24"/>
        <v>63729.446665218333</v>
      </c>
      <c r="BU18" s="451">
        <f t="shared" si="24"/>
        <v>55088.165761459917</v>
      </c>
      <c r="BV18" s="451">
        <f t="shared" si="24"/>
        <v>70494.660004344987</v>
      </c>
      <c r="BW18" s="451">
        <f t="shared" si="24"/>
        <v>72669.964153812733</v>
      </c>
      <c r="BX18" s="451">
        <f t="shared" si="24"/>
        <v>63992.953508581362</v>
      </c>
      <c r="BY18" s="451">
        <f t="shared" si="24"/>
        <v>55315.942863349992</v>
      </c>
      <c r="BZ18" s="451">
        <f t="shared" si="24"/>
        <v>70786.139474255921</v>
      </c>
      <c r="CA18" s="451">
        <f t="shared" si="24"/>
        <v>5197.6454486204648</v>
      </c>
      <c r="CB18" s="451">
        <f t="shared" si="24"/>
        <v>4577.0310666956329</v>
      </c>
      <c r="CC18" s="451">
        <f t="shared" si="24"/>
        <v>3956.4166847708016</v>
      </c>
      <c r="CD18" s="451">
        <f t="shared" si="24"/>
        <v>5062.9067999131003</v>
      </c>
      <c r="CE18" s="451">
        <f t="shared" si="24"/>
        <v>0</v>
      </c>
      <c r="CF18" s="451">
        <f t="shared" si="24"/>
        <v>0</v>
      </c>
      <c r="CG18" s="451">
        <f t="shared" si="24"/>
        <v>0</v>
      </c>
      <c r="CH18" s="451">
        <f t="shared" si="24"/>
        <v>0</v>
      </c>
      <c r="CI18" s="451">
        <f t="shared" si="24"/>
        <v>0</v>
      </c>
      <c r="CJ18" s="451">
        <f t="shared" si="24"/>
        <v>0</v>
      </c>
      <c r="CK18" s="451">
        <f t="shared" si="24"/>
        <v>0</v>
      </c>
      <c r="CL18" s="451">
        <f t="shared" si="24"/>
        <v>0</v>
      </c>
      <c r="CM18" s="451">
        <f t="shared" si="24"/>
        <v>0</v>
      </c>
      <c r="CN18" s="451">
        <f t="shared" si="24"/>
        <v>0</v>
      </c>
      <c r="CO18" s="451">
        <f t="shared" si="24"/>
        <v>0</v>
      </c>
      <c r="CP18" s="451">
        <f t="shared" si="24"/>
        <v>0</v>
      </c>
      <c r="CQ18" s="451">
        <f t="shared" ref="CQ18:DJ18" si="25">CQ532</f>
        <v>0</v>
      </c>
      <c r="CR18" s="451">
        <f t="shared" si="25"/>
        <v>0</v>
      </c>
      <c r="CS18" s="451">
        <f t="shared" si="25"/>
        <v>0</v>
      </c>
      <c r="CT18" s="451">
        <f t="shared" si="25"/>
        <v>0</v>
      </c>
      <c r="CU18" s="451">
        <f t="shared" si="25"/>
        <v>0</v>
      </c>
      <c r="CV18" s="451">
        <f t="shared" si="25"/>
        <v>0</v>
      </c>
      <c r="CW18" s="451">
        <f t="shared" si="25"/>
        <v>0</v>
      </c>
      <c r="CX18" s="451">
        <f t="shared" si="25"/>
        <v>0</v>
      </c>
      <c r="CY18" s="451">
        <f t="shared" si="25"/>
        <v>0</v>
      </c>
      <c r="CZ18" s="451">
        <f t="shared" si="25"/>
        <v>0</v>
      </c>
      <c r="DA18" s="451">
        <f t="shared" si="25"/>
        <v>0</v>
      </c>
      <c r="DB18" s="451">
        <f t="shared" si="25"/>
        <v>0</v>
      </c>
      <c r="DC18" s="451">
        <f t="shared" si="25"/>
        <v>0</v>
      </c>
      <c r="DD18" s="451">
        <f t="shared" si="25"/>
        <v>0</v>
      </c>
      <c r="DE18" s="451">
        <f t="shared" si="25"/>
        <v>0</v>
      </c>
      <c r="DF18" s="451">
        <f t="shared" si="25"/>
        <v>0</v>
      </c>
      <c r="DG18" s="451">
        <f t="shared" si="25"/>
        <v>0</v>
      </c>
      <c r="DH18" s="451">
        <f t="shared" si="25"/>
        <v>0</v>
      </c>
      <c r="DI18" s="451">
        <f t="shared" si="25"/>
        <v>0</v>
      </c>
      <c r="DJ18" s="451">
        <f t="shared" si="25"/>
        <v>0</v>
      </c>
    </row>
    <row r="19" spans="1:114" s="522" customFormat="1" x14ac:dyDescent="0.35">
      <c r="A19" s="5" t="s">
        <v>81</v>
      </c>
      <c r="B19" s="69" t="s">
        <v>22</v>
      </c>
      <c r="C19" s="451">
        <f>C754</f>
        <v>1000</v>
      </c>
      <c r="D19" s="451">
        <f t="shared" ref="D19:E19" si="26">D754</f>
        <v>9000</v>
      </c>
      <c r="E19" s="451">
        <f t="shared" si="26"/>
        <v>35000</v>
      </c>
      <c r="F19" s="451">
        <f t="shared" ref="F19:AD19" si="27">F754</f>
        <v>35000</v>
      </c>
      <c r="G19" s="451">
        <f t="shared" si="27"/>
        <v>22000</v>
      </c>
      <c r="H19" s="451">
        <f t="shared" si="27"/>
        <v>23000</v>
      </c>
      <c r="I19" s="451">
        <f t="shared" si="27"/>
        <v>2000</v>
      </c>
      <c r="J19" s="451">
        <f t="shared" si="27"/>
        <v>13000</v>
      </c>
      <c r="K19" s="451">
        <f t="shared" si="27"/>
        <v>15000</v>
      </c>
      <c r="L19" s="451">
        <f t="shared" si="27"/>
        <v>16000</v>
      </c>
      <c r="M19" s="451">
        <f t="shared" si="27"/>
        <v>16000</v>
      </c>
      <c r="N19" s="451">
        <f t="shared" si="27"/>
        <v>18000</v>
      </c>
      <c r="O19" s="451">
        <f t="shared" si="27"/>
        <v>30000</v>
      </c>
      <c r="P19" s="451">
        <f t="shared" si="27"/>
        <v>33000</v>
      </c>
      <c r="Q19" s="451">
        <f t="shared" si="27"/>
        <v>33000</v>
      </c>
      <c r="R19" s="451">
        <f t="shared" si="27"/>
        <v>29000</v>
      </c>
      <c r="S19" s="451">
        <f t="shared" si="27"/>
        <v>40000</v>
      </c>
      <c r="T19" s="451">
        <f t="shared" si="27"/>
        <v>31000</v>
      </c>
      <c r="U19" s="451">
        <f t="shared" si="27"/>
        <v>30000</v>
      </c>
      <c r="V19" s="451">
        <f t="shared" si="27"/>
        <v>28000</v>
      </c>
      <c r="W19" s="451">
        <f t="shared" si="27"/>
        <v>15000</v>
      </c>
      <c r="X19" s="451">
        <f t="shared" si="27"/>
        <v>24000</v>
      </c>
      <c r="Y19" s="451">
        <f t="shared" si="27"/>
        <v>23000</v>
      </c>
      <c r="Z19" s="451">
        <f t="shared" si="27"/>
        <v>29000</v>
      </c>
      <c r="AA19" s="451">
        <f t="shared" si="27"/>
        <v>22000</v>
      </c>
      <c r="AB19" s="451">
        <f t="shared" si="27"/>
        <v>20000</v>
      </c>
      <c r="AC19" s="451">
        <f t="shared" si="27"/>
        <v>23000</v>
      </c>
      <c r="AD19" s="451">
        <f t="shared" si="27"/>
        <v>15000</v>
      </c>
      <c r="AE19" s="451">
        <f t="shared" ref="AE19:CP19" si="28">AE754</f>
        <v>22500</v>
      </c>
      <c r="AF19" s="451">
        <f t="shared" si="28"/>
        <v>22500</v>
      </c>
      <c r="AG19" s="451">
        <f t="shared" si="28"/>
        <v>22500</v>
      </c>
      <c r="AH19" s="451">
        <f t="shared" si="28"/>
        <v>22500</v>
      </c>
      <c r="AI19" s="451">
        <f t="shared" si="28"/>
        <v>22500</v>
      </c>
      <c r="AJ19" s="451">
        <f t="shared" si="28"/>
        <v>22500</v>
      </c>
      <c r="AK19" s="451">
        <f t="shared" si="28"/>
        <v>22500</v>
      </c>
      <c r="AL19" s="451">
        <f t="shared" si="28"/>
        <v>22500</v>
      </c>
      <c r="AM19" s="451">
        <f t="shared" si="28"/>
        <v>22500</v>
      </c>
      <c r="AN19" s="451">
        <f t="shared" si="28"/>
        <v>22500</v>
      </c>
      <c r="AO19" s="451">
        <f t="shared" si="28"/>
        <v>22500</v>
      </c>
      <c r="AP19" s="451">
        <f t="shared" si="28"/>
        <v>22500</v>
      </c>
      <c r="AQ19" s="451">
        <f t="shared" si="28"/>
        <v>22500</v>
      </c>
      <c r="AR19" s="451">
        <f t="shared" si="28"/>
        <v>22500</v>
      </c>
      <c r="AS19" s="451">
        <f t="shared" si="28"/>
        <v>22500</v>
      </c>
      <c r="AT19" s="451">
        <f t="shared" si="28"/>
        <v>22500</v>
      </c>
      <c r="AU19" s="451">
        <f t="shared" si="28"/>
        <v>22500</v>
      </c>
      <c r="AV19" s="451">
        <f t="shared" si="28"/>
        <v>22500</v>
      </c>
      <c r="AW19" s="451">
        <f t="shared" si="28"/>
        <v>22500</v>
      </c>
      <c r="AX19" s="451">
        <f t="shared" si="28"/>
        <v>22500</v>
      </c>
      <c r="AY19" s="451">
        <f t="shared" si="28"/>
        <v>22500</v>
      </c>
      <c r="AZ19" s="451">
        <f t="shared" si="28"/>
        <v>22500</v>
      </c>
      <c r="BA19" s="451">
        <f t="shared" si="28"/>
        <v>22500</v>
      </c>
      <c r="BB19" s="451">
        <f t="shared" si="28"/>
        <v>22500</v>
      </c>
      <c r="BC19" s="451">
        <f t="shared" si="28"/>
        <v>22500</v>
      </c>
      <c r="BD19" s="451">
        <f t="shared" si="28"/>
        <v>22500</v>
      </c>
      <c r="BE19" s="451">
        <f t="shared" si="28"/>
        <v>22500</v>
      </c>
      <c r="BF19" s="451">
        <f t="shared" si="28"/>
        <v>22500</v>
      </c>
      <c r="BG19" s="451">
        <f t="shared" si="28"/>
        <v>22500</v>
      </c>
      <c r="BH19" s="451">
        <f t="shared" si="28"/>
        <v>22500</v>
      </c>
      <c r="BI19" s="451">
        <f t="shared" si="28"/>
        <v>22500</v>
      </c>
      <c r="BJ19" s="451">
        <f t="shared" si="28"/>
        <v>22500</v>
      </c>
      <c r="BK19" s="451">
        <f t="shared" si="28"/>
        <v>0</v>
      </c>
      <c r="BL19" s="451">
        <f t="shared" si="28"/>
        <v>0</v>
      </c>
      <c r="BM19" s="451">
        <f t="shared" si="28"/>
        <v>0</v>
      </c>
      <c r="BN19" s="451">
        <f t="shared" si="28"/>
        <v>0</v>
      </c>
      <c r="BO19" s="451">
        <f t="shared" si="28"/>
        <v>0</v>
      </c>
      <c r="BP19" s="451">
        <f t="shared" si="28"/>
        <v>0</v>
      </c>
      <c r="BQ19" s="451">
        <f t="shared" si="28"/>
        <v>0</v>
      </c>
      <c r="BR19" s="451">
        <f t="shared" si="28"/>
        <v>0</v>
      </c>
      <c r="BS19" s="451">
        <f t="shared" si="28"/>
        <v>0</v>
      </c>
      <c r="BT19" s="451">
        <f t="shared" si="28"/>
        <v>0</v>
      </c>
      <c r="BU19" s="451">
        <f t="shared" si="28"/>
        <v>0</v>
      </c>
      <c r="BV19" s="451">
        <f t="shared" si="28"/>
        <v>0</v>
      </c>
      <c r="BW19" s="451">
        <f t="shared" si="28"/>
        <v>0</v>
      </c>
      <c r="BX19" s="451">
        <f t="shared" si="28"/>
        <v>0</v>
      </c>
      <c r="BY19" s="451">
        <f t="shared" si="28"/>
        <v>0</v>
      </c>
      <c r="BZ19" s="451">
        <f t="shared" si="28"/>
        <v>0</v>
      </c>
      <c r="CA19" s="451">
        <f t="shared" si="28"/>
        <v>0</v>
      </c>
      <c r="CB19" s="451">
        <f t="shared" si="28"/>
        <v>0</v>
      </c>
      <c r="CC19" s="451">
        <f t="shared" si="28"/>
        <v>0</v>
      </c>
      <c r="CD19" s="451">
        <f t="shared" si="28"/>
        <v>0</v>
      </c>
      <c r="CE19" s="451">
        <f t="shared" si="28"/>
        <v>0</v>
      </c>
      <c r="CF19" s="451">
        <f t="shared" si="28"/>
        <v>0</v>
      </c>
      <c r="CG19" s="451">
        <f t="shared" si="28"/>
        <v>0</v>
      </c>
      <c r="CH19" s="451">
        <f t="shared" si="28"/>
        <v>0</v>
      </c>
      <c r="CI19" s="451">
        <f t="shared" si="28"/>
        <v>0</v>
      </c>
      <c r="CJ19" s="451">
        <f t="shared" si="28"/>
        <v>0</v>
      </c>
      <c r="CK19" s="451">
        <f t="shared" si="28"/>
        <v>0</v>
      </c>
      <c r="CL19" s="451">
        <f t="shared" si="28"/>
        <v>0</v>
      </c>
      <c r="CM19" s="451">
        <f t="shared" si="28"/>
        <v>0</v>
      </c>
      <c r="CN19" s="451">
        <f t="shared" si="28"/>
        <v>0</v>
      </c>
      <c r="CO19" s="451">
        <f t="shared" si="28"/>
        <v>0</v>
      </c>
      <c r="CP19" s="451">
        <f t="shared" si="28"/>
        <v>0</v>
      </c>
      <c r="CQ19" s="451">
        <f t="shared" ref="CQ19:DJ19" si="29">CQ754</f>
        <v>0</v>
      </c>
      <c r="CR19" s="451">
        <f t="shared" si="29"/>
        <v>0</v>
      </c>
      <c r="CS19" s="451">
        <f t="shared" si="29"/>
        <v>0</v>
      </c>
      <c r="CT19" s="451">
        <f t="shared" si="29"/>
        <v>0</v>
      </c>
      <c r="CU19" s="451">
        <f t="shared" si="29"/>
        <v>0</v>
      </c>
      <c r="CV19" s="451">
        <f t="shared" si="29"/>
        <v>0</v>
      </c>
      <c r="CW19" s="451">
        <f t="shared" si="29"/>
        <v>0</v>
      </c>
      <c r="CX19" s="451">
        <f t="shared" si="29"/>
        <v>0</v>
      </c>
      <c r="CY19" s="451">
        <f t="shared" si="29"/>
        <v>0</v>
      </c>
      <c r="CZ19" s="451">
        <f t="shared" si="29"/>
        <v>0</v>
      </c>
      <c r="DA19" s="451">
        <f t="shared" si="29"/>
        <v>0</v>
      </c>
      <c r="DB19" s="451">
        <f t="shared" si="29"/>
        <v>0</v>
      </c>
      <c r="DC19" s="451">
        <f t="shared" si="29"/>
        <v>0</v>
      </c>
      <c r="DD19" s="451">
        <f t="shared" si="29"/>
        <v>0</v>
      </c>
      <c r="DE19" s="451">
        <f t="shared" si="29"/>
        <v>0</v>
      </c>
      <c r="DF19" s="451">
        <f t="shared" si="29"/>
        <v>0</v>
      </c>
      <c r="DG19" s="451">
        <f t="shared" si="29"/>
        <v>0</v>
      </c>
      <c r="DH19" s="451">
        <f t="shared" si="29"/>
        <v>0</v>
      </c>
      <c r="DI19" s="451">
        <f t="shared" si="29"/>
        <v>0</v>
      </c>
      <c r="DJ19" s="451">
        <f t="shared" si="29"/>
        <v>0</v>
      </c>
    </row>
    <row r="20" spans="1:114" s="522" customFormat="1" x14ac:dyDescent="0.35">
      <c r="A20" s="5" t="s">
        <v>81</v>
      </c>
      <c r="B20" s="69" t="s">
        <v>653</v>
      </c>
      <c r="C20" s="451">
        <f>C993</f>
        <v>0</v>
      </c>
      <c r="D20" s="451">
        <f t="shared" ref="D20:E20" si="30">D993</f>
        <v>0</v>
      </c>
      <c r="E20" s="451">
        <f t="shared" si="30"/>
        <v>0</v>
      </c>
      <c r="F20" s="451">
        <f t="shared" ref="F20:AD20" si="31">F993</f>
        <v>0</v>
      </c>
      <c r="G20" s="451">
        <f t="shared" si="31"/>
        <v>0</v>
      </c>
      <c r="H20" s="451">
        <f t="shared" si="31"/>
        <v>0</v>
      </c>
      <c r="I20" s="451">
        <f t="shared" si="31"/>
        <v>0</v>
      </c>
      <c r="J20" s="451">
        <f t="shared" si="31"/>
        <v>0</v>
      </c>
      <c r="K20" s="451">
        <f t="shared" si="31"/>
        <v>0</v>
      </c>
      <c r="L20" s="451">
        <f t="shared" si="31"/>
        <v>0</v>
      </c>
      <c r="M20" s="451">
        <f t="shared" si="31"/>
        <v>0</v>
      </c>
      <c r="N20" s="451">
        <f t="shared" si="31"/>
        <v>0</v>
      </c>
      <c r="O20" s="451">
        <f t="shared" si="31"/>
        <v>0</v>
      </c>
      <c r="P20" s="451">
        <f t="shared" si="31"/>
        <v>0</v>
      </c>
      <c r="Q20" s="451">
        <f t="shared" si="31"/>
        <v>0</v>
      </c>
      <c r="R20" s="451">
        <f t="shared" si="31"/>
        <v>0</v>
      </c>
      <c r="S20" s="451">
        <f t="shared" si="31"/>
        <v>0</v>
      </c>
      <c r="T20" s="451">
        <f t="shared" si="31"/>
        <v>0</v>
      </c>
      <c r="U20" s="451">
        <f t="shared" si="31"/>
        <v>0</v>
      </c>
      <c r="V20" s="451">
        <f t="shared" si="31"/>
        <v>0</v>
      </c>
      <c r="W20" s="451">
        <f t="shared" si="31"/>
        <v>0</v>
      </c>
      <c r="X20" s="451">
        <f t="shared" si="31"/>
        <v>0</v>
      </c>
      <c r="Y20" s="451">
        <f t="shared" si="31"/>
        <v>0</v>
      </c>
      <c r="Z20" s="451">
        <f t="shared" si="31"/>
        <v>0</v>
      </c>
      <c r="AA20" s="451">
        <f t="shared" si="31"/>
        <v>0</v>
      </c>
      <c r="AB20" s="451">
        <f t="shared" si="31"/>
        <v>0</v>
      </c>
      <c r="AC20" s="451">
        <f t="shared" si="31"/>
        <v>0</v>
      </c>
      <c r="AD20" s="451">
        <f t="shared" si="31"/>
        <v>0</v>
      </c>
      <c r="AE20" s="451">
        <f t="shared" ref="AE20:CP20" si="32">AE993</f>
        <v>0</v>
      </c>
      <c r="AF20" s="451">
        <f t="shared" si="32"/>
        <v>0</v>
      </c>
      <c r="AG20" s="451">
        <f t="shared" si="32"/>
        <v>0</v>
      </c>
      <c r="AH20" s="451">
        <f t="shared" si="32"/>
        <v>0</v>
      </c>
      <c r="AI20" s="451">
        <f t="shared" si="32"/>
        <v>0</v>
      </c>
      <c r="AJ20" s="451">
        <f t="shared" si="32"/>
        <v>0</v>
      </c>
      <c r="AK20" s="451">
        <f t="shared" si="32"/>
        <v>0</v>
      </c>
      <c r="AL20" s="451">
        <f t="shared" si="32"/>
        <v>0</v>
      </c>
      <c r="AM20" s="451">
        <f t="shared" si="32"/>
        <v>0</v>
      </c>
      <c r="AN20" s="451">
        <f t="shared" si="32"/>
        <v>0</v>
      </c>
      <c r="AO20" s="451">
        <f t="shared" si="32"/>
        <v>0</v>
      </c>
      <c r="AP20" s="451">
        <f t="shared" si="32"/>
        <v>0</v>
      </c>
      <c r="AQ20" s="451">
        <f t="shared" si="32"/>
        <v>92250</v>
      </c>
      <c r="AR20" s="451">
        <f t="shared" si="32"/>
        <v>92250</v>
      </c>
      <c r="AS20" s="451">
        <f t="shared" si="32"/>
        <v>92250</v>
      </c>
      <c r="AT20" s="451">
        <f t="shared" si="32"/>
        <v>92250</v>
      </c>
      <c r="AU20" s="451">
        <f t="shared" si="32"/>
        <v>125000</v>
      </c>
      <c r="AV20" s="451">
        <f t="shared" si="32"/>
        <v>125000</v>
      </c>
      <c r="AW20" s="451">
        <f t="shared" si="32"/>
        <v>125000</v>
      </c>
      <c r="AX20" s="451">
        <f t="shared" si="32"/>
        <v>125000</v>
      </c>
      <c r="AY20" s="451">
        <f t="shared" si="32"/>
        <v>139750</v>
      </c>
      <c r="AZ20" s="451">
        <f t="shared" si="32"/>
        <v>139750</v>
      </c>
      <c r="BA20" s="451">
        <f t="shared" si="32"/>
        <v>139750</v>
      </c>
      <c r="BB20" s="451">
        <f t="shared" si="32"/>
        <v>139750</v>
      </c>
      <c r="BC20" s="451">
        <f t="shared" si="32"/>
        <v>137250</v>
      </c>
      <c r="BD20" s="451">
        <f t="shared" si="32"/>
        <v>137250</v>
      </c>
      <c r="BE20" s="451">
        <f t="shared" si="32"/>
        <v>137250</v>
      </c>
      <c r="BF20" s="451">
        <f t="shared" si="32"/>
        <v>137250</v>
      </c>
      <c r="BG20" s="451">
        <f t="shared" si="32"/>
        <v>122000</v>
      </c>
      <c r="BH20" s="451">
        <f t="shared" si="32"/>
        <v>122000</v>
      </c>
      <c r="BI20" s="451">
        <f t="shared" si="32"/>
        <v>122000</v>
      </c>
      <c r="BJ20" s="451">
        <f t="shared" si="32"/>
        <v>122000</v>
      </c>
      <c r="BK20" s="451">
        <f t="shared" si="32"/>
        <v>87000</v>
      </c>
      <c r="BL20" s="451">
        <f t="shared" si="32"/>
        <v>87000</v>
      </c>
      <c r="BM20" s="451">
        <f t="shared" si="32"/>
        <v>87000</v>
      </c>
      <c r="BN20" s="451">
        <f t="shared" si="32"/>
        <v>87000</v>
      </c>
      <c r="BO20" s="451">
        <f t="shared" si="32"/>
        <v>94000</v>
      </c>
      <c r="BP20" s="451">
        <f t="shared" si="32"/>
        <v>94000</v>
      </c>
      <c r="BQ20" s="451">
        <f t="shared" si="32"/>
        <v>94000</v>
      </c>
      <c r="BR20" s="451">
        <f t="shared" si="32"/>
        <v>94000</v>
      </c>
      <c r="BS20" s="451">
        <f t="shared" si="32"/>
        <v>96500</v>
      </c>
      <c r="BT20" s="451">
        <f t="shared" si="32"/>
        <v>96500</v>
      </c>
      <c r="BU20" s="451">
        <f t="shared" si="32"/>
        <v>96500</v>
      </c>
      <c r="BV20" s="451">
        <f t="shared" si="32"/>
        <v>96500</v>
      </c>
      <c r="BW20" s="451">
        <f t="shared" si="32"/>
        <v>107750</v>
      </c>
      <c r="BX20" s="451">
        <f t="shared" si="32"/>
        <v>107750</v>
      </c>
      <c r="BY20" s="451">
        <f t="shared" si="32"/>
        <v>107750</v>
      </c>
      <c r="BZ20" s="451">
        <f t="shared" si="32"/>
        <v>107750</v>
      </c>
      <c r="CA20" s="451">
        <f t="shared" si="32"/>
        <v>97500</v>
      </c>
      <c r="CB20" s="451">
        <f t="shared" si="32"/>
        <v>97500</v>
      </c>
      <c r="CC20" s="451">
        <f t="shared" si="32"/>
        <v>97500</v>
      </c>
      <c r="CD20" s="451">
        <f t="shared" si="32"/>
        <v>97500</v>
      </c>
      <c r="CE20" s="451">
        <f t="shared" si="32"/>
        <v>78500</v>
      </c>
      <c r="CF20" s="451">
        <f t="shared" si="32"/>
        <v>78500</v>
      </c>
      <c r="CG20" s="451">
        <f t="shared" si="32"/>
        <v>78500</v>
      </c>
      <c r="CH20" s="451">
        <f t="shared" si="32"/>
        <v>78500</v>
      </c>
      <c r="CI20" s="451">
        <f t="shared" si="32"/>
        <v>61250</v>
      </c>
      <c r="CJ20" s="451">
        <f t="shared" si="32"/>
        <v>61250</v>
      </c>
      <c r="CK20" s="451">
        <f t="shared" si="32"/>
        <v>61250</v>
      </c>
      <c r="CL20" s="451">
        <f t="shared" si="32"/>
        <v>61250</v>
      </c>
      <c r="CM20" s="451">
        <f t="shared" si="32"/>
        <v>81250</v>
      </c>
      <c r="CN20" s="451">
        <f t="shared" si="32"/>
        <v>81250</v>
      </c>
      <c r="CO20" s="451">
        <f t="shared" si="32"/>
        <v>81250</v>
      </c>
      <c r="CP20" s="451">
        <f t="shared" si="32"/>
        <v>81250</v>
      </c>
      <c r="CQ20" s="451">
        <f t="shared" ref="CQ20:DJ20" si="33">CQ993</f>
        <v>114500</v>
      </c>
      <c r="CR20" s="451">
        <f t="shared" si="33"/>
        <v>114500</v>
      </c>
      <c r="CS20" s="451">
        <f t="shared" si="33"/>
        <v>114500</v>
      </c>
      <c r="CT20" s="451">
        <f t="shared" si="33"/>
        <v>114500</v>
      </c>
      <c r="CU20" s="451">
        <f t="shared" si="33"/>
        <v>96750</v>
      </c>
      <c r="CV20" s="451">
        <f t="shared" si="33"/>
        <v>96750</v>
      </c>
      <c r="CW20" s="451">
        <f t="shared" si="33"/>
        <v>96750</v>
      </c>
      <c r="CX20" s="451">
        <f t="shared" si="33"/>
        <v>96750</v>
      </c>
      <c r="CY20" s="451">
        <f t="shared" si="33"/>
        <v>44750</v>
      </c>
      <c r="CZ20" s="451">
        <f t="shared" si="33"/>
        <v>44750</v>
      </c>
      <c r="DA20" s="451">
        <f t="shared" si="33"/>
        <v>44750</v>
      </c>
      <c r="DB20" s="451">
        <f t="shared" si="33"/>
        <v>44750</v>
      </c>
      <c r="DC20" s="451">
        <f t="shared" si="33"/>
        <v>40250</v>
      </c>
      <c r="DD20" s="451">
        <f t="shared" si="33"/>
        <v>40250</v>
      </c>
      <c r="DE20" s="451">
        <f t="shared" si="33"/>
        <v>40250</v>
      </c>
      <c r="DF20" s="451">
        <f t="shared" si="33"/>
        <v>40250</v>
      </c>
      <c r="DG20" s="451">
        <f t="shared" si="33"/>
        <v>36250</v>
      </c>
      <c r="DH20" s="451">
        <f t="shared" si="33"/>
        <v>36250</v>
      </c>
      <c r="DI20" s="451">
        <f t="shared" si="33"/>
        <v>36250</v>
      </c>
      <c r="DJ20" s="451">
        <f t="shared" si="33"/>
        <v>36250</v>
      </c>
    </row>
    <row r="21" spans="1:114" s="522" customFormat="1" x14ac:dyDescent="0.35">
      <c r="A21" s="5" t="s">
        <v>81</v>
      </c>
      <c r="B21" s="69" t="s">
        <v>654</v>
      </c>
      <c r="C21" s="451">
        <f>C1247</f>
        <v>0</v>
      </c>
      <c r="D21" s="451">
        <f t="shared" ref="D21:E21" si="34">D1247</f>
        <v>0</v>
      </c>
      <c r="E21" s="451">
        <f t="shared" si="34"/>
        <v>0</v>
      </c>
      <c r="F21" s="451">
        <f t="shared" ref="F21:AD21" si="35">F1247</f>
        <v>0</v>
      </c>
      <c r="G21" s="451">
        <f t="shared" si="35"/>
        <v>0</v>
      </c>
      <c r="H21" s="451">
        <f t="shared" si="35"/>
        <v>0</v>
      </c>
      <c r="I21" s="451">
        <f t="shared" si="35"/>
        <v>0</v>
      </c>
      <c r="J21" s="451">
        <f t="shared" si="35"/>
        <v>0</v>
      </c>
      <c r="K21" s="451">
        <f t="shared" si="35"/>
        <v>0</v>
      </c>
      <c r="L21" s="451">
        <f t="shared" si="35"/>
        <v>0</v>
      </c>
      <c r="M21" s="451">
        <f t="shared" si="35"/>
        <v>0</v>
      </c>
      <c r="N21" s="451">
        <f t="shared" si="35"/>
        <v>0</v>
      </c>
      <c r="O21" s="451">
        <f t="shared" si="35"/>
        <v>0</v>
      </c>
      <c r="P21" s="451">
        <f t="shared" si="35"/>
        <v>0</v>
      </c>
      <c r="Q21" s="451">
        <f t="shared" si="35"/>
        <v>0</v>
      </c>
      <c r="R21" s="451">
        <f t="shared" si="35"/>
        <v>0</v>
      </c>
      <c r="S21" s="451">
        <f t="shared" si="35"/>
        <v>0</v>
      </c>
      <c r="T21" s="451">
        <f t="shared" si="35"/>
        <v>0</v>
      </c>
      <c r="U21" s="451">
        <f t="shared" si="35"/>
        <v>0</v>
      </c>
      <c r="V21" s="451">
        <f t="shared" si="35"/>
        <v>0</v>
      </c>
      <c r="W21" s="451">
        <f t="shared" si="35"/>
        <v>0</v>
      </c>
      <c r="X21" s="451">
        <f t="shared" si="35"/>
        <v>0</v>
      </c>
      <c r="Y21" s="451">
        <f t="shared" si="35"/>
        <v>0</v>
      </c>
      <c r="Z21" s="451">
        <f t="shared" si="35"/>
        <v>0</v>
      </c>
      <c r="AA21" s="451">
        <f t="shared" si="35"/>
        <v>0</v>
      </c>
      <c r="AB21" s="451">
        <f t="shared" si="35"/>
        <v>0</v>
      </c>
      <c r="AC21" s="451">
        <f t="shared" si="35"/>
        <v>0</v>
      </c>
      <c r="AD21" s="451">
        <f t="shared" si="35"/>
        <v>0</v>
      </c>
      <c r="AE21" s="451">
        <f t="shared" ref="AE21:CP21" si="36">AE1247</f>
        <v>0</v>
      </c>
      <c r="AF21" s="451">
        <f t="shared" si="36"/>
        <v>0</v>
      </c>
      <c r="AG21" s="451">
        <f t="shared" si="36"/>
        <v>0</v>
      </c>
      <c r="AH21" s="451">
        <f t="shared" si="36"/>
        <v>0</v>
      </c>
      <c r="AI21" s="451">
        <f t="shared" si="36"/>
        <v>0</v>
      </c>
      <c r="AJ21" s="451">
        <f t="shared" si="36"/>
        <v>0</v>
      </c>
      <c r="AK21" s="451">
        <f t="shared" si="36"/>
        <v>0</v>
      </c>
      <c r="AL21" s="451">
        <f t="shared" si="36"/>
        <v>0</v>
      </c>
      <c r="AM21" s="451">
        <f t="shared" si="36"/>
        <v>0</v>
      </c>
      <c r="AN21" s="451">
        <f t="shared" si="36"/>
        <v>0</v>
      </c>
      <c r="AO21" s="451">
        <f t="shared" si="36"/>
        <v>0</v>
      </c>
      <c r="AP21" s="451">
        <f t="shared" si="36"/>
        <v>0</v>
      </c>
      <c r="AQ21" s="451">
        <f t="shared" si="36"/>
        <v>0</v>
      </c>
      <c r="AR21" s="451">
        <f t="shared" si="36"/>
        <v>0</v>
      </c>
      <c r="AS21" s="451">
        <f t="shared" si="36"/>
        <v>0</v>
      </c>
      <c r="AT21" s="451">
        <f t="shared" si="36"/>
        <v>0</v>
      </c>
      <c r="AU21" s="451">
        <f t="shared" si="36"/>
        <v>0</v>
      </c>
      <c r="AV21" s="451">
        <f t="shared" si="36"/>
        <v>0</v>
      </c>
      <c r="AW21" s="451">
        <f t="shared" si="36"/>
        <v>0</v>
      </c>
      <c r="AX21" s="451">
        <f t="shared" si="36"/>
        <v>0</v>
      </c>
      <c r="AY21" s="451">
        <f t="shared" si="36"/>
        <v>0</v>
      </c>
      <c r="AZ21" s="451">
        <f t="shared" si="36"/>
        <v>0</v>
      </c>
      <c r="BA21" s="451">
        <f t="shared" si="36"/>
        <v>0</v>
      </c>
      <c r="BB21" s="451">
        <f t="shared" si="36"/>
        <v>0</v>
      </c>
      <c r="BC21" s="451">
        <f t="shared" si="36"/>
        <v>0</v>
      </c>
      <c r="BD21" s="451">
        <f t="shared" si="36"/>
        <v>0</v>
      </c>
      <c r="BE21" s="451">
        <f t="shared" si="36"/>
        <v>0</v>
      </c>
      <c r="BF21" s="451">
        <f t="shared" si="36"/>
        <v>0</v>
      </c>
      <c r="BG21" s="451">
        <f t="shared" si="36"/>
        <v>0</v>
      </c>
      <c r="BH21" s="451">
        <f t="shared" si="36"/>
        <v>0</v>
      </c>
      <c r="BI21" s="451">
        <f t="shared" si="36"/>
        <v>0</v>
      </c>
      <c r="BJ21" s="451">
        <f t="shared" si="36"/>
        <v>0</v>
      </c>
      <c r="BK21" s="451">
        <f t="shared" si="36"/>
        <v>0</v>
      </c>
      <c r="BL21" s="451">
        <f t="shared" si="36"/>
        <v>0</v>
      </c>
      <c r="BM21" s="451">
        <f t="shared" si="36"/>
        <v>0</v>
      </c>
      <c r="BN21" s="451">
        <f t="shared" si="36"/>
        <v>0</v>
      </c>
      <c r="BO21" s="451">
        <f t="shared" si="36"/>
        <v>0</v>
      </c>
      <c r="BP21" s="451">
        <f t="shared" si="36"/>
        <v>0</v>
      </c>
      <c r="BQ21" s="451">
        <f t="shared" si="36"/>
        <v>0</v>
      </c>
      <c r="BR21" s="451">
        <f t="shared" si="36"/>
        <v>0</v>
      </c>
      <c r="BS21" s="451">
        <f t="shared" si="36"/>
        <v>0</v>
      </c>
      <c r="BT21" s="451">
        <f t="shared" si="36"/>
        <v>0</v>
      </c>
      <c r="BU21" s="451">
        <f t="shared" si="36"/>
        <v>0</v>
      </c>
      <c r="BV21" s="451">
        <f t="shared" si="36"/>
        <v>0</v>
      </c>
      <c r="BW21" s="451">
        <f t="shared" si="36"/>
        <v>0</v>
      </c>
      <c r="BX21" s="451">
        <f t="shared" si="36"/>
        <v>0</v>
      </c>
      <c r="BY21" s="451">
        <f t="shared" si="36"/>
        <v>0</v>
      </c>
      <c r="BZ21" s="451">
        <f t="shared" si="36"/>
        <v>0</v>
      </c>
      <c r="CA21" s="451">
        <f t="shared" si="36"/>
        <v>0</v>
      </c>
      <c r="CB21" s="451">
        <f t="shared" si="36"/>
        <v>0</v>
      </c>
      <c r="CC21" s="451">
        <f t="shared" si="36"/>
        <v>0</v>
      </c>
      <c r="CD21" s="451">
        <f t="shared" si="36"/>
        <v>0</v>
      </c>
      <c r="CE21" s="451">
        <f t="shared" si="36"/>
        <v>0</v>
      </c>
      <c r="CF21" s="451">
        <f t="shared" si="36"/>
        <v>0</v>
      </c>
      <c r="CG21" s="451">
        <f t="shared" si="36"/>
        <v>0</v>
      </c>
      <c r="CH21" s="451">
        <f t="shared" si="36"/>
        <v>0</v>
      </c>
      <c r="CI21" s="451">
        <f t="shared" si="36"/>
        <v>0</v>
      </c>
      <c r="CJ21" s="451">
        <f t="shared" si="36"/>
        <v>0</v>
      </c>
      <c r="CK21" s="451">
        <f t="shared" si="36"/>
        <v>0</v>
      </c>
      <c r="CL21" s="451">
        <f t="shared" si="36"/>
        <v>0</v>
      </c>
      <c r="CM21" s="451">
        <f t="shared" si="36"/>
        <v>0</v>
      </c>
      <c r="CN21" s="451">
        <f t="shared" si="36"/>
        <v>0</v>
      </c>
      <c r="CO21" s="451">
        <f t="shared" si="36"/>
        <v>0</v>
      </c>
      <c r="CP21" s="451">
        <f t="shared" si="36"/>
        <v>0</v>
      </c>
      <c r="CQ21" s="451">
        <f t="shared" ref="CQ21:DJ21" si="37">CQ1247</f>
        <v>0</v>
      </c>
      <c r="CR21" s="451">
        <f t="shared" si="37"/>
        <v>0</v>
      </c>
      <c r="CS21" s="451">
        <f t="shared" si="37"/>
        <v>0</v>
      </c>
      <c r="CT21" s="451">
        <f t="shared" si="37"/>
        <v>0</v>
      </c>
      <c r="CU21" s="451">
        <f t="shared" si="37"/>
        <v>0</v>
      </c>
      <c r="CV21" s="451">
        <f t="shared" si="37"/>
        <v>0</v>
      </c>
      <c r="CW21" s="451">
        <f t="shared" si="37"/>
        <v>0</v>
      </c>
      <c r="CX21" s="451">
        <f t="shared" si="37"/>
        <v>0</v>
      </c>
      <c r="CY21" s="451">
        <f t="shared" si="37"/>
        <v>0</v>
      </c>
      <c r="CZ21" s="451">
        <f t="shared" si="37"/>
        <v>0</v>
      </c>
      <c r="DA21" s="451">
        <f t="shared" si="37"/>
        <v>0</v>
      </c>
      <c r="DB21" s="451">
        <f t="shared" si="37"/>
        <v>0</v>
      </c>
      <c r="DC21" s="451">
        <f t="shared" si="37"/>
        <v>0</v>
      </c>
      <c r="DD21" s="451">
        <f t="shared" si="37"/>
        <v>0</v>
      </c>
      <c r="DE21" s="451">
        <f t="shared" si="37"/>
        <v>0</v>
      </c>
      <c r="DF21" s="451">
        <f t="shared" si="37"/>
        <v>0</v>
      </c>
      <c r="DG21" s="451">
        <f t="shared" si="37"/>
        <v>0</v>
      </c>
      <c r="DH21" s="451">
        <f t="shared" si="37"/>
        <v>0</v>
      </c>
      <c r="DI21" s="451">
        <f t="shared" si="37"/>
        <v>0</v>
      </c>
      <c r="DJ21" s="451">
        <f t="shared" si="37"/>
        <v>0</v>
      </c>
    </row>
    <row r="22" spans="1:114" s="522" customFormat="1" x14ac:dyDescent="0.35">
      <c r="A22" s="5" t="s">
        <v>81</v>
      </c>
      <c r="B22" s="69" t="s">
        <v>655</v>
      </c>
      <c r="C22" s="451">
        <f t="shared" ref="C22:AD22" si="38">SUM(C17:C21)</f>
        <v>161000</v>
      </c>
      <c r="D22" s="451">
        <f t="shared" si="38"/>
        <v>182000</v>
      </c>
      <c r="E22" s="451">
        <f t="shared" si="38"/>
        <v>215000</v>
      </c>
      <c r="F22" s="451">
        <f t="shared" si="38"/>
        <v>233000</v>
      </c>
      <c r="G22" s="451">
        <f t="shared" si="38"/>
        <v>201000</v>
      </c>
      <c r="H22" s="451">
        <f t="shared" si="38"/>
        <v>197000</v>
      </c>
      <c r="I22" s="451">
        <f t="shared" si="38"/>
        <v>195000</v>
      </c>
      <c r="J22" s="451">
        <f t="shared" si="38"/>
        <v>195000</v>
      </c>
      <c r="K22" s="451">
        <f t="shared" si="38"/>
        <v>184000</v>
      </c>
      <c r="L22" s="451">
        <f t="shared" si="38"/>
        <v>192000</v>
      </c>
      <c r="M22" s="451">
        <f t="shared" si="38"/>
        <v>208000</v>
      </c>
      <c r="N22" s="451">
        <f t="shared" si="38"/>
        <v>212000</v>
      </c>
      <c r="O22" s="451">
        <f t="shared" si="38"/>
        <v>212000</v>
      </c>
      <c r="P22" s="451">
        <f t="shared" si="38"/>
        <v>223000</v>
      </c>
      <c r="Q22" s="451">
        <f t="shared" si="38"/>
        <v>215000</v>
      </c>
      <c r="R22" s="451">
        <f t="shared" si="38"/>
        <v>225000</v>
      </c>
      <c r="S22" s="451">
        <f t="shared" si="38"/>
        <v>230000</v>
      </c>
      <c r="T22" s="451">
        <f t="shared" si="38"/>
        <v>212000</v>
      </c>
      <c r="U22" s="451">
        <f t="shared" si="38"/>
        <v>208000</v>
      </c>
      <c r="V22" s="451">
        <f t="shared" si="38"/>
        <v>231000</v>
      </c>
      <c r="W22" s="451">
        <f t="shared" si="38"/>
        <v>187000</v>
      </c>
      <c r="X22" s="451">
        <f t="shared" si="38"/>
        <v>197000</v>
      </c>
      <c r="Y22" s="451">
        <f t="shared" si="38"/>
        <v>188000</v>
      </c>
      <c r="Z22" s="451">
        <f t="shared" si="38"/>
        <v>192000</v>
      </c>
      <c r="AA22" s="451">
        <f t="shared" si="38"/>
        <v>182000</v>
      </c>
      <c r="AB22" s="451">
        <f t="shared" si="38"/>
        <v>172000</v>
      </c>
      <c r="AC22" s="451">
        <f t="shared" si="38"/>
        <v>178000</v>
      </c>
      <c r="AD22" s="451">
        <f t="shared" si="38"/>
        <v>190263.15789473685</v>
      </c>
      <c r="AE22" s="451">
        <f t="shared" ref="AE22:CP22" si="39">SUM(AE17:AE21)</f>
        <v>189189.08212796002</v>
      </c>
      <c r="AF22" s="451">
        <f t="shared" si="39"/>
        <v>180936.33739626332</v>
      </c>
      <c r="AG22" s="451">
        <f t="shared" si="39"/>
        <v>184224.40766456659</v>
      </c>
      <c r="AH22" s="451">
        <f t="shared" si="39"/>
        <v>205233.1728112101</v>
      </c>
      <c r="AI22" s="451">
        <f t="shared" si="39"/>
        <v>176159.19315609385</v>
      </c>
      <c r="AJ22" s="451">
        <f t="shared" si="39"/>
        <v>169206.15904790355</v>
      </c>
      <c r="AK22" s="451">
        <f t="shared" si="39"/>
        <v>173540.25243971322</v>
      </c>
      <c r="AL22" s="451">
        <f t="shared" si="39"/>
        <v>192093.39535628937</v>
      </c>
      <c r="AM22" s="451">
        <f t="shared" si="39"/>
        <v>194193.31417662394</v>
      </c>
      <c r="AN22" s="451">
        <f t="shared" si="39"/>
        <v>185124.06890180317</v>
      </c>
      <c r="AO22" s="451">
        <f t="shared" si="39"/>
        <v>187378.71862698242</v>
      </c>
      <c r="AP22" s="451">
        <f t="shared" si="39"/>
        <v>209724.89829459047</v>
      </c>
      <c r="AQ22" s="451">
        <f t="shared" si="39"/>
        <v>309058.88452476647</v>
      </c>
      <c r="AR22" s="451">
        <f t="shared" si="39"/>
        <v>296963.77264121227</v>
      </c>
      <c r="AS22" s="451">
        <f t="shared" si="39"/>
        <v>295870.11825765803</v>
      </c>
      <c r="AT22" s="451">
        <f t="shared" si="39"/>
        <v>323435.22457636322</v>
      </c>
      <c r="AU22" s="451">
        <f t="shared" si="39"/>
        <v>380375.43164838152</v>
      </c>
      <c r="AV22" s="451">
        <f t="shared" si="39"/>
        <v>367304.19115305238</v>
      </c>
      <c r="AW22" s="451">
        <f t="shared" si="39"/>
        <v>368829.0981577232</v>
      </c>
      <c r="AX22" s="451">
        <f t="shared" si="39"/>
        <v>400095.2790408429</v>
      </c>
      <c r="AY22" s="451">
        <f t="shared" si="39"/>
        <v>373219.30863132741</v>
      </c>
      <c r="AZ22" s="451">
        <f t="shared" si="39"/>
        <v>360121.38640669128</v>
      </c>
      <c r="BA22" s="451">
        <f t="shared" si="39"/>
        <v>359002.13418205519</v>
      </c>
      <c r="BB22" s="451">
        <f t="shared" si="39"/>
        <v>388888.17077992612</v>
      </c>
      <c r="BC22" s="451">
        <f t="shared" si="39"/>
        <v>278333.75580382359</v>
      </c>
      <c r="BD22" s="451">
        <f t="shared" si="39"/>
        <v>266415.77361829241</v>
      </c>
      <c r="BE22" s="451">
        <f t="shared" si="39"/>
        <v>256717.97643276124</v>
      </c>
      <c r="BF22" s="451">
        <f t="shared" si="39"/>
        <v>279177.49414512276</v>
      </c>
      <c r="BG22" s="451">
        <f t="shared" si="39"/>
        <v>279594.12110362807</v>
      </c>
      <c r="BH22" s="451">
        <f t="shared" si="39"/>
        <v>265821.62664349336</v>
      </c>
      <c r="BI22" s="451">
        <f t="shared" si="39"/>
        <v>254385.09218335868</v>
      </c>
      <c r="BJ22" s="451">
        <f t="shared" si="39"/>
        <v>280214.16006951989</v>
      </c>
      <c r="BK22" s="451">
        <f t="shared" si="39"/>
        <v>186115.76884477516</v>
      </c>
      <c r="BL22" s="451">
        <f t="shared" si="39"/>
        <v>176231.0797289811</v>
      </c>
      <c r="BM22" s="451">
        <f t="shared" si="39"/>
        <v>168278.07311318704</v>
      </c>
      <c r="BN22" s="451">
        <f t="shared" si="39"/>
        <v>186955.0783130567</v>
      </c>
      <c r="BO22" s="451">
        <f t="shared" si="39"/>
        <v>151740.91191668477</v>
      </c>
      <c r="BP22" s="451">
        <f t="shared" si="39"/>
        <v>146592.6260161851</v>
      </c>
      <c r="BQ22" s="451">
        <f t="shared" si="39"/>
        <v>143174.06261568543</v>
      </c>
      <c r="BR22" s="451">
        <f t="shared" si="39"/>
        <v>153296.39945144471</v>
      </c>
      <c r="BS22" s="451">
        <f t="shared" si="39"/>
        <v>185012.27256897674</v>
      </c>
      <c r="BT22" s="451">
        <f t="shared" si="39"/>
        <v>176370.99166521832</v>
      </c>
      <c r="BU22" s="451">
        <f t="shared" si="39"/>
        <v>169638.92576145992</v>
      </c>
      <c r="BV22" s="451">
        <f t="shared" si="39"/>
        <v>186086.810004345</v>
      </c>
      <c r="BW22" s="451">
        <f t="shared" si="39"/>
        <v>180419.96415381273</v>
      </c>
      <c r="BX22" s="451">
        <f t="shared" si="39"/>
        <v>171742.95350858135</v>
      </c>
      <c r="BY22" s="451">
        <f t="shared" si="39"/>
        <v>163065.94286334998</v>
      </c>
      <c r="BZ22" s="451">
        <f t="shared" si="39"/>
        <v>178536.13947425591</v>
      </c>
      <c r="CA22" s="451">
        <f t="shared" si="39"/>
        <v>102697.64544862046</v>
      </c>
      <c r="CB22" s="451">
        <f t="shared" si="39"/>
        <v>102077.03106669564</v>
      </c>
      <c r="CC22" s="451">
        <f t="shared" si="39"/>
        <v>101456.4166847708</v>
      </c>
      <c r="CD22" s="451">
        <f t="shared" si="39"/>
        <v>102562.90679991309</v>
      </c>
      <c r="CE22" s="451">
        <f t="shared" si="39"/>
        <v>78500</v>
      </c>
      <c r="CF22" s="451">
        <f t="shared" si="39"/>
        <v>78500</v>
      </c>
      <c r="CG22" s="451">
        <f t="shared" si="39"/>
        <v>78500</v>
      </c>
      <c r="CH22" s="451">
        <f t="shared" si="39"/>
        <v>78500</v>
      </c>
      <c r="CI22" s="451">
        <f t="shared" si="39"/>
        <v>61250</v>
      </c>
      <c r="CJ22" s="451">
        <f t="shared" si="39"/>
        <v>61250</v>
      </c>
      <c r="CK22" s="451">
        <f t="shared" si="39"/>
        <v>61250</v>
      </c>
      <c r="CL22" s="451">
        <f t="shared" si="39"/>
        <v>61250</v>
      </c>
      <c r="CM22" s="451">
        <f t="shared" si="39"/>
        <v>81250</v>
      </c>
      <c r="CN22" s="451">
        <f t="shared" si="39"/>
        <v>81250</v>
      </c>
      <c r="CO22" s="451">
        <f t="shared" si="39"/>
        <v>81250</v>
      </c>
      <c r="CP22" s="451">
        <f t="shared" si="39"/>
        <v>81250</v>
      </c>
      <c r="CQ22" s="451">
        <f t="shared" ref="CQ22:DJ22" si="40">SUM(CQ17:CQ21)</f>
        <v>114500</v>
      </c>
      <c r="CR22" s="451">
        <f t="shared" si="40"/>
        <v>114500</v>
      </c>
      <c r="CS22" s="451">
        <f t="shared" si="40"/>
        <v>114500</v>
      </c>
      <c r="CT22" s="451">
        <f t="shared" si="40"/>
        <v>114500</v>
      </c>
      <c r="CU22" s="451">
        <f t="shared" si="40"/>
        <v>96750</v>
      </c>
      <c r="CV22" s="451">
        <f t="shared" si="40"/>
        <v>96750</v>
      </c>
      <c r="CW22" s="451">
        <f t="shared" si="40"/>
        <v>96750</v>
      </c>
      <c r="CX22" s="451">
        <f t="shared" si="40"/>
        <v>96750</v>
      </c>
      <c r="CY22" s="451">
        <f t="shared" si="40"/>
        <v>44750</v>
      </c>
      <c r="CZ22" s="451">
        <f t="shared" si="40"/>
        <v>44750</v>
      </c>
      <c r="DA22" s="451">
        <f t="shared" si="40"/>
        <v>44750</v>
      </c>
      <c r="DB22" s="451">
        <f t="shared" si="40"/>
        <v>44750</v>
      </c>
      <c r="DC22" s="451">
        <f t="shared" si="40"/>
        <v>40250</v>
      </c>
      <c r="DD22" s="451">
        <f t="shared" si="40"/>
        <v>40250</v>
      </c>
      <c r="DE22" s="451">
        <f t="shared" si="40"/>
        <v>40250</v>
      </c>
      <c r="DF22" s="451">
        <f t="shared" si="40"/>
        <v>40250</v>
      </c>
      <c r="DG22" s="451">
        <f t="shared" si="40"/>
        <v>36250</v>
      </c>
      <c r="DH22" s="451">
        <f t="shared" si="40"/>
        <v>36250</v>
      </c>
      <c r="DI22" s="451">
        <f t="shared" si="40"/>
        <v>36250</v>
      </c>
      <c r="DJ22" s="451">
        <f t="shared" si="40"/>
        <v>36250</v>
      </c>
    </row>
    <row r="23" spans="1:114" s="522" customFormat="1" x14ac:dyDescent="0.35">
      <c r="A23" s="5"/>
      <c r="B23" s="461"/>
      <c r="AD23" s="451"/>
      <c r="AE23" s="523"/>
      <c r="AF23" s="523"/>
      <c r="AG23" s="523"/>
      <c r="AH23" s="523"/>
      <c r="AI23" s="523"/>
      <c r="AJ23" s="523"/>
      <c r="AK23" s="523"/>
      <c r="AL23" s="523"/>
      <c r="AM23" s="523"/>
      <c r="AN23" s="523"/>
      <c r="AO23" s="523"/>
      <c r="AP23" s="523"/>
      <c r="AQ23" s="523"/>
      <c r="AR23" s="523"/>
      <c r="AS23" s="523"/>
      <c r="AT23" s="523"/>
      <c r="AU23" s="523"/>
      <c r="AV23" s="523"/>
      <c r="AW23" s="523"/>
      <c r="AX23" s="523"/>
      <c r="AY23" s="523"/>
      <c r="AZ23" s="523"/>
      <c r="BA23" s="523"/>
      <c r="BB23" s="523"/>
      <c r="BC23" s="523"/>
      <c r="BD23" s="523"/>
      <c r="BE23" s="523"/>
      <c r="BF23" s="523"/>
      <c r="BG23" s="523"/>
      <c r="BH23" s="523"/>
      <c r="BI23" s="523"/>
      <c r="BJ23" s="523"/>
      <c r="BK23" s="523"/>
      <c r="BL23" s="523"/>
      <c r="BM23" s="523"/>
      <c r="BN23" s="523"/>
      <c r="BO23" s="523"/>
      <c r="BP23" s="523"/>
      <c r="BQ23" s="523"/>
      <c r="BR23" s="523"/>
      <c r="BS23" s="523"/>
      <c r="BT23" s="523"/>
      <c r="BU23" s="523"/>
      <c r="BV23" s="523"/>
      <c r="BW23" s="523"/>
      <c r="BX23" s="523"/>
      <c r="BY23" s="523"/>
      <c r="BZ23" s="523"/>
      <c r="CA23" s="523"/>
      <c r="CB23" s="523"/>
      <c r="CC23" s="523"/>
      <c r="CD23" s="523"/>
    </row>
    <row r="24" spans="1:114" s="522" customFormat="1" x14ac:dyDescent="0.35">
      <c r="B24" s="463"/>
      <c r="C24" s="451"/>
      <c r="D24" s="451"/>
      <c r="E24" s="451"/>
      <c r="F24" s="451"/>
      <c r="G24" s="451"/>
      <c r="H24" s="451"/>
      <c r="I24" s="451"/>
      <c r="J24" s="451"/>
      <c r="K24" s="451"/>
      <c r="L24" s="451"/>
      <c r="M24" s="451"/>
      <c r="N24" s="451"/>
      <c r="O24" s="451"/>
      <c r="P24" s="451"/>
      <c r="Q24" s="451"/>
      <c r="R24" s="451"/>
      <c r="S24" s="451"/>
      <c r="T24" s="451"/>
      <c r="U24" s="451"/>
      <c r="V24" s="451"/>
      <c r="W24" s="451"/>
      <c r="X24" s="451"/>
      <c r="Y24" s="451"/>
      <c r="Z24" s="451"/>
      <c r="AA24" s="451"/>
      <c r="AB24" s="451"/>
      <c r="AC24" s="451"/>
      <c r="AD24" s="451"/>
      <c r="AE24" s="523"/>
      <c r="AF24" s="523"/>
      <c r="AG24" s="523"/>
      <c r="AH24" s="523"/>
      <c r="AI24" s="523"/>
      <c r="AJ24" s="523"/>
      <c r="AK24" s="523"/>
      <c r="AL24" s="523"/>
      <c r="AM24" s="523"/>
      <c r="AN24" s="523"/>
      <c r="AO24" s="523"/>
      <c r="AP24" s="523"/>
      <c r="AQ24" s="523"/>
      <c r="AR24" s="523"/>
      <c r="AS24" s="523"/>
      <c r="AT24" s="523"/>
      <c r="AU24" s="523"/>
      <c r="AV24" s="523"/>
      <c r="AW24" s="523"/>
      <c r="AX24" s="523"/>
      <c r="AY24" s="523"/>
      <c r="AZ24" s="523"/>
      <c r="BA24" s="523"/>
      <c r="BB24" s="523"/>
      <c r="BC24" s="523"/>
      <c r="BD24" s="523"/>
      <c r="BE24" s="523"/>
      <c r="BF24" s="523"/>
      <c r="BG24" s="523"/>
      <c r="BH24" s="523"/>
      <c r="BI24" s="523"/>
      <c r="BJ24" s="523"/>
      <c r="BK24" s="523"/>
      <c r="BL24" s="523"/>
      <c r="BM24" s="523"/>
      <c r="BN24" s="523"/>
      <c r="BO24" s="523"/>
      <c r="BP24" s="523"/>
      <c r="BQ24" s="523"/>
      <c r="BR24" s="523"/>
      <c r="BS24" s="523"/>
      <c r="BT24" s="523"/>
      <c r="BU24" s="523"/>
      <c r="BV24" s="523"/>
      <c r="BW24" s="523"/>
      <c r="BX24" s="523"/>
      <c r="BY24" s="523"/>
      <c r="BZ24" s="523"/>
      <c r="CA24" s="523"/>
      <c r="CB24" s="523"/>
      <c r="CC24" s="523"/>
      <c r="CD24" s="523"/>
    </row>
    <row r="25" spans="1:114" s="522" customFormat="1" x14ac:dyDescent="0.35">
      <c r="A25" s="5" t="s">
        <v>81</v>
      </c>
      <c r="B25" s="314" t="s">
        <v>656</v>
      </c>
      <c r="C25" s="557"/>
      <c r="D25" s="557"/>
      <c r="E25" s="557"/>
      <c r="F25" s="557"/>
      <c r="G25" s="558"/>
      <c r="H25" s="558"/>
      <c r="I25" s="558"/>
      <c r="J25" s="558"/>
      <c r="K25" s="558"/>
      <c r="L25" s="558"/>
      <c r="M25" s="558"/>
      <c r="N25" s="558"/>
      <c r="O25" s="558"/>
      <c r="P25" s="558"/>
      <c r="Q25" s="558"/>
      <c r="R25" s="558"/>
      <c r="S25" s="558"/>
      <c r="T25" s="558"/>
      <c r="U25" s="558"/>
      <c r="V25" s="558"/>
      <c r="W25" s="558"/>
      <c r="X25" s="558"/>
      <c r="Y25" s="558"/>
      <c r="Z25" s="558"/>
      <c r="AA25" s="558"/>
      <c r="AB25" s="558"/>
      <c r="AC25" s="558"/>
      <c r="AD25" s="558"/>
      <c r="AE25" s="558"/>
      <c r="AF25" s="558"/>
      <c r="AG25" s="558"/>
      <c r="AH25" s="558"/>
      <c r="AI25" s="558"/>
      <c r="AJ25" s="558"/>
      <c r="AK25" s="558"/>
      <c r="AL25" s="558"/>
      <c r="AM25" s="558"/>
      <c r="AN25" s="558"/>
      <c r="AO25" s="558"/>
      <c r="AP25" s="558"/>
      <c r="AQ25" s="558"/>
      <c r="AR25" s="558"/>
      <c r="AS25" s="558"/>
      <c r="AT25" s="558"/>
      <c r="AU25" s="558"/>
      <c r="AV25" s="558"/>
      <c r="AW25" s="558"/>
      <c r="AX25" s="558"/>
      <c r="AY25" s="558"/>
      <c r="AZ25" s="558"/>
      <c r="BA25" s="558"/>
      <c r="BB25" s="558"/>
      <c r="BC25" s="558"/>
      <c r="BD25" s="558"/>
      <c r="BE25" s="558"/>
      <c r="BF25" s="558"/>
      <c r="BG25" s="558"/>
      <c r="BH25" s="558"/>
      <c r="BI25" s="558"/>
      <c r="BJ25" s="558"/>
      <c r="BK25" s="558"/>
      <c r="BL25" s="558"/>
      <c r="BM25" s="558"/>
      <c r="BN25" s="558"/>
      <c r="BO25" s="558"/>
      <c r="BP25" s="558"/>
      <c r="BQ25" s="558"/>
      <c r="BR25" s="558"/>
      <c r="BS25" s="558"/>
      <c r="BT25" s="558"/>
      <c r="BU25" s="558"/>
      <c r="BV25" s="558"/>
      <c r="BW25" s="558"/>
      <c r="BX25" s="558"/>
      <c r="BY25" s="558"/>
      <c r="BZ25" s="558"/>
      <c r="CA25" s="558"/>
      <c r="CB25" s="558"/>
      <c r="CC25" s="558"/>
      <c r="CD25" s="523"/>
    </row>
    <row r="26" spans="1:114" s="522" customFormat="1" x14ac:dyDescent="0.35">
      <c r="A26" s="5" t="s">
        <v>81</v>
      </c>
      <c r="B26" s="69" t="s">
        <v>130</v>
      </c>
      <c r="C26" s="451">
        <f>C199</f>
        <v>68000</v>
      </c>
      <c r="D26" s="451">
        <f t="shared" ref="D26:E26" si="41">D199</f>
        <v>92000</v>
      </c>
      <c r="E26" s="451">
        <f t="shared" si="41"/>
        <v>83000</v>
      </c>
      <c r="F26" s="451">
        <f t="shared" ref="F26:BQ26" si="42">F199</f>
        <v>89000</v>
      </c>
      <c r="G26" s="451">
        <f t="shared" si="42"/>
        <v>89000</v>
      </c>
      <c r="H26" s="451">
        <f t="shared" si="42"/>
        <v>89000</v>
      </c>
      <c r="I26" s="451">
        <f t="shared" si="42"/>
        <v>107000</v>
      </c>
      <c r="J26" s="451">
        <f t="shared" si="42"/>
        <v>98000</v>
      </c>
      <c r="K26" s="451">
        <f t="shared" si="42"/>
        <v>88000</v>
      </c>
      <c r="L26" s="451">
        <f t="shared" si="42"/>
        <v>89000</v>
      </c>
      <c r="M26" s="451">
        <f t="shared" si="42"/>
        <v>104000</v>
      </c>
      <c r="N26" s="451">
        <f t="shared" si="42"/>
        <v>96000</v>
      </c>
      <c r="O26" s="451">
        <f t="shared" si="42"/>
        <v>93000</v>
      </c>
      <c r="P26" s="451">
        <f t="shared" si="42"/>
        <v>101000</v>
      </c>
      <c r="Q26" s="451">
        <f t="shared" si="42"/>
        <v>93000</v>
      </c>
      <c r="R26" s="451">
        <f t="shared" si="42"/>
        <v>102000</v>
      </c>
      <c r="S26" s="451">
        <f t="shared" si="42"/>
        <v>109000</v>
      </c>
      <c r="T26" s="451">
        <f t="shared" si="42"/>
        <v>97000</v>
      </c>
      <c r="U26" s="451">
        <f t="shared" si="42"/>
        <v>96000</v>
      </c>
      <c r="V26" s="451">
        <f t="shared" si="42"/>
        <v>103000</v>
      </c>
      <c r="W26" s="451">
        <f t="shared" si="42"/>
        <v>90000</v>
      </c>
      <c r="X26" s="451">
        <f t="shared" si="42"/>
        <v>88000</v>
      </c>
      <c r="Y26" s="451">
        <f t="shared" si="42"/>
        <v>96000</v>
      </c>
      <c r="Z26" s="451">
        <f t="shared" si="42"/>
        <v>94000</v>
      </c>
      <c r="AA26" s="451">
        <f t="shared" si="42"/>
        <v>84000</v>
      </c>
      <c r="AB26" s="451">
        <f t="shared" si="42"/>
        <v>83000</v>
      </c>
      <c r="AC26" s="451">
        <f t="shared" si="42"/>
        <v>94000</v>
      </c>
      <c r="AD26" s="451">
        <f t="shared" si="42"/>
        <v>99000</v>
      </c>
      <c r="AE26" s="451">
        <f t="shared" si="42"/>
        <v>87815.11050000001</v>
      </c>
      <c r="AF26" s="451">
        <f t="shared" si="42"/>
        <v>87815.11050000001</v>
      </c>
      <c r="AG26" s="451">
        <f t="shared" si="42"/>
        <v>98201.844000000012</v>
      </c>
      <c r="AH26" s="451">
        <f t="shared" si="42"/>
        <v>103867.33500000001</v>
      </c>
      <c r="AI26" s="451">
        <f t="shared" si="42"/>
        <v>85884.779250000007</v>
      </c>
      <c r="AJ26" s="451">
        <f t="shared" si="42"/>
        <v>85884.779250000007</v>
      </c>
      <c r="AK26" s="451">
        <f t="shared" si="42"/>
        <v>96043.194000000003</v>
      </c>
      <c r="AL26" s="451">
        <f t="shared" si="42"/>
        <v>101584.14750000001</v>
      </c>
      <c r="AM26" s="451">
        <f t="shared" si="42"/>
        <v>86164.546500000011</v>
      </c>
      <c r="AN26" s="451">
        <f t="shared" si="42"/>
        <v>86164.546500000011</v>
      </c>
      <c r="AO26" s="451">
        <f t="shared" si="42"/>
        <v>96356.051999999996</v>
      </c>
      <c r="AP26" s="451">
        <f t="shared" si="42"/>
        <v>101915.05500000001</v>
      </c>
      <c r="AQ26" s="451">
        <f t="shared" si="42"/>
        <v>83711.090250000008</v>
      </c>
      <c r="AR26" s="451">
        <f t="shared" si="42"/>
        <v>83711.090250000008</v>
      </c>
      <c r="AS26" s="451">
        <f t="shared" si="42"/>
        <v>93612.402000000002</v>
      </c>
      <c r="AT26" s="451">
        <f t="shared" si="42"/>
        <v>99013.117500000008</v>
      </c>
      <c r="AU26" s="451">
        <f t="shared" si="42"/>
        <v>111063.41325000001</v>
      </c>
      <c r="AV26" s="451">
        <f t="shared" si="42"/>
        <v>111063.41325000001</v>
      </c>
      <c r="AW26" s="451">
        <f t="shared" si="42"/>
        <v>124199.94600000001</v>
      </c>
      <c r="AX26" s="451">
        <f t="shared" si="42"/>
        <v>131365.32750000001</v>
      </c>
      <c r="AY26" s="451">
        <f t="shared" si="42"/>
        <v>91146.789000000004</v>
      </c>
      <c r="AZ26" s="451">
        <f t="shared" si="42"/>
        <v>91146.789000000004</v>
      </c>
      <c r="BA26" s="451">
        <f t="shared" si="42"/>
        <v>101927.592</v>
      </c>
      <c r="BB26" s="451">
        <f t="shared" si="42"/>
        <v>107808.03000000001</v>
      </c>
      <c r="BC26" s="451">
        <f t="shared" si="42"/>
        <v>16893.589500000002</v>
      </c>
      <c r="BD26" s="451">
        <f t="shared" si="42"/>
        <v>16893.589500000002</v>
      </c>
      <c r="BE26" s="451">
        <f t="shared" si="42"/>
        <v>18891.756000000001</v>
      </c>
      <c r="BF26" s="451">
        <f t="shared" si="42"/>
        <v>19981.665000000001</v>
      </c>
      <c r="BG26" s="451">
        <f t="shared" si="42"/>
        <v>17774.531999999999</v>
      </c>
      <c r="BH26" s="451">
        <f t="shared" si="42"/>
        <v>17774.531999999999</v>
      </c>
      <c r="BI26" s="451">
        <f t="shared" si="42"/>
        <v>19876.896000000004</v>
      </c>
      <c r="BJ26" s="451">
        <f t="shared" si="42"/>
        <v>21023.640000000003</v>
      </c>
      <c r="BK26" s="451">
        <f t="shared" si="42"/>
        <v>14698.347750000001</v>
      </c>
      <c r="BL26" s="451">
        <f t="shared" si="42"/>
        <v>14698.347750000001</v>
      </c>
      <c r="BM26" s="451">
        <f t="shared" si="42"/>
        <v>16436.862000000001</v>
      </c>
      <c r="BN26" s="451">
        <f t="shared" si="42"/>
        <v>17385.142500000002</v>
      </c>
      <c r="BO26" s="451">
        <f t="shared" si="42"/>
        <v>13161.615750000001</v>
      </c>
      <c r="BP26" s="451">
        <f t="shared" si="42"/>
        <v>13161.615750000001</v>
      </c>
      <c r="BQ26" s="451">
        <f t="shared" si="42"/>
        <v>14718.366</v>
      </c>
      <c r="BR26" s="451">
        <f t="shared" ref="BR26:DJ26" si="43">BR199</f>
        <v>15567.502500000002</v>
      </c>
      <c r="BS26" s="451">
        <f t="shared" si="43"/>
        <v>14527.3905</v>
      </c>
      <c r="BT26" s="451">
        <f t="shared" si="43"/>
        <v>14527.3905</v>
      </c>
      <c r="BU26" s="451">
        <f t="shared" si="43"/>
        <v>16245.684000000003</v>
      </c>
      <c r="BV26" s="451">
        <f t="shared" si="43"/>
        <v>17182.935000000001</v>
      </c>
      <c r="BW26" s="451">
        <f t="shared" si="43"/>
        <v>0</v>
      </c>
      <c r="BX26" s="451">
        <f t="shared" si="43"/>
        <v>0</v>
      </c>
      <c r="BY26" s="451">
        <f t="shared" si="43"/>
        <v>0</v>
      </c>
      <c r="BZ26" s="451">
        <f t="shared" si="43"/>
        <v>0</v>
      </c>
      <c r="CA26" s="451">
        <f t="shared" si="43"/>
        <v>0</v>
      </c>
      <c r="CB26" s="451">
        <f t="shared" si="43"/>
        <v>0</v>
      </c>
      <c r="CC26" s="451">
        <f t="shared" si="43"/>
        <v>0</v>
      </c>
      <c r="CD26" s="636">
        <f t="shared" si="43"/>
        <v>0</v>
      </c>
      <c r="CE26" s="636">
        <f t="shared" si="43"/>
        <v>0</v>
      </c>
      <c r="CF26" s="636">
        <f t="shared" si="43"/>
        <v>0</v>
      </c>
      <c r="CG26" s="636">
        <f t="shared" si="43"/>
        <v>0</v>
      </c>
      <c r="CH26" s="636">
        <f t="shared" si="43"/>
        <v>0</v>
      </c>
      <c r="CI26" s="636">
        <f t="shared" si="43"/>
        <v>0</v>
      </c>
      <c r="CJ26" s="636">
        <f t="shared" si="43"/>
        <v>0</v>
      </c>
      <c r="CK26" s="636">
        <f t="shared" si="43"/>
        <v>0</v>
      </c>
      <c r="CL26" s="636">
        <f t="shared" si="43"/>
        <v>0</v>
      </c>
      <c r="CM26" s="636">
        <f t="shared" si="43"/>
        <v>0</v>
      </c>
      <c r="CN26" s="636">
        <f t="shared" si="43"/>
        <v>0</v>
      </c>
      <c r="CO26" s="636">
        <f t="shared" si="43"/>
        <v>0</v>
      </c>
      <c r="CP26" s="636">
        <f t="shared" si="43"/>
        <v>0</v>
      </c>
      <c r="CQ26" s="636">
        <f t="shared" si="43"/>
        <v>0</v>
      </c>
      <c r="CR26" s="636">
        <f t="shared" si="43"/>
        <v>0</v>
      </c>
      <c r="CS26" s="636">
        <f t="shared" si="43"/>
        <v>0</v>
      </c>
      <c r="CT26" s="636">
        <f t="shared" si="43"/>
        <v>0</v>
      </c>
      <c r="CU26" s="636">
        <f t="shared" si="43"/>
        <v>0</v>
      </c>
      <c r="CV26" s="636">
        <f t="shared" si="43"/>
        <v>0</v>
      </c>
      <c r="CW26" s="636">
        <f t="shared" si="43"/>
        <v>0</v>
      </c>
      <c r="CX26" s="636">
        <f t="shared" si="43"/>
        <v>0</v>
      </c>
      <c r="CY26" s="636">
        <f t="shared" si="43"/>
        <v>0</v>
      </c>
      <c r="CZ26" s="636">
        <f t="shared" si="43"/>
        <v>0</v>
      </c>
      <c r="DA26" s="636">
        <f t="shared" si="43"/>
        <v>0</v>
      </c>
      <c r="DB26" s="636">
        <f t="shared" si="43"/>
        <v>0</v>
      </c>
      <c r="DC26" s="636">
        <f t="shared" si="43"/>
        <v>0</v>
      </c>
      <c r="DD26" s="636">
        <f t="shared" si="43"/>
        <v>0</v>
      </c>
      <c r="DE26" s="636">
        <f t="shared" si="43"/>
        <v>0</v>
      </c>
      <c r="DF26" s="636">
        <f t="shared" si="43"/>
        <v>0</v>
      </c>
      <c r="DG26" s="636">
        <f t="shared" si="43"/>
        <v>0</v>
      </c>
      <c r="DH26" s="636">
        <f t="shared" si="43"/>
        <v>0</v>
      </c>
      <c r="DI26" s="636">
        <f t="shared" si="43"/>
        <v>0</v>
      </c>
      <c r="DJ26" s="636">
        <f t="shared" si="43"/>
        <v>0</v>
      </c>
    </row>
    <row r="27" spans="1:114" s="522" customFormat="1" x14ac:dyDescent="0.35">
      <c r="A27" s="5" t="s">
        <v>81</v>
      </c>
      <c r="B27" s="69" t="s">
        <v>131</v>
      </c>
      <c r="C27" s="451">
        <f>C533</f>
        <v>80000</v>
      </c>
      <c r="D27" s="451">
        <f t="shared" ref="D27:E27" si="44">D533</f>
        <v>68000</v>
      </c>
      <c r="E27" s="451">
        <f t="shared" si="44"/>
        <v>83000</v>
      </c>
      <c r="F27" s="451">
        <f t="shared" ref="F27:AD27" si="45">F533</f>
        <v>94000</v>
      </c>
      <c r="G27" s="451">
        <f t="shared" si="45"/>
        <v>76000</v>
      </c>
      <c r="H27" s="451">
        <f t="shared" si="45"/>
        <v>71000</v>
      </c>
      <c r="I27" s="451">
        <f t="shared" si="45"/>
        <v>70000</v>
      </c>
      <c r="J27" s="451">
        <f t="shared" si="45"/>
        <v>70000</v>
      </c>
      <c r="K27" s="451">
        <f t="shared" si="45"/>
        <v>68000</v>
      </c>
      <c r="L27" s="451">
        <f t="shared" si="45"/>
        <v>73000</v>
      </c>
      <c r="M27" s="451">
        <f t="shared" si="45"/>
        <v>72000</v>
      </c>
      <c r="N27" s="451">
        <f t="shared" si="45"/>
        <v>83000</v>
      </c>
      <c r="O27" s="451">
        <f t="shared" si="45"/>
        <v>74000</v>
      </c>
      <c r="P27" s="451">
        <f t="shared" si="45"/>
        <v>74000</v>
      </c>
      <c r="Q27" s="451">
        <f t="shared" si="45"/>
        <v>75000</v>
      </c>
      <c r="R27" s="451">
        <f t="shared" si="45"/>
        <v>79000</v>
      </c>
      <c r="S27" s="451">
        <f t="shared" si="45"/>
        <v>65000</v>
      </c>
      <c r="T27" s="451">
        <f t="shared" si="45"/>
        <v>70000</v>
      </c>
      <c r="U27" s="451">
        <f t="shared" si="45"/>
        <v>67000</v>
      </c>
      <c r="V27" s="451">
        <f t="shared" si="45"/>
        <v>85000</v>
      </c>
      <c r="W27" s="451">
        <f t="shared" si="45"/>
        <v>68000</v>
      </c>
      <c r="X27" s="451">
        <f t="shared" si="45"/>
        <v>76000</v>
      </c>
      <c r="Y27" s="451">
        <f t="shared" si="45"/>
        <v>57000</v>
      </c>
      <c r="Z27" s="451">
        <f t="shared" si="45"/>
        <v>56000</v>
      </c>
      <c r="AA27" s="451">
        <f t="shared" si="45"/>
        <v>64000</v>
      </c>
      <c r="AB27" s="451">
        <f t="shared" si="45"/>
        <v>54000</v>
      </c>
      <c r="AC27" s="451">
        <f t="shared" si="45"/>
        <v>45000</v>
      </c>
      <c r="AD27" s="451">
        <f t="shared" si="45"/>
        <v>62000</v>
      </c>
      <c r="AE27" s="451">
        <f t="shared" ref="AE27:CP27" si="46">AE533</f>
        <v>65660.900271562015</v>
      </c>
      <c r="AF27" s="451">
        <f t="shared" si="46"/>
        <v>57820.792776450136</v>
      </c>
      <c r="AG27" s="451">
        <f t="shared" si="46"/>
        <v>49980.685281338257</v>
      </c>
      <c r="AH27" s="451">
        <f t="shared" si="46"/>
        <v>63958.77167064957</v>
      </c>
      <c r="AI27" s="451">
        <f t="shared" si="46"/>
        <v>55320.077623289159</v>
      </c>
      <c r="AJ27" s="451">
        <f t="shared" si="46"/>
        <v>48714.695220508365</v>
      </c>
      <c r="AK27" s="451">
        <f t="shared" si="46"/>
        <v>42109.312817727572</v>
      </c>
      <c r="AL27" s="451">
        <f t="shared" si="46"/>
        <v>53886.014338474903</v>
      </c>
      <c r="AM27" s="451">
        <f t="shared" si="46"/>
        <v>72157.182717792733</v>
      </c>
      <c r="AN27" s="451">
        <f t="shared" si="46"/>
        <v>63541.399706713011</v>
      </c>
      <c r="AO27" s="451">
        <f t="shared" si="46"/>
        <v>54925.616695633282</v>
      </c>
      <c r="AP27" s="451">
        <f t="shared" si="46"/>
        <v>70286.650879860943</v>
      </c>
      <c r="AQ27" s="451">
        <f t="shared" si="46"/>
        <v>96231.733923528125</v>
      </c>
      <c r="AR27" s="451">
        <f t="shared" si="46"/>
        <v>84741.377634151635</v>
      </c>
      <c r="AS27" s="451">
        <f t="shared" si="46"/>
        <v>73251.021344775145</v>
      </c>
      <c r="AT27" s="451">
        <f t="shared" si="46"/>
        <v>93737.11709754508</v>
      </c>
      <c r="AU27" s="451">
        <f t="shared" si="46"/>
        <v>103998.0571909624</v>
      </c>
      <c r="AV27" s="451">
        <f t="shared" si="46"/>
        <v>91580.378720399734</v>
      </c>
      <c r="AW27" s="451">
        <f t="shared" si="46"/>
        <v>79162.700249837057</v>
      </c>
      <c r="AX27" s="451">
        <f t="shared" si="46"/>
        <v>101302.11383880077</v>
      </c>
      <c r="AY27" s="451">
        <f t="shared" si="46"/>
        <v>104210.34369976101</v>
      </c>
      <c r="AZ27" s="451">
        <f t="shared" si="46"/>
        <v>91767.317586356716</v>
      </c>
      <c r="BA27" s="451">
        <f t="shared" si="46"/>
        <v>79324.29147295242</v>
      </c>
      <c r="BB27" s="451">
        <f t="shared" si="46"/>
        <v>101508.89724092981</v>
      </c>
      <c r="BC27" s="451">
        <f t="shared" si="46"/>
        <v>94822.445763632408</v>
      </c>
      <c r="BD27" s="451">
        <f t="shared" si="46"/>
        <v>83500.362687377783</v>
      </c>
      <c r="BE27" s="451">
        <f t="shared" si="46"/>
        <v>72178.279611123173</v>
      </c>
      <c r="BF27" s="451">
        <f t="shared" si="46"/>
        <v>92364.361937866604</v>
      </c>
      <c r="BG27" s="451">
        <f t="shared" si="46"/>
        <v>109577.40904844666</v>
      </c>
      <c r="BH27" s="451">
        <f t="shared" si="46"/>
        <v>96493.539311318702</v>
      </c>
      <c r="BI27" s="451">
        <f t="shared" si="46"/>
        <v>83409.669574190732</v>
      </c>
      <c r="BJ27" s="451">
        <f t="shared" si="46"/>
        <v>106736.83206604386</v>
      </c>
      <c r="BK27" s="451">
        <f t="shared" si="46"/>
        <v>78645.057777536378</v>
      </c>
      <c r="BL27" s="451">
        <f t="shared" si="46"/>
        <v>69254.603117532039</v>
      </c>
      <c r="BM27" s="451">
        <f t="shared" si="46"/>
        <v>59864.148457527699</v>
      </c>
      <c r="BN27" s="451">
        <f t="shared" si="46"/>
        <v>76606.340647403864</v>
      </c>
      <c r="BO27" s="451">
        <f t="shared" si="46"/>
        <v>40961.049695850532</v>
      </c>
      <c r="BP27" s="451">
        <f t="shared" si="46"/>
        <v>36070.178090375834</v>
      </c>
      <c r="BQ27" s="451">
        <f t="shared" si="46"/>
        <v>31179.30648490115</v>
      </c>
      <c r="BR27" s="451">
        <f t="shared" si="46"/>
        <v>39899.21572887247</v>
      </c>
      <c r="BS27" s="451">
        <f t="shared" si="46"/>
        <v>68752.191190527912</v>
      </c>
      <c r="BT27" s="451">
        <f t="shared" si="46"/>
        <v>60542.974331957412</v>
      </c>
      <c r="BU27" s="451">
        <f t="shared" si="46"/>
        <v>52333.757473386919</v>
      </c>
      <c r="BV27" s="451">
        <f t="shared" si="46"/>
        <v>66969.927004127734</v>
      </c>
      <c r="BW27" s="451">
        <f t="shared" si="46"/>
        <v>69036.465946122087</v>
      </c>
      <c r="BX27" s="451">
        <f t="shared" si="46"/>
        <v>60793.305833152292</v>
      </c>
      <c r="BY27" s="451">
        <f t="shared" si="46"/>
        <v>52550.145720182489</v>
      </c>
      <c r="BZ27" s="451">
        <f t="shared" si="46"/>
        <v>67246.832500543125</v>
      </c>
      <c r="CA27" s="451">
        <f t="shared" si="46"/>
        <v>4937.7631761894409</v>
      </c>
      <c r="CB27" s="451">
        <f t="shared" si="46"/>
        <v>4348.1795133608512</v>
      </c>
      <c r="CC27" s="451">
        <f t="shared" si="46"/>
        <v>3758.5958505322615</v>
      </c>
      <c r="CD27" s="451">
        <f t="shared" si="46"/>
        <v>4809.7614599174449</v>
      </c>
      <c r="CE27" s="451">
        <f t="shared" si="46"/>
        <v>0</v>
      </c>
      <c r="CF27" s="451">
        <f t="shared" si="46"/>
        <v>0</v>
      </c>
      <c r="CG27" s="451">
        <f t="shared" si="46"/>
        <v>0</v>
      </c>
      <c r="CH27" s="451">
        <f t="shared" si="46"/>
        <v>0</v>
      </c>
      <c r="CI27" s="451">
        <f t="shared" si="46"/>
        <v>0</v>
      </c>
      <c r="CJ27" s="451">
        <f t="shared" si="46"/>
        <v>0</v>
      </c>
      <c r="CK27" s="451">
        <f t="shared" si="46"/>
        <v>0</v>
      </c>
      <c r="CL27" s="451">
        <f t="shared" si="46"/>
        <v>0</v>
      </c>
      <c r="CM27" s="451">
        <f t="shared" si="46"/>
        <v>0</v>
      </c>
      <c r="CN27" s="451">
        <f t="shared" si="46"/>
        <v>0</v>
      </c>
      <c r="CO27" s="451">
        <f t="shared" si="46"/>
        <v>0</v>
      </c>
      <c r="CP27" s="451">
        <f t="shared" si="46"/>
        <v>0</v>
      </c>
      <c r="CQ27" s="451">
        <f t="shared" ref="CQ27:DJ27" si="47">CQ533</f>
        <v>0</v>
      </c>
      <c r="CR27" s="451">
        <f t="shared" si="47"/>
        <v>0</v>
      </c>
      <c r="CS27" s="451">
        <f t="shared" si="47"/>
        <v>0</v>
      </c>
      <c r="CT27" s="451">
        <f t="shared" si="47"/>
        <v>0</v>
      </c>
      <c r="CU27" s="451">
        <f t="shared" si="47"/>
        <v>0</v>
      </c>
      <c r="CV27" s="451">
        <f t="shared" si="47"/>
        <v>0</v>
      </c>
      <c r="CW27" s="451">
        <f t="shared" si="47"/>
        <v>0</v>
      </c>
      <c r="CX27" s="451">
        <f t="shared" si="47"/>
        <v>0</v>
      </c>
      <c r="CY27" s="451">
        <f t="shared" si="47"/>
        <v>0</v>
      </c>
      <c r="CZ27" s="451">
        <f t="shared" si="47"/>
        <v>0</v>
      </c>
      <c r="DA27" s="451">
        <f t="shared" si="47"/>
        <v>0</v>
      </c>
      <c r="DB27" s="451">
        <f t="shared" si="47"/>
        <v>0</v>
      </c>
      <c r="DC27" s="451">
        <f t="shared" si="47"/>
        <v>0</v>
      </c>
      <c r="DD27" s="451">
        <f t="shared" si="47"/>
        <v>0</v>
      </c>
      <c r="DE27" s="451">
        <f t="shared" si="47"/>
        <v>0</v>
      </c>
      <c r="DF27" s="451">
        <f t="shared" si="47"/>
        <v>0</v>
      </c>
      <c r="DG27" s="451">
        <f t="shared" si="47"/>
        <v>0</v>
      </c>
      <c r="DH27" s="451">
        <f t="shared" si="47"/>
        <v>0</v>
      </c>
      <c r="DI27" s="451">
        <f t="shared" si="47"/>
        <v>0</v>
      </c>
      <c r="DJ27" s="451">
        <f t="shared" si="47"/>
        <v>0</v>
      </c>
    </row>
    <row r="28" spans="1:114" s="522" customFormat="1" x14ac:dyDescent="0.35">
      <c r="A28" s="5" t="s">
        <v>81</v>
      </c>
      <c r="B28" s="69" t="s">
        <v>22</v>
      </c>
      <c r="C28" s="451">
        <f>C754</f>
        <v>1000</v>
      </c>
      <c r="D28" s="451">
        <f t="shared" ref="D28:E28" si="48">D754</f>
        <v>9000</v>
      </c>
      <c r="E28" s="451">
        <f t="shared" si="48"/>
        <v>35000</v>
      </c>
      <c r="F28" s="451">
        <f t="shared" ref="F28:AD28" si="49">F754</f>
        <v>35000</v>
      </c>
      <c r="G28" s="451">
        <f t="shared" si="49"/>
        <v>22000</v>
      </c>
      <c r="H28" s="451">
        <f t="shared" si="49"/>
        <v>23000</v>
      </c>
      <c r="I28" s="451">
        <f t="shared" si="49"/>
        <v>2000</v>
      </c>
      <c r="J28" s="451">
        <f t="shared" si="49"/>
        <v>13000</v>
      </c>
      <c r="K28" s="451">
        <f t="shared" si="49"/>
        <v>15000</v>
      </c>
      <c r="L28" s="451">
        <f t="shared" si="49"/>
        <v>16000</v>
      </c>
      <c r="M28" s="451">
        <f t="shared" si="49"/>
        <v>16000</v>
      </c>
      <c r="N28" s="451">
        <f t="shared" si="49"/>
        <v>18000</v>
      </c>
      <c r="O28" s="451">
        <f t="shared" si="49"/>
        <v>30000</v>
      </c>
      <c r="P28" s="451">
        <f t="shared" si="49"/>
        <v>33000</v>
      </c>
      <c r="Q28" s="451">
        <f t="shared" si="49"/>
        <v>33000</v>
      </c>
      <c r="R28" s="451">
        <f t="shared" si="49"/>
        <v>29000</v>
      </c>
      <c r="S28" s="451">
        <f t="shared" si="49"/>
        <v>40000</v>
      </c>
      <c r="T28" s="451">
        <f t="shared" si="49"/>
        <v>31000</v>
      </c>
      <c r="U28" s="451">
        <f t="shared" si="49"/>
        <v>30000</v>
      </c>
      <c r="V28" s="451">
        <f t="shared" si="49"/>
        <v>28000</v>
      </c>
      <c r="W28" s="451">
        <f t="shared" si="49"/>
        <v>15000</v>
      </c>
      <c r="X28" s="451">
        <f t="shared" si="49"/>
        <v>24000</v>
      </c>
      <c r="Y28" s="451">
        <f t="shared" si="49"/>
        <v>23000</v>
      </c>
      <c r="Z28" s="451">
        <f t="shared" si="49"/>
        <v>29000</v>
      </c>
      <c r="AA28" s="451">
        <f t="shared" si="49"/>
        <v>22000</v>
      </c>
      <c r="AB28" s="451">
        <f t="shared" si="49"/>
        <v>20000</v>
      </c>
      <c r="AC28" s="451">
        <f t="shared" si="49"/>
        <v>23000</v>
      </c>
      <c r="AD28" s="451">
        <f t="shared" si="49"/>
        <v>15000</v>
      </c>
      <c r="AE28" s="451">
        <f t="shared" ref="AE28:CP28" si="50">AE754</f>
        <v>22500</v>
      </c>
      <c r="AF28" s="451">
        <f t="shared" si="50"/>
        <v>22500</v>
      </c>
      <c r="AG28" s="451">
        <f t="shared" si="50"/>
        <v>22500</v>
      </c>
      <c r="AH28" s="451">
        <f t="shared" si="50"/>
        <v>22500</v>
      </c>
      <c r="AI28" s="451">
        <f t="shared" si="50"/>
        <v>22500</v>
      </c>
      <c r="AJ28" s="451">
        <f t="shared" si="50"/>
        <v>22500</v>
      </c>
      <c r="AK28" s="451">
        <f t="shared" si="50"/>
        <v>22500</v>
      </c>
      <c r="AL28" s="451">
        <f t="shared" si="50"/>
        <v>22500</v>
      </c>
      <c r="AM28" s="451">
        <f t="shared" si="50"/>
        <v>22500</v>
      </c>
      <c r="AN28" s="451">
        <f t="shared" si="50"/>
        <v>22500</v>
      </c>
      <c r="AO28" s="451">
        <f t="shared" si="50"/>
        <v>22500</v>
      </c>
      <c r="AP28" s="451">
        <f t="shared" si="50"/>
        <v>22500</v>
      </c>
      <c r="AQ28" s="451">
        <f t="shared" si="50"/>
        <v>22500</v>
      </c>
      <c r="AR28" s="451">
        <f t="shared" si="50"/>
        <v>22500</v>
      </c>
      <c r="AS28" s="451">
        <f t="shared" si="50"/>
        <v>22500</v>
      </c>
      <c r="AT28" s="451">
        <f t="shared" si="50"/>
        <v>22500</v>
      </c>
      <c r="AU28" s="451">
        <f t="shared" si="50"/>
        <v>22500</v>
      </c>
      <c r="AV28" s="451">
        <f t="shared" si="50"/>
        <v>22500</v>
      </c>
      <c r="AW28" s="451">
        <f t="shared" si="50"/>
        <v>22500</v>
      </c>
      <c r="AX28" s="451">
        <f t="shared" si="50"/>
        <v>22500</v>
      </c>
      <c r="AY28" s="451">
        <f t="shared" si="50"/>
        <v>22500</v>
      </c>
      <c r="AZ28" s="451">
        <f t="shared" si="50"/>
        <v>22500</v>
      </c>
      <c r="BA28" s="451">
        <f t="shared" si="50"/>
        <v>22500</v>
      </c>
      <c r="BB28" s="451">
        <f t="shared" si="50"/>
        <v>22500</v>
      </c>
      <c r="BC28" s="451">
        <f t="shared" si="50"/>
        <v>22500</v>
      </c>
      <c r="BD28" s="451">
        <f t="shared" si="50"/>
        <v>22500</v>
      </c>
      <c r="BE28" s="451">
        <f t="shared" si="50"/>
        <v>22500</v>
      </c>
      <c r="BF28" s="451">
        <f t="shared" si="50"/>
        <v>22500</v>
      </c>
      <c r="BG28" s="451">
        <f t="shared" si="50"/>
        <v>22500</v>
      </c>
      <c r="BH28" s="451">
        <f t="shared" si="50"/>
        <v>22500</v>
      </c>
      <c r="BI28" s="451">
        <f t="shared" si="50"/>
        <v>22500</v>
      </c>
      <c r="BJ28" s="451">
        <f t="shared" si="50"/>
        <v>22500</v>
      </c>
      <c r="BK28" s="451">
        <f t="shared" si="50"/>
        <v>0</v>
      </c>
      <c r="BL28" s="451">
        <f t="shared" si="50"/>
        <v>0</v>
      </c>
      <c r="BM28" s="451">
        <f t="shared" si="50"/>
        <v>0</v>
      </c>
      <c r="BN28" s="451">
        <f t="shared" si="50"/>
        <v>0</v>
      </c>
      <c r="BO28" s="451">
        <f t="shared" si="50"/>
        <v>0</v>
      </c>
      <c r="BP28" s="451">
        <f t="shared" si="50"/>
        <v>0</v>
      </c>
      <c r="BQ28" s="451">
        <f t="shared" si="50"/>
        <v>0</v>
      </c>
      <c r="BR28" s="451">
        <f t="shared" si="50"/>
        <v>0</v>
      </c>
      <c r="BS28" s="451">
        <f t="shared" si="50"/>
        <v>0</v>
      </c>
      <c r="BT28" s="451">
        <f t="shared" si="50"/>
        <v>0</v>
      </c>
      <c r="BU28" s="451">
        <f t="shared" si="50"/>
        <v>0</v>
      </c>
      <c r="BV28" s="451">
        <f t="shared" si="50"/>
        <v>0</v>
      </c>
      <c r="BW28" s="451">
        <f t="shared" si="50"/>
        <v>0</v>
      </c>
      <c r="BX28" s="451">
        <f t="shared" si="50"/>
        <v>0</v>
      </c>
      <c r="BY28" s="451">
        <f t="shared" si="50"/>
        <v>0</v>
      </c>
      <c r="BZ28" s="451">
        <f t="shared" si="50"/>
        <v>0</v>
      </c>
      <c r="CA28" s="451">
        <f t="shared" si="50"/>
        <v>0</v>
      </c>
      <c r="CB28" s="451">
        <f t="shared" si="50"/>
        <v>0</v>
      </c>
      <c r="CC28" s="451">
        <f t="shared" si="50"/>
        <v>0</v>
      </c>
      <c r="CD28" s="451">
        <f t="shared" si="50"/>
        <v>0</v>
      </c>
      <c r="CE28" s="451">
        <f t="shared" si="50"/>
        <v>0</v>
      </c>
      <c r="CF28" s="451">
        <f t="shared" si="50"/>
        <v>0</v>
      </c>
      <c r="CG28" s="451">
        <f t="shared" si="50"/>
        <v>0</v>
      </c>
      <c r="CH28" s="451">
        <f t="shared" si="50"/>
        <v>0</v>
      </c>
      <c r="CI28" s="451">
        <f t="shared" si="50"/>
        <v>0</v>
      </c>
      <c r="CJ28" s="451">
        <f t="shared" si="50"/>
        <v>0</v>
      </c>
      <c r="CK28" s="451">
        <f t="shared" si="50"/>
        <v>0</v>
      </c>
      <c r="CL28" s="451">
        <f t="shared" si="50"/>
        <v>0</v>
      </c>
      <c r="CM28" s="451">
        <f t="shared" si="50"/>
        <v>0</v>
      </c>
      <c r="CN28" s="451">
        <f t="shared" si="50"/>
        <v>0</v>
      </c>
      <c r="CO28" s="451">
        <f t="shared" si="50"/>
        <v>0</v>
      </c>
      <c r="CP28" s="451">
        <f t="shared" si="50"/>
        <v>0</v>
      </c>
      <c r="CQ28" s="451">
        <f t="shared" ref="CQ28:DJ28" si="51">CQ754</f>
        <v>0</v>
      </c>
      <c r="CR28" s="451">
        <f t="shared" si="51"/>
        <v>0</v>
      </c>
      <c r="CS28" s="451">
        <f t="shared" si="51"/>
        <v>0</v>
      </c>
      <c r="CT28" s="451">
        <f t="shared" si="51"/>
        <v>0</v>
      </c>
      <c r="CU28" s="451">
        <f t="shared" si="51"/>
        <v>0</v>
      </c>
      <c r="CV28" s="451">
        <f t="shared" si="51"/>
        <v>0</v>
      </c>
      <c r="CW28" s="451">
        <f t="shared" si="51"/>
        <v>0</v>
      </c>
      <c r="CX28" s="451">
        <f t="shared" si="51"/>
        <v>0</v>
      </c>
      <c r="CY28" s="451">
        <f t="shared" si="51"/>
        <v>0</v>
      </c>
      <c r="CZ28" s="451">
        <f t="shared" si="51"/>
        <v>0</v>
      </c>
      <c r="DA28" s="451">
        <f t="shared" si="51"/>
        <v>0</v>
      </c>
      <c r="DB28" s="451">
        <f t="shared" si="51"/>
        <v>0</v>
      </c>
      <c r="DC28" s="451">
        <f t="shared" si="51"/>
        <v>0</v>
      </c>
      <c r="DD28" s="451">
        <f t="shared" si="51"/>
        <v>0</v>
      </c>
      <c r="DE28" s="451">
        <f t="shared" si="51"/>
        <v>0</v>
      </c>
      <c r="DF28" s="451">
        <f t="shared" si="51"/>
        <v>0</v>
      </c>
      <c r="DG28" s="451">
        <f t="shared" si="51"/>
        <v>0</v>
      </c>
      <c r="DH28" s="451">
        <f t="shared" si="51"/>
        <v>0</v>
      </c>
      <c r="DI28" s="451">
        <f t="shared" si="51"/>
        <v>0</v>
      </c>
      <c r="DJ28" s="451">
        <f t="shared" si="51"/>
        <v>0</v>
      </c>
    </row>
    <row r="29" spans="1:114" s="522" customFormat="1" x14ac:dyDescent="0.35">
      <c r="A29" s="5" t="s">
        <v>81</v>
      </c>
      <c r="B29" s="69" t="s">
        <v>653</v>
      </c>
      <c r="C29" s="451">
        <f>C994</f>
        <v>0</v>
      </c>
      <c r="D29" s="451">
        <f t="shared" ref="D29:E29" si="52">D994</f>
        <v>0</v>
      </c>
      <c r="E29" s="451">
        <f t="shared" si="52"/>
        <v>0</v>
      </c>
      <c r="F29" s="451">
        <f t="shared" ref="F29:AD29" si="53">F994</f>
        <v>0</v>
      </c>
      <c r="G29" s="451">
        <f t="shared" si="53"/>
        <v>0</v>
      </c>
      <c r="H29" s="451">
        <f t="shared" si="53"/>
        <v>0</v>
      </c>
      <c r="I29" s="451">
        <f t="shared" si="53"/>
        <v>0</v>
      </c>
      <c r="J29" s="451">
        <f t="shared" si="53"/>
        <v>0</v>
      </c>
      <c r="K29" s="451">
        <f t="shared" si="53"/>
        <v>0</v>
      </c>
      <c r="L29" s="451">
        <f t="shared" si="53"/>
        <v>0</v>
      </c>
      <c r="M29" s="451">
        <f t="shared" si="53"/>
        <v>0</v>
      </c>
      <c r="N29" s="451">
        <f t="shared" si="53"/>
        <v>0</v>
      </c>
      <c r="O29" s="451">
        <f t="shared" si="53"/>
        <v>0</v>
      </c>
      <c r="P29" s="451">
        <f t="shared" si="53"/>
        <v>0</v>
      </c>
      <c r="Q29" s="451">
        <f t="shared" si="53"/>
        <v>0</v>
      </c>
      <c r="R29" s="451">
        <f t="shared" si="53"/>
        <v>0</v>
      </c>
      <c r="S29" s="451">
        <f t="shared" si="53"/>
        <v>0</v>
      </c>
      <c r="T29" s="451">
        <f t="shared" si="53"/>
        <v>0</v>
      </c>
      <c r="U29" s="451">
        <f t="shared" si="53"/>
        <v>0</v>
      </c>
      <c r="V29" s="451">
        <f t="shared" si="53"/>
        <v>0</v>
      </c>
      <c r="W29" s="451">
        <f t="shared" si="53"/>
        <v>0</v>
      </c>
      <c r="X29" s="451">
        <f t="shared" si="53"/>
        <v>0</v>
      </c>
      <c r="Y29" s="451">
        <f t="shared" si="53"/>
        <v>0</v>
      </c>
      <c r="Z29" s="451">
        <f t="shared" si="53"/>
        <v>0</v>
      </c>
      <c r="AA29" s="451">
        <f t="shared" si="53"/>
        <v>0</v>
      </c>
      <c r="AB29" s="451">
        <f t="shared" si="53"/>
        <v>0</v>
      </c>
      <c r="AC29" s="451">
        <f t="shared" si="53"/>
        <v>0</v>
      </c>
      <c r="AD29" s="451">
        <f t="shared" si="53"/>
        <v>0</v>
      </c>
      <c r="AE29" s="451">
        <f t="shared" ref="AE29:CP29" si="54">AE994</f>
        <v>0</v>
      </c>
      <c r="AF29" s="451">
        <f t="shared" si="54"/>
        <v>0</v>
      </c>
      <c r="AG29" s="451">
        <f t="shared" si="54"/>
        <v>0</v>
      </c>
      <c r="AH29" s="451">
        <f t="shared" si="54"/>
        <v>0</v>
      </c>
      <c r="AI29" s="451">
        <f t="shared" si="54"/>
        <v>0</v>
      </c>
      <c r="AJ29" s="451">
        <f t="shared" si="54"/>
        <v>0</v>
      </c>
      <c r="AK29" s="451">
        <f t="shared" si="54"/>
        <v>0</v>
      </c>
      <c r="AL29" s="451">
        <f t="shared" si="54"/>
        <v>0</v>
      </c>
      <c r="AM29" s="451">
        <f t="shared" si="54"/>
        <v>0</v>
      </c>
      <c r="AN29" s="451">
        <f t="shared" si="54"/>
        <v>0</v>
      </c>
      <c r="AO29" s="451">
        <f t="shared" si="54"/>
        <v>0</v>
      </c>
      <c r="AP29" s="451">
        <f t="shared" si="54"/>
        <v>0</v>
      </c>
      <c r="AQ29" s="451">
        <f t="shared" si="54"/>
        <v>64574.999999999993</v>
      </c>
      <c r="AR29" s="451">
        <f t="shared" si="54"/>
        <v>64574.999999999993</v>
      </c>
      <c r="AS29" s="451">
        <f t="shared" si="54"/>
        <v>64574.999999999993</v>
      </c>
      <c r="AT29" s="451">
        <f t="shared" si="54"/>
        <v>64574.999999999993</v>
      </c>
      <c r="AU29" s="451">
        <f t="shared" si="54"/>
        <v>87500</v>
      </c>
      <c r="AV29" s="451">
        <f t="shared" si="54"/>
        <v>87500</v>
      </c>
      <c r="AW29" s="451">
        <f t="shared" si="54"/>
        <v>87500</v>
      </c>
      <c r="AX29" s="451">
        <f t="shared" si="54"/>
        <v>87500</v>
      </c>
      <c r="AY29" s="451">
        <f t="shared" si="54"/>
        <v>97825</v>
      </c>
      <c r="AZ29" s="451">
        <f t="shared" si="54"/>
        <v>97825</v>
      </c>
      <c r="BA29" s="451">
        <f t="shared" si="54"/>
        <v>97825</v>
      </c>
      <c r="BB29" s="451">
        <f t="shared" si="54"/>
        <v>97825</v>
      </c>
      <c r="BC29" s="451">
        <f t="shared" si="54"/>
        <v>96075</v>
      </c>
      <c r="BD29" s="451">
        <f t="shared" si="54"/>
        <v>96075</v>
      </c>
      <c r="BE29" s="451">
        <f t="shared" si="54"/>
        <v>96075</v>
      </c>
      <c r="BF29" s="451">
        <f t="shared" si="54"/>
        <v>96075</v>
      </c>
      <c r="BG29" s="451">
        <f t="shared" si="54"/>
        <v>85400</v>
      </c>
      <c r="BH29" s="451">
        <f t="shared" si="54"/>
        <v>85400</v>
      </c>
      <c r="BI29" s="451">
        <f t="shared" si="54"/>
        <v>85400</v>
      </c>
      <c r="BJ29" s="451">
        <f t="shared" si="54"/>
        <v>85400</v>
      </c>
      <c r="BK29" s="451">
        <f t="shared" si="54"/>
        <v>60899.999999999993</v>
      </c>
      <c r="BL29" s="451">
        <f t="shared" si="54"/>
        <v>60899.999999999993</v>
      </c>
      <c r="BM29" s="451">
        <f t="shared" si="54"/>
        <v>60899.999999999993</v>
      </c>
      <c r="BN29" s="451">
        <f t="shared" si="54"/>
        <v>60899.999999999993</v>
      </c>
      <c r="BO29" s="451">
        <f t="shared" si="54"/>
        <v>65800</v>
      </c>
      <c r="BP29" s="451">
        <f t="shared" si="54"/>
        <v>65800</v>
      </c>
      <c r="BQ29" s="451">
        <f t="shared" si="54"/>
        <v>65800</v>
      </c>
      <c r="BR29" s="451">
        <f t="shared" si="54"/>
        <v>65800</v>
      </c>
      <c r="BS29" s="451">
        <f t="shared" si="54"/>
        <v>67550</v>
      </c>
      <c r="BT29" s="451">
        <f t="shared" si="54"/>
        <v>67550</v>
      </c>
      <c r="BU29" s="451">
        <f t="shared" si="54"/>
        <v>67550</v>
      </c>
      <c r="BV29" s="451">
        <f t="shared" si="54"/>
        <v>67550</v>
      </c>
      <c r="BW29" s="451">
        <f t="shared" si="54"/>
        <v>75425</v>
      </c>
      <c r="BX29" s="451">
        <f t="shared" si="54"/>
        <v>75425</v>
      </c>
      <c r="BY29" s="451">
        <f t="shared" si="54"/>
        <v>75425</v>
      </c>
      <c r="BZ29" s="451">
        <f t="shared" si="54"/>
        <v>75425</v>
      </c>
      <c r="CA29" s="451">
        <f t="shared" si="54"/>
        <v>68250</v>
      </c>
      <c r="CB29" s="451">
        <f t="shared" si="54"/>
        <v>68250</v>
      </c>
      <c r="CC29" s="451">
        <f t="shared" si="54"/>
        <v>68250</v>
      </c>
      <c r="CD29" s="451">
        <f t="shared" si="54"/>
        <v>68250</v>
      </c>
      <c r="CE29" s="451">
        <f t="shared" si="54"/>
        <v>54950</v>
      </c>
      <c r="CF29" s="451">
        <f t="shared" si="54"/>
        <v>54950</v>
      </c>
      <c r="CG29" s="451">
        <f t="shared" si="54"/>
        <v>54950</v>
      </c>
      <c r="CH29" s="451">
        <f t="shared" si="54"/>
        <v>54950</v>
      </c>
      <c r="CI29" s="451">
        <f t="shared" si="54"/>
        <v>42875</v>
      </c>
      <c r="CJ29" s="451">
        <f t="shared" si="54"/>
        <v>42875</v>
      </c>
      <c r="CK29" s="451">
        <f t="shared" si="54"/>
        <v>42875</v>
      </c>
      <c r="CL29" s="451">
        <f t="shared" si="54"/>
        <v>42875</v>
      </c>
      <c r="CM29" s="451">
        <f t="shared" si="54"/>
        <v>56875</v>
      </c>
      <c r="CN29" s="451">
        <f t="shared" si="54"/>
        <v>56875</v>
      </c>
      <c r="CO29" s="451">
        <f t="shared" si="54"/>
        <v>56875</v>
      </c>
      <c r="CP29" s="451">
        <f t="shared" si="54"/>
        <v>56875</v>
      </c>
      <c r="CQ29" s="451">
        <f t="shared" ref="CQ29:DJ29" si="55">CQ994</f>
        <v>80150</v>
      </c>
      <c r="CR29" s="451">
        <f t="shared" si="55"/>
        <v>80150</v>
      </c>
      <c r="CS29" s="451">
        <f t="shared" si="55"/>
        <v>80150</v>
      </c>
      <c r="CT29" s="451">
        <f t="shared" si="55"/>
        <v>80150</v>
      </c>
      <c r="CU29" s="451">
        <f t="shared" si="55"/>
        <v>67725</v>
      </c>
      <c r="CV29" s="451">
        <f t="shared" si="55"/>
        <v>67725</v>
      </c>
      <c r="CW29" s="451">
        <f t="shared" si="55"/>
        <v>67725</v>
      </c>
      <c r="CX29" s="451">
        <f t="shared" si="55"/>
        <v>67725</v>
      </c>
      <c r="CY29" s="451">
        <f t="shared" si="55"/>
        <v>31324.999999999996</v>
      </c>
      <c r="CZ29" s="451">
        <f t="shared" si="55"/>
        <v>31324.999999999996</v>
      </c>
      <c r="DA29" s="451">
        <f t="shared" si="55"/>
        <v>31324.999999999996</v>
      </c>
      <c r="DB29" s="451">
        <f t="shared" si="55"/>
        <v>31324.999999999996</v>
      </c>
      <c r="DC29" s="451">
        <f t="shared" si="55"/>
        <v>28175</v>
      </c>
      <c r="DD29" s="451">
        <f t="shared" si="55"/>
        <v>28175</v>
      </c>
      <c r="DE29" s="451">
        <f t="shared" si="55"/>
        <v>28175</v>
      </c>
      <c r="DF29" s="451">
        <f t="shared" si="55"/>
        <v>28175</v>
      </c>
      <c r="DG29" s="451">
        <f t="shared" si="55"/>
        <v>25375</v>
      </c>
      <c r="DH29" s="451">
        <f t="shared" si="55"/>
        <v>25375</v>
      </c>
      <c r="DI29" s="451">
        <f t="shared" si="55"/>
        <v>25375</v>
      </c>
      <c r="DJ29" s="451">
        <f t="shared" si="55"/>
        <v>25375</v>
      </c>
    </row>
    <row r="30" spans="1:114" s="522" customFormat="1" x14ac:dyDescent="0.35">
      <c r="A30" s="5" t="s">
        <v>81</v>
      </c>
      <c r="B30" s="69" t="s">
        <v>654</v>
      </c>
      <c r="C30" s="451">
        <f>C1248</f>
        <v>0</v>
      </c>
      <c r="D30" s="451">
        <f t="shared" ref="D30:E30" si="56">D1248</f>
        <v>0</v>
      </c>
      <c r="E30" s="451">
        <f t="shared" si="56"/>
        <v>0</v>
      </c>
      <c r="F30" s="451">
        <f t="shared" ref="F30:AD30" si="57">F1248</f>
        <v>0</v>
      </c>
      <c r="G30" s="451">
        <f t="shared" si="57"/>
        <v>0</v>
      </c>
      <c r="H30" s="451">
        <f t="shared" si="57"/>
        <v>0</v>
      </c>
      <c r="I30" s="451">
        <f t="shared" si="57"/>
        <v>0</v>
      </c>
      <c r="J30" s="451">
        <f t="shared" si="57"/>
        <v>0</v>
      </c>
      <c r="K30" s="451">
        <f t="shared" si="57"/>
        <v>0</v>
      </c>
      <c r="L30" s="451">
        <f t="shared" si="57"/>
        <v>0</v>
      </c>
      <c r="M30" s="451">
        <f t="shared" si="57"/>
        <v>0</v>
      </c>
      <c r="N30" s="451">
        <f t="shared" si="57"/>
        <v>0</v>
      </c>
      <c r="O30" s="451">
        <f t="shared" si="57"/>
        <v>0</v>
      </c>
      <c r="P30" s="451">
        <f t="shared" si="57"/>
        <v>0</v>
      </c>
      <c r="Q30" s="451">
        <f t="shared" si="57"/>
        <v>0</v>
      </c>
      <c r="R30" s="451">
        <f t="shared" si="57"/>
        <v>0</v>
      </c>
      <c r="S30" s="451">
        <f t="shared" si="57"/>
        <v>0</v>
      </c>
      <c r="T30" s="451">
        <f t="shared" si="57"/>
        <v>0</v>
      </c>
      <c r="U30" s="451">
        <f t="shared" si="57"/>
        <v>0</v>
      </c>
      <c r="V30" s="451">
        <f t="shared" si="57"/>
        <v>0</v>
      </c>
      <c r="W30" s="451">
        <f t="shared" si="57"/>
        <v>0</v>
      </c>
      <c r="X30" s="451">
        <f t="shared" si="57"/>
        <v>0</v>
      </c>
      <c r="Y30" s="451">
        <f t="shared" si="57"/>
        <v>0</v>
      </c>
      <c r="Z30" s="451">
        <f t="shared" si="57"/>
        <v>0</v>
      </c>
      <c r="AA30" s="451">
        <f t="shared" si="57"/>
        <v>0</v>
      </c>
      <c r="AB30" s="451">
        <f t="shared" si="57"/>
        <v>0</v>
      </c>
      <c r="AC30" s="451">
        <f t="shared" si="57"/>
        <v>0</v>
      </c>
      <c r="AD30" s="451">
        <f t="shared" si="57"/>
        <v>0</v>
      </c>
      <c r="AE30" s="451">
        <f t="shared" ref="AE30:CP30" si="58">AE1248</f>
        <v>0</v>
      </c>
      <c r="AF30" s="451">
        <f t="shared" si="58"/>
        <v>0</v>
      </c>
      <c r="AG30" s="451">
        <f t="shared" si="58"/>
        <v>0</v>
      </c>
      <c r="AH30" s="451">
        <f t="shared" si="58"/>
        <v>0</v>
      </c>
      <c r="AI30" s="451">
        <f t="shared" si="58"/>
        <v>0</v>
      </c>
      <c r="AJ30" s="451">
        <f t="shared" si="58"/>
        <v>0</v>
      </c>
      <c r="AK30" s="451">
        <f t="shared" si="58"/>
        <v>0</v>
      </c>
      <c r="AL30" s="451">
        <f t="shared" si="58"/>
        <v>0</v>
      </c>
      <c r="AM30" s="451">
        <f t="shared" si="58"/>
        <v>0</v>
      </c>
      <c r="AN30" s="451">
        <f t="shared" si="58"/>
        <v>0</v>
      </c>
      <c r="AO30" s="451">
        <f t="shared" si="58"/>
        <v>0</v>
      </c>
      <c r="AP30" s="451">
        <f t="shared" si="58"/>
        <v>0</v>
      </c>
      <c r="AQ30" s="451">
        <f t="shared" si="58"/>
        <v>0</v>
      </c>
      <c r="AR30" s="451">
        <f t="shared" si="58"/>
        <v>0</v>
      </c>
      <c r="AS30" s="451">
        <f t="shared" si="58"/>
        <v>0</v>
      </c>
      <c r="AT30" s="451">
        <f t="shared" si="58"/>
        <v>0</v>
      </c>
      <c r="AU30" s="451">
        <f t="shared" si="58"/>
        <v>0</v>
      </c>
      <c r="AV30" s="451">
        <f t="shared" si="58"/>
        <v>0</v>
      </c>
      <c r="AW30" s="451">
        <f t="shared" si="58"/>
        <v>0</v>
      </c>
      <c r="AX30" s="451">
        <f t="shared" si="58"/>
        <v>0</v>
      </c>
      <c r="AY30" s="451">
        <f t="shared" si="58"/>
        <v>0</v>
      </c>
      <c r="AZ30" s="451">
        <f t="shared" si="58"/>
        <v>0</v>
      </c>
      <c r="BA30" s="451">
        <f t="shared" si="58"/>
        <v>0</v>
      </c>
      <c r="BB30" s="451">
        <f t="shared" si="58"/>
        <v>0</v>
      </c>
      <c r="BC30" s="451">
        <f t="shared" si="58"/>
        <v>0</v>
      </c>
      <c r="BD30" s="451">
        <f t="shared" si="58"/>
        <v>0</v>
      </c>
      <c r="BE30" s="451">
        <f t="shared" si="58"/>
        <v>0</v>
      </c>
      <c r="BF30" s="451">
        <f t="shared" si="58"/>
        <v>0</v>
      </c>
      <c r="BG30" s="451">
        <f t="shared" si="58"/>
        <v>0</v>
      </c>
      <c r="BH30" s="451">
        <f t="shared" si="58"/>
        <v>0</v>
      </c>
      <c r="BI30" s="451">
        <f t="shared" si="58"/>
        <v>0</v>
      </c>
      <c r="BJ30" s="451">
        <f t="shared" si="58"/>
        <v>0</v>
      </c>
      <c r="BK30" s="451">
        <f t="shared" si="58"/>
        <v>0</v>
      </c>
      <c r="BL30" s="451">
        <f t="shared" si="58"/>
        <v>0</v>
      </c>
      <c r="BM30" s="451">
        <f t="shared" si="58"/>
        <v>0</v>
      </c>
      <c r="BN30" s="451">
        <f t="shared" si="58"/>
        <v>0</v>
      </c>
      <c r="BO30" s="451">
        <f t="shared" si="58"/>
        <v>0</v>
      </c>
      <c r="BP30" s="451">
        <f t="shared" si="58"/>
        <v>0</v>
      </c>
      <c r="BQ30" s="451">
        <f t="shared" si="58"/>
        <v>0</v>
      </c>
      <c r="BR30" s="451">
        <f t="shared" si="58"/>
        <v>0</v>
      </c>
      <c r="BS30" s="451">
        <f t="shared" si="58"/>
        <v>0</v>
      </c>
      <c r="BT30" s="451">
        <f t="shared" si="58"/>
        <v>0</v>
      </c>
      <c r="BU30" s="451">
        <f t="shared" si="58"/>
        <v>0</v>
      </c>
      <c r="BV30" s="451">
        <f t="shared" si="58"/>
        <v>0</v>
      </c>
      <c r="BW30" s="451">
        <f t="shared" si="58"/>
        <v>0</v>
      </c>
      <c r="BX30" s="451">
        <f t="shared" si="58"/>
        <v>0</v>
      </c>
      <c r="BY30" s="451">
        <f t="shared" si="58"/>
        <v>0</v>
      </c>
      <c r="BZ30" s="451">
        <f t="shared" si="58"/>
        <v>0</v>
      </c>
      <c r="CA30" s="451">
        <f t="shared" si="58"/>
        <v>0</v>
      </c>
      <c r="CB30" s="451">
        <f t="shared" si="58"/>
        <v>0</v>
      </c>
      <c r="CC30" s="451">
        <f t="shared" si="58"/>
        <v>0</v>
      </c>
      <c r="CD30" s="451">
        <f t="shared" si="58"/>
        <v>0</v>
      </c>
      <c r="CE30" s="451">
        <f t="shared" si="58"/>
        <v>0</v>
      </c>
      <c r="CF30" s="451">
        <f t="shared" si="58"/>
        <v>0</v>
      </c>
      <c r="CG30" s="451">
        <f t="shared" si="58"/>
        <v>0</v>
      </c>
      <c r="CH30" s="451">
        <f t="shared" si="58"/>
        <v>0</v>
      </c>
      <c r="CI30" s="451">
        <f t="shared" si="58"/>
        <v>0</v>
      </c>
      <c r="CJ30" s="451">
        <f t="shared" si="58"/>
        <v>0</v>
      </c>
      <c r="CK30" s="451">
        <f t="shared" si="58"/>
        <v>0</v>
      </c>
      <c r="CL30" s="451">
        <f t="shared" si="58"/>
        <v>0</v>
      </c>
      <c r="CM30" s="451">
        <f t="shared" si="58"/>
        <v>0</v>
      </c>
      <c r="CN30" s="451">
        <f t="shared" si="58"/>
        <v>0</v>
      </c>
      <c r="CO30" s="451">
        <f t="shared" si="58"/>
        <v>0</v>
      </c>
      <c r="CP30" s="451">
        <f t="shared" si="58"/>
        <v>0</v>
      </c>
      <c r="CQ30" s="451">
        <f t="shared" ref="CQ30:DJ30" si="59">CQ1248</f>
        <v>0</v>
      </c>
      <c r="CR30" s="451">
        <f t="shared" si="59"/>
        <v>0</v>
      </c>
      <c r="CS30" s="451">
        <f t="shared" si="59"/>
        <v>0</v>
      </c>
      <c r="CT30" s="451">
        <f t="shared" si="59"/>
        <v>0</v>
      </c>
      <c r="CU30" s="451">
        <f t="shared" si="59"/>
        <v>0</v>
      </c>
      <c r="CV30" s="451">
        <f t="shared" si="59"/>
        <v>0</v>
      </c>
      <c r="CW30" s="451">
        <f t="shared" si="59"/>
        <v>0</v>
      </c>
      <c r="CX30" s="451">
        <f t="shared" si="59"/>
        <v>0</v>
      </c>
      <c r="CY30" s="451">
        <f t="shared" si="59"/>
        <v>0</v>
      </c>
      <c r="CZ30" s="451">
        <f t="shared" si="59"/>
        <v>0</v>
      </c>
      <c r="DA30" s="451">
        <f t="shared" si="59"/>
        <v>0</v>
      </c>
      <c r="DB30" s="451">
        <f t="shared" si="59"/>
        <v>0</v>
      </c>
      <c r="DC30" s="451">
        <f t="shared" si="59"/>
        <v>0</v>
      </c>
      <c r="DD30" s="451">
        <f t="shared" si="59"/>
        <v>0</v>
      </c>
      <c r="DE30" s="451">
        <f t="shared" si="59"/>
        <v>0</v>
      </c>
      <c r="DF30" s="451">
        <f t="shared" si="59"/>
        <v>0</v>
      </c>
      <c r="DG30" s="451">
        <f t="shared" si="59"/>
        <v>0</v>
      </c>
      <c r="DH30" s="451">
        <f t="shared" si="59"/>
        <v>0</v>
      </c>
      <c r="DI30" s="451">
        <f t="shared" si="59"/>
        <v>0</v>
      </c>
      <c r="DJ30" s="451">
        <f t="shared" si="59"/>
        <v>0</v>
      </c>
    </row>
    <row r="31" spans="1:114" s="522" customFormat="1" x14ac:dyDescent="0.35">
      <c r="A31" s="5" t="s">
        <v>81</v>
      </c>
      <c r="B31" s="69" t="s">
        <v>655</v>
      </c>
      <c r="C31" s="451">
        <f t="shared" ref="C31:AD31" si="60">SUM(C26:C30)</f>
        <v>149000</v>
      </c>
      <c r="D31" s="451">
        <f t="shared" si="60"/>
        <v>169000</v>
      </c>
      <c r="E31" s="451">
        <f t="shared" si="60"/>
        <v>201000</v>
      </c>
      <c r="F31" s="451">
        <f t="shared" si="60"/>
        <v>218000</v>
      </c>
      <c r="G31" s="451">
        <f t="shared" si="60"/>
        <v>187000</v>
      </c>
      <c r="H31" s="451">
        <f t="shared" si="60"/>
        <v>183000</v>
      </c>
      <c r="I31" s="451">
        <f t="shared" si="60"/>
        <v>179000</v>
      </c>
      <c r="J31" s="451">
        <f t="shared" si="60"/>
        <v>181000</v>
      </c>
      <c r="K31" s="451">
        <f t="shared" si="60"/>
        <v>171000</v>
      </c>
      <c r="L31" s="451">
        <f t="shared" si="60"/>
        <v>178000</v>
      </c>
      <c r="M31" s="451">
        <f t="shared" si="60"/>
        <v>192000</v>
      </c>
      <c r="N31" s="451">
        <f t="shared" si="60"/>
        <v>197000</v>
      </c>
      <c r="O31" s="451">
        <f t="shared" si="60"/>
        <v>197000</v>
      </c>
      <c r="P31" s="451">
        <f t="shared" si="60"/>
        <v>208000</v>
      </c>
      <c r="Q31" s="451">
        <f t="shared" si="60"/>
        <v>201000</v>
      </c>
      <c r="R31" s="451">
        <f t="shared" si="60"/>
        <v>210000</v>
      </c>
      <c r="S31" s="451">
        <f t="shared" si="60"/>
        <v>214000</v>
      </c>
      <c r="T31" s="451">
        <f t="shared" si="60"/>
        <v>198000</v>
      </c>
      <c r="U31" s="451">
        <f t="shared" si="60"/>
        <v>193000</v>
      </c>
      <c r="V31" s="451">
        <f t="shared" si="60"/>
        <v>216000</v>
      </c>
      <c r="W31" s="451">
        <f t="shared" si="60"/>
        <v>173000</v>
      </c>
      <c r="X31" s="451">
        <f t="shared" si="60"/>
        <v>188000</v>
      </c>
      <c r="Y31" s="451">
        <f t="shared" si="60"/>
        <v>176000</v>
      </c>
      <c r="Z31" s="451">
        <f>SUM(Z26:Z30)</f>
        <v>179000</v>
      </c>
      <c r="AA31" s="451">
        <f t="shared" si="60"/>
        <v>170000</v>
      </c>
      <c r="AB31" s="451">
        <f t="shared" si="60"/>
        <v>157000</v>
      </c>
      <c r="AC31" s="451">
        <f t="shared" si="60"/>
        <v>162000</v>
      </c>
      <c r="AD31" s="451">
        <f t="shared" si="60"/>
        <v>176000</v>
      </c>
      <c r="AE31" s="451">
        <f t="shared" ref="AE31:CP31" si="61">SUM(AE26:AE30)</f>
        <v>175976.01077156203</v>
      </c>
      <c r="AF31" s="451">
        <f t="shared" si="61"/>
        <v>168135.90327645015</v>
      </c>
      <c r="AG31" s="451">
        <f t="shared" si="61"/>
        <v>170682.52928133827</v>
      </c>
      <c r="AH31" s="451">
        <f t="shared" si="61"/>
        <v>190326.10667064958</v>
      </c>
      <c r="AI31" s="451">
        <f t="shared" si="61"/>
        <v>163704.85687328916</v>
      </c>
      <c r="AJ31" s="451">
        <f t="shared" si="61"/>
        <v>157099.47447050837</v>
      </c>
      <c r="AK31" s="451">
        <f t="shared" si="61"/>
        <v>160652.50681772758</v>
      </c>
      <c r="AL31" s="451">
        <f t="shared" si="61"/>
        <v>177970.16183847492</v>
      </c>
      <c r="AM31" s="451">
        <f t="shared" si="61"/>
        <v>180821.72921779274</v>
      </c>
      <c r="AN31" s="451">
        <f t="shared" si="61"/>
        <v>172205.94620671304</v>
      </c>
      <c r="AO31" s="451">
        <f t="shared" si="61"/>
        <v>173781.66869563327</v>
      </c>
      <c r="AP31" s="451">
        <f t="shared" si="61"/>
        <v>194701.70587986097</v>
      </c>
      <c r="AQ31" s="451">
        <f t="shared" si="61"/>
        <v>267017.82417352812</v>
      </c>
      <c r="AR31" s="451">
        <f t="shared" si="61"/>
        <v>255527.46788415164</v>
      </c>
      <c r="AS31" s="451">
        <f t="shared" si="61"/>
        <v>253938.42334477516</v>
      </c>
      <c r="AT31" s="451">
        <f t="shared" si="61"/>
        <v>279825.23459754506</v>
      </c>
      <c r="AU31" s="451">
        <f t="shared" si="61"/>
        <v>325061.47044096241</v>
      </c>
      <c r="AV31" s="451">
        <f t="shared" si="61"/>
        <v>312643.79197039973</v>
      </c>
      <c r="AW31" s="451">
        <f t="shared" si="61"/>
        <v>313362.64624983707</v>
      </c>
      <c r="AX31" s="451">
        <f t="shared" si="61"/>
        <v>342667.44133880077</v>
      </c>
      <c r="AY31" s="451">
        <f t="shared" si="61"/>
        <v>315682.13269976102</v>
      </c>
      <c r="AZ31" s="451">
        <f t="shared" si="61"/>
        <v>303239.10658635671</v>
      </c>
      <c r="BA31" s="451">
        <f t="shared" si="61"/>
        <v>301576.88347295241</v>
      </c>
      <c r="BB31" s="451">
        <f t="shared" si="61"/>
        <v>329641.9272409298</v>
      </c>
      <c r="BC31" s="451">
        <f t="shared" si="61"/>
        <v>230291.03526363242</v>
      </c>
      <c r="BD31" s="451">
        <f t="shared" si="61"/>
        <v>218968.95218737778</v>
      </c>
      <c r="BE31" s="451">
        <f t="shared" si="61"/>
        <v>209645.03561112317</v>
      </c>
      <c r="BF31" s="451">
        <f t="shared" si="61"/>
        <v>230921.02693786661</v>
      </c>
      <c r="BG31" s="451">
        <f t="shared" si="61"/>
        <v>235251.94104844666</v>
      </c>
      <c r="BH31" s="451">
        <f t="shared" si="61"/>
        <v>222168.07131131869</v>
      </c>
      <c r="BI31" s="451">
        <f t="shared" si="61"/>
        <v>211186.56557419075</v>
      </c>
      <c r="BJ31" s="451">
        <f t="shared" si="61"/>
        <v>235660.47206604388</v>
      </c>
      <c r="BK31" s="451">
        <f t="shared" si="61"/>
        <v>154243.40552753638</v>
      </c>
      <c r="BL31" s="451">
        <f t="shared" si="61"/>
        <v>144852.95086753202</v>
      </c>
      <c r="BM31" s="451">
        <f t="shared" si="61"/>
        <v>137201.01045752771</v>
      </c>
      <c r="BN31" s="451">
        <f t="shared" si="61"/>
        <v>154891.48314740387</v>
      </c>
      <c r="BO31" s="451">
        <f t="shared" si="61"/>
        <v>119922.66544585054</v>
      </c>
      <c r="BP31" s="451">
        <f t="shared" si="61"/>
        <v>115031.79384037583</v>
      </c>
      <c r="BQ31" s="451">
        <f t="shared" si="61"/>
        <v>111697.67248490115</v>
      </c>
      <c r="BR31" s="451">
        <f t="shared" si="61"/>
        <v>121266.71822887247</v>
      </c>
      <c r="BS31" s="451">
        <f t="shared" si="61"/>
        <v>150829.58169052791</v>
      </c>
      <c r="BT31" s="451">
        <f t="shared" si="61"/>
        <v>142620.36483195741</v>
      </c>
      <c r="BU31" s="451">
        <f t="shared" si="61"/>
        <v>136129.44147338692</v>
      </c>
      <c r="BV31" s="451">
        <f t="shared" si="61"/>
        <v>151702.86200412773</v>
      </c>
      <c r="BW31" s="451">
        <f t="shared" si="61"/>
        <v>144461.46594612207</v>
      </c>
      <c r="BX31" s="451">
        <f t="shared" si="61"/>
        <v>136218.30583315229</v>
      </c>
      <c r="BY31" s="451">
        <f t="shared" si="61"/>
        <v>127975.14572018248</v>
      </c>
      <c r="BZ31" s="451">
        <f t="shared" si="61"/>
        <v>142671.83250054313</v>
      </c>
      <c r="CA31" s="451">
        <f t="shared" si="61"/>
        <v>73187.763176189444</v>
      </c>
      <c r="CB31" s="451">
        <f t="shared" si="61"/>
        <v>72598.179513360854</v>
      </c>
      <c r="CC31" s="451">
        <f t="shared" si="61"/>
        <v>72008.595850532263</v>
      </c>
      <c r="CD31" s="451">
        <f t="shared" si="61"/>
        <v>73059.761459917441</v>
      </c>
      <c r="CE31" s="451">
        <f t="shared" si="61"/>
        <v>54950</v>
      </c>
      <c r="CF31" s="451">
        <f t="shared" si="61"/>
        <v>54950</v>
      </c>
      <c r="CG31" s="451">
        <f t="shared" si="61"/>
        <v>54950</v>
      </c>
      <c r="CH31" s="451">
        <f t="shared" si="61"/>
        <v>54950</v>
      </c>
      <c r="CI31" s="451">
        <f t="shared" si="61"/>
        <v>42875</v>
      </c>
      <c r="CJ31" s="451">
        <f t="shared" si="61"/>
        <v>42875</v>
      </c>
      <c r="CK31" s="451">
        <f t="shared" si="61"/>
        <v>42875</v>
      </c>
      <c r="CL31" s="451">
        <f t="shared" si="61"/>
        <v>42875</v>
      </c>
      <c r="CM31" s="451">
        <f t="shared" si="61"/>
        <v>56875</v>
      </c>
      <c r="CN31" s="451">
        <f t="shared" si="61"/>
        <v>56875</v>
      </c>
      <c r="CO31" s="451">
        <f t="shared" si="61"/>
        <v>56875</v>
      </c>
      <c r="CP31" s="451">
        <f t="shared" si="61"/>
        <v>56875</v>
      </c>
      <c r="CQ31" s="451">
        <f t="shared" ref="CQ31:DJ31" si="62">SUM(CQ26:CQ30)</f>
        <v>80150</v>
      </c>
      <c r="CR31" s="451">
        <f t="shared" si="62"/>
        <v>80150</v>
      </c>
      <c r="CS31" s="451">
        <f t="shared" si="62"/>
        <v>80150</v>
      </c>
      <c r="CT31" s="451">
        <f t="shared" si="62"/>
        <v>80150</v>
      </c>
      <c r="CU31" s="451">
        <f t="shared" si="62"/>
        <v>67725</v>
      </c>
      <c r="CV31" s="451">
        <f t="shared" si="62"/>
        <v>67725</v>
      </c>
      <c r="CW31" s="451">
        <f t="shared" si="62"/>
        <v>67725</v>
      </c>
      <c r="CX31" s="451">
        <f t="shared" si="62"/>
        <v>67725</v>
      </c>
      <c r="CY31" s="451">
        <f t="shared" si="62"/>
        <v>31324.999999999996</v>
      </c>
      <c r="CZ31" s="451">
        <f t="shared" si="62"/>
        <v>31324.999999999996</v>
      </c>
      <c r="DA31" s="451">
        <f t="shared" si="62"/>
        <v>31324.999999999996</v>
      </c>
      <c r="DB31" s="451">
        <f t="shared" si="62"/>
        <v>31324.999999999996</v>
      </c>
      <c r="DC31" s="451">
        <f t="shared" si="62"/>
        <v>28175</v>
      </c>
      <c r="DD31" s="451">
        <f t="shared" si="62"/>
        <v>28175</v>
      </c>
      <c r="DE31" s="451">
        <f t="shared" si="62"/>
        <v>28175</v>
      </c>
      <c r="DF31" s="451">
        <f t="shared" si="62"/>
        <v>28175</v>
      </c>
      <c r="DG31" s="451">
        <f t="shared" si="62"/>
        <v>25375</v>
      </c>
      <c r="DH31" s="451">
        <f t="shared" si="62"/>
        <v>25375</v>
      </c>
      <c r="DI31" s="451">
        <f t="shared" si="62"/>
        <v>25375</v>
      </c>
      <c r="DJ31" s="451">
        <f t="shared" si="62"/>
        <v>25375</v>
      </c>
    </row>
    <row r="32" spans="1:114" s="522" customFormat="1" x14ac:dyDescent="0.35">
      <c r="A32" s="5"/>
      <c r="B32" s="461"/>
      <c r="C32" s="529"/>
      <c r="D32" s="529"/>
      <c r="E32" s="529"/>
      <c r="F32" s="529"/>
      <c r="G32" s="529"/>
      <c r="H32" s="529"/>
      <c r="I32" s="529"/>
      <c r="J32" s="529"/>
      <c r="K32" s="529"/>
      <c r="L32" s="529"/>
      <c r="M32" s="529"/>
      <c r="N32" s="529"/>
      <c r="O32" s="529"/>
      <c r="P32" s="529"/>
      <c r="Q32" s="529"/>
      <c r="R32" s="529"/>
      <c r="S32" s="529"/>
      <c r="T32" s="529"/>
      <c r="U32" s="529"/>
      <c r="V32" s="529"/>
      <c r="W32" s="529"/>
      <c r="X32" s="529"/>
      <c r="Y32" s="529"/>
      <c r="Z32" s="529"/>
      <c r="AA32" s="529"/>
      <c r="AB32" s="529"/>
      <c r="AC32" s="529"/>
      <c r="AD32" s="528"/>
      <c r="AE32" s="523"/>
      <c r="AF32" s="523"/>
      <c r="AG32" s="523"/>
      <c r="AH32" s="523"/>
      <c r="AI32" s="523"/>
      <c r="AJ32" s="523"/>
      <c r="AK32" s="523"/>
      <c r="AL32" s="523"/>
      <c r="AM32" s="523"/>
      <c r="AN32" s="523"/>
      <c r="AO32" s="523"/>
      <c r="AP32" s="523"/>
      <c r="AQ32" s="523"/>
      <c r="AR32" s="523"/>
      <c r="AS32" s="523"/>
      <c r="AT32" s="523"/>
      <c r="AU32" s="523"/>
      <c r="AV32" s="523"/>
      <c r="AW32" s="523"/>
      <c r="AX32" s="523"/>
      <c r="AY32" s="523"/>
      <c r="AZ32" s="523"/>
      <c r="BA32" s="523"/>
      <c r="BB32" s="523"/>
      <c r="BC32" s="523"/>
      <c r="BD32" s="523"/>
      <c r="BE32" s="523"/>
      <c r="BF32" s="523"/>
      <c r="BG32" s="523"/>
      <c r="BH32" s="523"/>
      <c r="BI32" s="523"/>
      <c r="BJ32" s="523"/>
      <c r="BK32" s="523"/>
      <c r="BL32" s="523"/>
      <c r="BM32" s="523"/>
      <c r="BN32" s="523"/>
      <c r="BO32" s="523"/>
      <c r="BP32" s="523"/>
      <c r="BQ32" s="523"/>
      <c r="BR32" s="523"/>
      <c r="BS32" s="523"/>
      <c r="BT32" s="523"/>
      <c r="BU32" s="523"/>
      <c r="BV32" s="523"/>
      <c r="BW32" s="523"/>
      <c r="BX32" s="523"/>
      <c r="BY32" s="523"/>
      <c r="BZ32" s="523"/>
      <c r="CA32" s="523"/>
      <c r="CB32" s="523"/>
      <c r="CC32" s="523"/>
      <c r="CD32" s="523"/>
    </row>
    <row r="33" spans="1:114" s="522" customFormat="1" x14ac:dyDescent="0.35">
      <c r="B33" s="463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8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3"/>
      <c r="AF33" s="523"/>
      <c r="AG33" s="523"/>
      <c r="AH33" s="523"/>
      <c r="AI33" s="523"/>
      <c r="AJ33" s="523"/>
      <c r="AK33" s="523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523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523"/>
      <c r="BV33" s="523"/>
      <c r="BW33" s="523"/>
      <c r="BX33" s="523"/>
      <c r="BY33" s="523"/>
      <c r="BZ33" s="523"/>
      <c r="CA33" s="523"/>
      <c r="CB33" s="523"/>
      <c r="CC33" s="523"/>
      <c r="CD33" s="523"/>
    </row>
    <row r="34" spans="1:114" s="522" customFormat="1" x14ac:dyDescent="0.35">
      <c r="A34" s="5" t="s">
        <v>81</v>
      </c>
      <c r="B34" s="314" t="s">
        <v>276</v>
      </c>
      <c r="C34" s="557"/>
      <c r="D34" s="557"/>
      <c r="E34" s="557"/>
      <c r="F34" s="557"/>
      <c r="G34" s="558"/>
      <c r="H34" s="558"/>
      <c r="I34" s="558"/>
      <c r="J34" s="558"/>
      <c r="K34" s="558"/>
      <c r="L34" s="558"/>
      <c r="M34" s="558"/>
      <c r="N34" s="558"/>
      <c r="O34" s="558"/>
      <c r="P34" s="558"/>
      <c r="Q34" s="558"/>
      <c r="R34" s="558"/>
      <c r="S34" s="558"/>
      <c r="T34" s="558"/>
      <c r="U34" s="558"/>
      <c r="V34" s="558"/>
      <c r="W34" s="558"/>
      <c r="X34" s="558"/>
      <c r="Y34" s="558"/>
      <c r="Z34" s="558"/>
      <c r="AA34" s="558"/>
      <c r="AB34" s="558"/>
      <c r="AC34" s="558"/>
      <c r="AD34" s="558"/>
      <c r="AE34" s="558"/>
      <c r="AF34" s="558"/>
      <c r="AG34" s="558"/>
      <c r="AH34" s="558"/>
      <c r="AI34" s="558"/>
      <c r="AJ34" s="558"/>
      <c r="AK34" s="558"/>
      <c r="AL34" s="558"/>
      <c r="AM34" s="558"/>
      <c r="AN34" s="558"/>
      <c r="AO34" s="558"/>
      <c r="AP34" s="558"/>
      <c r="AQ34" s="558"/>
      <c r="AR34" s="558"/>
      <c r="AS34" s="558"/>
      <c r="AT34" s="558"/>
      <c r="AU34" s="558"/>
      <c r="AV34" s="558"/>
      <c r="AW34" s="558"/>
      <c r="AX34" s="558"/>
      <c r="AY34" s="558"/>
      <c r="AZ34" s="558"/>
      <c r="BA34" s="558"/>
      <c r="BB34" s="558"/>
      <c r="BC34" s="558"/>
      <c r="BD34" s="558"/>
      <c r="BE34" s="558"/>
      <c r="BF34" s="558"/>
      <c r="BG34" s="558"/>
      <c r="BH34" s="558"/>
      <c r="BI34" s="558"/>
      <c r="BJ34" s="558"/>
      <c r="BK34" s="558"/>
      <c r="BL34" s="558"/>
      <c r="BM34" s="558"/>
      <c r="BN34" s="558"/>
      <c r="BO34" s="558"/>
      <c r="BP34" s="558"/>
      <c r="BQ34" s="558"/>
      <c r="BR34" s="558"/>
      <c r="BS34" s="558"/>
      <c r="BT34" s="558"/>
      <c r="BU34" s="558"/>
      <c r="BV34" s="558"/>
      <c r="BW34" s="558"/>
      <c r="BX34" s="558"/>
      <c r="BY34" s="558"/>
      <c r="BZ34" s="558"/>
      <c r="CA34" s="558"/>
      <c r="CB34" s="558"/>
      <c r="CC34" s="558"/>
      <c r="CD34" s="523"/>
    </row>
    <row r="35" spans="1:114" s="522" customFormat="1" x14ac:dyDescent="0.35">
      <c r="A35" s="5" t="s">
        <v>81</v>
      </c>
      <c r="B35" s="69" t="s">
        <v>130</v>
      </c>
      <c r="C35" s="451">
        <f t="shared" ref="C35:AD35" si="63">C203</f>
        <v>72000</v>
      </c>
      <c r="D35" s="451">
        <f t="shared" si="63"/>
        <v>94000</v>
      </c>
      <c r="E35" s="451">
        <f t="shared" si="63"/>
        <v>99000</v>
      </c>
      <c r="F35" s="451">
        <f t="shared" si="63"/>
        <v>98000</v>
      </c>
      <c r="G35" s="451">
        <f t="shared" si="63"/>
        <v>91000</v>
      </c>
      <c r="H35" s="451">
        <f t="shared" si="63"/>
        <v>86000</v>
      </c>
      <c r="I35" s="451">
        <f t="shared" si="63"/>
        <v>114000</v>
      </c>
      <c r="J35" s="451">
        <f t="shared" si="63"/>
        <v>133000</v>
      </c>
      <c r="K35" s="451">
        <f t="shared" si="63"/>
        <v>96000</v>
      </c>
      <c r="L35" s="451">
        <f t="shared" si="63"/>
        <v>92000</v>
      </c>
      <c r="M35" s="451">
        <f t="shared" si="63"/>
        <v>126000</v>
      </c>
      <c r="N35" s="451">
        <f t="shared" si="63"/>
        <v>110000</v>
      </c>
      <c r="O35" s="451">
        <f t="shared" si="63"/>
        <v>103000</v>
      </c>
      <c r="P35" s="451">
        <f t="shared" si="63"/>
        <v>115000</v>
      </c>
      <c r="Q35" s="451">
        <f t="shared" si="63"/>
        <v>102000</v>
      </c>
      <c r="R35" s="451">
        <f t="shared" si="63"/>
        <v>113000</v>
      </c>
      <c r="S35" s="451">
        <f t="shared" si="63"/>
        <v>124000</v>
      </c>
      <c r="T35" s="451">
        <f t="shared" si="63"/>
        <v>108000</v>
      </c>
      <c r="U35" s="451">
        <f t="shared" si="63"/>
        <v>107000</v>
      </c>
      <c r="V35" s="451">
        <f t="shared" si="63"/>
        <v>105000</v>
      </c>
      <c r="W35" s="451">
        <f t="shared" si="63"/>
        <v>102000</v>
      </c>
      <c r="X35" s="451">
        <f t="shared" si="63"/>
        <v>96000</v>
      </c>
      <c r="Y35" s="451">
        <f t="shared" si="63"/>
        <v>106000</v>
      </c>
      <c r="Z35" s="451">
        <f t="shared" si="63"/>
        <v>109000</v>
      </c>
      <c r="AA35" s="451">
        <f t="shared" si="63"/>
        <v>83000</v>
      </c>
      <c r="AB35" s="451">
        <f t="shared" si="63"/>
        <v>89000</v>
      </c>
      <c r="AC35" s="451">
        <f t="shared" si="63"/>
        <v>112000</v>
      </c>
      <c r="AD35" s="451">
        <f t="shared" si="63"/>
        <v>110000</v>
      </c>
      <c r="AE35" s="451">
        <f t="shared" ref="AE35:CP35" si="64">AE203</f>
        <v>97572.345000000001</v>
      </c>
      <c r="AF35" s="451">
        <f t="shared" si="64"/>
        <v>97572.345000000001</v>
      </c>
      <c r="AG35" s="451">
        <f t="shared" si="64"/>
        <v>109113.16</v>
      </c>
      <c r="AH35" s="451">
        <f t="shared" si="64"/>
        <v>115408.15000000001</v>
      </c>
      <c r="AI35" s="451">
        <f t="shared" si="64"/>
        <v>95427.532500000001</v>
      </c>
      <c r="AJ35" s="451">
        <f t="shared" si="64"/>
        <v>95427.532500000001</v>
      </c>
      <c r="AK35" s="451">
        <f t="shared" si="64"/>
        <v>106714.66</v>
      </c>
      <c r="AL35" s="451">
        <f t="shared" si="64"/>
        <v>112871.27500000001</v>
      </c>
      <c r="AM35" s="451">
        <f t="shared" si="64"/>
        <v>95738.385000000009</v>
      </c>
      <c r="AN35" s="451">
        <f t="shared" si="64"/>
        <v>95738.385000000009</v>
      </c>
      <c r="AO35" s="451">
        <f t="shared" si="64"/>
        <v>107062.28</v>
      </c>
      <c r="AP35" s="451">
        <f t="shared" si="64"/>
        <v>113238.95000000001</v>
      </c>
      <c r="AQ35" s="451">
        <f t="shared" si="64"/>
        <v>93012.322500000009</v>
      </c>
      <c r="AR35" s="451">
        <f t="shared" si="64"/>
        <v>93012.322500000009</v>
      </c>
      <c r="AS35" s="451">
        <f t="shared" si="64"/>
        <v>104013.78</v>
      </c>
      <c r="AT35" s="451">
        <f t="shared" si="64"/>
        <v>110014.57500000001</v>
      </c>
      <c r="AU35" s="451">
        <f t="shared" si="64"/>
        <v>123403.79250000001</v>
      </c>
      <c r="AV35" s="451">
        <f t="shared" si="64"/>
        <v>123403.79250000001</v>
      </c>
      <c r="AW35" s="451">
        <f t="shared" si="64"/>
        <v>137999.94</v>
      </c>
      <c r="AX35" s="451">
        <f t="shared" si="64"/>
        <v>145961.47500000001</v>
      </c>
      <c r="AY35" s="451">
        <f t="shared" si="64"/>
        <v>101274.21</v>
      </c>
      <c r="AZ35" s="451">
        <f t="shared" si="64"/>
        <v>101274.21</v>
      </c>
      <c r="BA35" s="451">
        <f t="shared" si="64"/>
        <v>113252.88</v>
      </c>
      <c r="BB35" s="451">
        <f t="shared" si="64"/>
        <v>119786.70000000001</v>
      </c>
      <c r="BC35" s="451">
        <f t="shared" si="64"/>
        <v>18770.655000000002</v>
      </c>
      <c r="BD35" s="451">
        <f t="shared" si="64"/>
        <v>18770.655000000002</v>
      </c>
      <c r="BE35" s="451">
        <f t="shared" si="64"/>
        <v>20990.84</v>
      </c>
      <c r="BF35" s="451">
        <f t="shared" si="64"/>
        <v>22201.850000000002</v>
      </c>
      <c r="BG35" s="451">
        <f t="shared" si="64"/>
        <v>19749.48</v>
      </c>
      <c r="BH35" s="451">
        <f t="shared" si="64"/>
        <v>19749.48</v>
      </c>
      <c r="BI35" s="451">
        <f t="shared" si="64"/>
        <v>22085.440000000002</v>
      </c>
      <c r="BJ35" s="451">
        <f t="shared" si="64"/>
        <v>23359.600000000002</v>
      </c>
      <c r="BK35" s="451">
        <f t="shared" si="64"/>
        <v>16331.497500000001</v>
      </c>
      <c r="BL35" s="451">
        <f t="shared" si="64"/>
        <v>16331.497500000001</v>
      </c>
      <c r="BM35" s="451">
        <f t="shared" si="64"/>
        <v>18263.18</v>
      </c>
      <c r="BN35" s="451">
        <f t="shared" si="64"/>
        <v>19316.825000000001</v>
      </c>
      <c r="BO35" s="451">
        <f t="shared" si="64"/>
        <v>14624.0175</v>
      </c>
      <c r="BP35" s="451">
        <f t="shared" si="64"/>
        <v>14624.0175</v>
      </c>
      <c r="BQ35" s="451">
        <f t="shared" si="64"/>
        <v>16353.74</v>
      </c>
      <c r="BR35" s="451">
        <f t="shared" si="64"/>
        <v>17297.225000000002</v>
      </c>
      <c r="BS35" s="451">
        <f t="shared" si="64"/>
        <v>16141.545</v>
      </c>
      <c r="BT35" s="451">
        <f t="shared" si="64"/>
        <v>16141.545</v>
      </c>
      <c r="BU35" s="451">
        <f t="shared" si="64"/>
        <v>18050.760000000002</v>
      </c>
      <c r="BV35" s="451">
        <f t="shared" si="64"/>
        <v>19092.150000000001</v>
      </c>
      <c r="BW35" s="451">
        <f t="shared" si="64"/>
        <v>0</v>
      </c>
      <c r="BX35" s="451">
        <f t="shared" si="64"/>
        <v>0</v>
      </c>
      <c r="BY35" s="451">
        <f t="shared" si="64"/>
        <v>0</v>
      </c>
      <c r="BZ35" s="451">
        <f t="shared" si="64"/>
        <v>0</v>
      </c>
      <c r="CA35" s="451">
        <f t="shared" si="64"/>
        <v>0</v>
      </c>
      <c r="CB35" s="451">
        <f t="shared" si="64"/>
        <v>0</v>
      </c>
      <c r="CC35" s="451">
        <f t="shared" si="64"/>
        <v>0</v>
      </c>
      <c r="CD35" s="636">
        <f t="shared" si="64"/>
        <v>0</v>
      </c>
      <c r="CE35" s="636">
        <f t="shared" si="64"/>
        <v>0</v>
      </c>
      <c r="CF35" s="636">
        <f t="shared" si="64"/>
        <v>0</v>
      </c>
      <c r="CG35" s="636">
        <f t="shared" si="64"/>
        <v>0</v>
      </c>
      <c r="CH35" s="636">
        <f t="shared" si="64"/>
        <v>0</v>
      </c>
      <c r="CI35" s="636">
        <f t="shared" si="64"/>
        <v>0</v>
      </c>
      <c r="CJ35" s="636">
        <f t="shared" si="64"/>
        <v>0</v>
      </c>
      <c r="CK35" s="636">
        <f t="shared" si="64"/>
        <v>0</v>
      </c>
      <c r="CL35" s="636">
        <f t="shared" si="64"/>
        <v>0</v>
      </c>
      <c r="CM35" s="636">
        <f t="shared" si="64"/>
        <v>0</v>
      </c>
      <c r="CN35" s="636">
        <f t="shared" si="64"/>
        <v>0</v>
      </c>
      <c r="CO35" s="636">
        <f t="shared" si="64"/>
        <v>0</v>
      </c>
      <c r="CP35" s="636">
        <f t="shared" si="64"/>
        <v>0</v>
      </c>
      <c r="CQ35" s="636">
        <f t="shared" ref="CQ35:DJ35" si="65">CQ203</f>
        <v>0</v>
      </c>
      <c r="CR35" s="636">
        <f t="shared" si="65"/>
        <v>0</v>
      </c>
      <c r="CS35" s="636">
        <f t="shared" si="65"/>
        <v>0</v>
      </c>
      <c r="CT35" s="636">
        <f t="shared" si="65"/>
        <v>0</v>
      </c>
      <c r="CU35" s="636">
        <f t="shared" si="65"/>
        <v>0</v>
      </c>
      <c r="CV35" s="636">
        <f t="shared" si="65"/>
        <v>0</v>
      </c>
      <c r="CW35" s="636">
        <f t="shared" si="65"/>
        <v>0</v>
      </c>
      <c r="CX35" s="636">
        <f t="shared" si="65"/>
        <v>0</v>
      </c>
      <c r="CY35" s="636">
        <f t="shared" si="65"/>
        <v>0</v>
      </c>
      <c r="CZ35" s="636">
        <f t="shared" si="65"/>
        <v>0</v>
      </c>
      <c r="DA35" s="636">
        <f t="shared" si="65"/>
        <v>0</v>
      </c>
      <c r="DB35" s="636">
        <f t="shared" si="65"/>
        <v>0</v>
      </c>
      <c r="DC35" s="636">
        <f t="shared" si="65"/>
        <v>0</v>
      </c>
      <c r="DD35" s="636">
        <f t="shared" si="65"/>
        <v>0</v>
      </c>
      <c r="DE35" s="636">
        <f t="shared" si="65"/>
        <v>0</v>
      </c>
      <c r="DF35" s="636">
        <f t="shared" si="65"/>
        <v>0</v>
      </c>
      <c r="DG35" s="636">
        <f t="shared" si="65"/>
        <v>0</v>
      </c>
      <c r="DH35" s="636">
        <f t="shared" si="65"/>
        <v>0</v>
      </c>
      <c r="DI35" s="636">
        <f t="shared" si="65"/>
        <v>0</v>
      </c>
      <c r="DJ35" s="636">
        <f t="shared" si="65"/>
        <v>0</v>
      </c>
    </row>
    <row r="36" spans="1:114" s="522" customFormat="1" x14ac:dyDescent="0.35">
      <c r="A36" s="5" t="s">
        <v>81</v>
      </c>
      <c r="B36" s="69" t="s">
        <v>131</v>
      </c>
      <c r="C36" s="451">
        <f>C538</f>
        <v>91000</v>
      </c>
      <c r="D36" s="451">
        <f t="shared" ref="D36:AD36" si="66">D538</f>
        <v>78000</v>
      </c>
      <c r="E36" s="451">
        <f t="shared" si="66"/>
        <v>84000</v>
      </c>
      <c r="F36" s="451">
        <f t="shared" si="66"/>
        <v>96000</v>
      </c>
      <c r="G36" s="451">
        <f t="shared" si="66"/>
        <v>82000</v>
      </c>
      <c r="H36" s="451">
        <f t="shared" si="66"/>
        <v>77000</v>
      </c>
      <c r="I36" s="451">
        <f t="shared" si="66"/>
        <v>68000</v>
      </c>
      <c r="J36" s="451">
        <f t="shared" si="66"/>
        <v>74000</v>
      </c>
      <c r="K36" s="451">
        <f t="shared" si="66"/>
        <v>70000</v>
      </c>
      <c r="L36" s="451">
        <f t="shared" si="66"/>
        <v>75000</v>
      </c>
      <c r="M36" s="451">
        <f t="shared" si="66"/>
        <v>69000</v>
      </c>
      <c r="N36" s="451">
        <f t="shared" si="66"/>
        <v>84000</v>
      </c>
      <c r="O36" s="451">
        <f t="shared" si="66"/>
        <v>79000</v>
      </c>
      <c r="P36" s="451">
        <f t="shared" si="66"/>
        <v>74000</v>
      </c>
      <c r="Q36" s="451">
        <f t="shared" si="66"/>
        <v>75000</v>
      </c>
      <c r="R36" s="451">
        <f t="shared" si="66"/>
        <v>78000</v>
      </c>
      <c r="S36" s="451">
        <f t="shared" si="66"/>
        <v>73000</v>
      </c>
      <c r="T36" s="451">
        <f t="shared" si="66"/>
        <v>76000</v>
      </c>
      <c r="U36" s="451">
        <f t="shared" si="66"/>
        <v>64000</v>
      </c>
      <c r="V36" s="451">
        <f t="shared" si="66"/>
        <v>91000</v>
      </c>
      <c r="W36" s="451">
        <f t="shared" si="66"/>
        <v>71000</v>
      </c>
      <c r="X36" s="451">
        <f t="shared" si="66"/>
        <v>67000</v>
      </c>
      <c r="Y36" s="451">
        <f t="shared" si="66"/>
        <v>56000</v>
      </c>
      <c r="Z36" s="451">
        <f t="shared" si="66"/>
        <v>60000</v>
      </c>
      <c r="AA36" s="451">
        <f t="shared" si="66"/>
        <v>66000</v>
      </c>
      <c r="AB36" s="451">
        <f t="shared" si="66"/>
        <v>55000</v>
      </c>
      <c r="AC36" s="451">
        <f t="shared" si="66"/>
        <v>40000</v>
      </c>
      <c r="AD36" s="451">
        <f t="shared" si="66"/>
        <v>65263.157894736847</v>
      </c>
      <c r="AE36" s="451">
        <f t="shared" ref="AE36:CP36" si="67">AE538</f>
        <v>69116.737127960019</v>
      </c>
      <c r="AF36" s="451">
        <f t="shared" si="67"/>
        <v>60863.992396263304</v>
      </c>
      <c r="AG36" s="451">
        <f t="shared" si="67"/>
        <v>52611.247664566588</v>
      </c>
      <c r="AH36" s="451">
        <f t="shared" si="67"/>
        <v>67325.022811210074</v>
      </c>
      <c r="AI36" s="451">
        <f t="shared" si="67"/>
        <v>58231.660656093853</v>
      </c>
      <c r="AJ36" s="451">
        <f t="shared" si="67"/>
        <v>51278.626547903543</v>
      </c>
      <c r="AK36" s="451">
        <f t="shared" si="67"/>
        <v>44325.592439713233</v>
      </c>
      <c r="AL36" s="451">
        <f t="shared" si="67"/>
        <v>56722.120356289372</v>
      </c>
      <c r="AM36" s="451">
        <f t="shared" si="67"/>
        <v>75954.929176623933</v>
      </c>
      <c r="AN36" s="451">
        <f t="shared" si="67"/>
        <v>66885.683901803175</v>
      </c>
      <c r="AO36" s="451">
        <f t="shared" si="67"/>
        <v>57816.438626982403</v>
      </c>
      <c r="AP36" s="451">
        <f t="shared" si="67"/>
        <v>73985.948294590475</v>
      </c>
      <c r="AQ36" s="451">
        <f t="shared" si="67"/>
        <v>101296.56202476645</v>
      </c>
      <c r="AR36" s="451">
        <f t="shared" si="67"/>
        <v>89201.450141212248</v>
      </c>
      <c r="AS36" s="451">
        <f t="shared" si="67"/>
        <v>77106.338257658048</v>
      </c>
      <c r="AT36" s="451">
        <f t="shared" si="67"/>
        <v>98670.649576363241</v>
      </c>
      <c r="AU36" s="451">
        <f t="shared" si="67"/>
        <v>109471.63914838148</v>
      </c>
      <c r="AV36" s="451">
        <f t="shared" si="67"/>
        <v>96400.398653052354</v>
      </c>
      <c r="AW36" s="451">
        <f t="shared" si="67"/>
        <v>83329.158157723228</v>
      </c>
      <c r="AX36" s="451">
        <f t="shared" si="67"/>
        <v>106633.80404084292</v>
      </c>
      <c r="AY36" s="451">
        <f t="shared" si="67"/>
        <v>109695.09863132739</v>
      </c>
      <c r="AZ36" s="451">
        <f t="shared" si="67"/>
        <v>96597.176406691287</v>
      </c>
      <c r="BA36" s="451">
        <f t="shared" si="67"/>
        <v>83499.254182055185</v>
      </c>
      <c r="BB36" s="451">
        <f t="shared" si="67"/>
        <v>106851.47077992612</v>
      </c>
      <c r="BC36" s="451">
        <f t="shared" si="67"/>
        <v>99813.100803823589</v>
      </c>
      <c r="BD36" s="451">
        <f t="shared" si="67"/>
        <v>87895.118618292414</v>
      </c>
      <c r="BE36" s="451">
        <f t="shared" si="67"/>
        <v>75977.136432761239</v>
      </c>
      <c r="BF36" s="451">
        <f t="shared" si="67"/>
        <v>97225.644145122744</v>
      </c>
      <c r="BG36" s="451">
        <f t="shared" si="67"/>
        <v>115344.64110362806</v>
      </c>
      <c r="BH36" s="451">
        <f t="shared" si="67"/>
        <v>101572.14664349337</v>
      </c>
      <c r="BI36" s="451">
        <f t="shared" si="67"/>
        <v>87799.652183358674</v>
      </c>
      <c r="BJ36" s="451">
        <f t="shared" si="67"/>
        <v>112354.56006951987</v>
      </c>
      <c r="BK36" s="451">
        <f t="shared" si="67"/>
        <v>82784.271344775145</v>
      </c>
      <c r="BL36" s="451">
        <f t="shared" si="67"/>
        <v>72899.582228981104</v>
      </c>
      <c r="BM36" s="451">
        <f t="shared" si="67"/>
        <v>63014.893113187056</v>
      </c>
      <c r="BN36" s="451">
        <f t="shared" si="67"/>
        <v>80638.253313056703</v>
      </c>
      <c r="BO36" s="451">
        <f t="shared" si="67"/>
        <v>43116.894416684772</v>
      </c>
      <c r="BP36" s="451">
        <f t="shared" si="67"/>
        <v>37968.608516185093</v>
      </c>
      <c r="BQ36" s="451">
        <f t="shared" si="67"/>
        <v>32820.322615685422</v>
      </c>
      <c r="BR36" s="451">
        <f t="shared" si="67"/>
        <v>41999.174451444705</v>
      </c>
      <c r="BS36" s="451">
        <f t="shared" si="67"/>
        <v>72370.727568976756</v>
      </c>
      <c r="BT36" s="451">
        <f t="shared" si="67"/>
        <v>63729.446665218333</v>
      </c>
      <c r="BU36" s="451">
        <f t="shared" si="67"/>
        <v>55088.165761459917</v>
      </c>
      <c r="BV36" s="451">
        <f t="shared" si="67"/>
        <v>70494.660004344987</v>
      </c>
      <c r="BW36" s="451">
        <f t="shared" si="67"/>
        <v>72669.964153812733</v>
      </c>
      <c r="BX36" s="451">
        <f t="shared" si="67"/>
        <v>63992.953508581362</v>
      </c>
      <c r="BY36" s="451">
        <f t="shared" si="67"/>
        <v>55315.942863349992</v>
      </c>
      <c r="BZ36" s="451">
        <f t="shared" si="67"/>
        <v>70786.139474255921</v>
      </c>
      <c r="CA36" s="451">
        <f t="shared" si="67"/>
        <v>5197.6454486204648</v>
      </c>
      <c r="CB36" s="451">
        <f t="shared" si="67"/>
        <v>4577.0310666956329</v>
      </c>
      <c r="CC36" s="451">
        <f t="shared" si="67"/>
        <v>3956.4166847708016</v>
      </c>
      <c r="CD36" s="451">
        <f t="shared" si="67"/>
        <v>5062.9067999131003</v>
      </c>
      <c r="CE36" s="451">
        <f t="shared" si="67"/>
        <v>0</v>
      </c>
      <c r="CF36" s="451">
        <f t="shared" si="67"/>
        <v>0</v>
      </c>
      <c r="CG36" s="451">
        <f t="shared" si="67"/>
        <v>0</v>
      </c>
      <c r="CH36" s="451">
        <f t="shared" si="67"/>
        <v>0</v>
      </c>
      <c r="CI36" s="451">
        <f t="shared" si="67"/>
        <v>0</v>
      </c>
      <c r="CJ36" s="451">
        <f t="shared" si="67"/>
        <v>0</v>
      </c>
      <c r="CK36" s="451">
        <f t="shared" si="67"/>
        <v>0</v>
      </c>
      <c r="CL36" s="451">
        <f t="shared" si="67"/>
        <v>0</v>
      </c>
      <c r="CM36" s="451">
        <f t="shared" si="67"/>
        <v>0</v>
      </c>
      <c r="CN36" s="451">
        <f t="shared" si="67"/>
        <v>0</v>
      </c>
      <c r="CO36" s="451">
        <f t="shared" si="67"/>
        <v>0</v>
      </c>
      <c r="CP36" s="451">
        <f t="shared" si="67"/>
        <v>0</v>
      </c>
      <c r="CQ36" s="451">
        <f t="shared" ref="CQ36:DJ36" si="68">CQ538</f>
        <v>0</v>
      </c>
      <c r="CR36" s="451">
        <f t="shared" si="68"/>
        <v>0</v>
      </c>
      <c r="CS36" s="451">
        <f t="shared" si="68"/>
        <v>0</v>
      </c>
      <c r="CT36" s="451">
        <f t="shared" si="68"/>
        <v>0</v>
      </c>
      <c r="CU36" s="451">
        <f t="shared" si="68"/>
        <v>0</v>
      </c>
      <c r="CV36" s="451">
        <f t="shared" si="68"/>
        <v>0</v>
      </c>
      <c r="CW36" s="451">
        <f t="shared" si="68"/>
        <v>0</v>
      </c>
      <c r="CX36" s="451">
        <f t="shared" si="68"/>
        <v>0</v>
      </c>
      <c r="CY36" s="451">
        <f t="shared" si="68"/>
        <v>0</v>
      </c>
      <c r="CZ36" s="451">
        <f t="shared" si="68"/>
        <v>0</v>
      </c>
      <c r="DA36" s="451">
        <f t="shared" si="68"/>
        <v>0</v>
      </c>
      <c r="DB36" s="451">
        <f t="shared" si="68"/>
        <v>0</v>
      </c>
      <c r="DC36" s="451">
        <f t="shared" si="68"/>
        <v>0</v>
      </c>
      <c r="DD36" s="451">
        <f t="shared" si="68"/>
        <v>0</v>
      </c>
      <c r="DE36" s="451">
        <f t="shared" si="68"/>
        <v>0</v>
      </c>
      <c r="DF36" s="451">
        <f t="shared" si="68"/>
        <v>0</v>
      </c>
      <c r="DG36" s="451">
        <f t="shared" si="68"/>
        <v>0</v>
      </c>
      <c r="DH36" s="451">
        <f t="shared" si="68"/>
        <v>0</v>
      </c>
      <c r="DI36" s="451">
        <f t="shared" si="68"/>
        <v>0</v>
      </c>
      <c r="DJ36" s="451">
        <f t="shared" si="68"/>
        <v>0</v>
      </c>
    </row>
    <row r="37" spans="1:114" s="522" customFormat="1" x14ac:dyDescent="0.35">
      <c r="A37" s="5" t="s">
        <v>81</v>
      </c>
      <c r="B37" s="69" t="s">
        <v>22</v>
      </c>
      <c r="C37" s="451">
        <f>C758</f>
        <v>5000</v>
      </c>
      <c r="D37" s="451">
        <f t="shared" ref="D37:AD37" si="69">D758</f>
        <v>6000</v>
      </c>
      <c r="E37" s="451">
        <f t="shared" si="69"/>
        <v>34000</v>
      </c>
      <c r="F37" s="451">
        <f t="shared" si="69"/>
        <v>31000</v>
      </c>
      <c r="G37" s="451">
        <f t="shared" si="69"/>
        <v>27000</v>
      </c>
      <c r="H37" s="451">
        <f t="shared" si="69"/>
        <v>26000</v>
      </c>
      <c r="I37" s="451">
        <f t="shared" si="69"/>
        <v>2000</v>
      </c>
      <c r="J37" s="451">
        <f t="shared" si="69"/>
        <v>10000</v>
      </c>
      <c r="K37" s="451">
        <f t="shared" si="69"/>
        <v>18000</v>
      </c>
      <c r="L37" s="451">
        <f t="shared" si="69"/>
        <v>16000</v>
      </c>
      <c r="M37" s="451">
        <f t="shared" si="69"/>
        <v>16000</v>
      </c>
      <c r="N37" s="451">
        <f t="shared" si="69"/>
        <v>18000</v>
      </c>
      <c r="O37" s="451">
        <f t="shared" si="69"/>
        <v>28000</v>
      </c>
      <c r="P37" s="451">
        <f t="shared" si="69"/>
        <v>30000</v>
      </c>
      <c r="Q37" s="451">
        <f t="shared" si="69"/>
        <v>31000</v>
      </c>
      <c r="R37" s="451">
        <f t="shared" si="69"/>
        <v>36000</v>
      </c>
      <c r="S37" s="451">
        <f t="shared" si="69"/>
        <v>38000</v>
      </c>
      <c r="T37" s="451">
        <f t="shared" si="69"/>
        <v>30000</v>
      </c>
      <c r="U37" s="451">
        <f t="shared" si="69"/>
        <v>30000</v>
      </c>
      <c r="V37" s="451">
        <f t="shared" si="69"/>
        <v>26000</v>
      </c>
      <c r="W37" s="451">
        <f t="shared" si="69"/>
        <v>19000</v>
      </c>
      <c r="X37" s="451">
        <f t="shared" si="69"/>
        <v>24000</v>
      </c>
      <c r="Y37" s="451">
        <f t="shared" si="69"/>
        <v>22000</v>
      </c>
      <c r="Z37" s="451">
        <f t="shared" si="69"/>
        <v>29000</v>
      </c>
      <c r="AA37" s="451">
        <f t="shared" si="69"/>
        <v>22000</v>
      </c>
      <c r="AB37" s="451">
        <f t="shared" si="69"/>
        <v>21000</v>
      </c>
      <c r="AC37" s="451">
        <f t="shared" si="69"/>
        <v>23000</v>
      </c>
      <c r="AD37" s="451">
        <f t="shared" si="69"/>
        <v>15000</v>
      </c>
      <c r="AE37" s="451">
        <f t="shared" ref="AE37:CP37" si="70">AE758</f>
        <v>22500</v>
      </c>
      <c r="AF37" s="451">
        <f t="shared" si="70"/>
        <v>22500</v>
      </c>
      <c r="AG37" s="451">
        <f t="shared" si="70"/>
        <v>22500</v>
      </c>
      <c r="AH37" s="451">
        <f t="shared" si="70"/>
        <v>22500</v>
      </c>
      <c r="AI37" s="451">
        <f t="shared" si="70"/>
        <v>22500</v>
      </c>
      <c r="AJ37" s="451">
        <f t="shared" si="70"/>
        <v>22500</v>
      </c>
      <c r="AK37" s="451">
        <f t="shared" si="70"/>
        <v>22500</v>
      </c>
      <c r="AL37" s="451">
        <f t="shared" si="70"/>
        <v>22500</v>
      </c>
      <c r="AM37" s="451">
        <f t="shared" si="70"/>
        <v>22500</v>
      </c>
      <c r="AN37" s="451">
        <f t="shared" si="70"/>
        <v>22500</v>
      </c>
      <c r="AO37" s="451">
        <f t="shared" si="70"/>
        <v>22500</v>
      </c>
      <c r="AP37" s="451">
        <f t="shared" si="70"/>
        <v>22500</v>
      </c>
      <c r="AQ37" s="451">
        <f t="shared" si="70"/>
        <v>22500</v>
      </c>
      <c r="AR37" s="451">
        <f t="shared" si="70"/>
        <v>22500</v>
      </c>
      <c r="AS37" s="451">
        <f t="shared" si="70"/>
        <v>22500</v>
      </c>
      <c r="AT37" s="451">
        <f t="shared" si="70"/>
        <v>22500</v>
      </c>
      <c r="AU37" s="451">
        <f t="shared" si="70"/>
        <v>22500</v>
      </c>
      <c r="AV37" s="451">
        <f t="shared" si="70"/>
        <v>22500</v>
      </c>
      <c r="AW37" s="451">
        <f t="shared" si="70"/>
        <v>22500</v>
      </c>
      <c r="AX37" s="451">
        <f t="shared" si="70"/>
        <v>22500</v>
      </c>
      <c r="AY37" s="451">
        <f t="shared" si="70"/>
        <v>22500</v>
      </c>
      <c r="AZ37" s="451">
        <f t="shared" si="70"/>
        <v>22500</v>
      </c>
      <c r="BA37" s="451">
        <f t="shared" si="70"/>
        <v>22500</v>
      </c>
      <c r="BB37" s="451">
        <f t="shared" si="70"/>
        <v>22500</v>
      </c>
      <c r="BC37" s="451">
        <f t="shared" si="70"/>
        <v>22500</v>
      </c>
      <c r="BD37" s="451">
        <f t="shared" si="70"/>
        <v>22500</v>
      </c>
      <c r="BE37" s="451">
        <f t="shared" si="70"/>
        <v>22500</v>
      </c>
      <c r="BF37" s="451">
        <f t="shared" si="70"/>
        <v>22500</v>
      </c>
      <c r="BG37" s="451">
        <f t="shared" si="70"/>
        <v>22500</v>
      </c>
      <c r="BH37" s="451">
        <f t="shared" si="70"/>
        <v>22500</v>
      </c>
      <c r="BI37" s="451">
        <f t="shared" si="70"/>
        <v>22500</v>
      </c>
      <c r="BJ37" s="451">
        <f t="shared" si="70"/>
        <v>22500</v>
      </c>
      <c r="BK37" s="451">
        <f t="shared" si="70"/>
        <v>0</v>
      </c>
      <c r="BL37" s="451">
        <f t="shared" si="70"/>
        <v>0</v>
      </c>
      <c r="BM37" s="451">
        <f t="shared" si="70"/>
        <v>0</v>
      </c>
      <c r="BN37" s="451">
        <f t="shared" si="70"/>
        <v>0</v>
      </c>
      <c r="BO37" s="451">
        <f t="shared" si="70"/>
        <v>0</v>
      </c>
      <c r="BP37" s="451">
        <f t="shared" si="70"/>
        <v>0</v>
      </c>
      <c r="BQ37" s="451">
        <f t="shared" si="70"/>
        <v>0</v>
      </c>
      <c r="BR37" s="451">
        <f t="shared" si="70"/>
        <v>0</v>
      </c>
      <c r="BS37" s="451">
        <f t="shared" si="70"/>
        <v>0</v>
      </c>
      <c r="BT37" s="451">
        <f t="shared" si="70"/>
        <v>0</v>
      </c>
      <c r="BU37" s="451">
        <f t="shared" si="70"/>
        <v>0</v>
      </c>
      <c r="BV37" s="451">
        <f t="shared" si="70"/>
        <v>0</v>
      </c>
      <c r="BW37" s="451">
        <f t="shared" si="70"/>
        <v>0</v>
      </c>
      <c r="BX37" s="451">
        <f t="shared" si="70"/>
        <v>0</v>
      </c>
      <c r="BY37" s="451">
        <f t="shared" si="70"/>
        <v>0</v>
      </c>
      <c r="BZ37" s="451">
        <f t="shared" si="70"/>
        <v>0</v>
      </c>
      <c r="CA37" s="451">
        <f t="shared" si="70"/>
        <v>0</v>
      </c>
      <c r="CB37" s="451">
        <f t="shared" si="70"/>
        <v>0</v>
      </c>
      <c r="CC37" s="451">
        <f t="shared" si="70"/>
        <v>0</v>
      </c>
      <c r="CD37" s="451">
        <f t="shared" si="70"/>
        <v>0</v>
      </c>
      <c r="CE37" s="451">
        <f t="shared" si="70"/>
        <v>0</v>
      </c>
      <c r="CF37" s="451">
        <f t="shared" si="70"/>
        <v>0</v>
      </c>
      <c r="CG37" s="451">
        <f t="shared" si="70"/>
        <v>0</v>
      </c>
      <c r="CH37" s="451">
        <f t="shared" si="70"/>
        <v>0</v>
      </c>
      <c r="CI37" s="451">
        <f t="shared" si="70"/>
        <v>0</v>
      </c>
      <c r="CJ37" s="451">
        <f t="shared" si="70"/>
        <v>0</v>
      </c>
      <c r="CK37" s="451">
        <f t="shared" si="70"/>
        <v>0</v>
      </c>
      <c r="CL37" s="451">
        <f t="shared" si="70"/>
        <v>0</v>
      </c>
      <c r="CM37" s="451">
        <f t="shared" si="70"/>
        <v>0</v>
      </c>
      <c r="CN37" s="451">
        <f t="shared" si="70"/>
        <v>0</v>
      </c>
      <c r="CO37" s="451">
        <f t="shared" si="70"/>
        <v>0</v>
      </c>
      <c r="CP37" s="451">
        <f t="shared" si="70"/>
        <v>0</v>
      </c>
      <c r="CQ37" s="451">
        <f t="shared" ref="CQ37:DJ37" si="71">CQ758</f>
        <v>0</v>
      </c>
      <c r="CR37" s="451">
        <f t="shared" si="71"/>
        <v>0</v>
      </c>
      <c r="CS37" s="451">
        <f t="shared" si="71"/>
        <v>0</v>
      </c>
      <c r="CT37" s="451">
        <f t="shared" si="71"/>
        <v>0</v>
      </c>
      <c r="CU37" s="451">
        <f t="shared" si="71"/>
        <v>0</v>
      </c>
      <c r="CV37" s="451">
        <f t="shared" si="71"/>
        <v>0</v>
      </c>
      <c r="CW37" s="451">
        <f t="shared" si="71"/>
        <v>0</v>
      </c>
      <c r="CX37" s="451">
        <f t="shared" si="71"/>
        <v>0</v>
      </c>
      <c r="CY37" s="451">
        <f t="shared" si="71"/>
        <v>0</v>
      </c>
      <c r="CZ37" s="451">
        <f t="shared" si="71"/>
        <v>0</v>
      </c>
      <c r="DA37" s="451">
        <f t="shared" si="71"/>
        <v>0</v>
      </c>
      <c r="DB37" s="451">
        <f t="shared" si="71"/>
        <v>0</v>
      </c>
      <c r="DC37" s="451">
        <f t="shared" si="71"/>
        <v>0</v>
      </c>
      <c r="DD37" s="451">
        <f t="shared" si="71"/>
        <v>0</v>
      </c>
      <c r="DE37" s="451">
        <f t="shared" si="71"/>
        <v>0</v>
      </c>
      <c r="DF37" s="451">
        <f t="shared" si="71"/>
        <v>0</v>
      </c>
      <c r="DG37" s="451">
        <f t="shared" si="71"/>
        <v>0</v>
      </c>
      <c r="DH37" s="451">
        <f t="shared" si="71"/>
        <v>0</v>
      </c>
      <c r="DI37" s="451">
        <f t="shared" si="71"/>
        <v>0</v>
      </c>
      <c r="DJ37" s="451">
        <f t="shared" si="71"/>
        <v>0</v>
      </c>
    </row>
    <row r="38" spans="1:114" s="522" customFormat="1" x14ac:dyDescent="0.35">
      <c r="A38" s="5" t="s">
        <v>81</v>
      </c>
      <c r="B38" s="69" t="s">
        <v>653</v>
      </c>
      <c r="C38" s="451">
        <f>C998</f>
        <v>0</v>
      </c>
      <c r="D38" s="451">
        <f t="shared" ref="D38:AD38" si="72">D998</f>
        <v>0</v>
      </c>
      <c r="E38" s="451">
        <f t="shared" si="72"/>
        <v>0</v>
      </c>
      <c r="F38" s="451">
        <f t="shared" si="72"/>
        <v>0</v>
      </c>
      <c r="G38" s="451">
        <f t="shared" si="72"/>
        <v>0</v>
      </c>
      <c r="H38" s="451">
        <f t="shared" si="72"/>
        <v>0</v>
      </c>
      <c r="I38" s="451">
        <f t="shared" si="72"/>
        <v>0</v>
      </c>
      <c r="J38" s="451">
        <f t="shared" si="72"/>
        <v>0</v>
      </c>
      <c r="K38" s="451">
        <f t="shared" si="72"/>
        <v>0</v>
      </c>
      <c r="L38" s="451">
        <f t="shared" si="72"/>
        <v>0</v>
      </c>
      <c r="M38" s="451">
        <f t="shared" si="72"/>
        <v>0</v>
      </c>
      <c r="N38" s="451">
        <f t="shared" si="72"/>
        <v>0</v>
      </c>
      <c r="O38" s="451">
        <f t="shared" si="72"/>
        <v>0</v>
      </c>
      <c r="P38" s="451">
        <f t="shared" si="72"/>
        <v>0</v>
      </c>
      <c r="Q38" s="451">
        <f t="shared" si="72"/>
        <v>0</v>
      </c>
      <c r="R38" s="451">
        <f t="shared" si="72"/>
        <v>0</v>
      </c>
      <c r="S38" s="451">
        <f t="shared" si="72"/>
        <v>0</v>
      </c>
      <c r="T38" s="451">
        <f t="shared" si="72"/>
        <v>0</v>
      </c>
      <c r="U38" s="451">
        <f t="shared" si="72"/>
        <v>0</v>
      </c>
      <c r="V38" s="451">
        <f t="shared" si="72"/>
        <v>0</v>
      </c>
      <c r="W38" s="451">
        <f t="shared" si="72"/>
        <v>0</v>
      </c>
      <c r="X38" s="451">
        <f t="shared" si="72"/>
        <v>0</v>
      </c>
      <c r="Y38" s="451">
        <f t="shared" si="72"/>
        <v>0</v>
      </c>
      <c r="Z38" s="451">
        <f t="shared" si="72"/>
        <v>0</v>
      </c>
      <c r="AA38" s="451">
        <f t="shared" si="72"/>
        <v>0</v>
      </c>
      <c r="AB38" s="451">
        <f t="shared" si="72"/>
        <v>0</v>
      </c>
      <c r="AC38" s="451">
        <f t="shared" si="72"/>
        <v>0</v>
      </c>
      <c r="AD38" s="451">
        <f t="shared" si="72"/>
        <v>0</v>
      </c>
      <c r="AE38" s="451">
        <f t="shared" ref="AE38:CP38" si="73">AE998</f>
        <v>0</v>
      </c>
      <c r="AF38" s="451">
        <f t="shared" si="73"/>
        <v>0</v>
      </c>
      <c r="AG38" s="451">
        <f t="shared" si="73"/>
        <v>0</v>
      </c>
      <c r="AH38" s="451">
        <f t="shared" si="73"/>
        <v>0</v>
      </c>
      <c r="AI38" s="451">
        <f t="shared" si="73"/>
        <v>0</v>
      </c>
      <c r="AJ38" s="451">
        <f t="shared" si="73"/>
        <v>0</v>
      </c>
      <c r="AK38" s="451">
        <f t="shared" si="73"/>
        <v>0</v>
      </c>
      <c r="AL38" s="451">
        <f t="shared" si="73"/>
        <v>0</v>
      </c>
      <c r="AM38" s="451">
        <f t="shared" si="73"/>
        <v>0</v>
      </c>
      <c r="AN38" s="451">
        <f t="shared" si="73"/>
        <v>0</v>
      </c>
      <c r="AO38" s="451">
        <f t="shared" si="73"/>
        <v>0</v>
      </c>
      <c r="AP38" s="451">
        <f t="shared" si="73"/>
        <v>0</v>
      </c>
      <c r="AQ38" s="451">
        <f t="shared" si="73"/>
        <v>64574.999999999993</v>
      </c>
      <c r="AR38" s="451">
        <f t="shared" si="73"/>
        <v>64574.999999999993</v>
      </c>
      <c r="AS38" s="451">
        <f t="shared" si="73"/>
        <v>64574.999999999993</v>
      </c>
      <c r="AT38" s="451">
        <f t="shared" si="73"/>
        <v>64574.999999999993</v>
      </c>
      <c r="AU38" s="451">
        <f t="shared" si="73"/>
        <v>87500</v>
      </c>
      <c r="AV38" s="451">
        <f t="shared" si="73"/>
        <v>87500</v>
      </c>
      <c r="AW38" s="451">
        <f t="shared" si="73"/>
        <v>87500</v>
      </c>
      <c r="AX38" s="451">
        <f t="shared" si="73"/>
        <v>87500</v>
      </c>
      <c r="AY38" s="451">
        <f t="shared" si="73"/>
        <v>97825</v>
      </c>
      <c r="AZ38" s="451">
        <f t="shared" si="73"/>
        <v>97825</v>
      </c>
      <c r="BA38" s="451">
        <f t="shared" si="73"/>
        <v>97825</v>
      </c>
      <c r="BB38" s="451">
        <f t="shared" si="73"/>
        <v>97825</v>
      </c>
      <c r="BC38" s="451">
        <f t="shared" si="73"/>
        <v>96075</v>
      </c>
      <c r="BD38" s="451">
        <f t="shared" si="73"/>
        <v>96075</v>
      </c>
      <c r="BE38" s="451">
        <f t="shared" si="73"/>
        <v>96075</v>
      </c>
      <c r="BF38" s="451">
        <f t="shared" si="73"/>
        <v>96075</v>
      </c>
      <c r="BG38" s="451">
        <f t="shared" si="73"/>
        <v>85400</v>
      </c>
      <c r="BH38" s="451">
        <f t="shared" si="73"/>
        <v>85400</v>
      </c>
      <c r="BI38" s="451">
        <f t="shared" si="73"/>
        <v>85400</v>
      </c>
      <c r="BJ38" s="451">
        <f t="shared" si="73"/>
        <v>85400</v>
      </c>
      <c r="BK38" s="451">
        <f t="shared" si="73"/>
        <v>60899.999999999993</v>
      </c>
      <c r="BL38" s="451">
        <f t="shared" si="73"/>
        <v>60899.999999999993</v>
      </c>
      <c r="BM38" s="451">
        <f t="shared" si="73"/>
        <v>60899.999999999993</v>
      </c>
      <c r="BN38" s="451">
        <f t="shared" si="73"/>
        <v>60899.999999999993</v>
      </c>
      <c r="BO38" s="451">
        <f t="shared" si="73"/>
        <v>65800</v>
      </c>
      <c r="BP38" s="451">
        <f t="shared" si="73"/>
        <v>65800</v>
      </c>
      <c r="BQ38" s="451">
        <f t="shared" si="73"/>
        <v>65800</v>
      </c>
      <c r="BR38" s="451">
        <f t="shared" si="73"/>
        <v>65800</v>
      </c>
      <c r="BS38" s="451">
        <f t="shared" si="73"/>
        <v>67550</v>
      </c>
      <c r="BT38" s="451">
        <f t="shared" si="73"/>
        <v>67550</v>
      </c>
      <c r="BU38" s="451">
        <f t="shared" si="73"/>
        <v>67550</v>
      </c>
      <c r="BV38" s="451">
        <f t="shared" si="73"/>
        <v>67550</v>
      </c>
      <c r="BW38" s="451">
        <f t="shared" si="73"/>
        <v>75425</v>
      </c>
      <c r="BX38" s="451">
        <f t="shared" si="73"/>
        <v>75425</v>
      </c>
      <c r="BY38" s="451">
        <f t="shared" si="73"/>
        <v>75425</v>
      </c>
      <c r="BZ38" s="451">
        <f t="shared" si="73"/>
        <v>75425</v>
      </c>
      <c r="CA38" s="451">
        <f t="shared" si="73"/>
        <v>68250</v>
      </c>
      <c r="CB38" s="451">
        <f t="shared" si="73"/>
        <v>68250</v>
      </c>
      <c r="CC38" s="451">
        <f t="shared" si="73"/>
        <v>68250</v>
      </c>
      <c r="CD38" s="451">
        <f t="shared" si="73"/>
        <v>68250</v>
      </c>
      <c r="CE38" s="451">
        <f t="shared" si="73"/>
        <v>54950</v>
      </c>
      <c r="CF38" s="451">
        <f t="shared" si="73"/>
        <v>54950</v>
      </c>
      <c r="CG38" s="451">
        <f t="shared" si="73"/>
        <v>54950</v>
      </c>
      <c r="CH38" s="451">
        <f t="shared" si="73"/>
        <v>54950</v>
      </c>
      <c r="CI38" s="451">
        <f t="shared" si="73"/>
        <v>42875</v>
      </c>
      <c r="CJ38" s="451">
        <f t="shared" si="73"/>
        <v>42875</v>
      </c>
      <c r="CK38" s="451">
        <f t="shared" si="73"/>
        <v>42875</v>
      </c>
      <c r="CL38" s="451">
        <f t="shared" si="73"/>
        <v>42875</v>
      </c>
      <c r="CM38" s="451">
        <f t="shared" si="73"/>
        <v>56875</v>
      </c>
      <c r="CN38" s="451">
        <f t="shared" si="73"/>
        <v>56875</v>
      </c>
      <c r="CO38" s="451">
        <f t="shared" si="73"/>
        <v>56875</v>
      </c>
      <c r="CP38" s="451">
        <f t="shared" si="73"/>
        <v>56875</v>
      </c>
      <c r="CQ38" s="451">
        <f t="shared" ref="CQ38:DJ38" si="74">CQ998</f>
        <v>80150</v>
      </c>
      <c r="CR38" s="451">
        <f t="shared" si="74"/>
        <v>80150</v>
      </c>
      <c r="CS38" s="451">
        <f t="shared" si="74"/>
        <v>80150</v>
      </c>
      <c r="CT38" s="451">
        <f t="shared" si="74"/>
        <v>80150</v>
      </c>
      <c r="CU38" s="451">
        <f t="shared" si="74"/>
        <v>67725</v>
      </c>
      <c r="CV38" s="451">
        <f t="shared" si="74"/>
        <v>67725</v>
      </c>
      <c r="CW38" s="451">
        <f t="shared" si="74"/>
        <v>67725</v>
      </c>
      <c r="CX38" s="451">
        <f t="shared" si="74"/>
        <v>67725</v>
      </c>
      <c r="CY38" s="451">
        <f t="shared" si="74"/>
        <v>31324.999999999996</v>
      </c>
      <c r="CZ38" s="451">
        <f t="shared" si="74"/>
        <v>31324.999999999996</v>
      </c>
      <c r="DA38" s="451">
        <f t="shared" si="74"/>
        <v>31324.999999999996</v>
      </c>
      <c r="DB38" s="451">
        <f t="shared" si="74"/>
        <v>31324.999999999996</v>
      </c>
      <c r="DC38" s="451">
        <f t="shared" si="74"/>
        <v>28175</v>
      </c>
      <c r="DD38" s="451">
        <f t="shared" si="74"/>
        <v>28175</v>
      </c>
      <c r="DE38" s="451">
        <f t="shared" si="74"/>
        <v>28175</v>
      </c>
      <c r="DF38" s="451">
        <f t="shared" si="74"/>
        <v>28175</v>
      </c>
      <c r="DG38" s="451">
        <f t="shared" si="74"/>
        <v>25375</v>
      </c>
      <c r="DH38" s="451">
        <f t="shared" si="74"/>
        <v>25375</v>
      </c>
      <c r="DI38" s="451">
        <f t="shared" si="74"/>
        <v>25375</v>
      </c>
      <c r="DJ38" s="451">
        <f t="shared" si="74"/>
        <v>25375</v>
      </c>
    </row>
    <row r="39" spans="1:114" s="522" customFormat="1" x14ac:dyDescent="0.35">
      <c r="A39" s="5" t="s">
        <v>81</v>
      </c>
      <c r="B39" s="69" t="s">
        <v>654</v>
      </c>
      <c r="C39" s="451">
        <f>C1252</f>
        <v>0</v>
      </c>
      <c r="D39" s="451">
        <f t="shared" ref="D39:AD39" si="75">D1252</f>
        <v>0</v>
      </c>
      <c r="E39" s="451">
        <f t="shared" si="75"/>
        <v>0</v>
      </c>
      <c r="F39" s="451">
        <f t="shared" si="75"/>
        <v>0</v>
      </c>
      <c r="G39" s="451">
        <f t="shared" si="75"/>
        <v>0</v>
      </c>
      <c r="H39" s="451">
        <f t="shared" si="75"/>
        <v>0</v>
      </c>
      <c r="I39" s="451">
        <f t="shared" si="75"/>
        <v>0</v>
      </c>
      <c r="J39" s="451">
        <f t="shared" si="75"/>
        <v>0</v>
      </c>
      <c r="K39" s="451">
        <f t="shared" si="75"/>
        <v>0</v>
      </c>
      <c r="L39" s="451">
        <f t="shared" si="75"/>
        <v>0</v>
      </c>
      <c r="M39" s="451">
        <f t="shared" si="75"/>
        <v>0</v>
      </c>
      <c r="N39" s="451">
        <f t="shared" si="75"/>
        <v>0</v>
      </c>
      <c r="O39" s="451">
        <f t="shared" si="75"/>
        <v>0</v>
      </c>
      <c r="P39" s="451">
        <f t="shared" si="75"/>
        <v>0</v>
      </c>
      <c r="Q39" s="451">
        <f t="shared" si="75"/>
        <v>0</v>
      </c>
      <c r="R39" s="451">
        <f t="shared" si="75"/>
        <v>0</v>
      </c>
      <c r="S39" s="451">
        <f t="shared" si="75"/>
        <v>0</v>
      </c>
      <c r="T39" s="451">
        <f t="shared" si="75"/>
        <v>0</v>
      </c>
      <c r="U39" s="451">
        <f t="shared" si="75"/>
        <v>0</v>
      </c>
      <c r="V39" s="451">
        <f t="shared" si="75"/>
        <v>0</v>
      </c>
      <c r="W39" s="451">
        <f t="shared" si="75"/>
        <v>0</v>
      </c>
      <c r="X39" s="451">
        <f t="shared" si="75"/>
        <v>0</v>
      </c>
      <c r="Y39" s="451">
        <f t="shared" si="75"/>
        <v>0</v>
      </c>
      <c r="Z39" s="451">
        <f t="shared" si="75"/>
        <v>0</v>
      </c>
      <c r="AA39" s="451">
        <f t="shared" si="75"/>
        <v>0</v>
      </c>
      <c r="AB39" s="451">
        <f t="shared" si="75"/>
        <v>0</v>
      </c>
      <c r="AC39" s="451">
        <f t="shared" si="75"/>
        <v>0</v>
      </c>
      <c r="AD39" s="451">
        <f t="shared" si="75"/>
        <v>0</v>
      </c>
      <c r="AE39" s="451">
        <f t="shared" ref="AE39:CP39" si="76">AE1252</f>
        <v>0</v>
      </c>
      <c r="AF39" s="451">
        <f t="shared" si="76"/>
        <v>0</v>
      </c>
      <c r="AG39" s="451">
        <f t="shared" si="76"/>
        <v>0</v>
      </c>
      <c r="AH39" s="451">
        <f t="shared" si="76"/>
        <v>0</v>
      </c>
      <c r="AI39" s="451">
        <f t="shared" si="76"/>
        <v>0</v>
      </c>
      <c r="AJ39" s="451">
        <f t="shared" si="76"/>
        <v>0</v>
      </c>
      <c r="AK39" s="451">
        <f t="shared" si="76"/>
        <v>0</v>
      </c>
      <c r="AL39" s="451">
        <f t="shared" si="76"/>
        <v>0</v>
      </c>
      <c r="AM39" s="451">
        <f t="shared" si="76"/>
        <v>0</v>
      </c>
      <c r="AN39" s="451">
        <f t="shared" si="76"/>
        <v>0</v>
      </c>
      <c r="AO39" s="451">
        <f t="shared" si="76"/>
        <v>0</v>
      </c>
      <c r="AP39" s="451">
        <f t="shared" si="76"/>
        <v>0</v>
      </c>
      <c r="AQ39" s="451">
        <f t="shared" si="76"/>
        <v>0</v>
      </c>
      <c r="AR39" s="451">
        <f t="shared" si="76"/>
        <v>0</v>
      </c>
      <c r="AS39" s="451">
        <f t="shared" si="76"/>
        <v>0</v>
      </c>
      <c r="AT39" s="451">
        <f t="shared" si="76"/>
        <v>0</v>
      </c>
      <c r="AU39" s="451">
        <f t="shared" si="76"/>
        <v>0</v>
      </c>
      <c r="AV39" s="451">
        <f t="shared" si="76"/>
        <v>0</v>
      </c>
      <c r="AW39" s="451">
        <f t="shared" si="76"/>
        <v>0</v>
      </c>
      <c r="AX39" s="451">
        <f t="shared" si="76"/>
        <v>0</v>
      </c>
      <c r="AY39" s="451">
        <f t="shared" si="76"/>
        <v>0</v>
      </c>
      <c r="AZ39" s="451">
        <f t="shared" si="76"/>
        <v>0</v>
      </c>
      <c r="BA39" s="451">
        <f t="shared" si="76"/>
        <v>0</v>
      </c>
      <c r="BB39" s="451">
        <f t="shared" si="76"/>
        <v>0</v>
      </c>
      <c r="BC39" s="451">
        <f t="shared" si="76"/>
        <v>0</v>
      </c>
      <c r="BD39" s="451">
        <f t="shared" si="76"/>
        <v>0</v>
      </c>
      <c r="BE39" s="451">
        <f t="shared" si="76"/>
        <v>0</v>
      </c>
      <c r="BF39" s="451">
        <f t="shared" si="76"/>
        <v>0</v>
      </c>
      <c r="BG39" s="451">
        <f t="shared" si="76"/>
        <v>0</v>
      </c>
      <c r="BH39" s="451">
        <f t="shared" si="76"/>
        <v>0</v>
      </c>
      <c r="BI39" s="451">
        <f t="shared" si="76"/>
        <v>0</v>
      </c>
      <c r="BJ39" s="451">
        <f t="shared" si="76"/>
        <v>0</v>
      </c>
      <c r="BK39" s="451">
        <f t="shared" si="76"/>
        <v>0</v>
      </c>
      <c r="BL39" s="451">
        <f t="shared" si="76"/>
        <v>0</v>
      </c>
      <c r="BM39" s="451">
        <f t="shared" si="76"/>
        <v>0</v>
      </c>
      <c r="BN39" s="451">
        <f t="shared" si="76"/>
        <v>0</v>
      </c>
      <c r="BO39" s="451">
        <f t="shared" si="76"/>
        <v>0</v>
      </c>
      <c r="BP39" s="451">
        <f t="shared" si="76"/>
        <v>0</v>
      </c>
      <c r="BQ39" s="451">
        <f t="shared" si="76"/>
        <v>0</v>
      </c>
      <c r="BR39" s="451">
        <f t="shared" si="76"/>
        <v>0</v>
      </c>
      <c r="BS39" s="451">
        <f t="shared" si="76"/>
        <v>0</v>
      </c>
      <c r="BT39" s="451">
        <f t="shared" si="76"/>
        <v>0</v>
      </c>
      <c r="BU39" s="451">
        <f t="shared" si="76"/>
        <v>0</v>
      </c>
      <c r="BV39" s="451">
        <f t="shared" si="76"/>
        <v>0</v>
      </c>
      <c r="BW39" s="451">
        <f t="shared" si="76"/>
        <v>0</v>
      </c>
      <c r="BX39" s="451">
        <f t="shared" si="76"/>
        <v>0</v>
      </c>
      <c r="BY39" s="451">
        <f t="shared" si="76"/>
        <v>0</v>
      </c>
      <c r="BZ39" s="451">
        <f t="shared" si="76"/>
        <v>0</v>
      </c>
      <c r="CA39" s="451">
        <f t="shared" si="76"/>
        <v>0</v>
      </c>
      <c r="CB39" s="451">
        <f t="shared" si="76"/>
        <v>0</v>
      </c>
      <c r="CC39" s="451">
        <f t="shared" si="76"/>
        <v>0</v>
      </c>
      <c r="CD39" s="451">
        <f t="shared" si="76"/>
        <v>0</v>
      </c>
      <c r="CE39" s="451">
        <f t="shared" si="76"/>
        <v>0</v>
      </c>
      <c r="CF39" s="451">
        <f t="shared" si="76"/>
        <v>0</v>
      </c>
      <c r="CG39" s="451">
        <f t="shared" si="76"/>
        <v>0</v>
      </c>
      <c r="CH39" s="451">
        <f t="shared" si="76"/>
        <v>0</v>
      </c>
      <c r="CI39" s="451">
        <f t="shared" si="76"/>
        <v>0</v>
      </c>
      <c r="CJ39" s="451">
        <f t="shared" si="76"/>
        <v>0</v>
      </c>
      <c r="CK39" s="451">
        <f t="shared" si="76"/>
        <v>0</v>
      </c>
      <c r="CL39" s="451">
        <f t="shared" si="76"/>
        <v>0</v>
      </c>
      <c r="CM39" s="451">
        <f t="shared" si="76"/>
        <v>0</v>
      </c>
      <c r="CN39" s="451">
        <f t="shared" si="76"/>
        <v>0</v>
      </c>
      <c r="CO39" s="451">
        <f t="shared" si="76"/>
        <v>0</v>
      </c>
      <c r="CP39" s="451">
        <f t="shared" si="76"/>
        <v>0</v>
      </c>
      <c r="CQ39" s="451">
        <f t="shared" ref="CQ39:DJ39" si="77">CQ1252</f>
        <v>0</v>
      </c>
      <c r="CR39" s="451">
        <f t="shared" si="77"/>
        <v>0</v>
      </c>
      <c r="CS39" s="451">
        <f t="shared" si="77"/>
        <v>0</v>
      </c>
      <c r="CT39" s="451">
        <f t="shared" si="77"/>
        <v>0</v>
      </c>
      <c r="CU39" s="451">
        <f t="shared" si="77"/>
        <v>0</v>
      </c>
      <c r="CV39" s="451">
        <f t="shared" si="77"/>
        <v>0</v>
      </c>
      <c r="CW39" s="451">
        <f t="shared" si="77"/>
        <v>0</v>
      </c>
      <c r="CX39" s="451">
        <f t="shared" si="77"/>
        <v>0</v>
      </c>
      <c r="CY39" s="451">
        <f t="shared" si="77"/>
        <v>0</v>
      </c>
      <c r="CZ39" s="451">
        <f t="shared" si="77"/>
        <v>0</v>
      </c>
      <c r="DA39" s="451">
        <f t="shared" si="77"/>
        <v>0</v>
      </c>
      <c r="DB39" s="451">
        <f t="shared" si="77"/>
        <v>0</v>
      </c>
      <c r="DC39" s="451">
        <f t="shared" si="77"/>
        <v>0</v>
      </c>
      <c r="DD39" s="451">
        <f t="shared" si="77"/>
        <v>0</v>
      </c>
      <c r="DE39" s="451">
        <f t="shared" si="77"/>
        <v>0</v>
      </c>
      <c r="DF39" s="451">
        <f t="shared" si="77"/>
        <v>0</v>
      </c>
      <c r="DG39" s="451">
        <f t="shared" si="77"/>
        <v>0</v>
      </c>
      <c r="DH39" s="451">
        <f t="shared" si="77"/>
        <v>0</v>
      </c>
      <c r="DI39" s="451">
        <f t="shared" si="77"/>
        <v>0</v>
      </c>
      <c r="DJ39" s="451">
        <f t="shared" si="77"/>
        <v>0</v>
      </c>
    </row>
    <row r="40" spans="1:114" s="522" customFormat="1" x14ac:dyDescent="0.35">
      <c r="A40" s="5" t="s">
        <v>81</v>
      </c>
      <c r="B40" s="69" t="s">
        <v>671</v>
      </c>
      <c r="C40" s="451">
        <f>SUM(C35:C39)</f>
        <v>168000</v>
      </c>
      <c r="D40" s="451">
        <f t="shared" ref="D40:AD40" si="78">SUM(D35:D39)</f>
        <v>178000</v>
      </c>
      <c r="E40" s="451">
        <f t="shared" si="78"/>
        <v>217000</v>
      </c>
      <c r="F40" s="451">
        <f t="shared" si="78"/>
        <v>225000</v>
      </c>
      <c r="G40" s="451">
        <f t="shared" si="78"/>
        <v>200000</v>
      </c>
      <c r="H40" s="451">
        <f t="shared" si="78"/>
        <v>189000</v>
      </c>
      <c r="I40" s="451">
        <f t="shared" si="78"/>
        <v>184000</v>
      </c>
      <c r="J40" s="451">
        <f t="shared" si="78"/>
        <v>217000</v>
      </c>
      <c r="K40" s="451">
        <f t="shared" si="78"/>
        <v>184000</v>
      </c>
      <c r="L40" s="451">
        <f t="shared" si="78"/>
        <v>183000</v>
      </c>
      <c r="M40" s="451">
        <f t="shared" si="78"/>
        <v>211000</v>
      </c>
      <c r="N40" s="451">
        <f t="shared" si="78"/>
        <v>212000</v>
      </c>
      <c r="O40" s="451">
        <f t="shared" si="78"/>
        <v>210000</v>
      </c>
      <c r="P40" s="451">
        <f t="shared" si="78"/>
        <v>219000</v>
      </c>
      <c r="Q40" s="451">
        <f t="shared" si="78"/>
        <v>208000</v>
      </c>
      <c r="R40" s="451">
        <f t="shared" si="78"/>
        <v>227000</v>
      </c>
      <c r="S40" s="451">
        <f>SUM(S35:S39)</f>
        <v>235000</v>
      </c>
      <c r="T40" s="451">
        <f t="shared" si="78"/>
        <v>214000</v>
      </c>
      <c r="U40" s="451">
        <f t="shared" si="78"/>
        <v>201000</v>
      </c>
      <c r="V40" s="451">
        <f t="shared" si="78"/>
        <v>222000</v>
      </c>
      <c r="W40" s="451">
        <f t="shared" si="78"/>
        <v>192000</v>
      </c>
      <c r="X40" s="451">
        <f t="shared" si="78"/>
        <v>187000</v>
      </c>
      <c r="Y40" s="451">
        <f t="shared" si="78"/>
        <v>184000</v>
      </c>
      <c r="Z40" s="451">
        <f t="shared" si="78"/>
        <v>198000</v>
      </c>
      <c r="AA40" s="451">
        <f t="shared" si="78"/>
        <v>171000</v>
      </c>
      <c r="AB40" s="451">
        <f t="shared" si="78"/>
        <v>165000</v>
      </c>
      <c r="AC40" s="451">
        <f t="shared" si="78"/>
        <v>175000</v>
      </c>
      <c r="AD40" s="451">
        <f t="shared" si="78"/>
        <v>190263.15789473685</v>
      </c>
      <c r="AE40" s="451">
        <f t="shared" ref="AE40:CP40" si="79">SUM(AE35:AE39)</f>
        <v>189189.08212796002</v>
      </c>
      <c r="AF40" s="451">
        <f t="shared" si="79"/>
        <v>180936.33739626332</v>
      </c>
      <c r="AG40" s="451">
        <f t="shared" si="79"/>
        <v>184224.40766456659</v>
      </c>
      <c r="AH40" s="451">
        <f t="shared" si="79"/>
        <v>205233.1728112101</v>
      </c>
      <c r="AI40" s="451">
        <f t="shared" si="79"/>
        <v>176159.19315609385</v>
      </c>
      <c r="AJ40" s="451">
        <f t="shared" si="79"/>
        <v>169206.15904790355</v>
      </c>
      <c r="AK40" s="451">
        <f t="shared" si="79"/>
        <v>173540.25243971322</v>
      </c>
      <c r="AL40" s="451">
        <f t="shared" si="79"/>
        <v>192093.39535628937</v>
      </c>
      <c r="AM40" s="451">
        <f t="shared" si="79"/>
        <v>194193.31417662394</v>
      </c>
      <c r="AN40" s="451">
        <f t="shared" si="79"/>
        <v>185124.06890180317</v>
      </c>
      <c r="AO40" s="451">
        <f t="shared" si="79"/>
        <v>187378.71862698242</v>
      </c>
      <c r="AP40" s="451">
        <f t="shared" si="79"/>
        <v>209724.89829459047</v>
      </c>
      <c r="AQ40" s="451">
        <f t="shared" si="79"/>
        <v>281383.88452476647</v>
      </c>
      <c r="AR40" s="451">
        <f t="shared" si="79"/>
        <v>269288.77264121227</v>
      </c>
      <c r="AS40" s="451">
        <f t="shared" si="79"/>
        <v>268195.11825765803</v>
      </c>
      <c r="AT40" s="451">
        <f t="shared" si="79"/>
        <v>295760.22457636322</v>
      </c>
      <c r="AU40" s="451">
        <f t="shared" si="79"/>
        <v>342875.43164838152</v>
      </c>
      <c r="AV40" s="451">
        <f t="shared" si="79"/>
        <v>329804.19115305238</v>
      </c>
      <c r="AW40" s="451">
        <f t="shared" si="79"/>
        <v>331329.0981577232</v>
      </c>
      <c r="AX40" s="451">
        <f t="shared" si="79"/>
        <v>362595.2790408429</v>
      </c>
      <c r="AY40" s="451">
        <f t="shared" si="79"/>
        <v>331294.30863132741</v>
      </c>
      <c r="AZ40" s="451">
        <f t="shared" si="79"/>
        <v>318196.38640669128</v>
      </c>
      <c r="BA40" s="451">
        <f t="shared" si="79"/>
        <v>317077.13418205519</v>
      </c>
      <c r="BB40" s="451">
        <f t="shared" si="79"/>
        <v>346963.17077992612</v>
      </c>
      <c r="BC40" s="451">
        <f t="shared" si="79"/>
        <v>237158.75580382359</v>
      </c>
      <c r="BD40" s="451">
        <f t="shared" si="79"/>
        <v>225240.77361829241</v>
      </c>
      <c r="BE40" s="451">
        <f t="shared" si="79"/>
        <v>215542.97643276124</v>
      </c>
      <c r="BF40" s="451">
        <f t="shared" si="79"/>
        <v>238002.49414512276</v>
      </c>
      <c r="BG40" s="451">
        <f t="shared" si="79"/>
        <v>242994.12110362807</v>
      </c>
      <c r="BH40" s="451">
        <f t="shared" si="79"/>
        <v>229221.62664349336</v>
      </c>
      <c r="BI40" s="451">
        <f t="shared" si="79"/>
        <v>217785.09218335868</v>
      </c>
      <c r="BJ40" s="451">
        <f t="shared" si="79"/>
        <v>243614.16006951986</v>
      </c>
      <c r="BK40" s="451">
        <f t="shared" si="79"/>
        <v>160015.76884477513</v>
      </c>
      <c r="BL40" s="451">
        <f t="shared" si="79"/>
        <v>150131.0797289811</v>
      </c>
      <c r="BM40" s="451">
        <f t="shared" si="79"/>
        <v>142178.07311318704</v>
      </c>
      <c r="BN40" s="451">
        <f t="shared" si="79"/>
        <v>160855.0783130567</v>
      </c>
      <c r="BO40" s="451">
        <f t="shared" si="79"/>
        <v>123540.91191668477</v>
      </c>
      <c r="BP40" s="451">
        <f t="shared" si="79"/>
        <v>118392.6260161851</v>
      </c>
      <c r="BQ40" s="451">
        <f t="shared" si="79"/>
        <v>114974.06261568543</v>
      </c>
      <c r="BR40" s="451">
        <f t="shared" si="79"/>
        <v>125096.39945144471</v>
      </c>
      <c r="BS40" s="451">
        <f t="shared" si="79"/>
        <v>156062.27256897674</v>
      </c>
      <c r="BT40" s="451">
        <f t="shared" si="79"/>
        <v>147420.99166521832</v>
      </c>
      <c r="BU40" s="451">
        <f t="shared" si="79"/>
        <v>140688.92576145992</v>
      </c>
      <c r="BV40" s="451">
        <f t="shared" si="79"/>
        <v>157136.810004345</v>
      </c>
      <c r="BW40" s="451">
        <f t="shared" si="79"/>
        <v>148094.96415381273</v>
      </c>
      <c r="BX40" s="451">
        <f t="shared" si="79"/>
        <v>139417.95350858135</v>
      </c>
      <c r="BY40" s="451">
        <f t="shared" si="79"/>
        <v>130740.94286334999</v>
      </c>
      <c r="BZ40" s="451">
        <f t="shared" si="79"/>
        <v>146211.13947425591</v>
      </c>
      <c r="CA40" s="451">
        <f t="shared" si="79"/>
        <v>73447.64544862046</v>
      </c>
      <c r="CB40" s="451">
        <f t="shared" si="79"/>
        <v>72827.031066695636</v>
      </c>
      <c r="CC40" s="451">
        <f t="shared" si="79"/>
        <v>72206.416684770797</v>
      </c>
      <c r="CD40" s="451">
        <f t="shared" si="79"/>
        <v>73312.906799913093</v>
      </c>
      <c r="CE40" s="451">
        <f t="shared" si="79"/>
        <v>54950</v>
      </c>
      <c r="CF40" s="451">
        <f t="shared" si="79"/>
        <v>54950</v>
      </c>
      <c r="CG40" s="451">
        <f t="shared" si="79"/>
        <v>54950</v>
      </c>
      <c r="CH40" s="451">
        <f t="shared" si="79"/>
        <v>54950</v>
      </c>
      <c r="CI40" s="451">
        <f t="shared" si="79"/>
        <v>42875</v>
      </c>
      <c r="CJ40" s="451">
        <f t="shared" si="79"/>
        <v>42875</v>
      </c>
      <c r="CK40" s="451">
        <f t="shared" si="79"/>
        <v>42875</v>
      </c>
      <c r="CL40" s="451">
        <f t="shared" si="79"/>
        <v>42875</v>
      </c>
      <c r="CM40" s="451">
        <f t="shared" si="79"/>
        <v>56875</v>
      </c>
      <c r="CN40" s="451">
        <f t="shared" si="79"/>
        <v>56875</v>
      </c>
      <c r="CO40" s="451">
        <f t="shared" si="79"/>
        <v>56875</v>
      </c>
      <c r="CP40" s="451">
        <f t="shared" si="79"/>
        <v>56875</v>
      </c>
      <c r="CQ40" s="451">
        <f t="shared" ref="CQ40:DJ40" si="80">SUM(CQ35:CQ39)</f>
        <v>80150</v>
      </c>
      <c r="CR40" s="451">
        <f t="shared" si="80"/>
        <v>80150</v>
      </c>
      <c r="CS40" s="451">
        <f t="shared" si="80"/>
        <v>80150</v>
      </c>
      <c r="CT40" s="451">
        <f t="shared" si="80"/>
        <v>80150</v>
      </c>
      <c r="CU40" s="451">
        <f t="shared" si="80"/>
        <v>67725</v>
      </c>
      <c r="CV40" s="451">
        <f t="shared" si="80"/>
        <v>67725</v>
      </c>
      <c r="CW40" s="451">
        <f t="shared" si="80"/>
        <v>67725</v>
      </c>
      <c r="CX40" s="451">
        <f t="shared" si="80"/>
        <v>67725</v>
      </c>
      <c r="CY40" s="451">
        <f t="shared" si="80"/>
        <v>31324.999999999996</v>
      </c>
      <c r="CZ40" s="451">
        <f t="shared" si="80"/>
        <v>31324.999999999996</v>
      </c>
      <c r="DA40" s="451">
        <f t="shared" si="80"/>
        <v>31324.999999999996</v>
      </c>
      <c r="DB40" s="451">
        <f t="shared" si="80"/>
        <v>31324.999999999996</v>
      </c>
      <c r="DC40" s="451">
        <f t="shared" si="80"/>
        <v>28175</v>
      </c>
      <c r="DD40" s="451">
        <f t="shared" si="80"/>
        <v>28175</v>
      </c>
      <c r="DE40" s="451">
        <f t="shared" si="80"/>
        <v>28175</v>
      </c>
      <c r="DF40" s="451">
        <f t="shared" si="80"/>
        <v>28175</v>
      </c>
      <c r="DG40" s="451">
        <f t="shared" si="80"/>
        <v>25375</v>
      </c>
      <c r="DH40" s="451">
        <f t="shared" si="80"/>
        <v>25375</v>
      </c>
      <c r="DI40" s="451">
        <f t="shared" si="80"/>
        <v>25375</v>
      </c>
      <c r="DJ40" s="451">
        <f t="shared" si="80"/>
        <v>25375</v>
      </c>
    </row>
    <row r="41" spans="1:114" s="522" customFormat="1" x14ac:dyDescent="0.35">
      <c r="A41" s="5"/>
      <c r="B41" s="461"/>
      <c r="C41" s="529"/>
      <c r="D41" s="529"/>
      <c r="E41" s="529"/>
      <c r="F41" s="529"/>
      <c r="G41" s="529"/>
      <c r="H41" s="529"/>
      <c r="I41" s="529"/>
      <c r="J41" s="529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/>
      <c r="AD41" s="529"/>
      <c r="AE41" s="523"/>
      <c r="AF41" s="523"/>
      <c r="AG41" s="523"/>
      <c r="AH41" s="523"/>
      <c r="AI41" s="523"/>
      <c r="AJ41" s="523"/>
      <c r="AK41" s="523"/>
      <c r="AL41" s="523"/>
      <c r="AM41" s="523"/>
      <c r="AN41" s="523"/>
      <c r="AO41" s="523"/>
      <c r="AP41" s="523"/>
      <c r="AQ41" s="523"/>
      <c r="AR41" s="523"/>
      <c r="AS41" s="523"/>
      <c r="AT41" s="523"/>
      <c r="AU41" s="523"/>
      <c r="AV41" s="523"/>
      <c r="AW41" s="523"/>
      <c r="AX41" s="523"/>
      <c r="AY41" s="523"/>
      <c r="AZ41" s="523"/>
      <c r="BA41" s="523"/>
      <c r="BB41" s="523"/>
      <c r="BC41" s="523"/>
      <c r="BD41" s="523"/>
      <c r="BE41" s="523"/>
      <c r="BF41" s="523"/>
      <c r="BG41" s="523"/>
      <c r="BH41" s="523"/>
      <c r="BI41" s="523"/>
      <c r="BJ41" s="523"/>
      <c r="BK41" s="523"/>
      <c r="BL41" s="523"/>
      <c r="BM41" s="523"/>
      <c r="BN41" s="523"/>
      <c r="BO41" s="523"/>
      <c r="BP41" s="523"/>
      <c r="BQ41" s="523"/>
      <c r="BR41" s="523"/>
      <c r="BS41" s="523"/>
      <c r="BT41" s="523"/>
      <c r="BU41" s="523"/>
      <c r="BV41" s="523"/>
      <c r="BW41" s="523"/>
      <c r="BX41" s="523"/>
      <c r="BY41" s="523"/>
      <c r="BZ41" s="523"/>
      <c r="CA41" s="523"/>
      <c r="CB41" s="523"/>
      <c r="CC41" s="523"/>
      <c r="CD41" s="523"/>
    </row>
    <row r="42" spans="1:114" s="522" customFormat="1" x14ac:dyDescent="0.35">
      <c r="B42" s="463"/>
      <c r="C42" s="528"/>
      <c r="D42" s="528"/>
      <c r="E42" s="528"/>
      <c r="F42" s="528"/>
      <c r="G42" s="528"/>
      <c r="H42" s="528"/>
      <c r="I42" s="528"/>
      <c r="J42" s="528"/>
      <c r="K42" s="528"/>
      <c r="L42" s="528"/>
      <c r="M42" s="528"/>
      <c r="N42" s="528"/>
      <c r="O42" s="528"/>
      <c r="P42" s="528"/>
      <c r="Q42" s="528"/>
      <c r="R42" s="528"/>
      <c r="S42" s="528"/>
      <c r="T42" s="528"/>
      <c r="U42" s="528"/>
      <c r="V42" s="528"/>
      <c r="W42" s="528"/>
      <c r="X42" s="528"/>
      <c r="Y42" s="528"/>
      <c r="Z42" s="528"/>
      <c r="AA42" s="528"/>
      <c r="AB42" s="528"/>
      <c r="AC42" s="528"/>
      <c r="AD42" s="528"/>
      <c r="AE42" s="523"/>
      <c r="AF42" s="523"/>
      <c r="AG42" s="523"/>
      <c r="AH42" s="523"/>
      <c r="AI42" s="523"/>
      <c r="AJ42" s="523"/>
      <c r="AK42" s="523"/>
      <c r="AL42" s="523"/>
      <c r="AM42" s="523"/>
      <c r="AN42" s="523"/>
      <c r="AO42" s="523"/>
      <c r="AP42" s="523"/>
      <c r="AQ42" s="523"/>
      <c r="AR42" s="523"/>
      <c r="AS42" s="523"/>
      <c r="AT42" s="523"/>
      <c r="AU42" s="523"/>
      <c r="AV42" s="523"/>
      <c r="AW42" s="523"/>
      <c r="AX42" s="523"/>
      <c r="AY42" s="523"/>
      <c r="AZ42" s="523"/>
      <c r="BA42" s="523"/>
      <c r="BB42" s="523"/>
      <c r="BC42" s="523"/>
      <c r="BD42" s="523"/>
      <c r="BE42" s="523"/>
      <c r="BF42" s="523"/>
      <c r="BG42" s="523"/>
      <c r="BH42" s="523"/>
      <c r="BI42" s="523"/>
      <c r="BJ42" s="523"/>
      <c r="BK42" s="523"/>
      <c r="BL42" s="523"/>
      <c r="BM42" s="523"/>
      <c r="BN42" s="523"/>
      <c r="BO42" s="523"/>
      <c r="BP42" s="523"/>
      <c r="BQ42" s="523"/>
      <c r="BR42" s="523"/>
      <c r="BS42" s="523"/>
      <c r="BT42" s="523"/>
      <c r="BU42" s="523"/>
      <c r="BV42" s="523"/>
      <c r="BW42" s="523"/>
      <c r="BX42" s="523"/>
      <c r="BY42" s="523"/>
      <c r="BZ42" s="523"/>
      <c r="CA42" s="523"/>
      <c r="CB42" s="523"/>
      <c r="CC42" s="523"/>
      <c r="CD42" s="523"/>
    </row>
    <row r="43" spans="1:114" s="522" customFormat="1" x14ac:dyDescent="0.35">
      <c r="A43" s="5" t="s">
        <v>82</v>
      </c>
      <c r="B43" s="314" t="s">
        <v>178</v>
      </c>
      <c r="C43" s="557"/>
      <c r="D43" s="557"/>
      <c r="E43" s="557"/>
      <c r="F43" s="557"/>
      <c r="G43" s="558"/>
      <c r="H43" s="558"/>
      <c r="I43" s="558"/>
      <c r="J43" s="558"/>
      <c r="K43" s="558"/>
      <c r="L43" s="558"/>
      <c r="M43" s="558"/>
      <c r="N43" s="558"/>
      <c r="O43" s="558"/>
      <c r="P43" s="558"/>
      <c r="Q43" s="558"/>
      <c r="R43" s="558"/>
      <c r="S43" s="558"/>
      <c r="T43" s="558"/>
      <c r="U43" s="558"/>
      <c r="V43" s="558"/>
      <c r="W43" s="558"/>
      <c r="X43" s="558"/>
      <c r="Y43" s="558"/>
      <c r="Z43" s="558"/>
      <c r="AA43" s="558"/>
      <c r="AB43" s="558"/>
      <c r="AC43" s="558"/>
      <c r="AD43" s="558"/>
      <c r="AE43" s="558"/>
      <c r="AF43" s="558"/>
      <c r="AG43" s="558"/>
      <c r="AH43" s="558"/>
      <c r="AI43" s="558"/>
      <c r="AJ43" s="558"/>
      <c r="AK43" s="558"/>
      <c r="AL43" s="558"/>
      <c r="AM43" s="558"/>
      <c r="AN43" s="558"/>
      <c r="AO43" s="558"/>
      <c r="AP43" s="558"/>
      <c r="AQ43" s="558"/>
      <c r="AR43" s="558"/>
      <c r="AS43" s="558"/>
      <c r="AT43" s="558"/>
      <c r="AU43" s="558"/>
      <c r="AV43" s="558"/>
      <c r="AW43" s="558"/>
      <c r="AX43" s="558"/>
      <c r="AY43" s="558"/>
      <c r="AZ43" s="558"/>
      <c r="BA43" s="558"/>
      <c r="BB43" s="558"/>
      <c r="BC43" s="558"/>
      <c r="BD43" s="558"/>
      <c r="BE43" s="558"/>
      <c r="BF43" s="558"/>
      <c r="BG43" s="558"/>
      <c r="BH43" s="558"/>
      <c r="BI43" s="558"/>
      <c r="BJ43" s="558"/>
      <c r="BK43" s="558"/>
      <c r="BL43" s="558"/>
      <c r="BM43" s="558"/>
      <c r="BN43" s="558"/>
      <c r="BO43" s="558"/>
      <c r="BP43" s="558"/>
      <c r="BQ43" s="558"/>
      <c r="BR43" s="558"/>
      <c r="BS43" s="558"/>
      <c r="BT43" s="558"/>
      <c r="BU43" s="558"/>
      <c r="BV43" s="558"/>
      <c r="BW43" s="558"/>
      <c r="BX43" s="558"/>
      <c r="BY43" s="558"/>
      <c r="BZ43" s="558"/>
      <c r="CA43" s="558"/>
      <c r="CB43" s="558"/>
      <c r="CC43" s="558"/>
      <c r="CD43" s="523"/>
    </row>
    <row r="44" spans="1:114" s="522" customFormat="1" x14ac:dyDescent="0.35">
      <c r="A44" s="5" t="s">
        <v>82</v>
      </c>
      <c r="B44" s="69" t="s">
        <v>130</v>
      </c>
      <c r="C44" s="526">
        <f t="shared" ref="C44:AA44" si="81">C247</f>
        <v>929.16666666666663</v>
      </c>
      <c r="D44" s="526">
        <f t="shared" si="81"/>
        <v>863.82978723404256</v>
      </c>
      <c r="E44" s="526">
        <f t="shared" si="81"/>
        <v>961.61616161616166</v>
      </c>
      <c r="F44" s="526">
        <f t="shared" si="81"/>
        <v>838.77551020408168</v>
      </c>
      <c r="G44" s="526">
        <f t="shared" si="81"/>
        <v>782.41758241758237</v>
      </c>
      <c r="H44" s="526">
        <f t="shared" si="81"/>
        <v>788.37209302325584</v>
      </c>
      <c r="I44" s="526">
        <f t="shared" si="81"/>
        <v>742.10526315789468</v>
      </c>
      <c r="J44" s="526">
        <f t="shared" si="81"/>
        <v>981.20300751879699</v>
      </c>
      <c r="K44" s="526">
        <f t="shared" si="81"/>
        <v>757.29166666666663</v>
      </c>
      <c r="L44" s="526">
        <f t="shared" si="81"/>
        <v>722.82608695652175</v>
      </c>
      <c r="M44" s="526">
        <f t="shared" si="81"/>
        <v>671.42857142857144</v>
      </c>
      <c r="N44" s="526">
        <f t="shared" si="81"/>
        <v>721.81818181818187</v>
      </c>
      <c r="O44" s="526">
        <f t="shared" si="81"/>
        <v>795.14563106796118</v>
      </c>
      <c r="P44" s="526">
        <f t="shared" si="81"/>
        <v>748.695652173913</v>
      </c>
      <c r="Q44" s="526">
        <f t="shared" si="81"/>
        <v>805.88235294117646</v>
      </c>
      <c r="R44" s="526">
        <f t="shared" si="81"/>
        <v>795.57522123893807</v>
      </c>
      <c r="S44" s="526">
        <f t="shared" si="81"/>
        <v>711.29032258064512</v>
      </c>
      <c r="T44" s="526">
        <f t="shared" si="81"/>
        <v>771.2962962962963</v>
      </c>
      <c r="U44" s="526">
        <f t="shared" si="81"/>
        <v>813.08411214953276</v>
      </c>
      <c r="V44" s="526">
        <f t="shared" si="81"/>
        <v>757.14285714285711</v>
      </c>
      <c r="W44" s="526">
        <f t="shared" si="81"/>
        <v>898.03921568627447</v>
      </c>
      <c r="X44" s="526">
        <f t="shared" si="81"/>
        <v>961.45833333333337</v>
      </c>
      <c r="Y44" s="526">
        <f t="shared" si="81"/>
        <v>920.75471698113211</v>
      </c>
      <c r="Z44" s="526">
        <f t="shared" si="81"/>
        <v>770.64220183486236</v>
      </c>
      <c r="AA44" s="526">
        <f t="shared" si="81"/>
        <v>965.06024096385545</v>
      </c>
      <c r="AB44" s="526">
        <f>AB247</f>
        <v>1079.7752808988764</v>
      </c>
      <c r="AC44" s="526">
        <f>AC247</f>
        <v>1050.8928571428571</v>
      </c>
      <c r="AD44" s="526">
        <f>AD247</f>
        <v>1056.1473214285713</v>
      </c>
      <c r="AE44" s="526">
        <f>AE247</f>
        <v>1061.428058035714</v>
      </c>
      <c r="AF44" s="526">
        <f t="shared" ref="AF44:CQ44" si="82">AF247</f>
        <v>1066.7351983258925</v>
      </c>
      <c r="AG44" s="526">
        <f t="shared" si="82"/>
        <v>1072.0688743175219</v>
      </c>
      <c r="AH44" s="526">
        <f t="shared" si="82"/>
        <v>1077.4292186891093</v>
      </c>
      <c r="AI44" s="526">
        <f t="shared" si="82"/>
        <v>1082.8163647825547</v>
      </c>
      <c r="AJ44" s="526">
        <f t="shared" si="82"/>
        <v>1088.2304466064675</v>
      </c>
      <c r="AK44" s="526">
        <f t="shared" si="82"/>
        <v>1093.6715988394997</v>
      </c>
      <c r="AL44" s="526">
        <f t="shared" si="82"/>
        <v>1099.1399568336969</v>
      </c>
      <c r="AM44" s="526">
        <f t="shared" si="82"/>
        <v>1104.6356566178654</v>
      </c>
      <c r="AN44" s="526">
        <f t="shared" si="82"/>
        <v>1110.1588349009546</v>
      </c>
      <c r="AO44" s="526">
        <f t="shared" si="82"/>
        <v>1115.7096290754594</v>
      </c>
      <c r="AP44" s="526">
        <f t="shared" si="82"/>
        <v>1121.2881772208366</v>
      </c>
      <c r="AQ44" s="526">
        <f t="shared" si="82"/>
        <v>1126.8946181069407</v>
      </c>
      <c r="AR44" s="526">
        <f t="shared" si="82"/>
        <v>1132.5290911974753</v>
      </c>
      <c r="AS44" s="526">
        <f t="shared" si="82"/>
        <v>1138.1917366534626</v>
      </c>
      <c r="AT44" s="526">
        <f t="shared" si="82"/>
        <v>1143.8826953367297</v>
      </c>
      <c r="AU44" s="526">
        <f t="shared" si="82"/>
        <v>1149.6021088134132</v>
      </c>
      <c r="AV44" s="526">
        <f t="shared" si="82"/>
        <v>1155.3501193574803</v>
      </c>
      <c r="AW44" s="526">
        <f t="shared" si="82"/>
        <v>1161.1268699542675</v>
      </c>
      <c r="AX44" s="526">
        <f t="shared" si="82"/>
        <v>1166.9325043040387</v>
      </c>
      <c r="AY44" s="526">
        <f t="shared" si="82"/>
        <v>1172.7671668255589</v>
      </c>
      <c r="AZ44" s="526">
        <f t="shared" si="82"/>
        <v>1178.6310026596866</v>
      </c>
      <c r="BA44" s="526">
        <f t="shared" si="82"/>
        <v>1184.524157672985</v>
      </c>
      <c r="BB44" s="526">
        <f t="shared" si="82"/>
        <v>1190.4467784613498</v>
      </c>
      <c r="BC44" s="526">
        <f t="shared" si="82"/>
        <v>1196.3990123536564</v>
      </c>
      <c r="BD44" s="526">
        <f t="shared" si="82"/>
        <v>1202.3810074154246</v>
      </c>
      <c r="BE44" s="526">
        <f t="shared" si="82"/>
        <v>1208.3929124525016</v>
      </c>
      <c r="BF44" s="526">
        <f t="shared" si="82"/>
        <v>1214.434877014764</v>
      </c>
      <c r="BG44" s="526">
        <f t="shared" si="82"/>
        <v>1220.5070513998376</v>
      </c>
      <c r="BH44" s="526">
        <f t="shared" si="82"/>
        <v>1226.6095866568367</v>
      </c>
      <c r="BI44" s="526">
        <f t="shared" si="82"/>
        <v>1232.7426345901208</v>
      </c>
      <c r="BJ44" s="526">
        <f t="shared" si="82"/>
        <v>1238.9063477630714</v>
      </c>
      <c r="BK44" s="526">
        <f t="shared" si="82"/>
        <v>1245.1008795018865</v>
      </c>
      <c r="BL44" s="526">
        <f t="shared" si="82"/>
        <v>1251.3263838993958</v>
      </c>
      <c r="BM44" s="526">
        <f t="shared" si="82"/>
        <v>1257.5830158188926</v>
      </c>
      <c r="BN44" s="526">
        <f t="shared" si="82"/>
        <v>1263.8709308979869</v>
      </c>
      <c r="BO44" s="526">
        <f t="shared" si="82"/>
        <v>1270.1902855524768</v>
      </c>
      <c r="BP44" s="526">
        <f t="shared" si="82"/>
        <v>1276.5412369802391</v>
      </c>
      <c r="BQ44" s="526">
        <f t="shared" si="82"/>
        <v>1282.9239431651401</v>
      </c>
      <c r="BR44" s="526">
        <f t="shared" si="82"/>
        <v>1289.3385628809658</v>
      </c>
      <c r="BS44" s="526">
        <f t="shared" si="82"/>
        <v>1295.7852556953706</v>
      </c>
      <c r="BT44" s="526">
        <f t="shared" si="82"/>
        <v>1302.2641819738474</v>
      </c>
      <c r="BU44" s="526">
        <f t="shared" si="82"/>
        <v>1308.7755028837164</v>
      </c>
      <c r="BV44" s="526">
        <f t="shared" si="82"/>
        <v>1315.3193803981349</v>
      </c>
      <c r="BW44" s="526">
        <f t="shared" si="82"/>
        <v>0</v>
      </c>
      <c r="BX44" s="526">
        <f t="shared" si="82"/>
        <v>0</v>
      </c>
      <c r="BY44" s="526">
        <f t="shared" si="82"/>
        <v>0</v>
      </c>
      <c r="BZ44" s="526">
        <f t="shared" si="82"/>
        <v>0</v>
      </c>
      <c r="CA44" s="526">
        <f t="shared" si="82"/>
        <v>0</v>
      </c>
      <c r="CB44" s="526">
        <f t="shared" si="82"/>
        <v>0</v>
      </c>
      <c r="CC44" s="526">
        <f t="shared" si="82"/>
        <v>0</v>
      </c>
      <c r="CD44" s="651">
        <f t="shared" si="82"/>
        <v>0</v>
      </c>
      <c r="CE44" s="651">
        <f t="shared" si="82"/>
        <v>0</v>
      </c>
      <c r="CF44" s="651">
        <f t="shared" si="82"/>
        <v>0</v>
      </c>
      <c r="CG44" s="651">
        <f t="shared" si="82"/>
        <v>0</v>
      </c>
      <c r="CH44" s="651">
        <f t="shared" si="82"/>
        <v>0</v>
      </c>
      <c r="CI44" s="651">
        <f t="shared" si="82"/>
        <v>0</v>
      </c>
      <c r="CJ44" s="651">
        <f t="shared" si="82"/>
        <v>0</v>
      </c>
      <c r="CK44" s="651">
        <f t="shared" si="82"/>
        <v>0</v>
      </c>
      <c r="CL44" s="651">
        <f t="shared" si="82"/>
        <v>0</v>
      </c>
      <c r="CM44" s="651">
        <f t="shared" si="82"/>
        <v>0</v>
      </c>
      <c r="CN44" s="651">
        <f t="shared" si="82"/>
        <v>0</v>
      </c>
      <c r="CO44" s="651">
        <f t="shared" si="82"/>
        <v>0</v>
      </c>
      <c r="CP44" s="651">
        <f t="shared" si="82"/>
        <v>0</v>
      </c>
      <c r="CQ44" s="651">
        <f t="shared" si="82"/>
        <v>0</v>
      </c>
      <c r="CR44" s="651">
        <f t="shared" ref="CR44:DJ44" si="83">CR247</f>
        <v>0</v>
      </c>
      <c r="CS44" s="651">
        <f t="shared" si="83"/>
        <v>0</v>
      </c>
      <c r="CT44" s="651">
        <f t="shared" si="83"/>
        <v>0</v>
      </c>
      <c r="CU44" s="651">
        <f t="shared" si="83"/>
        <v>0</v>
      </c>
      <c r="CV44" s="651">
        <f t="shared" si="83"/>
        <v>0</v>
      </c>
      <c r="CW44" s="651">
        <f t="shared" si="83"/>
        <v>0</v>
      </c>
      <c r="CX44" s="651">
        <f t="shared" si="83"/>
        <v>0</v>
      </c>
      <c r="CY44" s="651">
        <f t="shared" si="83"/>
        <v>0</v>
      </c>
      <c r="CZ44" s="651">
        <f t="shared" si="83"/>
        <v>0</v>
      </c>
      <c r="DA44" s="651">
        <f t="shared" si="83"/>
        <v>0</v>
      </c>
      <c r="DB44" s="651">
        <f t="shared" si="83"/>
        <v>0</v>
      </c>
      <c r="DC44" s="651">
        <f t="shared" si="83"/>
        <v>0</v>
      </c>
      <c r="DD44" s="651">
        <f t="shared" si="83"/>
        <v>0</v>
      </c>
      <c r="DE44" s="651">
        <f t="shared" si="83"/>
        <v>0</v>
      </c>
      <c r="DF44" s="651">
        <f t="shared" si="83"/>
        <v>0</v>
      </c>
      <c r="DG44" s="651">
        <f t="shared" si="83"/>
        <v>0</v>
      </c>
      <c r="DH44" s="651">
        <f t="shared" si="83"/>
        <v>0</v>
      </c>
      <c r="DI44" s="651">
        <f t="shared" si="83"/>
        <v>0</v>
      </c>
      <c r="DJ44" s="651">
        <f t="shared" si="83"/>
        <v>0</v>
      </c>
    </row>
    <row r="45" spans="1:114" s="522" customFormat="1" x14ac:dyDescent="0.35">
      <c r="A45" s="5" t="s">
        <v>82</v>
      </c>
      <c r="B45" s="69" t="s">
        <v>131</v>
      </c>
      <c r="C45" s="526">
        <f t="shared" ref="C45:AA45" si="84">C582</f>
        <v>832.96703296703299</v>
      </c>
      <c r="D45" s="526">
        <f t="shared" si="84"/>
        <v>965.38461538461536</v>
      </c>
      <c r="E45" s="526">
        <f t="shared" si="84"/>
        <v>885.71428571428567</v>
      </c>
      <c r="F45" s="526">
        <f t="shared" si="84"/>
        <v>782.29166666666663</v>
      </c>
      <c r="G45" s="526">
        <f t="shared" si="84"/>
        <v>821.95121951219517</v>
      </c>
      <c r="H45" s="526">
        <f t="shared" si="84"/>
        <v>853.2467532467532</v>
      </c>
      <c r="I45" s="526">
        <f t="shared" si="84"/>
        <v>826.47058823529414</v>
      </c>
      <c r="J45" s="526">
        <f t="shared" si="84"/>
        <v>940.54054054054052</v>
      </c>
      <c r="K45" s="526">
        <f t="shared" si="84"/>
        <v>814.28571428571433</v>
      </c>
      <c r="L45" s="526">
        <f t="shared" si="84"/>
        <v>786.66666666666663</v>
      </c>
      <c r="M45" s="526">
        <f t="shared" si="84"/>
        <v>773.91304347826087</v>
      </c>
      <c r="N45" s="526">
        <f t="shared" si="84"/>
        <v>710.71428571428567</v>
      </c>
      <c r="O45" s="526">
        <f t="shared" si="84"/>
        <v>741.77215189873414</v>
      </c>
      <c r="P45" s="526">
        <f t="shared" si="84"/>
        <v>747.29729729729729</v>
      </c>
      <c r="Q45" s="526">
        <f t="shared" si="84"/>
        <v>766.66666666666663</v>
      </c>
      <c r="R45" s="526">
        <f t="shared" si="84"/>
        <v>764.10256410256409</v>
      </c>
      <c r="S45" s="526">
        <f t="shared" si="84"/>
        <v>801.36986301369859</v>
      </c>
      <c r="T45" s="526">
        <f t="shared" si="84"/>
        <v>857.89473684210532</v>
      </c>
      <c r="U45" s="526">
        <f t="shared" si="84"/>
        <v>917.1875</v>
      </c>
      <c r="V45" s="526">
        <f t="shared" si="84"/>
        <v>860.43956043956041</v>
      </c>
      <c r="W45" s="526">
        <f t="shared" si="84"/>
        <v>885.91549295774644</v>
      </c>
      <c r="X45" s="526">
        <f t="shared" si="84"/>
        <v>941.79104477611941</v>
      </c>
      <c r="Y45" s="526">
        <f t="shared" si="84"/>
        <v>1133.9285714285713</v>
      </c>
      <c r="Z45" s="526">
        <f t="shared" si="84"/>
        <v>1105</v>
      </c>
      <c r="AA45" s="526">
        <f t="shared" si="84"/>
        <v>1115.1515151515152</v>
      </c>
      <c r="AB45" s="526">
        <f>AB582</f>
        <v>958.18181818181813</v>
      </c>
      <c r="AC45" s="526">
        <f>AC582</f>
        <v>1047.5</v>
      </c>
      <c r="AD45" s="526">
        <f>AD582</f>
        <v>1052.7375</v>
      </c>
      <c r="AE45" s="526">
        <f>AE582</f>
        <v>1058.0011874999998</v>
      </c>
      <c r="AF45" s="526">
        <f t="shared" ref="AF45:CQ45" si="85">AF582</f>
        <v>1063.2911934374997</v>
      </c>
      <c r="AG45" s="526">
        <f t="shared" si="85"/>
        <v>1068.6076494046872</v>
      </c>
      <c r="AH45" s="526">
        <f t="shared" si="85"/>
        <v>1073.9506876517105</v>
      </c>
      <c r="AI45" s="526">
        <f t="shared" si="85"/>
        <v>1079.3204410899689</v>
      </c>
      <c r="AJ45" s="526">
        <f t="shared" si="85"/>
        <v>1084.7170432954185</v>
      </c>
      <c r="AK45" s="526">
        <f t="shared" si="85"/>
        <v>1090.1406285118956</v>
      </c>
      <c r="AL45" s="526">
        <f t="shared" si="85"/>
        <v>1095.591331654455</v>
      </c>
      <c r="AM45" s="526">
        <f t="shared" si="85"/>
        <v>1101.0692883127272</v>
      </c>
      <c r="AN45" s="526">
        <f t="shared" si="85"/>
        <v>1106.5746347542906</v>
      </c>
      <c r="AO45" s="526">
        <f t="shared" si="85"/>
        <v>1112.107507928062</v>
      </c>
      <c r="AP45" s="526">
        <f t="shared" si="85"/>
        <v>1117.6680454677021</v>
      </c>
      <c r="AQ45" s="526">
        <f t="shared" si="85"/>
        <v>1123.2563856950405</v>
      </c>
      <c r="AR45" s="526">
        <f t="shared" si="85"/>
        <v>1128.8726676235156</v>
      </c>
      <c r="AS45" s="526">
        <f t="shared" si="85"/>
        <v>1134.5170309616331</v>
      </c>
      <c r="AT45" s="526">
        <f t="shared" si="85"/>
        <v>1140.1896161164411</v>
      </c>
      <c r="AU45" s="526">
        <f t="shared" si="85"/>
        <v>1145.8905641970232</v>
      </c>
      <c r="AV45" s="526">
        <f t="shared" si="85"/>
        <v>1151.6200170180082</v>
      </c>
      <c r="AW45" s="526">
        <f t="shared" si="85"/>
        <v>1157.378117103098</v>
      </c>
      <c r="AX45" s="526">
        <f t="shared" si="85"/>
        <v>1163.1650076886133</v>
      </c>
      <c r="AY45" s="526">
        <f t="shared" si="85"/>
        <v>1168.9808327270562</v>
      </c>
      <c r="AZ45" s="526">
        <f t="shared" si="85"/>
        <v>1174.8257368906914</v>
      </c>
      <c r="BA45" s="526">
        <f t="shared" si="85"/>
        <v>1180.6998655751447</v>
      </c>
      <c r="BB45" s="526">
        <f t="shared" si="85"/>
        <v>1186.6033649030203</v>
      </c>
      <c r="BC45" s="526">
        <f t="shared" si="85"/>
        <v>1192.5363817275352</v>
      </c>
      <c r="BD45" s="526">
        <f t="shared" si="85"/>
        <v>1198.4990636361727</v>
      </c>
      <c r="BE45" s="526">
        <f t="shared" si="85"/>
        <v>1204.4915589543534</v>
      </c>
      <c r="BF45" s="526">
        <f t="shared" si="85"/>
        <v>1210.5140167491249</v>
      </c>
      <c r="BG45" s="526">
        <f t="shared" si="85"/>
        <v>1216.5665868328704</v>
      </c>
      <c r="BH45" s="526">
        <f t="shared" si="85"/>
        <v>1222.6494197670345</v>
      </c>
      <c r="BI45" s="526">
        <f t="shared" si="85"/>
        <v>1228.7626668658695</v>
      </c>
      <c r="BJ45" s="526">
        <f t="shared" si="85"/>
        <v>1234.9064802001988</v>
      </c>
      <c r="BK45" s="526">
        <f t="shared" si="85"/>
        <v>1241.0810126011995</v>
      </c>
      <c r="BL45" s="526">
        <f t="shared" si="85"/>
        <v>1247.2864176642054</v>
      </c>
      <c r="BM45" s="526">
        <f t="shared" si="85"/>
        <v>1253.5228497525263</v>
      </c>
      <c r="BN45" s="526">
        <f t="shared" si="85"/>
        <v>1259.7904640012889</v>
      </c>
      <c r="BO45" s="526">
        <f t="shared" si="85"/>
        <v>1266.0894163212952</v>
      </c>
      <c r="BP45" s="526">
        <f t="shared" si="85"/>
        <v>1272.4198634029015</v>
      </c>
      <c r="BQ45" s="526">
        <f t="shared" si="85"/>
        <v>1278.7819627199158</v>
      </c>
      <c r="BR45" s="526">
        <f t="shared" si="85"/>
        <v>1285.1758725335153</v>
      </c>
      <c r="BS45" s="526">
        <f t="shared" si="85"/>
        <v>1291.6017518961828</v>
      </c>
      <c r="BT45" s="526">
        <f t="shared" si="85"/>
        <v>1298.0597606556635</v>
      </c>
      <c r="BU45" s="526">
        <f t="shared" si="85"/>
        <v>1304.5500594589416</v>
      </c>
      <c r="BV45" s="526">
        <f t="shared" si="85"/>
        <v>1311.0728097562362</v>
      </c>
      <c r="BW45" s="526">
        <f t="shared" si="85"/>
        <v>1311.0728097562362</v>
      </c>
      <c r="BX45" s="526">
        <f t="shared" si="85"/>
        <v>1311.0728097562362</v>
      </c>
      <c r="BY45" s="526">
        <f t="shared" si="85"/>
        <v>1311.0728097562362</v>
      </c>
      <c r="BZ45" s="526">
        <f t="shared" si="85"/>
        <v>1311.0728097562362</v>
      </c>
      <c r="CA45" s="526">
        <f t="shared" si="85"/>
        <v>1311.0728097562362</v>
      </c>
      <c r="CB45" s="526">
        <f t="shared" si="85"/>
        <v>1311.0728097562362</v>
      </c>
      <c r="CC45" s="526">
        <f t="shared" si="85"/>
        <v>1311.0728097562362</v>
      </c>
      <c r="CD45" s="526">
        <f t="shared" si="85"/>
        <v>1311.0728097562362</v>
      </c>
      <c r="CE45" s="526">
        <f t="shared" si="85"/>
        <v>0</v>
      </c>
      <c r="CF45" s="526">
        <f t="shared" si="85"/>
        <v>0</v>
      </c>
      <c r="CG45" s="526">
        <f t="shared" si="85"/>
        <v>0</v>
      </c>
      <c r="CH45" s="526">
        <f t="shared" si="85"/>
        <v>0</v>
      </c>
      <c r="CI45" s="526">
        <f t="shared" si="85"/>
        <v>0</v>
      </c>
      <c r="CJ45" s="526">
        <f t="shared" si="85"/>
        <v>0</v>
      </c>
      <c r="CK45" s="526">
        <f t="shared" si="85"/>
        <v>0</v>
      </c>
      <c r="CL45" s="526">
        <f t="shared" si="85"/>
        <v>0</v>
      </c>
      <c r="CM45" s="526">
        <f t="shared" si="85"/>
        <v>0</v>
      </c>
      <c r="CN45" s="526">
        <f t="shared" si="85"/>
        <v>0</v>
      </c>
      <c r="CO45" s="526">
        <f t="shared" si="85"/>
        <v>0</v>
      </c>
      <c r="CP45" s="526">
        <f t="shared" si="85"/>
        <v>0</v>
      </c>
      <c r="CQ45" s="526">
        <f t="shared" si="85"/>
        <v>0</v>
      </c>
      <c r="CR45" s="526">
        <f t="shared" ref="CR45:DJ45" si="86">CR582</f>
        <v>0</v>
      </c>
      <c r="CS45" s="526">
        <f t="shared" si="86"/>
        <v>0</v>
      </c>
      <c r="CT45" s="526">
        <f t="shared" si="86"/>
        <v>0</v>
      </c>
      <c r="CU45" s="526">
        <f t="shared" si="86"/>
        <v>0</v>
      </c>
      <c r="CV45" s="526">
        <f t="shared" si="86"/>
        <v>0</v>
      </c>
      <c r="CW45" s="526">
        <f t="shared" si="86"/>
        <v>0</v>
      </c>
      <c r="CX45" s="526">
        <f t="shared" si="86"/>
        <v>0</v>
      </c>
      <c r="CY45" s="526">
        <f t="shared" si="86"/>
        <v>0</v>
      </c>
      <c r="CZ45" s="526">
        <f t="shared" si="86"/>
        <v>0</v>
      </c>
      <c r="DA45" s="526">
        <f t="shared" si="86"/>
        <v>0</v>
      </c>
      <c r="DB45" s="526">
        <f t="shared" si="86"/>
        <v>0</v>
      </c>
      <c r="DC45" s="526">
        <f t="shared" si="86"/>
        <v>0</v>
      </c>
      <c r="DD45" s="526">
        <f t="shared" si="86"/>
        <v>0</v>
      </c>
      <c r="DE45" s="526">
        <f t="shared" si="86"/>
        <v>0</v>
      </c>
      <c r="DF45" s="526">
        <f t="shared" si="86"/>
        <v>0</v>
      </c>
      <c r="DG45" s="526">
        <f t="shared" si="86"/>
        <v>0</v>
      </c>
      <c r="DH45" s="526">
        <f t="shared" si="86"/>
        <v>0</v>
      </c>
      <c r="DI45" s="526">
        <f t="shared" si="86"/>
        <v>0</v>
      </c>
      <c r="DJ45" s="526">
        <f t="shared" si="86"/>
        <v>0</v>
      </c>
    </row>
    <row r="46" spans="1:114" s="522" customFormat="1" x14ac:dyDescent="0.35">
      <c r="A46" s="5" t="s">
        <v>82</v>
      </c>
      <c r="B46" s="69" t="s">
        <v>22</v>
      </c>
      <c r="C46" s="526">
        <f t="shared" ref="C46:AA46" si="87">C800</f>
        <v>800</v>
      </c>
      <c r="D46" s="526">
        <f t="shared" si="87"/>
        <v>483.33333333333331</v>
      </c>
      <c r="E46" s="526">
        <f t="shared" si="87"/>
        <v>814.70588235294122</v>
      </c>
      <c r="F46" s="526">
        <f t="shared" si="87"/>
        <v>812.90322580645159</v>
      </c>
      <c r="G46" s="526">
        <f t="shared" si="87"/>
        <v>1122.2222222222222</v>
      </c>
      <c r="H46" s="526">
        <f t="shared" si="87"/>
        <v>1073.0769230769231</v>
      </c>
      <c r="I46" s="526">
        <f t="shared" si="87"/>
        <v>9100</v>
      </c>
      <c r="J46" s="526">
        <f t="shared" si="87"/>
        <v>1860</v>
      </c>
      <c r="K46" s="526">
        <f t="shared" si="87"/>
        <v>1227.7777777777778</v>
      </c>
      <c r="L46" s="526">
        <f t="shared" si="87"/>
        <v>1281.25</v>
      </c>
      <c r="M46" s="526">
        <f t="shared" si="87"/>
        <v>1350</v>
      </c>
      <c r="N46" s="526">
        <f t="shared" si="87"/>
        <v>1455.5555555555557</v>
      </c>
      <c r="O46" s="526">
        <f t="shared" si="87"/>
        <v>789.28571428571433</v>
      </c>
      <c r="P46" s="526">
        <f t="shared" si="87"/>
        <v>840</v>
      </c>
      <c r="Q46" s="526">
        <f t="shared" si="87"/>
        <v>835.48387096774195</v>
      </c>
      <c r="R46" s="526">
        <f t="shared" si="87"/>
        <v>897.22222222222217</v>
      </c>
      <c r="S46" s="526">
        <f t="shared" si="87"/>
        <v>728.9473684210526</v>
      </c>
      <c r="T46" s="526">
        <f t="shared" si="87"/>
        <v>900</v>
      </c>
      <c r="U46" s="526">
        <f t="shared" si="87"/>
        <v>900</v>
      </c>
      <c r="V46" s="526">
        <f t="shared" si="87"/>
        <v>1088.4615384615386</v>
      </c>
      <c r="W46" s="526">
        <f t="shared" si="87"/>
        <v>1515.7894736842106</v>
      </c>
      <c r="X46" s="526">
        <f t="shared" si="87"/>
        <v>866.66666666666663</v>
      </c>
      <c r="Y46" s="526">
        <f t="shared" si="87"/>
        <v>936.36363636363637</v>
      </c>
      <c r="Z46" s="526">
        <f t="shared" si="87"/>
        <v>1003.448275862069</v>
      </c>
      <c r="AA46" s="526">
        <f t="shared" si="87"/>
        <v>1159.090909090909</v>
      </c>
      <c r="AB46" s="526">
        <f>AB800</f>
        <v>1004.7619047619048</v>
      </c>
      <c r="AC46" s="526">
        <f>AC800</f>
        <v>1395.6521739130435</v>
      </c>
      <c r="AD46" s="526">
        <f>AD800</f>
        <v>1402.6304347826085</v>
      </c>
      <c r="AE46" s="526">
        <f>AE800</f>
        <v>1409.6435869565214</v>
      </c>
      <c r="AF46" s="526">
        <f t="shared" ref="AF46:CQ46" si="88">AF800</f>
        <v>1416.6918048913039</v>
      </c>
      <c r="AG46" s="526">
        <f t="shared" si="88"/>
        <v>1423.7752639157602</v>
      </c>
      <c r="AH46" s="526">
        <f t="shared" si="88"/>
        <v>1430.8941402353389</v>
      </c>
      <c r="AI46" s="526">
        <f t="shared" si="88"/>
        <v>1438.0486109365154</v>
      </c>
      <c r="AJ46" s="526">
        <f t="shared" si="88"/>
        <v>1445.2388539911979</v>
      </c>
      <c r="AK46" s="526">
        <f t="shared" si="88"/>
        <v>1452.4650482611537</v>
      </c>
      <c r="AL46" s="526">
        <f t="shared" si="88"/>
        <v>1459.7273735024594</v>
      </c>
      <c r="AM46" s="526">
        <f t="shared" si="88"/>
        <v>1467.0260103699716</v>
      </c>
      <c r="AN46" s="526">
        <f t="shared" si="88"/>
        <v>1474.3611404218213</v>
      </c>
      <c r="AO46" s="526">
        <f t="shared" si="88"/>
        <v>1481.7329461239303</v>
      </c>
      <c r="AP46" s="526">
        <f t="shared" si="88"/>
        <v>1489.1416108545498</v>
      </c>
      <c r="AQ46" s="526">
        <f t="shared" si="88"/>
        <v>1496.5873189088225</v>
      </c>
      <c r="AR46" s="526">
        <f t="shared" si="88"/>
        <v>1504.0702555033663</v>
      </c>
      <c r="AS46" s="526">
        <f t="shared" si="88"/>
        <v>1511.590606780883</v>
      </c>
      <c r="AT46" s="526">
        <f t="shared" si="88"/>
        <v>1519.1485598147872</v>
      </c>
      <c r="AU46" s="526">
        <f t="shared" si="88"/>
        <v>1526.744302613861</v>
      </c>
      <c r="AV46" s="526">
        <f t="shared" si="88"/>
        <v>1534.3780241269301</v>
      </c>
      <c r="AW46" s="526">
        <f t="shared" si="88"/>
        <v>1542.0499142475646</v>
      </c>
      <c r="AX46" s="526">
        <f t="shared" si="88"/>
        <v>1549.7601638188023</v>
      </c>
      <c r="AY46" s="526">
        <f t="shared" si="88"/>
        <v>1557.5089646378963</v>
      </c>
      <c r="AZ46" s="526">
        <f t="shared" si="88"/>
        <v>1565.2965094610856</v>
      </c>
      <c r="BA46" s="526">
        <f t="shared" si="88"/>
        <v>1573.1229920083908</v>
      </c>
      <c r="BB46" s="526">
        <f t="shared" si="88"/>
        <v>1580.9886069684326</v>
      </c>
      <c r="BC46" s="526">
        <f t="shared" si="88"/>
        <v>1588.8935500032746</v>
      </c>
      <c r="BD46" s="526">
        <f t="shared" si="88"/>
        <v>1596.8380177532908</v>
      </c>
      <c r="BE46" s="526">
        <f t="shared" si="88"/>
        <v>1604.8222078420572</v>
      </c>
      <c r="BF46" s="526">
        <f t="shared" si="88"/>
        <v>1612.8463188812673</v>
      </c>
      <c r="BG46" s="526">
        <f t="shared" si="88"/>
        <v>1620.9105504756735</v>
      </c>
      <c r="BH46" s="526">
        <f t="shared" si="88"/>
        <v>1629.0151032280517</v>
      </c>
      <c r="BI46" s="526">
        <f t="shared" si="88"/>
        <v>1637.1601787441919</v>
      </c>
      <c r="BJ46" s="526">
        <f t="shared" si="88"/>
        <v>1645.3459796379127</v>
      </c>
      <c r="BK46" s="526">
        <f t="shared" si="88"/>
        <v>0</v>
      </c>
      <c r="BL46" s="526">
        <f t="shared" si="88"/>
        <v>0</v>
      </c>
      <c r="BM46" s="526">
        <f t="shared" si="88"/>
        <v>0</v>
      </c>
      <c r="BN46" s="526">
        <f t="shared" si="88"/>
        <v>0</v>
      </c>
      <c r="BO46" s="526">
        <f t="shared" si="88"/>
        <v>0</v>
      </c>
      <c r="BP46" s="526">
        <f t="shared" si="88"/>
        <v>0</v>
      </c>
      <c r="BQ46" s="526">
        <f t="shared" si="88"/>
        <v>0</v>
      </c>
      <c r="BR46" s="526">
        <f t="shared" si="88"/>
        <v>0</v>
      </c>
      <c r="BS46" s="526">
        <f t="shared" si="88"/>
        <v>0</v>
      </c>
      <c r="BT46" s="526">
        <f t="shared" si="88"/>
        <v>0</v>
      </c>
      <c r="BU46" s="526">
        <f t="shared" si="88"/>
        <v>0</v>
      </c>
      <c r="BV46" s="526">
        <f t="shared" si="88"/>
        <v>0</v>
      </c>
      <c r="BW46" s="526">
        <f t="shared" si="88"/>
        <v>0</v>
      </c>
      <c r="BX46" s="526">
        <f t="shared" si="88"/>
        <v>0</v>
      </c>
      <c r="BY46" s="526">
        <f t="shared" si="88"/>
        <v>0</v>
      </c>
      <c r="BZ46" s="526">
        <f t="shared" si="88"/>
        <v>0</v>
      </c>
      <c r="CA46" s="526">
        <f t="shared" si="88"/>
        <v>0</v>
      </c>
      <c r="CB46" s="526">
        <f t="shared" si="88"/>
        <v>0</v>
      </c>
      <c r="CC46" s="526">
        <f t="shared" si="88"/>
        <v>0</v>
      </c>
      <c r="CD46" s="526">
        <f t="shared" si="88"/>
        <v>0</v>
      </c>
      <c r="CE46" s="526">
        <f t="shared" si="88"/>
        <v>0</v>
      </c>
      <c r="CF46" s="526">
        <f t="shared" si="88"/>
        <v>0</v>
      </c>
      <c r="CG46" s="526">
        <f t="shared" si="88"/>
        <v>0</v>
      </c>
      <c r="CH46" s="526">
        <f t="shared" si="88"/>
        <v>0</v>
      </c>
      <c r="CI46" s="526">
        <f t="shared" si="88"/>
        <v>0</v>
      </c>
      <c r="CJ46" s="526">
        <f t="shared" si="88"/>
        <v>0</v>
      </c>
      <c r="CK46" s="526">
        <f t="shared" si="88"/>
        <v>0</v>
      </c>
      <c r="CL46" s="526">
        <f t="shared" si="88"/>
        <v>0</v>
      </c>
      <c r="CM46" s="526">
        <f t="shared" si="88"/>
        <v>0</v>
      </c>
      <c r="CN46" s="526">
        <f t="shared" si="88"/>
        <v>0</v>
      </c>
      <c r="CO46" s="526">
        <f t="shared" si="88"/>
        <v>0</v>
      </c>
      <c r="CP46" s="526">
        <f t="shared" si="88"/>
        <v>0</v>
      </c>
      <c r="CQ46" s="526">
        <f t="shared" si="88"/>
        <v>0</v>
      </c>
      <c r="CR46" s="526">
        <f t="shared" ref="CR46:DJ46" si="89">CR800</f>
        <v>0</v>
      </c>
      <c r="CS46" s="526">
        <f t="shared" si="89"/>
        <v>0</v>
      </c>
      <c r="CT46" s="526">
        <f t="shared" si="89"/>
        <v>0</v>
      </c>
      <c r="CU46" s="526">
        <f t="shared" si="89"/>
        <v>0</v>
      </c>
      <c r="CV46" s="526">
        <f t="shared" si="89"/>
        <v>0</v>
      </c>
      <c r="CW46" s="526">
        <f t="shared" si="89"/>
        <v>0</v>
      </c>
      <c r="CX46" s="526">
        <f t="shared" si="89"/>
        <v>0</v>
      </c>
      <c r="CY46" s="526">
        <f t="shared" si="89"/>
        <v>0</v>
      </c>
      <c r="CZ46" s="526">
        <f t="shared" si="89"/>
        <v>0</v>
      </c>
      <c r="DA46" s="526">
        <f t="shared" si="89"/>
        <v>0</v>
      </c>
      <c r="DB46" s="526">
        <f t="shared" si="89"/>
        <v>0</v>
      </c>
      <c r="DC46" s="526">
        <f t="shared" si="89"/>
        <v>0</v>
      </c>
      <c r="DD46" s="526">
        <f t="shared" si="89"/>
        <v>0</v>
      </c>
      <c r="DE46" s="526">
        <f t="shared" si="89"/>
        <v>0</v>
      </c>
      <c r="DF46" s="526">
        <f t="shared" si="89"/>
        <v>0</v>
      </c>
      <c r="DG46" s="526">
        <f t="shared" si="89"/>
        <v>0</v>
      </c>
      <c r="DH46" s="526">
        <f t="shared" si="89"/>
        <v>0</v>
      </c>
      <c r="DI46" s="526">
        <f t="shared" si="89"/>
        <v>0</v>
      </c>
      <c r="DJ46" s="526">
        <f t="shared" si="89"/>
        <v>0</v>
      </c>
    </row>
    <row r="47" spans="1:114" s="522" customFormat="1" x14ac:dyDescent="0.35">
      <c r="A47" s="5" t="s">
        <v>82</v>
      </c>
      <c r="B47" s="69" t="s">
        <v>653</v>
      </c>
      <c r="C47" s="526">
        <f t="shared" ref="C47:AA47" si="90">C1042</f>
        <v>0</v>
      </c>
      <c r="D47" s="526">
        <f t="shared" si="90"/>
        <v>0</v>
      </c>
      <c r="E47" s="526">
        <f t="shared" si="90"/>
        <v>0</v>
      </c>
      <c r="F47" s="526">
        <f t="shared" si="90"/>
        <v>0</v>
      </c>
      <c r="G47" s="526">
        <f t="shared" si="90"/>
        <v>0</v>
      </c>
      <c r="H47" s="526">
        <f t="shared" si="90"/>
        <v>0</v>
      </c>
      <c r="I47" s="526">
        <f t="shared" si="90"/>
        <v>0</v>
      </c>
      <c r="J47" s="526">
        <f t="shared" si="90"/>
        <v>0</v>
      </c>
      <c r="K47" s="526">
        <f t="shared" si="90"/>
        <v>0</v>
      </c>
      <c r="L47" s="526">
        <f t="shared" si="90"/>
        <v>0</v>
      </c>
      <c r="M47" s="526">
        <f t="shared" si="90"/>
        <v>0</v>
      </c>
      <c r="N47" s="526">
        <f t="shared" si="90"/>
        <v>0</v>
      </c>
      <c r="O47" s="526">
        <f t="shared" si="90"/>
        <v>0</v>
      </c>
      <c r="P47" s="526">
        <f t="shared" si="90"/>
        <v>0</v>
      </c>
      <c r="Q47" s="526">
        <f t="shared" si="90"/>
        <v>0</v>
      </c>
      <c r="R47" s="526">
        <f t="shared" si="90"/>
        <v>0</v>
      </c>
      <c r="S47" s="526">
        <f t="shared" si="90"/>
        <v>0</v>
      </c>
      <c r="T47" s="526">
        <f t="shared" si="90"/>
        <v>0</v>
      </c>
      <c r="U47" s="526">
        <f t="shared" si="90"/>
        <v>0</v>
      </c>
      <c r="V47" s="526">
        <f t="shared" si="90"/>
        <v>0</v>
      </c>
      <c r="W47" s="526">
        <f t="shared" si="90"/>
        <v>0</v>
      </c>
      <c r="X47" s="526">
        <f t="shared" si="90"/>
        <v>0</v>
      </c>
      <c r="Y47" s="526">
        <f t="shared" si="90"/>
        <v>0</v>
      </c>
      <c r="Z47" s="526">
        <f t="shared" si="90"/>
        <v>0</v>
      </c>
      <c r="AA47" s="526">
        <f t="shared" si="90"/>
        <v>0</v>
      </c>
      <c r="AB47" s="526">
        <f>AB1042</f>
        <v>0</v>
      </c>
      <c r="AC47" s="526">
        <f>AC1042</f>
        <v>0</v>
      </c>
      <c r="AD47" s="526">
        <f>AD1042</f>
        <v>0</v>
      </c>
      <c r="AE47" s="526">
        <f>AE1042</f>
        <v>0</v>
      </c>
      <c r="AF47" s="526">
        <f t="shared" ref="AF47:CQ47" si="91">AF1042</f>
        <v>0</v>
      </c>
      <c r="AG47" s="526">
        <f t="shared" si="91"/>
        <v>0</v>
      </c>
      <c r="AH47" s="526">
        <f t="shared" si="91"/>
        <v>0</v>
      </c>
      <c r="AI47" s="526">
        <f t="shared" si="91"/>
        <v>0</v>
      </c>
      <c r="AJ47" s="526">
        <f t="shared" si="91"/>
        <v>0</v>
      </c>
      <c r="AK47" s="526">
        <f t="shared" si="91"/>
        <v>0</v>
      </c>
      <c r="AL47" s="526">
        <f t="shared" si="91"/>
        <v>0</v>
      </c>
      <c r="AM47" s="526">
        <f t="shared" si="91"/>
        <v>0</v>
      </c>
      <c r="AN47" s="526">
        <f t="shared" si="91"/>
        <v>0</v>
      </c>
      <c r="AO47" s="526">
        <f t="shared" si="91"/>
        <v>0</v>
      </c>
      <c r="AP47" s="526">
        <f t="shared" si="91"/>
        <v>0</v>
      </c>
      <c r="AQ47" s="526">
        <f t="shared" si="91"/>
        <v>518.5</v>
      </c>
      <c r="AR47" s="526">
        <f t="shared" si="91"/>
        <v>521.09249999999997</v>
      </c>
      <c r="AS47" s="526">
        <f t="shared" si="91"/>
        <v>523.6979624999999</v>
      </c>
      <c r="AT47" s="526">
        <f t="shared" si="91"/>
        <v>526.31645231249979</v>
      </c>
      <c r="AU47" s="526">
        <f t="shared" si="91"/>
        <v>528.94803457406226</v>
      </c>
      <c r="AV47" s="526">
        <f t="shared" si="91"/>
        <v>531.59277474693249</v>
      </c>
      <c r="AW47" s="526">
        <f t="shared" si="91"/>
        <v>534.25073862066711</v>
      </c>
      <c r="AX47" s="526">
        <f t="shared" si="91"/>
        <v>536.92199231377037</v>
      </c>
      <c r="AY47" s="526">
        <f t="shared" si="91"/>
        <v>539.60660227533913</v>
      </c>
      <c r="AZ47" s="526">
        <f t="shared" si="91"/>
        <v>542.30463528671578</v>
      </c>
      <c r="BA47" s="526">
        <f t="shared" si="91"/>
        <v>545.01615846314928</v>
      </c>
      <c r="BB47" s="526">
        <f t="shared" si="91"/>
        <v>547.74123925546496</v>
      </c>
      <c r="BC47" s="526">
        <f t="shared" si="91"/>
        <v>550.4799454517422</v>
      </c>
      <c r="BD47" s="526">
        <f t="shared" si="91"/>
        <v>553.23234517900084</v>
      </c>
      <c r="BE47" s="526">
        <f t="shared" si="91"/>
        <v>555.99850690489575</v>
      </c>
      <c r="BF47" s="526">
        <f t="shared" si="91"/>
        <v>558.77849943942022</v>
      </c>
      <c r="BG47" s="526">
        <f t="shared" si="91"/>
        <v>561.57239193661724</v>
      </c>
      <c r="BH47" s="526">
        <f t="shared" si="91"/>
        <v>564.38025389630025</v>
      </c>
      <c r="BI47" s="526">
        <f t="shared" si="91"/>
        <v>567.20215516578173</v>
      </c>
      <c r="BJ47" s="526">
        <f t="shared" si="91"/>
        <v>570.0381659416106</v>
      </c>
      <c r="BK47" s="526">
        <f t="shared" si="91"/>
        <v>572.88835677131863</v>
      </c>
      <c r="BL47" s="526">
        <f t="shared" si="91"/>
        <v>575.7527985551751</v>
      </c>
      <c r="BM47" s="526">
        <f t="shared" si="91"/>
        <v>578.63156254795092</v>
      </c>
      <c r="BN47" s="526">
        <f t="shared" si="91"/>
        <v>581.52472036069059</v>
      </c>
      <c r="BO47" s="526">
        <f t="shared" si="91"/>
        <v>584.43234396249397</v>
      </c>
      <c r="BP47" s="526">
        <f t="shared" si="91"/>
        <v>587.35450568230635</v>
      </c>
      <c r="BQ47" s="526">
        <f t="shared" si="91"/>
        <v>590.29127821071779</v>
      </c>
      <c r="BR47" s="526">
        <f t="shared" si="91"/>
        <v>593.2427346017713</v>
      </c>
      <c r="BS47" s="526">
        <f t="shared" si="91"/>
        <v>596.20894827478014</v>
      </c>
      <c r="BT47" s="526">
        <f t="shared" si="91"/>
        <v>599.18999301615395</v>
      </c>
      <c r="BU47" s="526">
        <f t="shared" si="91"/>
        <v>602.18594298123469</v>
      </c>
      <c r="BV47" s="526">
        <f t="shared" si="91"/>
        <v>605.19687269614076</v>
      </c>
      <c r="BW47" s="526">
        <f t="shared" si="91"/>
        <v>608.22285705962145</v>
      </c>
      <c r="BX47" s="526">
        <f t="shared" si="91"/>
        <v>611.26397134491947</v>
      </c>
      <c r="BY47" s="526">
        <f t="shared" si="91"/>
        <v>614.32029120164395</v>
      </c>
      <c r="BZ47" s="526">
        <f t="shared" si="91"/>
        <v>617.39189265765208</v>
      </c>
      <c r="CA47" s="526">
        <f t="shared" si="91"/>
        <v>620.47885212094025</v>
      </c>
      <c r="CB47" s="526">
        <f t="shared" si="91"/>
        <v>623.58124638154493</v>
      </c>
      <c r="CC47" s="526">
        <f t="shared" si="91"/>
        <v>626.69915261345261</v>
      </c>
      <c r="CD47" s="526">
        <f t="shared" si="91"/>
        <v>629.83264837651984</v>
      </c>
      <c r="CE47" s="526">
        <f t="shared" si="91"/>
        <v>632.98181161840239</v>
      </c>
      <c r="CF47" s="526">
        <f t="shared" si="91"/>
        <v>636.14672067649428</v>
      </c>
      <c r="CG47" s="526">
        <f t="shared" si="91"/>
        <v>639.32745427987663</v>
      </c>
      <c r="CH47" s="526">
        <f t="shared" si="91"/>
        <v>642.524091551276</v>
      </c>
      <c r="CI47" s="526">
        <f t="shared" si="91"/>
        <v>645.73671200903232</v>
      </c>
      <c r="CJ47" s="526">
        <f t="shared" si="91"/>
        <v>648.96539556907737</v>
      </c>
      <c r="CK47" s="526">
        <f t="shared" si="91"/>
        <v>652.21022254692264</v>
      </c>
      <c r="CL47" s="526">
        <f t="shared" si="91"/>
        <v>655.47127365965719</v>
      </c>
      <c r="CM47" s="526">
        <f t="shared" si="91"/>
        <v>658.74863002795541</v>
      </c>
      <c r="CN47" s="526">
        <f t="shared" si="91"/>
        <v>662.04237317809509</v>
      </c>
      <c r="CO47" s="526">
        <f t="shared" si="91"/>
        <v>665.35258504398553</v>
      </c>
      <c r="CP47" s="526">
        <f t="shared" si="91"/>
        <v>668.67934796920542</v>
      </c>
      <c r="CQ47" s="526">
        <f t="shared" si="91"/>
        <v>672.02274470905138</v>
      </c>
      <c r="CR47" s="526">
        <f t="shared" ref="CR47:DJ47" si="92">CR1042</f>
        <v>675.38285843259655</v>
      </c>
      <c r="CS47" s="526">
        <f t="shared" si="92"/>
        <v>678.7597727247595</v>
      </c>
      <c r="CT47" s="526">
        <f t="shared" si="92"/>
        <v>682.15357158838322</v>
      </c>
      <c r="CU47" s="526">
        <f t="shared" si="92"/>
        <v>685.56433944632511</v>
      </c>
      <c r="CV47" s="526">
        <f t="shared" si="92"/>
        <v>688.9921611435567</v>
      </c>
      <c r="CW47" s="526">
        <f t="shared" si="92"/>
        <v>692.43712194927446</v>
      </c>
      <c r="CX47" s="526">
        <f t="shared" si="92"/>
        <v>695.89930755902071</v>
      </c>
      <c r="CY47" s="526">
        <f t="shared" si="92"/>
        <v>699.37880409681577</v>
      </c>
      <c r="CZ47" s="526">
        <f t="shared" si="92"/>
        <v>702.87569811729975</v>
      </c>
      <c r="DA47" s="526">
        <f t="shared" si="92"/>
        <v>706.39007660788616</v>
      </c>
      <c r="DB47" s="526">
        <f t="shared" si="92"/>
        <v>709.92202699092547</v>
      </c>
      <c r="DC47" s="526">
        <f t="shared" si="92"/>
        <v>713.47163712588008</v>
      </c>
      <c r="DD47" s="526">
        <f t="shared" si="92"/>
        <v>717.03899531150944</v>
      </c>
      <c r="DE47" s="526">
        <f t="shared" si="92"/>
        <v>720.62419028806687</v>
      </c>
      <c r="DF47" s="526">
        <f t="shared" si="92"/>
        <v>724.22731123950712</v>
      </c>
      <c r="DG47" s="526">
        <f t="shared" si="92"/>
        <v>727.8484477957046</v>
      </c>
      <c r="DH47" s="526">
        <f t="shared" si="92"/>
        <v>731.48769003468306</v>
      </c>
      <c r="DI47" s="526">
        <f t="shared" si="92"/>
        <v>735.1451284848564</v>
      </c>
      <c r="DJ47" s="526">
        <f t="shared" si="92"/>
        <v>738.82085412728065</v>
      </c>
    </row>
    <row r="48" spans="1:114" s="522" customFormat="1" x14ac:dyDescent="0.35">
      <c r="A48" s="5" t="s">
        <v>82</v>
      </c>
      <c r="B48" s="69" t="s">
        <v>654</v>
      </c>
      <c r="C48" s="526">
        <f t="shared" ref="C48:AA48" si="93">C1295</f>
        <v>0</v>
      </c>
      <c r="D48" s="526">
        <f t="shared" si="93"/>
        <v>0</v>
      </c>
      <c r="E48" s="526">
        <f t="shared" si="93"/>
        <v>0</v>
      </c>
      <c r="F48" s="526">
        <f t="shared" si="93"/>
        <v>0</v>
      </c>
      <c r="G48" s="526">
        <f t="shared" si="93"/>
        <v>0</v>
      </c>
      <c r="H48" s="526">
        <f t="shared" si="93"/>
        <v>0</v>
      </c>
      <c r="I48" s="526">
        <f t="shared" si="93"/>
        <v>0</v>
      </c>
      <c r="J48" s="526">
        <f t="shared" si="93"/>
        <v>0</v>
      </c>
      <c r="K48" s="526">
        <f t="shared" si="93"/>
        <v>0</v>
      </c>
      <c r="L48" s="526">
        <f t="shared" si="93"/>
        <v>0</v>
      </c>
      <c r="M48" s="526">
        <f t="shared" si="93"/>
        <v>0</v>
      </c>
      <c r="N48" s="526">
        <f t="shared" si="93"/>
        <v>0</v>
      </c>
      <c r="O48" s="526">
        <f t="shared" si="93"/>
        <v>0</v>
      </c>
      <c r="P48" s="526">
        <f t="shared" si="93"/>
        <v>0</v>
      </c>
      <c r="Q48" s="526">
        <f t="shared" si="93"/>
        <v>0</v>
      </c>
      <c r="R48" s="526">
        <f t="shared" si="93"/>
        <v>0</v>
      </c>
      <c r="S48" s="526">
        <f t="shared" si="93"/>
        <v>0</v>
      </c>
      <c r="T48" s="526">
        <f t="shared" si="93"/>
        <v>0</v>
      </c>
      <c r="U48" s="526">
        <f t="shared" si="93"/>
        <v>0</v>
      </c>
      <c r="V48" s="526">
        <f t="shared" si="93"/>
        <v>0</v>
      </c>
      <c r="W48" s="526">
        <f t="shared" si="93"/>
        <v>0</v>
      </c>
      <c r="X48" s="526">
        <f t="shared" si="93"/>
        <v>0</v>
      </c>
      <c r="Y48" s="526">
        <f t="shared" si="93"/>
        <v>0</v>
      </c>
      <c r="Z48" s="526">
        <f t="shared" si="93"/>
        <v>0</v>
      </c>
      <c r="AA48" s="526">
        <f t="shared" si="93"/>
        <v>0</v>
      </c>
      <c r="AB48" s="526">
        <f>AB1295</f>
        <v>0</v>
      </c>
      <c r="AC48" s="526">
        <f>AC1295</f>
        <v>0</v>
      </c>
      <c r="AD48" s="526">
        <f>AD1295</f>
        <v>0</v>
      </c>
      <c r="AE48" s="526">
        <f>AE1295</f>
        <v>0</v>
      </c>
      <c r="AF48" s="526">
        <f t="shared" ref="AF48:CQ48" si="94">AF1295</f>
        <v>0</v>
      </c>
      <c r="AG48" s="526">
        <f t="shared" si="94"/>
        <v>0</v>
      </c>
      <c r="AH48" s="526">
        <f t="shared" si="94"/>
        <v>0</v>
      </c>
      <c r="AI48" s="526">
        <f t="shared" si="94"/>
        <v>0</v>
      </c>
      <c r="AJ48" s="526">
        <f t="shared" si="94"/>
        <v>0</v>
      </c>
      <c r="AK48" s="526">
        <f t="shared" si="94"/>
        <v>0</v>
      </c>
      <c r="AL48" s="526">
        <f t="shared" si="94"/>
        <v>0</v>
      </c>
      <c r="AM48" s="526">
        <f t="shared" si="94"/>
        <v>0</v>
      </c>
      <c r="AN48" s="526">
        <f t="shared" si="94"/>
        <v>0</v>
      </c>
      <c r="AO48" s="526">
        <f t="shared" si="94"/>
        <v>0</v>
      </c>
      <c r="AP48" s="526">
        <f t="shared" si="94"/>
        <v>0</v>
      </c>
      <c r="AQ48" s="526">
        <f t="shared" si="94"/>
        <v>0</v>
      </c>
      <c r="AR48" s="526">
        <f t="shared" si="94"/>
        <v>0</v>
      </c>
      <c r="AS48" s="526">
        <f t="shared" si="94"/>
        <v>0</v>
      </c>
      <c r="AT48" s="526">
        <f t="shared" si="94"/>
        <v>0</v>
      </c>
      <c r="AU48" s="526">
        <f t="shared" si="94"/>
        <v>0</v>
      </c>
      <c r="AV48" s="526">
        <f t="shared" si="94"/>
        <v>0</v>
      </c>
      <c r="AW48" s="526">
        <f t="shared" si="94"/>
        <v>0</v>
      </c>
      <c r="AX48" s="526">
        <f t="shared" si="94"/>
        <v>0</v>
      </c>
      <c r="AY48" s="526">
        <f t="shared" si="94"/>
        <v>0</v>
      </c>
      <c r="AZ48" s="526">
        <f t="shared" si="94"/>
        <v>0</v>
      </c>
      <c r="BA48" s="526">
        <f t="shared" si="94"/>
        <v>0</v>
      </c>
      <c r="BB48" s="526">
        <f t="shared" si="94"/>
        <v>0</v>
      </c>
      <c r="BC48" s="526">
        <f t="shared" si="94"/>
        <v>0</v>
      </c>
      <c r="BD48" s="526">
        <f t="shared" si="94"/>
        <v>0</v>
      </c>
      <c r="BE48" s="526">
        <f t="shared" si="94"/>
        <v>0</v>
      </c>
      <c r="BF48" s="526">
        <f t="shared" si="94"/>
        <v>0</v>
      </c>
      <c r="BG48" s="526">
        <f t="shared" si="94"/>
        <v>0</v>
      </c>
      <c r="BH48" s="526">
        <f t="shared" si="94"/>
        <v>0</v>
      </c>
      <c r="BI48" s="526">
        <f t="shared" si="94"/>
        <v>0</v>
      </c>
      <c r="BJ48" s="526">
        <f t="shared" si="94"/>
        <v>0</v>
      </c>
      <c r="BK48" s="526">
        <f t="shared" si="94"/>
        <v>0</v>
      </c>
      <c r="BL48" s="526">
        <f t="shared" si="94"/>
        <v>0</v>
      </c>
      <c r="BM48" s="526">
        <f t="shared" si="94"/>
        <v>0</v>
      </c>
      <c r="BN48" s="526">
        <f t="shared" si="94"/>
        <v>0</v>
      </c>
      <c r="BO48" s="526">
        <f t="shared" si="94"/>
        <v>0</v>
      </c>
      <c r="BP48" s="526">
        <f t="shared" si="94"/>
        <v>0</v>
      </c>
      <c r="BQ48" s="526">
        <f t="shared" si="94"/>
        <v>0</v>
      </c>
      <c r="BR48" s="526">
        <f t="shared" si="94"/>
        <v>0</v>
      </c>
      <c r="BS48" s="526">
        <f t="shared" si="94"/>
        <v>0</v>
      </c>
      <c r="BT48" s="526">
        <f t="shared" si="94"/>
        <v>0</v>
      </c>
      <c r="BU48" s="526">
        <f t="shared" si="94"/>
        <v>0</v>
      </c>
      <c r="BV48" s="526">
        <f t="shared" si="94"/>
        <v>0</v>
      </c>
      <c r="BW48" s="526">
        <f t="shared" si="94"/>
        <v>0</v>
      </c>
      <c r="BX48" s="526">
        <f t="shared" si="94"/>
        <v>0</v>
      </c>
      <c r="BY48" s="526">
        <f t="shared" si="94"/>
        <v>0</v>
      </c>
      <c r="BZ48" s="526">
        <f t="shared" si="94"/>
        <v>0</v>
      </c>
      <c r="CA48" s="526">
        <f t="shared" si="94"/>
        <v>0</v>
      </c>
      <c r="CB48" s="526">
        <f t="shared" si="94"/>
        <v>0</v>
      </c>
      <c r="CC48" s="526">
        <f t="shared" si="94"/>
        <v>0</v>
      </c>
      <c r="CD48" s="526">
        <f t="shared" si="94"/>
        <v>0</v>
      </c>
      <c r="CE48" s="526">
        <f t="shared" si="94"/>
        <v>0</v>
      </c>
      <c r="CF48" s="526">
        <f t="shared" si="94"/>
        <v>0</v>
      </c>
      <c r="CG48" s="526">
        <f t="shared" si="94"/>
        <v>0</v>
      </c>
      <c r="CH48" s="526">
        <f t="shared" si="94"/>
        <v>0</v>
      </c>
      <c r="CI48" s="526">
        <f t="shared" si="94"/>
        <v>0</v>
      </c>
      <c r="CJ48" s="526">
        <f t="shared" si="94"/>
        <v>0</v>
      </c>
      <c r="CK48" s="526">
        <f t="shared" si="94"/>
        <v>0</v>
      </c>
      <c r="CL48" s="526">
        <f t="shared" si="94"/>
        <v>0</v>
      </c>
      <c r="CM48" s="526">
        <f t="shared" si="94"/>
        <v>0</v>
      </c>
      <c r="CN48" s="526">
        <f t="shared" si="94"/>
        <v>0</v>
      </c>
      <c r="CO48" s="526">
        <f t="shared" si="94"/>
        <v>0</v>
      </c>
      <c r="CP48" s="526">
        <f t="shared" si="94"/>
        <v>0</v>
      </c>
      <c r="CQ48" s="526">
        <f t="shared" si="94"/>
        <v>0</v>
      </c>
      <c r="CR48" s="526">
        <f t="shared" ref="CR48:DJ48" si="95">CR1295</f>
        <v>0</v>
      </c>
      <c r="CS48" s="526">
        <f t="shared" si="95"/>
        <v>0</v>
      </c>
      <c r="CT48" s="526">
        <f t="shared" si="95"/>
        <v>0</v>
      </c>
      <c r="CU48" s="526">
        <f t="shared" si="95"/>
        <v>0</v>
      </c>
      <c r="CV48" s="526">
        <f t="shared" si="95"/>
        <v>0</v>
      </c>
      <c r="CW48" s="526">
        <f t="shared" si="95"/>
        <v>0</v>
      </c>
      <c r="CX48" s="526">
        <f t="shared" si="95"/>
        <v>0</v>
      </c>
      <c r="CY48" s="526">
        <f t="shared" si="95"/>
        <v>0</v>
      </c>
      <c r="CZ48" s="526">
        <f t="shared" si="95"/>
        <v>0</v>
      </c>
      <c r="DA48" s="526">
        <f t="shared" si="95"/>
        <v>0</v>
      </c>
      <c r="DB48" s="526">
        <f t="shared" si="95"/>
        <v>0</v>
      </c>
      <c r="DC48" s="526">
        <f t="shared" si="95"/>
        <v>0</v>
      </c>
      <c r="DD48" s="526">
        <f t="shared" si="95"/>
        <v>0</v>
      </c>
      <c r="DE48" s="526">
        <f t="shared" si="95"/>
        <v>0</v>
      </c>
      <c r="DF48" s="526">
        <f t="shared" si="95"/>
        <v>0</v>
      </c>
      <c r="DG48" s="526">
        <f t="shared" si="95"/>
        <v>0</v>
      </c>
      <c r="DH48" s="526">
        <f t="shared" si="95"/>
        <v>0</v>
      </c>
      <c r="DI48" s="526">
        <f t="shared" si="95"/>
        <v>0</v>
      </c>
      <c r="DJ48" s="526">
        <f t="shared" si="95"/>
        <v>0</v>
      </c>
    </row>
    <row r="49" spans="1:114" s="522" customFormat="1" x14ac:dyDescent="0.35">
      <c r="A49" s="5" t="s">
        <v>82</v>
      </c>
      <c r="B49" s="69" t="s">
        <v>670</v>
      </c>
      <c r="C49" s="526">
        <f>SUMPRODUCT(C35:C39,C44:C48)/C40</f>
        <v>873.21428571428567</v>
      </c>
      <c r="D49" s="526">
        <f t="shared" ref="D49:AC49" si="96">SUMPRODUCT(D35:D39,D44:D48)/D40</f>
        <v>895.50561797752812</v>
      </c>
      <c r="E49" s="526">
        <f t="shared" si="96"/>
        <v>909.21658986175112</v>
      </c>
      <c r="F49" s="526">
        <f t="shared" si="96"/>
        <v>811.11111111111109</v>
      </c>
      <c r="G49" s="526">
        <f t="shared" si="96"/>
        <v>844.5</v>
      </c>
      <c r="H49" s="526">
        <f t="shared" si="96"/>
        <v>853.96825396825398</v>
      </c>
      <c r="I49" s="526">
        <f t="shared" si="96"/>
        <v>864.13043478260875</v>
      </c>
      <c r="J49" s="526">
        <f t="shared" si="96"/>
        <v>1007.8341013824885</v>
      </c>
      <c r="K49" s="526">
        <f t="shared" si="96"/>
        <v>825</v>
      </c>
      <c r="L49" s="526">
        <f t="shared" si="96"/>
        <v>797.81420765027326</v>
      </c>
      <c r="M49" s="526">
        <f t="shared" si="96"/>
        <v>756.39810426540282</v>
      </c>
      <c r="N49" s="526">
        <f t="shared" si="96"/>
        <v>779.71698113207549</v>
      </c>
      <c r="O49" s="526">
        <f t="shared" si="96"/>
        <v>774.28571428571433</v>
      </c>
      <c r="P49" s="526">
        <f t="shared" si="96"/>
        <v>760.73059360730599</v>
      </c>
      <c r="Q49" s="526">
        <f t="shared" si="96"/>
        <v>796.15384615384619</v>
      </c>
      <c r="R49" s="526">
        <f t="shared" si="96"/>
        <v>800.88105726872243</v>
      </c>
      <c r="S49" s="526">
        <f t="shared" si="96"/>
        <v>742.12765957446811</v>
      </c>
      <c r="T49" s="526">
        <f t="shared" si="96"/>
        <v>820.09345794392527</v>
      </c>
      <c r="U49" s="526">
        <f t="shared" si="96"/>
        <v>859.20398009950247</v>
      </c>
      <c r="V49" s="526">
        <f t="shared" si="96"/>
        <v>838.2882882882883</v>
      </c>
      <c r="W49" s="526">
        <f t="shared" si="96"/>
        <v>954.6875</v>
      </c>
      <c r="X49" s="526">
        <f t="shared" si="96"/>
        <v>942.24598930481284</v>
      </c>
      <c r="Y49" s="526">
        <f t="shared" si="96"/>
        <v>987.5</v>
      </c>
      <c r="Z49" s="526">
        <f t="shared" si="96"/>
        <v>906.06060606060601</v>
      </c>
      <c r="AA49" s="526">
        <f t="shared" si="96"/>
        <v>1047.953216374269</v>
      </c>
      <c r="AB49" s="526">
        <f t="shared" si="96"/>
        <v>1029.6969696969697</v>
      </c>
      <c r="AC49" s="526">
        <f t="shared" si="96"/>
        <v>1095.4285714285713</v>
      </c>
      <c r="AD49" s="526">
        <f t="shared" ref="AD49:CO49" si="97">SUMPRODUCT(AD35:AD39,AD44:AD48)/AD40</f>
        <v>1082.2937968737917</v>
      </c>
      <c r="AE49" s="526">
        <f t="shared" si="97"/>
        <v>1101.5889130135433</v>
      </c>
      <c r="AF49" s="526">
        <f t="shared" si="97"/>
        <v>1109.0948916339112</v>
      </c>
      <c r="AG49" s="526">
        <f t="shared" si="97"/>
        <v>1114.0355957897684</v>
      </c>
      <c r="AH49" s="526">
        <f t="shared" si="97"/>
        <v>1115.0389698205606</v>
      </c>
      <c r="AI49" s="526">
        <f t="shared" si="97"/>
        <v>1127.0329166227755</v>
      </c>
      <c r="AJ49" s="526">
        <f t="shared" si="97"/>
        <v>1134.6384893990105</v>
      </c>
      <c r="AK49" s="526">
        <f t="shared" si="97"/>
        <v>1139.288337025813</v>
      </c>
      <c r="AL49" s="526">
        <f t="shared" si="97"/>
        <v>1140.3278972928472</v>
      </c>
      <c r="AM49" s="526">
        <f t="shared" si="97"/>
        <v>1145.2287107135287</v>
      </c>
      <c r="AN49" s="526">
        <f t="shared" si="97"/>
        <v>1153.1290453298777</v>
      </c>
      <c r="AO49" s="526">
        <f t="shared" si="97"/>
        <v>1158.549407659521</v>
      </c>
      <c r="AP49" s="526">
        <f t="shared" si="97"/>
        <v>1159.4756477652347</v>
      </c>
      <c r="AQ49" s="526">
        <f t="shared" si="97"/>
        <v>1015.5252794388348</v>
      </c>
      <c r="AR49" s="526">
        <f t="shared" si="97"/>
        <v>1015.7399668074858</v>
      </c>
      <c r="AS49" s="526">
        <f t="shared" si="97"/>
        <v>1020.5057616319422</v>
      </c>
      <c r="AT49" s="526">
        <f t="shared" si="97"/>
        <v>1036.3622984892977</v>
      </c>
      <c r="AU49" s="526">
        <f t="shared" si="97"/>
        <v>1014.7780976962551</v>
      </c>
      <c r="AV49" s="526">
        <f t="shared" si="97"/>
        <v>1014.6295815547495</v>
      </c>
      <c r="AW49" s="526">
        <f t="shared" si="97"/>
        <v>1020.5015108373323</v>
      </c>
      <c r="AX49" s="526">
        <f t="shared" si="97"/>
        <v>1037.548470182084</v>
      </c>
      <c r="AY49" s="526">
        <f t="shared" si="97"/>
        <v>1010.6829333517805</v>
      </c>
      <c r="AZ49" s="526">
        <f t="shared" si="97"/>
        <v>1009.187749319027</v>
      </c>
      <c r="BA49" s="526">
        <f t="shared" si="97"/>
        <v>1013.7905539151793</v>
      </c>
      <c r="BB49" s="526">
        <f t="shared" si="97"/>
        <v>1033.380676890888</v>
      </c>
      <c r="BC49" s="526">
        <f t="shared" si="97"/>
        <v>970.34331302335306</v>
      </c>
      <c r="BD49" s="526">
        <f t="shared" si="97"/>
        <v>963.37952453143316</v>
      </c>
      <c r="BE49" s="526">
        <f t="shared" si="97"/>
        <v>957.60512094872638</v>
      </c>
      <c r="BF49" s="526">
        <f t="shared" si="97"/>
        <v>985.82745256773921</v>
      </c>
      <c r="BG49" s="526">
        <f t="shared" si="97"/>
        <v>1024.1300672839914</v>
      </c>
      <c r="BH49" s="526">
        <f t="shared" si="97"/>
        <v>1017.6305987297352</v>
      </c>
      <c r="BI49" s="526">
        <f t="shared" si="97"/>
        <v>1011.9414700146482</v>
      </c>
      <c r="BJ49" s="526">
        <f t="shared" si="97"/>
        <v>1040.1253969475995</v>
      </c>
      <c r="BK49" s="526">
        <f t="shared" si="97"/>
        <v>987.18552100616978</v>
      </c>
      <c r="BL49" s="526">
        <f t="shared" si="97"/>
        <v>975.32128706648018</v>
      </c>
      <c r="BM49" s="526">
        <f t="shared" si="97"/>
        <v>964.96409418128155</v>
      </c>
      <c r="BN49" s="526">
        <f t="shared" si="97"/>
        <v>1003.487942780831</v>
      </c>
      <c r="BO49" s="526">
        <f t="shared" si="97"/>
        <v>903.51265140300416</v>
      </c>
      <c r="BP49" s="526">
        <f t="shared" si="97"/>
        <v>892.18478446697179</v>
      </c>
      <c r="BQ49" s="526">
        <f t="shared" si="97"/>
        <v>885.34583338505706</v>
      </c>
      <c r="BR49" s="526">
        <f t="shared" si="97"/>
        <v>921.79852767230318</v>
      </c>
      <c r="BS49" s="526">
        <f t="shared" si="97"/>
        <v>991.04060474858045</v>
      </c>
      <c r="BT49" s="526">
        <f t="shared" si="97"/>
        <v>978.28992044731979</v>
      </c>
      <c r="BU49" s="526">
        <f t="shared" si="97"/>
        <v>967.86098925288468</v>
      </c>
      <c r="BV49" s="526">
        <f t="shared" si="97"/>
        <v>1008.1466947141114</v>
      </c>
      <c r="BW49" s="526">
        <f t="shared" si="97"/>
        <v>953.11021470754179</v>
      </c>
      <c r="BX49" s="526">
        <f t="shared" si="97"/>
        <v>932.47679461730593</v>
      </c>
      <c r="BY49" s="526">
        <f t="shared" si="97"/>
        <v>909.11335037779281</v>
      </c>
      <c r="BZ49" s="526">
        <f t="shared" si="97"/>
        <v>953.22809723778232</v>
      </c>
      <c r="CA49" s="526">
        <f t="shared" si="97"/>
        <v>669.34988833759974</v>
      </c>
      <c r="CB49" s="526">
        <f t="shared" si="97"/>
        <v>666.78869556034442</v>
      </c>
      <c r="CC49" s="526">
        <f t="shared" si="97"/>
        <v>664.19813788449983</v>
      </c>
      <c r="CD49" s="526">
        <f t="shared" si="97"/>
        <v>676.87832690672042</v>
      </c>
      <c r="CE49" s="526">
        <f t="shared" si="97"/>
        <v>632.98181161840239</v>
      </c>
      <c r="CF49" s="526">
        <f t="shared" si="97"/>
        <v>636.14672067649428</v>
      </c>
      <c r="CG49" s="526">
        <f t="shared" si="97"/>
        <v>639.32745427987663</v>
      </c>
      <c r="CH49" s="526">
        <f t="shared" si="97"/>
        <v>642.52409155127611</v>
      </c>
      <c r="CI49" s="526">
        <f t="shared" si="97"/>
        <v>645.73671200903232</v>
      </c>
      <c r="CJ49" s="526">
        <f t="shared" si="97"/>
        <v>648.96539556907737</v>
      </c>
      <c r="CK49" s="526">
        <f t="shared" si="97"/>
        <v>652.21022254692264</v>
      </c>
      <c r="CL49" s="526">
        <f t="shared" si="97"/>
        <v>655.47127365965719</v>
      </c>
      <c r="CM49" s="526">
        <f t="shared" si="97"/>
        <v>658.74863002795541</v>
      </c>
      <c r="CN49" s="526">
        <f t="shared" si="97"/>
        <v>662.04237317809509</v>
      </c>
      <c r="CO49" s="526">
        <f t="shared" si="97"/>
        <v>665.35258504398553</v>
      </c>
      <c r="CP49" s="526">
        <f t="shared" ref="CP49:DJ49" si="98">SUMPRODUCT(CP35:CP39,CP44:CP48)/CP40</f>
        <v>668.67934796920542</v>
      </c>
      <c r="CQ49" s="526">
        <f t="shared" si="98"/>
        <v>672.02274470905138</v>
      </c>
      <c r="CR49" s="526">
        <f t="shared" si="98"/>
        <v>675.38285843259655</v>
      </c>
      <c r="CS49" s="526">
        <f t="shared" si="98"/>
        <v>678.7597727247595</v>
      </c>
      <c r="CT49" s="526">
        <f t="shared" si="98"/>
        <v>682.15357158838322</v>
      </c>
      <c r="CU49" s="526">
        <f t="shared" si="98"/>
        <v>685.56433944632511</v>
      </c>
      <c r="CV49" s="526">
        <f t="shared" si="98"/>
        <v>688.9921611435567</v>
      </c>
      <c r="CW49" s="526">
        <f t="shared" si="98"/>
        <v>692.43712194927446</v>
      </c>
      <c r="CX49" s="526">
        <f t="shared" si="98"/>
        <v>695.89930755902071</v>
      </c>
      <c r="CY49" s="526">
        <f t="shared" si="98"/>
        <v>699.37880409681577</v>
      </c>
      <c r="CZ49" s="526">
        <f t="shared" si="98"/>
        <v>702.87569811729975</v>
      </c>
      <c r="DA49" s="526">
        <f t="shared" si="98"/>
        <v>706.39007660788616</v>
      </c>
      <c r="DB49" s="526">
        <f t="shared" si="98"/>
        <v>709.92202699092547</v>
      </c>
      <c r="DC49" s="526">
        <f t="shared" si="98"/>
        <v>713.47163712588008</v>
      </c>
      <c r="DD49" s="526">
        <f t="shared" si="98"/>
        <v>717.03899531150944</v>
      </c>
      <c r="DE49" s="526">
        <f t="shared" si="98"/>
        <v>720.62419028806676</v>
      </c>
      <c r="DF49" s="526">
        <f t="shared" si="98"/>
        <v>724.22731123950712</v>
      </c>
      <c r="DG49" s="526">
        <f t="shared" si="98"/>
        <v>727.84844779570471</v>
      </c>
      <c r="DH49" s="526">
        <f t="shared" si="98"/>
        <v>731.48769003468317</v>
      </c>
      <c r="DI49" s="526">
        <f t="shared" si="98"/>
        <v>735.14512848485651</v>
      </c>
      <c r="DJ49" s="526">
        <f t="shared" si="98"/>
        <v>738.82085412728065</v>
      </c>
    </row>
    <row r="50" spans="1:114" s="522" customFormat="1" x14ac:dyDescent="0.35">
      <c r="A50" s="5"/>
      <c r="B50" s="461"/>
      <c r="C50" s="531"/>
      <c r="D50" s="531"/>
      <c r="E50" s="531"/>
      <c r="F50" s="531"/>
      <c r="G50" s="531"/>
      <c r="H50" s="531"/>
      <c r="I50" s="531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  <c r="X50" s="530"/>
      <c r="Y50" s="530"/>
      <c r="Z50" s="530"/>
      <c r="AA50" s="530"/>
      <c r="AB50" s="530"/>
      <c r="AC50" s="530"/>
      <c r="AD50" s="528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</row>
    <row r="51" spans="1:114" s="522" customFormat="1" x14ac:dyDescent="0.35">
      <c r="B51" s="463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8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3"/>
      <c r="AF51" s="523"/>
      <c r="AG51" s="523"/>
      <c r="AH51" s="523"/>
      <c r="AI51" s="523"/>
      <c r="AJ51" s="523"/>
      <c r="AK51" s="523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523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523"/>
      <c r="BV51" s="523"/>
      <c r="BW51" s="523"/>
      <c r="BX51" s="523"/>
      <c r="BY51" s="523"/>
      <c r="BZ51" s="523"/>
      <c r="CA51" s="523"/>
      <c r="CB51" s="523"/>
      <c r="CC51" s="523"/>
      <c r="CD51" s="523"/>
    </row>
    <row r="52" spans="1:114" s="522" customFormat="1" x14ac:dyDescent="0.35">
      <c r="A52" s="5" t="s">
        <v>82</v>
      </c>
      <c r="B52" s="314" t="s">
        <v>103</v>
      </c>
      <c r="C52" s="557"/>
      <c r="D52" s="557"/>
      <c r="E52" s="557"/>
      <c r="F52" s="557"/>
      <c r="G52" s="558"/>
      <c r="H52" s="558"/>
      <c r="I52" s="558"/>
      <c r="J52" s="558"/>
      <c r="K52" s="558"/>
      <c r="L52" s="558"/>
      <c r="M52" s="558"/>
      <c r="N52" s="558"/>
      <c r="O52" s="558"/>
      <c r="P52" s="558"/>
      <c r="Q52" s="558"/>
      <c r="R52" s="558"/>
      <c r="S52" s="558"/>
      <c r="T52" s="558"/>
      <c r="U52" s="558"/>
      <c r="V52" s="558"/>
      <c r="W52" s="558"/>
      <c r="X52" s="558"/>
      <c r="Y52" s="558"/>
      <c r="Z52" s="558"/>
      <c r="AA52" s="558"/>
      <c r="AB52" s="558"/>
      <c r="AC52" s="558"/>
      <c r="AD52" s="558"/>
      <c r="AE52" s="558"/>
      <c r="AF52" s="558"/>
      <c r="AG52" s="558"/>
      <c r="AH52" s="558"/>
      <c r="AI52" s="558"/>
      <c r="AJ52" s="558"/>
      <c r="AK52" s="558"/>
      <c r="AL52" s="558"/>
      <c r="AM52" s="558"/>
      <c r="AN52" s="558"/>
      <c r="AO52" s="558"/>
      <c r="AP52" s="558"/>
      <c r="AQ52" s="558"/>
      <c r="AR52" s="558"/>
      <c r="AS52" s="558"/>
      <c r="AT52" s="558"/>
      <c r="AU52" s="558"/>
      <c r="AV52" s="558"/>
      <c r="AW52" s="558"/>
      <c r="AX52" s="558"/>
      <c r="AY52" s="558"/>
      <c r="AZ52" s="558"/>
      <c r="BA52" s="558"/>
      <c r="BB52" s="558"/>
      <c r="BC52" s="558"/>
      <c r="BD52" s="558"/>
      <c r="BE52" s="558"/>
      <c r="BF52" s="558"/>
      <c r="BG52" s="558"/>
      <c r="BH52" s="558"/>
      <c r="BI52" s="558"/>
      <c r="BJ52" s="558"/>
      <c r="BK52" s="558"/>
      <c r="BL52" s="558"/>
      <c r="BM52" s="558"/>
      <c r="BN52" s="558"/>
      <c r="BO52" s="558"/>
      <c r="BP52" s="558"/>
      <c r="BQ52" s="558"/>
      <c r="BR52" s="558"/>
      <c r="BS52" s="558"/>
      <c r="BT52" s="558"/>
      <c r="BU52" s="558"/>
      <c r="BV52" s="558"/>
      <c r="BW52" s="558"/>
      <c r="BX52" s="558"/>
      <c r="BY52" s="558"/>
      <c r="BZ52" s="558"/>
      <c r="CA52" s="558"/>
      <c r="CB52" s="558"/>
      <c r="CC52" s="558"/>
      <c r="CD52" s="523"/>
    </row>
    <row r="53" spans="1:114" s="522" customFormat="1" x14ac:dyDescent="0.35">
      <c r="A53" s="5" t="s">
        <v>82</v>
      </c>
      <c r="B53" s="69" t="s">
        <v>130</v>
      </c>
      <c r="C53" s="526">
        <f>C271</f>
        <v>1233</v>
      </c>
      <c r="D53" s="526">
        <f t="shared" ref="D53:E53" si="99">D271</f>
        <v>941</v>
      </c>
      <c r="E53" s="526">
        <f t="shared" si="99"/>
        <v>1149</v>
      </c>
      <c r="F53" s="526">
        <f t="shared" ref="F53:AD53" si="100">F271</f>
        <v>955</v>
      </c>
      <c r="G53" s="526">
        <f t="shared" si="100"/>
        <v>988</v>
      </c>
      <c r="H53" s="526">
        <f t="shared" si="100"/>
        <v>1022</v>
      </c>
      <c r="I53" s="526">
        <f t="shared" si="100"/>
        <v>922</v>
      </c>
      <c r="J53" s="526">
        <f t="shared" si="100"/>
        <v>1024</v>
      </c>
      <c r="K53" s="526">
        <f t="shared" si="100"/>
        <v>1116</v>
      </c>
      <c r="L53" s="526">
        <f t="shared" si="100"/>
        <v>1090</v>
      </c>
      <c r="M53" s="526">
        <f t="shared" si="100"/>
        <v>815</v>
      </c>
      <c r="N53" s="526">
        <f t="shared" si="100"/>
        <v>948</v>
      </c>
      <c r="O53" s="526">
        <f t="shared" si="100"/>
        <v>973</v>
      </c>
      <c r="P53" s="526">
        <f t="shared" si="100"/>
        <v>922</v>
      </c>
      <c r="Q53" s="526">
        <f t="shared" si="100"/>
        <v>944</v>
      </c>
      <c r="R53" s="526">
        <f t="shared" si="100"/>
        <v>990</v>
      </c>
      <c r="S53" s="526">
        <f t="shared" si="100"/>
        <v>914</v>
      </c>
      <c r="T53" s="526">
        <f t="shared" si="100"/>
        <v>1003</v>
      </c>
      <c r="U53" s="526">
        <f t="shared" si="100"/>
        <v>993</v>
      </c>
      <c r="V53" s="526">
        <f t="shared" si="100"/>
        <v>1114</v>
      </c>
      <c r="W53" s="526">
        <f t="shared" si="100"/>
        <v>1010</v>
      </c>
      <c r="X53" s="526">
        <f t="shared" si="100"/>
        <v>1077</v>
      </c>
      <c r="Y53" s="526">
        <f t="shared" si="100"/>
        <v>1021</v>
      </c>
      <c r="Z53" s="526">
        <f t="shared" si="100"/>
        <v>1006</v>
      </c>
      <c r="AA53" s="526">
        <f t="shared" si="100"/>
        <v>1054</v>
      </c>
      <c r="AB53" s="526">
        <f t="shared" si="100"/>
        <v>1123</v>
      </c>
      <c r="AC53" s="526">
        <f t="shared" si="100"/>
        <v>1054</v>
      </c>
      <c r="AD53" s="526">
        <f t="shared" si="100"/>
        <v>1012.0468696937899</v>
      </c>
      <c r="AE53" s="526">
        <f t="shared" ref="AE53:CD53" si="101">AE271</f>
        <v>1117.6653726715235</v>
      </c>
      <c r="AF53" s="526">
        <f t="shared" si="101"/>
        <v>1121.9529287965236</v>
      </c>
      <c r="AG53" s="526">
        <f t="shared" si="101"/>
        <v>1109.7800102693393</v>
      </c>
      <c r="AH53" s="526">
        <f t="shared" si="101"/>
        <v>1106.5097994440728</v>
      </c>
      <c r="AI53" s="526">
        <f t="shared" si="101"/>
        <v>1136.0368860773262</v>
      </c>
      <c r="AJ53" s="526">
        <f t="shared" si="101"/>
        <v>1140.4108386047028</v>
      </c>
      <c r="AK53" s="526">
        <f t="shared" si="101"/>
        <v>1127.9543038859686</v>
      </c>
      <c r="AL53" s="526">
        <f t="shared" si="101"/>
        <v>1124.6005224685223</v>
      </c>
      <c r="AM53" s="526">
        <f t="shared" si="101"/>
        <v>1147.0045755205051</v>
      </c>
      <c r="AN53" s="526">
        <f t="shared" si="101"/>
        <v>1176.8169990011224</v>
      </c>
      <c r="AO53" s="526">
        <f t="shared" si="101"/>
        <v>1161.822474852052</v>
      </c>
      <c r="AP53" s="526">
        <f t="shared" si="101"/>
        <v>1157.3464543137814</v>
      </c>
      <c r="AQ53" s="526">
        <f t="shared" si="101"/>
        <v>1057.9671888048078</v>
      </c>
      <c r="AR53" s="526">
        <f t="shared" si="101"/>
        <v>1062.5191920098441</v>
      </c>
      <c r="AS53" s="526">
        <f t="shared" si="101"/>
        <v>1061.3797619893014</v>
      </c>
      <c r="AT53" s="526">
        <f t="shared" si="101"/>
        <v>1063.3422586720753</v>
      </c>
      <c r="AU53" s="526">
        <f t="shared" si="101"/>
        <v>1118.356512997135</v>
      </c>
      <c r="AV53" s="526">
        <f t="shared" si="101"/>
        <v>1123.0002413455993</v>
      </c>
      <c r="AW53" s="526">
        <f t="shared" si="101"/>
        <v>1117.741985329523</v>
      </c>
      <c r="AX53" s="526">
        <f t="shared" si="101"/>
        <v>1117.8551899658328</v>
      </c>
      <c r="AY53" s="526">
        <f t="shared" si="101"/>
        <v>1142.7646766329453</v>
      </c>
      <c r="AZ53" s="526">
        <f t="shared" si="101"/>
        <v>1147.5019784323977</v>
      </c>
      <c r="BA53" s="526">
        <f t="shared" si="101"/>
        <v>1141.7355694286011</v>
      </c>
      <c r="BB53" s="526">
        <f t="shared" si="101"/>
        <v>1141.6655794552598</v>
      </c>
      <c r="BC53" s="526">
        <f t="shared" si="101"/>
        <v>1206.1662649553493</v>
      </c>
      <c r="BD53" s="526">
        <f t="shared" si="101"/>
        <v>1210.9990257576724</v>
      </c>
      <c r="BE53" s="526">
        <f t="shared" si="101"/>
        <v>1200.6419408860786</v>
      </c>
      <c r="BF53" s="526">
        <f t="shared" si="101"/>
        <v>1198.507102769425</v>
      </c>
      <c r="BG53" s="526">
        <f t="shared" si="101"/>
        <v>1218.5136909913624</v>
      </c>
      <c r="BH53" s="526">
        <f t="shared" si="101"/>
        <v>1223.443834343253</v>
      </c>
      <c r="BI53" s="526">
        <f t="shared" si="101"/>
        <v>1213.9386566517899</v>
      </c>
      <c r="BJ53" s="526">
        <f t="shared" si="101"/>
        <v>1212.2499071352927</v>
      </c>
      <c r="BK53" s="526">
        <f t="shared" si="101"/>
        <v>1266.9949066610297</v>
      </c>
      <c r="BL53" s="526">
        <f t="shared" si="101"/>
        <v>1272.0243948696141</v>
      </c>
      <c r="BM53" s="526">
        <f t="shared" si="101"/>
        <v>1259.5927636856625</v>
      </c>
      <c r="BN53" s="526">
        <f t="shared" si="101"/>
        <v>1256.6087577258213</v>
      </c>
      <c r="BO53" s="526">
        <f t="shared" si="101"/>
        <v>1306.5673309262402</v>
      </c>
      <c r="BP53" s="526">
        <f t="shared" si="101"/>
        <v>1311.6981658401148</v>
      </c>
      <c r="BQ53" s="526">
        <f t="shared" si="101"/>
        <v>1297.3267158326896</v>
      </c>
      <c r="BR53" s="526">
        <f t="shared" si="101"/>
        <v>1293.5035410727785</v>
      </c>
      <c r="BS53" s="526">
        <f t="shared" si="101"/>
        <v>1309.8875549641223</v>
      </c>
      <c r="BT53" s="526">
        <f t="shared" si="101"/>
        <v>1315.1217787701357</v>
      </c>
      <c r="BU53" s="526">
        <f t="shared" si="101"/>
        <v>1302.6901297751629</v>
      </c>
      <c r="BV53" s="526">
        <f t="shared" si="101"/>
        <v>1299.8180163381628</v>
      </c>
      <c r="BW53" s="526">
        <f t="shared" si="101"/>
        <v>0</v>
      </c>
      <c r="BX53" s="526">
        <f t="shared" si="101"/>
        <v>0</v>
      </c>
      <c r="BY53" s="526">
        <f t="shared" si="101"/>
        <v>0</v>
      </c>
      <c r="BZ53" s="526">
        <f t="shared" si="101"/>
        <v>0</v>
      </c>
      <c r="CA53" s="526">
        <f t="shared" si="101"/>
        <v>0</v>
      </c>
      <c r="CB53" s="526">
        <f t="shared" si="101"/>
        <v>0</v>
      </c>
      <c r="CC53" s="526">
        <f t="shared" si="101"/>
        <v>0</v>
      </c>
      <c r="CD53" s="651">
        <f t="shared" si="101"/>
        <v>0</v>
      </c>
      <c r="CE53" s="651">
        <f t="shared" ref="CE53:DJ53" si="102">CE271</f>
        <v>0</v>
      </c>
      <c r="CF53" s="651">
        <f t="shared" si="102"/>
        <v>0</v>
      </c>
      <c r="CG53" s="651">
        <f t="shared" si="102"/>
        <v>0</v>
      </c>
      <c r="CH53" s="651">
        <f t="shared" si="102"/>
        <v>0</v>
      </c>
      <c r="CI53" s="651">
        <f t="shared" si="102"/>
        <v>0</v>
      </c>
      <c r="CJ53" s="651">
        <f t="shared" si="102"/>
        <v>0</v>
      </c>
      <c r="CK53" s="651">
        <f t="shared" si="102"/>
        <v>0</v>
      </c>
      <c r="CL53" s="651">
        <f t="shared" si="102"/>
        <v>0</v>
      </c>
      <c r="CM53" s="651">
        <f t="shared" si="102"/>
        <v>0</v>
      </c>
      <c r="CN53" s="651">
        <f t="shared" si="102"/>
        <v>0</v>
      </c>
      <c r="CO53" s="651">
        <f t="shared" si="102"/>
        <v>0</v>
      </c>
      <c r="CP53" s="651">
        <f t="shared" si="102"/>
        <v>0</v>
      </c>
      <c r="CQ53" s="651">
        <f t="shared" si="102"/>
        <v>0</v>
      </c>
      <c r="CR53" s="651">
        <f t="shared" si="102"/>
        <v>0</v>
      </c>
      <c r="CS53" s="651">
        <f t="shared" si="102"/>
        <v>0</v>
      </c>
      <c r="CT53" s="651">
        <f t="shared" si="102"/>
        <v>0</v>
      </c>
      <c r="CU53" s="651">
        <f t="shared" si="102"/>
        <v>0</v>
      </c>
      <c r="CV53" s="651">
        <f t="shared" si="102"/>
        <v>0</v>
      </c>
      <c r="CW53" s="651">
        <f t="shared" si="102"/>
        <v>0</v>
      </c>
      <c r="CX53" s="651">
        <f t="shared" si="102"/>
        <v>0</v>
      </c>
      <c r="CY53" s="651">
        <f t="shared" si="102"/>
        <v>0</v>
      </c>
      <c r="CZ53" s="651">
        <f t="shared" si="102"/>
        <v>0</v>
      </c>
      <c r="DA53" s="651">
        <f t="shared" si="102"/>
        <v>0</v>
      </c>
      <c r="DB53" s="651">
        <f t="shared" si="102"/>
        <v>0</v>
      </c>
      <c r="DC53" s="651">
        <f t="shared" si="102"/>
        <v>0</v>
      </c>
      <c r="DD53" s="651">
        <f t="shared" si="102"/>
        <v>0</v>
      </c>
      <c r="DE53" s="651">
        <f t="shared" si="102"/>
        <v>0</v>
      </c>
      <c r="DF53" s="651">
        <f t="shared" si="102"/>
        <v>0</v>
      </c>
      <c r="DG53" s="651">
        <f t="shared" si="102"/>
        <v>0</v>
      </c>
      <c r="DH53" s="651">
        <f t="shared" si="102"/>
        <v>0</v>
      </c>
      <c r="DI53" s="651">
        <f t="shared" si="102"/>
        <v>0</v>
      </c>
      <c r="DJ53" s="651">
        <f t="shared" si="102"/>
        <v>0</v>
      </c>
    </row>
    <row r="54" spans="1:114" s="522" customFormat="1" x14ac:dyDescent="0.35">
      <c r="A54" s="5" t="s">
        <v>82</v>
      </c>
      <c r="B54" s="69" t="s">
        <v>131</v>
      </c>
      <c r="C54" s="526">
        <f>C606</f>
        <v>1031</v>
      </c>
      <c r="D54" s="526">
        <f t="shared" ref="D54:E54" si="103">D606</f>
        <v>1216</v>
      </c>
      <c r="E54" s="526">
        <f t="shared" si="103"/>
        <v>1048</v>
      </c>
      <c r="F54" s="526">
        <f t="shared" ref="F54:AD54" si="104">F606</f>
        <v>916</v>
      </c>
      <c r="G54" s="526">
        <f t="shared" si="104"/>
        <v>1037</v>
      </c>
      <c r="H54" s="526">
        <f t="shared" si="104"/>
        <v>1104</v>
      </c>
      <c r="I54" s="526">
        <f t="shared" si="104"/>
        <v>1111</v>
      </c>
      <c r="J54" s="526">
        <f t="shared" si="104"/>
        <v>1420</v>
      </c>
      <c r="K54" s="526">
        <f t="shared" si="104"/>
        <v>955</v>
      </c>
      <c r="L54" s="526">
        <f t="shared" si="104"/>
        <v>1051</v>
      </c>
      <c r="M54" s="526">
        <f t="shared" si="104"/>
        <v>1183</v>
      </c>
      <c r="N54" s="526">
        <f t="shared" si="104"/>
        <v>799</v>
      </c>
      <c r="O54" s="526">
        <f t="shared" si="104"/>
        <v>886</v>
      </c>
      <c r="P54" s="526">
        <f t="shared" si="104"/>
        <v>923</v>
      </c>
      <c r="Q54" s="526">
        <f t="shared" si="104"/>
        <v>898</v>
      </c>
      <c r="R54" s="526">
        <f t="shared" si="104"/>
        <v>1018</v>
      </c>
      <c r="S54" s="526">
        <f t="shared" si="104"/>
        <v>914</v>
      </c>
      <c r="T54" s="526">
        <f t="shared" si="104"/>
        <v>1035</v>
      </c>
      <c r="U54" s="526">
        <f t="shared" si="104"/>
        <v>1113</v>
      </c>
      <c r="V54" s="526">
        <f t="shared" si="104"/>
        <v>981</v>
      </c>
      <c r="W54" s="526">
        <f t="shared" si="104"/>
        <v>1064</v>
      </c>
      <c r="X54" s="526">
        <f t="shared" si="104"/>
        <v>1116</v>
      </c>
      <c r="Y54" s="526">
        <f t="shared" si="104"/>
        <v>1198</v>
      </c>
      <c r="Z54" s="526">
        <f t="shared" si="104"/>
        <v>1307</v>
      </c>
      <c r="AA54" s="526">
        <f t="shared" si="104"/>
        <v>1248</v>
      </c>
      <c r="AB54" s="526">
        <f t="shared" si="104"/>
        <v>1150</v>
      </c>
      <c r="AC54" s="526">
        <f t="shared" si="104"/>
        <v>1164</v>
      </c>
      <c r="AD54" s="526">
        <f t="shared" si="104"/>
        <v>1073.6401579089741</v>
      </c>
      <c r="AE54" s="526">
        <f t="shared" ref="AE54:CD54" si="105">AE606</f>
        <v>1074.4059513851862</v>
      </c>
      <c r="AF54" s="526">
        <f t="shared" si="105"/>
        <v>1089.5844104431844</v>
      </c>
      <c r="AG54" s="526">
        <f t="shared" si="105"/>
        <v>1108.1698790968169</v>
      </c>
      <c r="AH54" s="526">
        <f t="shared" si="105"/>
        <v>1089.7553008518178</v>
      </c>
      <c r="AI54" s="526">
        <f t="shared" si="105"/>
        <v>1104.2613910297634</v>
      </c>
      <c r="AJ54" s="526">
        <f t="shared" si="105"/>
        <v>1121.5452067267936</v>
      </c>
      <c r="AK54" s="526">
        <f t="shared" si="105"/>
        <v>1142.869234957557</v>
      </c>
      <c r="AL54" s="526">
        <f t="shared" si="105"/>
        <v>1120.2732263341907</v>
      </c>
      <c r="AM54" s="526">
        <f t="shared" si="105"/>
        <v>1093.3694340222844</v>
      </c>
      <c r="AN54" s="526">
        <f t="shared" si="105"/>
        <v>1107.7551278866936</v>
      </c>
      <c r="AO54" s="526">
        <f t="shared" si="105"/>
        <v>1125.2439683557866</v>
      </c>
      <c r="AP54" s="526">
        <f t="shared" si="105"/>
        <v>1109.0667444957392</v>
      </c>
      <c r="AQ54" s="526">
        <f t="shared" si="105"/>
        <v>1091.1556607060625</v>
      </c>
      <c r="AR54" s="526">
        <f t="shared" si="105"/>
        <v>1103.1770680166844</v>
      </c>
      <c r="AS54" s="526">
        <f t="shared" si="105"/>
        <v>1117.5314725211183</v>
      </c>
      <c r="AT54" s="526">
        <f t="shared" si="105"/>
        <v>1106.6483463558</v>
      </c>
      <c r="AU54" s="526">
        <f t="shared" si="105"/>
        <v>1108.382867248012</v>
      </c>
      <c r="AV54" s="526">
        <f t="shared" si="105"/>
        <v>1119.9483712926451</v>
      </c>
      <c r="AW54" s="526">
        <f t="shared" si="105"/>
        <v>1133.6748590775176</v>
      </c>
      <c r="AX54" s="526">
        <f t="shared" si="105"/>
        <v>1124.0507140933039</v>
      </c>
      <c r="AY54" s="526">
        <f t="shared" si="105"/>
        <v>1127.4360753461481</v>
      </c>
      <c r="AZ54" s="526">
        <f t="shared" si="105"/>
        <v>1139.083479683336</v>
      </c>
      <c r="BA54" s="526">
        <f t="shared" si="105"/>
        <v>1152.8879929304067</v>
      </c>
      <c r="BB54" s="526">
        <f t="shared" si="105"/>
        <v>1143.3899708349311</v>
      </c>
      <c r="BC54" s="526">
        <f t="shared" si="105"/>
        <v>1151.9416341611768</v>
      </c>
      <c r="BD54" s="526">
        <f t="shared" si="105"/>
        <v>1164.359832381826</v>
      </c>
      <c r="BE54" s="526">
        <f t="shared" si="105"/>
        <v>1179.1467923305472</v>
      </c>
      <c r="BF54" s="526">
        <f t="shared" si="105"/>
        <v>1168.3222276621116</v>
      </c>
      <c r="BG54" s="526">
        <f t="shared" si="105"/>
        <v>1164.4571538429307</v>
      </c>
      <c r="BH54" s="526">
        <f t="shared" si="105"/>
        <v>1175.9689539772658</v>
      </c>
      <c r="BI54" s="526">
        <f t="shared" si="105"/>
        <v>1189.5343829477447</v>
      </c>
      <c r="BJ54" s="526">
        <f t="shared" si="105"/>
        <v>1180.9408123510464</v>
      </c>
      <c r="BK54" s="526">
        <f t="shared" si="105"/>
        <v>1203.5487360941622</v>
      </c>
      <c r="BL54" s="526">
        <f t="shared" si="105"/>
        <v>1217.7052118798345</v>
      </c>
      <c r="BM54" s="526">
        <f t="shared" si="105"/>
        <v>1234.7136258733169</v>
      </c>
      <c r="BN54" s="526">
        <f t="shared" si="105"/>
        <v>1220.8380909880607</v>
      </c>
      <c r="BO54" s="526">
        <f t="shared" si="105"/>
        <v>1285.4180308478271</v>
      </c>
      <c r="BP54" s="526">
        <f t="shared" si="105"/>
        <v>1307.9660328130108</v>
      </c>
      <c r="BQ54" s="526">
        <f t="shared" si="105"/>
        <v>1335.966583276203</v>
      </c>
      <c r="BR54" s="526">
        <f t="shared" si="105"/>
        <v>1304.646793054279</v>
      </c>
      <c r="BS54" s="526">
        <f t="shared" si="105"/>
        <v>1255.0202885900362</v>
      </c>
      <c r="BT54" s="526">
        <f t="shared" si="105"/>
        <v>1270.6825719799099</v>
      </c>
      <c r="BU54" s="526">
        <f t="shared" si="105"/>
        <v>1289.6045077311201</v>
      </c>
      <c r="BV54" s="526">
        <f t="shared" si="105"/>
        <v>1273.1958828458082</v>
      </c>
      <c r="BW54" s="526">
        <f t="shared" si="105"/>
        <v>1270.8604278033413</v>
      </c>
      <c r="BX54" s="526">
        <f t="shared" si="105"/>
        <v>1281.1227517297152</v>
      </c>
      <c r="BY54" s="526">
        <f t="shared" si="105"/>
        <v>1294.6046282604418</v>
      </c>
      <c r="BZ54" s="526">
        <f t="shared" si="105"/>
        <v>1272.8746157755843</v>
      </c>
      <c r="CA54" s="526">
        <f t="shared" si="105"/>
        <v>2253.347234815159</v>
      </c>
      <c r="CB54" s="526">
        <f t="shared" si="105"/>
        <v>2396.8281088448302</v>
      </c>
      <c r="CC54" s="526">
        <f t="shared" si="105"/>
        <v>2585.3225904132214</v>
      </c>
      <c r="CD54" s="526">
        <f t="shared" si="105"/>
        <v>2281.5082491030389</v>
      </c>
      <c r="CE54" s="526">
        <f t="shared" ref="CE54:DJ54" si="106">CE606</f>
        <v>0</v>
      </c>
      <c r="CF54" s="526">
        <f t="shared" si="106"/>
        <v>0</v>
      </c>
      <c r="CG54" s="526">
        <f t="shared" si="106"/>
        <v>0</v>
      </c>
      <c r="CH54" s="526">
        <f t="shared" si="106"/>
        <v>0</v>
      </c>
      <c r="CI54" s="526">
        <f t="shared" si="106"/>
        <v>0</v>
      </c>
      <c r="CJ54" s="526">
        <f t="shared" si="106"/>
        <v>0</v>
      </c>
      <c r="CK54" s="526">
        <f t="shared" si="106"/>
        <v>0</v>
      </c>
      <c r="CL54" s="526">
        <f t="shared" si="106"/>
        <v>0</v>
      </c>
      <c r="CM54" s="526">
        <f t="shared" si="106"/>
        <v>0</v>
      </c>
      <c r="CN54" s="526">
        <f t="shared" si="106"/>
        <v>0</v>
      </c>
      <c r="CO54" s="526">
        <f t="shared" si="106"/>
        <v>0</v>
      </c>
      <c r="CP54" s="526">
        <f t="shared" si="106"/>
        <v>0</v>
      </c>
      <c r="CQ54" s="526">
        <f t="shared" si="106"/>
        <v>0</v>
      </c>
      <c r="CR54" s="526">
        <f t="shared" si="106"/>
        <v>0</v>
      </c>
      <c r="CS54" s="526">
        <f t="shared" si="106"/>
        <v>0</v>
      </c>
      <c r="CT54" s="526">
        <f t="shared" si="106"/>
        <v>0</v>
      </c>
      <c r="CU54" s="526">
        <f t="shared" si="106"/>
        <v>0</v>
      </c>
      <c r="CV54" s="526">
        <f t="shared" si="106"/>
        <v>0</v>
      </c>
      <c r="CW54" s="526">
        <f t="shared" si="106"/>
        <v>0</v>
      </c>
      <c r="CX54" s="526">
        <f t="shared" si="106"/>
        <v>0</v>
      </c>
      <c r="CY54" s="526">
        <f t="shared" si="106"/>
        <v>0</v>
      </c>
      <c r="CZ54" s="526">
        <f t="shared" si="106"/>
        <v>0</v>
      </c>
      <c r="DA54" s="526">
        <f t="shared" si="106"/>
        <v>0</v>
      </c>
      <c r="DB54" s="526">
        <f t="shared" si="106"/>
        <v>0</v>
      </c>
      <c r="DC54" s="526">
        <f t="shared" si="106"/>
        <v>0</v>
      </c>
      <c r="DD54" s="526">
        <f t="shared" si="106"/>
        <v>0</v>
      </c>
      <c r="DE54" s="526">
        <f t="shared" si="106"/>
        <v>0</v>
      </c>
      <c r="DF54" s="526">
        <f t="shared" si="106"/>
        <v>0</v>
      </c>
      <c r="DG54" s="526">
        <f t="shared" si="106"/>
        <v>0</v>
      </c>
      <c r="DH54" s="526">
        <f t="shared" si="106"/>
        <v>0</v>
      </c>
      <c r="DI54" s="526">
        <f t="shared" si="106"/>
        <v>0</v>
      </c>
      <c r="DJ54" s="526">
        <f t="shared" si="106"/>
        <v>0</v>
      </c>
    </row>
    <row r="55" spans="1:114" s="522" customFormat="1" x14ac:dyDescent="0.35">
      <c r="A55" s="5" t="s">
        <v>82</v>
      </c>
      <c r="B55" s="69" t="s">
        <v>22</v>
      </c>
      <c r="C55" s="526">
        <f>C813</f>
        <v>0</v>
      </c>
      <c r="D55" s="526">
        <f t="shared" ref="D55:E55" si="107">D813</f>
        <v>0</v>
      </c>
      <c r="E55" s="526">
        <f t="shared" si="107"/>
        <v>950</v>
      </c>
      <c r="F55" s="526">
        <f t="shared" ref="F55:AD55" si="108">F813</f>
        <v>1119</v>
      </c>
      <c r="G55" s="526">
        <f t="shared" si="108"/>
        <v>1507</v>
      </c>
      <c r="H55" s="526">
        <f t="shared" si="108"/>
        <v>1044</v>
      </c>
      <c r="I55" s="526">
        <f t="shared" si="108"/>
        <v>1751</v>
      </c>
      <c r="J55" s="526">
        <f t="shared" si="108"/>
        <v>1265</v>
      </c>
      <c r="K55" s="526">
        <f t="shared" si="108"/>
        <v>890</v>
      </c>
      <c r="L55" s="526">
        <f t="shared" si="108"/>
        <v>1157</v>
      </c>
      <c r="M55" s="526">
        <f t="shared" si="108"/>
        <v>1391</v>
      </c>
      <c r="N55" s="526">
        <f t="shared" si="108"/>
        <v>1281</v>
      </c>
      <c r="O55" s="526">
        <f t="shared" si="108"/>
        <v>965</v>
      </c>
      <c r="P55" s="526">
        <f t="shared" si="108"/>
        <v>995</v>
      </c>
      <c r="Q55" s="526">
        <f t="shared" si="108"/>
        <v>907</v>
      </c>
      <c r="R55" s="526">
        <f t="shared" si="108"/>
        <v>1017</v>
      </c>
      <c r="S55" s="526">
        <f t="shared" si="108"/>
        <v>873</v>
      </c>
      <c r="T55" s="526">
        <f t="shared" si="108"/>
        <v>1129</v>
      </c>
      <c r="U55" s="526">
        <f t="shared" si="108"/>
        <v>1047</v>
      </c>
      <c r="V55" s="526">
        <f t="shared" si="108"/>
        <v>1334</v>
      </c>
      <c r="W55" s="526">
        <f t="shared" si="108"/>
        <v>1192</v>
      </c>
      <c r="X55" s="526">
        <f t="shared" si="108"/>
        <v>990</v>
      </c>
      <c r="Y55" s="526">
        <f t="shared" si="108"/>
        <v>1033</v>
      </c>
      <c r="Z55" s="526">
        <f t="shared" si="108"/>
        <v>1117</v>
      </c>
      <c r="AA55" s="526">
        <f t="shared" si="108"/>
        <v>1242</v>
      </c>
      <c r="AB55" s="526">
        <f t="shared" si="108"/>
        <v>1133</v>
      </c>
      <c r="AC55" s="526">
        <f t="shared" si="108"/>
        <v>1515</v>
      </c>
      <c r="AD55" s="526">
        <f t="shared" si="108"/>
        <v>1573.603333333333</v>
      </c>
      <c r="AE55" s="526">
        <f t="shared" ref="AE55:CD55" si="109">AE813</f>
        <v>1475.4602388888886</v>
      </c>
      <c r="AF55" s="526">
        <f t="shared" si="109"/>
        <v>1481.7930956388884</v>
      </c>
      <c r="AG55" s="526">
        <f t="shared" si="109"/>
        <v>1488.1576166726384</v>
      </c>
      <c r="AH55" s="526">
        <f t="shared" si="109"/>
        <v>1494.5539603115569</v>
      </c>
      <c r="AI55" s="526">
        <f t="shared" si="109"/>
        <v>1500.9822856686701</v>
      </c>
      <c r="AJ55" s="526">
        <f t="shared" si="109"/>
        <v>1507.442752652569</v>
      </c>
      <c r="AK55" s="526">
        <f t="shared" si="109"/>
        <v>1513.9355219713873</v>
      </c>
      <c r="AL55" s="526">
        <f t="shared" si="109"/>
        <v>1520.4607551367997</v>
      </c>
      <c r="AM55" s="526">
        <f t="shared" si="109"/>
        <v>1527.018614468039</v>
      </c>
      <c r="AN55" s="526">
        <f t="shared" si="109"/>
        <v>1533.6092630959347</v>
      </c>
      <c r="AO55" s="526">
        <f t="shared" si="109"/>
        <v>1540.2328649669698</v>
      </c>
      <c r="AP55" s="526">
        <f t="shared" si="109"/>
        <v>1546.8895848473601</v>
      </c>
      <c r="AQ55" s="526">
        <f t="shared" si="109"/>
        <v>1553.5795883271524</v>
      </c>
      <c r="AR55" s="526">
        <f t="shared" si="109"/>
        <v>1560.3030418243436</v>
      </c>
      <c r="AS55" s="526">
        <f t="shared" si="109"/>
        <v>1567.0601125890207</v>
      </c>
      <c r="AT55" s="526">
        <f t="shared" si="109"/>
        <v>1573.8509687075211</v>
      </c>
      <c r="AU55" s="526">
        <f t="shared" si="109"/>
        <v>1580.6757791066141</v>
      </c>
      <c r="AV55" s="526">
        <f t="shared" si="109"/>
        <v>1587.5347135577026</v>
      </c>
      <c r="AW55" s="526">
        <f t="shared" si="109"/>
        <v>1594.4279426810465</v>
      </c>
      <c r="AX55" s="526">
        <f t="shared" si="109"/>
        <v>1601.3556379500071</v>
      </c>
      <c r="AY55" s="526">
        <f t="shared" si="109"/>
        <v>1608.3179716953125</v>
      </c>
      <c r="AZ55" s="526">
        <f t="shared" si="109"/>
        <v>1615.3151171093446</v>
      </c>
      <c r="BA55" s="526">
        <f t="shared" si="109"/>
        <v>1622.3472482504467</v>
      </c>
      <c r="BB55" s="526">
        <f t="shared" si="109"/>
        <v>1629.4145400472544</v>
      </c>
      <c r="BC55" s="526">
        <f t="shared" si="109"/>
        <v>1636.517168303046</v>
      </c>
      <c r="BD55" s="526">
        <f t="shared" si="109"/>
        <v>1643.6553097001167</v>
      </c>
      <c r="BE55" s="526">
        <f t="shared" si="109"/>
        <v>1650.8291418041727</v>
      </c>
      <c r="BF55" s="526">
        <f t="shared" si="109"/>
        <v>1658.038843068749</v>
      </c>
      <c r="BG55" s="526">
        <f t="shared" si="109"/>
        <v>1665.2845928396482</v>
      </c>
      <c r="BH55" s="526">
        <f t="shared" si="109"/>
        <v>1672.5665713594019</v>
      </c>
      <c r="BI55" s="526">
        <f t="shared" si="109"/>
        <v>1679.8849597717542</v>
      </c>
      <c r="BJ55" s="526">
        <f t="shared" si="109"/>
        <v>1687.2399401261684</v>
      </c>
      <c r="BK55" s="526">
        <f t="shared" si="109"/>
        <v>0</v>
      </c>
      <c r="BL55" s="526">
        <f t="shared" si="109"/>
        <v>0</v>
      </c>
      <c r="BM55" s="526">
        <f t="shared" si="109"/>
        <v>0</v>
      </c>
      <c r="BN55" s="526">
        <f t="shared" si="109"/>
        <v>0</v>
      </c>
      <c r="BO55" s="526">
        <f t="shared" si="109"/>
        <v>0</v>
      </c>
      <c r="BP55" s="526">
        <f t="shared" si="109"/>
        <v>0</v>
      </c>
      <c r="BQ55" s="526">
        <f t="shared" si="109"/>
        <v>0</v>
      </c>
      <c r="BR55" s="526">
        <f t="shared" si="109"/>
        <v>0</v>
      </c>
      <c r="BS55" s="526">
        <f t="shared" si="109"/>
        <v>0</v>
      </c>
      <c r="BT55" s="526">
        <f t="shared" si="109"/>
        <v>0</v>
      </c>
      <c r="BU55" s="526">
        <f t="shared" si="109"/>
        <v>0</v>
      </c>
      <c r="BV55" s="526">
        <f t="shared" si="109"/>
        <v>0</v>
      </c>
      <c r="BW55" s="526">
        <f t="shared" si="109"/>
        <v>0</v>
      </c>
      <c r="BX55" s="526">
        <f t="shared" si="109"/>
        <v>0</v>
      </c>
      <c r="BY55" s="526">
        <f t="shared" si="109"/>
        <v>0</v>
      </c>
      <c r="BZ55" s="526">
        <f t="shared" si="109"/>
        <v>0</v>
      </c>
      <c r="CA55" s="526">
        <f t="shared" si="109"/>
        <v>0</v>
      </c>
      <c r="CB55" s="526">
        <f t="shared" si="109"/>
        <v>0</v>
      </c>
      <c r="CC55" s="526">
        <f t="shared" si="109"/>
        <v>0</v>
      </c>
      <c r="CD55" s="526">
        <f t="shared" si="109"/>
        <v>0</v>
      </c>
      <c r="CE55" s="526">
        <f t="shared" ref="CE55:DJ55" si="110">CE813</f>
        <v>0</v>
      </c>
      <c r="CF55" s="526">
        <f t="shared" si="110"/>
        <v>0</v>
      </c>
      <c r="CG55" s="526">
        <f t="shared" si="110"/>
        <v>0</v>
      </c>
      <c r="CH55" s="526">
        <f t="shared" si="110"/>
        <v>0</v>
      </c>
      <c r="CI55" s="526">
        <f t="shared" si="110"/>
        <v>0</v>
      </c>
      <c r="CJ55" s="526">
        <f t="shared" si="110"/>
        <v>0</v>
      </c>
      <c r="CK55" s="526">
        <f t="shared" si="110"/>
        <v>0</v>
      </c>
      <c r="CL55" s="526">
        <f t="shared" si="110"/>
        <v>0</v>
      </c>
      <c r="CM55" s="526">
        <f t="shared" si="110"/>
        <v>0</v>
      </c>
      <c r="CN55" s="526">
        <f t="shared" si="110"/>
        <v>0</v>
      </c>
      <c r="CO55" s="526">
        <f t="shared" si="110"/>
        <v>0</v>
      </c>
      <c r="CP55" s="526">
        <f t="shared" si="110"/>
        <v>0</v>
      </c>
      <c r="CQ55" s="526">
        <f t="shared" si="110"/>
        <v>0</v>
      </c>
      <c r="CR55" s="526">
        <f t="shared" si="110"/>
        <v>0</v>
      </c>
      <c r="CS55" s="526">
        <f t="shared" si="110"/>
        <v>0</v>
      </c>
      <c r="CT55" s="526">
        <f t="shared" si="110"/>
        <v>0</v>
      </c>
      <c r="CU55" s="526">
        <f t="shared" si="110"/>
        <v>0</v>
      </c>
      <c r="CV55" s="526">
        <f t="shared" si="110"/>
        <v>0</v>
      </c>
      <c r="CW55" s="526">
        <f t="shared" si="110"/>
        <v>0</v>
      </c>
      <c r="CX55" s="526">
        <f t="shared" si="110"/>
        <v>0</v>
      </c>
      <c r="CY55" s="526">
        <f t="shared" si="110"/>
        <v>0</v>
      </c>
      <c r="CZ55" s="526">
        <f t="shared" si="110"/>
        <v>0</v>
      </c>
      <c r="DA55" s="526">
        <f t="shared" si="110"/>
        <v>0</v>
      </c>
      <c r="DB55" s="526">
        <f t="shared" si="110"/>
        <v>0</v>
      </c>
      <c r="DC55" s="526">
        <f t="shared" si="110"/>
        <v>0</v>
      </c>
      <c r="DD55" s="526">
        <f t="shared" si="110"/>
        <v>0</v>
      </c>
      <c r="DE55" s="526">
        <f t="shared" si="110"/>
        <v>0</v>
      </c>
      <c r="DF55" s="526">
        <f t="shared" si="110"/>
        <v>0</v>
      </c>
      <c r="DG55" s="526">
        <f t="shared" si="110"/>
        <v>0</v>
      </c>
      <c r="DH55" s="526">
        <f t="shared" si="110"/>
        <v>0</v>
      </c>
      <c r="DI55" s="526">
        <f t="shared" si="110"/>
        <v>0</v>
      </c>
      <c r="DJ55" s="526">
        <f t="shared" si="110"/>
        <v>0</v>
      </c>
    </row>
    <row r="56" spans="1:114" s="522" customFormat="1" x14ac:dyDescent="0.35">
      <c r="A56" s="5" t="s">
        <v>82</v>
      </c>
      <c r="B56" s="69" t="s">
        <v>653</v>
      </c>
      <c r="C56" s="526">
        <f>C1066</f>
        <v>0</v>
      </c>
      <c r="D56" s="526">
        <f t="shared" ref="D56:E56" si="111">D1066</f>
        <v>0</v>
      </c>
      <c r="E56" s="526">
        <f t="shared" si="111"/>
        <v>0</v>
      </c>
      <c r="F56" s="526">
        <f t="shared" ref="F56:AD56" si="112">F1066</f>
        <v>0</v>
      </c>
      <c r="G56" s="526">
        <f t="shared" si="112"/>
        <v>0</v>
      </c>
      <c r="H56" s="526">
        <f t="shared" si="112"/>
        <v>0</v>
      </c>
      <c r="I56" s="526">
        <f t="shared" si="112"/>
        <v>0</v>
      </c>
      <c r="J56" s="526">
        <f t="shared" si="112"/>
        <v>0</v>
      </c>
      <c r="K56" s="526">
        <f t="shared" si="112"/>
        <v>0</v>
      </c>
      <c r="L56" s="526">
        <f t="shared" si="112"/>
        <v>0</v>
      </c>
      <c r="M56" s="526">
        <f t="shared" si="112"/>
        <v>0</v>
      </c>
      <c r="N56" s="526">
        <f t="shared" si="112"/>
        <v>0</v>
      </c>
      <c r="O56" s="526">
        <f t="shared" si="112"/>
        <v>0</v>
      </c>
      <c r="P56" s="526">
        <f t="shared" si="112"/>
        <v>0</v>
      </c>
      <c r="Q56" s="526">
        <f t="shared" si="112"/>
        <v>0</v>
      </c>
      <c r="R56" s="526">
        <f t="shared" si="112"/>
        <v>0</v>
      </c>
      <c r="S56" s="526">
        <f t="shared" si="112"/>
        <v>0</v>
      </c>
      <c r="T56" s="526">
        <f t="shared" si="112"/>
        <v>0</v>
      </c>
      <c r="U56" s="526">
        <f t="shared" si="112"/>
        <v>0</v>
      </c>
      <c r="V56" s="526">
        <f t="shared" si="112"/>
        <v>0</v>
      </c>
      <c r="W56" s="526">
        <f t="shared" si="112"/>
        <v>0</v>
      </c>
      <c r="X56" s="526">
        <f t="shared" si="112"/>
        <v>0</v>
      </c>
      <c r="Y56" s="526">
        <f t="shared" si="112"/>
        <v>0</v>
      </c>
      <c r="Z56" s="526">
        <f t="shared" si="112"/>
        <v>0</v>
      </c>
      <c r="AA56" s="526">
        <f t="shared" si="112"/>
        <v>0</v>
      </c>
      <c r="AB56" s="526">
        <f t="shared" si="112"/>
        <v>0</v>
      </c>
      <c r="AC56" s="526">
        <f t="shared" si="112"/>
        <v>0</v>
      </c>
      <c r="AD56" s="526">
        <f t="shared" si="112"/>
        <v>0</v>
      </c>
      <c r="AE56" s="526">
        <f t="shared" ref="AE56:CD56" si="113">AE1066</f>
        <v>0</v>
      </c>
      <c r="AF56" s="526">
        <f t="shared" si="113"/>
        <v>0</v>
      </c>
      <c r="AG56" s="526">
        <f t="shared" si="113"/>
        <v>0</v>
      </c>
      <c r="AH56" s="526">
        <f t="shared" si="113"/>
        <v>0</v>
      </c>
      <c r="AI56" s="526">
        <f t="shared" si="113"/>
        <v>0</v>
      </c>
      <c r="AJ56" s="526">
        <f t="shared" si="113"/>
        <v>0</v>
      </c>
      <c r="AK56" s="526">
        <f t="shared" si="113"/>
        <v>0</v>
      </c>
      <c r="AL56" s="526">
        <f t="shared" si="113"/>
        <v>0</v>
      </c>
      <c r="AM56" s="526">
        <f t="shared" si="113"/>
        <v>0</v>
      </c>
      <c r="AN56" s="526">
        <f t="shared" si="113"/>
        <v>0</v>
      </c>
      <c r="AO56" s="526">
        <f t="shared" si="113"/>
        <v>0</v>
      </c>
      <c r="AP56" s="526">
        <f t="shared" si="113"/>
        <v>0</v>
      </c>
      <c r="AQ56" s="526">
        <f t="shared" si="113"/>
        <v>0</v>
      </c>
      <c r="AR56" s="526">
        <f t="shared" si="113"/>
        <v>0</v>
      </c>
      <c r="AS56" s="526">
        <f t="shared" si="113"/>
        <v>0</v>
      </c>
      <c r="AT56" s="526">
        <f t="shared" si="113"/>
        <v>0</v>
      </c>
      <c r="AU56" s="526">
        <f t="shared" si="113"/>
        <v>0</v>
      </c>
      <c r="AV56" s="526">
        <f t="shared" si="113"/>
        <v>0</v>
      </c>
      <c r="AW56" s="526">
        <f t="shared" si="113"/>
        <v>0</v>
      </c>
      <c r="AX56" s="526">
        <f t="shared" si="113"/>
        <v>0</v>
      </c>
      <c r="AY56" s="526">
        <f t="shared" si="113"/>
        <v>0</v>
      </c>
      <c r="AZ56" s="526">
        <f t="shared" si="113"/>
        <v>0</v>
      </c>
      <c r="BA56" s="526">
        <f t="shared" si="113"/>
        <v>0</v>
      </c>
      <c r="BB56" s="526">
        <f t="shared" si="113"/>
        <v>0</v>
      </c>
      <c r="BC56" s="526">
        <f t="shared" si="113"/>
        <v>0</v>
      </c>
      <c r="BD56" s="526">
        <f t="shared" si="113"/>
        <v>0</v>
      </c>
      <c r="BE56" s="526">
        <f t="shared" si="113"/>
        <v>0</v>
      </c>
      <c r="BF56" s="526">
        <f t="shared" si="113"/>
        <v>0</v>
      </c>
      <c r="BG56" s="526">
        <f t="shared" si="113"/>
        <v>0</v>
      </c>
      <c r="BH56" s="526">
        <f t="shared" si="113"/>
        <v>0</v>
      </c>
      <c r="BI56" s="526">
        <f t="shared" si="113"/>
        <v>0</v>
      </c>
      <c r="BJ56" s="526">
        <f t="shared" si="113"/>
        <v>0</v>
      </c>
      <c r="BK56" s="526">
        <f t="shared" si="113"/>
        <v>0</v>
      </c>
      <c r="BL56" s="526">
        <f t="shared" si="113"/>
        <v>0</v>
      </c>
      <c r="BM56" s="526">
        <f t="shared" si="113"/>
        <v>0</v>
      </c>
      <c r="BN56" s="526">
        <f t="shared" si="113"/>
        <v>0</v>
      </c>
      <c r="BO56" s="526">
        <f t="shared" si="113"/>
        <v>0</v>
      </c>
      <c r="BP56" s="526">
        <f t="shared" si="113"/>
        <v>0</v>
      </c>
      <c r="BQ56" s="526">
        <f t="shared" si="113"/>
        <v>0</v>
      </c>
      <c r="BR56" s="526">
        <f t="shared" si="113"/>
        <v>0</v>
      </c>
      <c r="BS56" s="526">
        <f t="shared" si="113"/>
        <v>0</v>
      </c>
      <c r="BT56" s="526">
        <f t="shared" si="113"/>
        <v>0</v>
      </c>
      <c r="BU56" s="526">
        <f t="shared" si="113"/>
        <v>0</v>
      </c>
      <c r="BV56" s="526">
        <f t="shared" si="113"/>
        <v>0</v>
      </c>
      <c r="BW56" s="526">
        <f t="shared" si="113"/>
        <v>0</v>
      </c>
      <c r="BX56" s="526">
        <f t="shared" si="113"/>
        <v>0</v>
      </c>
      <c r="BY56" s="526">
        <f t="shared" si="113"/>
        <v>0</v>
      </c>
      <c r="BZ56" s="526">
        <f t="shared" si="113"/>
        <v>0</v>
      </c>
      <c r="CA56" s="526">
        <f t="shared" si="113"/>
        <v>0</v>
      </c>
      <c r="CB56" s="526">
        <f t="shared" si="113"/>
        <v>0</v>
      </c>
      <c r="CC56" s="526">
        <f t="shared" si="113"/>
        <v>0</v>
      </c>
      <c r="CD56" s="526">
        <f t="shared" si="113"/>
        <v>0</v>
      </c>
      <c r="CE56" s="526">
        <f t="shared" ref="CE56:DJ56" si="114">CE1066</f>
        <v>0</v>
      </c>
      <c r="CF56" s="526">
        <f t="shared" si="114"/>
        <v>0</v>
      </c>
      <c r="CG56" s="526">
        <f t="shared" si="114"/>
        <v>0</v>
      </c>
      <c r="CH56" s="526">
        <f t="shared" si="114"/>
        <v>0</v>
      </c>
      <c r="CI56" s="526">
        <f t="shared" si="114"/>
        <v>0</v>
      </c>
      <c r="CJ56" s="526">
        <f t="shared" si="114"/>
        <v>0</v>
      </c>
      <c r="CK56" s="526">
        <f t="shared" si="114"/>
        <v>0</v>
      </c>
      <c r="CL56" s="526">
        <f t="shared" si="114"/>
        <v>0</v>
      </c>
      <c r="CM56" s="526">
        <f t="shared" si="114"/>
        <v>0</v>
      </c>
      <c r="CN56" s="526">
        <f t="shared" si="114"/>
        <v>0</v>
      </c>
      <c r="CO56" s="526">
        <f t="shared" si="114"/>
        <v>0</v>
      </c>
      <c r="CP56" s="526">
        <f t="shared" si="114"/>
        <v>0</v>
      </c>
      <c r="CQ56" s="526">
        <f t="shared" si="114"/>
        <v>0</v>
      </c>
      <c r="CR56" s="526">
        <f t="shared" si="114"/>
        <v>0</v>
      </c>
      <c r="CS56" s="526">
        <f t="shared" si="114"/>
        <v>0</v>
      </c>
      <c r="CT56" s="526">
        <f t="shared" si="114"/>
        <v>0</v>
      </c>
      <c r="CU56" s="526">
        <f t="shared" si="114"/>
        <v>0</v>
      </c>
      <c r="CV56" s="526">
        <f t="shared" si="114"/>
        <v>0</v>
      </c>
      <c r="CW56" s="526">
        <f t="shared" si="114"/>
        <v>0</v>
      </c>
      <c r="CX56" s="526">
        <f t="shared" si="114"/>
        <v>0</v>
      </c>
      <c r="CY56" s="526">
        <f t="shared" si="114"/>
        <v>0</v>
      </c>
      <c r="CZ56" s="526">
        <f t="shared" si="114"/>
        <v>0</v>
      </c>
      <c r="DA56" s="526">
        <f t="shared" si="114"/>
        <v>0</v>
      </c>
      <c r="DB56" s="526">
        <f t="shared" si="114"/>
        <v>0</v>
      </c>
      <c r="DC56" s="526">
        <f t="shared" si="114"/>
        <v>0</v>
      </c>
      <c r="DD56" s="526">
        <f t="shared" si="114"/>
        <v>0</v>
      </c>
      <c r="DE56" s="526">
        <f t="shared" si="114"/>
        <v>0</v>
      </c>
      <c r="DF56" s="526">
        <f t="shared" si="114"/>
        <v>0</v>
      </c>
      <c r="DG56" s="526">
        <f t="shared" si="114"/>
        <v>0</v>
      </c>
      <c r="DH56" s="526">
        <f t="shared" si="114"/>
        <v>0</v>
      </c>
      <c r="DI56" s="526">
        <f t="shared" si="114"/>
        <v>0</v>
      </c>
      <c r="DJ56" s="526">
        <f t="shared" si="114"/>
        <v>0</v>
      </c>
    </row>
    <row r="57" spans="1:114" s="522" customFormat="1" x14ac:dyDescent="0.35">
      <c r="A57" s="5" t="s">
        <v>82</v>
      </c>
      <c r="B57" s="69" t="s">
        <v>654</v>
      </c>
      <c r="C57" s="526">
        <f>C1319</f>
        <v>0</v>
      </c>
      <c r="D57" s="526">
        <f t="shared" ref="D57:E57" si="115">D1319</f>
        <v>0</v>
      </c>
      <c r="E57" s="526">
        <f t="shared" si="115"/>
        <v>0</v>
      </c>
      <c r="F57" s="526">
        <f t="shared" ref="F57:AD57" si="116">F1319</f>
        <v>0</v>
      </c>
      <c r="G57" s="526">
        <f t="shared" si="116"/>
        <v>0</v>
      </c>
      <c r="H57" s="526">
        <f t="shared" si="116"/>
        <v>0</v>
      </c>
      <c r="I57" s="526">
        <f t="shared" si="116"/>
        <v>0</v>
      </c>
      <c r="J57" s="526">
        <f t="shared" si="116"/>
        <v>0</v>
      </c>
      <c r="K57" s="526">
        <f t="shared" si="116"/>
        <v>0</v>
      </c>
      <c r="L57" s="526">
        <f t="shared" si="116"/>
        <v>0</v>
      </c>
      <c r="M57" s="526">
        <f t="shared" si="116"/>
        <v>0</v>
      </c>
      <c r="N57" s="526">
        <f t="shared" si="116"/>
        <v>0</v>
      </c>
      <c r="O57" s="526">
        <f t="shared" si="116"/>
        <v>0</v>
      </c>
      <c r="P57" s="526">
        <f t="shared" si="116"/>
        <v>0</v>
      </c>
      <c r="Q57" s="526">
        <f t="shared" si="116"/>
        <v>0</v>
      </c>
      <c r="R57" s="526">
        <f t="shared" si="116"/>
        <v>0</v>
      </c>
      <c r="S57" s="526">
        <f t="shared" si="116"/>
        <v>0</v>
      </c>
      <c r="T57" s="526">
        <f t="shared" si="116"/>
        <v>0</v>
      </c>
      <c r="U57" s="526">
        <f t="shared" si="116"/>
        <v>0</v>
      </c>
      <c r="V57" s="526">
        <f t="shared" si="116"/>
        <v>0</v>
      </c>
      <c r="W57" s="526">
        <f t="shared" si="116"/>
        <v>0</v>
      </c>
      <c r="X57" s="526">
        <f t="shared" si="116"/>
        <v>0</v>
      </c>
      <c r="Y57" s="526">
        <f t="shared" si="116"/>
        <v>0</v>
      </c>
      <c r="Z57" s="526">
        <f t="shared" si="116"/>
        <v>0</v>
      </c>
      <c r="AA57" s="526">
        <f t="shared" si="116"/>
        <v>0</v>
      </c>
      <c r="AB57" s="526">
        <f t="shared" si="116"/>
        <v>0</v>
      </c>
      <c r="AC57" s="526">
        <f t="shared" si="116"/>
        <v>0</v>
      </c>
      <c r="AD57" s="526">
        <f t="shared" si="116"/>
        <v>0</v>
      </c>
      <c r="AE57" s="526">
        <f t="shared" ref="AE57:CD57" si="117">AE1319</f>
        <v>0</v>
      </c>
      <c r="AF57" s="526">
        <f t="shared" si="117"/>
        <v>0</v>
      </c>
      <c r="AG57" s="526">
        <f t="shared" si="117"/>
        <v>0</v>
      </c>
      <c r="AH57" s="526">
        <f t="shared" si="117"/>
        <v>0</v>
      </c>
      <c r="AI57" s="526">
        <f t="shared" si="117"/>
        <v>0</v>
      </c>
      <c r="AJ57" s="526">
        <f t="shared" si="117"/>
        <v>0</v>
      </c>
      <c r="AK57" s="526">
        <f t="shared" si="117"/>
        <v>0</v>
      </c>
      <c r="AL57" s="526">
        <f t="shared" si="117"/>
        <v>0</v>
      </c>
      <c r="AM57" s="526">
        <f t="shared" si="117"/>
        <v>0</v>
      </c>
      <c r="AN57" s="526">
        <f t="shared" si="117"/>
        <v>0</v>
      </c>
      <c r="AO57" s="526">
        <f t="shared" si="117"/>
        <v>0</v>
      </c>
      <c r="AP57" s="526">
        <f t="shared" si="117"/>
        <v>0</v>
      </c>
      <c r="AQ57" s="526">
        <f t="shared" si="117"/>
        <v>0</v>
      </c>
      <c r="AR57" s="526">
        <f t="shared" si="117"/>
        <v>0</v>
      </c>
      <c r="AS57" s="526">
        <f t="shared" si="117"/>
        <v>0</v>
      </c>
      <c r="AT57" s="526">
        <f t="shared" si="117"/>
        <v>0</v>
      </c>
      <c r="AU57" s="526">
        <f t="shared" si="117"/>
        <v>0</v>
      </c>
      <c r="AV57" s="526">
        <f t="shared" si="117"/>
        <v>0</v>
      </c>
      <c r="AW57" s="526">
        <f t="shared" si="117"/>
        <v>0</v>
      </c>
      <c r="AX57" s="526">
        <f t="shared" si="117"/>
        <v>0</v>
      </c>
      <c r="AY57" s="526">
        <f t="shared" si="117"/>
        <v>0</v>
      </c>
      <c r="AZ57" s="526">
        <f t="shared" si="117"/>
        <v>0</v>
      </c>
      <c r="BA57" s="526">
        <f t="shared" si="117"/>
        <v>0</v>
      </c>
      <c r="BB57" s="526">
        <f t="shared" si="117"/>
        <v>0</v>
      </c>
      <c r="BC57" s="526">
        <f t="shared" si="117"/>
        <v>0</v>
      </c>
      <c r="BD57" s="526">
        <f t="shared" si="117"/>
        <v>0</v>
      </c>
      <c r="BE57" s="526">
        <f t="shared" si="117"/>
        <v>0</v>
      </c>
      <c r="BF57" s="526">
        <f t="shared" si="117"/>
        <v>0</v>
      </c>
      <c r="BG57" s="526">
        <f t="shared" si="117"/>
        <v>0</v>
      </c>
      <c r="BH57" s="526">
        <f t="shared" si="117"/>
        <v>0</v>
      </c>
      <c r="BI57" s="526">
        <f t="shared" si="117"/>
        <v>0</v>
      </c>
      <c r="BJ57" s="526">
        <f t="shared" si="117"/>
        <v>0</v>
      </c>
      <c r="BK57" s="526">
        <f t="shared" si="117"/>
        <v>0</v>
      </c>
      <c r="BL57" s="526">
        <f t="shared" si="117"/>
        <v>0</v>
      </c>
      <c r="BM57" s="526">
        <f t="shared" si="117"/>
        <v>0</v>
      </c>
      <c r="BN57" s="526">
        <f t="shared" si="117"/>
        <v>0</v>
      </c>
      <c r="BO57" s="526">
        <f t="shared" si="117"/>
        <v>0</v>
      </c>
      <c r="BP57" s="526">
        <f t="shared" si="117"/>
        <v>0</v>
      </c>
      <c r="BQ57" s="526">
        <f t="shared" si="117"/>
        <v>0</v>
      </c>
      <c r="BR57" s="526">
        <f t="shared" si="117"/>
        <v>0</v>
      </c>
      <c r="BS57" s="526">
        <f t="shared" si="117"/>
        <v>0</v>
      </c>
      <c r="BT57" s="526">
        <f t="shared" si="117"/>
        <v>0</v>
      </c>
      <c r="BU57" s="526">
        <f t="shared" si="117"/>
        <v>0</v>
      </c>
      <c r="BV57" s="526">
        <f t="shared" si="117"/>
        <v>0</v>
      </c>
      <c r="BW57" s="526">
        <f t="shared" si="117"/>
        <v>0</v>
      </c>
      <c r="BX57" s="526">
        <f t="shared" si="117"/>
        <v>0</v>
      </c>
      <c r="BY57" s="526">
        <f t="shared" si="117"/>
        <v>0</v>
      </c>
      <c r="BZ57" s="526">
        <f t="shared" si="117"/>
        <v>0</v>
      </c>
      <c r="CA57" s="526">
        <f t="shared" si="117"/>
        <v>0</v>
      </c>
      <c r="CB57" s="526">
        <f t="shared" si="117"/>
        <v>0</v>
      </c>
      <c r="CC57" s="526">
        <f t="shared" si="117"/>
        <v>0</v>
      </c>
      <c r="CD57" s="526">
        <f t="shared" si="117"/>
        <v>0</v>
      </c>
      <c r="CE57" s="526">
        <f t="shared" ref="CE57:DJ57" si="118">CE1319</f>
        <v>0</v>
      </c>
      <c r="CF57" s="526">
        <f t="shared" si="118"/>
        <v>0</v>
      </c>
      <c r="CG57" s="526">
        <f t="shared" si="118"/>
        <v>0</v>
      </c>
      <c r="CH57" s="526">
        <f t="shared" si="118"/>
        <v>0</v>
      </c>
      <c r="CI57" s="526">
        <f t="shared" si="118"/>
        <v>0</v>
      </c>
      <c r="CJ57" s="526">
        <f t="shared" si="118"/>
        <v>0</v>
      </c>
      <c r="CK57" s="526">
        <f t="shared" si="118"/>
        <v>0</v>
      </c>
      <c r="CL57" s="526">
        <f t="shared" si="118"/>
        <v>0</v>
      </c>
      <c r="CM57" s="526">
        <f t="shared" si="118"/>
        <v>0</v>
      </c>
      <c r="CN57" s="526">
        <f t="shared" si="118"/>
        <v>0</v>
      </c>
      <c r="CO57" s="526">
        <f t="shared" si="118"/>
        <v>0</v>
      </c>
      <c r="CP57" s="526">
        <f t="shared" si="118"/>
        <v>0</v>
      </c>
      <c r="CQ57" s="526">
        <f t="shared" si="118"/>
        <v>0</v>
      </c>
      <c r="CR57" s="526">
        <f t="shared" si="118"/>
        <v>0</v>
      </c>
      <c r="CS57" s="526">
        <f t="shared" si="118"/>
        <v>0</v>
      </c>
      <c r="CT57" s="526">
        <f t="shared" si="118"/>
        <v>0</v>
      </c>
      <c r="CU57" s="526">
        <f t="shared" si="118"/>
        <v>0</v>
      </c>
      <c r="CV57" s="526">
        <f t="shared" si="118"/>
        <v>0</v>
      </c>
      <c r="CW57" s="526">
        <f t="shared" si="118"/>
        <v>0</v>
      </c>
      <c r="CX57" s="526">
        <f t="shared" si="118"/>
        <v>0</v>
      </c>
      <c r="CY57" s="526">
        <f t="shared" si="118"/>
        <v>0</v>
      </c>
      <c r="CZ57" s="526">
        <f t="shared" si="118"/>
        <v>0</v>
      </c>
      <c r="DA57" s="526">
        <f t="shared" si="118"/>
        <v>0</v>
      </c>
      <c r="DB57" s="526">
        <f t="shared" si="118"/>
        <v>0</v>
      </c>
      <c r="DC57" s="526">
        <f t="shared" si="118"/>
        <v>0</v>
      </c>
      <c r="DD57" s="526">
        <f t="shared" si="118"/>
        <v>0</v>
      </c>
      <c r="DE57" s="526">
        <f t="shared" si="118"/>
        <v>0</v>
      </c>
      <c r="DF57" s="526">
        <f t="shared" si="118"/>
        <v>0</v>
      </c>
      <c r="DG57" s="526">
        <f t="shared" si="118"/>
        <v>0</v>
      </c>
      <c r="DH57" s="526">
        <f t="shared" si="118"/>
        <v>0</v>
      </c>
      <c r="DI57" s="526">
        <f t="shared" si="118"/>
        <v>0</v>
      </c>
      <c r="DJ57" s="526">
        <f t="shared" si="118"/>
        <v>0</v>
      </c>
    </row>
    <row r="58" spans="1:114" s="522" customFormat="1" x14ac:dyDescent="0.35">
      <c r="A58" s="5" t="s">
        <v>82</v>
      </c>
      <c r="B58" s="69" t="s">
        <v>667</v>
      </c>
      <c r="C58" s="526">
        <f t="shared" ref="C58:AD58" si="119">SUMPRODUCT(C17:C21,C53:C57)/C22</f>
        <v>1119.9503105590063</v>
      </c>
      <c r="D58" s="526">
        <f t="shared" si="119"/>
        <v>1001.7472527472528</v>
      </c>
      <c r="E58" s="526">
        <f t="shared" si="119"/>
        <v>1075.2651162790698</v>
      </c>
      <c r="F58" s="526">
        <f t="shared" si="119"/>
        <v>963.06437768240346</v>
      </c>
      <c r="G58" s="526">
        <f t="shared" si="119"/>
        <v>1064.3084577114428</v>
      </c>
      <c r="H58" s="526">
        <f t="shared" si="119"/>
        <v>1055.7868020304568</v>
      </c>
      <c r="I58" s="526">
        <f t="shared" si="119"/>
        <v>1002.225641025641</v>
      </c>
      <c r="J58" s="526">
        <f t="shared" si="119"/>
        <v>1188.3128205128205</v>
      </c>
      <c r="K58" s="526">
        <f t="shared" si="119"/>
        <v>1034.5760869565217</v>
      </c>
      <c r="L58" s="526">
        <f t="shared" si="119"/>
        <v>1079.9427083333333</v>
      </c>
      <c r="M58" s="526">
        <f t="shared" si="119"/>
        <v>992</v>
      </c>
      <c r="N58" s="526">
        <f t="shared" si="119"/>
        <v>914.42452830188677</v>
      </c>
      <c r="O58" s="526">
        <f t="shared" si="119"/>
        <v>939.85849056603774</v>
      </c>
      <c r="P58" s="526">
        <f t="shared" si="119"/>
        <v>933.15246636771303</v>
      </c>
      <c r="Q58" s="526">
        <f t="shared" si="119"/>
        <v>921.41860465116281</v>
      </c>
      <c r="R58" s="526">
        <f t="shared" si="119"/>
        <v>1003.8088888888889</v>
      </c>
      <c r="S58" s="526">
        <f t="shared" si="119"/>
        <v>906.86956521739125</v>
      </c>
      <c r="T58" s="526">
        <f t="shared" si="119"/>
        <v>1032.4433962264152</v>
      </c>
      <c r="U58" s="526">
        <f t="shared" si="119"/>
        <v>1041.75</v>
      </c>
      <c r="V58" s="526">
        <f t="shared" si="119"/>
        <v>1089.4242424242425</v>
      </c>
      <c r="W58" s="526">
        <f t="shared" si="119"/>
        <v>1045.3903743315509</v>
      </c>
      <c r="X58" s="526">
        <f t="shared" si="119"/>
        <v>1081.4467005076142</v>
      </c>
      <c r="Y58" s="526">
        <f t="shared" si="119"/>
        <v>1076.1329787234042</v>
      </c>
      <c r="Z58" s="526">
        <f t="shared" si="119"/>
        <v>1115.2604166666667</v>
      </c>
      <c r="AA58" s="526">
        <f t="shared" si="119"/>
        <v>1148.1428571428571</v>
      </c>
      <c r="AB58" s="526">
        <f t="shared" si="119"/>
        <v>1133.4244186046512</v>
      </c>
      <c r="AC58" s="526">
        <f t="shared" si="119"/>
        <v>1145.0842696629213</v>
      </c>
      <c r="AD58" s="526">
        <f t="shared" si="119"/>
        <v>1077.4463910005943</v>
      </c>
      <c r="AE58" s="526">
        <f t="shared" ref="AE58:CD58" si="120">SUMPRODUCT(AE17:AE21,AE53:AE57)/AE22</f>
        <v>1144.4133984223572</v>
      </c>
      <c r="AF58" s="526">
        <f t="shared" si="120"/>
        <v>1155.8119456594557</v>
      </c>
      <c r="AG58" s="526">
        <f t="shared" si="120"/>
        <v>1155.5328246821355</v>
      </c>
      <c r="AH58" s="526">
        <f t="shared" si="120"/>
        <v>1143.5554510580946</v>
      </c>
      <c r="AI58" s="526">
        <f t="shared" si="120"/>
        <v>1172.1458823326609</v>
      </c>
      <c r="AJ58" s="526">
        <f t="shared" si="120"/>
        <v>1183.4991896165318</v>
      </c>
      <c r="AK58" s="526">
        <f t="shared" si="120"/>
        <v>1181.8074614761028</v>
      </c>
      <c r="AL58" s="526">
        <f t="shared" si="120"/>
        <v>1169.6900572066766</v>
      </c>
      <c r="AM58" s="526">
        <f t="shared" si="120"/>
        <v>1170.0561544145783</v>
      </c>
      <c r="AN58" s="526">
        <f t="shared" si="120"/>
        <v>1195.2293830921105</v>
      </c>
      <c r="AO58" s="526">
        <f t="shared" si="120"/>
        <v>1195.9746712624512</v>
      </c>
      <c r="AP58" s="526">
        <f t="shared" si="120"/>
        <v>1182.1060339581404</v>
      </c>
      <c r="AQ58" s="526">
        <f t="shared" si="120"/>
        <v>789.13713655345384</v>
      </c>
      <c r="AR58" s="526">
        <f t="shared" si="120"/>
        <v>782.38226957412382</v>
      </c>
      <c r="AS58" s="526">
        <f t="shared" si="120"/>
        <v>783.53885377896609</v>
      </c>
      <c r="AT58" s="526">
        <f t="shared" si="120"/>
        <v>808.78174290828201</v>
      </c>
      <c r="AU58" s="526">
        <f t="shared" si="120"/>
        <v>775.3159243340906</v>
      </c>
      <c r="AV58" s="526">
        <f t="shared" si="120"/>
        <v>768.47881422986745</v>
      </c>
      <c r="AW58" s="526">
        <f t="shared" si="120"/>
        <v>771.60703608879396</v>
      </c>
      <c r="AX58" s="526">
        <f t="shared" si="120"/>
        <v>797.45029374295132</v>
      </c>
      <c r="AY58" s="526">
        <f t="shared" si="120"/>
        <v>738.42362738767213</v>
      </c>
      <c r="AZ58" s="526">
        <f t="shared" si="120"/>
        <v>729.16856430878784</v>
      </c>
      <c r="BA58" s="526">
        <f t="shared" si="120"/>
        <v>730.00385550381861</v>
      </c>
      <c r="BB58" s="526">
        <f t="shared" si="120"/>
        <v>760.09275078619544</v>
      </c>
      <c r="BC58" s="526">
        <f t="shared" si="120"/>
        <v>626.73330105362822</v>
      </c>
      <c r="BD58" s="526">
        <f t="shared" si="120"/>
        <v>608.27867947431025</v>
      </c>
      <c r="BE58" s="526">
        <f t="shared" si="120"/>
        <v>591.83364326638014</v>
      </c>
      <c r="BF58" s="526">
        <f t="shared" si="120"/>
        <v>635.8171190902309</v>
      </c>
      <c r="BG58" s="526">
        <f t="shared" si="120"/>
        <v>700.47183691258181</v>
      </c>
      <c r="BH58" s="526">
        <f t="shared" si="120"/>
        <v>681.81366852335668</v>
      </c>
      <c r="BI58" s="526">
        <f t="shared" si="120"/>
        <v>664.53770774089855</v>
      </c>
      <c r="BJ58" s="526">
        <f t="shared" si="120"/>
        <v>710.04497764865766</v>
      </c>
      <c r="BK58" s="526">
        <f t="shared" si="120"/>
        <v>646.51603699675218</v>
      </c>
      <c r="BL58" s="526">
        <f t="shared" si="120"/>
        <v>621.59446913285001</v>
      </c>
      <c r="BM58" s="526">
        <f t="shared" si="120"/>
        <v>599.0650752334501</v>
      </c>
      <c r="BN58" s="526">
        <f t="shared" si="120"/>
        <v>656.41406379069338</v>
      </c>
      <c r="BO58" s="526">
        <f t="shared" si="120"/>
        <v>491.16942878716935</v>
      </c>
      <c r="BP58" s="526">
        <f t="shared" si="120"/>
        <v>469.62762763188158</v>
      </c>
      <c r="BQ58" s="526">
        <f t="shared" si="120"/>
        <v>454.43285525344635</v>
      </c>
      <c r="BR58" s="526">
        <f t="shared" si="120"/>
        <v>503.39153641817563</v>
      </c>
      <c r="BS58" s="526">
        <f t="shared" si="120"/>
        <v>605.20493455771361</v>
      </c>
      <c r="BT58" s="526">
        <f t="shared" si="120"/>
        <v>579.50569765986347</v>
      </c>
      <c r="BU58" s="526">
        <f t="shared" si="120"/>
        <v>557.39856492913702</v>
      </c>
      <c r="BV58" s="526">
        <f t="shared" si="120"/>
        <v>615.67948538696874</v>
      </c>
      <c r="BW58" s="526">
        <f t="shared" si="120"/>
        <v>511.88005809730822</v>
      </c>
      <c r="BX58" s="526">
        <f t="shared" si="120"/>
        <v>477.35774315846447</v>
      </c>
      <c r="BY58" s="526">
        <f t="shared" si="120"/>
        <v>439.16144836874042</v>
      </c>
      <c r="BZ58" s="526">
        <f t="shared" si="120"/>
        <v>504.67026088307858</v>
      </c>
      <c r="CA58" s="526">
        <f t="shared" si="120"/>
        <v>114.0444841557548</v>
      </c>
      <c r="CB58" s="526">
        <f t="shared" si="120"/>
        <v>107.47135375189606</v>
      </c>
      <c r="CC58" s="526">
        <f t="shared" si="120"/>
        <v>100.81780696046515</v>
      </c>
      <c r="CD58" s="526">
        <f t="shared" si="120"/>
        <v>112.62418342896845</v>
      </c>
      <c r="CE58" s="526">
        <f t="shared" ref="CE58:DJ58" si="121">SUMPRODUCT(CE17:CE21,CE53:CE57)/CE22</f>
        <v>0</v>
      </c>
      <c r="CF58" s="526">
        <f t="shared" si="121"/>
        <v>0</v>
      </c>
      <c r="CG58" s="526">
        <f t="shared" si="121"/>
        <v>0</v>
      </c>
      <c r="CH58" s="526">
        <f t="shared" si="121"/>
        <v>0</v>
      </c>
      <c r="CI58" s="526">
        <f t="shared" si="121"/>
        <v>0</v>
      </c>
      <c r="CJ58" s="526">
        <f t="shared" si="121"/>
        <v>0</v>
      </c>
      <c r="CK58" s="526">
        <f t="shared" si="121"/>
        <v>0</v>
      </c>
      <c r="CL58" s="526">
        <f t="shared" si="121"/>
        <v>0</v>
      </c>
      <c r="CM58" s="526">
        <f t="shared" si="121"/>
        <v>0</v>
      </c>
      <c r="CN58" s="526">
        <f t="shared" si="121"/>
        <v>0</v>
      </c>
      <c r="CO58" s="526">
        <f t="shared" si="121"/>
        <v>0</v>
      </c>
      <c r="CP58" s="526">
        <f t="shared" si="121"/>
        <v>0</v>
      </c>
      <c r="CQ58" s="526">
        <f t="shared" si="121"/>
        <v>0</v>
      </c>
      <c r="CR58" s="526">
        <f t="shared" si="121"/>
        <v>0</v>
      </c>
      <c r="CS58" s="526">
        <f t="shared" si="121"/>
        <v>0</v>
      </c>
      <c r="CT58" s="526">
        <f t="shared" si="121"/>
        <v>0</v>
      </c>
      <c r="CU58" s="526">
        <f t="shared" si="121"/>
        <v>0</v>
      </c>
      <c r="CV58" s="526">
        <f t="shared" si="121"/>
        <v>0</v>
      </c>
      <c r="CW58" s="526">
        <f t="shared" si="121"/>
        <v>0</v>
      </c>
      <c r="CX58" s="526">
        <f t="shared" si="121"/>
        <v>0</v>
      </c>
      <c r="CY58" s="526">
        <f t="shared" si="121"/>
        <v>0</v>
      </c>
      <c r="CZ58" s="526">
        <f t="shared" si="121"/>
        <v>0</v>
      </c>
      <c r="DA58" s="526">
        <f t="shared" si="121"/>
        <v>0</v>
      </c>
      <c r="DB58" s="526">
        <f t="shared" si="121"/>
        <v>0</v>
      </c>
      <c r="DC58" s="526">
        <f t="shared" si="121"/>
        <v>0</v>
      </c>
      <c r="DD58" s="526">
        <f t="shared" si="121"/>
        <v>0</v>
      </c>
      <c r="DE58" s="526">
        <f t="shared" si="121"/>
        <v>0</v>
      </c>
      <c r="DF58" s="526">
        <f t="shared" si="121"/>
        <v>0</v>
      </c>
      <c r="DG58" s="526">
        <f t="shared" si="121"/>
        <v>0</v>
      </c>
      <c r="DH58" s="526">
        <f t="shared" si="121"/>
        <v>0</v>
      </c>
      <c r="DI58" s="526">
        <f t="shared" si="121"/>
        <v>0</v>
      </c>
      <c r="DJ58" s="526">
        <f t="shared" si="121"/>
        <v>0</v>
      </c>
    </row>
    <row r="59" spans="1:114" s="522" customFormat="1" x14ac:dyDescent="0.35">
      <c r="A59" s="5"/>
      <c r="B59" s="461"/>
      <c r="C59" s="530"/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  <c r="X59" s="530"/>
      <c r="Y59" s="530"/>
      <c r="Z59" s="530"/>
      <c r="AA59" s="530"/>
      <c r="AB59" s="530"/>
      <c r="AC59" s="530"/>
      <c r="AD59" s="526"/>
      <c r="AE59" s="523"/>
      <c r="AF59" s="523"/>
      <c r="AG59" s="523"/>
      <c r="AH59" s="523"/>
      <c r="AI59" s="523"/>
      <c r="AJ59" s="523"/>
      <c r="AK59" s="523"/>
      <c r="AL59" s="523"/>
      <c r="AM59" s="523"/>
      <c r="AN59" s="523"/>
      <c r="AO59" s="523"/>
      <c r="AP59" s="523"/>
      <c r="AQ59" s="523"/>
      <c r="AR59" s="523"/>
      <c r="AS59" s="523"/>
      <c r="AT59" s="523"/>
      <c r="AU59" s="523"/>
      <c r="AV59" s="523"/>
      <c r="AW59" s="523"/>
      <c r="AX59" s="523"/>
      <c r="AY59" s="523"/>
      <c r="AZ59" s="523"/>
      <c r="BA59" s="523"/>
      <c r="BB59" s="523"/>
      <c r="BC59" s="523"/>
      <c r="BD59" s="523"/>
      <c r="BE59" s="523"/>
      <c r="BF59" s="523"/>
      <c r="BG59" s="523"/>
      <c r="BH59" s="523"/>
      <c r="BI59" s="523"/>
      <c r="BJ59" s="523"/>
      <c r="BK59" s="523"/>
      <c r="BL59" s="523"/>
      <c r="BM59" s="523"/>
      <c r="BN59" s="523"/>
      <c r="BO59" s="523"/>
      <c r="BP59" s="523"/>
      <c r="BQ59" s="523"/>
      <c r="BR59" s="523"/>
      <c r="BS59" s="523"/>
      <c r="BT59" s="523"/>
      <c r="BU59" s="523"/>
      <c r="BV59" s="523"/>
      <c r="BW59" s="523"/>
      <c r="BX59" s="523"/>
      <c r="BY59" s="523"/>
      <c r="BZ59" s="523"/>
      <c r="CA59" s="523"/>
      <c r="CB59" s="523"/>
      <c r="CC59" s="523"/>
      <c r="CD59" s="523"/>
    </row>
    <row r="60" spans="1:114" s="522" customFormat="1" x14ac:dyDescent="0.35">
      <c r="B60" s="463"/>
      <c r="C60" s="528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27"/>
      <c r="Q60" s="527"/>
      <c r="R60" s="527"/>
      <c r="S60" s="527"/>
      <c r="T60" s="527"/>
      <c r="U60" s="527"/>
      <c r="V60" s="527"/>
      <c r="W60" s="527"/>
      <c r="X60" s="527"/>
      <c r="Y60" s="527"/>
      <c r="Z60" s="527"/>
      <c r="AA60" s="527"/>
      <c r="AB60" s="527"/>
      <c r="AC60" s="527"/>
      <c r="AD60" s="527"/>
      <c r="AE60" s="523"/>
      <c r="AF60" s="523"/>
      <c r="AG60" s="523"/>
      <c r="AH60" s="523"/>
      <c r="AI60" s="523"/>
      <c r="AJ60" s="523"/>
      <c r="AK60" s="523"/>
      <c r="AL60" s="523"/>
      <c r="AM60" s="523"/>
      <c r="AN60" s="523"/>
      <c r="AO60" s="523"/>
      <c r="AP60" s="523"/>
      <c r="AQ60" s="523"/>
      <c r="AR60" s="523"/>
      <c r="AS60" s="523"/>
      <c r="AT60" s="523"/>
      <c r="AU60" s="523"/>
      <c r="AV60" s="523"/>
      <c r="AW60" s="523"/>
      <c r="AX60" s="523"/>
      <c r="AY60" s="523"/>
      <c r="AZ60" s="523"/>
      <c r="BA60" s="523"/>
      <c r="BB60" s="523"/>
      <c r="BC60" s="523"/>
      <c r="BD60" s="523"/>
      <c r="BE60" s="523"/>
      <c r="BF60" s="523"/>
      <c r="BG60" s="523"/>
      <c r="BH60" s="523"/>
      <c r="BI60" s="523"/>
      <c r="BJ60" s="523"/>
      <c r="BK60" s="523"/>
      <c r="BL60" s="523"/>
      <c r="BM60" s="523"/>
      <c r="BN60" s="523"/>
      <c r="BO60" s="523"/>
      <c r="BP60" s="523"/>
      <c r="BQ60" s="523"/>
      <c r="BR60" s="523"/>
      <c r="BS60" s="523"/>
      <c r="BT60" s="523"/>
      <c r="BU60" s="523"/>
      <c r="BV60" s="523"/>
      <c r="BW60" s="523"/>
      <c r="BX60" s="523"/>
      <c r="BY60" s="523"/>
      <c r="BZ60" s="523"/>
      <c r="CA60" s="523"/>
      <c r="CB60" s="523"/>
      <c r="CC60" s="523"/>
      <c r="CD60" s="523"/>
    </row>
    <row r="61" spans="1:114" s="522" customFormat="1" x14ac:dyDescent="0.35">
      <c r="A61" s="5" t="s">
        <v>657</v>
      </c>
      <c r="B61" s="314" t="s">
        <v>186</v>
      </c>
      <c r="C61" s="557"/>
      <c r="D61" s="557"/>
      <c r="E61" s="557"/>
      <c r="F61" s="557"/>
      <c r="G61" s="558"/>
      <c r="H61" s="558"/>
      <c r="I61" s="558"/>
      <c r="J61" s="558"/>
      <c r="K61" s="558"/>
      <c r="L61" s="558"/>
      <c r="M61" s="558"/>
      <c r="N61" s="558"/>
      <c r="O61" s="558"/>
      <c r="P61" s="558"/>
      <c r="Q61" s="558"/>
      <c r="R61" s="558"/>
      <c r="S61" s="558"/>
      <c r="T61" s="558"/>
      <c r="U61" s="558"/>
      <c r="V61" s="558"/>
      <c r="W61" s="558"/>
      <c r="X61" s="558"/>
      <c r="Y61" s="558"/>
      <c r="Z61" s="558"/>
      <c r="AA61" s="558"/>
      <c r="AB61" s="558"/>
      <c r="AC61" s="558"/>
      <c r="AD61" s="558"/>
      <c r="AE61" s="558"/>
      <c r="AF61" s="558"/>
      <c r="AG61" s="558"/>
      <c r="AH61" s="558"/>
      <c r="AI61" s="558"/>
      <c r="AJ61" s="558"/>
      <c r="AK61" s="558"/>
      <c r="AL61" s="558"/>
      <c r="AM61" s="558"/>
      <c r="AN61" s="558"/>
      <c r="AO61" s="558"/>
      <c r="AP61" s="558"/>
      <c r="AQ61" s="558"/>
      <c r="AR61" s="558"/>
      <c r="AS61" s="558"/>
      <c r="AT61" s="558"/>
      <c r="AU61" s="558"/>
      <c r="AV61" s="558"/>
      <c r="AW61" s="558"/>
      <c r="AX61" s="558"/>
      <c r="AY61" s="558"/>
      <c r="AZ61" s="558"/>
      <c r="BA61" s="558"/>
      <c r="BB61" s="558"/>
      <c r="BC61" s="558"/>
      <c r="BD61" s="558"/>
      <c r="BE61" s="558"/>
      <c r="BF61" s="558"/>
      <c r="BG61" s="558"/>
      <c r="BH61" s="558"/>
      <c r="BI61" s="558"/>
      <c r="BJ61" s="558"/>
      <c r="BK61" s="558"/>
      <c r="BL61" s="558"/>
      <c r="BM61" s="558"/>
      <c r="BN61" s="558"/>
      <c r="BO61" s="558"/>
      <c r="BP61" s="558"/>
      <c r="BQ61" s="558"/>
      <c r="BR61" s="558"/>
      <c r="BS61" s="558"/>
      <c r="BT61" s="558"/>
      <c r="BU61" s="558"/>
      <c r="BV61" s="558"/>
      <c r="BW61" s="558"/>
      <c r="BX61" s="558"/>
      <c r="BY61" s="558"/>
      <c r="BZ61" s="558"/>
      <c r="CA61" s="558"/>
      <c r="CB61" s="558"/>
      <c r="CC61" s="558"/>
      <c r="CD61" s="523"/>
    </row>
    <row r="62" spans="1:114" s="522" customFormat="1" x14ac:dyDescent="0.35">
      <c r="A62" s="5" t="s">
        <v>657</v>
      </c>
      <c r="B62" s="69" t="s">
        <v>130</v>
      </c>
      <c r="C62" s="451">
        <f>C228</f>
        <v>25800</v>
      </c>
      <c r="D62" s="451">
        <f t="shared" ref="D62:E62" si="122">D228</f>
        <v>37400</v>
      </c>
      <c r="E62" s="451">
        <f t="shared" si="122"/>
        <v>29000</v>
      </c>
      <c r="F62" s="451">
        <f t="shared" ref="F62:AD62" si="123">F228</f>
        <v>34800</v>
      </c>
      <c r="G62" s="451">
        <f t="shared" si="123"/>
        <v>39100</v>
      </c>
      <c r="H62" s="451">
        <f t="shared" si="123"/>
        <v>34500</v>
      </c>
      <c r="I62" s="451">
        <f t="shared" si="123"/>
        <v>42300</v>
      </c>
      <c r="J62" s="451">
        <f t="shared" si="123"/>
        <v>16200</v>
      </c>
      <c r="K62" s="451">
        <f t="shared" si="123"/>
        <v>42000</v>
      </c>
      <c r="L62" s="451">
        <f t="shared" si="123"/>
        <v>50500</v>
      </c>
      <c r="M62" s="451">
        <f t="shared" si="123"/>
        <v>82100</v>
      </c>
      <c r="N62" s="451">
        <f t="shared" si="123"/>
        <v>50200</v>
      </c>
      <c r="O62" s="451">
        <f t="shared" si="123"/>
        <v>45000</v>
      </c>
      <c r="P62" s="451">
        <f t="shared" si="123"/>
        <v>59000</v>
      </c>
      <c r="Q62" s="451">
        <f t="shared" si="123"/>
        <v>48000</v>
      </c>
      <c r="R62" s="451">
        <f t="shared" si="123"/>
        <v>55300</v>
      </c>
      <c r="S62" s="451">
        <f t="shared" si="123"/>
        <v>73800</v>
      </c>
      <c r="T62" s="451">
        <f t="shared" si="123"/>
        <v>54300</v>
      </c>
      <c r="U62" s="451">
        <f t="shared" si="123"/>
        <v>42300</v>
      </c>
      <c r="V62" s="451">
        <f t="shared" si="123"/>
        <v>48700</v>
      </c>
      <c r="W62" s="451">
        <f t="shared" si="123"/>
        <v>30000</v>
      </c>
      <c r="X62" s="451">
        <f t="shared" si="123"/>
        <v>33700</v>
      </c>
      <c r="Y62" s="451">
        <f t="shared" si="123"/>
        <v>58900</v>
      </c>
      <c r="Z62" s="451">
        <f t="shared" si="123"/>
        <v>89500</v>
      </c>
      <c r="AA62" s="451">
        <f t="shared" si="123"/>
        <v>52400</v>
      </c>
      <c r="AB62" s="451">
        <f t="shared" si="123"/>
        <v>49000</v>
      </c>
      <c r="AC62" s="451">
        <f t="shared" si="123"/>
        <v>92000</v>
      </c>
      <c r="AD62" s="451">
        <f t="shared" si="123"/>
        <v>90183.794642857145</v>
      </c>
      <c r="AE62" s="451">
        <f t="shared" ref="AE62:AF62" si="124">AE228</f>
        <v>81211.603672409285</v>
      </c>
      <c r="AF62" s="451">
        <f t="shared" si="124"/>
        <v>80693.773549052596</v>
      </c>
      <c r="AG62" s="451">
        <f t="shared" ref="AG62:CR62" si="125">AG228</f>
        <v>89656.224135572338</v>
      </c>
      <c r="AH62" s="451">
        <f t="shared" si="125"/>
        <v>94210.07117764448</v>
      </c>
      <c r="AI62" s="451">
        <f t="shared" si="125"/>
        <v>73210.441283180902</v>
      </c>
      <c r="AJ62" s="451">
        <f t="shared" si="125"/>
        <v>72693.788813971798</v>
      </c>
      <c r="AK62" s="451">
        <f t="shared" si="125"/>
        <v>80711.328178186421</v>
      </c>
      <c r="AL62" s="451">
        <f t="shared" si="125"/>
        <v>84750.530418735696</v>
      </c>
      <c r="AM62" s="451">
        <f t="shared" si="125"/>
        <v>60685.148544491021</v>
      </c>
      <c r="AN62" s="451">
        <f t="shared" si="125"/>
        <v>60156.36837560097</v>
      </c>
      <c r="AO62" s="451">
        <f t="shared" si="125"/>
        <v>66677.357073227016</v>
      </c>
      <c r="AP62" s="451">
        <f t="shared" si="125"/>
        <v>69892.418739098561</v>
      </c>
      <c r="AQ62" s="451">
        <f t="shared" si="125"/>
        <v>53119.837962122896</v>
      </c>
      <c r="AR62" s="451">
        <f t="shared" si="125"/>
        <v>52595.762533908535</v>
      </c>
      <c r="AS62" s="451">
        <f t="shared" si="125"/>
        <v>58227.7735459088</v>
      </c>
      <c r="AT62" s="451">
        <f t="shared" si="125"/>
        <v>60960.979772675215</v>
      </c>
      <c r="AU62" s="451">
        <f t="shared" si="125"/>
        <v>72672.233167677128</v>
      </c>
      <c r="AV62" s="451">
        <f t="shared" si="125"/>
        <v>71962.906867209298</v>
      </c>
      <c r="AW62" s="451">
        <f t="shared" si="125"/>
        <v>79677.457303923293</v>
      </c>
      <c r="AX62" s="451">
        <f t="shared" si="125"/>
        <v>83426.834733838652</v>
      </c>
      <c r="AY62" s="451">
        <f t="shared" si="125"/>
        <v>57294.145750803335</v>
      </c>
      <c r="AZ62" s="451">
        <f t="shared" si="125"/>
        <v>56700.290409132358</v>
      </c>
      <c r="BA62" s="451">
        <f t="shared" si="125"/>
        <v>62739.35959396034</v>
      </c>
      <c r="BB62" s="451">
        <f t="shared" si="125"/>
        <v>65649.486832483817</v>
      </c>
      <c r="BC62" s="451">
        <f t="shared" si="125"/>
        <v>10175.590614268782</v>
      </c>
      <c r="BD62" s="451">
        <f t="shared" si="125"/>
        <v>10063.304648752626</v>
      </c>
      <c r="BE62" s="451">
        <f t="shared" si="125"/>
        <v>11127.393057575533</v>
      </c>
      <c r="BF62" s="451">
        <f t="shared" si="125"/>
        <v>11635.215250749763</v>
      </c>
      <c r="BG62" s="451">
        <f t="shared" si="125"/>
        <v>10230.091378519934</v>
      </c>
      <c r="BH62" s="451">
        <f t="shared" si="125"/>
        <v>10109.569480512535</v>
      </c>
      <c r="BI62" s="451">
        <f t="shared" si="125"/>
        <v>11169.873948317967</v>
      </c>
      <c r="BJ62" s="451">
        <f t="shared" si="125"/>
        <v>11670.307878793759</v>
      </c>
      <c r="BK62" s="451">
        <f t="shared" si="125"/>
        <v>8057.9465029171406</v>
      </c>
      <c r="BL62" s="451">
        <f t="shared" si="125"/>
        <v>7956.2746934129755</v>
      </c>
      <c r="BM62" s="451">
        <f t="shared" si="125"/>
        <v>8783.0734471567157</v>
      </c>
      <c r="BN62" s="451">
        <f t="shared" si="125"/>
        <v>9168.326667756497</v>
      </c>
      <c r="BO62" s="451">
        <f t="shared" si="125"/>
        <v>6848.5694595005807</v>
      </c>
      <c r="BP62" s="451">
        <f t="shared" si="125"/>
        <v>6755.6930346793342</v>
      </c>
      <c r="BQ62" s="451">
        <f t="shared" si="125"/>
        <v>7450.3723837025209</v>
      </c>
      <c r="BR62" s="451">
        <f t="shared" si="125"/>
        <v>7769.2464391712892</v>
      </c>
      <c r="BS62" s="451">
        <f t="shared" si="125"/>
        <v>7146.0999673566694</v>
      </c>
      <c r="BT62" s="451">
        <f t="shared" si="125"/>
        <v>7041.5200872809546</v>
      </c>
      <c r="BU62" s="451">
        <f t="shared" si="125"/>
        <v>7756.8537635667308</v>
      </c>
      <c r="BV62" s="451">
        <f t="shared" si="125"/>
        <v>8079.4278665317506</v>
      </c>
      <c r="BW62" s="451">
        <f t="shared" si="125"/>
        <v>0</v>
      </c>
      <c r="BX62" s="451">
        <f t="shared" si="125"/>
        <v>0</v>
      </c>
      <c r="BY62" s="451">
        <f t="shared" si="125"/>
        <v>0</v>
      </c>
      <c r="BZ62" s="451">
        <f t="shared" si="125"/>
        <v>0</v>
      </c>
      <c r="CA62" s="451">
        <f t="shared" si="125"/>
        <v>0</v>
      </c>
      <c r="CB62" s="451">
        <f t="shared" si="125"/>
        <v>0</v>
      </c>
      <c r="CC62" s="451">
        <f t="shared" si="125"/>
        <v>0</v>
      </c>
      <c r="CD62" s="636">
        <f t="shared" si="125"/>
        <v>0</v>
      </c>
      <c r="CE62" s="636">
        <f t="shared" si="125"/>
        <v>0</v>
      </c>
      <c r="CF62" s="636">
        <f t="shared" si="125"/>
        <v>0</v>
      </c>
      <c r="CG62" s="636">
        <f t="shared" si="125"/>
        <v>0</v>
      </c>
      <c r="CH62" s="636">
        <f t="shared" si="125"/>
        <v>0</v>
      </c>
      <c r="CI62" s="636">
        <f t="shared" si="125"/>
        <v>0</v>
      </c>
      <c r="CJ62" s="636">
        <f t="shared" si="125"/>
        <v>0</v>
      </c>
      <c r="CK62" s="636">
        <f t="shared" si="125"/>
        <v>0</v>
      </c>
      <c r="CL62" s="636">
        <f t="shared" si="125"/>
        <v>0</v>
      </c>
      <c r="CM62" s="636">
        <f t="shared" si="125"/>
        <v>0</v>
      </c>
      <c r="CN62" s="636">
        <f t="shared" si="125"/>
        <v>0</v>
      </c>
      <c r="CO62" s="636">
        <f t="shared" si="125"/>
        <v>0</v>
      </c>
      <c r="CP62" s="636">
        <f t="shared" si="125"/>
        <v>0</v>
      </c>
      <c r="CQ62" s="636">
        <f t="shared" si="125"/>
        <v>0</v>
      </c>
      <c r="CR62" s="636">
        <f t="shared" si="125"/>
        <v>0</v>
      </c>
      <c r="CS62" s="636">
        <f t="shared" ref="CS62:DJ62" si="126">CS228</f>
        <v>0</v>
      </c>
      <c r="CT62" s="636">
        <f t="shared" si="126"/>
        <v>0</v>
      </c>
      <c r="CU62" s="636">
        <f t="shared" si="126"/>
        <v>0</v>
      </c>
      <c r="CV62" s="636">
        <f t="shared" si="126"/>
        <v>0</v>
      </c>
      <c r="CW62" s="636">
        <f t="shared" si="126"/>
        <v>0</v>
      </c>
      <c r="CX62" s="636">
        <f t="shared" si="126"/>
        <v>0</v>
      </c>
      <c r="CY62" s="636">
        <f t="shared" si="126"/>
        <v>0</v>
      </c>
      <c r="CZ62" s="636">
        <f t="shared" si="126"/>
        <v>0</v>
      </c>
      <c r="DA62" s="636">
        <f t="shared" si="126"/>
        <v>0</v>
      </c>
      <c r="DB62" s="636">
        <f t="shared" si="126"/>
        <v>0</v>
      </c>
      <c r="DC62" s="636">
        <f t="shared" si="126"/>
        <v>0</v>
      </c>
      <c r="DD62" s="636">
        <f t="shared" si="126"/>
        <v>0</v>
      </c>
      <c r="DE62" s="636">
        <f t="shared" si="126"/>
        <v>0</v>
      </c>
      <c r="DF62" s="636">
        <f t="shared" si="126"/>
        <v>0</v>
      </c>
      <c r="DG62" s="636">
        <f t="shared" si="126"/>
        <v>0</v>
      </c>
      <c r="DH62" s="636">
        <f t="shared" si="126"/>
        <v>0</v>
      </c>
      <c r="DI62" s="636">
        <f t="shared" si="126"/>
        <v>0</v>
      </c>
      <c r="DJ62" s="636">
        <f t="shared" si="126"/>
        <v>0</v>
      </c>
    </row>
    <row r="63" spans="1:114" s="522" customFormat="1" x14ac:dyDescent="0.35">
      <c r="A63" s="5" t="s">
        <v>657</v>
      </c>
      <c r="B63" s="69" t="s">
        <v>131</v>
      </c>
      <c r="C63" s="451">
        <f>C563</f>
        <v>39200</v>
      </c>
      <c r="D63" s="451">
        <f t="shared" ref="D63:E63" si="127">D563</f>
        <v>23000</v>
      </c>
      <c r="E63" s="451">
        <f t="shared" si="127"/>
        <v>29300</v>
      </c>
      <c r="F63" s="451">
        <f t="shared" ref="F63:AD63" si="128">F563</f>
        <v>37800</v>
      </c>
      <c r="G63" s="451">
        <f t="shared" si="128"/>
        <v>32000</v>
      </c>
      <c r="H63" s="451">
        <f t="shared" si="128"/>
        <v>24400</v>
      </c>
      <c r="I63" s="451">
        <f t="shared" si="128"/>
        <v>18200</v>
      </c>
      <c r="J63" s="451">
        <f t="shared" si="128"/>
        <v>7300</v>
      </c>
      <c r="K63" s="451">
        <f t="shared" si="128"/>
        <v>21700</v>
      </c>
      <c r="L63" s="451">
        <f t="shared" si="128"/>
        <v>34500</v>
      </c>
      <c r="M63" s="451">
        <f t="shared" si="128"/>
        <v>37400</v>
      </c>
      <c r="N63" s="451">
        <f t="shared" si="128"/>
        <v>36100</v>
      </c>
      <c r="O63" s="451">
        <f t="shared" si="128"/>
        <v>36000</v>
      </c>
      <c r="P63" s="451">
        <f t="shared" si="128"/>
        <v>32600</v>
      </c>
      <c r="Q63" s="451">
        <f t="shared" si="128"/>
        <v>39100</v>
      </c>
      <c r="R63" s="451">
        <f t="shared" si="128"/>
        <v>39200</v>
      </c>
      <c r="S63" s="451">
        <f t="shared" si="128"/>
        <v>38400</v>
      </c>
      <c r="T63" s="451">
        <f t="shared" si="128"/>
        <v>31500</v>
      </c>
      <c r="U63" s="451">
        <f t="shared" si="128"/>
        <v>17200</v>
      </c>
      <c r="V63" s="451">
        <f t="shared" si="128"/>
        <v>32000</v>
      </c>
      <c r="W63" s="451">
        <f t="shared" si="128"/>
        <v>28400</v>
      </c>
      <c r="X63" s="451">
        <f t="shared" si="128"/>
        <v>23200</v>
      </c>
      <c r="Y63" s="451">
        <f t="shared" si="128"/>
        <v>17100</v>
      </c>
      <c r="Z63" s="451">
        <f t="shared" si="128"/>
        <v>20400</v>
      </c>
      <c r="AA63" s="451">
        <f t="shared" si="128"/>
        <v>31100</v>
      </c>
      <c r="AB63" s="451">
        <f t="shared" si="128"/>
        <v>29600</v>
      </c>
      <c r="AC63" s="451">
        <f t="shared" si="128"/>
        <v>20200</v>
      </c>
      <c r="AD63" s="451">
        <f t="shared" si="128"/>
        <v>53728.710526315816</v>
      </c>
      <c r="AE63" s="451">
        <f t="shared" ref="AE63:AF63" si="129">AE563</f>
        <v>57764.230978567255</v>
      </c>
      <c r="AF63" s="451">
        <f t="shared" si="129"/>
        <v>50545.038488029917</v>
      </c>
      <c r="AG63" s="451">
        <f t="shared" ref="AG63:CR63" si="130">AG563</f>
        <v>43411.768565692648</v>
      </c>
      <c r="AH63" s="451">
        <f t="shared" si="130"/>
        <v>55193.007404462929</v>
      </c>
      <c r="AI63" s="451">
        <f t="shared" si="130"/>
        <v>44877.950549037021</v>
      </c>
      <c r="AJ63" s="451">
        <f t="shared" si="130"/>
        <v>39242.65894032966</v>
      </c>
      <c r="AK63" s="451">
        <f t="shared" si="130"/>
        <v>33681.216812078383</v>
      </c>
      <c r="AL63" s="451">
        <f t="shared" si="130"/>
        <v>42791.659283723995</v>
      </c>
      <c r="AM63" s="451">
        <f t="shared" si="130"/>
        <v>48416.004561211783</v>
      </c>
      <c r="AN63" s="451">
        <f t="shared" si="130"/>
        <v>42266.760229356049</v>
      </c>
      <c r="AO63" s="451">
        <f t="shared" si="130"/>
        <v>36215.783074279767</v>
      </c>
      <c r="AP63" s="451">
        <f t="shared" si="130"/>
        <v>45932.84088765613</v>
      </c>
      <c r="AQ63" s="451">
        <f t="shared" si="130"/>
        <v>58219.552174780765</v>
      </c>
      <c r="AR63" s="451">
        <f t="shared" si="130"/>
        <v>50766.983362982122</v>
      </c>
      <c r="AS63" s="451">
        <f t="shared" si="130"/>
        <v>43448.108413101785</v>
      </c>
      <c r="AT63" s="451">
        <f t="shared" si="130"/>
        <v>55039.51291823131</v>
      </c>
      <c r="AU63" s="451">
        <f t="shared" si="130"/>
        <v>64873.92631214943</v>
      </c>
      <c r="AV63" s="451">
        <f t="shared" si="130"/>
        <v>56575.4643209606</v>
      </c>
      <c r="AW63" s="451">
        <f t="shared" si="130"/>
        <v>48424.397288829859</v>
      </c>
      <c r="AX63" s="451">
        <f t="shared" si="130"/>
        <v>61350.158827972264</v>
      </c>
      <c r="AY63" s="451">
        <f t="shared" si="130"/>
        <v>62473.461226437023</v>
      </c>
      <c r="AZ63" s="451">
        <f t="shared" si="130"/>
        <v>54449.342229481612</v>
      </c>
      <c r="BA63" s="451">
        <f t="shared" si="130"/>
        <v>46575.895207125533</v>
      </c>
      <c r="BB63" s="451">
        <f t="shared" si="130"/>
        <v>58970.967178604464</v>
      </c>
      <c r="BC63" s="451">
        <f t="shared" si="130"/>
        <v>54494.321665849799</v>
      </c>
      <c r="BD63" s="451">
        <f t="shared" si="130"/>
        <v>47463.446355687571</v>
      </c>
      <c r="BE63" s="451">
        <f t="shared" si="130"/>
        <v>40572.432181571217</v>
      </c>
      <c r="BF63" s="451">
        <f t="shared" si="130"/>
        <v>51333.777321162313</v>
      </c>
      <c r="BG63" s="451">
        <f t="shared" si="130"/>
        <v>60202.222221754171</v>
      </c>
      <c r="BH63" s="451">
        <f t="shared" si="130"/>
        <v>52396.050781553917</v>
      </c>
      <c r="BI63" s="451">
        <f t="shared" si="130"/>
        <v>44754.76055404947</v>
      </c>
      <c r="BJ63" s="451">
        <f t="shared" si="130"/>
        <v>56581.028370967717</v>
      </c>
      <c r="BK63" s="451">
        <f t="shared" si="130"/>
        <v>41178.468424865598</v>
      </c>
      <c r="BL63" s="451">
        <f t="shared" si="130"/>
        <v>35809.26493748065</v>
      </c>
      <c r="BM63" s="451">
        <f t="shared" si="130"/>
        <v>30560.783285182624</v>
      </c>
      <c r="BN63" s="451">
        <f t="shared" si="130"/>
        <v>38602.300827239917</v>
      </c>
      <c r="BO63" s="451">
        <f t="shared" si="130"/>
        <v>20368.877257799133</v>
      </c>
      <c r="BP63" s="451">
        <f t="shared" si="130"/>
        <v>17696.414243625302</v>
      </c>
      <c r="BQ63" s="451">
        <f t="shared" si="130"/>
        <v>15088.094295782066</v>
      </c>
      <c r="BR63" s="451">
        <f t="shared" si="130"/>
        <v>19039.239112513846</v>
      </c>
      <c r="BS63" s="451">
        <f t="shared" si="130"/>
        <v>32342.351364574322</v>
      </c>
      <c r="BT63" s="451">
        <f t="shared" si="130"/>
        <v>28069.012742510895</v>
      </c>
      <c r="BU63" s="451">
        <f t="shared" si="130"/>
        <v>23905.506256701497</v>
      </c>
      <c r="BV63" s="451">
        <f t="shared" si="130"/>
        <v>30131.334452846597</v>
      </c>
      <c r="BW63" s="451">
        <f t="shared" si="130"/>
        <v>31061.1185933792</v>
      </c>
      <c r="BX63" s="451">
        <f t="shared" si="130"/>
        <v>27352.328313572725</v>
      </c>
      <c r="BY63" s="451">
        <f t="shared" si="130"/>
        <v>23643.538033766265</v>
      </c>
      <c r="BZ63" s="451">
        <f t="shared" si="130"/>
        <v>30255.920703684373</v>
      </c>
      <c r="CA63" s="451">
        <f t="shared" si="130"/>
        <v>2221.6149899871325</v>
      </c>
      <c r="CB63" s="451">
        <f t="shared" si="130"/>
        <v>1956.3475284961323</v>
      </c>
      <c r="CC63" s="451">
        <f t="shared" si="130"/>
        <v>1691.0800670051312</v>
      </c>
      <c r="CD63" s="451">
        <f t="shared" si="130"/>
        <v>2164.0240279528998</v>
      </c>
      <c r="CE63" s="451">
        <f t="shared" si="130"/>
        <v>0</v>
      </c>
      <c r="CF63" s="451">
        <f t="shared" si="130"/>
        <v>0</v>
      </c>
      <c r="CG63" s="451">
        <f t="shared" si="130"/>
        <v>0</v>
      </c>
      <c r="CH63" s="451">
        <f t="shared" si="130"/>
        <v>0</v>
      </c>
      <c r="CI63" s="451">
        <f t="shared" si="130"/>
        <v>0</v>
      </c>
      <c r="CJ63" s="451">
        <f t="shared" si="130"/>
        <v>0</v>
      </c>
      <c r="CK63" s="451">
        <f t="shared" si="130"/>
        <v>0</v>
      </c>
      <c r="CL63" s="451">
        <f t="shared" si="130"/>
        <v>0</v>
      </c>
      <c r="CM63" s="451">
        <f t="shared" si="130"/>
        <v>0</v>
      </c>
      <c r="CN63" s="451">
        <f t="shared" si="130"/>
        <v>0</v>
      </c>
      <c r="CO63" s="451">
        <f t="shared" si="130"/>
        <v>0</v>
      </c>
      <c r="CP63" s="451">
        <f t="shared" si="130"/>
        <v>0</v>
      </c>
      <c r="CQ63" s="451">
        <f t="shared" si="130"/>
        <v>0</v>
      </c>
      <c r="CR63" s="451">
        <f t="shared" si="130"/>
        <v>0</v>
      </c>
      <c r="CS63" s="451">
        <f t="shared" ref="CS63:DJ63" si="131">CS563</f>
        <v>0</v>
      </c>
      <c r="CT63" s="451">
        <f t="shared" si="131"/>
        <v>0</v>
      </c>
      <c r="CU63" s="451">
        <f t="shared" si="131"/>
        <v>0</v>
      </c>
      <c r="CV63" s="451">
        <f t="shared" si="131"/>
        <v>0</v>
      </c>
      <c r="CW63" s="451">
        <f t="shared" si="131"/>
        <v>0</v>
      </c>
      <c r="CX63" s="451">
        <f t="shared" si="131"/>
        <v>0</v>
      </c>
      <c r="CY63" s="451">
        <f t="shared" si="131"/>
        <v>0</v>
      </c>
      <c r="CZ63" s="451">
        <f t="shared" si="131"/>
        <v>0</v>
      </c>
      <c r="DA63" s="451">
        <f t="shared" si="131"/>
        <v>0</v>
      </c>
      <c r="DB63" s="451">
        <f t="shared" si="131"/>
        <v>0</v>
      </c>
      <c r="DC63" s="451">
        <f t="shared" si="131"/>
        <v>0</v>
      </c>
      <c r="DD63" s="451">
        <f t="shared" si="131"/>
        <v>0</v>
      </c>
      <c r="DE63" s="451">
        <f t="shared" si="131"/>
        <v>0</v>
      </c>
      <c r="DF63" s="451">
        <f t="shared" si="131"/>
        <v>0</v>
      </c>
      <c r="DG63" s="451">
        <f t="shared" si="131"/>
        <v>0</v>
      </c>
      <c r="DH63" s="451">
        <f t="shared" si="131"/>
        <v>0</v>
      </c>
      <c r="DI63" s="451">
        <f t="shared" si="131"/>
        <v>0</v>
      </c>
      <c r="DJ63" s="451">
        <f t="shared" si="131"/>
        <v>0</v>
      </c>
    </row>
    <row r="64" spans="1:114" s="522" customFormat="1" x14ac:dyDescent="0.35">
      <c r="A64" s="5" t="s">
        <v>657</v>
      </c>
      <c r="B64" s="69" t="s">
        <v>22</v>
      </c>
      <c r="C64" s="451">
        <f>C781</f>
        <v>-2900</v>
      </c>
      <c r="D64" s="451">
        <f t="shared" ref="D64:E64" si="132">D781</f>
        <v>800</v>
      </c>
      <c r="E64" s="451">
        <f t="shared" si="132"/>
        <v>22900</v>
      </c>
      <c r="F64" s="451">
        <f t="shared" ref="F64:AD64" si="133">F781</f>
        <v>-26300</v>
      </c>
      <c r="G64" s="451">
        <f t="shared" si="133"/>
        <v>-4000</v>
      </c>
      <c r="H64" s="451">
        <f t="shared" si="133"/>
        <v>7700</v>
      </c>
      <c r="I64" s="451">
        <f t="shared" si="133"/>
        <v>-17400</v>
      </c>
      <c r="J64" s="451">
        <f t="shared" si="133"/>
        <v>-6600</v>
      </c>
      <c r="K64" s="451">
        <f t="shared" si="133"/>
        <v>-3800</v>
      </c>
      <c r="L64" s="451">
        <f t="shared" si="133"/>
        <v>900</v>
      </c>
      <c r="M64" s="451">
        <f t="shared" si="133"/>
        <v>500</v>
      </c>
      <c r="N64" s="451">
        <f t="shared" si="133"/>
        <v>8700</v>
      </c>
      <c r="O64" s="451">
        <f t="shared" si="133"/>
        <v>12300</v>
      </c>
      <c r="P64" s="451">
        <f t="shared" si="133"/>
        <v>13000</v>
      </c>
      <c r="Q64" s="451">
        <f t="shared" si="133"/>
        <v>17500</v>
      </c>
      <c r="R64" s="451">
        <f t="shared" si="133"/>
        <v>7000</v>
      </c>
      <c r="S64" s="451">
        <f t="shared" si="133"/>
        <v>23400</v>
      </c>
      <c r="T64" s="451">
        <f t="shared" si="133"/>
        <v>10400</v>
      </c>
      <c r="U64" s="451">
        <f t="shared" si="133"/>
        <v>13100</v>
      </c>
      <c r="V64" s="451">
        <f t="shared" si="133"/>
        <v>-3800</v>
      </c>
      <c r="W64" s="451">
        <f t="shared" si="133"/>
        <v>-10400</v>
      </c>
      <c r="X64" s="451">
        <f t="shared" si="133"/>
        <v>10100</v>
      </c>
      <c r="Y64" s="451">
        <f t="shared" si="133"/>
        <v>12300</v>
      </c>
      <c r="Z64" s="451">
        <f t="shared" si="133"/>
        <v>-5700</v>
      </c>
      <c r="AA64" s="451">
        <f t="shared" si="133"/>
        <v>8500</v>
      </c>
      <c r="AB64" s="451">
        <f t="shared" si="133"/>
        <v>11100</v>
      </c>
      <c r="AC64" s="451">
        <f t="shared" si="133"/>
        <v>11700</v>
      </c>
      <c r="AD64" s="451">
        <f t="shared" si="133"/>
        <v>7100.5434782608718</v>
      </c>
      <c r="AE64" s="451">
        <f t="shared" ref="AE64:AF64" si="134">AE781</f>
        <v>10892.394293478268</v>
      </c>
      <c r="AF64" s="451">
        <f t="shared" si="134"/>
        <v>10733.809389945658</v>
      </c>
      <c r="AG64" s="451">
        <f t="shared" ref="AG64:CR64" si="135">AG781</f>
        <v>10574.431561895395</v>
      </c>
      <c r="AH64" s="451">
        <f t="shared" si="135"/>
        <v>10414.256844704872</v>
      </c>
      <c r="AI64" s="451">
        <f t="shared" si="135"/>
        <v>9268.9062539284059</v>
      </c>
      <c r="AJ64" s="451">
        <f t="shared" si="135"/>
        <v>9107.1257851980481</v>
      </c>
      <c r="AK64" s="451">
        <f t="shared" si="135"/>
        <v>8944.5364141240425</v>
      </c>
      <c r="AL64" s="451">
        <f t="shared" si="135"/>
        <v>8781.1340961946626</v>
      </c>
      <c r="AM64" s="451">
        <f t="shared" si="135"/>
        <v>6108.1647666756398</v>
      </c>
      <c r="AN64" s="451">
        <f t="shared" si="135"/>
        <v>5943.1243405090208</v>
      </c>
      <c r="AO64" s="451">
        <f t="shared" si="135"/>
        <v>5777.2587122115656</v>
      </c>
      <c r="AP64" s="451">
        <f t="shared" si="135"/>
        <v>5610.5637557726295</v>
      </c>
      <c r="AQ64" s="451">
        <f t="shared" si="135"/>
        <v>4531.7853245514925</v>
      </c>
      <c r="AR64" s="451">
        <f t="shared" si="135"/>
        <v>4363.4192511742585</v>
      </c>
      <c r="AS64" s="451">
        <f t="shared" si="135"/>
        <v>4194.2113474301295</v>
      </c>
      <c r="AT64" s="451">
        <f t="shared" si="135"/>
        <v>4024.1574041672866</v>
      </c>
      <c r="AU64" s="451">
        <f t="shared" si="135"/>
        <v>4764.5031911881233</v>
      </c>
      <c r="AV64" s="451">
        <f t="shared" si="135"/>
        <v>4592.7444571440719</v>
      </c>
      <c r="AW64" s="451">
        <f t="shared" si="135"/>
        <v>4420.1269294297963</v>
      </c>
      <c r="AX64" s="451">
        <f t="shared" si="135"/>
        <v>4246.6463140769483</v>
      </c>
      <c r="AY64" s="451">
        <f t="shared" si="135"/>
        <v>4072.2982956473279</v>
      </c>
      <c r="AZ64" s="451">
        <f t="shared" si="135"/>
        <v>3897.0785371255697</v>
      </c>
      <c r="BA64" s="451">
        <f t="shared" si="135"/>
        <v>3720.9826798112117</v>
      </c>
      <c r="BB64" s="451">
        <f t="shared" si="135"/>
        <v>3544.0063432102615</v>
      </c>
      <c r="BC64" s="451">
        <f t="shared" si="135"/>
        <v>3366.1451249263191</v>
      </c>
      <c r="BD64" s="451">
        <f t="shared" si="135"/>
        <v>3187.394600550957</v>
      </c>
      <c r="BE64" s="451">
        <f t="shared" si="135"/>
        <v>3007.7503235537079</v>
      </c>
      <c r="BF64" s="451">
        <f t="shared" si="135"/>
        <v>2827.2078251714847</v>
      </c>
      <c r="BG64" s="451">
        <f t="shared" si="135"/>
        <v>2645.7626142973459</v>
      </c>
      <c r="BH64" s="451">
        <f t="shared" si="135"/>
        <v>2463.410177368838</v>
      </c>
      <c r="BI64" s="451">
        <f t="shared" si="135"/>
        <v>2280.1459782556849</v>
      </c>
      <c r="BJ64" s="451">
        <f t="shared" si="135"/>
        <v>2095.9654581469658</v>
      </c>
      <c r="BK64" s="451">
        <f t="shared" si="135"/>
        <v>0</v>
      </c>
      <c r="BL64" s="451">
        <f t="shared" si="135"/>
        <v>0</v>
      </c>
      <c r="BM64" s="451">
        <f t="shared" si="135"/>
        <v>0</v>
      </c>
      <c r="BN64" s="451">
        <f t="shared" si="135"/>
        <v>0</v>
      </c>
      <c r="BO64" s="451">
        <f t="shared" si="135"/>
        <v>0</v>
      </c>
      <c r="BP64" s="451">
        <f t="shared" si="135"/>
        <v>0</v>
      </c>
      <c r="BQ64" s="451">
        <f t="shared" si="135"/>
        <v>0</v>
      </c>
      <c r="BR64" s="451">
        <f t="shared" si="135"/>
        <v>0</v>
      </c>
      <c r="BS64" s="451">
        <f t="shared" si="135"/>
        <v>0</v>
      </c>
      <c r="BT64" s="451">
        <f t="shared" si="135"/>
        <v>0</v>
      </c>
      <c r="BU64" s="451">
        <f t="shared" si="135"/>
        <v>0</v>
      </c>
      <c r="BV64" s="451">
        <f t="shared" si="135"/>
        <v>0</v>
      </c>
      <c r="BW64" s="451">
        <f t="shared" si="135"/>
        <v>0</v>
      </c>
      <c r="BX64" s="451">
        <f t="shared" si="135"/>
        <v>0</v>
      </c>
      <c r="BY64" s="451">
        <f t="shared" si="135"/>
        <v>0</v>
      </c>
      <c r="BZ64" s="451">
        <f t="shared" si="135"/>
        <v>0</v>
      </c>
      <c r="CA64" s="451">
        <f t="shared" si="135"/>
        <v>0</v>
      </c>
      <c r="CB64" s="451">
        <f t="shared" si="135"/>
        <v>0</v>
      </c>
      <c r="CC64" s="451">
        <f t="shared" si="135"/>
        <v>0</v>
      </c>
      <c r="CD64" s="451">
        <f t="shared" si="135"/>
        <v>0</v>
      </c>
      <c r="CE64" s="451">
        <f t="shared" si="135"/>
        <v>0</v>
      </c>
      <c r="CF64" s="451">
        <f t="shared" si="135"/>
        <v>0</v>
      </c>
      <c r="CG64" s="451">
        <f t="shared" si="135"/>
        <v>0</v>
      </c>
      <c r="CH64" s="451">
        <f t="shared" si="135"/>
        <v>0</v>
      </c>
      <c r="CI64" s="451">
        <f t="shared" si="135"/>
        <v>0</v>
      </c>
      <c r="CJ64" s="451">
        <f t="shared" si="135"/>
        <v>0</v>
      </c>
      <c r="CK64" s="451">
        <f t="shared" si="135"/>
        <v>0</v>
      </c>
      <c r="CL64" s="451">
        <f t="shared" si="135"/>
        <v>0</v>
      </c>
      <c r="CM64" s="451">
        <f t="shared" si="135"/>
        <v>0</v>
      </c>
      <c r="CN64" s="451">
        <f t="shared" si="135"/>
        <v>0</v>
      </c>
      <c r="CO64" s="451">
        <f t="shared" si="135"/>
        <v>0</v>
      </c>
      <c r="CP64" s="451">
        <f t="shared" si="135"/>
        <v>0</v>
      </c>
      <c r="CQ64" s="451">
        <f t="shared" si="135"/>
        <v>0</v>
      </c>
      <c r="CR64" s="451">
        <f t="shared" si="135"/>
        <v>0</v>
      </c>
      <c r="CS64" s="451">
        <f t="shared" ref="CS64:DJ64" si="136">CS781</f>
        <v>0</v>
      </c>
      <c r="CT64" s="451">
        <f t="shared" si="136"/>
        <v>0</v>
      </c>
      <c r="CU64" s="451">
        <f t="shared" si="136"/>
        <v>0</v>
      </c>
      <c r="CV64" s="451">
        <f t="shared" si="136"/>
        <v>0</v>
      </c>
      <c r="CW64" s="451">
        <f t="shared" si="136"/>
        <v>0</v>
      </c>
      <c r="CX64" s="451">
        <f t="shared" si="136"/>
        <v>0</v>
      </c>
      <c r="CY64" s="451">
        <f t="shared" si="136"/>
        <v>0</v>
      </c>
      <c r="CZ64" s="451">
        <f t="shared" si="136"/>
        <v>0</v>
      </c>
      <c r="DA64" s="451">
        <f t="shared" si="136"/>
        <v>0</v>
      </c>
      <c r="DB64" s="451">
        <f t="shared" si="136"/>
        <v>0</v>
      </c>
      <c r="DC64" s="451">
        <f t="shared" si="136"/>
        <v>0</v>
      </c>
      <c r="DD64" s="451">
        <f t="shared" si="136"/>
        <v>0</v>
      </c>
      <c r="DE64" s="451">
        <f t="shared" si="136"/>
        <v>0</v>
      </c>
      <c r="DF64" s="451">
        <f t="shared" si="136"/>
        <v>0</v>
      </c>
      <c r="DG64" s="451">
        <f t="shared" si="136"/>
        <v>0</v>
      </c>
      <c r="DH64" s="451">
        <f t="shared" si="136"/>
        <v>0</v>
      </c>
      <c r="DI64" s="451">
        <f t="shared" si="136"/>
        <v>0</v>
      </c>
      <c r="DJ64" s="451">
        <f t="shared" si="136"/>
        <v>0</v>
      </c>
    </row>
    <row r="65" spans="1:114" s="522" customFormat="1" x14ac:dyDescent="0.35">
      <c r="A65" s="5" t="s">
        <v>657</v>
      </c>
      <c r="B65" s="69" t="s">
        <v>653</v>
      </c>
      <c r="C65" s="451">
        <f>C1023</f>
        <v>0</v>
      </c>
      <c r="D65" s="451">
        <f t="shared" ref="D65:E65" si="137">D1023</f>
        <v>0</v>
      </c>
      <c r="E65" s="451">
        <f t="shared" si="137"/>
        <v>0</v>
      </c>
      <c r="F65" s="451">
        <f t="shared" ref="F65:AD65" si="138">F1023</f>
        <v>0</v>
      </c>
      <c r="G65" s="451">
        <f t="shared" si="138"/>
        <v>0</v>
      </c>
      <c r="H65" s="451">
        <f t="shared" si="138"/>
        <v>0</v>
      </c>
      <c r="I65" s="451">
        <f t="shared" si="138"/>
        <v>0</v>
      </c>
      <c r="J65" s="451">
        <f t="shared" si="138"/>
        <v>0</v>
      </c>
      <c r="K65" s="451">
        <f t="shared" si="138"/>
        <v>0</v>
      </c>
      <c r="L65" s="451">
        <f t="shared" si="138"/>
        <v>0</v>
      </c>
      <c r="M65" s="451">
        <f t="shared" si="138"/>
        <v>0</v>
      </c>
      <c r="N65" s="451">
        <f t="shared" si="138"/>
        <v>0</v>
      </c>
      <c r="O65" s="451">
        <f t="shared" si="138"/>
        <v>0</v>
      </c>
      <c r="P65" s="451">
        <f t="shared" si="138"/>
        <v>0</v>
      </c>
      <c r="Q65" s="451">
        <f t="shared" si="138"/>
        <v>0</v>
      </c>
      <c r="R65" s="451">
        <f t="shared" si="138"/>
        <v>0</v>
      </c>
      <c r="S65" s="451">
        <f t="shared" si="138"/>
        <v>0</v>
      </c>
      <c r="T65" s="451">
        <f t="shared" si="138"/>
        <v>0</v>
      </c>
      <c r="U65" s="451">
        <f t="shared" si="138"/>
        <v>0</v>
      </c>
      <c r="V65" s="451">
        <f t="shared" si="138"/>
        <v>0</v>
      </c>
      <c r="W65" s="451">
        <f t="shared" si="138"/>
        <v>0</v>
      </c>
      <c r="X65" s="451">
        <f t="shared" si="138"/>
        <v>0</v>
      </c>
      <c r="Y65" s="451">
        <f t="shared" si="138"/>
        <v>-500</v>
      </c>
      <c r="Z65" s="451">
        <f t="shared" si="138"/>
        <v>0</v>
      </c>
      <c r="AA65" s="451">
        <f t="shared" si="138"/>
        <v>0</v>
      </c>
      <c r="AB65" s="451">
        <f t="shared" si="138"/>
        <v>0</v>
      </c>
      <c r="AC65" s="451">
        <f t="shared" si="138"/>
        <v>-600</v>
      </c>
      <c r="AD65" s="451">
        <f t="shared" si="138"/>
        <v>0</v>
      </c>
      <c r="AE65" s="451">
        <f t="shared" ref="AE65:AF65" si="139">AE1023</f>
        <v>0</v>
      </c>
      <c r="AF65" s="451">
        <f t="shared" si="139"/>
        <v>0</v>
      </c>
      <c r="AG65" s="451">
        <f t="shared" ref="AG65:CR65" si="140">AG1023</f>
        <v>0</v>
      </c>
      <c r="AH65" s="451">
        <f t="shared" si="140"/>
        <v>0</v>
      </c>
      <c r="AI65" s="451">
        <f t="shared" si="140"/>
        <v>0</v>
      </c>
      <c r="AJ65" s="451">
        <f t="shared" si="140"/>
        <v>0</v>
      </c>
      <c r="AK65" s="451">
        <f t="shared" si="140"/>
        <v>0</v>
      </c>
      <c r="AL65" s="451">
        <f t="shared" si="140"/>
        <v>0</v>
      </c>
      <c r="AM65" s="451">
        <f t="shared" si="140"/>
        <v>0</v>
      </c>
      <c r="AN65" s="451">
        <f t="shared" si="140"/>
        <v>0</v>
      </c>
      <c r="AO65" s="451">
        <f t="shared" si="140"/>
        <v>0</v>
      </c>
      <c r="AP65" s="451">
        <f t="shared" si="140"/>
        <v>0</v>
      </c>
      <c r="AQ65" s="451">
        <f t="shared" si="140"/>
        <v>76166.212499999994</v>
      </c>
      <c r="AR65" s="451">
        <f t="shared" si="140"/>
        <v>75998.801812499994</v>
      </c>
      <c r="AS65" s="451">
        <f t="shared" si="140"/>
        <v>75830.55407156251</v>
      </c>
      <c r="AT65" s="451">
        <f t="shared" si="140"/>
        <v>75661.465091920312</v>
      </c>
      <c r="AU65" s="451">
        <f t="shared" si="140"/>
        <v>105835.79697476956</v>
      </c>
      <c r="AV65" s="451">
        <f t="shared" si="140"/>
        <v>105604.3822096434</v>
      </c>
      <c r="AW65" s="451">
        <f t="shared" si="140"/>
        <v>105371.81037069163</v>
      </c>
      <c r="AX65" s="451">
        <f t="shared" si="140"/>
        <v>105138.07567254509</v>
      </c>
      <c r="AY65" s="451">
        <f t="shared" si="140"/>
        <v>117281.74663241496</v>
      </c>
      <c r="AZ65" s="451">
        <f t="shared" si="140"/>
        <v>117017.81155307704</v>
      </c>
      <c r="BA65" s="451">
        <f t="shared" si="140"/>
        <v>116752.55679834244</v>
      </c>
      <c r="BB65" s="451">
        <f t="shared" si="140"/>
        <v>116485.97576983416</v>
      </c>
      <c r="BC65" s="451">
        <f t="shared" si="140"/>
        <v>114139.02674072387</v>
      </c>
      <c r="BD65" s="451">
        <f t="shared" si="140"/>
        <v>113874.58993692751</v>
      </c>
      <c r="BE65" s="451">
        <f t="shared" si="140"/>
        <v>113608.83094911216</v>
      </c>
      <c r="BF65" s="451">
        <f t="shared" si="140"/>
        <v>113341.74316635772</v>
      </c>
      <c r="BG65" s="451">
        <f t="shared" si="140"/>
        <v>100509.61772861288</v>
      </c>
      <c r="BH65" s="451">
        <f t="shared" si="140"/>
        <v>100269.82631725595</v>
      </c>
      <c r="BI65" s="451">
        <f t="shared" si="140"/>
        <v>100028.83594884223</v>
      </c>
      <c r="BJ65" s="451">
        <f t="shared" si="140"/>
        <v>99786.64062858645</v>
      </c>
      <c r="BK65" s="451">
        <f t="shared" si="140"/>
        <v>70985.749072626684</v>
      </c>
      <c r="BL65" s="451">
        <f t="shared" si="140"/>
        <v>70811.30456798982</v>
      </c>
      <c r="BM65" s="451">
        <f t="shared" si="140"/>
        <v>70635.987840829766</v>
      </c>
      <c r="BN65" s="451">
        <f t="shared" si="140"/>
        <v>70459.79453003392</v>
      </c>
      <c r="BO65" s="451">
        <f t="shared" si="140"/>
        <v>75937.651767267904</v>
      </c>
      <c r="BP65" s="451">
        <f t="shared" si="140"/>
        <v>75745.373526104246</v>
      </c>
      <c r="BQ65" s="451">
        <f t="shared" si="140"/>
        <v>75552.133893734775</v>
      </c>
      <c r="BR65" s="451">
        <f t="shared" si="140"/>
        <v>75357.92806320345</v>
      </c>
      <c r="BS65" s="451">
        <f t="shared" si="140"/>
        <v>77161.760544038611</v>
      </c>
      <c r="BT65" s="451">
        <f t="shared" si="140"/>
        <v>76960.39097175881</v>
      </c>
      <c r="BU65" s="451">
        <f t="shared" si="140"/>
        <v>76758.014551617613</v>
      </c>
      <c r="BV65" s="451">
        <f t="shared" si="140"/>
        <v>76554.626249375695</v>
      </c>
      <c r="BW65" s="451">
        <f t="shared" si="140"/>
        <v>85251.153506278031</v>
      </c>
      <c r="BX65" s="451">
        <f t="shared" si="140"/>
        <v>85021.777461309437</v>
      </c>
      <c r="BY65" s="451">
        <f t="shared" si="140"/>
        <v>84791.254536116001</v>
      </c>
      <c r="BZ65" s="451">
        <f t="shared" si="140"/>
        <v>84559.578996296579</v>
      </c>
      <c r="CA65" s="451">
        <f t="shared" si="140"/>
        <v>76304.943342745828</v>
      </c>
      <c r="CB65" s="451">
        <f t="shared" si="140"/>
        <v>76093.204934459558</v>
      </c>
      <c r="CC65" s="451">
        <f t="shared" si="140"/>
        <v>75880.407834131853</v>
      </c>
      <c r="CD65" s="451">
        <f t="shared" si="140"/>
        <v>75666.546748302528</v>
      </c>
      <c r="CE65" s="451">
        <f t="shared" si="140"/>
        <v>60748.224451568785</v>
      </c>
      <c r="CF65" s="451">
        <f t="shared" si="140"/>
        <v>60574.312698826638</v>
      </c>
      <c r="CG65" s="451">
        <f t="shared" si="140"/>
        <v>60399.531387320778</v>
      </c>
      <c r="CH65" s="451">
        <f t="shared" si="140"/>
        <v>60223.876169257375</v>
      </c>
      <c r="CI65" s="451">
        <f t="shared" si="140"/>
        <v>46852.225972612738</v>
      </c>
      <c r="CJ65" s="451">
        <f t="shared" si="140"/>
        <v>46713.796164975807</v>
      </c>
      <c r="CK65" s="451">
        <f t="shared" si="140"/>
        <v>46574.67420830069</v>
      </c>
      <c r="CL65" s="451">
        <f t="shared" si="140"/>
        <v>46434.856641842198</v>
      </c>
      <c r="CM65" s="451">
        <f t="shared" si="140"/>
        <v>61410.859167160037</v>
      </c>
      <c r="CN65" s="451">
        <f t="shared" si="140"/>
        <v>61223.52752549584</v>
      </c>
      <c r="CO65" s="451">
        <f t="shared" si="140"/>
        <v>61035.259225623326</v>
      </c>
      <c r="CP65" s="451">
        <f t="shared" si="140"/>
        <v>60846.049584251443</v>
      </c>
      <c r="CQ65" s="451">
        <f t="shared" si="140"/>
        <v>85478.152011569531</v>
      </c>
      <c r="CR65" s="451">
        <f t="shared" si="140"/>
        <v>85208.838896627392</v>
      </c>
      <c r="CS65" s="451">
        <f t="shared" ref="CS65:DJ65" si="141">CS1023</f>
        <v>84938.179216110526</v>
      </c>
      <c r="CT65" s="451">
        <f t="shared" si="141"/>
        <v>84666.166237191093</v>
      </c>
      <c r="CU65" s="451">
        <f t="shared" si="141"/>
        <v>71310.067610997648</v>
      </c>
      <c r="CV65" s="451">
        <f t="shared" si="141"/>
        <v>71077.918386552628</v>
      </c>
      <c r="CW65" s="451">
        <f t="shared" si="141"/>
        <v>70844.608415985393</v>
      </c>
      <c r="CX65" s="451">
        <f t="shared" si="141"/>
        <v>70610.131895565326</v>
      </c>
      <c r="CY65" s="451">
        <f t="shared" si="141"/>
        <v>32550.471461667235</v>
      </c>
      <c r="CZ65" s="451">
        <f t="shared" si="141"/>
        <v>32440.931256475575</v>
      </c>
      <c r="DA65" s="451">
        <f t="shared" si="141"/>
        <v>32330.843350257961</v>
      </c>
      <c r="DB65" s="451">
        <f t="shared" si="141"/>
        <v>32220.205004509251</v>
      </c>
      <c r="DC65" s="451">
        <f t="shared" si="141"/>
        <v>28880.17412397833</v>
      </c>
      <c r="DD65" s="451">
        <f t="shared" si="141"/>
        <v>28779.663807098223</v>
      </c>
      <c r="DE65" s="451">
        <f t="shared" si="141"/>
        <v>28678.65093863372</v>
      </c>
      <c r="DF65" s="451">
        <f t="shared" si="141"/>
        <v>28577.13300582689</v>
      </c>
      <c r="DG65" s="451">
        <f t="shared" si="141"/>
        <v>25645.283137183993</v>
      </c>
      <c r="DH65" s="451">
        <f t="shared" si="141"/>
        <v>25552.937365369915</v>
      </c>
      <c r="DI65" s="451">
        <f t="shared" si="141"/>
        <v>25460.129864696766</v>
      </c>
      <c r="DJ65" s="451">
        <f t="shared" si="141"/>
        <v>25366.858326520254</v>
      </c>
    </row>
    <row r="66" spans="1:114" s="522" customFormat="1" x14ac:dyDescent="0.35">
      <c r="A66" s="5" t="s">
        <v>657</v>
      </c>
      <c r="B66" s="69" t="s">
        <v>654</v>
      </c>
      <c r="C66" s="451">
        <f>C1277</f>
        <v>0</v>
      </c>
      <c r="D66" s="451">
        <f t="shared" ref="D66:E66" si="142">D1277</f>
        <v>0</v>
      </c>
      <c r="E66" s="451">
        <f t="shared" si="142"/>
        <v>0</v>
      </c>
      <c r="F66" s="451">
        <f t="shared" ref="F66:AD66" si="143">F1277</f>
        <v>0</v>
      </c>
      <c r="G66" s="451">
        <f t="shared" si="143"/>
        <v>0</v>
      </c>
      <c r="H66" s="451">
        <f t="shared" si="143"/>
        <v>0</v>
      </c>
      <c r="I66" s="451">
        <f t="shared" si="143"/>
        <v>0</v>
      </c>
      <c r="J66" s="451">
        <f t="shared" si="143"/>
        <v>0</v>
      </c>
      <c r="K66" s="451">
        <f t="shared" si="143"/>
        <v>0</v>
      </c>
      <c r="L66" s="451">
        <f t="shared" si="143"/>
        <v>0</v>
      </c>
      <c r="M66" s="451">
        <f t="shared" si="143"/>
        <v>0</v>
      </c>
      <c r="N66" s="451">
        <f t="shared" si="143"/>
        <v>0</v>
      </c>
      <c r="O66" s="451">
        <f t="shared" si="143"/>
        <v>0</v>
      </c>
      <c r="P66" s="451">
        <f t="shared" si="143"/>
        <v>0</v>
      </c>
      <c r="Q66" s="451">
        <f t="shared" si="143"/>
        <v>0</v>
      </c>
      <c r="R66" s="451">
        <f t="shared" si="143"/>
        <v>0</v>
      </c>
      <c r="S66" s="451">
        <f t="shared" si="143"/>
        <v>0</v>
      </c>
      <c r="T66" s="451">
        <f t="shared" si="143"/>
        <v>0</v>
      </c>
      <c r="U66" s="451">
        <f t="shared" si="143"/>
        <v>0</v>
      </c>
      <c r="V66" s="451">
        <f t="shared" si="143"/>
        <v>0</v>
      </c>
      <c r="W66" s="451">
        <f t="shared" si="143"/>
        <v>0</v>
      </c>
      <c r="X66" s="451">
        <f t="shared" si="143"/>
        <v>0</v>
      </c>
      <c r="Y66" s="451">
        <f t="shared" si="143"/>
        <v>0</v>
      </c>
      <c r="Z66" s="451">
        <f t="shared" si="143"/>
        <v>0</v>
      </c>
      <c r="AA66" s="451">
        <f t="shared" si="143"/>
        <v>0</v>
      </c>
      <c r="AB66" s="451">
        <f t="shared" si="143"/>
        <v>0</v>
      </c>
      <c r="AC66" s="451">
        <f t="shared" si="143"/>
        <v>0</v>
      </c>
      <c r="AD66" s="451">
        <f t="shared" si="143"/>
        <v>0</v>
      </c>
      <c r="AE66" s="451">
        <f t="shared" ref="AE66:AF66" si="144">AE1277</f>
        <v>0</v>
      </c>
      <c r="AF66" s="451">
        <f t="shared" si="144"/>
        <v>0</v>
      </c>
      <c r="AG66" s="451">
        <f t="shared" ref="AG66:CR66" si="145">AG1277</f>
        <v>0</v>
      </c>
      <c r="AH66" s="451">
        <f t="shared" si="145"/>
        <v>0</v>
      </c>
      <c r="AI66" s="451">
        <f t="shared" si="145"/>
        <v>0</v>
      </c>
      <c r="AJ66" s="451">
        <f t="shared" si="145"/>
        <v>0</v>
      </c>
      <c r="AK66" s="451">
        <f t="shared" si="145"/>
        <v>0</v>
      </c>
      <c r="AL66" s="451">
        <f t="shared" si="145"/>
        <v>0</v>
      </c>
      <c r="AM66" s="451">
        <f t="shared" si="145"/>
        <v>0</v>
      </c>
      <c r="AN66" s="451">
        <f t="shared" si="145"/>
        <v>0</v>
      </c>
      <c r="AO66" s="451">
        <f t="shared" si="145"/>
        <v>0</v>
      </c>
      <c r="AP66" s="451">
        <f t="shared" si="145"/>
        <v>0</v>
      </c>
      <c r="AQ66" s="451">
        <f t="shared" si="145"/>
        <v>0</v>
      </c>
      <c r="AR66" s="451">
        <f t="shared" si="145"/>
        <v>0</v>
      </c>
      <c r="AS66" s="451">
        <f t="shared" si="145"/>
        <v>0</v>
      </c>
      <c r="AT66" s="451">
        <f t="shared" si="145"/>
        <v>0</v>
      </c>
      <c r="AU66" s="451">
        <f t="shared" si="145"/>
        <v>0</v>
      </c>
      <c r="AV66" s="451">
        <f t="shared" si="145"/>
        <v>0</v>
      </c>
      <c r="AW66" s="451">
        <f t="shared" si="145"/>
        <v>0</v>
      </c>
      <c r="AX66" s="451">
        <f t="shared" si="145"/>
        <v>0</v>
      </c>
      <c r="AY66" s="451">
        <f t="shared" si="145"/>
        <v>0</v>
      </c>
      <c r="AZ66" s="451">
        <f t="shared" si="145"/>
        <v>0</v>
      </c>
      <c r="BA66" s="451">
        <f t="shared" si="145"/>
        <v>0</v>
      </c>
      <c r="BB66" s="451">
        <f t="shared" si="145"/>
        <v>0</v>
      </c>
      <c r="BC66" s="451">
        <f t="shared" si="145"/>
        <v>0</v>
      </c>
      <c r="BD66" s="451">
        <f t="shared" si="145"/>
        <v>0</v>
      </c>
      <c r="BE66" s="451">
        <f t="shared" si="145"/>
        <v>0</v>
      </c>
      <c r="BF66" s="451">
        <f t="shared" si="145"/>
        <v>0</v>
      </c>
      <c r="BG66" s="451">
        <f t="shared" si="145"/>
        <v>0</v>
      </c>
      <c r="BH66" s="451">
        <f t="shared" si="145"/>
        <v>0</v>
      </c>
      <c r="BI66" s="451">
        <f t="shared" si="145"/>
        <v>0</v>
      </c>
      <c r="BJ66" s="451">
        <f t="shared" si="145"/>
        <v>0</v>
      </c>
      <c r="BK66" s="451">
        <f t="shared" si="145"/>
        <v>0</v>
      </c>
      <c r="BL66" s="451">
        <f t="shared" si="145"/>
        <v>0</v>
      </c>
      <c r="BM66" s="451">
        <f t="shared" si="145"/>
        <v>0</v>
      </c>
      <c r="BN66" s="451">
        <f t="shared" si="145"/>
        <v>0</v>
      </c>
      <c r="BO66" s="451">
        <f t="shared" si="145"/>
        <v>0</v>
      </c>
      <c r="BP66" s="451">
        <f t="shared" si="145"/>
        <v>0</v>
      </c>
      <c r="BQ66" s="451">
        <f t="shared" si="145"/>
        <v>0</v>
      </c>
      <c r="BR66" s="451">
        <f t="shared" si="145"/>
        <v>0</v>
      </c>
      <c r="BS66" s="451">
        <f t="shared" si="145"/>
        <v>0</v>
      </c>
      <c r="BT66" s="451">
        <f t="shared" si="145"/>
        <v>0</v>
      </c>
      <c r="BU66" s="451">
        <f t="shared" si="145"/>
        <v>0</v>
      </c>
      <c r="BV66" s="451">
        <f t="shared" si="145"/>
        <v>0</v>
      </c>
      <c r="BW66" s="451">
        <f t="shared" si="145"/>
        <v>0</v>
      </c>
      <c r="BX66" s="451">
        <f t="shared" si="145"/>
        <v>0</v>
      </c>
      <c r="BY66" s="451">
        <f t="shared" si="145"/>
        <v>0</v>
      </c>
      <c r="BZ66" s="451">
        <f t="shared" si="145"/>
        <v>0</v>
      </c>
      <c r="CA66" s="451">
        <f t="shared" si="145"/>
        <v>0</v>
      </c>
      <c r="CB66" s="451">
        <f t="shared" si="145"/>
        <v>0</v>
      </c>
      <c r="CC66" s="451">
        <f t="shared" si="145"/>
        <v>0</v>
      </c>
      <c r="CD66" s="451">
        <f t="shared" si="145"/>
        <v>0</v>
      </c>
      <c r="CE66" s="451">
        <f t="shared" si="145"/>
        <v>0</v>
      </c>
      <c r="CF66" s="451">
        <f t="shared" si="145"/>
        <v>0</v>
      </c>
      <c r="CG66" s="451">
        <f t="shared" si="145"/>
        <v>0</v>
      </c>
      <c r="CH66" s="451">
        <f t="shared" si="145"/>
        <v>0</v>
      </c>
      <c r="CI66" s="451">
        <f t="shared" si="145"/>
        <v>0</v>
      </c>
      <c r="CJ66" s="451">
        <f t="shared" si="145"/>
        <v>0</v>
      </c>
      <c r="CK66" s="451">
        <f t="shared" si="145"/>
        <v>0</v>
      </c>
      <c r="CL66" s="451">
        <f t="shared" si="145"/>
        <v>0</v>
      </c>
      <c r="CM66" s="451">
        <f t="shared" si="145"/>
        <v>0</v>
      </c>
      <c r="CN66" s="451">
        <f t="shared" si="145"/>
        <v>0</v>
      </c>
      <c r="CO66" s="451">
        <f t="shared" si="145"/>
        <v>0</v>
      </c>
      <c r="CP66" s="451">
        <f t="shared" si="145"/>
        <v>0</v>
      </c>
      <c r="CQ66" s="451">
        <f t="shared" si="145"/>
        <v>0</v>
      </c>
      <c r="CR66" s="451">
        <f t="shared" si="145"/>
        <v>0</v>
      </c>
      <c r="CS66" s="451">
        <f t="shared" ref="CS66:DJ66" si="146">CS1277</f>
        <v>0</v>
      </c>
      <c r="CT66" s="451">
        <f t="shared" si="146"/>
        <v>0</v>
      </c>
      <c r="CU66" s="451">
        <f t="shared" si="146"/>
        <v>0</v>
      </c>
      <c r="CV66" s="451">
        <f t="shared" si="146"/>
        <v>0</v>
      </c>
      <c r="CW66" s="451">
        <f t="shared" si="146"/>
        <v>0</v>
      </c>
      <c r="CX66" s="451">
        <f t="shared" si="146"/>
        <v>0</v>
      </c>
      <c r="CY66" s="451">
        <f t="shared" si="146"/>
        <v>0</v>
      </c>
      <c r="CZ66" s="451">
        <f t="shared" si="146"/>
        <v>0</v>
      </c>
      <c r="DA66" s="451">
        <f t="shared" si="146"/>
        <v>0</v>
      </c>
      <c r="DB66" s="451">
        <f t="shared" si="146"/>
        <v>0</v>
      </c>
      <c r="DC66" s="451">
        <f t="shared" si="146"/>
        <v>0</v>
      </c>
      <c r="DD66" s="451">
        <f t="shared" si="146"/>
        <v>0</v>
      </c>
      <c r="DE66" s="451">
        <f t="shared" si="146"/>
        <v>0</v>
      </c>
      <c r="DF66" s="451">
        <f t="shared" si="146"/>
        <v>0</v>
      </c>
      <c r="DG66" s="451">
        <f t="shared" si="146"/>
        <v>0</v>
      </c>
      <c r="DH66" s="451">
        <f t="shared" si="146"/>
        <v>0</v>
      </c>
      <c r="DI66" s="451">
        <f t="shared" si="146"/>
        <v>0</v>
      </c>
      <c r="DJ66" s="451">
        <f t="shared" si="146"/>
        <v>0</v>
      </c>
    </row>
    <row r="67" spans="1:114" s="522" customFormat="1" x14ac:dyDescent="0.35">
      <c r="A67" s="5" t="s">
        <v>657</v>
      </c>
      <c r="B67" s="69" t="s">
        <v>668</v>
      </c>
      <c r="C67" s="451">
        <f t="shared" ref="C67:AD67" si="147">SUM(C62:C66)</f>
        <v>62100</v>
      </c>
      <c r="D67" s="451">
        <f t="shared" si="147"/>
        <v>61200</v>
      </c>
      <c r="E67" s="451">
        <f t="shared" si="147"/>
        <v>81200</v>
      </c>
      <c r="F67" s="451">
        <f t="shared" si="147"/>
        <v>46300</v>
      </c>
      <c r="G67" s="451">
        <f t="shared" si="147"/>
        <v>67100</v>
      </c>
      <c r="H67" s="451">
        <f t="shared" si="147"/>
        <v>66600</v>
      </c>
      <c r="I67" s="451">
        <f t="shared" si="147"/>
        <v>43100</v>
      </c>
      <c r="J67" s="451">
        <f t="shared" si="147"/>
        <v>16900</v>
      </c>
      <c r="K67" s="451">
        <f t="shared" si="147"/>
        <v>59900</v>
      </c>
      <c r="L67" s="451">
        <f t="shared" si="147"/>
        <v>85900</v>
      </c>
      <c r="M67" s="451">
        <f t="shared" si="147"/>
        <v>120000</v>
      </c>
      <c r="N67" s="451">
        <f t="shared" si="147"/>
        <v>95000</v>
      </c>
      <c r="O67" s="451">
        <f t="shared" si="147"/>
        <v>93300</v>
      </c>
      <c r="P67" s="451">
        <f t="shared" si="147"/>
        <v>104600</v>
      </c>
      <c r="Q67" s="451">
        <f t="shared" si="147"/>
        <v>104600</v>
      </c>
      <c r="R67" s="451">
        <f t="shared" si="147"/>
        <v>101500</v>
      </c>
      <c r="S67" s="451">
        <f t="shared" si="147"/>
        <v>135600</v>
      </c>
      <c r="T67" s="451">
        <f t="shared" si="147"/>
        <v>96200</v>
      </c>
      <c r="U67" s="451">
        <f t="shared" si="147"/>
        <v>72600</v>
      </c>
      <c r="V67" s="451">
        <f t="shared" si="147"/>
        <v>76900</v>
      </c>
      <c r="W67" s="451">
        <f t="shared" si="147"/>
        <v>48000</v>
      </c>
      <c r="X67" s="451">
        <f t="shared" si="147"/>
        <v>67000</v>
      </c>
      <c r="Y67" s="451">
        <f t="shared" si="147"/>
        <v>87800</v>
      </c>
      <c r="Z67" s="451">
        <f t="shared" si="147"/>
        <v>104200</v>
      </c>
      <c r="AA67" s="451">
        <f t="shared" si="147"/>
        <v>92000</v>
      </c>
      <c r="AB67" s="451">
        <f t="shared" si="147"/>
        <v>89700</v>
      </c>
      <c r="AC67" s="451">
        <f t="shared" si="147"/>
        <v>123300</v>
      </c>
      <c r="AD67" s="451">
        <f t="shared" si="147"/>
        <v>151013.04864743381</v>
      </c>
      <c r="AE67" s="451">
        <f t="shared" ref="AE67:AF67" si="148">SUM(AE62:AE66)</f>
        <v>149868.22894445481</v>
      </c>
      <c r="AF67" s="451">
        <f t="shared" si="148"/>
        <v>141972.62142702815</v>
      </c>
      <c r="AG67" s="451">
        <f t="shared" ref="AG67:CR67" si="149">SUM(AG62:AG66)</f>
        <v>143642.42426316036</v>
      </c>
      <c r="AH67" s="451">
        <f t="shared" si="149"/>
        <v>159817.33542681229</v>
      </c>
      <c r="AI67" s="451">
        <f t="shared" si="149"/>
        <v>127357.29808614633</v>
      </c>
      <c r="AJ67" s="451">
        <f t="shared" si="149"/>
        <v>121043.5735394995</v>
      </c>
      <c r="AK67" s="451">
        <f t="shared" si="149"/>
        <v>123337.08140438885</v>
      </c>
      <c r="AL67" s="451">
        <f t="shared" si="149"/>
        <v>136323.32379865437</v>
      </c>
      <c r="AM67" s="451">
        <f t="shared" si="149"/>
        <v>115209.31787237845</v>
      </c>
      <c r="AN67" s="451">
        <f t="shared" si="149"/>
        <v>108366.25294546604</v>
      </c>
      <c r="AO67" s="451">
        <f t="shared" si="149"/>
        <v>108670.39885971835</v>
      </c>
      <c r="AP67" s="451">
        <f t="shared" si="149"/>
        <v>121435.82338252732</v>
      </c>
      <c r="AQ67" s="451">
        <f t="shared" si="149"/>
        <v>192037.38796145516</v>
      </c>
      <c r="AR67" s="451">
        <f t="shared" si="149"/>
        <v>183724.9669605649</v>
      </c>
      <c r="AS67" s="451">
        <f t="shared" si="149"/>
        <v>181700.64737800322</v>
      </c>
      <c r="AT67" s="451">
        <f t="shared" si="149"/>
        <v>195686.11518699414</v>
      </c>
      <c r="AU67" s="451">
        <f t="shared" si="149"/>
        <v>248146.45964578426</v>
      </c>
      <c r="AV67" s="451">
        <f t="shared" si="149"/>
        <v>238735.49785495739</v>
      </c>
      <c r="AW67" s="451">
        <f t="shared" si="149"/>
        <v>237893.79189287458</v>
      </c>
      <c r="AX67" s="451">
        <f t="shared" si="149"/>
        <v>254161.71554843299</v>
      </c>
      <c r="AY67" s="451">
        <f t="shared" si="149"/>
        <v>241121.65190530266</v>
      </c>
      <c r="AZ67" s="451">
        <f t="shared" si="149"/>
        <v>232064.52272881658</v>
      </c>
      <c r="BA67" s="451">
        <f t="shared" si="149"/>
        <v>229788.79427923952</v>
      </c>
      <c r="BB67" s="451">
        <f t="shared" si="149"/>
        <v>244650.43612413271</v>
      </c>
      <c r="BC67" s="451">
        <f t="shared" si="149"/>
        <v>182175.08414576878</v>
      </c>
      <c r="BD67" s="451">
        <f t="shared" si="149"/>
        <v>174588.73554191866</v>
      </c>
      <c r="BE67" s="451">
        <f t="shared" si="149"/>
        <v>168316.40651181262</v>
      </c>
      <c r="BF67" s="451">
        <f t="shared" si="149"/>
        <v>179137.94356344128</v>
      </c>
      <c r="BG67" s="451">
        <f t="shared" si="149"/>
        <v>173587.69394318433</v>
      </c>
      <c r="BH67" s="451">
        <f t="shared" si="149"/>
        <v>165238.85675669124</v>
      </c>
      <c r="BI67" s="451">
        <f t="shared" si="149"/>
        <v>158233.61642946536</v>
      </c>
      <c r="BJ67" s="451">
        <f t="shared" si="149"/>
        <v>170133.94233649489</v>
      </c>
      <c r="BK67" s="451">
        <f t="shared" si="149"/>
        <v>120222.16400040942</v>
      </c>
      <c r="BL67" s="451">
        <f t="shared" si="149"/>
        <v>114576.84419888345</v>
      </c>
      <c r="BM67" s="451">
        <f t="shared" si="149"/>
        <v>109979.8445731691</v>
      </c>
      <c r="BN67" s="451">
        <f t="shared" si="149"/>
        <v>118230.42202503033</v>
      </c>
      <c r="BO67" s="451">
        <f t="shared" si="149"/>
        <v>103155.09848456761</v>
      </c>
      <c r="BP67" s="451">
        <f t="shared" si="149"/>
        <v>100197.48080440889</v>
      </c>
      <c r="BQ67" s="451">
        <f t="shared" si="149"/>
        <v>98090.600573219359</v>
      </c>
      <c r="BR67" s="451">
        <f t="shared" si="149"/>
        <v>102166.41361488859</v>
      </c>
      <c r="BS67" s="451">
        <f t="shared" si="149"/>
        <v>116650.2118759696</v>
      </c>
      <c r="BT67" s="451">
        <f t="shared" si="149"/>
        <v>112070.92380155066</v>
      </c>
      <c r="BU67" s="451">
        <f t="shared" si="149"/>
        <v>108420.37457188584</v>
      </c>
      <c r="BV67" s="451">
        <f t="shared" si="149"/>
        <v>114765.38856875405</v>
      </c>
      <c r="BW67" s="451">
        <f t="shared" si="149"/>
        <v>116312.27209965723</v>
      </c>
      <c r="BX67" s="451">
        <f t="shared" si="149"/>
        <v>112374.10577488216</v>
      </c>
      <c r="BY67" s="451">
        <f t="shared" si="149"/>
        <v>108434.79256988227</v>
      </c>
      <c r="BZ67" s="451">
        <f t="shared" si="149"/>
        <v>114815.49969998095</v>
      </c>
      <c r="CA67" s="451">
        <f t="shared" si="149"/>
        <v>78526.558332732966</v>
      </c>
      <c r="CB67" s="451">
        <f t="shared" si="149"/>
        <v>78049.552462955689</v>
      </c>
      <c r="CC67" s="451">
        <f t="shared" si="149"/>
        <v>77571.487901136978</v>
      </c>
      <c r="CD67" s="451">
        <f t="shared" si="149"/>
        <v>77830.570776255423</v>
      </c>
      <c r="CE67" s="451">
        <f t="shared" si="149"/>
        <v>60748.224451568785</v>
      </c>
      <c r="CF67" s="451">
        <f t="shared" si="149"/>
        <v>60574.312698826638</v>
      </c>
      <c r="CG67" s="451">
        <f t="shared" si="149"/>
        <v>60399.531387320778</v>
      </c>
      <c r="CH67" s="451">
        <f t="shared" si="149"/>
        <v>60223.876169257375</v>
      </c>
      <c r="CI67" s="451">
        <f t="shared" si="149"/>
        <v>46852.225972612738</v>
      </c>
      <c r="CJ67" s="451">
        <f t="shared" si="149"/>
        <v>46713.796164975807</v>
      </c>
      <c r="CK67" s="451">
        <f t="shared" si="149"/>
        <v>46574.67420830069</v>
      </c>
      <c r="CL67" s="451">
        <f t="shared" si="149"/>
        <v>46434.856641842198</v>
      </c>
      <c r="CM67" s="451">
        <f t="shared" si="149"/>
        <v>61410.859167160037</v>
      </c>
      <c r="CN67" s="451">
        <f t="shared" si="149"/>
        <v>61223.52752549584</v>
      </c>
      <c r="CO67" s="451">
        <f t="shared" si="149"/>
        <v>61035.259225623326</v>
      </c>
      <c r="CP67" s="451">
        <f t="shared" si="149"/>
        <v>60846.049584251443</v>
      </c>
      <c r="CQ67" s="451">
        <f t="shared" si="149"/>
        <v>85478.152011569531</v>
      </c>
      <c r="CR67" s="451">
        <f t="shared" si="149"/>
        <v>85208.838896627392</v>
      </c>
      <c r="CS67" s="451">
        <f t="shared" ref="CS67:DJ67" si="150">SUM(CS62:CS66)</f>
        <v>84938.179216110526</v>
      </c>
      <c r="CT67" s="451">
        <f t="shared" si="150"/>
        <v>84666.166237191093</v>
      </c>
      <c r="CU67" s="451">
        <f t="shared" si="150"/>
        <v>71310.067610997648</v>
      </c>
      <c r="CV67" s="451">
        <f t="shared" si="150"/>
        <v>71077.918386552628</v>
      </c>
      <c r="CW67" s="451">
        <f t="shared" si="150"/>
        <v>70844.608415985393</v>
      </c>
      <c r="CX67" s="451">
        <f t="shared" si="150"/>
        <v>70610.131895565326</v>
      </c>
      <c r="CY67" s="451">
        <f t="shared" si="150"/>
        <v>32550.471461667235</v>
      </c>
      <c r="CZ67" s="451">
        <f t="shared" si="150"/>
        <v>32440.931256475575</v>
      </c>
      <c r="DA67" s="451">
        <f t="shared" si="150"/>
        <v>32330.843350257961</v>
      </c>
      <c r="DB67" s="451">
        <f t="shared" si="150"/>
        <v>32220.205004509251</v>
      </c>
      <c r="DC67" s="451">
        <f t="shared" si="150"/>
        <v>28880.17412397833</v>
      </c>
      <c r="DD67" s="451">
        <f t="shared" si="150"/>
        <v>28779.663807098223</v>
      </c>
      <c r="DE67" s="451">
        <f t="shared" si="150"/>
        <v>28678.65093863372</v>
      </c>
      <c r="DF67" s="451">
        <f t="shared" si="150"/>
        <v>28577.13300582689</v>
      </c>
      <c r="DG67" s="451">
        <f t="shared" si="150"/>
        <v>25645.283137183993</v>
      </c>
      <c r="DH67" s="451">
        <f t="shared" si="150"/>
        <v>25552.937365369915</v>
      </c>
      <c r="DI67" s="451">
        <f t="shared" si="150"/>
        <v>25460.129864696766</v>
      </c>
      <c r="DJ67" s="451">
        <f t="shared" si="150"/>
        <v>25366.858326520254</v>
      </c>
    </row>
    <row r="68" spans="1:114" s="522" customFormat="1" x14ac:dyDescent="0.35">
      <c r="B68" s="463"/>
      <c r="C68" s="451"/>
      <c r="D68" s="451"/>
      <c r="E68" s="451"/>
      <c r="F68" s="451"/>
      <c r="G68" s="451"/>
      <c r="H68" s="451"/>
      <c r="I68" s="451"/>
      <c r="J68" s="451"/>
      <c r="K68" s="451"/>
      <c r="L68" s="451"/>
      <c r="M68" s="451"/>
      <c r="N68" s="451"/>
      <c r="O68" s="451"/>
      <c r="P68" s="451"/>
      <c r="Q68" s="451"/>
      <c r="R68" s="451"/>
      <c r="S68" s="451"/>
      <c r="T68" s="451"/>
      <c r="U68" s="451"/>
      <c r="V68" s="451"/>
      <c r="W68" s="451"/>
      <c r="X68" s="451"/>
      <c r="Y68" s="451"/>
      <c r="Z68" s="451"/>
      <c r="AA68" s="451"/>
      <c r="AB68" s="451"/>
      <c r="AC68" s="451"/>
      <c r="AD68" s="451"/>
      <c r="AE68" s="451"/>
      <c r="AF68" s="451"/>
      <c r="AG68" s="451"/>
      <c r="AH68" s="451"/>
      <c r="AI68" s="451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451"/>
      <c r="AX68" s="451"/>
      <c r="AY68" s="451"/>
      <c r="AZ68" s="451"/>
      <c r="BA68" s="451"/>
      <c r="BB68" s="451"/>
      <c r="BC68" s="451"/>
      <c r="BD68" s="451"/>
      <c r="BE68" s="451"/>
      <c r="BF68" s="451"/>
      <c r="BG68" s="451"/>
      <c r="BH68" s="451"/>
      <c r="BI68" s="451"/>
      <c r="BJ68" s="451"/>
      <c r="BK68" s="451"/>
      <c r="BL68" s="451"/>
      <c r="BM68" s="451"/>
      <c r="BN68" s="451"/>
      <c r="BO68" s="451"/>
      <c r="BP68" s="451"/>
      <c r="BQ68" s="451"/>
      <c r="BR68" s="451"/>
      <c r="BS68" s="451"/>
      <c r="BT68" s="451"/>
      <c r="BU68" s="451"/>
      <c r="BV68" s="451"/>
      <c r="BW68" s="451"/>
      <c r="BX68" s="451"/>
      <c r="BY68" s="451"/>
      <c r="BZ68" s="451"/>
      <c r="CA68" s="451"/>
      <c r="CB68" s="451"/>
      <c r="CC68" s="451"/>
      <c r="CD68" s="451"/>
      <c r="CE68" s="451"/>
      <c r="CF68" s="451"/>
      <c r="CG68" s="451"/>
      <c r="CH68" s="451"/>
      <c r="CI68" s="451"/>
      <c r="CJ68" s="451"/>
      <c r="CK68" s="451"/>
      <c r="CL68" s="451"/>
      <c r="CM68" s="451"/>
      <c r="CN68" s="451"/>
      <c r="CO68" s="451"/>
      <c r="CP68" s="451"/>
      <c r="CQ68" s="451"/>
      <c r="CR68" s="451"/>
      <c r="CS68" s="451"/>
      <c r="CT68" s="451"/>
      <c r="CU68" s="451"/>
      <c r="CV68" s="451"/>
      <c r="CW68" s="451"/>
    </row>
    <row r="69" spans="1:114" s="522" customFormat="1" x14ac:dyDescent="0.35">
      <c r="A69" s="5" t="s">
        <v>657</v>
      </c>
      <c r="B69" s="314" t="s">
        <v>674</v>
      </c>
      <c r="C69" s="557"/>
      <c r="D69" s="557"/>
      <c r="E69" s="557"/>
      <c r="F69" s="557"/>
      <c r="G69" s="558"/>
      <c r="H69" s="558"/>
      <c r="I69" s="558"/>
      <c r="J69" s="558"/>
      <c r="K69" s="558"/>
      <c r="L69" s="558"/>
      <c r="M69" s="558"/>
      <c r="N69" s="558"/>
      <c r="O69" s="558"/>
      <c r="P69" s="558"/>
      <c r="Q69" s="558"/>
      <c r="R69" s="558"/>
      <c r="S69" s="558"/>
      <c r="T69" s="558"/>
      <c r="U69" s="558"/>
      <c r="V69" s="558"/>
      <c r="W69" s="558"/>
      <c r="X69" s="558"/>
      <c r="Y69" s="558"/>
      <c r="Z69" s="558"/>
      <c r="AA69" s="558"/>
      <c r="AB69" s="558"/>
      <c r="AC69" s="558"/>
      <c r="AD69" s="558"/>
      <c r="AE69" s="558"/>
      <c r="AF69" s="558"/>
      <c r="AG69" s="558"/>
      <c r="AH69" s="558"/>
      <c r="AI69" s="558"/>
      <c r="AJ69" s="558"/>
      <c r="AK69" s="558"/>
      <c r="AL69" s="558"/>
      <c r="AM69" s="558"/>
      <c r="AN69" s="558"/>
      <c r="AO69" s="558"/>
      <c r="AP69" s="558"/>
      <c r="AQ69" s="558"/>
      <c r="AR69" s="558"/>
      <c r="AS69" s="558"/>
      <c r="AT69" s="558"/>
      <c r="AU69" s="558"/>
      <c r="AV69" s="558"/>
      <c r="AW69" s="558"/>
      <c r="AX69" s="558"/>
      <c r="AY69" s="558"/>
      <c r="AZ69" s="558"/>
      <c r="BA69" s="558"/>
      <c r="BB69" s="558"/>
      <c r="BC69" s="558"/>
      <c r="BD69" s="558"/>
      <c r="BE69" s="558"/>
      <c r="BF69" s="558"/>
      <c r="BG69" s="558"/>
      <c r="BH69" s="558"/>
      <c r="BI69" s="558"/>
      <c r="BJ69" s="558"/>
      <c r="BK69" s="558"/>
      <c r="BL69" s="558"/>
      <c r="BM69" s="558"/>
      <c r="BN69" s="558"/>
      <c r="BO69" s="558"/>
      <c r="BP69" s="558"/>
      <c r="BQ69" s="558"/>
      <c r="BR69" s="558"/>
      <c r="BS69" s="558"/>
      <c r="BT69" s="558"/>
      <c r="BU69" s="558"/>
      <c r="BV69" s="558"/>
      <c r="BW69" s="558"/>
      <c r="BX69" s="558"/>
      <c r="BY69" s="558"/>
      <c r="BZ69" s="558"/>
      <c r="CA69" s="558"/>
      <c r="CB69" s="558"/>
      <c r="CC69" s="558"/>
      <c r="CD69" s="523"/>
      <c r="CE69" s="451"/>
      <c r="CF69" s="451"/>
      <c r="CG69" s="451"/>
      <c r="CH69" s="451"/>
      <c r="CI69" s="451"/>
      <c r="CJ69" s="451"/>
      <c r="CK69" s="451"/>
      <c r="CL69" s="451"/>
      <c r="CM69" s="451"/>
      <c r="CN69" s="451"/>
      <c r="CO69" s="451"/>
      <c r="CP69" s="451"/>
      <c r="CQ69" s="451"/>
      <c r="CR69" s="451"/>
      <c r="CS69" s="451"/>
      <c r="CT69" s="451"/>
      <c r="CU69" s="451"/>
      <c r="CV69" s="451"/>
      <c r="CW69" s="451"/>
    </row>
    <row r="70" spans="1:114" s="522" customFormat="1" x14ac:dyDescent="0.35">
      <c r="A70" s="5" t="s">
        <v>657</v>
      </c>
      <c r="B70" s="69" t="s">
        <v>130</v>
      </c>
      <c r="C70" s="451">
        <f>C238</f>
        <v>20900</v>
      </c>
      <c r="D70" s="451">
        <f t="shared" ref="D70:E70" si="151">D238</f>
        <v>6000</v>
      </c>
      <c r="E70" s="451">
        <f t="shared" si="151"/>
        <v>17800</v>
      </c>
      <c r="F70" s="451">
        <f t="shared" ref="F70:AD70" si="152">F238</f>
        <v>9900</v>
      </c>
      <c r="G70" s="451">
        <f t="shared" si="152"/>
        <v>13200</v>
      </c>
      <c r="H70" s="451">
        <f t="shared" si="152"/>
        <v>16000</v>
      </c>
      <c r="I70" s="451">
        <f t="shared" si="152"/>
        <v>13500</v>
      </c>
      <c r="J70" s="451">
        <f t="shared" si="152"/>
        <v>17700</v>
      </c>
      <c r="K70" s="451">
        <f t="shared" si="152"/>
        <v>33500</v>
      </c>
      <c r="L70" s="451">
        <f t="shared" si="152"/>
        <v>31800</v>
      </c>
      <c r="M70" s="451">
        <f t="shared" si="152"/>
        <v>16900</v>
      </c>
      <c r="N70" s="451">
        <f t="shared" si="152"/>
        <v>23300</v>
      </c>
      <c r="O70" s="451">
        <f t="shared" si="152"/>
        <v>17000</v>
      </c>
      <c r="P70" s="451">
        <f t="shared" si="152"/>
        <v>18300</v>
      </c>
      <c r="Q70" s="451">
        <f t="shared" si="152"/>
        <v>12100</v>
      </c>
      <c r="R70" s="451">
        <f t="shared" si="152"/>
        <v>20900</v>
      </c>
      <c r="S70" s="451">
        <f t="shared" si="152"/>
        <v>24300</v>
      </c>
      <c r="T70" s="451">
        <f t="shared" si="152"/>
        <v>24200</v>
      </c>
      <c r="U70" s="451">
        <f t="shared" si="152"/>
        <v>18600</v>
      </c>
      <c r="V70" s="451">
        <f t="shared" si="152"/>
        <v>35400</v>
      </c>
      <c r="W70" s="451">
        <f t="shared" si="152"/>
        <v>10200</v>
      </c>
      <c r="X70" s="451">
        <f t="shared" si="152"/>
        <v>10400</v>
      </c>
      <c r="Y70" s="451">
        <f t="shared" si="152"/>
        <v>8600</v>
      </c>
      <c r="Z70" s="451">
        <f t="shared" si="152"/>
        <v>9800</v>
      </c>
      <c r="AA70" s="451">
        <f t="shared" si="152"/>
        <v>5600</v>
      </c>
      <c r="AB70" s="451">
        <f t="shared" si="152"/>
        <v>8900</v>
      </c>
      <c r="AC70" s="451">
        <f t="shared" si="152"/>
        <v>6100</v>
      </c>
      <c r="AD70" s="451">
        <f t="shared" si="152"/>
        <v>6100</v>
      </c>
      <c r="AE70" s="451">
        <f t="shared" ref="AE70:CP70" si="153">AE238</f>
        <v>15204.599999999999</v>
      </c>
      <c r="AF70" s="451">
        <f t="shared" si="153"/>
        <v>15204.599999999999</v>
      </c>
      <c r="AG70" s="451">
        <f t="shared" si="153"/>
        <v>15204.599999999999</v>
      </c>
      <c r="AH70" s="451">
        <f t="shared" si="153"/>
        <v>15204.599999999999</v>
      </c>
      <c r="AI70" s="451">
        <f t="shared" si="153"/>
        <v>15204.599999999999</v>
      </c>
      <c r="AJ70" s="451">
        <f t="shared" si="153"/>
        <v>15204.599999999999</v>
      </c>
      <c r="AK70" s="451">
        <f t="shared" si="153"/>
        <v>15204.599999999999</v>
      </c>
      <c r="AL70" s="451">
        <f t="shared" si="153"/>
        <v>15204.599999999999</v>
      </c>
      <c r="AM70" s="451">
        <f t="shared" si="153"/>
        <v>15204.599999999999</v>
      </c>
      <c r="AN70" s="451">
        <f t="shared" si="153"/>
        <v>17631.599999999999</v>
      </c>
      <c r="AO70" s="451">
        <f t="shared" si="153"/>
        <v>17631.599999999999</v>
      </c>
      <c r="AP70" s="451">
        <f t="shared" si="153"/>
        <v>17631.599999999999</v>
      </c>
      <c r="AQ70" s="451">
        <f t="shared" si="153"/>
        <v>5025</v>
      </c>
      <c r="AR70" s="451">
        <f t="shared" si="153"/>
        <v>5025</v>
      </c>
      <c r="AS70" s="451">
        <f t="shared" si="153"/>
        <v>5025</v>
      </c>
      <c r="AT70" s="451">
        <f t="shared" si="153"/>
        <v>5025</v>
      </c>
      <c r="AU70" s="451">
        <f t="shared" si="153"/>
        <v>11580</v>
      </c>
      <c r="AV70" s="451">
        <f t="shared" si="153"/>
        <v>11580</v>
      </c>
      <c r="AW70" s="451">
        <f t="shared" si="153"/>
        <v>11580</v>
      </c>
      <c r="AX70" s="451">
        <f t="shared" si="153"/>
        <v>11580</v>
      </c>
      <c r="AY70" s="451">
        <f t="shared" si="153"/>
        <v>10080</v>
      </c>
      <c r="AZ70" s="451">
        <f t="shared" si="153"/>
        <v>10080</v>
      </c>
      <c r="BA70" s="451">
        <f t="shared" si="153"/>
        <v>10080</v>
      </c>
      <c r="BB70" s="451">
        <f t="shared" si="153"/>
        <v>10080</v>
      </c>
      <c r="BC70" s="451">
        <f t="shared" si="153"/>
        <v>2700</v>
      </c>
      <c r="BD70" s="451">
        <f t="shared" si="153"/>
        <v>2700</v>
      </c>
      <c r="BE70" s="451">
        <f t="shared" si="153"/>
        <v>2700</v>
      </c>
      <c r="BF70" s="451">
        <f t="shared" si="153"/>
        <v>2700</v>
      </c>
      <c r="BG70" s="451">
        <f t="shared" si="153"/>
        <v>2700</v>
      </c>
      <c r="BH70" s="451">
        <f t="shared" si="153"/>
        <v>2700</v>
      </c>
      <c r="BI70" s="451">
        <f t="shared" si="153"/>
        <v>2700</v>
      </c>
      <c r="BJ70" s="451">
        <f t="shared" si="153"/>
        <v>2700</v>
      </c>
      <c r="BK70" s="451">
        <f t="shared" si="153"/>
        <v>2700</v>
      </c>
      <c r="BL70" s="451">
        <f t="shared" si="153"/>
        <v>2700</v>
      </c>
      <c r="BM70" s="451">
        <f t="shared" si="153"/>
        <v>2700</v>
      </c>
      <c r="BN70" s="451">
        <f t="shared" si="153"/>
        <v>2700</v>
      </c>
      <c r="BO70" s="451">
        <f t="shared" si="153"/>
        <v>2700</v>
      </c>
      <c r="BP70" s="451">
        <f t="shared" si="153"/>
        <v>2700</v>
      </c>
      <c r="BQ70" s="451">
        <f t="shared" si="153"/>
        <v>2700</v>
      </c>
      <c r="BR70" s="451">
        <f t="shared" si="153"/>
        <v>2700</v>
      </c>
      <c r="BS70" s="451">
        <f t="shared" si="153"/>
        <v>2700</v>
      </c>
      <c r="BT70" s="451">
        <f t="shared" si="153"/>
        <v>2700</v>
      </c>
      <c r="BU70" s="451">
        <f t="shared" si="153"/>
        <v>2700</v>
      </c>
      <c r="BV70" s="451">
        <f t="shared" si="153"/>
        <v>2700</v>
      </c>
      <c r="BW70" s="451">
        <f t="shared" si="153"/>
        <v>0</v>
      </c>
      <c r="BX70" s="451">
        <f t="shared" si="153"/>
        <v>0</v>
      </c>
      <c r="BY70" s="451">
        <f t="shared" si="153"/>
        <v>0</v>
      </c>
      <c r="BZ70" s="451">
        <f t="shared" si="153"/>
        <v>0</v>
      </c>
      <c r="CA70" s="451">
        <f t="shared" si="153"/>
        <v>0</v>
      </c>
      <c r="CB70" s="451">
        <f t="shared" si="153"/>
        <v>0</v>
      </c>
      <c r="CC70" s="451">
        <f t="shared" si="153"/>
        <v>0</v>
      </c>
      <c r="CD70" s="636">
        <f t="shared" si="153"/>
        <v>0</v>
      </c>
      <c r="CE70" s="636">
        <f t="shared" si="153"/>
        <v>0</v>
      </c>
      <c r="CF70" s="636">
        <f t="shared" si="153"/>
        <v>0</v>
      </c>
      <c r="CG70" s="636">
        <f t="shared" si="153"/>
        <v>0</v>
      </c>
      <c r="CH70" s="636">
        <f t="shared" si="153"/>
        <v>0</v>
      </c>
      <c r="CI70" s="636">
        <f t="shared" si="153"/>
        <v>0</v>
      </c>
      <c r="CJ70" s="636">
        <f t="shared" si="153"/>
        <v>0</v>
      </c>
      <c r="CK70" s="636">
        <f t="shared" si="153"/>
        <v>0</v>
      </c>
      <c r="CL70" s="636">
        <f t="shared" si="153"/>
        <v>0</v>
      </c>
      <c r="CM70" s="636">
        <f t="shared" si="153"/>
        <v>0</v>
      </c>
      <c r="CN70" s="636">
        <f t="shared" si="153"/>
        <v>0</v>
      </c>
      <c r="CO70" s="636">
        <f t="shared" si="153"/>
        <v>0</v>
      </c>
      <c r="CP70" s="636">
        <f t="shared" si="153"/>
        <v>0</v>
      </c>
      <c r="CQ70" s="636">
        <f t="shared" ref="CQ70:DJ70" si="154">CQ238</f>
        <v>0</v>
      </c>
      <c r="CR70" s="636">
        <f t="shared" si="154"/>
        <v>0</v>
      </c>
      <c r="CS70" s="636">
        <f t="shared" si="154"/>
        <v>0</v>
      </c>
      <c r="CT70" s="636">
        <f t="shared" si="154"/>
        <v>0</v>
      </c>
      <c r="CU70" s="636">
        <f t="shared" si="154"/>
        <v>0</v>
      </c>
      <c r="CV70" s="636">
        <f t="shared" si="154"/>
        <v>0</v>
      </c>
      <c r="CW70" s="636">
        <f t="shared" si="154"/>
        <v>0</v>
      </c>
      <c r="CX70" s="636">
        <f t="shared" si="154"/>
        <v>0</v>
      </c>
      <c r="CY70" s="636">
        <f t="shared" si="154"/>
        <v>0</v>
      </c>
      <c r="CZ70" s="636">
        <f t="shared" si="154"/>
        <v>0</v>
      </c>
      <c r="DA70" s="636">
        <f t="shared" si="154"/>
        <v>0</v>
      </c>
      <c r="DB70" s="636">
        <f t="shared" si="154"/>
        <v>0</v>
      </c>
      <c r="DC70" s="636">
        <f t="shared" si="154"/>
        <v>0</v>
      </c>
      <c r="DD70" s="636">
        <f t="shared" si="154"/>
        <v>0</v>
      </c>
      <c r="DE70" s="636">
        <f t="shared" si="154"/>
        <v>0</v>
      </c>
      <c r="DF70" s="636">
        <f t="shared" si="154"/>
        <v>0</v>
      </c>
      <c r="DG70" s="636">
        <f t="shared" si="154"/>
        <v>0</v>
      </c>
      <c r="DH70" s="636">
        <f t="shared" si="154"/>
        <v>0</v>
      </c>
      <c r="DI70" s="636">
        <f t="shared" si="154"/>
        <v>0</v>
      </c>
      <c r="DJ70" s="636">
        <f t="shared" si="154"/>
        <v>0</v>
      </c>
    </row>
    <row r="71" spans="1:114" s="522" customFormat="1" x14ac:dyDescent="0.35">
      <c r="A71" s="5" t="s">
        <v>657</v>
      </c>
      <c r="B71" s="69" t="s">
        <v>131</v>
      </c>
      <c r="C71" s="451">
        <f>C573</f>
        <v>16600</v>
      </c>
      <c r="D71" s="451">
        <f t="shared" ref="D71:E71" si="155">D573</f>
        <v>19000</v>
      </c>
      <c r="E71" s="451">
        <f t="shared" si="155"/>
        <v>11800</v>
      </c>
      <c r="F71" s="451">
        <f t="shared" ref="F71:AD71" si="156">F573</f>
        <v>11500</v>
      </c>
      <c r="G71" s="451">
        <f t="shared" si="156"/>
        <v>13600</v>
      </c>
      <c r="H71" s="451">
        <f t="shared" si="156"/>
        <v>15100</v>
      </c>
      <c r="I71" s="451">
        <f t="shared" si="156"/>
        <v>14800</v>
      </c>
      <c r="J71" s="451">
        <f t="shared" si="156"/>
        <v>39100</v>
      </c>
      <c r="K71" s="451">
        <f t="shared" si="156"/>
        <v>12100</v>
      </c>
      <c r="L71" s="451">
        <f t="shared" si="156"/>
        <v>18400</v>
      </c>
      <c r="M71" s="451">
        <f t="shared" si="156"/>
        <v>27800</v>
      </c>
      <c r="N71" s="451">
        <f t="shared" si="156"/>
        <v>6600</v>
      </c>
      <c r="O71" s="451">
        <f t="shared" si="156"/>
        <v>10900</v>
      </c>
      <c r="P71" s="451">
        <f t="shared" si="156"/>
        <v>11700</v>
      </c>
      <c r="Q71" s="451">
        <f t="shared" si="156"/>
        <v>9500</v>
      </c>
      <c r="R71" s="451">
        <f t="shared" si="156"/>
        <v>19100</v>
      </c>
      <c r="S71" s="451">
        <f t="shared" si="156"/>
        <v>8100</v>
      </c>
      <c r="T71" s="451">
        <f t="shared" si="156"/>
        <v>12700</v>
      </c>
      <c r="U71" s="451">
        <f t="shared" si="156"/>
        <v>11900</v>
      </c>
      <c r="V71" s="451">
        <f t="shared" si="156"/>
        <v>11000</v>
      </c>
      <c r="W71" s="451">
        <f t="shared" si="156"/>
        <v>11100</v>
      </c>
      <c r="X71" s="451">
        <f t="shared" si="156"/>
        <v>9800</v>
      </c>
      <c r="Y71" s="451">
        <f t="shared" si="156"/>
        <v>12400</v>
      </c>
      <c r="Z71" s="451">
        <f t="shared" si="156"/>
        <v>9400</v>
      </c>
      <c r="AA71" s="451">
        <f t="shared" si="156"/>
        <v>6800</v>
      </c>
      <c r="AB71" s="451">
        <f t="shared" si="156"/>
        <v>8900</v>
      </c>
      <c r="AC71" s="451">
        <f t="shared" si="156"/>
        <v>5500</v>
      </c>
      <c r="AD71" s="451">
        <f t="shared" si="156"/>
        <v>5500</v>
      </c>
      <c r="AE71" s="451">
        <f t="shared" ref="AE71:CP71" si="157">AE573</f>
        <v>5500</v>
      </c>
      <c r="AF71" s="451">
        <f t="shared" si="157"/>
        <v>5500</v>
      </c>
      <c r="AG71" s="451">
        <f t="shared" si="157"/>
        <v>5500</v>
      </c>
      <c r="AH71" s="451">
        <f t="shared" si="157"/>
        <v>5500</v>
      </c>
      <c r="AI71" s="451">
        <f t="shared" si="157"/>
        <v>5500</v>
      </c>
      <c r="AJ71" s="451">
        <f t="shared" si="157"/>
        <v>5500</v>
      </c>
      <c r="AK71" s="451">
        <f t="shared" si="157"/>
        <v>5500</v>
      </c>
      <c r="AL71" s="451">
        <f t="shared" si="157"/>
        <v>5500</v>
      </c>
      <c r="AM71" s="451">
        <f t="shared" si="157"/>
        <v>5500</v>
      </c>
      <c r="AN71" s="451">
        <f t="shared" si="157"/>
        <v>5500</v>
      </c>
      <c r="AO71" s="451">
        <f t="shared" si="157"/>
        <v>5500</v>
      </c>
      <c r="AP71" s="451">
        <f t="shared" si="157"/>
        <v>5500</v>
      </c>
      <c r="AQ71" s="451">
        <f t="shared" si="157"/>
        <v>5500</v>
      </c>
      <c r="AR71" s="451">
        <f t="shared" si="157"/>
        <v>5500</v>
      </c>
      <c r="AS71" s="451">
        <f t="shared" si="157"/>
        <v>5500</v>
      </c>
      <c r="AT71" s="451">
        <f t="shared" si="157"/>
        <v>5500</v>
      </c>
      <c r="AU71" s="451">
        <f t="shared" si="157"/>
        <v>5500</v>
      </c>
      <c r="AV71" s="451">
        <f t="shared" si="157"/>
        <v>5500</v>
      </c>
      <c r="AW71" s="451">
        <f t="shared" si="157"/>
        <v>5500</v>
      </c>
      <c r="AX71" s="451">
        <f t="shared" si="157"/>
        <v>5500</v>
      </c>
      <c r="AY71" s="451">
        <f t="shared" si="157"/>
        <v>5500</v>
      </c>
      <c r="AZ71" s="451">
        <f t="shared" si="157"/>
        <v>5500</v>
      </c>
      <c r="BA71" s="451">
        <f t="shared" si="157"/>
        <v>5500</v>
      </c>
      <c r="BB71" s="451">
        <f t="shared" si="157"/>
        <v>5500</v>
      </c>
      <c r="BC71" s="451">
        <f t="shared" si="157"/>
        <v>5500</v>
      </c>
      <c r="BD71" s="451">
        <f t="shared" si="157"/>
        <v>5500</v>
      </c>
      <c r="BE71" s="451">
        <f t="shared" si="157"/>
        <v>5500</v>
      </c>
      <c r="BF71" s="451">
        <f t="shared" si="157"/>
        <v>5500</v>
      </c>
      <c r="BG71" s="451">
        <f t="shared" si="157"/>
        <v>5500</v>
      </c>
      <c r="BH71" s="451">
        <f t="shared" si="157"/>
        <v>5500</v>
      </c>
      <c r="BI71" s="451">
        <f t="shared" si="157"/>
        <v>5500</v>
      </c>
      <c r="BJ71" s="451">
        <f t="shared" si="157"/>
        <v>5500</v>
      </c>
      <c r="BK71" s="451">
        <f t="shared" si="157"/>
        <v>5500</v>
      </c>
      <c r="BL71" s="451">
        <f t="shared" si="157"/>
        <v>5500</v>
      </c>
      <c r="BM71" s="451">
        <f t="shared" si="157"/>
        <v>5500</v>
      </c>
      <c r="BN71" s="451">
        <f t="shared" si="157"/>
        <v>5500</v>
      </c>
      <c r="BO71" s="451">
        <f t="shared" si="157"/>
        <v>5500</v>
      </c>
      <c r="BP71" s="451">
        <f t="shared" si="157"/>
        <v>5500</v>
      </c>
      <c r="BQ71" s="451">
        <f t="shared" si="157"/>
        <v>5500</v>
      </c>
      <c r="BR71" s="451">
        <f t="shared" si="157"/>
        <v>5500</v>
      </c>
      <c r="BS71" s="451">
        <f t="shared" si="157"/>
        <v>5500</v>
      </c>
      <c r="BT71" s="451">
        <f t="shared" si="157"/>
        <v>5500</v>
      </c>
      <c r="BU71" s="451">
        <f t="shared" si="157"/>
        <v>5500</v>
      </c>
      <c r="BV71" s="451">
        <f t="shared" si="157"/>
        <v>5500</v>
      </c>
      <c r="BW71" s="451">
        <f t="shared" si="157"/>
        <v>5500</v>
      </c>
      <c r="BX71" s="451">
        <f t="shared" si="157"/>
        <v>5500</v>
      </c>
      <c r="BY71" s="451">
        <f t="shared" si="157"/>
        <v>5500</v>
      </c>
      <c r="BZ71" s="451">
        <f t="shared" si="157"/>
        <v>5500</v>
      </c>
      <c r="CA71" s="451">
        <f t="shared" si="157"/>
        <v>5500</v>
      </c>
      <c r="CB71" s="451">
        <f t="shared" si="157"/>
        <v>5500</v>
      </c>
      <c r="CC71" s="451">
        <f t="shared" si="157"/>
        <v>5500</v>
      </c>
      <c r="CD71" s="451">
        <f t="shared" si="157"/>
        <v>5500</v>
      </c>
      <c r="CE71" s="451">
        <f t="shared" si="157"/>
        <v>0</v>
      </c>
      <c r="CF71" s="451">
        <f t="shared" si="157"/>
        <v>0</v>
      </c>
      <c r="CG71" s="451">
        <f t="shared" si="157"/>
        <v>0</v>
      </c>
      <c r="CH71" s="451">
        <f t="shared" si="157"/>
        <v>0</v>
      </c>
      <c r="CI71" s="451">
        <f t="shared" si="157"/>
        <v>0</v>
      </c>
      <c r="CJ71" s="451">
        <f t="shared" si="157"/>
        <v>0</v>
      </c>
      <c r="CK71" s="451">
        <f t="shared" si="157"/>
        <v>0</v>
      </c>
      <c r="CL71" s="451">
        <f t="shared" si="157"/>
        <v>0</v>
      </c>
      <c r="CM71" s="451">
        <f t="shared" si="157"/>
        <v>0</v>
      </c>
      <c r="CN71" s="451">
        <f t="shared" si="157"/>
        <v>0</v>
      </c>
      <c r="CO71" s="451">
        <f t="shared" si="157"/>
        <v>0</v>
      </c>
      <c r="CP71" s="451">
        <f t="shared" si="157"/>
        <v>0</v>
      </c>
      <c r="CQ71" s="451">
        <f t="shared" ref="CQ71:DJ71" si="158">CQ573</f>
        <v>0</v>
      </c>
      <c r="CR71" s="451">
        <f t="shared" si="158"/>
        <v>0</v>
      </c>
      <c r="CS71" s="451">
        <f t="shared" si="158"/>
        <v>0</v>
      </c>
      <c r="CT71" s="451">
        <f t="shared" si="158"/>
        <v>0</v>
      </c>
      <c r="CU71" s="451">
        <f t="shared" si="158"/>
        <v>0</v>
      </c>
      <c r="CV71" s="451">
        <f t="shared" si="158"/>
        <v>0</v>
      </c>
      <c r="CW71" s="451">
        <f t="shared" si="158"/>
        <v>0</v>
      </c>
      <c r="CX71" s="451">
        <f t="shared" si="158"/>
        <v>0</v>
      </c>
      <c r="CY71" s="451">
        <f t="shared" si="158"/>
        <v>0</v>
      </c>
      <c r="CZ71" s="451">
        <f t="shared" si="158"/>
        <v>0</v>
      </c>
      <c r="DA71" s="451">
        <f t="shared" si="158"/>
        <v>0</v>
      </c>
      <c r="DB71" s="451">
        <f t="shared" si="158"/>
        <v>0</v>
      </c>
      <c r="DC71" s="451">
        <f t="shared" si="158"/>
        <v>0</v>
      </c>
      <c r="DD71" s="451">
        <f t="shared" si="158"/>
        <v>0</v>
      </c>
      <c r="DE71" s="451">
        <f t="shared" si="158"/>
        <v>0</v>
      </c>
      <c r="DF71" s="451">
        <f t="shared" si="158"/>
        <v>0</v>
      </c>
      <c r="DG71" s="451">
        <f t="shared" si="158"/>
        <v>0</v>
      </c>
      <c r="DH71" s="451">
        <f t="shared" si="158"/>
        <v>0</v>
      </c>
      <c r="DI71" s="451">
        <f t="shared" si="158"/>
        <v>0</v>
      </c>
      <c r="DJ71" s="451">
        <f t="shared" si="158"/>
        <v>0</v>
      </c>
    </row>
    <row r="72" spans="1:114" s="522" customFormat="1" x14ac:dyDescent="0.35">
      <c r="A72" s="5" t="s">
        <v>657</v>
      </c>
      <c r="B72" s="69" t="s">
        <v>22</v>
      </c>
      <c r="C72" s="451">
        <f>C791</f>
        <v>0</v>
      </c>
      <c r="D72" s="451">
        <f t="shared" ref="D72:E72" si="159">D791</f>
        <v>0</v>
      </c>
      <c r="E72" s="451">
        <f t="shared" si="159"/>
        <v>7700</v>
      </c>
      <c r="F72" s="451">
        <f t="shared" ref="F72:AD72" si="160">F791</f>
        <v>8900</v>
      </c>
      <c r="G72" s="451">
        <f t="shared" si="160"/>
        <v>10200</v>
      </c>
      <c r="H72" s="451">
        <f t="shared" si="160"/>
        <v>5300</v>
      </c>
      <c r="I72" s="451">
        <f t="shared" si="160"/>
        <v>900</v>
      </c>
      <c r="J72" s="451">
        <f t="shared" si="160"/>
        <v>1200</v>
      </c>
      <c r="K72" s="451">
        <f t="shared" si="160"/>
        <v>3000</v>
      </c>
      <c r="L72" s="451">
        <f t="shared" si="160"/>
        <v>3200</v>
      </c>
      <c r="M72" s="451">
        <f t="shared" si="160"/>
        <v>8200</v>
      </c>
      <c r="N72" s="451">
        <f t="shared" si="160"/>
        <v>7000</v>
      </c>
      <c r="O72" s="451">
        <f t="shared" si="160"/>
        <v>5700</v>
      </c>
      <c r="P72" s="451">
        <f t="shared" si="160"/>
        <v>4800</v>
      </c>
      <c r="Q72" s="451">
        <f t="shared" si="160"/>
        <v>3000</v>
      </c>
      <c r="R72" s="451">
        <f t="shared" si="160"/>
        <v>4000</v>
      </c>
      <c r="S72" s="451">
        <f t="shared" si="160"/>
        <v>6000</v>
      </c>
      <c r="T72" s="451">
        <f t="shared" si="160"/>
        <v>6000</v>
      </c>
      <c r="U72" s="451">
        <f t="shared" si="160"/>
        <v>4900</v>
      </c>
      <c r="V72" s="451">
        <f t="shared" si="160"/>
        <v>6600</v>
      </c>
      <c r="W72" s="451">
        <f t="shared" si="160"/>
        <v>4700</v>
      </c>
      <c r="X72" s="451">
        <f t="shared" si="160"/>
        <v>2900</v>
      </c>
      <c r="Y72" s="451">
        <f t="shared" si="160"/>
        <v>2900</v>
      </c>
      <c r="Z72" s="451">
        <f t="shared" si="160"/>
        <v>3300</v>
      </c>
      <c r="AA72" s="451">
        <f t="shared" si="160"/>
        <v>2400</v>
      </c>
      <c r="AB72" s="451">
        <f t="shared" si="160"/>
        <v>2500</v>
      </c>
      <c r="AC72" s="451">
        <f t="shared" si="160"/>
        <v>4700</v>
      </c>
      <c r="AD72" s="451">
        <f t="shared" si="160"/>
        <v>4700</v>
      </c>
      <c r="AE72" s="451">
        <f t="shared" ref="AE72:CP72" si="161">AE791</f>
        <v>4700</v>
      </c>
      <c r="AF72" s="451">
        <f t="shared" si="161"/>
        <v>4700</v>
      </c>
      <c r="AG72" s="451">
        <f t="shared" si="161"/>
        <v>4700</v>
      </c>
      <c r="AH72" s="451">
        <f t="shared" si="161"/>
        <v>4700</v>
      </c>
      <c r="AI72" s="451">
        <f t="shared" si="161"/>
        <v>4700</v>
      </c>
      <c r="AJ72" s="451">
        <f t="shared" si="161"/>
        <v>4700</v>
      </c>
      <c r="AK72" s="451">
        <f t="shared" si="161"/>
        <v>4700</v>
      </c>
      <c r="AL72" s="451">
        <f t="shared" si="161"/>
        <v>4700</v>
      </c>
      <c r="AM72" s="451">
        <f t="shared" si="161"/>
        <v>4700</v>
      </c>
      <c r="AN72" s="451">
        <f t="shared" si="161"/>
        <v>4700</v>
      </c>
      <c r="AO72" s="451">
        <f t="shared" si="161"/>
        <v>4700</v>
      </c>
      <c r="AP72" s="451">
        <f t="shared" si="161"/>
        <v>4700</v>
      </c>
      <c r="AQ72" s="451">
        <f t="shared" si="161"/>
        <v>4700</v>
      </c>
      <c r="AR72" s="451">
        <f t="shared" si="161"/>
        <v>4700</v>
      </c>
      <c r="AS72" s="451">
        <f t="shared" si="161"/>
        <v>4700</v>
      </c>
      <c r="AT72" s="451">
        <f t="shared" si="161"/>
        <v>4700</v>
      </c>
      <c r="AU72" s="451">
        <f t="shared" si="161"/>
        <v>4700</v>
      </c>
      <c r="AV72" s="451">
        <f t="shared" si="161"/>
        <v>4700</v>
      </c>
      <c r="AW72" s="451">
        <f t="shared" si="161"/>
        <v>4700</v>
      </c>
      <c r="AX72" s="451">
        <f t="shared" si="161"/>
        <v>4700</v>
      </c>
      <c r="AY72" s="451">
        <f t="shared" si="161"/>
        <v>4700</v>
      </c>
      <c r="AZ72" s="451">
        <f t="shared" si="161"/>
        <v>4700</v>
      </c>
      <c r="BA72" s="451">
        <f t="shared" si="161"/>
        <v>4700</v>
      </c>
      <c r="BB72" s="451">
        <f t="shared" si="161"/>
        <v>4700</v>
      </c>
      <c r="BC72" s="451">
        <f t="shared" si="161"/>
        <v>4700</v>
      </c>
      <c r="BD72" s="451">
        <f t="shared" si="161"/>
        <v>4700</v>
      </c>
      <c r="BE72" s="451">
        <f t="shared" si="161"/>
        <v>4700</v>
      </c>
      <c r="BF72" s="451">
        <f t="shared" si="161"/>
        <v>4700</v>
      </c>
      <c r="BG72" s="451">
        <f t="shared" si="161"/>
        <v>4700</v>
      </c>
      <c r="BH72" s="451">
        <f t="shared" si="161"/>
        <v>4700</v>
      </c>
      <c r="BI72" s="451">
        <f t="shared" si="161"/>
        <v>4700</v>
      </c>
      <c r="BJ72" s="451">
        <f t="shared" si="161"/>
        <v>4700</v>
      </c>
      <c r="BK72" s="451">
        <f t="shared" si="161"/>
        <v>0</v>
      </c>
      <c r="BL72" s="451">
        <f t="shared" si="161"/>
        <v>0</v>
      </c>
      <c r="BM72" s="451">
        <f t="shared" si="161"/>
        <v>0</v>
      </c>
      <c r="BN72" s="451">
        <f t="shared" si="161"/>
        <v>0</v>
      </c>
      <c r="BO72" s="451">
        <f t="shared" si="161"/>
        <v>0</v>
      </c>
      <c r="BP72" s="451">
        <f t="shared" si="161"/>
        <v>0</v>
      </c>
      <c r="BQ72" s="451">
        <f t="shared" si="161"/>
        <v>0</v>
      </c>
      <c r="BR72" s="451">
        <f t="shared" si="161"/>
        <v>0</v>
      </c>
      <c r="BS72" s="451">
        <f t="shared" si="161"/>
        <v>0</v>
      </c>
      <c r="BT72" s="451">
        <f t="shared" si="161"/>
        <v>0</v>
      </c>
      <c r="BU72" s="451">
        <f t="shared" si="161"/>
        <v>0</v>
      </c>
      <c r="BV72" s="451">
        <f t="shared" si="161"/>
        <v>0</v>
      </c>
      <c r="BW72" s="451">
        <f t="shared" si="161"/>
        <v>0</v>
      </c>
      <c r="BX72" s="451">
        <f t="shared" si="161"/>
        <v>0</v>
      </c>
      <c r="BY72" s="451">
        <f t="shared" si="161"/>
        <v>0</v>
      </c>
      <c r="BZ72" s="451">
        <f t="shared" si="161"/>
        <v>0</v>
      </c>
      <c r="CA72" s="451">
        <f t="shared" si="161"/>
        <v>0</v>
      </c>
      <c r="CB72" s="451">
        <f t="shared" si="161"/>
        <v>0</v>
      </c>
      <c r="CC72" s="451">
        <f t="shared" si="161"/>
        <v>0</v>
      </c>
      <c r="CD72" s="451">
        <f t="shared" si="161"/>
        <v>0</v>
      </c>
      <c r="CE72" s="451">
        <f t="shared" si="161"/>
        <v>0</v>
      </c>
      <c r="CF72" s="451">
        <f t="shared" si="161"/>
        <v>0</v>
      </c>
      <c r="CG72" s="451">
        <f t="shared" si="161"/>
        <v>0</v>
      </c>
      <c r="CH72" s="451">
        <f t="shared" si="161"/>
        <v>0</v>
      </c>
      <c r="CI72" s="451">
        <f t="shared" si="161"/>
        <v>0</v>
      </c>
      <c r="CJ72" s="451">
        <f t="shared" si="161"/>
        <v>0</v>
      </c>
      <c r="CK72" s="451">
        <f t="shared" si="161"/>
        <v>0</v>
      </c>
      <c r="CL72" s="451">
        <f t="shared" si="161"/>
        <v>0</v>
      </c>
      <c r="CM72" s="451">
        <f t="shared" si="161"/>
        <v>0</v>
      </c>
      <c r="CN72" s="451">
        <f t="shared" si="161"/>
        <v>0</v>
      </c>
      <c r="CO72" s="451">
        <f t="shared" si="161"/>
        <v>0</v>
      </c>
      <c r="CP72" s="451">
        <f t="shared" si="161"/>
        <v>0</v>
      </c>
      <c r="CQ72" s="451">
        <f t="shared" ref="CQ72:DJ72" si="162">CQ791</f>
        <v>0</v>
      </c>
      <c r="CR72" s="451">
        <f t="shared" si="162"/>
        <v>0</v>
      </c>
      <c r="CS72" s="451">
        <f t="shared" si="162"/>
        <v>0</v>
      </c>
      <c r="CT72" s="451">
        <f t="shared" si="162"/>
        <v>0</v>
      </c>
      <c r="CU72" s="451">
        <f t="shared" si="162"/>
        <v>0</v>
      </c>
      <c r="CV72" s="451">
        <f t="shared" si="162"/>
        <v>0</v>
      </c>
      <c r="CW72" s="451">
        <f t="shared" si="162"/>
        <v>0</v>
      </c>
      <c r="CX72" s="451">
        <f t="shared" si="162"/>
        <v>0</v>
      </c>
      <c r="CY72" s="451">
        <f t="shared" si="162"/>
        <v>0</v>
      </c>
      <c r="CZ72" s="451">
        <f t="shared" si="162"/>
        <v>0</v>
      </c>
      <c r="DA72" s="451">
        <f t="shared" si="162"/>
        <v>0</v>
      </c>
      <c r="DB72" s="451">
        <f t="shared" si="162"/>
        <v>0</v>
      </c>
      <c r="DC72" s="451">
        <f t="shared" si="162"/>
        <v>0</v>
      </c>
      <c r="DD72" s="451">
        <f t="shared" si="162"/>
        <v>0</v>
      </c>
      <c r="DE72" s="451">
        <f t="shared" si="162"/>
        <v>0</v>
      </c>
      <c r="DF72" s="451">
        <f t="shared" si="162"/>
        <v>0</v>
      </c>
      <c r="DG72" s="451">
        <f t="shared" si="162"/>
        <v>0</v>
      </c>
      <c r="DH72" s="451">
        <f t="shared" si="162"/>
        <v>0</v>
      </c>
      <c r="DI72" s="451">
        <f t="shared" si="162"/>
        <v>0</v>
      </c>
      <c r="DJ72" s="451">
        <f t="shared" si="162"/>
        <v>0</v>
      </c>
    </row>
    <row r="73" spans="1:114" s="522" customFormat="1" x14ac:dyDescent="0.35">
      <c r="A73" s="5" t="s">
        <v>657</v>
      </c>
      <c r="B73" s="69" t="s">
        <v>653</v>
      </c>
      <c r="C73" s="451">
        <f>C1033</f>
        <v>0</v>
      </c>
      <c r="D73" s="451">
        <f t="shared" ref="D73:E73" si="163">D1033</f>
        <v>0</v>
      </c>
      <c r="E73" s="451">
        <f t="shared" si="163"/>
        <v>0</v>
      </c>
      <c r="F73" s="451">
        <f t="shared" ref="F73:AD73" si="164">F1033</f>
        <v>0</v>
      </c>
      <c r="G73" s="451">
        <f t="shared" si="164"/>
        <v>0</v>
      </c>
      <c r="H73" s="451">
        <f t="shared" si="164"/>
        <v>0</v>
      </c>
      <c r="I73" s="451">
        <f t="shared" si="164"/>
        <v>0</v>
      </c>
      <c r="J73" s="451">
        <f t="shared" si="164"/>
        <v>0</v>
      </c>
      <c r="K73" s="451">
        <f t="shared" si="164"/>
        <v>0</v>
      </c>
      <c r="L73" s="451">
        <f t="shared" si="164"/>
        <v>0</v>
      </c>
      <c r="M73" s="451">
        <f t="shared" si="164"/>
        <v>0</v>
      </c>
      <c r="N73" s="451">
        <f t="shared" si="164"/>
        <v>0</v>
      </c>
      <c r="O73" s="451">
        <f t="shared" si="164"/>
        <v>0</v>
      </c>
      <c r="P73" s="451">
        <f t="shared" si="164"/>
        <v>0</v>
      </c>
      <c r="Q73" s="451">
        <f t="shared" si="164"/>
        <v>0</v>
      </c>
      <c r="R73" s="451">
        <f t="shared" si="164"/>
        <v>0</v>
      </c>
      <c r="S73" s="451">
        <f t="shared" si="164"/>
        <v>0</v>
      </c>
      <c r="T73" s="451">
        <f t="shared" si="164"/>
        <v>0</v>
      </c>
      <c r="U73" s="451">
        <f t="shared" si="164"/>
        <v>0</v>
      </c>
      <c r="V73" s="451">
        <f t="shared" si="164"/>
        <v>0</v>
      </c>
      <c r="W73" s="451">
        <f t="shared" si="164"/>
        <v>0</v>
      </c>
      <c r="X73" s="451">
        <f t="shared" si="164"/>
        <v>0</v>
      </c>
      <c r="Y73" s="451">
        <f t="shared" si="164"/>
        <v>0</v>
      </c>
      <c r="Z73" s="451">
        <f t="shared" si="164"/>
        <v>0</v>
      </c>
      <c r="AA73" s="451">
        <f t="shared" si="164"/>
        <v>0</v>
      </c>
      <c r="AB73" s="451">
        <f t="shared" si="164"/>
        <v>0</v>
      </c>
      <c r="AC73" s="451">
        <f t="shared" si="164"/>
        <v>0</v>
      </c>
      <c r="AD73" s="451">
        <f t="shared" si="164"/>
        <v>0</v>
      </c>
      <c r="AE73" s="451">
        <f t="shared" ref="AE73:CP73" si="165">AE1033</f>
        <v>0</v>
      </c>
      <c r="AF73" s="451">
        <f t="shared" si="165"/>
        <v>0</v>
      </c>
      <c r="AG73" s="451">
        <f t="shared" si="165"/>
        <v>0</v>
      </c>
      <c r="AH73" s="451">
        <f t="shared" si="165"/>
        <v>0</v>
      </c>
      <c r="AI73" s="451">
        <f t="shared" si="165"/>
        <v>0</v>
      </c>
      <c r="AJ73" s="451">
        <f t="shared" si="165"/>
        <v>0</v>
      </c>
      <c r="AK73" s="451">
        <f t="shared" si="165"/>
        <v>0</v>
      </c>
      <c r="AL73" s="451">
        <f t="shared" si="165"/>
        <v>0</v>
      </c>
      <c r="AM73" s="451">
        <f t="shared" si="165"/>
        <v>0</v>
      </c>
      <c r="AN73" s="451">
        <f t="shared" si="165"/>
        <v>0</v>
      </c>
      <c r="AO73" s="451">
        <f t="shared" si="165"/>
        <v>0</v>
      </c>
      <c r="AP73" s="451">
        <f t="shared" si="165"/>
        <v>0</v>
      </c>
      <c r="AQ73" s="451">
        <f t="shared" si="165"/>
        <v>11042.324999999999</v>
      </c>
      <c r="AR73" s="451">
        <f t="shared" si="165"/>
        <v>11042.324999999999</v>
      </c>
      <c r="AS73" s="451">
        <f t="shared" si="165"/>
        <v>11042.324999999999</v>
      </c>
      <c r="AT73" s="451">
        <f t="shared" si="165"/>
        <v>11042.324999999999</v>
      </c>
      <c r="AU73" s="451">
        <f t="shared" si="165"/>
        <v>14962.5</v>
      </c>
      <c r="AV73" s="451">
        <f t="shared" si="165"/>
        <v>14962.5</v>
      </c>
      <c r="AW73" s="451">
        <f t="shared" si="165"/>
        <v>14962.5</v>
      </c>
      <c r="AX73" s="451">
        <f t="shared" si="165"/>
        <v>14962.5</v>
      </c>
      <c r="AY73" s="451">
        <f t="shared" si="165"/>
        <v>16728.075000000001</v>
      </c>
      <c r="AZ73" s="451">
        <f t="shared" si="165"/>
        <v>16728.075000000001</v>
      </c>
      <c r="BA73" s="451">
        <f t="shared" si="165"/>
        <v>16728.075000000001</v>
      </c>
      <c r="BB73" s="451">
        <f t="shared" si="165"/>
        <v>16728.075000000001</v>
      </c>
      <c r="BC73" s="451">
        <f t="shared" si="165"/>
        <v>16428.825000000001</v>
      </c>
      <c r="BD73" s="451">
        <f t="shared" si="165"/>
        <v>16428.825000000001</v>
      </c>
      <c r="BE73" s="451">
        <f t="shared" si="165"/>
        <v>16428.825000000001</v>
      </c>
      <c r="BF73" s="451">
        <f t="shared" si="165"/>
        <v>16428.825000000001</v>
      </c>
      <c r="BG73" s="451">
        <f t="shared" si="165"/>
        <v>14603.4</v>
      </c>
      <c r="BH73" s="451">
        <f t="shared" si="165"/>
        <v>14603.4</v>
      </c>
      <c r="BI73" s="451">
        <f t="shared" si="165"/>
        <v>14603.4</v>
      </c>
      <c r="BJ73" s="451">
        <f t="shared" si="165"/>
        <v>14603.4</v>
      </c>
      <c r="BK73" s="451">
        <f t="shared" si="165"/>
        <v>10413.899999999998</v>
      </c>
      <c r="BL73" s="451">
        <f t="shared" si="165"/>
        <v>10413.899999999998</v>
      </c>
      <c r="BM73" s="451">
        <f t="shared" si="165"/>
        <v>10413.899999999998</v>
      </c>
      <c r="BN73" s="451">
        <f t="shared" si="165"/>
        <v>10413.899999999998</v>
      </c>
      <c r="BO73" s="451">
        <f t="shared" si="165"/>
        <v>11251.8</v>
      </c>
      <c r="BP73" s="451">
        <f t="shared" si="165"/>
        <v>11251.8</v>
      </c>
      <c r="BQ73" s="451">
        <f t="shared" si="165"/>
        <v>11251.8</v>
      </c>
      <c r="BR73" s="451">
        <f t="shared" si="165"/>
        <v>11251.8</v>
      </c>
      <c r="BS73" s="451">
        <f t="shared" si="165"/>
        <v>11551.05</v>
      </c>
      <c r="BT73" s="451">
        <f t="shared" si="165"/>
        <v>11551.05</v>
      </c>
      <c r="BU73" s="451">
        <f t="shared" si="165"/>
        <v>11551.05</v>
      </c>
      <c r="BV73" s="451">
        <f t="shared" si="165"/>
        <v>11551.05</v>
      </c>
      <c r="BW73" s="451">
        <f t="shared" si="165"/>
        <v>12897.674999999999</v>
      </c>
      <c r="BX73" s="451">
        <f t="shared" si="165"/>
        <v>12897.674999999999</v>
      </c>
      <c r="BY73" s="451">
        <f t="shared" si="165"/>
        <v>12897.674999999999</v>
      </c>
      <c r="BZ73" s="451">
        <f t="shared" si="165"/>
        <v>12897.674999999999</v>
      </c>
      <c r="CA73" s="451">
        <f t="shared" si="165"/>
        <v>11670.75</v>
      </c>
      <c r="CB73" s="451">
        <f t="shared" si="165"/>
        <v>11670.75</v>
      </c>
      <c r="CC73" s="451">
        <f t="shared" si="165"/>
        <v>11670.75</v>
      </c>
      <c r="CD73" s="451">
        <f t="shared" si="165"/>
        <v>11670.75</v>
      </c>
      <c r="CE73" s="451">
        <f t="shared" si="165"/>
        <v>9396.4500000000007</v>
      </c>
      <c r="CF73" s="451">
        <f t="shared" si="165"/>
        <v>9396.4500000000007</v>
      </c>
      <c r="CG73" s="451">
        <f t="shared" si="165"/>
        <v>9396.4500000000007</v>
      </c>
      <c r="CH73" s="451">
        <f t="shared" si="165"/>
        <v>9396.4500000000007</v>
      </c>
      <c r="CI73" s="451">
        <f t="shared" si="165"/>
        <v>7331.625</v>
      </c>
      <c r="CJ73" s="451">
        <f t="shared" si="165"/>
        <v>7331.625</v>
      </c>
      <c r="CK73" s="451">
        <f t="shared" si="165"/>
        <v>7331.625</v>
      </c>
      <c r="CL73" s="451">
        <f t="shared" si="165"/>
        <v>7331.625</v>
      </c>
      <c r="CM73" s="451">
        <f t="shared" si="165"/>
        <v>9725.625</v>
      </c>
      <c r="CN73" s="451">
        <f t="shared" si="165"/>
        <v>9725.625</v>
      </c>
      <c r="CO73" s="451">
        <f t="shared" si="165"/>
        <v>9725.625</v>
      </c>
      <c r="CP73" s="451">
        <f t="shared" si="165"/>
        <v>9725.625</v>
      </c>
      <c r="CQ73" s="451">
        <f t="shared" ref="CQ73:DJ73" si="166">CQ1033</f>
        <v>13705.65</v>
      </c>
      <c r="CR73" s="451">
        <f t="shared" si="166"/>
        <v>13705.65</v>
      </c>
      <c r="CS73" s="451">
        <f t="shared" si="166"/>
        <v>13705.65</v>
      </c>
      <c r="CT73" s="451">
        <f t="shared" si="166"/>
        <v>13705.65</v>
      </c>
      <c r="CU73" s="451">
        <f t="shared" si="166"/>
        <v>11580.975</v>
      </c>
      <c r="CV73" s="451">
        <f t="shared" si="166"/>
        <v>11580.975</v>
      </c>
      <c r="CW73" s="451">
        <f t="shared" si="166"/>
        <v>11580.975</v>
      </c>
      <c r="CX73" s="451">
        <f t="shared" si="166"/>
        <v>11580.975</v>
      </c>
      <c r="CY73" s="451">
        <f t="shared" si="166"/>
        <v>5356.5749999999989</v>
      </c>
      <c r="CZ73" s="451">
        <f t="shared" si="166"/>
        <v>5356.5749999999989</v>
      </c>
      <c r="DA73" s="451">
        <f t="shared" si="166"/>
        <v>5356.5749999999989</v>
      </c>
      <c r="DB73" s="451">
        <f t="shared" si="166"/>
        <v>5356.5749999999989</v>
      </c>
      <c r="DC73" s="451">
        <f t="shared" si="166"/>
        <v>4817.9250000000002</v>
      </c>
      <c r="DD73" s="451">
        <f t="shared" si="166"/>
        <v>4817.9250000000002</v>
      </c>
      <c r="DE73" s="451">
        <f t="shared" si="166"/>
        <v>4817.9250000000002</v>
      </c>
      <c r="DF73" s="451">
        <f t="shared" si="166"/>
        <v>4817.9250000000002</v>
      </c>
      <c r="DG73" s="451">
        <f t="shared" si="166"/>
        <v>4339.125</v>
      </c>
      <c r="DH73" s="451">
        <f t="shared" si="166"/>
        <v>4339.125</v>
      </c>
      <c r="DI73" s="451">
        <f t="shared" si="166"/>
        <v>4339.125</v>
      </c>
      <c r="DJ73" s="451">
        <f t="shared" si="166"/>
        <v>4339.125</v>
      </c>
    </row>
    <row r="74" spans="1:114" s="522" customFormat="1" x14ac:dyDescent="0.35">
      <c r="A74" s="5" t="s">
        <v>657</v>
      </c>
      <c r="B74" s="69" t="s">
        <v>654</v>
      </c>
      <c r="C74" s="451">
        <f>C1286</f>
        <v>0</v>
      </c>
      <c r="D74" s="451">
        <f t="shared" ref="D74:E74" si="167">D1286</f>
        <v>0</v>
      </c>
      <c r="E74" s="451">
        <f t="shared" si="167"/>
        <v>0</v>
      </c>
      <c r="F74" s="451">
        <f t="shared" ref="F74:AD74" si="168">F1286</f>
        <v>0</v>
      </c>
      <c r="G74" s="451">
        <f t="shared" si="168"/>
        <v>0</v>
      </c>
      <c r="H74" s="451">
        <f t="shared" si="168"/>
        <v>0</v>
      </c>
      <c r="I74" s="451">
        <f t="shared" si="168"/>
        <v>0</v>
      </c>
      <c r="J74" s="451">
        <f t="shared" si="168"/>
        <v>0</v>
      </c>
      <c r="K74" s="451">
        <f t="shared" si="168"/>
        <v>0</v>
      </c>
      <c r="L74" s="451">
        <f t="shared" si="168"/>
        <v>0</v>
      </c>
      <c r="M74" s="451">
        <f t="shared" si="168"/>
        <v>0</v>
      </c>
      <c r="N74" s="451">
        <f t="shared" si="168"/>
        <v>0</v>
      </c>
      <c r="O74" s="451">
        <f t="shared" si="168"/>
        <v>0</v>
      </c>
      <c r="P74" s="451">
        <f t="shared" si="168"/>
        <v>0</v>
      </c>
      <c r="Q74" s="451">
        <f t="shared" si="168"/>
        <v>0</v>
      </c>
      <c r="R74" s="451">
        <f t="shared" si="168"/>
        <v>0</v>
      </c>
      <c r="S74" s="451">
        <f t="shared" si="168"/>
        <v>0</v>
      </c>
      <c r="T74" s="451">
        <f t="shared" si="168"/>
        <v>0</v>
      </c>
      <c r="U74" s="451">
        <f t="shared" si="168"/>
        <v>0</v>
      </c>
      <c r="V74" s="451">
        <f t="shared" si="168"/>
        <v>0</v>
      </c>
      <c r="W74" s="451">
        <f t="shared" si="168"/>
        <v>0</v>
      </c>
      <c r="X74" s="451">
        <f t="shared" si="168"/>
        <v>0</v>
      </c>
      <c r="Y74" s="451">
        <f t="shared" si="168"/>
        <v>0</v>
      </c>
      <c r="Z74" s="451">
        <f t="shared" si="168"/>
        <v>0</v>
      </c>
      <c r="AA74" s="451">
        <f t="shared" si="168"/>
        <v>0</v>
      </c>
      <c r="AB74" s="451">
        <f t="shared" si="168"/>
        <v>0</v>
      </c>
      <c r="AC74" s="451">
        <f t="shared" si="168"/>
        <v>0</v>
      </c>
      <c r="AD74" s="451">
        <f t="shared" si="168"/>
        <v>0</v>
      </c>
      <c r="AE74" s="451">
        <f t="shared" ref="AE74:CP74" si="169">AE1286</f>
        <v>0</v>
      </c>
      <c r="AF74" s="451">
        <f t="shared" si="169"/>
        <v>0</v>
      </c>
      <c r="AG74" s="451">
        <f t="shared" si="169"/>
        <v>0</v>
      </c>
      <c r="AH74" s="451">
        <f t="shared" si="169"/>
        <v>0</v>
      </c>
      <c r="AI74" s="451">
        <f t="shared" si="169"/>
        <v>0</v>
      </c>
      <c r="AJ74" s="451">
        <f t="shared" si="169"/>
        <v>0</v>
      </c>
      <c r="AK74" s="451">
        <f t="shared" si="169"/>
        <v>0</v>
      </c>
      <c r="AL74" s="451">
        <f t="shared" si="169"/>
        <v>0</v>
      </c>
      <c r="AM74" s="451">
        <f t="shared" si="169"/>
        <v>0</v>
      </c>
      <c r="AN74" s="451">
        <f t="shared" si="169"/>
        <v>0</v>
      </c>
      <c r="AO74" s="451">
        <f t="shared" si="169"/>
        <v>0</v>
      </c>
      <c r="AP74" s="451">
        <f t="shared" si="169"/>
        <v>0</v>
      </c>
      <c r="AQ74" s="451">
        <f t="shared" si="169"/>
        <v>0</v>
      </c>
      <c r="AR74" s="451">
        <f t="shared" si="169"/>
        <v>0</v>
      </c>
      <c r="AS74" s="451">
        <f t="shared" si="169"/>
        <v>0</v>
      </c>
      <c r="AT74" s="451">
        <f t="shared" si="169"/>
        <v>0</v>
      </c>
      <c r="AU74" s="451">
        <f t="shared" si="169"/>
        <v>0</v>
      </c>
      <c r="AV74" s="451">
        <f t="shared" si="169"/>
        <v>0</v>
      </c>
      <c r="AW74" s="451">
        <f t="shared" si="169"/>
        <v>0</v>
      </c>
      <c r="AX74" s="451">
        <f t="shared" si="169"/>
        <v>0</v>
      </c>
      <c r="AY74" s="451">
        <f t="shared" si="169"/>
        <v>0</v>
      </c>
      <c r="AZ74" s="451">
        <f t="shared" si="169"/>
        <v>0</v>
      </c>
      <c r="BA74" s="451">
        <f t="shared" si="169"/>
        <v>0</v>
      </c>
      <c r="BB74" s="451">
        <f t="shared" si="169"/>
        <v>0</v>
      </c>
      <c r="BC74" s="451">
        <f t="shared" si="169"/>
        <v>0</v>
      </c>
      <c r="BD74" s="451">
        <f t="shared" si="169"/>
        <v>0</v>
      </c>
      <c r="BE74" s="451">
        <f t="shared" si="169"/>
        <v>0</v>
      </c>
      <c r="BF74" s="451">
        <f t="shared" si="169"/>
        <v>0</v>
      </c>
      <c r="BG74" s="451">
        <f t="shared" si="169"/>
        <v>0</v>
      </c>
      <c r="BH74" s="451">
        <f t="shared" si="169"/>
        <v>0</v>
      </c>
      <c r="BI74" s="451">
        <f t="shared" si="169"/>
        <v>0</v>
      </c>
      <c r="BJ74" s="451">
        <f t="shared" si="169"/>
        <v>0</v>
      </c>
      <c r="BK74" s="451">
        <f t="shared" si="169"/>
        <v>0</v>
      </c>
      <c r="BL74" s="451">
        <f t="shared" si="169"/>
        <v>0</v>
      </c>
      <c r="BM74" s="451">
        <f t="shared" si="169"/>
        <v>0</v>
      </c>
      <c r="BN74" s="451">
        <f t="shared" si="169"/>
        <v>0</v>
      </c>
      <c r="BO74" s="451">
        <f t="shared" si="169"/>
        <v>0</v>
      </c>
      <c r="BP74" s="451">
        <f t="shared" si="169"/>
        <v>0</v>
      </c>
      <c r="BQ74" s="451">
        <f t="shared" si="169"/>
        <v>0</v>
      </c>
      <c r="BR74" s="451">
        <f t="shared" si="169"/>
        <v>0</v>
      </c>
      <c r="BS74" s="451">
        <f t="shared" si="169"/>
        <v>0</v>
      </c>
      <c r="BT74" s="451">
        <f t="shared" si="169"/>
        <v>0</v>
      </c>
      <c r="BU74" s="451">
        <f t="shared" si="169"/>
        <v>0</v>
      </c>
      <c r="BV74" s="451">
        <f t="shared" si="169"/>
        <v>0</v>
      </c>
      <c r="BW74" s="451">
        <f t="shared" si="169"/>
        <v>0</v>
      </c>
      <c r="BX74" s="451">
        <f t="shared" si="169"/>
        <v>0</v>
      </c>
      <c r="BY74" s="451">
        <f t="shared" si="169"/>
        <v>0</v>
      </c>
      <c r="BZ74" s="451">
        <f t="shared" si="169"/>
        <v>0</v>
      </c>
      <c r="CA74" s="451">
        <f t="shared" si="169"/>
        <v>0</v>
      </c>
      <c r="CB74" s="451">
        <f t="shared" si="169"/>
        <v>0</v>
      </c>
      <c r="CC74" s="451">
        <f t="shared" si="169"/>
        <v>0</v>
      </c>
      <c r="CD74" s="451">
        <f t="shared" si="169"/>
        <v>0</v>
      </c>
      <c r="CE74" s="451">
        <f t="shared" si="169"/>
        <v>0</v>
      </c>
      <c r="CF74" s="451">
        <f t="shared" si="169"/>
        <v>0</v>
      </c>
      <c r="CG74" s="451">
        <f t="shared" si="169"/>
        <v>0</v>
      </c>
      <c r="CH74" s="451">
        <f t="shared" si="169"/>
        <v>0</v>
      </c>
      <c r="CI74" s="451">
        <f t="shared" si="169"/>
        <v>0</v>
      </c>
      <c r="CJ74" s="451">
        <f t="shared" si="169"/>
        <v>0</v>
      </c>
      <c r="CK74" s="451">
        <f t="shared" si="169"/>
        <v>0</v>
      </c>
      <c r="CL74" s="451">
        <f t="shared" si="169"/>
        <v>0</v>
      </c>
      <c r="CM74" s="451">
        <f t="shared" si="169"/>
        <v>0</v>
      </c>
      <c r="CN74" s="451">
        <f t="shared" si="169"/>
        <v>0</v>
      </c>
      <c r="CO74" s="451">
        <f t="shared" si="169"/>
        <v>0</v>
      </c>
      <c r="CP74" s="451">
        <f t="shared" si="169"/>
        <v>0</v>
      </c>
      <c r="CQ74" s="451">
        <f t="shared" ref="CQ74:DJ74" si="170">CQ1286</f>
        <v>0</v>
      </c>
      <c r="CR74" s="451">
        <f t="shared" si="170"/>
        <v>0</v>
      </c>
      <c r="CS74" s="451">
        <f t="shared" si="170"/>
        <v>0</v>
      </c>
      <c r="CT74" s="451">
        <f t="shared" si="170"/>
        <v>0</v>
      </c>
      <c r="CU74" s="451">
        <f t="shared" si="170"/>
        <v>0</v>
      </c>
      <c r="CV74" s="451">
        <f t="shared" si="170"/>
        <v>0</v>
      </c>
      <c r="CW74" s="451">
        <f t="shared" si="170"/>
        <v>0</v>
      </c>
      <c r="CX74" s="451">
        <f t="shared" si="170"/>
        <v>0</v>
      </c>
      <c r="CY74" s="451">
        <f t="shared" si="170"/>
        <v>0</v>
      </c>
      <c r="CZ74" s="451">
        <f t="shared" si="170"/>
        <v>0</v>
      </c>
      <c r="DA74" s="451">
        <f t="shared" si="170"/>
        <v>0</v>
      </c>
      <c r="DB74" s="451">
        <f t="shared" si="170"/>
        <v>0</v>
      </c>
      <c r="DC74" s="451">
        <f t="shared" si="170"/>
        <v>0</v>
      </c>
      <c r="DD74" s="451">
        <f t="shared" si="170"/>
        <v>0</v>
      </c>
      <c r="DE74" s="451">
        <f t="shared" si="170"/>
        <v>0</v>
      </c>
      <c r="DF74" s="451">
        <f t="shared" si="170"/>
        <v>0</v>
      </c>
      <c r="DG74" s="451">
        <f t="shared" si="170"/>
        <v>0</v>
      </c>
      <c r="DH74" s="451">
        <f t="shared" si="170"/>
        <v>0</v>
      </c>
      <c r="DI74" s="451">
        <f t="shared" si="170"/>
        <v>0</v>
      </c>
      <c r="DJ74" s="451">
        <f t="shared" si="170"/>
        <v>0</v>
      </c>
    </row>
    <row r="75" spans="1:114" s="522" customFormat="1" x14ac:dyDescent="0.35">
      <c r="A75" s="5" t="s">
        <v>657</v>
      </c>
      <c r="B75" s="69" t="s">
        <v>669</v>
      </c>
      <c r="C75" s="451">
        <f t="shared" ref="C75:AD75" si="171">SUM(C70:C74)</f>
        <v>37500</v>
      </c>
      <c r="D75" s="451">
        <f t="shared" si="171"/>
        <v>25000</v>
      </c>
      <c r="E75" s="451">
        <f t="shared" si="171"/>
        <v>37300</v>
      </c>
      <c r="F75" s="451">
        <f t="shared" si="171"/>
        <v>30300</v>
      </c>
      <c r="G75" s="451">
        <f t="shared" si="171"/>
        <v>37000</v>
      </c>
      <c r="H75" s="451">
        <f t="shared" si="171"/>
        <v>36400</v>
      </c>
      <c r="I75" s="451">
        <f t="shared" si="171"/>
        <v>29200</v>
      </c>
      <c r="J75" s="451">
        <f t="shared" si="171"/>
        <v>58000</v>
      </c>
      <c r="K75" s="451">
        <f t="shared" si="171"/>
        <v>48600</v>
      </c>
      <c r="L75" s="451">
        <f t="shared" si="171"/>
        <v>53400</v>
      </c>
      <c r="M75" s="451">
        <f t="shared" si="171"/>
        <v>52900</v>
      </c>
      <c r="N75" s="451">
        <f t="shared" si="171"/>
        <v>36900</v>
      </c>
      <c r="O75" s="451">
        <f t="shared" si="171"/>
        <v>33600</v>
      </c>
      <c r="P75" s="451">
        <f t="shared" si="171"/>
        <v>34800</v>
      </c>
      <c r="Q75" s="451">
        <f t="shared" si="171"/>
        <v>24600</v>
      </c>
      <c r="R75" s="451">
        <f t="shared" si="171"/>
        <v>44000</v>
      </c>
      <c r="S75" s="451">
        <f t="shared" si="171"/>
        <v>38400</v>
      </c>
      <c r="T75" s="451">
        <f t="shared" si="171"/>
        <v>42900</v>
      </c>
      <c r="U75" s="451">
        <f t="shared" si="171"/>
        <v>35400</v>
      </c>
      <c r="V75" s="451">
        <f t="shared" si="171"/>
        <v>53000</v>
      </c>
      <c r="W75" s="451">
        <f t="shared" si="171"/>
        <v>26000</v>
      </c>
      <c r="X75" s="451">
        <f t="shared" si="171"/>
        <v>23100</v>
      </c>
      <c r="Y75" s="451">
        <f t="shared" si="171"/>
        <v>23900</v>
      </c>
      <c r="Z75" s="451">
        <f t="shared" si="171"/>
        <v>22500</v>
      </c>
      <c r="AA75" s="451">
        <f t="shared" si="171"/>
        <v>14800</v>
      </c>
      <c r="AB75" s="451">
        <f t="shared" si="171"/>
        <v>20300</v>
      </c>
      <c r="AC75" s="451">
        <f t="shared" si="171"/>
        <v>16300</v>
      </c>
      <c r="AD75" s="451">
        <f t="shared" si="171"/>
        <v>16300</v>
      </c>
      <c r="AE75" s="451">
        <f t="shared" ref="AE75:CP75" si="172">SUM(AE70:AE74)</f>
        <v>25404.6</v>
      </c>
      <c r="AF75" s="451">
        <f t="shared" si="172"/>
        <v>25404.6</v>
      </c>
      <c r="AG75" s="451">
        <f t="shared" si="172"/>
        <v>25404.6</v>
      </c>
      <c r="AH75" s="451">
        <f t="shared" si="172"/>
        <v>25404.6</v>
      </c>
      <c r="AI75" s="451">
        <f t="shared" si="172"/>
        <v>25404.6</v>
      </c>
      <c r="AJ75" s="451">
        <f t="shared" si="172"/>
        <v>25404.6</v>
      </c>
      <c r="AK75" s="451">
        <f t="shared" si="172"/>
        <v>25404.6</v>
      </c>
      <c r="AL75" s="451">
        <f t="shared" si="172"/>
        <v>25404.6</v>
      </c>
      <c r="AM75" s="451">
        <f t="shared" si="172"/>
        <v>25404.6</v>
      </c>
      <c r="AN75" s="451">
        <f t="shared" si="172"/>
        <v>27831.599999999999</v>
      </c>
      <c r="AO75" s="451">
        <f t="shared" si="172"/>
        <v>27831.599999999999</v>
      </c>
      <c r="AP75" s="451">
        <f t="shared" si="172"/>
        <v>27831.599999999999</v>
      </c>
      <c r="AQ75" s="451">
        <f t="shared" si="172"/>
        <v>26267.324999999997</v>
      </c>
      <c r="AR75" s="451">
        <f t="shared" si="172"/>
        <v>26267.324999999997</v>
      </c>
      <c r="AS75" s="451">
        <f t="shared" si="172"/>
        <v>26267.324999999997</v>
      </c>
      <c r="AT75" s="451">
        <f t="shared" si="172"/>
        <v>26267.324999999997</v>
      </c>
      <c r="AU75" s="451">
        <f t="shared" si="172"/>
        <v>36742.5</v>
      </c>
      <c r="AV75" s="451">
        <f t="shared" si="172"/>
        <v>36742.5</v>
      </c>
      <c r="AW75" s="451">
        <f t="shared" si="172"/>
        <v>36742.5</v>
      </c>
      <c r="AX75" s="451">
        <f t="shared" si="172"/>
        <v>36742.5</v>
      </c>
      <c r="AY75" s="451">
        <f t="shared" si="172"/>
        <v>37008.074999999997</v>
      </c>
      <c r="AZ75" s="451">
        <f t="shared" si="172"/>
        <v>37008.074999999997</v>
      </c>
      <c r="BA75" s="451">
        <f t="shared" si="172"/>
        <v>37008.074999999997</v>
      </c>
      <c r="BB75" s="451">
        <f t="shared" si="172"/>
        <v>37008.074999999997</v>
      </c>
      <c r="BC75" s="451">
        <f t="shared" si="172"/>
        <v>29328.825000000001</v>
      </c>
      <c r="BD75" s="451">
        <f t="shared" si="172"/>
        <v>29328.825000000001</v>
      </c>
      <c r="BE75" s="451">
        <f t="shared" si="172"/>
        <v>29328.825000000001</v>
      </c>
      <c r="BF75" s="451">
        <f t="shared" si="172"/>
        <v>29328.825000000001</v>
      </c>
      <c r="BG75" s="451">
        <f t="shared" si="172"/>
        <v>27503.4</v>
      </c>
      <c r="BH75" s="451">
        <f t="shared" si="172"/>
        <v>27503.4</v>
      </c>
      <c r="BI75" s="451">
        <f t="shared" si="172"/>
        <v>27503.4</v>
      </c>
      <c r="BJ75" s="451">
        <f t="shared" si="172"/>
        <v>27503.4</v>
      </c>
      <c r="BK75" s="451">
        <f t="shared" si="172"/>
        <v>18613.899999999998</v>
      </c>
      <c r="BL75" s="451">
        <f t="shared" si="172"/>
        <v>18613.899999999998</v>
      </c>
      <c r="BM75" s="451">
        <f t="shared" si="172"/>
        <v>18613.899999999998</v>
      </c>
      <c r="BN75" s="451">
        <f t="shared" si="172"/>
        <v>18613.899999999998</v>
      </c>
      <c r="BO75" s="451">
        <f t="shared" si="172"/>
        <v>19451.8</v>
      </c>
      <c r="BP75" s="451">
        <f t="shared" si="172"/>
        <v>19451.8</v>
      </c>
      <c r="BQ75" s="451">
        <f t="shared" si="172"/>
        <v>19451.8</v>
      </c>
      <c r="BR75" s="451">
        <f t="shared" si="172"/>
        <v>19451.8</v>
      </c>
      <c r="BS75" s="451">
        <f t="shared" si="172"/>
        <v>19751.05</v>
      </c>
      <c r="BT75" s="451">
        <f t="shared" si="172"/>
        <v>19751.05</v>
      </c>
      <c r="BU75" s="451">
        <f t="shared" si="172"/>
        <v>19751.05</v>
      </c>
      <c r="BV75" s="451">
        <f t="shared" si="172"/>
        <v>19751.05</v>
      </c>
      <c r="BW75" s="451">
        <f t="shared" si="172"/>
        <v>18397.674999999999</v>
      </c>
      <c r="BX75" s="451">
        <f t="shared" si="172"/>
        <v>18397.674999999999</v>
      </c>
      <c r="BY75" s="451">
        <f t="shared" si="172"/>
        <v>18397.674999999999</v>
      </c>
      <c r="BZ75" s="451">
        <f t="shared" si="172"/>
        <v>18397.674999999999</v>
      </c>
      <c r="CA75" s="451">
        <f t="shared" si="172"/>
        <v>17170.75</v>
      </c>
      <c r="CB75" s="451">
        <f t="shared" si="172"/>
        <v>17170.75</v>
      </c>
      <c r="CC75" s="451">
        <f t="shared" si="172"/>
        <v>17170.75</v>
      </c>
      <c r="CD75" s="451">
        <f t="shared" si="172"/>
        <v>17170.75</v>
      </c>
      <c r="CE75" s="451">
        <f t="shared" si="172"/>
        <v>9396.4500000000007</v>
      </c>
      <c r="CF75" s="451">
        <f t="shared" si="172"/>
        <v>9396.4500000000007</v>
      </c>
      <c r="CG75" s="451">
        <f t="shared" si="172"/>
        <v>9396.4500000000007</v>
      </c>
      <c r="CH75" s="451">
        <f t="shared" si="172"/>
        <v>9396.4500000000007</v>
      </c>
      <c r="CI75" s="451">
        <f t="shared" si="172"/>
        <v>7331.625</v>
      </c>
      <c r="CJ75" s="451">
        <f t="shared" si="172"/>
        <v>7331.625</v>
      </c>
      <c r="CK75" s="451">
        <f t="shared" si="172"/>
        <v>7331.625</v>
      </c>
      <c r="CL75" s="451">
        <f t="shared" si="172"/>
        <v>7331.625</v>
      </c>
      <c r="CM75" s="451">
        <f t="shared" si="172"/>
        <v>9725.625</v>
      </c>
      <c r="CN75" s="451">
        <f t="shared" si="172"/>
        <v>9725.625</v>
      </c>
      <c r="CO75" s="451">
        <f t="shared" si="172"/>
        <v>9725.625</v>
      </c>
      <c r="CP75" s="451">
        <f t="shared" si="172"/>
        <v>9725.625</v>
      </c>
      <c r="CQ75" s="451">
        <f t="shared" ref="CQ75:DJ75" si="173">SUM(CQ70:CQ74)</f>
        <v>13705.65</v>
      </c>
      <c r="CR75" s="451">
        <f t="shared" si="173"/>
        <v>13705.65</v>
      </c>
      <c r="CS75" s="451">
        <f t="shared" si="173"/>
        <v>13705.65</v>
      </c>
      <c r="CT75" s="451">
        <f t="shared" si="173"/>
        <v>13705.65</v>
      </c>
      <c r="CU75" s="451">
        <f t="shared" si="173"/>
        <v>11580.975</v>
      </c>
      <c r="CV75" s="451">
        <f t="shared" si="173"/>
        <v>11580.975</v>
      </c>
      <c r="CW75" s="451">
        <f t="shared" si="173"/>
        <v>11580.975</v>
      </c>
      <c r="CX75" s="451">
        <f t="shared" si="173"/>
        <v>11580.975</v>
      </c>
      <c r="CY75" s="451">
        <f t="shared" si="173"/>
        <v>5356.5749999999989</v>
      </c>
      <c r="CZ75" s="451">
        <f t="shared" si="173"/>
        <v>5356.5749999999989</v>
      </c>
      <c r="DA75" s="451">
        <f t="shared" si="173"/>
        <v>5356.5749999999989</v>
      </c>
      <c r="DB75" s="451">
        <f t="shared" si="173"/>
        <v>5356.5749999999989</v>
      </c>
      <c r="DC75" s="451">
        <f t="shared" si="173"/>
        <v>4817.9250000000002</v>
      </c>
      <c r="DD75" s="451">
        <f t="shared" si="173"/>
        <v>4817.9250000000002</v>
      </c>
      <c r="DE75" s="451">
        <f t="shared" si="173"/>
        <v>4817.9250000000002</v>
      </c>
      <c r="DF75" s="451">
        <f t="shared" si="173"/>
        <v>4817.9250000000002</v>
      </c>
      <c r="DG75" s="451">
        <f t="shared" si="173"/>
        <v>4339.125</v>
      </c>
      <c r="DH75" s="451">
        <f t="shared" si="173"/>
        <v>4339.125</v>
      </c>
      <c r="DI75" s="451">
        <f t="shared" si="173"/>
        <v>4339.125</v>
      </c>
      <c r="DJ75" s="451">
        <f t="shared" si="173"/>
        <v>4339.125</v>
      </c>
    </row>
    <row r="76" spans="1:114" s="522" customFormat="1" x14ac:dyDescent="0.35">
      <c r="A76" s="5"/>
      <c r="B76" s="461"/>
      <c r="C76" s="529"/>
      <c r="D76" s="529"/>
      <c r="E76" s="529"/>
      <c r="F76" s="529"/>
      <c r="G76" s="529"/>
      <c r="H76" s="529"/>
      <c r="I76" s="529"/>
      <c r="J76" s="529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451"/>
      <c r="AE76" s="451"/>
      <c r="AF76" s="451"/>
      <c r="AG76" s="451"/>
      <c r="AH76" s="451"/>
      <c r="AI76" s="451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51"/>
      <c r="AV76" s="451"/>
      <c r="AW76" s="451"/>
      <c r="AX76" s="451"/>
      <c r="AY76" s="451"/>
      <c r="AZ76" s="451"/>
      <c r="BA76" s="451"/>
      <c r="BB76" s="451"/>
      <c r="BC76" s="451"/>
      <c r="BD76" s="451"/>
      <c r="BE76" s="451"/>
      <c r="BF76" s="451"/>
      <c r="BG76" s="451"/>
      <c r="BH76" s="451"/>
      <c r="BI76" s="451"/>
      <c r="BJ76" s="451"/>
      <c r="BK76" s="451"/>
      <c r="BL76" s="451"/>
      <c r="BM76" s="451"/>
      <c r="BN76" s="451"/>
      <c r="BO76" s="451"/>
      <c r="BP76" s="451"/>
      <c r="BQ76" s="451"/>
      <c r="BR76" s="451"/>
      <c r="BS76" s="451"/>
      <c r="BT76" s="451"/>
      <c r="BU76" s="451"/>
      <c r="BV76" s="451"/>
      <c r="BW76" s="451"/>
      <c r="BX76" s="451"/>
      <c r="BY76" s="451"/>
      <c r="BZ76" s="451"/>
      <c r="CA76" s="451"/>
      <c r="CB76" s="451"/>
      <c r="CC76" s="451"/>
      <c r="CD76" s="451"/>
      <c r="CE76" s="451"/>
      <c r="CF76" s="451"/>
      <c r="CG76" s="451"/>
      <c r="CH76" s="451"/>
      <c r="CI76" s="451"/>
      <c r="CJ76" s="451"/>
      <c r="CK76" s="451"/>
      <c r="CL76" s="451"/>
      <c r="CM76" s="451"/>
      <c r="CN76" s="451"/>
      <c r="CO76" s="451"/>
      <c r="CP76" s="451"/>
      <c r="CQ76" s="451"/>
      <c r="CR76" s="451"/>
      <c r="CS76" s="451"/>
      <c r="CT76" s="451"/>
      <c r="CU76" s="451"/>
      <c r="CV76" s="451"/>
      <c r="CW76" s="451"/>
    </row>
    <row r="77" spans="1:114" s="522" customFormat="1" x14ac:dyDescent="0.35">
      <c r="B77" s="463"/>
      <c r="C77" s="451"/>
      <c r="D77" s="451"/>
      <c r="E77" s="451"/>
      <c r="F77" s="451"/>
      <c r="G77" s="451"/>
      <c r="H77" s="451"/>
      <c r="I77" s="451"/>
      <c r="J77" s="451"/>
      <c r="K77" s="451"/>
      <c r="L77" s="451"/>
      <c r="M77" s="451"/>
      <c r="N77" s="451"/>
      <c r="O77" s="451"/>
      <c r="P77" s="451"/>
      <c r="Q77" s="451"/>
      <c r="R77" s="451"/>
      <c r="S77" s="451"/>
      <c r="T77" s="451"/>
      <c r="U77" s="451"/>
      <c r="V77" s="451"/>
      <c r="W77" s="451"/>
      <c r="X77" s="451"/>
      <c r="Y77" s="451"/>
      <c r="Z77" s="451"/>
      <c r="AA77" s="451"/>
      <c r="AB77" s="451"/>
      <c r="AC77" s="451"/>
      <c r="AD77" s="451"/>
      <c r="AE77" s="451"/>
      <c r="AF77" s="451"/>
      <c r="AG77" s="451"/>
      <c r="AH77" s="451"/>
      <c r="AI77" s="451"/>
      <c r="AJ77" s="451"/>
      <c r="AK77" s="451"/>
      <c r="AL77" s="451"/>
      <c r="AM77" s="451"/>
      <c r="AN77" s="451"/>
      <c r="AO77" s="451"/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/>
      <c r="BB77" s="451"/>
      <c r="BC77" s="451"/>
      <c r="BD77" s="451"/>
      <c r="BE77" s="451"/>
      <c r="BF77" s="451"/>
      <c r="BG77" s="451"/>
      <c r="BH77" s="451"/>
      <c r="BI77" s="451"/>
      <c r="BJ77" s="451"/>
      <c r="BK77" s="451"/>
      <c r="BL77" s="451"/>
      <c r="BM77" s="451"/>
      <c r="BN77" s="451"/>
      <c r="BO77" s="451"/>
      <c r="BP77" s="451"/>
      <c r="BQ77" s="451"/>
      <c r="BR77" s="451"/>
      <c r="BS77" s="451"/>
      <c r="BT77" s="451"/>
      <c r="BU77" s="451"/>
      <c r="BV77" s="451"/>
      <c r="BW77" s="451"/>
      <c r="BX77" s="451"/>
      <c r="BY77" s="451"/>
      <c r="BZ77" s="451"/>
      <c r="CA77" s="451"/>
      <c r="CB77" s="451"/>
      <c r="CC77" s="451"/>
      <c r="CD77" s="451"/>
      <c r="CE77" s="451"/>
      <c r="CF77" s="451"/>
      <c r="CG77" s="451"/>
      <c r="CH77" s="451"/>
      <c r="CI77" s="451"/>
      <c r="CJ77" s="451"/>
      <c r="CK77" s="451"/>
      <c r="CL77" s="451"/>
      <c r="CM77" s="451"/>
      <c r="CN77" s="451"/>
      <c r="CO77" s="451"/>
      <c r="CP77" s="451"/>
      <c r="CQ77" s="451"/>
      <c r="CR77" s="451"/>
      <c r="CS77" s="451"/>
      <c r="CT77" s="451"/>
      <c r="CU77" s="451"/>
      <c r="CV77" s="451"/>
      <c r="CW77" s="451"/>
    </row>
    <row r="78" spans="1:114" s="522" customFormat="1" x14ac:dyDescent="0.35">
      <c r="A78" s="5" t="s">
        <v>657</v>
      </c>
      <c r="B78" s="314" t="s">
        <v>658</v>
      </c>
      <c r="C78" s="557"/>
      <c r="D78" s="557"/>
      <c r="E78" s="557"/>
      <c r="F78" s="557"/>
      <c r="G78" s="558"/>
      <c r="H78" s="558"/>
      <c r="I78" s="558"/>
      <c r="J78" s="558"/>
      <c r="K78" s="558"/>
      <c r="L78" s="558"/>
      <c r="M78" s="558"/>
      <c r="N78" s="558"/>
      <c r="O78" s="558"/>
      <c r="P78" s="558"/>
      <c r="Q78" s="558"/>
      <c r="R78" s="558"/>
      <c r="S78" s="558"/>
      <c r="T78" s="558"/>
      <c r="U78" s="558"/>
      <c r="V78" s="558"/>
      <c r="W78" s="558"/>
      <c r="X78" s="558"/>
      <c r="Y78" s="558"/>
      <c r="Z78" s="558"/>
      <c r="AA78" s="558"/>
      <c r="AB78" s="558"/>
      <c r="AC78" s="558"/>
      <c r="AD78" s="558"/>
      <c r="AE78" s="558"/>
      <c r="AF78" s="558"/>
      <c r="AG78" s="558"/>
      <c r="AH78" s="558"/>
      <c r="AI78" s="558"/>
      <c r="AJ78" s="558"/>
      <c r="AK78" s="558"/>
      <c r="AL78" s="558"/>
      <c r="AM78" s="558"/>
      <c r="AN78" s="558"/>
      <c r="AO78" s="558"/>
      <c r="AP78" s="558"/>
      <c r="AQ78" s="558"/>
      <c r="AR78" s="558"/>
      <c r="AS78" s="558"/>
      <c r="AT78" s="558"/>
      <c r="AU78" s="558"/>
      <c r="AV78" s="558"/>
      <c r="AW78" s="558"/>
      <c r="AX78" s="558"/>
      <c r="AY78" s="558"/>
      <c r="AZ78" s="558"/>
      <c r="BA78" s="558"/>
      <c r="BB78" s="558"/>
      <c r="BC78" s="558"/>
      <c r="BD78" s="558"/>
      <c r="BE78" s="558"/>
      <c r="BF78" s="558"/>
      <c r="BG78" s="558"/>
      <c r="BH78" s="558"/>
      <c r="BI78" s="558"/>
      <c r="BJ78" s="558"/>
      <c r="BK78" s="558"/>
      <c r="BL78" s="558"/>
      <c r="BM78" s="558"/>
      <c r="BN78" s="558"/>
      <c r="BO78" s="558"/>
      <c r="BP78" s="558"/>
      <c r="BQ78" s="558"/>
      <c r="BR78" s="558"/>
      <c r="BS78" s="558"/>
      <c r="BT78" s="558"/>
      <c r="BU78" s="558"/>
      <c r="BV78" s="558"/>
      <c r="BW78" s="558"/>
      <c r="BX78" s="558"/>
      <c r="BY78" s="558"/>
      <c r="BZ78" s="558"/>
      <c r="CA78" s="558"/>
      <c r="CB78" s="558"/>
      <c r="CC78" s="558"/>
      <c r="CD78" s="523"/>
      <c r="CE78" s="451"/>
      <c r="CF78" s="451"/>
      <c r="CG78" s="451"/>
      <c r="CH78" s="451"/>
      <c r="CI78" s="451"/>
      <c r="CJ78" s="451"/>
      <c r="CK78" s="451"/>
      <c r="CL78" s="451"/>
      <c r="CM78" s="451"/>
      <c r="CN78" s="451"/>
      <c r="CO78" s="451"/>
      <c r="CP78" s="451"/>
      <c r="CQ78" s="451"/>
      <c r="CR78" s="451"/>
      <c r="CS78" s="451"/>
      <c r="CT78" s="451"/>
      <c r="CU78" s="451"/>
      <c r="CV78" s="451"/>
      <c r="CW78" s="451"/>
    </row>
    <row r="79" spans="1:114" s="522" customFormat="1" x14ac:dyDescent="0.35">
      <c r="A79" s="5" t="s">
        <v>657</v>
      </c>
      <c r="B79" s="69" t="s">
        <v>130</v>
      </c>
      <c r="C79" s="451">
        <f>C239</f>
        <v>14400</v>
      </c>
      <c r="D79" s="451">
        <f t="shared" ref="D79:E79" si="174">D239</f>
        <v>13800</v>
      </c>
      <c r="E79" s="451">
        <f t="shared" si="174"/>
        <v>4500</v>
      </c>
      <c r="F79" s="451">
        <f t="shared" ref="F79:AD79" si="175">F239</f>
        <v>0</v>
      </c>
      <c r="G79" s="451">
        <f t="shared" si="175"/>
        <v>2100</v>
      </c>
      <c r="H79" s="451">
        <f t="shared" si="175"/>
        <v>2300</v>
      </c>
      <c r="I79" s="451">
        <f t="shared" si="175"/>
        <v>1200</v>
      </c>
      <c r="J79" s="451">
        <f t="shared" si="175"/>
        <v>700</v>
      </c>
      <c r="K79" s="451">
        <f t="shared" si="175"/>
        <v>0</v>
      </c>
      <c r="L79" s="451">
        <f t="shared" si="175"/>
        <v>200</v>
      </c>
      <c r="M79" s="451">
        <f t="shared" si="175"/>
        <v>0</v>
      </c>
      <c r="N79" s="451">
        <f t="shared" si="175"/>
        <v>500</v>
      </c>
      <c r="O79" s="451">
        <f t="shared" si="175"/>
        <v>100</v>
      </c>
      <c r="P79" s="451">
        <f t="shared" si="175"/>
        <v>300</v>
      </c>
      <c r="Q79" s="451">
        <f t="shared" si="175"/>
        <v>4700</v>
      </c>
      <c r="R79" s="451">
        <f t="shared" si="175"/>
        <v>9000</v>
      </c>
      <c r="S79" s="451">
        <f t="shared" si="175"/>
        <v>11100</v>
      </c>
      <c r="T79" s="451">
        <f t="shared" si="175"/>
        <v>9300</v>
      </c>
      <c r="U79" s="451">
        <f t="shared" si="175"/>
        <v>11700</v>
      </c>
      <c r="V79" s="451">
        <f t="shared" si="175"/>
        <v>23600</v>
      </c>
      <c r="W79" s="451">
        <f t="shared" si="175"/>
        <v>20200</v>
      </c>
      <c r="X79" s="451">
        <f t="shared" si="175"/>
        <v>16600</v>
      </c>
      <c r="Y79" s="451">
        <f t="shared" si="175"/>
        <v>11500</v>
      </c>
      <c r="Z79" s="451">
        <f t="shared" si="175"/>
        <v>13700</v>
      </c>
      <c r="AA79" s="451">
        <f t="shared" si="175"/>
        <v>26300</v>
      </c>
      <c r="AB79" s="451">
        <f t="shared" si="175"/>
        <v>12800</v>
      </c>
      <c r="AC79" s="451">
        <f t="shared" si="175"/>
        <v>16600</v>
      </c>
      <c r="AD79" s="451">
        <f t="shared" si="175"/>
        <v>16600</v>
      </c>
      <c r="AE79" s="451">
        <f t="shared" ref="AE79:CP79" si="176">AE239</f>
        <v>10136.400000000001</v>
      </c>
      <c r="AF79" s="451">
        <f t="shared" si="176"/>
        <v>10136.400000000001</v>
      </c>
      <c r="AG79" s="451">
        <f t="shared" si="176"/>
        <v>10136.400000000001</v>
      </c>
      <c r="AH79" s="451">
        <f t="shared" si="176"/>
        <v>10136.400000000001</v>
      </c>
      <c r="AI79" s="451">
        <f t="shared" si="176"/>
        <v>10136.400000000001</v>
      </c>
      <c r="AJ79" s="451">
        <f t="shared" si="176"/>
        <v>10136.400000000001</v>
      </c>
      <c r="AK79" s="451">
        <f t="shared" si="176"/>
        <v>10136.400000000001</v>
      </c>
      <c r="AL79" s="451">
        <f t="shared" si="176"/>
        <v>10136.400000000001</v>
      </c>
      <c r="AM79" s="451">
        <f t="shared" si="176"/>
        <v>10136.400000000001</v>
      </c>
      <c r="AN79" s="451">
        <f t="shared" si="176"/>
        <v>11754.400000000001</v>
      </c>
      <c r="AO79" s="451">
        <f t="shared" si="176"/>
        <v>11754.400000000001</v>
      </c>
      <c r="AP79" s="451">
        <f t="shared" si="176"/>
        <v>11754.400000000001</v>
      </c>
      <c r="AQ79" s="451">
        <f t="shared" si="176"/>
        <v>3350</v>
      </c>
      <c r="AR79" s="451">
        <f t="shared" si="176"/>
        <v>3350</v>
      </c>
      <c r="AS79" s="451">
        <f t="shared" si="176"/>
        <v>3350</v>
      </c>
      <c r="AT79" s="451">
        <f t="shared" si="176"/>
        <v>3350</v>
      </c>
      <c r="AU79" s="451">
        <f t="shared" si="176"/>
        <v>7720</v>
      </c>
      <c r="AV79" s="451">
        <f t="shared" si="176"/>
        <v>7720</v>
      </c>
      <c r="AW79" s="451">
        <f t="shared" si="176"/>
        <v>7720</v>
      </c>
      <c r="AX79" s="451">
        <f t="shared" si="176"/>
        <v>7720</v>
      </c>
      <c r="AY79" s="451">
        <f t="shared" si="176"/>
        <v>6720</v>
      </c>
      <c r="AZ79" s="451">
        <f t="shared" si="176"/>
        <v>6720</v>
      </c>
      <c r="BA79" s="451">
        <f t="shared" si="176"/>
        <v>6720</v>
      </c>
      <c r="BB79" s="451">
        <f t="shared" si="176"/>
        <v>6720</v>
      </c>
      <c r="BC79" s="451">
        <f t="shared" si="176"/>
        <v>1800</v>
      </c>
      <c r="BD79" s="451">
        <f t="shared" si="176"/>
        <v>1800</v>
      </c>
      <c r="BE79" s="451">
        <f t="shared" si="176"/>
        <v>1800</v>
      </c>
      <c r="BF79" s="451">
        <f t="shared" si="176"/>
        <v>1800</v>
      </c>
      <c r="BG79" s="451">
        <f t="shared" si="176"/>
        <v>1800</v>
      </c>
      <c r="BH79" s="451">
        <f t="shared" si="176"/>
        <v>1800</v>
      </c>
      <c r="BI79" s="451">
        <f t="shared" si="176"/>
        <v>1800</v>
      </c>
      <c r="BJ79" s="451">
        <f t="shared" si="176"/>
        <v>1800</v>
      </c>
      <c r="BK79" s="451">
        <f t="shared" si="176"/>
        <v>1800</v>
      </c>
      <c r="BL79" s="451">
        <f t="shared" si="176"/>
        <v>1800</v>
      </c>
      <c r="BM79" s="451">
        <f t="shared" si="176"/>
        <v>1800</v>
      </c>
      <c r="BN79" s="451">
        <f t="shared" si="176"/>
        <v>1800</v>
      </c>
      <c r="BO79" s="451">
        <f t="shared" si="176"/>
        <v>1800</v>
      </c>
      <c r="BP79" s="451">
        <f t="shared" si="176"/>
        <v>1800</v>
      </c>
      <c r="BQ79" s="451">
        <f t="shared" si="176"/>
        <v>1800</v>
      </c>
      <c r="BR79" s="451">
        <f t="shared" si="176"/>
        <v>1800</v>
      </c>
      <c r="BS79" s="451">
        <f t="shared" si="176"/>
        <v>1800</v>
      </c>
      <c r="BT79" s="451">
        <f t="shared" si="176"/>
        <v>1800</v>
      </c>
      <c r="BU79" s="451">
        <f t="shared" si="176"/>
        <v>1800</v>
      </c>
      <c r="BV79" s="451">
        <f t="shared" si="176"/>
        <v>1800</v>
      </c>
      <c r="BW79" s="451">
        <f t="shared" si="176"/>
        <v>0</v>
      </c>
      <c r="BX79" s="451">
        <f t="shared" si="176"/>
        <v>0</v>
      </c>
      <c r="BY79" s="451">
        <f t="shared" si="176"/>
        <v>0</v>
      </c>
      <c r="BZ79" s="451">
        <f t="shared" si="176"/>
        <v>0</v>
      </c>
      <c r="CA79" s="451">
        <f t="shared" si="176"/>
        <v>0</v>
      </c>
      <c r="CB79" s="451">
        <f t="shared" si="176"/>
        <v>0</v>
      </c>
      <c r="CC79" s="451">
        <f t="shared" si="176"/>
        <v>0</v>
      </c>
      <c r="CD79" s="636">
        <f t="shared" si="176"/>
        <v>0</v>
      </c>
      <c r="CE79" s="636">
        <f t="shared" si="176"/>
        <v>0</v>
      </c>
      <c r="CF79" s="636">
        <f t="shared" si="176"/>
        <v>0</v>
      </c>
      <c r="CG79" s="636">
        <f t="shared" si="176"/>
        <v>0</v>
      </c>
      <c r="CH79" s="636">
        <f t="shared" si="176"/>
        <v>0</v>
      </c>
      <c r="CI79" s="636">
        <f t="shared" si="176"/>
        <v>0</v>
      </c>
      <c r="CJ79" s="636">
        <f t="shared" si="176"/>
        <v>0</v>
      </c>
      <c r="CK79" s="636">
        <f t="shared" si="176"/>
        <v>0</v>
      </c>
      <c r="CL79" s="636">
        <f t="shared" si="176"/>
        <v>0</v>
      </c>
      <c r="CM79" s="636">
        <f t="shared" si="176"/>
        <v>0</v>
      </c>
      <c r="CN79" s="636">
        <f t="shared" si="176"/>
        <v>0</v>
      </c>
      <c r="CO79" s="636">
        <f t="shared" si="176"/>
        <v>0</v>
      </c>
      <c r="CP79" s="636">
        <f t="shared" si="176"/>
        <v>0</v>
      </c>
      <c r="CQ79" s="636">
        <f t="shared" ref="CQ79:DJ79" si="177">CQ239</f>
        <v>0</v>
      </c>
      <c r="CR79" s="636">
        <f t="shared" si="177"/>
        <v>0</v>
      </c>
      <c r="CS79" s="636">
        <f t="shared" si="177"/>
        <v>0</v>
      </c>
      <c r="CT79" s="636">
        <f t="shared" si="177"/>
        <v>0</v>
      </c>
      <c r="CU79" s="636">
        <f t="shared" si="177"/>
        <v>0</v>
      </c>
      <c r="CV79" s="636">
        <f t="shared" si="177"/>
        <v>0</v>
      </c>
      <c r="CW79" s="636">
        <f t="shared" si="177"/>
        <v>0</v>
      </c>
      <c r="CX79" s="636">
        <f t="shared" si="177"/>
        <v>0</v>
      </c>
      <c r="CY79" s="636">
        <f t="shared" si="177"/>
        <v>0</v>
      </c>
      <c r="CZ79" s="636">
        <f t="shared" si="177"/>
        <v>0</v>
      </c>
      <c r="DA79" s="636">
        <f t="shared" si="177"/>
        <v>0</v>
      </c>
      <c r="DB79" s="636">
        <f t="shared" si="177"/>
        <v>0</v>
      </c>
      <c r="DC79" s="636">
        <f t="shared" si="177"/>
        <v>0</v>
      </c>
      <c r="DD79" s="636">
        <f t="shared" si="177"/>
        <v>0</v>
      </c>
      <c r="DE79" s="636">
        <f t="shared" si="177"/>
        <v>0</v>
      </c>
      <c r="DF79" s="636">
        <f t="shared" si="177"/>
        <v>0</v>
      </c>
      <c r="DG79" s="636">
        <f t="shared" si="177"/>
        <v>0</v>
      </c>
      <c r="DH79" s="636">
        <f t="shared" si="177"/>
        <v>0</v>
      </c>
      <c r="DI79" s="636">
        <f t="shared" si="177"/>
        <v>0</v>
      </c>
      <c r="DJ79" s="636">
        <f t="shared" si="177"/>
        <v>0</v>
      </c>
    </row>
    <row r="80" spans="1:114" s="522" customFormat="1" x14ac:dyDescent="0.35">
      <c r="A80" s="5" t="s">
        <v>657</v>
      </c>
      <c r="B80" s="69" t="s">
        <v>131</v>
      </c>
      <c r="C80" s="451">
        <f>C574</f>
        <v>2000</v>
      </c>
      <c r="D80" s="451">
        <f t="shared" ref="D80:E80" si="178">D574</f>
        <v>4900</v>
      </c>
      <c r="E80" s="451">
        <f t="shared" si="178"/>
        <v>7500</v>
      </c>
      <c r="F80" s="451">
        <f t="shared" ref="F80:AD80" si="179">F574</f>
        <v>6300</v>
      </c>
      <c r="G80" s="451">
        <f t="shared" si="179"/>
        <v>1500</v>
      </c>
      <c r="H80" s="451">
        <f t="shared" si="179"/>
        <v>1700</v>
      </c>
      <c r="I80" s="451">
        <f t="shared" si="179"/>
        <v>0</v>
      </c>
      <c r="J80" s="451">
        <f t="shared" si="179"/>
        <v>1600</v>
      </c>
      <c r="K80" s="451">
        <f t="shared" si="179"/>
        <v>500</v>
      </c>
      <c r="L80" s="451">
        <f t="shared" si="179"/>
        <v>2600</v>
      </c>
      <c r="M80" s="451">
        <f t="shared" si="179"/>
        <v>6400</v>
      </c>
      <c r="N80" s="451">
        <f t="shared" si="179"/>
        <v>3900</v>
      </c>
      <c r="O80" s="451">
        <f t="shared" si="179"/>
        <v>700</v>
      </c>
      <c r="P80" s="451">
        <f t="shared" si="179"/>
        <v>200</v>
      </c>
      <c r="Q80" s="451">
        <f t="shared" si="179"/>
        <v>3700</v>
      </c>
      <c r="R80" s="451">
        <f t="shared" si="179"/>
        <v>3600</v>
      </c>
      <c r="S80" s="451">
        <f t="shared" si="179"/>
        <v>5000</v>
      </c>
      <c r="T80" s="451">
        <f t="shared" si="179"/>
        <v>6500</v>
      </c>
      <c r="U80" s="451">
        <f t="shared" si="179"/>
        <v>3800</v>
      </c>
      <c r="V80" s="451">
        <f t="shared" si="179"/>
        <v>5700</v>
      </c>
      <c r="W80" s="451">
        <f t="shared" si="179"/>
        <v>9200</v>
      </c>
      <c r="X80" s="451">
        <f t="shared" si="179"/>
        <v>9600</v>
      </c>
      <c r="Y80" s="451">
        <f t="shared" si="179"/>
        <v>8100</v>
      </c>
      <c r="Z80" s="451">
        <f t="shared" si="179"/>
        <v>14100</v>
      </c>
      <c r="AA80" s="451">
        <f t="shared" si="179"/>
        <v>13700</v>
      </c>
      <c r="AB80" s="451">
        <f t="shared" si="179"/>
        <v>6700</v>
      </c>
      <c r="AC80" s="451">
        <f t="shared" si="179"/>
        <v>5800</v>
      </c>
      <c r="AD80" s="451">
        <f t="shared" si="179"/>
        <v>5800</v>
      </c>
      <c r="AE80" s="451">
        <f t="shared" ref="AE80:CP80" si="180">AE574</f>
        <v>5800</v>
      </c>
      <c r="AF80" s="451">
        <f t="shared" si="180"/>
        <v>5800</v>
      </c>
      <c r="AG80" s="451">
        <f t="shared" si="180"/>
        <v>5800</v>
      </c>
      <c r="AH80" s="451">
        <f t="shared" si="180"/>
        <v>5800</v>
      </c>
      <c r="AI80" s="451">
        <f t="shared" si="180"/>
        <v>5800</v>
      </c>
      <c r="AJ80" s="451">
        <f t="shared" si="180"/>
        <v>5800</v>
      </c>
      <c r="AK80" s="451">
        <f t="shared" si="180"/>
        <v>5800</v>
      </c>
      <c r="AL80" s="451">
        <f t="shared" si="180"/>
        <v>5800</v>
      </c>
      <c r="AM80" s="451">
        <f t="shared" si="180"/>
        <v>5800</v>
      </c>
      <c r="AN80" s="451">
        <f t="shared" si="180"/>
        <v>5800</v>
      </c>
      <c r="AO80" s="451">
        <f t="shared" si="180"/>
        <v>5800</v>
      </c>
      <c r="AP80" s="451">
        <f t="shared" si="180"/>
        <v>5800</v>
      </c>
      <c r="AQ80" s="451">
        <f t="shared" si="180"/>
        <v>5800</v>
      </c>
      <c r="AR80" s="451">
        <f t="shared" si="180"/>
        <v>5800</v>
      </c>
      <c r="AS80" s="451">
        <f t="shared" si="180"/>
        <v>5800</v>
      </c>
      <c r="AT80" s="451">
        <f t="shared" si="180"/>
        <v>5800</v>
      </c>
      <c r="AU80" s="451">
        <f t="shared" si="180"/>
        <v>5800</v>
      </c>
      <c r="AV80" s="451">
        <f t="shared" si="180"/>
        <v>5800</v>
      </c>
      <c r="AW80" s="451">
        <f t="shared" si="180"/>
        <v>5800</v>
      </c>
      <c r="AX80" s="451">
        <f t="shared" si="180"/>
        <v>5800</v>
      </c>
      <c r="AY80" s="451">
        <f t="shared" si="180"/>
        <v>5800</v>
      </c>
      <c r="AZ80" s="451">
        <f t="shared" si="180"/>
        <v>5800</v>
      </c>
      <c r="BA80" s="451">
        <f t="shared" si="180"/>
        <v>5800</v>
      </c>
      <c r="BB80" s="451">
        <f t="shared" si="180"/>
        <v>5800</v>
      </c>
      <c r="BC80" s="451">
        <f t="shared" si="180"/>
        <v>5800</v>
      </c>
      <c r="BD80" s="451">
        <f t="shared" si="180"/>
        <v>5800</v>
      </c>
      <c r="BE80" s="451">
        <f t="shared" si="180"/>
        <v>5800</v>
      </c>
      <c r="BF80" s="451">
        <f t="shared" si="180"/>
        <v>5800</v>
      </c>
      <c r="BG80" s="451">
        <f t="shared" si="180"/>
        <v>5800</v>
      </c>
      <c r="BH80" s="451">
        <f t="shared" si="180"/>
        <v>5800</v>
      </c>
      <c r="BI80" s="451">
        <f t="shared" si="180"/>
        <v>5800</v>
      </c>
      <c r="BJ80" s="451">
        <f t="shared" si="180"/>
        <v>5800</v>
      </c>
      <c r="BK80" s="451">
        <f t="shared" si="180"/>
        <v>5800</v>
      </c>
      <c r="BL80" s="451">
        <f t="shared" si="180"/>
        <v>5800</v>
      </c>
      <c r="BM80" s="451">
        <f t="shared" si="180"/>
        <v>5800</v>
      </c>
      <c r="BN80" s="451">
        <f t="shared" si="180"/>
        <v>5800</v>
      </c>
      <c r="BO80" s="451">
        <f t="shared" si="180"/>
        <v>5800</v>
      </c>
      <c r="BP80" s="451">
        <f t="shared" si="180"/>
        <v>5800</v>
      </c>
      <c r="BQ80" s="451">
        <f t="shared" si="180"/>
        <v>5800</v>
      </c>
      <c r="BR80" s="451">
        <f t="shared" si="180"/>
        <v>5800</v>
      </c>
      <c r="BS80" s="451">
        <f t="shared" si="180"/>
        <v>5800</v>
      </c>
      <c r="BT80" s="451">
        <f t="shared" si="180"/>
        <v>5800</v>
      </c>
      <c r="BU80" s="451">
        <f t="shared" si="180"/>
        <v>5800</v>
      </c>
      <c r="BV80" s="451">
        <f t="shared" si="180"/>
        <v>5800</v>
      </c>
      <c r="BW80" s="451">
        <f t="shared" si="180"/>
        <v>5800</v>
      </c>
      <c r="BX80" s="451">
        <f t="shared" si="180"/>
        <v>5800</v>
      </c>
      <c r="BY80" s="451">
        <f t="shared" si="180"/>
        <v>5800</v>
      </c>
      <c r="BZ80" s="451">
        <f t="shared" si="180"/>
        <v>5800</v>
      </c>
      <c r="CA80" s="451">
        <f t="shared" si="180"/>
        <v>5800</v>
      </c>
      <c r="CB80" s="451">
        <f t="shared" si="180"/>
        <v>5800</v>
      </c>
      <c r="CC80" s="451">
        <f t="shared" si="180"/>
        <v>5800</v>
      </c>
      <c r="CD80" s="451">
        <f t="shared" si="180"/>
        <v>5800</v>
      </c>
      <c r="CE80" s="451">
        <f t="shared" si="180"/>
        <v>0</v>
      </c>
      <c r="CF80" s="451">
        <f t="shared" si="180"/>
        <v>0</v>
      </c>
      <c r="CG80" s="451">
        <f t="shared" si="180"/>
        <v>0</v>
      </c>
      <c r="CH80" s="451">
        <f t="shared" si="180"/>
        <v>0</v>
      </c>
      <c r="CI80" s="451">
        <f t="shared" si="180"/>
        <v>0</v>
      </c>
      <c r="CJ80" s="451">
        <f t="shared" si="180"/>
        <v>0</v>
      </c>
      <c r="CK80" s="451">
        <f t="shared" si="180"/>
        <v>0</v>
      </c>
      <c r="CL80" s="451">
        <f t="shared" si="180"/>
        <v>0</v>
      </c>
      <c r="CM80" s="451">
        <f t="shared" si="180"/>
        <v>0</v>
      </c>
      <c r="CN80" s="451">
        <f t="shared" si="180"/>
        <v>0</v>
      </c>
      <c r="CO80" s="451">
        <f t="shared" si="180"/>
        <v>0</v>
      </c>
      <c r="CP80" s="451">
        <f t="shared" si="180"/>
        <v>0</v>
      </c>
      <c r="CQ80" s="451">
        <f t="shared" ref="CQ80:DJ80" si="181">CQ574</f>
        <v>0</v>
      </c>
      <c r="CR80" s="451">
        <f t="shared" si="181"/>
        <v>0</v>
      </c>
      <c r="CS80" s="451">
        <f t="shared" si="181"/>
        <v>0</v>
      </c>
      <c r="CT80" s="451">
        <f t="shared" si="181"/>
        <v>0</v>
      </c>
      <c r="CU80" s="451">
        <f t="shared" si="181"/>
        <v>0</v>
      </c>
      <c r="CV80" s="451">
        <f t="shared" si="181"/>
        <v>0</v>
      </c>
      <c r="CW80" s="451">
        <f t="shared" si="181"/>
        <v>0</v>
      </c>
      <c r="CX80" s="451">
        <f t="shared" si="181"/>
        <v>0</v>
      </c>
      <c r="CY80" s="451">
        <f t="shared" si="181"/>
        <v>0</v>
      </c>
      <c r="CZ80" s="451">
        <f t="shared" si="181"/>
        <v>0</v>
      </c>
      <c r="DA80" s="451">
        <f t="shared" si="181"/>
        <v>0</v>
      </c>
      <c r="DB80" s="451">
        <f t="shared" si="181"/>
        <v>0</v>
      </c>
      <c r="DC80" s="451">
        <f t="shared" si="181"/>
        <v>0</v>
      </c>
      <c r="DD80" s="451">
        <f t="shared" si="181"/>
        <v>0</v>
      </c>
      <c r="DE80" s="451">
        <f t="shared" si="181"/>
        <v>0</v>
      </c>
      <c r="DF80" s="451">
        <f t="shared" si="181"/>
        <v>0</v>
      </c>
      <c r="DG80" s="451">
        <f t="shared" si="181"/>
        <v>0</v>
      </c>
      <c r="DH80" s="451">
        <f t="shared" si="181"/>
        <v>0</v>
      </c>
      <c r="DI80" s="451">
        <f t="shared" si="181"/>
        <v>0</v>
      </c>
      <c r="DJ80" s="451">
        <f t="shared" si="181"/>
        <v>0</v>
      </c>
    </row>
    <row r="81" spans="1:114" s="522" customFormat="1" x14ac:dyDescent="0.35">
      <c r="A81" s="5" t="s">
        <v>657</v>
      </c>
      <c r="B81" s="69" t="s">
        <v>22</v>
      </c>
      <c r="C81" s="451">
        <f>C792</f>
        <v>35500</v>
      </c>
      <c r="D81" s="451">
        <f t="shared" ref="D81:E81" si="182">D792</f>
        <v>19500</v>
      </c>
      <c r="E81" s="451">
        <f t="shared" si="182"/>
        <v>9300</v>
      </c>
      <c r="F81" s="451">
        <f t="shared" ref="F81:AD81" si="183">F792</f>
        <v>9600</v>
      </c>
      <c r="G81" s="451">
        <f t="shared" si="183"/>
        <v>9300</v>
      </c>
      <c r="H81" s="451">
        <f t="shared" si="183"/>
        <v>11900</v>
      </c>
      <c r="I81" s="451">
        <f t="shared" si="183"/>
        <v>14800</v>
      </c>
      <c r="J81" s="451">
        <f t="shared" si="183"/>
        <v>18500</v>
      </c>
      <c r="K81" s="451">
        <f t="shared" si="183"/>
        <v>18400</v>
      </c>
      <c r="L81" s="451">
        <f t="shared" si="183"/>
        <v>23600</v>
      </c>
      <c r="M81" s="451">
        <f t="shared" si="183"/>
        <v>12700</v>
      </c>
      <c r="N81" s="451">
        <f t="shared" si="183"/>
        <v>9700</v>
      </c>
      <c r="O81" s="451">
        <f t="shared" si="183"/>
        <v>11000</v>
      </c>
      <c r="P81" s="451">
        <f t="shared" si="183"/>
        <v>12100</v>
      </c>
      <c r="Q81" s="451">
        <f t="shared" si="183"/>
        <v>11000</v>
      </c>
      <c r="R81" s="451">
        <f t="shared" si="183"/>
        <v>9500</v>
      </c>
      <c r="S81" s="451">
        <f t="shared" si="183"/>
        <v>7700</v>
      </c>
      <c r="T81" s="451">
        <f t="shared" si="183"/>
        <v>8900</v>
      </c>
      <c r="U81" s="451">
        <f t="shared" si="183"/>
        <v>7100</v>
      </c>
      <c r="V81" s="451">
        <f t="shared" si="183"/>
        <v>7900</v>
      </c>
      <c r="W81" s="451">
        <f t="shared" si="183"/>
        <v>7900</v>
      </c>
      <c r="X81" s="451">
        <f t="shared" si="183"/>
        <v>4400</v>
      </c>
      <c r="Y81" s="451">
        <f t="shared" si="183"/>
        <v>2400</v>
      </c>
      <c r="Z81" s="451">
        <f t="shared" si="183"/>
        <v>3200</v>
      </c>
      <c r="AA81" s="451">
        <f t="shared" si="183"/>
        <v>2200</v>
      </c>
      <c r="AB81" s="451">
        <f t="shared" si="183"/>
        <v>2200</v>
      </c>
      <c r="AC81" s="451">
        <f t="shared" si="183"/>
        <v>3200</v>
      </c>
      <c r="AD81" s="451">
        <f t="shared" si="183"/>
        <v>3200</v>
      </c>
      <c r="AE81" s="451">
        <f t="shared" ref="AE81:CP81" si="184">AE792</f>
        <v>3200</v>
      </c>
      <c r="AF81" s="451">
        <f t="shared" si="184"/>
        <v>3200</v>
      </c>
      <c r="AG81" s="451">
        <f t="shared" si="184"/>
        <v>3200</v>
      </c>
      <c r="AH81" s="451">
        <f t="shared" si="184"/>
        <v>3200</v>
      </c>
      <c r="AI81" s="451">
        <f t="shared" si="184"/>
        <v>3200</v>
      </c>
      <c r="AJ81" s="451">
        <f t="shared" si="184"/>
        <v>3200</v>
      </c>
      <c r="AK81" s="451">
        <f t="shared" si="184"/>
        <v>3200</v>
      </c>
      <c r="AL81" s="451">
        <f t="shared" si="184"/>
        <v>3200</v>
      </c>
      <c r="AM81" s="451">
        <f t="shared" si="184"/>
        <v>3200</v>
      </c>
      <c r="AN81" s="451">
        <f t="shared" si="184"/>
        <v>3200</v>
      </c>
      <c r="AO81" s="451">
        <f t="shared" si="184"/>
        <v>3200</v>
      </c>
      <c r="AP81" s="451">
        <f t="shared" si="184"/>
        <v>3200</v>
      </c>
      <c r="AQ81" s="451">
        <f t="shared" si="184"/>
        <v>3200</v>
      </c>
      <c r="AR81" s="451">
        <f t="shared" si="184"/>
        <v>3200</v>
      </c>
      <c r="AS81" s="451">
        <f t="shared" si="184"/>
        <v>3200</v>
      </c>
      <c r="AT81" s="451">
        <f t="shared" si="184"/>
        <v>3200</v>
      </c>
      <c r="AU81" s="451">
        <f t="shared" si="184"/>
        <v>3200</v>
      </c>
      <c r="AV81" s="451">
        <f t="shared" si="184"/>
        <v>3200</v>
      </c>
      <c r="AW81" s="451">
        <f t="shared" si="184"/>
        <v>3200</v>
      </c>
      <c r="AX81" s="451">
        <f t="shared" si="184"/>
        <v>3200</v>
      </c>
      <c r="AY81" s="451">
        <f t="shared" si="184"/>
        <v>3200</v>
      </c>
      <c r="AZ81" s="451">
        <f t="shared" si="184"/>
        <v>3200</v>
      </c>
      <c r="BA81" s="451">
        <f t="shared" si="184"/>
        <v>3200</v>
      </c>
      <c r="BB81" s="451">
        <f t="shared" si="184"/>
        <v>3200</v>
      </c>
      <c r="BC81" s="451">
        <f t="shared" si="184"/>
        <v>3200</v>
      </c>
      <c r="BD81" s="451">
        <f t="shared" si="184"/>
        <v>3200</v>
      </c>
      <c r="BE81" s="451">
        <f t="shared" si="184"/>
        <v>3200</v>
      </c>
      <c r="BF81" s="451">
        <f t="shared" si="184"/>
        <v>3200</v>
      </c>
      <c r="BG81" s="451">
        <f t="shared" si="184"/>
        <v>3200</v>
      </c>
      <c r="BH81" s="451">
        <f t="shared" si="184"/>
        <v>3200</v>
      </c>
      <c r="BI81" s="451">
        <f t="shared" si="184"/>
        <v>3200</v>
      </c>
      <c r="BJ81" s="451">
        <f t="shared" si="184"/>
        <v>3200</v>
      </c>
      <c r="BK81" s="451">
        <f t="shared" si="184"/>
        <v>0</v>
      </c>
      <c r="BL81" s="451">
        <f t="shared" si="184"/>
        <v>0</v>
      </c>
      <c r="BM81" s="451">
        <f t="shared" si="184"/>
        <v>0</v>
      </c>
      <c r="BN81" s="451">
        <f t="shared" si="184"/>
        <v>0</v>
      </c>
      <c r="BO81" s="451">
        <f t="shared" si="184"/>
        <v>0</v>
      </c>
      <c r="BP81" s="451">
        <f t="shared" si="184"/>
        <v>0</v>
      </c>
      <c r="BQ81" s="451">
        <f t="shared" si="184"/>
        <v>0</v>
      </c>
      <c r="BR81" s="451">
        <f t="shared" si="184"/>
        <v>0</v>
      </c>
      <c r="BS81" s="451">
        <f t="shared" si="184"/>
        <v>0</v>
      </c>
      <c r="BT81" s="451">
        <f t="shared" si="184"/>
        <v>0</v>
      </c>
      <c r="BU81" s="451">
        <f t="shared" si="184"/>
        <v>0</v>
      </c>
      <c r="BV81" s="451">
        <f t="shared" si="184"/>
        <v>0</v>
      </c>
      <c r="BW81" s="451">
        <f t="shared" si="184"/>
        <v>0</v>
      </c>
      <c r="BX81" s="451">
        <f t="shared" si="184"/>
        <v>0</v>
      </c>
      <c r="BY81" s="451">
        <f t="shared" si="184"/>
        <v>0</v>
      </c>
      <c r="BZ81" s="451">
        <f t="shared" si="184"/>
        <v>0</v>
      </c>
      <c r="CA81" s="451">
        <f t="shared" si="184"/>
        <v>0</v>
      </c>
      <c r="CB81" s="451">
        <f t="shared" si="184"/>
        <v>0</v>
      </c>
      <c r="CC81" s="451">
        <f t="shared" si="184"/>
        <v>0</v>
      </c>
      <c r="CD81" s="451">
        <f t="shared" si="184"/>
        <v>0</v>
      </c>
      <c r="CE81" s="451">
        <f t="shared" si="184"/>
        <v>0</v>
      </c>
      <c r="CF81" s="451">
        <f t="shared" si="184"/>
        <v>0</v>
      </c>
      <c r="CG81" s="451">
        <f t="shared" si="184"/>
        <v>0</v>
      </c>
      <c r="CH81" s="451">
        <f t="shared" si="184"/>
        <v>0</v>
      </c>
      <c r="CI81" s="451">
        <f t="shared" si="184"/>
        <v>0</v>
      </c>
      <c r="CJ81" s="451">
        <f t="shared" si="184"/>
        <v>0</v>
      </c>
      <c r="CK81" s="451">
        <f t="shared" si="184"/>
        <v>0</v>
      </c>
      <c r="CL81" s="451">
        <f t="shared" si="184"/>
        <v>0</v>
      </c>
      <c r="CM81" s="451">
        <f t="shared" si="184"/>
        <v>0</v>
      </c>
      <c r="CN81" s="451">
        <f t="shared" si="184"/>
        <v>0</v>
      </c>
      <c r="CO81" s="451">
        <f t="shared" si="184"/>
        <v>0</v>
      </c>
      <c r="CP81" s="451">
        <f t="shared" si="184"/>
        <v>0</v>
      </c>
      <c r="CQ81" s="451">
        <f t="shared" ref="CQ81:DJ81" si="185">CQ792</f>
        <v>0</v>
      </c>
      <c r="CR81" s="451">
        <f t="shared" si="185"/>
        <v>0</v>
      </c>
      <c r="CS81" s="451">
        <f t="shared" si="185"/>
        <v>0</v>
      </c>
      <c r="CT81" s="451">
        <f t="shared" si="185"/>
        <v>0</v>
      </c>
      <c r="CU81" s="451">
        <f t="shared" si="185"/>
        <v>0</v>
      </c>
      <c r="CV81" s="451">
        <f t="shared" si="185"/>
        <v>0</v>
      </c>
      <c r="CW81" s="451">
        <f t="shared" si="185"/>
        <v>0</v>
      </c>
      <c r="CX81" s="451">
        <f t="shared" si="185"/>
        <v>0</v>
      </c>
      <c r="CY81" s="451">
        <f t="shared" si="185"/>
        <v>0</v>
      </c>
      <c r="CZ81" s="451">
        <f t="shared" si="185"/>
        <v>0</v>
      </c>
      <c r="DA81" s="451">
        <f t="shared" si="185"/>
        <v>0</v>
      </c>
      <c r="DB81" s="451">
        <f t="shared" si="185"/>
        <v>0</v>
      </c>
      <c r="DC81" s="451">
        <f t="shared" si="185"/>
        <v>0</v>
      </c>
      <c r="DD81" s="451">
        <f t="shared" si="185"/>
        <v>0</v>
      </c>
      <c r="DE81" s="451">
        <f t="shared" si="185"/>
        <v>0</v>
      </c>
      <c r="DF81" s="451">
        <f t="shared" si="185"/>
        <v>0</v>
      </c>
      <c r="DG81" s="451">
        <f t="shared" si="185"/>
        <v>0</v>
      </c>
      <c r="DH81" s="451">
        <f t="shared" si="185"/>
        <v>0</v>
      </c>
      <c r="DI81" s="451">
        <f t="shared" si="185"/>
        <v>0</v>
      </c>
      <c r="DJ81" s="451">
        <f t="shared" si="185"/>
        <v>0</v>
      </c>
    </row>
    <row r="82" spans="1:114" s="522" customFormat="1" x14ac:dyDescent="0.35">
      <c r="A82" s="5" t="s">
        <v>657</v>
      </c>
      <c r="B82" s="69" t="s">
        <v>653</v>
      </c>
      <c r="C82" s="451">
        <f>C1034</f>
        <v>1200</v>
      </c>
      <c r="D82" s="451">
        <f t="shared" ref="D82:E82" si="186">D1034</f>
        <v>3500</v>
      </c>
      <c r="E82" s="451">
        <f t="shared" si="186"/>
        <v>3500</v>
      </c>
      <c r="F82" s="451">
        <f t="shared" ref="F82:AD82" si="187">F1034</f>
        <v>2700</v>
      </c>
      <c r="G82" s="451">
        <f t="shared" si="187"/>
        <v>1900</v>
      </c>
      <c r="H82" s="451">
        <f t="shared" si="187"/>
        <v>1900</v>
      </c>
      <c r="I82" s="451">
        <f t="shared" si="187"/>
        <v>800</v>
      </c>
      <c r="J82" s="451">
        <f t="shared" si="187"/>
        <v>600</v>
      </c>
      <c r="K82" s="451">
        <f t="shared" si="187"/>
        <v>300</v>
      </c>
      <c r="L82" s="451">
        <f t="shared" si="187"/>
        <v>500</v>
      </c>
      <c r="M82" s="451">
        <f t="shared" si="187"/>
        <v>400</v>
      </c>
      <c r="N82" s="451">
        <f t="shared" si="187"/>
        <v>800</v>
      </c>
      <c r="O82" s="451">
        <f t="shared" si="187"/>
        <v>500</v>
      </c>
      <c r="P82" s="451">
        <f t="shared" si="187"/>
        <v>300</v>
      </c>
      <c r="Q82" s="451">
        <f t="shared" si="187"/>
        <v>500</v>
      </c>
      <c r="R82" s="451">
        <f t="shared" si="187"/>
        <v>4000</v>
      </c>
      <c r="S82" s="451">
        <f t="shared" si="187"/>
        <v>5100</v>
      </c>
      <c r="T82" s="451">
        <f t="shared" si="187"/>
        <v>4000</v>
      </c>
      <c r="U82" s="451">
        <f t="shared" si="187"/>
        <v>4000</v>
      </c>
      <c r="V82" s="451">
        <f t="shared" si="187"/>
        <v>4700</v>
      </c>
      <c r="W82" s="451">
        <f t="shared" si="187"/>
        <v>6400</v>
      </c>
      <c r="X82" s="451">
        <f t="shared" si="187"/>
        <v>10000</v>
      </c>
      <c r="Y82" s="451">
        <f t="shared" si="187"/>
        <v>8100</v>
      </c>
      <c r="Z82" s="451">
        <f t="shared" si="187"/>
        <v>6800</v>
      </c>
      <c r="AA82" s="451">
        <f t="shared" si="187"/>
        <v>8300</v>
      </c>
      <c r="AB82" s="451">
        <f t="shared" si="187"/>
        <v>12400</v>
      </c>
      <c r="AC82" s="451">
        <f t="shared" si="187"/>
        <v>14400</v>
      </c>
      <c r="AD82" s="451">
        <f t="shared" si="187"/>
        <v>20000</v>
      </c>
      <c r="AE82" s="451">
        <f t="shared" ref="AE82:CP82" si="188">AE1034</f>
        <v>93825</v>
      </c>
      <c r="AF82" s="451">
        <f t="shared" si="188"/>
        <v>93825</v>
      </c>
      <c r="AG82" s="451">
        <f t="shared" si="188"/>
        <v>93825</v>
      </c>
      <c r="AH82" s="451">
        <f t="shared" si="188"/>
        <v>93825</v>
      </c>
      <c r="AI82" s="451">
        <f t="shared" si="188"/>
        <v>72975</v>
      </c>
      <c r="AJ82" s="451">
        <f t="shared" si="188"/>
        <v>72975</v>
      </c>
      <c r="AK82" s="451">
        <f t="shared" si="188"/>
        <v>72975</v>
      </c>
      <c r="AL82" s="451">
        <f t="shared" si="188"/>
        <v>72975</v>
      </c>
      <c r="AM82" s="451">
        <f t="shared" si="188"/>
        <v>20850</v>
      </c>
      <c r="AN82" s="451">
        <f t="shared" si="188"/>
        <v>20850</v>
      </c>
      <c r="AO82" s="451">
        <f t="shared" si="188"/>
        <v>20850</v>
      </c>
      <c r="AP82" s="451">
        <f t="shared" si="188"/>
        <v>20850</v>
      </c>
      <c r="AQ82" s="451">
        <f t="shared" si="188"/>
        <v>0</v>
      </c>
      <c r="AR82" s="451">
        <f t="shared" si="188"/>
        <v>0</v>
      </c>
      <c r="AS82" s="451">
        <f t="shared" si="188"/>
        <v>0</v>
      </c>
      <c r="AT82" s="451">
        <f t="shared" si="188"/>
        <v>0</v>
      </c>
      <c r="AU82" s="451">
        <f t="shared" si="188"/>
        <v>0</v>
      </c>
      <c r="AV82" s="451">
        <f t="shared" si="188"/>
        <v>0</v>
      </c>
      <c r="AW82" s="451">
        <f t="shared" si="188"/>
        <v>0</v>
      </c>
      <c r="AX82" s="451">
        <f t="shared" si="188"/>
        <v>0</v>
      </c>
      <c r="AY82" s="451">
        <f t="shared" si="188"/>
        <v>0</v>
      </c>
      <c r="AZ82" s="451">
        <f t="shared" si="188"/>
        <v>0</v>
      </c>
      <c r="BA82" s="451">
        <f t="shared" si="188"/>
        <v>0</v>
      </c>
      <c r="BB82" s="451">
        <f t="shared" si="188"/>
        <v>0</v>
      </c>
      <c r="BC82" s="451">
        <f t="shared" si="188"/>
        <v>0</v>
      </c>
      <c r="BD82" s="451">
        <f t="shared" si="188"/>
        <v>0</v>
      </c>
      <c r="BE82" s="451">
        <f t="shared" si="188"/>
        <v>0</v>
      </c>
      <c r="BF82" s="451">
        <f t="shared" si="188"/>
        <v>0</v>
      </c>
      <c r="BG82" s="451">
        <f t="shared" si="188"/>
        <v>0</v>
      </c>
      <c r="BH82" s="451">
        <f t="shared" si="188"/>
        <v>0</v>
      </c>
      <c r="BI82" s="451">
        <f t="shared" si="188"/>
        <v>0</v>
      </c>
      <c r="BJ82" s="451">
        <f t="shared" si="188"/>
        <v>0</v>
      </c>
      <c r="BK82" s="451">
        <f t="shared" si="188"/>
        <v>0</v>
      </c>
      <c r="BL82" s="451">
        <f t="shared" si="188"/>
        <v>0</v>
      </c>
      <c r="BM82" s="451">
        <f t="shared" si="188"/>
        <v>0</v>
      </c>
      <c r="BN82" s="451">
        <f t="shared" si="188"/>
        <v>0</v>
      </c>
      <c r="BO82" s="451">
        <f t="shared" si="188"/>
        <v>0</v>
      </c>
      <c r="BP82" s="451">
        <f t="shared" si="188"/>
        <v>0</v>
      </c>
      <c r="BQ82" s="451">
        <f t="shared" si="188"/>
        <v>0</v>
      </c>
      <c r="BR82" s="451">
        <f t="shared" si="188"/>
        <v>0</v>
      </c>
      <c r="BS82" s="451">
        <f t="shared" si="188"/>
        <v>0</v>
      </c>
      <c r="BT82" s="451">
        <f t="shared" si="188"/>
        <v>0</v>
      </c>
      <c r="BU82" s="451">
        <f t="shared" si="188"/>
        <v>0</v>
      </c>
      <c r="BV82" s="451">
        <f t="shared" si="188"/>
        <v>0</v>
      </c>
      <c r="BW82" s="451">
        <f t="shared" si="188"/>
        <v>0</v>
      </c>
      <c r="BX82" s="451">
        <f t="shared" si="188"/>
        <v>0</v>
      </c>
      <c r="BY82" s="451">
        <f t="shared" si="188"/>
        <v>0</v>
      </c>
      <c r="BZ82" s="451">
        <f t="shared" si="188"/>
        <v>0</v>
      </c>
      <c r="CA82" s="451">
        <f t="shared" si="188"/>
        <v>0</v>
      </c>
      <c r="CB82" s="451">
        <f t="shared" si="188"/>
        <v>0</v>
      </c>
      <c r="CC82" s="451">
        <f t="shared" si="188"/>
        <v>0</v>
      </c>
      <c r="CD82" s="451">
        <f t="shared" si="188"/>
        <v>0</v>
      </c>
      <c r="CE82" s="451">
        <f t="shared" si="188"/>
        <v>0</v>
      </c>
      <c r="CF82" s="451">
        <f t="shared" si="188"/>
        <v>0</v>
      </c>
      <c r="CG82" s="451">
        <f t="shared" si="188"/>
        <v>0</v>
      </c>
      <c r="CH82" s="451">
        <f t="shared" si="188"/>
        <v>0</v>
      </c>
      <c r="CI82" s="451">
        <f t="shared" si="188"/>
        <v>0</v>
      </c>
      <c r="CJ82" s="451">
        <f t="shared" si="188"/>
        <v>0</v>
      </c>
      <c r="CK82" s="451">
        <f t="shared" si="188"/>
        <v>0</v>
      </c>
      <c r="CL82" s="451">
        <f t="shared" si="188"/>
        <v>0</v>
      </c>
      <c r="CM82" s="451">
        <f t="shared" si="188"/>
        <v>0</v>
      </c>
      <c r="CN82" s="451">
        <f t="shared" si="188"/>
        <v>0</v>
      </c>
      <c r="CO82" s="451">
        <f t="shared" si="188"/>
        <v>0</v>
      </c>
      <c r="CP82" s="451">
        <f t="shared" si="188"/>
        <v>0</v>
      </c>
      <c r="CQ82" s="451">
        <f t="shared" ref="CQ82:DJ82" si="189">CQ1034</f>
        <v>0</v>
      </c>
      <c r="CR82" s="451">
        <f t="shared" si="189"/>
        <v>0</v>
      </c>
      <c r="CS82" s="451">
        <f t="shared" si="189"/>
        <v>0</v>
      </c>
      <c r="CT82" s="451">
        <f t="shared" si="189"/>
        <v>0</v>
      </c>
      <c r="CU82" s="451">
        <f t="shared" si="189"/>
        <v>0</v>
      </c>
      <c r="CV82" s="451">
        <f t="shared" si="189"/>
        <v>0</v>
      </c>
      <c r="CW82" s="451">
        <f t="shared" si="189"/>
        <v>0</v>
      </c>
      <c r="CX82" s="451">
        <f t="shared" si="189"/>
        <v>0</v>
      </c>
      <c r="CY82" s="451">
        <f t="shared" si="189"/>
        <v>0</v>
      </c>
      <c r="CZ82" s="451">
        <f t="shared" si="189"/>
        <v>0</v>
      </c>
      <c r="DA82" s="451">
        <f t="shared" si="189"/>
        <v>0</v>
      </c>
      <c r="DB82" s="451">
        <f t="shared" si="189"/>
        <v>0</v>
      </c>
      <c r="DC82" s="451">
        <f t="shared" si="189"/>
        <v>0</v>
      </c>
      <c r="DD82" s="451">
        <f t="shared" si="189"/>
        <v>0</v>
      </c>
      <c r="DE82" s="451">
        <f t="shared" si="189"/>
        <v>0</v>
      </c>
      <c r="DF82" s="451">
        <f t="shared" si="189"/>
        <v>0</v>
      </c>
      <c r="DG82" s="451">
        <f t="shared" si="189"/>
        <v>0</v>
      </c>
      <c r="DH82" s="451">
        <f t="shared" si="189"/>
        <v>0</v>
      </c>
      <c r="DI82" s="451">
        <f t="shared" si="189"/>
        <v>0</v>
      </c>
      <c r="DJ82" s="451">
        <f t="shared" si="189"/>
        <v>0</v>
      </c>
    </row>
    <row r="83" spans="1:114" s="522" customFormat="1" x14ac:dyDescent="0.35">
      <c r="A83" s="5" t="s">
        <v>657</v>
      </c>
      <c r="B83" s="69" t="s">
        <v>654</v>
      </c>
      <c r="C83" s="451">
        <f>C1287</f>
        <v>0</v>
      </c>
      <c r="D83" s="451">
        <f t="shared" ref="D83:E83" si="190">D1287</f>
        <v>0</v>
      </c>
      <c r="E83" s="451">
        <f t="shared" si="190"/>
        <v>0</v>
      </c>
      <c r="F83" s="451">
        <f t="shared" ref="F83:AD83" si="191">F1287</f>
        <v>0</v>
      </c>
      <c r="G83" s="451">
        <f t="shared" si="191"/>
        <v>0</v>
      </c>
      <c r="H83" s="451">
        <f t="shared" si="191"/>
        <v>0</v>
      </c>
      <c r="I83" s="451">
        <f t="shared" si="191"/>
        <v>0</v>
      </c>
      <c r="J83" s="451">
        <f t="shared" si="191"/>
        <v>0</v>
      </c>
      <c r="K83" s="451">
        <f t="shared" si="191"/>
        <v>0</v>
      </c>
      <c r="L83" s="451">
        <f t="shared" si="191"/>
        <v>0</v>
      </c>
      <c r="M83" s="451">
        <f t="shared" si="191"/>
        <v>0</v>
      </c>
      <c r="N83" s="451">
        <f t="shared" si="191"/>
        <v>0</v>
      </c>
      <c r="O83" s="451">
        <f t="shared" si="191"/>
        <v>0</v>
      </c>
      <c r="P83" s="451">
        <f t="shared" si="191"/>
        <v>0</v>
      </c>
      <c r="Q83" s="451">
        <f t="shared" si="191"/>
        <v>0</v>
      </c>
      <c r="R83" s="451">
        <f t="shared" si="191"/>
        <v>0</v>
      </c>
      <c r="S83" s="451">
        <f t="shared" si="191"/>
        <v>0</v>
      </c>
      <c r="T83" s="451">
        <f t="shared" si="191"/>
        <v>0</v>
      </c>
      <c r="U83" s="451">
        <f t="shared" si="191"/>
        <v>0</v>
      </c>
      <c r="V83" s="451">
        <f t="shared" si="191"/>
        <v>0</v>
      </c>
      <c r="W83" s="451">
        <f t="shared" si="191"/>
        <v>0</v>
      </c>
      <c r="X83" s="451">
        <f t="shared" si="191"/>
        <v>0</v>
      </c>
      <c r="Y83" s="451">
        <f t="shared" si="191"/>
        <v>0</v>
      </c>
      <c r="Z83" s="451">
        <f t="shared" si="191"/>
        <v>0</v>
      </c>
      <c r="AA83" s="451">
        <f t="shared" si="191"/>
        <v>0</v>
      </c>
      <c r="AB83" s="451">
        <f t="shared" si="191"/>
        <v>3700</v>
      </c>
      <c r="AC83" s="451">
        <f t="shared" si="191"/>
        <v>4000</v>
      </c>
      <c r="AD83" s="451">
        <f t="shared" si="191"/>
        <v>0</v>
      </c>
      <c r="AE83" s="451">
        <f t="shared" ref="AE83:CP83" si="192">AE1287</f>
        <v>0</v>
      </c>
      <c r="AF83" s="451">
        <f t="shared" si="192"/>
        <v>0</v>
      </c>
      <c r="AG83" s="451">
        <f t="shared" si="192"/>
        <v>0</v>
      </c>
      <c r="AH83" s="451">
        <f t="shared" si="192"/>
        <v>0</v>
      </c>
      <c r="AI83" s="451">
        <f t="shared" si="192"/>
        <v>0</v>
      </c>
      <c r="AJ83" s="451">
        <f t="shared" si="192"/>
        <v>0</v>
      </c>
      <c r="AK83" s="451">
        <f t="shared" si="192"/>
        <v>0</v>
      </c>
      <c r="AL83" s="451">
        <f t="shared" si="192"/>
        <v>0</v>
      </c>
      <c r="AM83" s="451">
        <f t="shared" si="192"/>
        <v>0</v>
      </c>
      <c r="AN83" s="451">
        <f t="shared" si="192"/>
        <v>0</v>
      </c>
      <c r="AO83" s="451">
        <f t="shared" si="192"/>
        <v>0</v>
      </c>
      <c r="AP83" s="451">
        <f t="shared" si="192"/>
        <v>0</v>
      </c>
      <c r="AQ83" s="451">
        <f t="shared" si="192"/>
        <v>0</v>
      </c>
      <c r="AR83" s="451">
        <f t="shared" si="192"/>
        <v>0</v>
      </c>
      <c r="AS83" s="451">
        <f t="shared" si="192"/>
        <v>0</v>
      </c>
      <c r="AT83" s="451">
        <f t="shared" si="192"/>
        <v>0</v>
      </c>
      <c r="AU83" s="451">
        <f t="shared" si="192"/>
        <v>0</v>
      </c>
      <c r="AV83" s="451">
        <f t="shared" si="192"/>
        <v>0</v>
      </c>
      <c r="AW83" s="451">
        <f t="shared" si="192"/>
        <v>0</v>
      </c>
      <c r="AX83" s="451">
        <f t="shared" si="192"/>
        <v>0</v>
      </c>
      <c r="AY83" s="451">
        <f t="shared" si="192"/>
        <v>0</v>
      </c>
      <c r="AZ83" s="451">
        <f t="shared" si="192"/>
        <v>0</v>
      </c>
      <c r="BA83" s="451">
        <f t="shared" si="192"/>
        <v>0</v>
      </c>
      <c r="BB83" s="451">
        <f t="shared" si="192"/>
        <v>0</v>
      </c>
      <c r="BC83" s="451">
        <f t="shared" si="192"/>
        <v>0</v>
      </c>
      <c r="BD83" s="451">
        <f t="shared" si="192"/>
        <v>0</v>
      </c>
      <c r="BE83" s="451">
        <f t="shared" si="192"/>
        <v>0</v>
      </c>
      <c r="BF83" s="451">
        <f t="shared" si="192"/>
        <v>0</v>
      </c>
      <c r="BG83" s="451">
        <f t="shared" si="192"/>
        <v>0</v>
      </c>
      <c r="BH83" s="451">
        <f t="shared" si="192"/>
        <v>0</v>
      </c>
      <c r="BI83" s="451">
        <f t="shared" si="192"/>
        <v>0</v>
      </c>
      <c r="BJ83" s="451">
        <f t="shared" si="192"/>
        <v>0</v>
      </c>
      <c r="BK83" s="451">
        <f t="shared" si="192"/>
        <v>0</v>
      </c>
      <c r="BL83" s="451">
        <f t="shared" si="192"/>
        <v>0</v>
      </c>
      <c r="BM83" s="451">
        <f t="shared" si="192"/>
        <v>0</v>
      </c>
      <c r="BN83" s="451">
        <f t="shared" si="192"/>
        <v>0</v>
      </c>
      <c r="BO83" s="451">
        <f t="shared" si="192"/>
        <v>0</v>
      </c>
      <c r="BP83" s="451">
        <f t="shared" si="192"/>
        <v>0</v>
      </c>
      <c r="BQ83" s="451">
        <f t="shared" si="192"/>
        <v>0</v>
      </c>
      <c r="BR83" s="451">
        <f t="shared" si="192"/>
        <v>0</v>
      </c>
      <c r="BS83" s="451">
        <f t="shared" si="192"/>
        <v>0</v>
      </c>
      <c r="BT83" s="451">
        <f t="shared" si="192"/>
        <v>0</v>
      </c>
      <c r="BU83" s="451">
        <f t="shared" si="192"/>
        <v>0</v>
      </c>
      <c r="BV83" s="451">
        <f t="shared" si="192"/>
        <v>0</v>
      </c>
      <c r="BW83" s="451">
        <f t="shared" si="192"/>
        <v>0</v>
      </c>
      <c r="BX83" s="451">
        <f t="shared" si="192"/>
        <v>0</v>
      </c>
      <c r="BY83" s="451">
        <f t="shared" si="192"/>
        <v>0</v>
      </c>
      <c r="BZ83" s="451">
        <f t="shared" si="192"/>
        <v>0</v>
      </c>
      <c r="CA83" s="451">
        <f t="shared" si="192"/>
        <v>0</v>
      </c>
      <c r="CB83" s="451">
        <f t="shared" si="192"/>
        <v>0</v>
      </c>
      <c r="CC83" s="451">
        <f t="shared" si="192"/>
        <v>0</v>
      </c>
      <c r="CD83" s="451">
        <f t="shared" si="192"/>
        <v>0</v>
      </c>
      <c r="CE83" s="451">
        <f t="shared" si="192"/>
        <v>0</v>
      </c>
      <c r="CF83" s="451">
        <f t="shared" si="192"/>
        <v>0</v>
      </c>
      <c r="CG83" s="451">
        <f t="shared" si="192"/>
        <v>0</v>
      </c>
      <c r="CH83" s="451">
        <f t="shared" si="192"/>
        <v>0</v>
      </c>
      <c r="CI83" s="451">
        <f t="shared" si="192"/>
        <v>0</v>
      </c>
      <c r="CJ83" s="451">
        <f t="shared" si="192"/>
        <v>0</v>
      </c>
      <c r="CK83" s="451">
        <f t="shared" si="192"/>
        <v>0</v>
      </c>
      <c r="CL83" s="451">
        <f t="shared" si="192"/>
        <v>0</v>
      </c>
      <c r="CM83" s="451">
        <f t="shared" si="192"/>
        <v>0</v>
      </c>
      <c r="CN83" s="451">
        <f t="shared" si="192"/>
        <v>0</v>
      </c>
      <c r="CO83" s="451">
        <f t="shared" si="192"/>
        <v>0</v>
      </c>
      <c r="CP83" s="451">
        <f t="shared" si="192"/>
        <v>0</v>
      </c>
      <c r="CQ83" s="451">
        <f t="shared" ref="CQ83:DJ83" si="193">CQ1287</f>
        <v>0</v>
      </c>
      <c r="CR83" s="451">
        <f t="shared" si="193"/>
        <v>0</v>
      </c>
      <c r="CS83" s="451">
        <f t="shared" si="193"/>
        <v>0</v>
      </c>
      <c r="CT83" s="451">
        <f t="shared" si="193"/>
        <v>0</v>
      </c>
      <c r="CU83" s="451">
        <f t="shared" si="193"/>
        <v>0</v>
      </c>
      <c r="CV83" s="451">
        <f t="shared" si="193"/>
        <v>0</v>
      </c>
      <c r="CW83" s="451">
        <f t="shared" si="193"/>
        <v>0</v>
      </c>
      <c r="CX83" s="451">
        <f t="shared" si="193"/>
        <v>0</v>
      </c>
      <c r="CY83" s="451">
        <f t="shared" si="193"/>
        <v>0</v>
      </c>
      <c r="CZ83" s="451">
        <f t="shared" si="193"/>
        <v>0</v>
      </c>
      <c r="DA83" s="451">
        <f t="shared" si="193"/>
        <v>0</v>
      </c>
      <c r="DB83" s="451">
        <f t="shared" si="193"/>
        <v>0</v>
      </c>
      <c r="DC83" s="451">
        <f t="shared" si="193"/>
        <v>0</v>
      </c>
      <c r="DD83" s="451">
        <f t="shared" si="193"/>
        <v>0</v>
      </c>
      <c r="DE83" s="451">
        <f t="shared" si="193"/>
        <v>0</v>
      </c>
      <c r="DF83" s="451">
        <f t="shared" si="193"/>
        <v>0</v>
      </c>
      <c r="DG83" s="451">
        <f t="shared" si="193"/>
        <v>0</v>
      </c>
      <c r="DH83" s="451">
        <f t="shared" si="193"/>
        <v>0</v>
      </c>
      <c r="DI83" s="451">
        <f t="shared" si="193"/>
        <v>0</v>
      </c>
      <c r="DJ83" s="451">
        <f t="shared" si="193"/>
        <v>0</v>
      </c>
    </row>
    <row r="84" spans="1:114" s="522" customFormat="1" x14ac:dyDescent="0.35">
      <c r="A84" s="5" t="s">
        <v>657</v>
      </c>
      <c r="B84" s="69" t="s">
        <v>675</v>
      </c>
      <c r="C84" s="451">
        <f t="shared" ref="C84:AD84" si="194">SUM(C79:C83)</f>
        <v>53100</v>
      </c>
      <c r="D84" s="451">
        <f t="shared" si="194"/>
        <v>41700</v>
      </c>
      <c r="E84" s="451">
        <f t="shared" si="194"/>
        <v>24800</v>
      </c>
      <c r="F84" s="451">
        <f t="shared" si="194"/>
        <v>18600</v>
      </c>
      <c r="G84" s="451">
        <f t="shared" si="194"/>
        <v>14800</v>
      </c>
      <c r="H84" s="451">
        <f t="shared" si="194"/>
        <v>17800</v>
      </c>
      <c r="I84" s="451">
        <f t="shared" si="194"/>
        <v>16800</v>
      </c>
      <c r="J84" s="451">
        <f t="shared" si="194"/>
        <v>21400</v>
      </c>
      <c r="K84" s="451">
        <f t="shared" si="194"/>
        <v>19200</v>
      </c>
      <c r="L84" s="451">
        <f t="shared" si="194"/>
        <v>26900</v>
      </c>
      <c r="M84" s="451">
        <f t="shared" si="194"/>
        <v>19500</v>
      </c>
      <c r="N84" s="451">
        <f t="shared" si="194"/>
        <v>14900</v>
      </c>
      <c r="O84" s="451">
        <f t="shared" si="194"/>
        <v>12300</v>
      </c>
      <c r="P84" s="451">
        <f t="shared" si="194"/>
        <v>12900</v>
      </c>
      <c r="Q84" s="451">
        <f t="shared" si="194"/>
        <v>19900</v>
      </c>
      <c r="R84" s="451">
        <f t="shared" si="194"/>
        <v>26100</v>
      </c>
      <c r="S84" s="451">
        <f t="shared" si="194"/>
        <v>28900</v>
      </c>
      <c r="T84" s="451">
        <f t="shared" si="194"/>
        <v>28700</v>
      </c>
      <c r="U84" s="451">
        <f t="shared" si="194"/>
        <v>26600</v>
      </c>
      <c r="V84" s="451">
        <f t="shared" si="194"/>
        <v>41900</v>
      </c>
      <c r="W84" s="451">
        <f t="shared" si="194"/>
        <v>43700</v>
      </c>
      <c r="X84" s="451">
        <f t="shared" si="194"/>
        <v>40600</v>
      </c>
      <c r="Y84" s="451">
        <f t="shared" si="194"/>
        <v>30100</v>
      </c>
      <c r="Z84" s="451">
        <f t="shared" si="194"/>
        <v>37800</v>
      </c>
      <c r="AA84" s="451">
        <f t="shared" si="194"/>
        <v>50500</v>
      </c>
      <c r="AB84" s="451">
        <f t="shared" si="194"/>
        <v>37800</v>
      </c>
      <c r="AC84" s="451">
        <f t="shared" si="194"/>
        <v>44000</v>
      </c>
      <c r="AD84" s="451">
        <f t="shared" si="194"/>
        <v>45600</v>
      </c>
      <c r="AE84" s="451">
        <f t="shared" ref="AE84:CP84" si="195">SUM(AE79:AE83)</f>
        <v>112961.4</v>
      </c>
      <c r="AF84" s="451">
        <f t="shared" si="195"/>
        <v>112961.4</v>
      </c>
      <c r="AG84" s="451">
        <f t="shared" si="195"/>
        <v>112961.4</v>
      </c>
      <c r="AH84" s="451">
        <f t="shared" si="195"/>
        <v>112961.4</v>
      </c>
      <c r="AI84" s="451">
        <f t="shared" si="195"/>
        <v>92111.4</v>
      </c>
      <c r="AJ84" s="451">
        <f t="shared" si="195"/>
        <v>92111.4</v>
      </c>
      <c r="AK84" s="451">
        <f t="shared" si="195"/>
        <v>92111.4</v>
      </c>
      <c r="AL84" s="451">
        <f t="shared" si="195"/>
        <v>92111.4</v>
      </c>
      <c r="AM84" s="451">
        <f t="shared" si="195"/>
        <v>39986.400000000001</v>
      </c>
      <c r="AN84" s="451">
        <f t="shared" si="195"/>
        <v>41604.400000000001</v>
      </c>
      <c r="AO84" s="451">
        <f t="shared" si="195"/>
        <v>41604.400000000001</v>
      </c>
      <c r="AP84" s="451">
        <f t="shared" si="195"/>
        <v>41604.400000000001</v>
      </c>
      <c r="AQ84" s="451">
        <f t="shared" si="195"/>
        <v>12350</v>
      </c>
      <c r="AR84" s="451">
        <f t="shared" si="195"/>
        <v>12350</v>
      </c>
      <c r="AS84" s="451">
        <f t="shared" si="195"/>
        <v>12350</v>
      </c>
      <c r="AT84" s="451">
        <f t="shared" si="195"/>
        <v>12350</v>
      </c>
      <c r="AU84" s="451">
        <f t="shared" si="195"/>
        <v>16720</v>
      </c>
      <c r="AV84" s="451">
        <f t="shared" si="195"/>
        <v>16720</v>
      </c>
      <c r="AW84" s="451">
        <f t="shared" si="195"/>
        <v>16720</v>
      </c>
      <c r="AX84" s="451">
        <f t="shared" si="195"/>
        <v>16720</v>
      </c>
      <c r="AY84" s="451">
        <f t="shared" si="195"/>
        <v>15720</v>
      </c>
      <c r="AZ84" s="451">
        <f t="shared" si="195"/>
        <v>15720</v>
      </c>
      <c r="BA84" s="451">
        <f t="shared" si="195"/>
        <v>15720</v>
      </c>
      <c r="BB84" s="451">
        <f t="shared" si="195"/>
        <v>15720</v>
      </c>
      <c r="BC84" s="451">
        <f t="shared" si="195"/>
        <v>10800</v>
      </c>
      <c r="BD84" s="451">
        <f t="shared" si="195"/>
        <v>10800</v>
      </c>
      <c r="BE84" s="451">
        <f t="shared" si="195"/>
        <v>10800</v>
      </c>
      <c r="BF84" s="451">
        <f t="shared" si="195"/>
        <v>10800</v>
      </c>
      <c r="BG84" s="451">
        <f t="shared" si="195"/>
        <v>10800</v>
      </c>
      <c r="BH84" s="451">
        <f t="shared" si="195"/>
        <v>10800</v>
      </c>
      <c r="BI84" s="451">
        <f t="shared" si="195"/>
        <v>10800</v>
      </c>
      <c r="BJ84" s="451">
        <f t="shared" si="195"/>
        <v>10800</v>
      </c>
      <c r="BK84" s="451">
        <f t="shared" si="195"/>
        <v>7600</v>
      </c>
      <c r="BL84" s="451">
        <f t="shared" si="195"/>
        <v>7600</v>
      </c>
      <c r="BM84" s="451">
        <f t="shared" si="195"/>
        <v>7600</v>
      </c>
      <c r="BN84" s="451">
        <f t="shared" si="195"/>
        <v>7600</v>
      </c>
      <c r="BO84" s="451">
        <f t="shared" si="195"/>
        <v>7600</v>
      </c>
      <c r="BP84" s="451">
        <f t="shared" si="195"/>
        <v>7600</v>
      </c>
      <c r="BQ84" s="451">
        <f t="shared" si="195"/>
        <v>7600</v>
      </c>
      <c r="BR84" s="451">
        <f t="shared" si="195"/>
        <v>7600</v>
      </c>
      <c r="BS84" s="451">
        <f t="shared" si="195"/>
        <v>7600</v>
      </c>
      <c r="BT84" s="451">
        <f t="shared" si="195"/>
        <v>7600</v>
      </c>
      <c r="BU84" s="451">
        <f t="shared" si="195"/>
        <v>7600</v>
      </c>
      <c r="BV84" s="451">
        <f t="shared" si="195"/>
        <v>7600</v>
      </c>
      <c r="BW84" s="451">
        <f t="shared" si="195"/>
        <v>5800</v>
      </c>
      <c r="BX84" s="451">
        <f t="shared" si="195"/>
        <v>5800</v>
      </c>
      <c r="BY84" s="451">
        <f t="shared" si="195"/>
        <v>5800</v>
      </c>
      <c r="BZ84" s="451">
        <f t="shared" si="195"/>
        <v>5800</v>
      </c>
      <c r="CA84" s="451">
        <f t="shared" si="195"/>
        <v>5800</v>
      </c>
      <c r="CB84" s="451">
        <f t="shared" si="195"/>
        <v>5800</v>
      </c>
      <c r="CC84" s="451">
        <f t="shared" si="195"/>
        <v>5800</v>
      </c>
      <c r="CD84" s="451">
        <f t="shared" si="195"/>
        <v>5800</v>
      </c>
      <c r="CE84" s="451">
        <f t="shared" si="195"/>
        <v>0</v>
      </c>
      <c r="CF84" s="451">
        <f t="shared" si="195"/>
        <v>0</v>
      </c>
      <c r="CG84" s="451">
        <f t="shared" si="195"/>
        <v>0</v>
      </c>
      <c r="CH84" s="451">
        <f t="shared" si="195"/>
        <v>0</v>
      </c>
      <c r="CI84" s="451">
        <f t="shared" si="195"/>
        <v>0</v>
      </c>
      <c r="CJ84" s="451">
        <f t="shared" si="195"/>
        <v>0</v>
      </c>
      <c r="CK84" s="451">
        <f t="shared" si="195"/>
        <v>0</v>
      </c>
      <c r="CL84" s="451">
        <f t="shared" si="195"/>
        <v>0</v>
      </c>
      <c r="CM84" s="451">
        <f t="shared" si="195"/>
        <v>0</v>
      </c>
      <c r="CN84" s="451">
        <f t="shared" si="195"/>
        <v>0</v>
      </c>
      <c r="CO84" s="451">
        <f t="shared" si="195"/>
        <v>0</v>
      </c>
      <c r="CP84" s="451">
        <f t="shared" si="195"/>
        <v>0</v>
      </c>
      <c r="CQ84" s="451">
        <f t="shared" ref="CQ84:DJ84" si="196">SUM(CQ79:CQ83)</f>
        <v>0</v>
      </c>
      <c r="CR84" s="451">
        <f t="shared" si="196"/>
        <v>0</v>
      </c>
      <c r="CS84" s="451">
        <f t="shared" si="196"/>
        <v>0</v>
      </c>
      <c r="CT84" s="451">
        <f t="shared" si="196"/>
        <v>0</v>
      </c>
      <c r="CU84" s="451">
        <f t="shared" si="196"/>
        <v>0</v>
      </c>
      <c r="CV84" s="451">
        <f t="shared" si="196"/>
        <v>0</v>
      </c>
      <c r="CW84" s="451">
        <f t="shared" si="196"/>
        <v>0</v>
      </c>
      <c r="CX84" s="451">
        <f t="shared" si="196"/>
        <v>0</v>
      </c>
      <c r="CY84" s="451">
        <f t="shared" si="196"/>
        <v>0</v>
      </c>
      <c r="CZ84" s="451">
        <f t="shared" si="196"/>
        <v>0</v>
      </c>
      <c r="DA84" s="451">
        <f t="shared" si="196"/>
        <v>0</v>
      </c>
      <c r="DB84" s="451">
        <f t="shared" si="196"/>
        <v>0</v>
      </c>
      <c r="DC84" s="451">
        <f t="shared" si="196"/>
        <v>0</v>
      </c>
      <c r="DD84" s="451">
        <f t="shared" si="196"/>
        <v>0</v>
      </c>
      <c r="DE84" s="451">
        <f t="shared" si="196"/>
        <v>0</v>
      </c>
      <c r="DF84" s="451">
        <f t="shared" si="196"/>
        <v>0</v>
      </c>
      <c r="DG84" s="451">
        <f t="shared" si="196"/>
        <v>0</v>
      </c>
      <c r="DH84" s="451">
        <f t="shared" si="196"/>
        <v>0</v>
      </c>
      <c r="DI84" s="451">
        <f t="shared" si="196"/>
        <v>0</v>
      </c>
      <c r="DJ84" s="451">
        <f t="shared" si="196"/>
        <v>0</v>
      </c>
    </row>
    <row r="85" spans="1:114" s="522" customFormat="1" x14ac:dyDescent="0.35">
      <c r="A85" s="5"/>
      <c r="B85" s="461"/>
      <c r="C85" s="529"/>
      <c r="D85" s="529"/>
      <c r="E85" s="529"/>
      <c r="F85" s="529"/>
      <c r="G85" s="529"/>
      <c r="H85" s="529"/>
      <c r="I85" s="529"/>
      <c r="J85" s="529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  <c r="X85" s="529"/>
      <c r="Y85" s="529"/>
      <c r="Z85" s="529"/>
      <c r="AA85" s="529"/>
      <c r="AB85" s="529"/>
      <c r="AC85" s="529"/>
      <c r="AD85" s="451"/>
      <c r="AE85" s="451"/>
      <c r="AF85" s="451"/>
      <c r="AG85" s="451"/>
      <c r="AH85" s="451"/>
      <c r="AI85" s="451"/>
      <c r="AJ85" s="451"/>
      <c r="AK85" s="451"/>
      <c r="AL85" s="451"/>
      <c r="AM85" s="451"/>
      <c r="AN85" s="451"/>
      <c r="AO85" s="451"/>
      <c r="AP85" s="451"/>
      <c r="AQ85" s="451"/>
      <c r="AR85" s="451"/>
      <c r="AS85" s="451"/>
      <c r="AT85" s="451"/>
      <c r="AU85" s="451"/>
      <c r="AV85" s="451"/>
      <c r="AW85" s="451"/>
      <c r="AX85" s="451"/>
      <c r="AY85" s="451"/>
      <c r="AZ85" s="451"/>
      <c r="BA85" s="451"/>
      <c r="BB85" s="451"/>
      <c r="BC85" s="451"/>
      <c r="BD85" s="451"/>
      <c r="BE85" s="451"/>
      <c r="BF85" s="451"/>
      <c r="BG85" s="451"/>
      <c r="BH85" s="451"/>
      <c r="BI85" s="451"/>
      <c r="BJ85" s="451"/>
      <c r="BK85" s="451"/>
      <c r="BL85" s="451"/>
      <c r="BM85" s="451"/>
      <c r="BN85" s="451"/>
      <c r="BO85" s="451"/>
      <c r="BP85" s="451"/>
      <c r="BQ85" s="451"/>
      <c r="BR85" s="451"/>
      <c r="BS85" s="451"/>
      <c r="BT85" s="451"/>
      <c r="BU85" s="451"/>
      <c r="BV85" s="451"/>
      <c r="BW85" s="451"/>
      <c r="BX85" s="451"/>
      <c r="BY85" s="451"/>
      <c r="BZ85" s="451"/>
      <c r="CA85" s="451"/>
      <c r="CB85" s="451"/>
      <c r="CC85" s="451"/>
      <c r="CD85" s="451"/>
      <c r="CE85" s="451"/>
      <c r="CF85" s="451"/>
      <c r="CG85" s="451"/>
      <c r="CH85" s="451"/>
      <c r="CI85" s="451"/>
      <c r="CJ85" s="451"/>
      <c r="CK85" s="451"/>
      <c r="CL85" s="451"/>
      <c r="CM85" s="451"/>
      <c r="CN85" s="451"/>
      <c r="CO85" s="451"/>
      <c r="CP85" s="451"/>
      <c r="CQ85" s="451"/>
      <c r="CR85" s="451"/>
      <c r="CS85" s="451"/>
      <c r="CT85" s="451"/>
      <c r="CU85" s="451"/>
      <c r="CV85" s="451"/>
      <c r="CW85" s="451"/>
    </row>
    <row r="86" spans="1:114" s="522" customFormat="1" x14ac:dyDescent="0.35">
      <c r="B86" s="463"/>
      <c r="C86" s="451"/>
      <c r="D86" s="451"/>
      <c r="E86" s="451"/>
      <c r="F86" s="451"/>
      <c r="G86" s="451"/>
      <c r="H86" s="451"/>
      <c r="I86" s="451"/>
      <c r="J86" s="451"/>
      <c r="K86" s="451"/>
      <c r="L86" s="451"/>
      <c r="M86" s="451"/>
      <c r="N86" s="451"/>
      <c r="O86" s="451"/>
      <c r="P86" s="451"/>
      <c r="Q86" s="451"/>
      <c r="R86" s="451"/>
      <c r="S86" s="451"/>
      <c r="T86" s="451"/>
      <c r="U86" s="451"/>
      <c r="V86" s="451"/>
      <c r="W86" s="451"/>
      <c r="X86" s="451"/>
      <c r="Y86" s="451"/>
      <c r="Z86" s="451"/>
      <c r="AA86" s="451"/>
      <c r="AB86" s="451"/>
      <c r="AC86" s="451"/>
      <c r="AD86" s="451"/>
      <c r="AE86" s="451"/>
      <c r="AF86" s="451"/>
      <c r="AG86" s="451"/>
      <c r="AH86" s="451"/>
      <c r="AI86" s="451"/>
      <c r="AJ86" s="451"/>
      <c r="AK86" s="451"/>
      <c r="AL86" s="451"/>
      <c r="AM86" s="451"/>
      <c r="AN86" s="451"/>
      <c r="AO86" s="451"/>
      <c r="AP86" s="451"/>
      <c r="AQ86" s="451"/>
      <c r="AR86" s="451"/>
      <c r="AS86" s="451"/>
      <c r="AT86" s="451"/>
      <c r="AU86" s="451"/>
      <c r="AV86" s="451"/>
      <c r="AW86" s="451"/>
      <c r="AX86" s="451"/>
      <c r="AY86" s="451"/>
      <c r="AZ86" s="451"/>
      <c r="BA86" s="451"/>
      <c r="BB86" s="451"/>
      <c r="BC86" s="451"/>
      <c r="BD86" s="451"/>
      <c r="BE86" s="451"/>
      <c r="BF86" s="451"/>
      <c r="BG86" s="451"/>
      <c r="BH86" s="451"/>
      <c r="BI86" s="451"/>
      <c r="BJ86" s="451"/>
      <c r="BK86" s="451"/>
      <c r="BL86" s="451"/>
      <c r="BM86" s="451"/>
      <c r="BN86" s="451"/>
      <c r="BO86" s="451"/>
      <c r="BP86" s="451"/>
      <c r="BQ86" s="451"/>
      <c r="BR86" s="451"/>
      <c r="BS86" s="451"/>
      <c r="BT86" s="451"/>
      <c r="BU86" s="451"/>
      <c r="BV86" s="451"/>
      <c r="BW86" s="451"/>
      <c r="BX86" s="451"/>
      <c r="BY86" s="451"/>
      <c r="BZ86" s="451"/>
      <c r="CA86" s="451"/>
      <c r="CB86" s="451"/>
      <c r="CC86" s="451"/>
      <c r="CD86" s="451"/>
      <c r="CE86" s="451"/>
      <c r="CF86" s="451"/>
      <c r="CG86" s="451"/>
      <c r="CH86" s="451"/>
      <c r="CI86" s="451"/>
      <c r="CJ86" s="451"/>
      <c r="CK86" s="451"/>
      <c r="CL86" s="451"/>
      <c r="CM86" s="451"/>
      <c r="CN86" s="451"/>
      <c r="CO86" s="451"/>
      <c r="CP86" s="451"/>
      <c r="CQ86" s="451"/>
      <c r="CR86" s="451"/>
      <c r="CS86" s="451"/>
      <c r="CT86" s="451"/>
      <c r="CU86" s="451"/>
      <c r="CV86" s="451"/>
      <c r="CW86" s="451"/>
    </row>
    <row r="87" spans="1:114" s="522" customFormat="1" x14ac:dyDescent="0.35">
      <c r="A87" s="5" t="s">
        <v>657</v>
      </c>
      <c r="B87" s="314" t="s">
        <v>175</v>
      </c>
      <c r="C87" s="557"/>
      <c r="D87" s="557"/>
      <c r="E87" s="557"/>
      <c r="F87" s="557"/>
      <c r="G87" s="558"/>
      <c r="H87" s="558"/>
      <c r="I87" s="558"/>
      <c r="J87" s="558"/>
      <c r="K87" s="558"/>
      <c r="L87" s="558"/>
      <c r="M87" s="558"/>
      <c r="N87" s="558"/>
      <c r="O87" s="558"/>
      <c r="P87" s="558"/>
      <c r="Q87" s="558"/>
      <c r="R87" s="558"/>
      <c r="S87" s="558"/>
      <c r="T87" s="558"/>
      <c r="U87" s="558"/>
      <c r="V87" s="558"/>
      <c r="W87" s="558"/>
      <c r="X87" s="558"/>
      <c r="Y87" s="558"/>
      <c r="Z87" s="558"/>
      <c r="AA87" s="558"/>
      <c r="AB87" s="558"/>
      <c r="AC87" s="558"/>
      <c r="AD87" s="558"/>
      <c r="AE87" s="558"/>
      <c r="AF87" s="558"/>
      <c r="AG87" s="558"/>
      <c r="AH87" s="558"/>
      <c r="AI87" s="558"/>
      <c r="AJ87" s="558"/>
      <c r="AK87" s="558"/>
      <c r="AL87" s="558"/>
      <c r="AM87" s="558"/>
      <c r="AN87" s="558"/>
      <c r="AO87" s="558"/>
      <c r="AP87" s="558"/>
      <c r="AQ87" s="558"/>
      <c r="AR87" s="558"/>
      <c r="AS87" s="558"/>
      <c r="AT87" s="558"/>
      <c r="AU87" s="558"/>
      <c r="AV87" s="558"/>
      <c r="AW87" s="558"/>
      <c r="AX87" s="558"/>
      <c r="AY87" s="558"/>
      <c r="AZ87" s="558"/>
      <c r="BA87" s="558"/>
      <c r="BB87" s="523"/>
      <c r="BC87" s="523"/>
      <c r="BD87" s="523"/>
      <c r="BE87" s="523"/>
      <c r="BF87" s="523"/>
      <c r="BG87" s="523"/>
      <c r="BH87" s="523"/>
      <c r="BI87" s="523"/>
      <c r="BJ87" s="523"/>
      <c r="BK87" s="523"/>
      <c r="BL87" s="523"/>
      <c r="BM87" s="523"/>
      <c r="BN87" s="523"/>
      <c r="BO87" s="523"/>
      <c r="BP87" s="523"/>
      <c r="BQ87" s="523"/>
      <c r="BR87" s="523"/>
      <c r="BS87" s="523"/>
      <c r="BT87" s="523"/>
      <c r="BU87" s="523"/>
      <c r="BV87" s="523"/>
      <c r="BW87" s="523"/>
      <c r="BX87" s="523"/>
      <c r="BY87" s="523"/>
      <c r="BZ87" s="523"/>
      <c r="CA87" s="523"/>
      <c r="CB87" s="523"/>
      <c r="CC87" s="523"/>
      <c r="CD87" s="523"/>
      <c r="CE87" s="451"/>
      <c r="CF87" s="451"/>
      <c r="CG87" s="451"/>
      <c r="CH87" s="451"/>
      <c r="CI87" s="451"/>
      <c r="CJ87" s="451"/>
      <c r="CK87" s="451"/>
      <c r="CL87" s="451"/>
      <c r="CM87" s="451"/>
      <c r="CN87" s="451"/>
      <c r="CO87" s="451"/>
      <c r="CP87" s="451"/>
      <c r="CQ87" s="451"/>
      <c r="CR87" s="451"/>
      <c r="CS87" s="451"/>
      <c r="CT87" s="451"/>
      <c r="CU87" s="451"/>
      <c r="CV87" s="451"/>
      <c r="CW87" s="451"/>
    </row>
    <row r="88" spans="1:114" s="522" customFormat="1" x14ac:dyDescent="0.35">
      <c r="A88" s="5" t="s">
        <v>657</v>
      </c>
      <c r="B88" s="69" t="s">
        <v>130</v>
      </c>
      <c r="C88" s="451">
        <f t="shared" ref="C88:AD88" si="197">C70+C79</f>
        <v>35300</v>
      </c>
      <c r="D88" s="451">
        <f t="shared" si="197"/>
        <v>19800</v>
      </c>
      <c r="E88" s="451">
        <f t="shared" si="197"/>
        <v>22300</v>
      </c>
      <c r="F88" s="451">
        <f t="shared" si="197"/>
        <v>9900</v>
      </c>
      <c r="G88" s="451">
        <f t="shared" si="197"/>
        <v>15300</v>
      </c>
      <c r="H88" s="451">
        <f t="shared" si="197"/>
        <v>18300</v>
      </c>
      <c r="I88" s="451">
        <f t="shared" si="197"/>
        <v>14700</v>
      </c>
      <c r="J88" s="451">
        <f t="shared" si="197"/>
        <v>18400</v>
      </c>
      <c r="K88" s="451">
        <f t="shared" si="197"/>
        <v>33500</v>
      </c>
      <c r="L88" s="451">
        <f t="shared" si="197"/>
        <v>32000</v>
      </c>
      <c r="M88" s="451">
        <f t="shared" si="197"/>
        <v>16900</v>
      </c>
      <c r="N88" s="451">
        <f t="shared" si="197"/>
        <v>23800</v>
      </c>
      <c r="O88" s="451">
        <f t="shared" si="197"/>
        <v>17100</v>
      </c>
      <c r="P88" s="451">
        <f t="shared" si="197"/>
        <v>18600</v>
      </c>
      <c r="Q88" s="451">
        <f t="shared" si="197"/>
        <v>16800</v>
      </c>
      <c r="R88" s="451">
        <f t="shared" si="197"/>
        <v>29900</v>
      </c>
      <c r="S88" s="451">
        <f t="shared" si="197"/>
        <v>35400</v>
      </c>
      <c r="T88" s="451">
        <f t="shared" si="197"/>
        <v>33500</v>
      </c>
      <c r="U88" s="451">
        <f t="shared" si="197"/>
        <v>30300</v>
      </c>
      <c r="V88" s="451">
        <f t="shared" si="197"/>
        <v>59000</v>
      </c>
      <c r="W88" s="451">
        <f t="shared" si="197"/>
        <v>30400</v>
      </c>
      <c r="X88" s="451">
        <f t="shared" si="197"/>
        <v>27000</v>
      </c>
      <c r="Y88" s="451">
        <f t="shared" si="197"/>
        <v>20100</v>
      </c>
      <c r="Z88" s="451">
        <f t="shared" si="197"/>
        <v>23500</v>
      </c>
      <c r="AA88" s="451">
        <f t="shared" si="197"/>
        <v>31900</v>
      </c>
      <c r="AB88" s="451">
        <f t="shared" si="197"/>
        <v>21700</v>
      </c>
      <c r="AC88" s="451">
        <f t="shared" si="197"/>
        <v>22700</v>
      </c>
      <c r="AD88" s="451">
        <f t="shared" si="197"/>
        <v>22700</v>
      </c>
      <c r="AE88" s="451">
        <f t="shared" ref="AE88:CP88" si="198">AE70+AE79</f>
        <v>25341</v>
      </c>
      <c r="AF88" s="451">
        <f t="shared" si="198"/>
        <v>25341</v>
      </c>
      <c r="AG88" s="451">
        <f t="shared" si="198"/>
        <v>25341</v>
      </c>
      <c r="AH88" s="451">
        <f t="shared" si="198"/>
        <v>25341</v>
      </c>
      <c r="AI88" s="451">
        <f t="shared" si="198"/>
        <v>25341</v>
      </c>
      <c r="AJ88" s="451">
        <f t="shared" si="198"/>
        <v>25341</v>
      </c>
      <c r="AK88" s="451">
        <f t="shared" si="198"/>
        <v>25341</v>
      </c>
      <c r="AL88" s="451">
        <f t="shared" si="198"/>
        <v>25341</v>
      </c>
      <c r="AM88" s="451">
        <f t="shared" si="198"/>
        <v>25341</v>
      </c>
      <c r="AN88" s="451">
        <f t="shared" si="198"/>
        <v>29386</v>
      </c>
      <c r="AO88" s="451">
        <f t="shared" si="198"/>
        <v>29386</v>
      </c>
      <c r="AP88" s="451">
        <f t="shared" si="198"/>
        <v>29386</v>
      </c>
      <c r="AQ88" s="451">
        <f t="shared" si="198"/>
        <v>8375</v>
      </c>
      <c r="AR88" s="451">
        <f t="shared" si="198"/>
        <v>8375</v>
      </c>
      <c r="AS88" s="451">
        <f t="shared" si="198"/>
        <v>8375</v>
      </c>
      <c r="AT88" s="451">
        <f t="shared" si="198"/>
        <v>8375</v>
      </c>
      <c r="AU88" s="451">
        <f t="shared" si="198"/>
        <v>19300</v>
      </c>
      <c r="AV88" s="451">
        <f t="shared" si="198"/>
        <v>19300</v>
      </c>
      <c r="AW88" s="451">
        <f t="shared" si="198"/>
        <v>19300</v>
      </c>
      <c r="AX88" s="451">
        <f t="shared" si="198"/>
        <v>19300</v>
      </c>
      <c r="AY88" s="451">
        <f t="shared" si="198"/>
        <v>16800</v>
      </c>
      <c r="AZ88" s="451">
        <f t="shared" si="198"/>
        <v>16800</v>
      </c>
      <c r="BA88" s="451">
        <f t="shared" si="198"/>
        <v>16800</v>
      </c>
      <c r="BB88" s="636">
        <f t="shared" si="198"/>
        <v>16800</v>
      </c>
      <c r="BC88" s="636">
        <f t="shared" si="198"/>
        <v>4500</v>
      </c>
      <c r="BD88" s="636">
        <f t="shared" si="198"/>
        <v>4500</v>
      </c>
      <c r="BE88" s="636">
        <f t="shared" si="198"/>
        <v>4500</v>
      </c>
      <c r="BF88" s="636">
        <f t="shared" si="198"/>
        <v>4500</v>
      </c>
      <c r="BG88" s="636">
        <f t="shared" si="198"/>
        <v>4500</v>
      </c>
      <c r="BH88" s="636">
        <f t="shared" si="198"/>
        <v>4500</v>
      </c>
      <c r="BI88" s="636">
        <f t="shared" si="198"/>
        <v>4500</v>
      </c>
      <c r="BJ88" s="636">
        <f t="shared" si="198"/>
        <v>4500</v>
      </c>
      <c r="BK88" s="636">
        <f t="shared" si="198"/>
        <v>4500</v>
      </c>
      <c r="BL88" s="636">
        <f t="shared" si="198"/>
        <v>4500</v>
      </c>
      <c r="BM88" s="636">
        <f t="shared" si="198"/>
        <v>4500</v>
      </c>
      <c r="BN88" s="636">
        <f t="shared" si="198"/>
        <v>4500</v>
      </c>
      <c r="BO88" s="636">
        <f t="shared" si="198"/>
        <v>4500</v>
      </c>
      <c r="BP88" s="636">
        <f t="shared" si="198"/>
        <v>4500</v>
      </c>
      <c r="BQ88" s="636">
        <f t="shared" si="198"/>
        <v>4500</v>
      </c>
      <c r="BR88" s="636">
        <f t="shared" si="198"/>
        <v>4500</v>
      </c>
      <c r="BS88" s="636">
        <f t="shared" si="198"/>
        <v>4500</v>
      </c>
      <c r="BT88" s="636">
        <f t="shared" si="198"/>
        <v>4500</v>
      </c>
      <c r="BU88" s="636">
        <f t="shared" si="198"/>
        <v>4500</v>
      </c>
      <c r="BV88" s="636">
        <f t="shared" si="198"/>
        <v>4500</v>
      </c>
      <c r="BW88" s="636">
        <f t="shared" si="198"/>
        <v>0</v>
      </c>
      <c r="BX88" s="636">
        <f t="shared" si="198"/>
        <v>0</v>
      </c>
      <c r="BY88" s="636">
        <f t="shared" si="198"/>
        <v>0</v>
      </c>
      <c r="BZ88" s="636">
        <f t="shared" si="198"/>
        <v>0</v>
      </c>
      <c r="CA88" s="636">
        <f t="shared" si="198"/>
        <v>0</v>
      </c>
      <c r="CB88" s="636">
        <f t="shared" si="198"/>
        <v>0</v>
      </c>
      <c r="CC88" s="636">
        <f t="shared" si="198"/>
        <v>0</v>
      </c>
      <c r="CD88" s="636">
        <f t="shared" si="198"/>
        <v>0</v>
      </c>
      <c r="CE88" s="636">
        <f t="shared" si="198"/>
        <v>0</v>
      </c>
      <c r="CF88" s="636">
        <f t="shared" si="198"/>
        <v>0</v>
      </c>
      <c r="CG88" s="636">
        <f t="shared" si="198"/>
        <v>0</v>
      </c>
      <c r="CH88" s="636">
        <f t="shared" si="198"/>
        <v>0</v>
      </c>
      <c r="CI88" s="636">
        <f t="shared" si="198"/>
        <v>0</v>
      </c>
      <c r="CJ88" s="636">
        <f t="shared" si="198"/>
        <v>0</v>
      </c>
      <c r="CK88" s="636">
        <f t="shared" si="198"/>
        <v>0</v>
      </c>
      <c r="CL88" s="636">
        <f t="shared" si="198"/>
        <v>0</v>
      </c>
      <c r="CM88" s="636">
        <f t="shared" si="198"/>
        <v>0</v>
      </c>
      <c r="CN88" s="636">
        <f t="shared" si="198"/>
        <v>0</v>
      </c>
      <c r="CO88" s="636">
        <f t="shared" si="198"/>
        <v>0</v>
      </c>
      <c r="CP88" s="636">
        <f t="shared" si="198"/>
        <v>0</v>
      </c>
      <c r="CQ88" s="636">
        <f t="shared" ref="CQ88:DJ88" si="199">CQ70+CQ79</f>
        <v>0</v>
      </c>
      <c r="CR88" s="636">
        <f t="shared" si="199"/>
        <v>0</v>
      </c>
      <c r="CS88" s="636">
        <f t="shared" si="199"/>
        <v>0</v>
      </c>
      <c r="CT88" s="636">
        <f t="shared" si="199"/>
        <v>0</v>
      </c>
      <c r="CU88" s="636">
        <f t="shared" si="199"/>
        <v>0</v>
      </c>
      <c r="CV88" s="636">
        <f t="shared" si="199"/>
        <v>0</v>
      </c>
      <c r="CW88" s="636">
        <f t="shared" si="199"/>
        <v>0</v>
      </c>
      <c r="CX88" s="636">
        <f t="shared" si="199"/>
        <v>0</v>
      </c>
      <c r="CY88" s="636">
        <f t="shared" si="199"/>
        <v>0</v>
      </c>
      <c r="CZ88" s="636">
        <f t="shared" si="199"/>
        <v>0</v>
      </c>
      <c r="DA88" s="636">
        <f t="shared" si="199"/>
        <v>0</v>
      </c>
      <c r="DB88" s="636">
        <f t="shared" si="199"/>
        <v>0</v>
      </c>
      <c r="DC88" s="636">
        <f t="shared" si="199"/>
        <v>0</v>
      </c>
      <c r="DD88" s="636">
        <f t="shared" si="199"/>
        <v>0</v>
      </c>
      <c r="DE88" s="636">
        <f t="shared" si="199"/>
        <v>0</v>
      </c>
      <c r="DF88" s="636">
        <f t="shared" si="199"/>
        <v>0</v>
      </c>
      <c r="DG88" s="636">
        <f t="shared" si="199"/>
        <v>0</v>
      </c>
      <c r="DH88" s="636">
        <f t="shared" si="199"/>
        <v>0</v>
      </c>
      <c r="DI88" s="636">
        <f t="shared" si="199"/>
        <v>0</v>
      </c>
      <c r="DJ88" s="636">
        <f t="shared" si="199"/>
        <v>0</v>
      </c>
    </row>
    <row r="89" spans="1:114" s="522" customFormat="1" x14ac:dyDescent="0.35">
      <c r="A89" s="5" t="s">
        <v>657</v>
      </c>
      <c r="B89" s="69" t="s">
        <v>131</v>
      </c>
      <c r="C89" s="451">
        <f t="shared" ref="C89:AD89" si="200">C71+C80</f>
        <v>18600</v>
      </c>
      <c r="D89" s="451">
        <f t="shared" si="200"/>
        <v>23900</v>
      </c>
      <c r="E89" s="451">
        <f t="shared" si="200"/>
        <v>19300</v>
      </c>
      <c r="F89" s="451">
        <f t="shared" si="200"/>
        <v>17800</v>
      </c>
      <c r="G89" s="451">
        <f t="shared" si="200"/>
        <v>15100</v>
      </c>
      <c r="H89" s="451">
        <f t="shared" si="200"/>
        <v>16800</v>
      </c>
      <c r="I89" s="451">
        <f t="shared" si="200"/>
        <v>14800</v>
      </c>
      <c r="J89" s="451">
        <f t="shared" si="200"/>
        <v>40700</v>
      </c>
      <c r="K89" s="451">
        <f t="shared" si="200"/>
        <v>12600</v>
      </c>
      <c r="L89" s="451">
        <f t="shared" si="200"/>
        <v>21000</v>
      </c>
      <c r="M89" s="451">
        <f t="shared" si="200"/>
        <v>34200</v>
      </c>
      <c r="N89" s="451">
        <f t="shared" si="200"/>
        <v>10500</v>
      </c>
      <c r="O89" s="451">
        <f t="shared" si="200"/>
        <v>11600</v>
      </c>
      <c r="P89" s="451">
        <f t="shared" si="200"/>
        <v>11900</v>
      </c>
      <c r="Q89" s="451">
        <f t="shared" si="200"/>
        <v>13200</v>
      </c>
      <c r="R89" s="451">
        <f t="shared" si="200"/>
        <v>22700</v>
      </c>
      <c r="S89" s="451">
        <f t="shared" si="200"/>
        <v>13100</v>
      </c>
      <c r="T89" s="451">
        <f t="shared" si="200"/>
        <v>19200</v>
      </c>
      <c r="U89" s="451">
        <f t="shared" si="200"/>
        <v>15700</v>
      </c>
      <c r="V89" s="451">
        <f t="shared" si="200"/>
        <v>16700</v>
      </c>
      <c r="W89" s="451">
        <f t="shared" si="200"/>
        <v>20300</v>
      </c>
      <c r="X89" s="451">
        <f t="shared" si="200"/>
        <v>19400</v>
      </c>
      <c r="Y89" s="451">
        <f t="shared" si="200"/>
        <v>20500</v>
      </c>
      <c r="Z89" s="451">
        <f t="shared" si="200"/>
        <v>23500</v>
      </c>
      <c r="AA89" s="451">
        <f t="shared" si="200"/>
        <v>20500</v>
      </c>
      <c r="AB89" s="451">
        <f t="shared" si="200"/>
        <v>15600</v>
      </c>
      <c r="AC89" s="451">
        <f t="shared" si="200"/>
        <v>11300</v>
      </c>
      <c r="AD89" s="451">
        <f t="shared" si="200"/>
        <v>11300</v>
      </c>
      <c r="AE89" s="451">
        <f t="shared" ref="AE89:CP89" si="201">AE71+AE80</f>
        <v>11300</v>
      </c>
      <c r="AF89" s="451">
        <f t="shared" si="201"/>
        <v>11300</v>
      </c>
      <c r="AG89" s="451">
        <f t="shared" si="201"/>
        <v>11300</v>
      </c>
      <c r="AH89" s="451">
        <f t="shared" si="201"/>
        <v>11300</v>
      </c>
      <c r="AI89" s="451">
        <f t="shared" si="201"/>
        <v>11300</v>
      </c>
      <c r="AJ89" s="451">
        <f t="shared" si="201"/>
        <v>11300</v>
      </c>
      <c r="AK89" s="451">
        <f t="shared" si="201"/>
        <v>11300</v>
      </c>
      <c r="AL89" s="451">
        <f t="shared" si="201"/>
        <v>11300</v>
      </c>
      <c r="AM89" s="451">
        <f t="shared" si="201"/>
        <v>11300</v>
      </c>
      <c r="AN89" s="451">
        <f t="shared" si="201"/>
        <v>11300</v>
      </c>
      <c r="AO89" s="451">
        <f t="shared" si="201"/>
        <v>11300</v>
      </c>
      <c r="AP89" s="451">
        <f t="shared" si="201"/>
        <v>11300</v>
      </c>
      <c r="AQ89" s="451">
        <f t="shared" si="201"/>
        <v>11300</v>
      </c>
      <c r="AR89" s="451">
        <f t="shared" si="201"/>
        <v>11300</v>
      </c>
      <c r="AS89" s="451">
        <f t="shared" si="201"/>
        <v>11300</v>
      </c>
      <c r="AT89" s="451">
        <f t="shared" si="201"/>
        <v>11300</v>
      </c>
      <c r="AU89" s="451">
        <f t="shared" si="201"/>
        <v>11300</v>
      </c>
      <c r="AV89" s="451">
        <f t="shared" si="201"/>
        <v>11300</v>
      </c>
      <c r="AW89" s="451">
        <f t="shared" si="201"/>
        <v>11300</v>
      </c>
      <c r="AX89" s="451">
        <f t="shared" si="201"/>
        <v>11300</v>
      </c>
      <c r="AY89" s="451">
        <f t="shared" si="201"/>
        <v>11300</v>
      </c>
      <c r="AZ89" s="451">
        <f t="shared" si="201"/>
        <v>11300</v>
      </c>
      <c r="BA89" s="451">
        <f t="shared" si="201"/>
        <v>11300</v>
      </c>
      <c r="BB89" s="451">
        <f t="shared" si="201"/>
        <v>11300</v>
      </c>
      <c r="BC89" s="451">
        <f t="shared" si="201"/>
        <v>11300</v>
      </c>
      <c r="BD89" s="451">
        <f t="shared" si="201"/>
        <v>11300</v>
      </c>
      <c r="BE89" s="451">
        <f t="shared" si="201"/>
        <v>11300</v>
      </c>
      <c r="BF89" s="451">
        <f t="shared" si="201"/>
        <v>11300</v>
      </c>
      <c r="BG89" s="451">
        <f t="shared" si="201"/>
        <v>11300</v>
      </c>
      <c r="BH89" s="451">
        <f t="shared" si="201"/>
        <v>11300</v>
      </c>
      <c r="BI89" s="451">
        <f t="shared" si="201"/>
        <v>11300</v>
      </c>
      <c r="BJ89" s="451">
        <f t="shared" si="201"/>
        <v>11300</v>
      </c>
      <c r="BK89" s="451">
        <f t="shared" si="201"/>
        <v>11300</v>
      </c>
      <c r="BL89" s="451">
        <f t="shared" si="201"/>
        <v>11300</v>
      </c>
      <c r="BM89" s="451">
        <f t="shared" si="201"/>
        <v>11300</v>
      </c>
      <c r="BN89" s="451">
        <f t="shared" si="201"/>
        <v>11300</v>
      </c>
      <c r="BO89" s="451">
        <f t="shared" si="201"/>
        <v>11300</v>
      </c>
      <c r="BP89" s="451">
        <f t="shared" si="201"/>
        <v>11300</v>
      </c>
      <c r="BQ89" s="451">
        <f t="shared" si="201"/>
        <v>11300</v>
      </c>
      <c r="BR89" s="451">
        <f t="shared" si="201"/>
        <v>11300</v>
      </c>
      <c r="BS89" s="451">
        <f t="shared" si="201"/>
        <v>11300</v>
      </c>
      <c r="BT89" s="451">
        <f t="shared" si="201"/>
        <v>11300</v>
      </c>
      <c r="BU89" s="451">
        <f t="shared" si="201"/>
        <v>11300</v>
      </c>
      <c r="BV89" s="451">
        <f t="shared" si="201"/>
        <v>11300</v>
      </c>
      <c r="BW89" s="451">
        <f t="shared" si="201"/>
        <v>11300</v>
      </c>
      <c r="BX89" s="451">
        <f t="shared" si="201"/>
        <v>11300</v>
      </c>
      <c r="BY89" s="451">
        <f t="shared" si="201"/>
        <v>11300</v>
      </c>
      <c r="BZ89" s="451">
        <f t="shared" si="201"/>
        <v>11300</v>
      </c>
      <c r="CA89" s="451">
        <f t="shared" si="201"/>
        <v>11300</v>
      </c>
      <c r="CB89" s="451">
        <f t="shared" si="201"/>
        <v>11300</v>
      </c>
      <c r="CC89" s="451">
        <f t="shared" si="201"/>
        <v>11300</v>
      </c>
      <c r="CD89" s="451">
        <f t="shared" si="201"/>
        <v>11300</v>
      </c>
      <c r="CE89" s="451">
        <f t="shared" si="201"/>
        <v>0</v>
      </c>
      <c r="CF89" s="451">
        <f t="shared" si="201"/>
        <v>0</v>
      </c>
      <c r="CG89" s="451">
        <f t="shared" si="201"/>
        <v>0</v>
      </c>
      <c r="CH89" s="451">
        <f t="shared" si="201"/>
        <v>0</v>
      </c>
      <c r="CI89" s="451">
        <f t="shared" si="201"/>
        <v>0</v>
      </c>
      <c r="CJ89" s="451">
        <f t="shared" si="201"/>
        <v>0</v>
      </c>
      <c r="CK89" s="451">
        <f t="shared" si="201"/>
        <v>0</v>
      </c>
      <c r="CL89" s="451">
        <f t="shared" si="201"/>
        <v>0</v>
      </c>
      <c r="CM89" s="451">
        <f t="shared" si="201"/>
        <v>0</v>
      </c>
      <c r="CN89" s="451">
        <f t="shared" si="201"/>
        <v>0</v>
      </c>
      <c r="CO89" s="451">
        <f t="shared" si="201"/>
        <v>0</v>
      </c>
      <c r="CP89" s="451">
        <f t="shared" si="201"/>
        <v>0</v>
      </c>
      <c r="CQ89" s="451">
        <f t="shared" ref="CQ89:DJ89" si="202">CQ71+CQ80</f>
        <v>0</v>
      </c>
      <c r="CR89" s="451">
        <f t="shared" si="202"/>
        <v>0</v>
      </c>
      <c r="CS89" s="451">
        <f t="shared" si="202"/>
        <v>0</v>
      </c>
      <c r="CT89" s="451">
        <f t="shared" si="202"/>
        <v>0</v>
      </c>
      <c r="CU89" s="451">
        <f t="shared" si="202"/>
        <v>0</v>
      </c>
      <c r="CV89" s="451">
        <f t="shared" si="202"/>
        <v>0</v>
      </c>
      <c r="CW89" s="451">
        <f t="shared" si="202"/>
        <v>0</v>
      </c>
      <c r="CX89" s="451">
        <f t="shared" si="202"/>
        <v>0</v>
      </c>
      <c r="CY89" s="451">
        <f t="shared" si="202"/>
        <v>0</v>
      </c>
      <c r="CZ89" s="451">
        <f t="shared" si="202"/>
        <v>0</v>
      </c>
      <c r="DA89" s="451">
        <f t="shared" si="202"/>
        <v>0</v>
      </c>
      <c r="DB89" s="451">
        <f t="shared" si="202"/>
        <v>0</v>
      </c>
      <c r="DC89" s="451">
        <f t="shared" si="202"/>
        <v>0</v>
      </c>
      <c r="DD89" s="451">
        <f t="shared" si="202"/>
        <v>0</v>
      </c>
      <c r="DE89" s="451">
        <f t="shared" si="202"/>
        <v>0</v>
      </c>
      <c r="DF89" s="451">
        <f t="shared" si="202"/>
        <v>0</v>
      </c>
      <c r="DG89" s="451">
        <f t="shared" si="202"/>
        <v>0</v>
      </c>
      <c r="DH89" s="451">
        <f t="shared" si="202"/>
        <v>0</v>
      </c>
      <c r="DI89" s="451">
        <f t="shared" si="202"/>
        <v>0</v>
      </c>
      <c r="DJ89" s="451">
        <f t="shared" si="202"/>
        <v>0</v>
      </c>
    </row>
    <row r="90" spans="1:114" s="522" customFormat="1" x14ac:dyDescent="0.35">
      <c r="A90" s="5" t="s">
        <v>657</v>
      </c>
      <c r="B90" s="69" t="s">
        <v>22</v>
      </c>
      <c r="C90" s="451">
        <f t="shared" ref="C90:AD90" si="203">C72+C81</f>
        <v>35500</v>
      </c>
      <c r="D90" s="451">
        <f t="shared" si="203"/>
        <v>19500</v>
      </c>
      <c r="E90" s="451">
        <f t="shared" si="203"/>
        <v>17000</v>
      </c>
      <c r="F90" s="451">
        <f t="shared" si="203"/>
        <v>18500</v>
      </c>
      <c r="G90" s="451">
        <f t="shared" si="203"/>
        <v>19500</v>
      </c>
      <c r="H90" s="451">
        <f t="shared" si="203"/>
        <v>17200</v>
      </c>
      <c r="I90" s="451">
        <f t="shared" si="203"/>
        <v>15700</v>
      </c>
      <c r="J90" s="451">
        <f t="shared" si="203"/>
        <v>19700</v>
      </c>
      <c r="K90" s="451">
        <f t="shared" si="203"/>
        <v>21400</v>
      </c>
      <c r="L90" s="451">
        <f t="shared" si="203"/>
        <v>26800</v>
      </c>
      <c r="M90" s="451">
        <f t="shared" si="203"/>
        <v>20900</v>
      </c>
      <c r="N90" s="451">
        <f t="shared" si="203"/>
        <v>16700</v>
      </c>
      <c r="O90" s="451">
        <f t="shared" si="203"/>
        <v>16700</v>
      </c>
      <c r="P90" s="451">
        <f t="shared" si="203"/>
        <v>16900</v>
      </c>
      <c r="Q90" s="451">
        <f t="shared" si="203"/>
        <v>14000</v>
      </c>
      <c r="R90" s="451">
        <f t="shared" si="203"/>
        <v>13500</v>
      </c>
      <c r="S90" s="451">
        <f t="shared" si="203"/>
        <v>13700</v>
      </c>
      <c r="T90" s="451">
        <f t="shared" si="203"/>
        <v>14900</v>
      </c>
      <c r="U90" s="451">
        <f t="shared" si="203"/>
        <v>12000</v>
      </c>
      <c r="V90" s="451">
        <f t="shared" si="203"/>
        <v>14500</v>
      </c>
      <c r="W90" s="451">
        <f t="shared" si="203"/>
        <v>12600</v>
      </c>
      <c r="X90" s="451">
        <f t="shared" si="203"/>
        <v>7300</v>
      </c>
      <c r="Y90" s="451">
        <f t="shared" si="203"/>
        <v>5300</v>
      </c>
      <c r="Z90" s="451">
        <f t="shared" si="203"/>
        <v>6500</v>
      </c>
      <c r="AA90" s="451">
        <f t="shared" si="203"/>
        <v>4600</v>
      </c>
      <c r="AB90" s="451">
        <f t="shared" si="203"/>
        <v>4700</v>
      </c>
      <c r="AC90" s="451">
        <f t="shared" si="203"/>
        <v>7900</v>
      </c>
      <c r="AD90" s="451">
        <f t="shared" si="203"/>
        <v>7900</v>
      </c>
      <c r="AE90" s="451">
        <f t="shared" ref="AE90:CP90" si="204">AE72+AE81</f>
        <v>7900</v>
      </c>
      <c r="AF90" s="451">
        <f t="shared" si="204"/>
        <v>7900</v>
      </c>
      <c r="AG90" s="451">
        <f t="shared" si="204"/>
        <v>7900</v>
      </c>
      <c r="AH90" s="451">
        <f t="shared" si="204"/>
        <v>7900</v>
      </c>
      <c r="AI90" s="451">
        <f t="shared" si="204"/>
        <v>7900</v>
      </c>
      <c r="AJ90" s="451">
        <f t="shared" si="204"/>
        <v>7900</v>
      </c>
      <c r="AK90" s="451">
        <f t="shared" si="204"/>
        <v>7900</v>
      </c>
      <c r="AL90" s="451">
        <f t="shared" si="204"/>
        <v>7900</v>
      </c>
      <c r="AM90" s="451">
        <f t="shared" si="204"/>
        <v>7900</v>
      </c>
      <c r="AN90" s="451">
        <f t="shared" si="204"/>
        <v>7900</v>
      </c>
      <c r="AO90" s="451">
        <f t="shared" si="204"/>
        <v>7900</v>
      </c>
      <c r="AP90" s="451">
        <f t="shared" si="204"/>
        <v>7900</v>
      </c>
      <c r="AQ90" s="451">
        <f t="shared" si="204"/>
        <v>7900</v>
      </c>
      <c r="AR90" s="451">
        <f t="shared" si="204"/>
        <v>7900</v>
      </c>
      <c r="AS90" s="451">
        <f t="shared" si="204"/>
        <v>7900</v>
      </c>
      <c r="AT90" s="451">
        <f t="shared" si="204"/>
        <v>7900</v>
      </c>
      <c r="AU90" s="451">
        <f t="shared" si="204"/>
        <v>7900</v>
      </c>
      <c r="AV90" s="451">
        <f t="shared" si="204"/>
        <v>7900</v>
      </c>
      <c r="AW90" s="451">
        <f t="shared" si="204"/>
        <v>7900</v>
      </c>
      <c r="AX90" s="451">
        <f t="shared" si="204"/>
        <v>7900</v>
      </c>
      <c r="AY90" s="451">
        <f t="shared" si="204"/>
        <v>7900</v>
      </c>
      <c r="AZ90" s="451">
        <f t="shared" si="204"/>
        <v>7900</v>
      </c>
      <c r="BA90" s="451">
        <f t="shared" si="204"/>
        <v>7900</v>
      </c>
      <c r="BB90" s="451">
        <f t="shared" si="204"/>
        <v>7900</v>
      </c>
      <c r="BC90" s="451">
        <f t="shared" si="204"/>
        <v>7900</v>
      </c>
      <c r="BD90" s="451">
        <f t="shared" si="204"/>
        <v>7900</v>
      </c>
      <c r="BE90" s="451">
        <f t="shared" si="204"/>
        <v>7900</v>
      </c>
      <c r="BF90" s="451">
        <f t="shared" si="204"/>
        <v>7900</v>
      </c>
      <c r="BG90" s="451">
        <f t="shared" si="204"/>
        <v>7900</v>
      </c>
      <c r="BH90" s="451">
        <f t="shared" si="204"/>
        <v>7900</v>
      </c>
      <c r="BI90" s="451">
        <f t="shared" si="204"/>
        <v>7900</v>
      </c>
      <c r="BJ90" s="451">
        <f t="shared" si="204"/>
        <v>7900</v>
      </c>
      <c r="BK90" s="451">
        <f t="shared" si="204"/>
        <v>0</v>
      </c>
      <c r="BL90" s="451">
        <f t="shared" si="204"/>
        <v>0</v>
      </c>
      <c r="BM90" s="451">
        <f t="shared" si="204"/>
        <v>0</v>
      </c>
      <c r="BN90" s="451">
        <f t="shared" si="204"/>
        <v>0</v>
      </c>
      <c r="BO90" s="451">
        <f t="shared" si="204"/>
        <v>0</v>
      </c>
      <c r="BP90" s="451">
        <f t="shared" si="204"/>
        <v>0</v>
      </c>
      <c r="BQ90" s="451">
        <f t="shared" si="204"/>
        <v>0</v>
      </c>
      <c r="BR90" s="451">
        <f t="shared" si="204"/>
        <v>0</v>
      </c>
      <c r="BS90" s="451">
        <f t="shared" si="204"/>
        <v>0</v>
      </c>
      <c r="BT90" s="451">
        <f t="shared" si="204"/>
        <v>0</v>
      </c>
      <c r="BU90" s="451">
        <f t="shared" si="204"/>
        <v>0</v>
      </c>
      <c r="BV90" s="451">
        <f t="shared" si="204"/>
        <v>0</v>
      </c>
      <c r="BW90" s="451">
        <f t="shared" si="204"/>
        <v>0</v>
      </c>
      <c r="BX90" s="451">
        <f t="shared" si="204"/>
        <v>0</v>
      </c>
      <c r="BY90" s="451">
        <f t="shared" si="204"/>
        <v>0</v>
      </c>
      <c r="BZ90" s="451">
        <f t="shared" si="204"/>
        <v>0</v>
      </c>
      <c r="CA90" s="451">
        <f t="shared" si="204"/>
        <v>0</v>
      </c>
      <c r="CB90" s="451">
        <f t="shared" si="204"/>
        <v>0</v>
      </c>
      <c r="CC90" s="451">
        <f t="shared" si="204"/>
        <v>0</v>
      </c>
      <c r="CD90" s="451">
        <f t="shared" si="204"/>
        <v>0</v>
      </c>
      <c r="CE90" s="451">
        <f t="shared" si="204"/>
        <v>0</v>
      </c>
      <c r="CF90" s="451">
        <f t="shared" si="204"/>
        <v>0</v>
      </c>
      <c r="CG90" s="451">
        <f t="shared" si="204"/>
        <v>0</v>
      </c>
      <c r="CH90" s="451">
        <f t="shared" si="204"/>
        <v>0</v>
      </c>
      <c r="CI90" s="451">
        <f t="shared" si="204"/>
        <v>0</v>
      </c>
      <c r="CJ90" s="451">
        <f t="shared" si="204"/>
        <v>0</v>
      </c>
      <c r="CK90" s="451">
        <f t="shared" si="204"/>
        <v>0</v>
      </c>
      <c r="CL90" s="451">
        <f t="shared" si="204"/>
        <v>0</v>
      </c>
      <c r="CM90" s="451">
        <f t="shared" si="204"/>
        <v>0</v>
      </c>
      <c r="CN90" s="451">
        <f t="shared" si="204"/>
        <v>0</v>
      </c>
      <c r="CO90" s="451">
        <f t="shared" si="204"/>
        <v>0</v>
      </c>
      <c r="CP90" s="451">
        <f t="shared" si="204"/>
        <v>0</v>
      </c>
      <c r="CQ90" s="451">
        <f t="shared" ref="CQ90:DJ90" si="205">CQ72+CQ81</f>
        <v>0</v>
      </c>
      <c r="CR90" s="451">
        <f t="shared" si="205"/>
        <v>0</v>
      </c>
      <c r="CS90" s="451">
        <f t="shared" si="205"/>
        <v>0</v>
      </c>
      <c r="CT90" s="451">
        <f t="shared" si="205"/>
        <v>0</v>
      </c>
      <c r="CU90" s="451">
        <f t="shared" si="205"/>
        <v>0</v>
      </c>
      <c r="CV90" s="451">
        <f t="shared" si="205"/>
        <v>0</v>
      </c>
      <c r="CW90" s="451">
        <f t="shared" si="205"/>
        <v>0</v>
      </c>
      <c r="CX90" s="451">
        <f t="shared" si="205"/>
        <v>0</v>
      </c>
      <c r="CY90" s="451">
        <f t="shared" si="205"/>
        <v>0</v>
      </c>
      <c r="CZ90" s="451">
        <f t="shared" si="205"/>
        <v>0</v>
      </c>
      <c r="DA90" s="451">
        <f t="shared" si="205"/>
        <v>0</v>
      </c>
      <c r="DB90" s="451">
        <f t="shared" si="205"/>
        <v>0</v>
      </c>
      <c r="DC90" s="451">
        <f t="shared" si="205"/>
        <v>0</v>
      </c>
      <c r="DD90" s="451">
        <f t="shared" si="205"/>
        <v>0</v>
      </c>
      <c r="DE90" s="451">
        <f t="shared" si="205"/>
        <v>0</v>
      </c>
      <c r="DF90" s="451">
        <f t="shared" si="205"/>
        <v>0</v>
      </c>
      <c r="DG90" s="451">
        <f t="shared" si="205"/>
        <v>0</v>
      </c>
      <c r="DH90" s="451">
        <f t="shared" si="205"/>
        <v>0</v>
      </c>
      <c r="DI90" s="451">
        <f t="shared" si="205"/>
        <v>0</v>
      </c>
      <c r="DJ90" s="451">
        <f t="shared" si="205"/>
        <v>0</v>
      </c>
    </row>
    <row r="91" spans="1:114" s="522" customFormat="1" x14ac:dyDescent="0.35">
      <c r="A91" s="5" t="s">
        <v>657</v>
      </c>
      <c r="B91" s="69" t="s">
        <v>653</v>
      </c>
      <c r="C91" s="451">
        <f t="shared" ref="C91:AD91" si="206">C73+C82</f>
        <v>1200</v>
      </c>
      <c r="D91" s="451">
        <f t="shared" si="206"/>
        <v>3500</v>
      </c>
      <c r="E91" s="451">
        <f t="shared" si="206"/>
        <v>3500</v>
      </c>
      <c r="F91" s="451">
        <f t="shared" si="206"/>
        <v>2700</v>
      </c>
      <c r="G91" s="451">
        <f t="shared" si="206"/>
        <v>1900</v>
      </c>
      <c r="H91" s="451">
        <f t="shared" si="206"/>
        <v>1900</v>
      </c>
      <c r="I91" s="451">
        <f t="shared" si="206"/>
        <v>800</v>
      </c>
      <c r="J91" s="451">
        <f t="shared" si="206"/>
        <v>600</v>
      </c>
      <c r="K91" s="451">
        <f t="shared" si="206"/>
        <v>300</v>
      </c>
      <c r="L91" s="451">
        <f t="shared" si="206"/>
        <v>500</v>
      </c>
      <c r="M91" s="451">
        <f t="shared" si="206"/>
        <v>400</v>
      </c>
      <c r="N91" s="451">
        <f t="shared" si="206"/>
        <v>800</v>
      </c>
      <c r="O91" s="451">
        <f t="shared" si="206"/>
        <v>500</v>
      </c>
      <c r="P91" s="451">
        <f t="shared" si="206"/>
        <v>300</v>
      </c>
      <c r="Q91" s="451">
        <f t="shared" si="206"/>
        <v>500</v>
      </c>
      <c r="R91" s="451">
        <f t="shared" si="206"/>
        <v>4000</v>
      </c>
      <c r="S91" s="451">
        <f t="shared" si="206"/>
        <v>5100</v>
      </c>
      <c r="T91" s="451">
        <f t="shared" si="206"/>
        <v>4000</v>
      </c>
      <c r="U91" s="451">
        <f t="shared" si="206"/>
        <v>4000</v>
      </c>
      <c r="V91" s="451">
        <f t="shared" si="206"/>
        <v>4700</v>
      </c>
      <c r="W91" s="451">
        <f t="shared" si="206"/>
        <v>6400</v>
      </c>
      <c r="X91" s="451">
        <f t="shared" si="206"/>
        <v>10000</v>
      </c>
      <c r="Y91" s="451">
        <f t="shared" si="206"/>
        <v>8100</v>
      </c>
      <c r="Z91" s="451">
        <f t="shared" si="206"/>
        <v>6800</v>
      </c>
      <c r="AA91" s="451">
        <f t="shared" si="206"/>
        <v>8300</v>
      </c>
      <c r="AB91" s="451">
        <f t="shared" si="206"/>
        <v>12400</v>
      </c>
      <c r="AC91" s="451">
        <f t="shared" si="206"/>
        <v>14400</v>
      </c>
      <c r="AD91" s="451">
        <f t="shared" si="206"/>
        <v>20000</v>
      </c>
      <c r="AE91" s="451">
        <f t="shared" ref="AE91:CP91" si="207">AE73+AE82</f>
        <v>93825</v>
      </c>
      <c r="AF91" s="451">
        <f t="shared" si="207"/>
        <v>93825</v>
      </c>
      <c r="AG91" s="451">
        <f t="shared" si="207"/>
        <v>93825</v>
      </c>
      <c r="AH91" s="451">
        <f t="shared" si="207"/>
        <v>93825</v>
      </c>
      <c r="AI91" s="451">
        <f t="shared" si="207"/>
        <v>72975</v>
      </c>
      <c r="AJ91" s="451">
        <f t="shared" si="207"/>
        <v>72975</v>
      </c>
      <c r="AK91" s="451">
        <f t="shared" si="207"/>
        <v>72975</v>
      </c>
      <c r="AL91" s="451">
        <f t="shared" si="207"/>
        <v>72975</v>
      </c>
      <c r="AM91" s="451">
        <f t="shared" si="207"/>
        <v>20850</v>
      </c>
      <c r="AN91" s="451">
        <f t="shared" si="207"/>
        <v>20850</v>
      </c>
      <c r="AO91" s="451">
        <f t="shared" si="207"/>
        <v>20850</v>
      </c>
      <c r="AP91" s="451">
        <f t="shared" si="207"/>
        <v>20850</v>
      </c>
      <c r="AQ91" s="451">
        <f t="shared" si="207"/>
        <v>11042.324999999999</v>
      </c>
      <c r="AR91" s="451">
        <f t="shared" si="207"/>
        <v>11042.324999999999</v>
      </c>
      <c r="AS91" s="451">
        <f t="shared" si="207"/>
        <v>11042.324999999999</v>
      </c>
      <c r="AT91" s="451">
        <f t="shared" si="207"/>
        <v>11042.324999999999</v>
      </c>
      <c r="AU91" s="451">
        <f t="shared" si="207"/>
        <v>14962.5</v>
      </c>
      <c r="AV91" s="451">
        <f t="shared" si="207"/>
        <v>14962.5</v>
      </c>
      <c r="AW91" s="451">
        <f t="shared" si="207"/>
        <v>14962.5</v>
      </c>
      <c r="AX91" s="451">
        <f t="shared" si="207"/>
        <v>14962.5</v>
      </c>
      <c r="AY91" s="451">
        <f t="shared" si="207"/>
        <v>16728.075000000001</v>
      </c>
      <c r="AZ91" s="451">
        <f t="shared" si="207"/>
        <v>16728.075000000001</v>
      </c>
      <c r="BA91" s="451">
        <f t="shared" si="207"/>
        <v>16728.075000000001</v>
      </c>
      <c r="BB91" s="451">
        <f t="shared" si="207"/>
        <v>16728.075000000001</v>
      </c>
      <c r="BC91" s="451">
        <f t="shared" si="207"/>
        <v>16428.825000000001</v>
      </c>
      <c r="BD91" s="451">
        <f t="shared" si="207"/>
        <v>16428.825000000001</v>
      </c>
      <c r="BE91" s="451">
        <f t="shared" si="207"/>
        <v>16428.825000000001</v>
      </c>
      <c r="BF91" s="451">
        <f t="shared" si="207"/>
        <v>16428.825000000001</v>
      </c>
      <c r="BG91" s="451">
        <f t="shared" si="207"/>
        <v>14603.4</v>
      </c>
      <c r="BH91" s="451">
        <f t="shared" si="207"/>
        <v>14603.4</v>
      </c>
      <c r="BI91" s="451">
        <f t="shared" si="207"/>
        <v>14603.4</v>
      </c>
      <c r="BJ91" s="451">
        <f t="shared" si="207"/>
        <v>14603.4</v>
      </c>
      <c r="BK91" s="451">
        <f t="shared" si="207"/>
        <v>10413.899999999998</v>
      </c>
      <c r="BL91" s="451">
        <f t="shared" si="207"/>
        <v>10413.899999999998</v>
      </c>
      <c r="BM91" s="451">
        <f t="shared" si="207"/>
        <v>10413.899999999998</v>
      </c>
      <c r="BN91" s="451">
        <f t="shared" si="207"/>
        <v>10413.899999999998</v>
      </c>
      <c r="BO91" s="451">
        <f t="shared" si="207"/>
        <v>11251.8</v>
      </c>
      <c r="BP91" s="451">
        <f t="shared" si="207"/>
        <v>11251.8</v>
      </c>
      <c r="BQ91" s="451">
        <f t="shared" si="207"/>
        <v>11251.8</v>
      </c>
      <c r="BR91" s="451">
        <f t="shared" si="207"/>
        <v>11251.8</v>
      </c>
      <c r="BS91" s="451">
        <f t="shared" si="207"/>
        <v>11551.05</v>
      </c>
      <c r="BT91" s="451">
        <f t="shared" si="207"/>
        <v>11551.05</v>
      </c>
      <c r="BU91" s="451">
        <f t="shared" si="207"/>
        <v>11551.05</v>
      </c>
      <c r="BV91" s="451">
        <f t="shared" si="207"/>
        <v>11551.05</v>
      </c>
      <c r="BW91" s="451">
        <f t="shared" si="207"/>
        <v>12897.674999999999</v>
      </c>
      <c r="BX91" s="451">
        <f t="shared" si="207"/>
        <v>12897.674999999999</v>
      </c>
      <c r="BY91" s="451">
        <f t="shared" si="207"/>
        <v>12897.674999999999</v>
      </c>
      <c r="BZ91" s="451">
        <f t="shared" si="207"/>
        <v>12897.674999999999</v>
      </c>
      <c r="CA91" s="451">
        <f t="shared" si="207"/>
        <v>11670.75</v>
      </c>
      <c r="CB91" s="451">
        <f t="shared" si="207"/>
        <v>11670.75</v>
      </c>
      <c r="CC91" s="451">
        <f t="shared" si="207"/>
        <v>11670.75</v>
      </c>
      <c r="CD91" s="451">
        <f t="shared" si="207"/>
        <v>11670.75</v>
      </c>
      <c r="CE91" s="451">
        <f t="shared" si="207"/>
        <v>9396.4500000000007</v>
      </c>
      <c r="CF91" s="451">
        <f t="shared" si="207"/>
        <v>9396.4500000000007</v>
      </c>
      <c r="CG91" s="451">
        <f t="shared" si="207"/>
        <v>9396.4500000000007</v>
      </c>
      <c r="CH91" s="451">
        <f t="shared" si="207"/>
        <v>9396.4500000000007</v>
      </c>
      <c r="CI91" s="451">
        <f t="shared" si="207"/>
        <v>7331.625</v>
      </c>
      <c r="CJ91" s="451">
        <f t="shared" si="207"/>
        <v>7331.625</v>
      </c>
      <c r="CK91" s="451">
        <f t="shared" si="207"/>
        <v>7331.625</v>
      </c>
      <c r="CL91" s="451">
        <f t="shared" si="207"/>
        <v>7331.625</v>
      </c>
      <c r="CM91" s="451">
        <f t="shared" si="207"/>
        <v>9725.625</v>
      </c>
      <c r="CN91" s="451">
        <f t="shared" si="207"/>
        <v>9725.625</v>
      </c>
      <c r="CO91" s="451">
        <f t="shared" si="207"/>
        <v>9725.625</v>
      </c>
      <c r="CP91" s="451">
        <f t="shared" si="207"/>
        <v>9725.625</v>
      </c>
      <c r="CQ91" s="451">
        <f t="shared" ref="CQ91:DJ91" si="208">CQ73+CQ82</f>
        <v>13705.65</v>
      </c>
      <c r="CR91" s="451">
        <f t="shared" si="208"/>
        <v>13705.65</v>
      </c>
      <c r="CS91" s="451">
        <f t="shared" si="208"/>
        <v>13705.65</v>
      </c>
      <c r="CT91" s="451">
        <f t="shared" si="208"/>
        <v>13705.65</v>
      </c>
      <c r="CU91" s="451">
        <f t="shared" si="208"/>
        <v>11580.975</v>
      </c>
      <c r="CV91" s="451">
        <f t="shared" si="208"/>
        <v>11580.975</v>
      </c>
      <c r="CW91" s="451">
        <f t="shared" si="208"/>
        <v>11580.975</v>
      </c>
      <c r="CX91" s="451">
        <f t="shared" si="208"/>
        <v>11580.975</v>
      </c>
      <c r="CY91" s="451">
        <f t="shared" si="208"/>
        <v>5356.5749999999989</v>
      </c>
      <c r="CZ91" s="451">
        <f t="shared" si="208"/>
        <v>5356.5749999999989</v>
      </c>
      <c r="DA91" s="451">
        <f t="shared" si="208"/>
        <v>5356.5749999999989</v>
      </c>
      <c r="DB91" s="451">
        <f t="shared" si="208"/>
        <v>5356.5749999999989</v>
      </c>
      <c r="DC91" s="451">
        <f t="shared" si="208"/>
        <v>4817.9250000000002</v>
      </c>
      <c r="DD91" s="451">
        <f t="shared" si="208"/>
        <v>4817.9250000000002</v>
      </c>
      <c r="DE91" s="451">
        <f t="shared" si="208"/>
        <v>4817.9250000000002</v>
      </c>
      <c r="DF91" s="451">
        <f t="shared" si="208"/>
        <v>4817.9250000000002</v>
      </c>
      <c r="DG91" s="451">
        <f t="shared" si="208"/>
        <v>4339.125</v>
      </c>
      <c r="DH91" s="451">
        <f t="shared" si="208"/>
        <v>4339.125</v>
      </c>
      <c r="DI91" s="451">
        <f t="shared" si="208"/>
        <v>4339.125</v>
      </c>
      <c r="DJ91" s="451">
        <f t="shared" si="208"/>
        <v>4339.125</v>
      </c>
    </row>
    <row r="92" spans="1:114" s="522" customFormat="1" x14ac:dyDescent="0.35">
      <c r="A92" s="5" t="s">
        <v>657</v>
      </c>
      <c r="B92" s="69" t="s">
        <v>654</v>
      </c>
      <c r="C92" s="451">
        <f t="shared" ref="C92:AC92" si="209">C74+C83</f>
        <v>0</v>
      </c>
      <c r="D92" s="451">
        <f t="shared" si="209"/>
        <v>0</v>
      </c>
      <c r="E92" s="451">
        <f t="shared" si="209"/>
        <v>0</v>
      </c>
      <c r="F92" s="451">
        <f t="shared" si="209"/>
        <v>0</v>
      </c>
      <c r="G92" s="451">
        <f t="shared" si="209"/>
        <v>0</v>
      </c>
      <c r="H92" s="451">
        <f t="shared" si="209"/>
        <v>0</v>
      </c>
      <c r="I92" s="451">
        <f t="shared" si="209"/>
        <v>0</v>
      </c>
      <c r="J92" s="451">
        <f t="shared" si="209"/>
        <v>0</v>
      </c>
      <c r="K92" s="451">
        <f t="shared" si="209"/>
        <v>0</v>
      </c>
      <c r="L92" s="451">
        <f t="shared" si="209"/>
        <v>0</v>
      </c>
      <c r="M92" s="451">
        <f t="shared" si="209"/>
        <v>0</v>
      </c>
      <c r="N92" s="451">
        <f t="shared" si="209"/>
        <v>0</v>
      </c>
      <c r="O92" s="451">
        <f t="shared" si="209"/>
        <v>0</v>
      </c>
      <c r="P92" s="451">
        <f t="shared" si="209"/>
        <v>0</v>
      </c>
      <c r="Q92" s="451">
        <f t="shared" si="209"/>
        <v>0</v>
      </c>
      <c r="R92" s="451">
        <f t="shared" si="209"/>
        <v>0</v>
      </c>
      <c r="S92" s="451">
        <f t="shared" si="209"/>
        <v>0</v>
      </c>
      <c r="T92" s="451">
        <f t="shared" si="209"/>
        <v>0</v>
      </c>
      <c r="U92" s="451">
        <f t="shared" si="209"/>
        <v>0</v>
      </c>
      <c r="V92" s="451">
        <f t="shared" si="209"/>
        <v>0</v>
      </c>
      <c r="W92" s="451">
        <f t="shared" si="209"/>
        <v>0</v>
      </c>
      <c r="X92" s="451">
        <f t="shared" si="209"/>
        <v>0</v>
      </c>
      <c r="Y92" s="451">
        <f t="shared" si="209"/>
        <v>0</v>
      </c>
      <c r="Z92" s="451">
        <f t="shared" si="209"/>
        <v>0</v>
      </c>
      <c r="AA92" s="451">
        <f t="shared" si="209"/>
        <v>0</v>
      </c>
      <c r="AB92" s="451">
        <f t="shared" si="209"/>
        <v>3700</v>
      </c>
      <c r="AC92" s="451">
        <f t="shared" si="209"/>
        <v>4000</v>
      </c>
      <c r="AD92" s="451">
        <f>AD74+AD83</f>
        <v>0</v>
      </c>
      <c r="AE92" s="451">
        <f>AE74+AE83</f>
        <v>0</v>
      </c>
      <c r="AF92" s="451">
        <f>AF74+AF83</f>
        <v>0</v>
      </c>
      <c r="AG92" s="451">
        <f t="shared" ref="AG92:CR92" si="210">AG74+AG83</f>
        <v>0</v>
      </c>
      <c r="AH92" s="451">
        <f t="shared" si="210"/>
        <v>0</v>
      </c>
      <c r="AI92" s="451">
        <f t="shared" si="210"/>
        <v>0</v>
      </c>
      <c r="AJ92" s="451">
        <f t="shared" si="210"/>
        <v>0</v>
      </c>
      <c r="AK92" s="451">
        <f t="shared" si="210"/>
        <v>0</v>
      </c>
      <c r="AL92" s="451">
        <f t="shared" si="210"/>
        <v>0</v>
      </c>
      <c r="AM92" s="451">
        <f t="shared" si="210"/>
        <v>0</v>
      </c>
      <c r="AN92" s="451">
        <f t="shared" si="210"/>
        <v>0</v>
      </c>
      <c r="AO92" s="451">
        <f t="shared" si="210"/>
        <v>0</v>
      </c>
      <c r="AP92" s="451">
        <f t="shared" si="210"/>
        <v>0</v>
      </c>
      <c r="AQ92" s="451">
        <f t="shared" si="210"/>
        <v>0</v>
      </c>
      <c r="AR92" s="451">
        <f t="shared" si="210"/>
        <v>0</v>
      </c>
      <c r="AS92" s="451">
        <f t="shared" si="210"/>
        <v>0</v>
      </c>
      <c r="AT92" s="451">
        <f t="shared" si="210"/>
        <v>0</v>
      </c>
      <c r="AU92" s="451">
        <f t="shared" si="210"/>
        <v>0</v>
      </c>
      <c r="AV92" s="451">
        <f t="shared" si="210"/>
        <v>0</v>
      </c>
      <c r="AW92" s="451">
        <f t="shared" si="210"/>
        <v>0</v>
      </c>
      <c r="AX92" s="451">
        <f t="shared" si="210"/>
        <v>0</v>
      </c>
      <c r="AY92" s="451">
        <f t="shared" si="210"/>
        <v>0</v>
      </c>
      <c r="AZ92" s="451">
        <f t="shared" si="210"/>
        <v>0</v>
      </c>
      <c r="BA92" s="451">
        <f t="shared" si="210"/>
        <v>0</v>
      </c>
      <c r="BB92" s="451">
        <f t="shared" si="210"/>
        <v>0</v>
      </c>
      <c r="BC92" s="451">
        <f t="shared" si="210"/>
        <v>0</v>
      </c>
      <c r="BD92" s="451">
        <f t="shared" si="210"/>
        <v>0</v>
      </c>
      <c r="BE92" s="451">
        <f t="shared" si="210"/>
        <v>0</v>
      </c>
      <c r="BF92" s="451">
        <f t="shared" si="210"/>
        <v>0</v>
      </c>
      <c r="BG92" s="451">
        <f t="shared" si="210"/>
        <v>0</v>
      </c>
      <c r="BH92" s="451">
        <f t="shared" si="210"/>
        <v>0</v>
      </c>
      <c r="BI92" s="451">
        <f t="shared" si="210"/>
        <v>0</v>
      </c>
      <c r="BJ92" s="451">
        <f t="shared" si="210"/>
        <v>0</v>
      </c>
      <c r="BK92" s="451">
        <f t="shared" si="210"/>
        <v>0</v>
      </c>
      <c r="BL92" s="451">
        <f t="shared" si="210"/>
        <v>0</v>
      </c>
      <c r="BM92" s="451">
        <f t="shared" si="210"/>
        <v>0</v>
      </c>
      <c r="BN92" s="451">
        <f t="shared" si="210"/>
        <v>0</v>
      </c>
      <c r="BO92" s="451">
        <f t="shared" si="210"/>
        <v>0</v>
      </c>
      <c r="BP92" s="451">
        <f t="shared" si="210"/>
        <v>0</v>
      </c>
      <c r="BQ92" s="451">
        <f t="shared" si="210"/>
        <v>0</v>
      </c>
      <c r="BR92" s="451">
        <f t="shared" si="210"/>
        <v>0</v>
      </c>
      <c r="BS92" s="451">
        <f t="shared" si="210"/>
        <v>0</v>
      </c>
      <c r="BT92" s="451">
        <f t="shared" si="210"/>
        <v>0</v>
      </c>
      <c r="BU92" s="451">
        <f t="shared" si="210"/>
        <v>0</v>
      </c>
      <c r="BV92" s="451">
        <f t="shared" si="210"/>
        <v>0</v>
      </c>
      <c r="BW92" s="451">
        <f t="shared" si="210"/>
        <v>0</v>
      </c>
      <c r="BX92" s="451">
        <f t="shared" si="210"/>
        <v>0</v>
      </c>
      <c r="BY92" s="451">
        <f t="shared" si="210"/>
        <v>0</v>
      </c>
      <c r="BZ92" s="451">
        <f t="shared" si="210"/>
        <v>0</v>
      </c>
      <c r="CA92" s="451">
        <f t="shared" si="210"/>
        <v>0</v>
      </c>
      <c r="CB92" s="451">
        <f t="shared" si="210"/>
        <v>0</v>
      </c>
      <c r="CC92" s="451">
        <f t="shared" si="210"/>
        <v>0</v>
      </c>
      <c r="CD92" s="451">
        <f t="shared" si="210"/>
        <v>0</v>
      </c>
      <c r="CE92" s="451">
        <f t="shared" si="210"/>
        <v>0</v>
      </c>
      <c r="CF92" s="451">
        <f t="shared" si="210"/>
        <v>0</v>
      </c>
      <c r="CG92" s="451">
        <f t="shared" si="210"/>
        <v>0</v>
      </c>
      <c r="CH92" s="451">
        <f t="shared" si="210"/>
        <v>0</v>
      </c>
      <c r="CI92" s="451">
        <f t="shared" si="210"/>
        <v>0</v>
      </c>
      <c r="CJ92" s="451">
        <f t="shared" si="210"/>
        <v>0</v>
      </c>
      <c r="CK92" s="451">
        <f t="shared" si="210"/>
        <v>0</v>
      </c>
      <c r="CL92" s="451">
        <f t="shared" si="210"/>
        <v>0</v>
      </c>
      <c r="CM92" s="451">
        <f t="shared" si="210"/>
        <v>0</v>
      </c>
      <c r="CN92" s="451">
        <f t="shared" si="210"/>
        <v>0</v>
      </c>
      <c r="CO92" s="451">
        <f t="shared" si="210"/>
        <v>0</v>
      </c>
      <c r="CP92" s="451">
        <f t="shared" si="210"/>
        <v>0</v>
      </c>
      <c r="CQ92" s="451">
        <f t="shared" si="210"/>
        <v>0</v>
      </c>
      <c r="CR92" s="451">
        <f t="shared" si="210"/>
        <v>0</v>
      </c>
      <c r="CS92" s="451">
        <f t="shared" ref="CS92:DJ92" si="211">CS74+CS83</f>
        <v>0</v>
      </c>
      <c r="CT92" s="451">
        <f t="shared" si="211"/>
        <v>0</v>
      </c>
      <c r="CU92" s="451">
        <f t="shared" si="211"/>
        <v>0</v>
      </c>
      <c r="CV92" s="451">
        <f t="shared" si="211"/>
        <v>0</v>
      </c>
      <c r="CW92" s="451">
        <f t="shared" si="211"/>
        <v>0</v>
      </c>
      <c r="CX92" s="451">
        <f t="shared" si="211"/>
        <v>0</v>
      </c>
      <c r="CY92" s="451">
        <f t="shared" si="211"/>
        <v>0</v>
      </c>
      <c r="CZ92" s="451">
        <f t="shared" si="211"/>
        <v>0</v>
      </c>
      <c r="DA92" s="451">
        <f t="shared" si="211"/>
        <v>0</v>
      </c>
      <c r="DB92" s="451">
        <f t="shared" si="211"/>
        <v>0</v>
      </c>
      <c r="DC92" s="451">
        <f t="shared" si="211"/>
        <v>0</v>
      </c>
      <c r="DD92" s="451">
        <f t="shared" si="211"/>
        <v>0</v>
      </c>
      <c r="DE92" s="451">
        <f t="shared" si="211"/>
        <v>0</v>
      </c>
      <c r="DF92" s="451">
        <f t="shared" si="211"/>
        <v>0</v>
      </c>
      <c r="DG92" s="451">
        <f t="shared" si="211"/>
        <v>0</v>
      </c>
      <c r="DH92" s="451">
        <f t="shared" si="211"/>
        <v>0</v>
      </c>
      <c r="DI92" s="451">
        <f t="shared" si="211"/>
        <v>0</v>
      </c>
      <c r="DJ92" s="451">
        <f t="shared" si="211"/>
        <v>0</v>
      </c>
    </row>
    <row r="93" spans="1:114" s="522" customFormat="1" x14ac:dyDescent="0.35">
      <c r="A93" s="5" t="s">
        <v>657</v>
      </c>
      <c r="B93" s="69" t="s">
        <v>175</v>
      </c>
      <c r="C93" s="451">
        <f t="shared" ref="C93:AD93" si="212">C75+C84</f>
        <v>90600</v>
      </c>
      <c r="D93" s="451">
        <f t="shared" si="212"/>
        <v>66700</v>
      </c>
      <c r="E93" s="451">
        <f t="shared" si="212"/>
        <v>62100</v>
      </c>
      <c r="F93" s="451">
        <f t="shared" si="212"/>
        <v>48900</v>
      </c>
      <c r="G93" s="451">
        <f t="shared" si="212"/>
        <v>51800</v>
      </c>
      <c r="H93" s="451">
        <f t="shared" si="212"/>
        <v>54200</v>
      </c>
      <c r="I93" s="451">
        <f t="shared" si="212"/>
        <v>46000</v>
      </c>
      <c r="J93" s="451">
        <f t="shared" si="212"/>
        <v>79400</v>
      </c>
      <c r="K93" s="451">
        <f t="shared" si="212"/>
        <v>67800</v>
      </c>
      <c r="L93" s="451">
        <f t="shared" si="212"/>
        <v>80300</v>
      </c>
      <c r="M93" s="451">
        <f t="shared" si="212"/>
        <v>72400</v>
      </c>
      <c r="N93" s="451">
        <f t="shared" si="212"/>
        <v>51800</v>
      </c>
      <c r="O93" s="451">
        <f t="shared" si="212"/>
        <v>45900</v>
      </c>
      <c r="P93" s="451">
        <f t="shared" si="212"/>
        <v>47700</v>
      </c>
      <c r="Q93" s="451">
        <f t="shared" si="212"/>
        <v>44500</v>
      </c>
      <c r="R93" s="451">
        <f t="shared" si="212"/>
        <v>70100</v>
      </c>
      <c r="S93" s="451">
        <f t="shared" si="212"/>
        <v>67300</v>
      </c>
      <c r="T93" s="451">
        <f t="shared" si="212"/>
        <v>71600</v>
      </c>
      <c r="U93" s="451">
        <f t="shared" si="212"/>
        <v>62000</v>
      </c>
      <c r="V93" s="451">
        <f t="shared" si="212"/>
        <v>94900</v>
      </c>
      <c r="W93" s="451">
        <f t="shared" si="212"/>
        <v>69700</v>
      </c>
      <c r="X93" s="451">
        <f t="shared" si="212"/>
        <v>63700</v>
      </c>
      <c r="Y93" s="451">
        <f t="shared" si="212"/>
        <v>54000</v>
      </c>
      <c r="Z93" s="451">
        <f t="shared" si="212"/>
        <v>60300</v>
      </c>
      <c r="AA93" s="451">
        <f t="shared" si="212"/>
        <v>65300</v>
      </c>
      <c r="AB93" s="451">
        <f t="shared" si="212"/>
        <v>58100</v>
      </c>
      <c r="AC93" s="451">
        <f t="shared" si="212"/>
        <v>60300</v>
      </c>
      <c r="AD93" s="451">
        <f t="shared" si="212"/>
        <v>61900</v>
      </c>
      <c r="AE93" s="451">
        <f t="shared" ref="AE93:CP93" si="213">AE75+AE84</f>
        <v>138366</v>
      </c>
      <c r="AF93" s="451">
        <f t="shared" si="213"/>
        <v>138366</v>
      </c>
      <c r="AG93" s="451">
        <f t="shared" si="213"/>
        <v>138366</v>
      </c>
      <c r="AH93" s="451">
        <f t="shared" si="213"/>
        <v>138366</v>
      </c>
      <c r="AI93" s="451">
        <f t="shared" si="213"/>
        <v>117516</v>
      </c>
      <c r="AJ93" s="451">
        <f t="shared" si="213"/>
        <v>117516</v>
      </c>
      <c r="AK93" s="451">
        <f t="shared" si="213"/>
        <v>117516</v>
      </c>
      <c r="AL93" s="451">
        <f t="shared" si="213"/>
        <v>117516</v>
      </c>
      <c r="AM93" s="451">
        <f t="shared" si="213"/>
        <v>65391</v>
      </c>
      <c r="AN93" s="451">
        <f t="shared" si="213"/>
        <v>69436</v>
      </c>
      <c r="AO93" s="451">
        <f t="shared" si="213"/>
        <v>69436</v>
      </c>
      <c r="AP93" s="451">
        <f t="shared" si="213"/>
        <v>69436</v>
      </c>
      <c r="AQ93" s="451">
        <f t="shared" si="213"/>
        <v>38617.324999999997</v>
      </c>
      <c r="AR93" s="451">
        <f t="shared" si="213"/>
        <v>38617.324999999997</v>
      </c>
      <c r="AS93" s="451">
        <f t="shared" si="213"/>
        <v>38617.324999999997</v>
      </c>
      <c r="AT93" s="451">
        <f t="shared" si="213"/>
        <v>38617.324999999997</v>
      </c>
      <c r="AU93" s="451">
        <f t="shared" si="213"/>
        <v>53462.5</v>
      </c>
      <c r="AV93" s="451">
        <f t="shared" si="213"/>
        <v>53462.5</v>
      </c>
      <c r="AW93" s="451">
        <f t="shared" si="213"/>
        <v>53462.5</v>
      </c>
      <c r="AX93" s="451">
        <f t="shared" si="213"/>
        <v>53462.5</v>
      </c>
      <c r="AY93" s="451">
        <f t="shared" si="213"/>
        <v>52728.074999999997</v>
      </c>
      <c r="AZ93" s="451">
        <f t="shared" si="213"/>
        <v>52728.074999999997</v>
      </c>
      <c r="BA93" s="451">
        <f t="shared" si="213"/>
        <v>52728.074999999997</v>
      </c>
      <c r="BB93" s="451">
        <f t="shared" si="213"/>
        <v>52728.074999999997</v>
      </c>
      <c r="BC93" s="451">
        <f t="shared" si="213"/>
        <v>40128.824999999997</v>
      </c>
      <c r="BD93" s="451">
        <f t="shared" si="213"/>
        <v>40128.824999999997</v>
      </c>
      <c r="BE93" s="451">
        <f t="shared" si="213"/>
        <v>40128.824999999997</v>
      </c>
      <c r="BF93" s="451">
        <f t="shared" si="213"/>
        <v>40128.824999999997</v>
      </c>
      <c r="BG93" s="451">
        <f t="shared" si="213"/>
        <v>38303.4</v>
      </c>
      <c r="BH93" s="451">
        <f t="shared" si="213"/>
        <v>38303.4</v>
      </c>
      <c r="BI93" s="451">
        <f t="shared" si="213"/>
        <v>38303.4</v>
      </c>
      <c r="BJ93" s="451">
        <f t="shared" si="213"/>
        <v>38303.4</v>
      </c>
      <c r="BK93" s="451">
        <f t="shared" si="213"/>
        <v>26213.899999999998</v>
      </c>
      <c r="BL93" s="451">
        <f t="shared" si="213"/>
        <v>26213.899999999998</v>
      </c>
      <c r="BM93" s="451">
        <f t="shared" si="213"/>
        <v>26213.899999999998</v>
      </c>
      <c r="BN93" s="451">
        <f t="shared" si="213"/>
        <v>26213.899999999998</v>
      </c>
      <c r="BO93" s="451">
        <f t="shared" si="213"/>
        <v>27051.8</v>
      </c>
      <c r="BP93" s="451">
        <f t="shared" si="213"/>
        <v>27051.8</v>
      </c>
      <c r="BQ93" s="451">
        <f t="shared" si="213"/>
        <v>27051.8</v>
      </c>
      <c r="BR93" s="451">
        <f t="shared" si="213"/>
        <v>27051.8</v>
      </c>
      <c r="BS93" s="451">
        <f t="shared" si="213"/>
        <v>27351.05</v>
      </c>
      <c r="BT93" s="451">
        <f t="shared" si="213"/>
        <v>27351.05</v>
      </c>
      <c r="BU93" s="451">
        <f t="shared" si="213"/>
        <v>27351.05</v>
      </c>
      <c r="BV93" s="451">
        <f t="shared" si="213"/>
        <v>27351.05</v>
      </c>
      <c r="BW93" s="451">
        <f t="shared" si="213"/>
        <v>24197.674999999999</v>
      </c>
      <c r="BX93" s="451">
        <f t="shared" si="213"/>
        <v>24197.674999999999</v>
      </c>
      <c r="BY93" s="451">
        <f t="shared" si="213"/>
        <v>24197.674999999999</v>
      </c>
      <c r="BZ93" s="451">
        <f t="shared" si="213"/>
        <v>24197.674999999999</v>
      </c>
      <c r="CA93" s="451">
        <f t="shared" si="213"/>
        <v>22970.75</v>
      </c>
      <c r="CB93" s="451">
        <f t="shared" si="213"/>
        <v>22970.75</v>
      </c>
      <c r="CC93" s="451">
        <f t="shared" si="213"/>
        <v>22970.75</v>
      </c>
      <c r="CD93" s="451">
        <f t="shared" si="213"/>
        <v>22970.75</v>
      </c>
      <c r="CE93" s="451">
        <f t="shared" si="213"/>
        <v>9396.4500000000007</v>
      </c>
      <c r="CF93" s="451">
        <f t="shared" si="213"/>
        <v>9396.4500000000007</v>
      </c>
      <c r="CG93" s="451">
        <f t="shared" si="213"/>
        <v>9396.4500000000007</v>
      </c>
      <c r="CH93" s="451">
        <f t="shared" si="213"/>
        <v>9396.4500000000007</v>
      </c>
      <c r="CI93" s="451">
        <f t="shared" si="213"/>
        <v>7331.625</v>
      </c>
      <c r="CJ93" s="451">
        <f t="shared" si="213"/>
        <v>7331.625</v>
      </c>
      <c r="CK93" s="451">
        <f t="shared" si="213"/>
        <v>7331.625</v>
      </c>
      <c r="CL93" s="451">
        <f t="shared" si="213"/>
        <v>7331.625</v>
      </c>
      <c r="CM93" s="451">
        <f t="shared" si="213"/>
        <v>9725.625</v>
      </c>
      <c r="CN93" s="451">
        <f t="shared" si="213"/>
        <v>9725.625</v>
      </c>
      <c r="CO93" s="451">
        <f t="shared" si="213"/>
        <v>9725.625</v>
      </c>
      <c r="CP93" s="451">
        <f t="shared" si="213"/>
        <v>9725.625</v>
      </c>
      <c r="CQ93" s="451">
        <f t="shared" ref="CQ93:DJ93" si="214">CQ75+CQ84</f>
        <v>13705.65</v>
      </c>
      <c r="CR93" s="451">
        <f t="shared" si="214"/>
        <v>13705.65</v>
      </c>
      <c r="CS93" s="451">
        <f t="shared" si="214"/>
        <v>13705.65</v>
      </c>
      <c r="CT93" s="451">
        <f t="shared" si="214"/>
        <v>13705.65</v>
      </c>
      <c r="CU93" s="451">
        <f t="shared" si="214"/>
        <v>11580.975</v>
      </c>
      <c r="CV93" s="451">
        <f t="shared" si="214"/>
        <v>11580.975</v>
      </c>
      <c r="CW93" s="451">
        <f t="shared" si="214"/>
        <v>11580.975</v>
      </c>
      <c r="CX93" s="451">
        <f t="shared" si="214"/>
        <v>11580.975</v>
      </c>
      <c r="CY93" s="451">
        <f t="shared" si="214"/>
        <v>5356.5749999999989</v>
      </c>
      <c r="CZ93" s="451">
        <f t="shared" si="214"/>
        <v>5356.5749999999989</v>
      </c>
      <c r="DA93" s="451">
        <f t="shared" si="214"/>
        <v>5356.5749999999989</v>
      </c>
      <c r="DB93" s="451">
        <f t="shared" si="214"/>
        <v>5356.5749999999989</v>
      </c>
      <c r="DC93" s="451">
        <f t="shared" si="214"/>
        <v>4817.9250000000002</v>
      </c>
      <c r="DD93" s="451">
        <f t="shared" si="214"/>
        <v>4817.9250000000002</v>
      </c>
      <c r="DE93" s="451">
        <f t="shared" si="214"/>
        <v>4817.9250000000002</v>
      </c>
      <c r="DF93" s="451">
        <f t="shared" si="214"/>
        <v>4817.9250000000002</v>
      </c>
      <c r="DG93" s="451">
        <f t="shared" si="214"/>
        <v>4339.125</v>
      </c>
      <c r="DH93" s="451">
        <f t="shared" si="214"/>
        <v>4339.125</v>
      </c>
      <c r="DI93" s="451">
        <f t="shared" si="214"/>
        <v>4339.125</v>
      </c>
      <c r="DJ93" s="451">
        <f t="shared" si="214"/>
        <v>4339.125</v>
      </c>
    </row>
    <row r="94" spans="1:114" s="522" customFormat="1" x14ac:dyDescent="0.35">
      <c r="A94" s="5"/>
      <c r="B94" s="461"/>
      <c r="C94" s="529"/>
      <c r="D94" s="529"/>
      <c r="E94" s="529"/>
      <c r="F94" s="529"/>
      <c r="G94" s="529"/>
      <c r="H94" s="529"/>
      <c r="I94" s="529"/>
      <c r="J94" s="529"/>
      <c r="K94" s="529"/>
      <c r="L94" s="529"/>
      <c r="M94" s="529"/>
      <c r="N94" s="529"/>
      <c r="O94" s="529"/>
      <c r="P94" s="529"/>
      <c r="Q94" s="529"/>
      <c r="R94" s="529"/>
      <c r="S94" s="529"/>
      <c r="T94" s="529"/>
      <c r="U94" s="529"/>
      <c r="V94" s="529"/>
      <c r="W94" s="529"/>
      <c r="X94" s="529"/>
      <c r="Y94" s="529"/>
      <c r="Z94" s="529"/>
      <c r="AA94" s="529"/>
      <c r="AB94" s="529"/>
      <c r="AC94" s="529"/>
      <c r="AD94" s="451"/>
      <c r="AE94" s="451"/>
      <c r="AF94" s="451"/>
      <c r="AG94" s="451"/>
      <c r="AH94" s="451"/>
      <c r="AI94" s="451"/>
      <c r="AJ94" s="451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/>
      <c r="AU94" s="451"/>
      <c r="AV94" s="451"/>
      <c r="AW94" s="451"/>
      <c r="AX94" s="451"/>
      <c r="AY94" s="451"/>
      <c r="AZ94" s="451"/>
      <c r="BA94" s="451"/>
      <c r="BB94" s="451"/>
      <c r="BC94" s="451"/>
      <c r="BD94" s="451"/>
      <c r="BE94" s="451"/>
      <c r="BF94" s="451"/>
      <c r="BG94" s="451"/>
      <c r="BH94" s="451"/>
      <c r="BI94" s="451"/>
      <c r="BJ94" s="451"/>
      <c r="BK94" s="451"/>
      <c r="BL94" s="451"/>
      <c r="BM94" s="451"/>
      <c r="BN94" s="451"/>
      <c r="BO94" s="451"/>
      <c r="BP94" s="451"/>
      <c r="BQ94" s="451"/>
      <c r="BR94" s="451"/>
      <c r="BS94" s="451"/>
      <c r="BT94" s="451"/>
      <c r="BU94" s="451"/>
      <c r="BV94" s="451"/>
      <c r="BW94" s="451"/>
      <c r="BX94" s="451"/>
      <c r="BY94" s="451"/>
      <c r="BZ94" s="451"/>
      <c r="CA94" s="451"/>
      <c r="CB94" s="451"/>
      <c r="CC94" s="451"/>
      <c r="CD94" s="451"/>
      <c r="CE94" s="451"/>
      <c r="CF94" s="451"/>
      <c r="CG94" s="451"/>
      <c r="CH94" s="451"/>
      <c r="CI94" s="451"/>
      <c r="CJ94" s="451"/>
      <c r="CK94" s="451"/>
      <c r="CL94" s="451"/>
      <c r="CM94" s="451"/>
      <c r="CN94" s="451"/>
      <c r="CO94" s="451"/>
      <c r="CP94" s="451"/>
      <c r="CQ94" s="451"/>
      <c r="CR94" s="451"/>
      <c r="CS94" s="451"/>
      <c r="CT94" s="451"/>
      <c r="CU94" s="451"/>
      <c r="CV94" s="451"/>
      <c r="CW94" s="451"/>
    </row>
    <row r="95" spans="1:114" s="740" customFormat="1" x14ac:dyDescent="0.35">
      <c r="B95" s="741"/>
      <c r="C95" s="742"/>
      <c r="D95" s="742"/>
      <c r="E95" s="742"/>
      <c r="F95" s="742"/>
      <c r="G95" s="742"/>
      <c r="H95" s="742"/>
      <c r="I95" s="742"/>
      <c r="J95" s="742"/>
      <c r="K95" s="742"/>
      <c r="L95" s="742"/>
      <c r="M95" s="742"/>
      <c r="N95" s="742"/>
      <c r="O95" s="742"/>
      <c r="P95" s="742"/>
      <c r="Q95" s="742"/>
      <c r="R95" s="742"/>
      <c r="S95" s="742"/>
      <c r="T95" s="742"/>
      <c r="U95" s="742"/>
      <c r="V95" s="742"/>
      <c r="W95" s="742"/>
      <c r="X95" s="742"/>
      <c r="Y95" s="742"/>
      <c r="Z95" s="742"/>
      <c r="AA95" s="742"/>
      <c r="AB95" s="742"/>
      <c r="AC95" s="742"/>
      <c r="AD95" s="742"/>
      <c r="AE95" s="742"/>
      <c r="AF95" s="742"/>
      <c r="AG95" s="742"/>
      <c r="AH95" s="742"/>
      <c r="AI95" s="742"/>
      <c r="AJ95" s="742"/>
      <c r="AK95" s="742"/>
      <c r="AL95" s="742"/>
      <c r="AM95" s="742"/>
      <c r="AN95" s="742"/>
      <c r="AO95" s="742"/>
      <c r="AP95" s="742"/>
      <c r="AQ95" s="742"/>
      <c r="AR95" s="742"/>
      <c r="AS95" s="742"/>
      <c r="AT95" s="742"/>
      <c r="AU95" s="742"/>
      <c r="AV95" s="742"/>
      <c r="AW95" s="742"/>
      <c r="AX95" s="742"/>
      <c r="AY95" s="742"/>
      <c r="AZ95" s="742"/>
      <c r="BA95" s="742"/>
      <c r="BB95" s="742"/>
      <c r="BC95" s="742"/>
      <c r="BD95" s="742"/>
      <c r="BE95" s="742"/>
      <c r="BF95" s="742"/>
      <c r="BG95" s="742"/>
      <c r="BH95" s="742"/>
      <c r="BI95" s="742"/>
      <c r="BJ95" s="742"/>
      <c r="BK95" s="742"/>
      <c r="BL95" s="742"/>
      <c r="BM95" s="742"/>
      <c r="BN95" s="742"/>
      <c r="BO95" s="742"/>
      <c r="BP95" s="742"/>
      <c r="BQ95" s="742"/>
      <c r="BR95" s="742"/>
      <c r="BS95" s="742"/>
      <c r="BT95" s="742"/>
      <c r="BU95" s="742"/>
      <c r="BV95" s="742"/>
      <c r="BW95" s="742"/>
      <c r="BX95" s="742"/>
      <c r="BY95" s="742"/>
      <c r="BZ95" s="742"/>
      <c r="CA95" s="742"/>
      <c r="CB95" s="742"/>
      <c r="CC95" s="742"/>
      <c r="CD95" s="742"/>
      <c r="CE95" s="742"/>
      <c r="CF95" s="742"/>
      <c r="CG95" s="742"/>
      <c r="CH95" s="742"/>
      <c r="CI95" s="742"/>
      <c r="CJ95" s="742"/>
      <c r="CK95" s="742"/>
      <c r="CL95" s="742"/>
      <c r="CM95" s="742"/>
      <c r="CN95" s="742"/>
      <c r="CO95" s="742"/>
      <c r="CP95" s="742"/>
      <c r="CQ95" s="742"/>
      <c r="CR95" s="742"/>
      <c r="CS95" s="742"/>
      <c r="CT95" s="742"/>
      <c r="CU95" s="742"/>
      <c r="CV95" s="742"/>
      <c r="CW95" s="742"/>
    </row>
    <row r="96" spans="1:114" s="740" customFormat="1" x14ac:dyDescent="0.35">
      <c r="B96" s="741"/>
      <c r="C96" s="742"/>
      <c r="D96" s="742"/>
      <c r="E96" s="742"/>
      <c r="F96" s="742"/>
      <c r="G96" s="742"/>
      <c r="H96" s="742"/>
      <c r="I96" s="742"/>
      <c r="J96" s="742"/>
      <c r="K96" s="742"/>
      <c r="L96" s="742"/>
      <c r="M96" s="742"/>
      <c r="N96" s="742"/>
      <c r="O96" s="742"/>
      <c r="P96" s="742"/>
      <c r="Q96" s="742"/>
      <c r="R96" s="742"/>
      <c r="S96" s="742"/>
      <c r="T96" s="742"/>
      <c r="U96" s="742"/>
      <c r="V96" s="742"/>
      <c r="W96" s="742"/>
      <c r="X96" s="742"/>
      <c r="Y96" s="742"/>
      <c r="Z96" s="742"/>
      <c r="AA96" s="742"/>
      <c r="AB96" s="742"/>
      <c r="AC96" s="742"/>
      <c r="AD96" s="742"/>
      <c r="AE96" s="742"/>
      <c r="AF96" s="742"/>
      <c r="AG96" s="742"/>
      <c r="AH96" s="742"/>
      <c r="AI96" s="742"/>
      <c r="AJ96" s="742"/>
      <c r="AK96" s="742"/>
      <c r="AL96" s="742"/>
      <c r="AM96" s="742"/>
      <c r="AN96" s="742"/>
      <c r="AO96" s="742"/>
      <c r="AP96" s="742"/>
      <c r="AQ96" s="742"/>
      <c r="AR96" s="742"/>
      <c r="AS96" s="742"/>
      <c r="AT96" s="742"/>
      <c r="AU96" s="742"/>
      <c r="AV96" s="742"/>
      <c r="AW96" s="742"/>
      <c r="AX96" s="742"/>
      <c r="AY96" s="742"/>
      <c r="AZ96" s="742"/>
      <c r="BA96" s="742"/>
      <c r="BB96" s="742"/>
      <c r="BC96" s="742"/>
      <c r="BD96" s="742"/>
      <c r="BE96" s="742"/>
      <c r="BF96" s="742"/>
      <c r="BG96" s="742"/>
      <c r="BH96" s="742"/>
      <c r="BI96" s="742"/>
      <c r="BJ96" s="742"/>
      <c r="BK96" s="742"/>
      <c r="BL96" s="742"/>
      <c r="BM96" s="742"/>
      <c r="BN96" s="742"/>
      <c r="BO96" s="742"/>
      <c r="BP96" s="742"/>
      <c r="BQ96" s="742"/>
      <c r="BR96" s="742"/>
      <c r="BS96" s="742"/>
      <c r="BT96" s="742"/>
      <c r="BU96" s="742"/>
      <c r="BV96" s="742"/>
      <c r="BW96" s="742"/>
      <c r="BX96" s="742"/>
      <c r="BY96" s="742"/>
      <c r="BZ96" s="742"/>
      <c r="CA96" s="742"/>
      <c r="CB96" s="742"/>
      <c r="CC96" s="742"/>
      <c r="CD96" s="742"/>
      <c r="CE96" s="742"/>
      <c r="CF96" s="742"/>
      <c r="CG96" s="742"/>
      <c r="CH96" s="742"/>
      <c r="CI96" s="742"/>
      <c r="CJ96" s="742"/>
      <c r="CK96" s="742"/>
      <c r="CL96" s="742"/>
      <c r="CM96" s="742"/>
      <c r="CN96" s="742"/>
      <c r="CO96" s="742"/>
      <c r="CP96" s="742"/>
      <c r="CQ96" s="742"/>
      <c r="CR96" s="742"/>
      <c r="CS96" s="742"/>
      <c r="CT96" s="742"/>
      <c r="CU96" s="742"/>
      <c r="CV96" s="742"/>
      <c r="CW96" s="742"/>
    </row>
    <row r="97" spans="1:114" s="740" customFormat="1" x14ac:dyDescent="0.35">
      <c r="B97" s="274" t="s">
        <v>659</v>
      </c>
      <c r="C97" s="742"/>
      <c r="D97" s="742"/>
      <c r="E97" s="742"/>
      <c r="F97" s="742"/>
      <c r="G97" s="742"/>
      <c r="H97" s="742"/>
      <c r="I97" s="742"/>
      <c r="J97" s="742"/>
      <c r="K97" s="742"/>
      <c r="L97" s="742"/>
      <c r="M97" s="742"/>
      <c r="N97" s="742"/>
      <c r="O97" s="742"/>
      <c r="P97" s="742"/>
      <c r="Q97" s="742"/>
      <c r="R97" s="742"/>
      <c r="S97" s="742"/>
      <c r="T97" s="742"/>
      <c r="U97" s="742"/>
      <c r="V97" s="742"/>
      <c r="W97" s="742"/>
      <c r="X97" s="742"/>
      <c r="Y97" s="742"/>
      <c r="Z97" s="742"/>
      <c r="AA97" s="742"/>
      <c r="AB97" s="742"/>
      <c r="AC97" s="742"/>
      <c r="AD97" s="742"/>
      <c r="AE97" s="742"/>
      <c r="AF97" s="742"/>
      <c r="AG97" s="742"/>
      <c r="AH97" s="742"/>
      <c r="AI97" s="742"/>
      <c r="AJ97" s="742"/>
      <c r="AK97" s="742"/>
      <c r="AL97" s="742"/>
      <c r="AM97" s="742"/>
      <c r="AN97" s="742"/>
      <c r="AO97" s="742"/>
      <c r="AP97" s="742"/>
      <c r="AQ97" s="742"/>
      <c r="AR97" s="742"/>
      <c r="AS97" s="742"/>
      <c r="AT97" s="742"/>
      <c r="AU97" s="742"/>
      <c r="AV97" s="742"/>
      <c r="AW97" s="742"/>
      <c r="AX97" s="742"/>
      <c r="AY97" s="742"/>
      <c r="AZ97" s="742"/>
      <c r="BA97" s="742"/>
      <c r="BB97" s="742"/>
      <c r="BC97" s="742"/>
      <c r="BD97" s="742"/>
      <c r="BE97" s="742"/>
      <c r="BF97" s="742"/>
      <c r="BG97" s="742"/>
      <c r="BH97" s="742"/>
      <c r="BI97" s="742"/>
      <c r="BJ97" s="742"/>
      <c r="BK97" s="742"/>
      <c r="BL97" s="742"/>
      <c r="BM97" s="742"/>
      <c r="BN97" s="742"/>
      <c r="BO97" s="742"/>
      <c r="BP97" s="742"/>
      <c r="BQ97" s="742"/>
      <c r="BR97" s="742"/>
      <c r="BS97" s="742"/>
      <c r="BT97" s="742"/>
      <c r="BU97" s="742"/>
      <c r="BV97" s="742"/>
      <c r="BW97" s="742"/>
      <c r="BX97" s="742"/>
      <c r="BY97" s="742"/>
      <c r="BZ97" s="742"/>
      <c r="CA97" s="742"/>
      <c r="CB97" s="742"/>
      <c r="CC97" s="742"/>
      <c r="CD97" s="742"/>
      <c r="CE97" s="742"/>
      <c r="CF97" s="742"/>
      <c r="CG97" s="742"/>
      <c r="CH97" s="742"/>
      <c r="CI97" s="742"/>
      <c r="CJ97" s="742"/>
      <c r="CK97" s="742"/>
      <c r="CL97" s="742"/>
      <c r="CM97" s="742"/>
      <c r="CN97" s="742"/>
      <c r="CO97" s="742"/>
      <c r="CP97" s="742"/>
      <c r="CQ97" s="742"/>
      <c r="CR97" s="742"/>
      <c r="CS97" s="742"/>
      <c r="CT97" s="742"/>
      <c r="CU97" s="742"/>
      <c r="CV97" s="742"/>
      <c r="CW97" s="742"/>
    </row>
    <row r="98" spans="1:114" s="740" customFormat="1" x14ac:dyDescent="0.35">
      <c r="A98" s="533" t="s">
        <v>657</v>
      </c>
      <c r="B98" s="743" t="s">
        <v>138</v>
      </c>
      <c r="C98" s="742"/>
      <c r="D98" s="742"/>
      <c r="E98" s="742"/>
      <c r="F98" s="742"/>
      <c r="G98" s="742"/>
      <c r="H98" s="742"/>
      <c r="I98" s="742"/>
      <c r="J98" s="742"/>
      <c r="K98" s="742"/>
      <c r="L98" s="742"/>
      <c r="M98" s="742"/>
      <c r="N98" s="742"/>
      <c r="O98" s="742"/>
      <c r="P98" s="742"/>
      <c r="Q98" s="742"/>
      <c r="R98" s="742"/>
      <c r="S98" s="742"/>
      <c r="T98" s="742"/>
      <c r="U98" s="742"/>
      <c r="V98" s="742"/>
      <c r="W98" s="742"/>
      <c r="X98" s="742"/>
      <c r="Y98" s="742"/>
      <c r="Z98" s="742"/>
      <c r="AA98" s="742"/>
      <c r="AB98" s="742"/>
      <c r="AC98" s="742"/>
      <c r="AD98" s="742"/>
      <c r="AE98" s="742"/>
      <c r="AF98" s="742"/>
      <c r="AG98" s="742"/>
      <c r="AH98" s="742"/>
      <c r="AI98" s="742"/>
      <c r="AJ98" s="742"/>
      <c r="AK98" s="742"/>
      <c r="AL98" s="742"/>
      <c r="AM98" s="742"/>
      <c r="AN98" s="742"/>
      <c r="AO98" s="742"/>
      <c r="AP98" s="742"/>
      <c r="AQ98" s="742"/>
      <c r="AR98" s="742"/>
      <c r="AS98" s="742"/>
      <c r="AT98" s="742"/>
      <c r="AU98" s="742"/>
      <c r="AV98" s="742"/>
      <c r="AW98" s="742"/>
      <c r="AX98" s="742"/>
      <c r="AY98" s="742"/>
      <c r="AZ98" s="742"/>
      <c r="BA98" s="742"/>
      <c r="BB98" s="742"/>
      <c r="BC98" s="742"/>
      <c r="BD98" s="742"/>
      <c r="BE98" s="742"/>
      <c r="BF98" s="742"/>
      <c r="BG98" s="742"/>
      <c r="BH98" s="742"/>
      <c r="BI98" s="742"/>
      <c r="BJ98" s="742"/>
      <c r="BK98" s="742"/>
      <c r="BL98" s="742"/>
      <c r="BM98" s="742"/>
      <c r="BN98" s="742"/>
      <c r="BO98" s="742"/>
      <c r="BP98" s="742"/>
      <c r="BQ98" s="742"/>
      <c r="BR98" s="742"/>
      <c r="BS98" s="742"/>
      <c r="BT98" s="742"/>
      <c r="BU98" s="742"/>
      <c r="BV98" s="742"/>
      <c r="BW98" s="742"/>
      <c r="BX98" s="742"/>
      <c r="BY98" s="742"/>
      <c r="BZ98" s="742"/>
      <c r="CA98" s="742"/>
      <c r="CB98" s="742"/>
      <c r="CC98" s="742"/>
      <c r="CD98" s="742"/>
      <c r="CE98" s="742"/>
      <c r="CF98" s="742"/>
      <c r="CG98" s="742"/>
      <c r="CH98" s="742"/>
      <c r="CI98" s="742"/>
      <c r="CJ98" s="742"/>
      <c r="CK98" s="742"/>
      <c r="CL98" s="742"/>
      <c r="CM98" s="742"/>
      <c r="CN98" s="742"/>
      <c r="CO98" s="742"/>
      <c r="CP98" s="742"/>
      <c r="CQ98" s="742"/>
      <c r="CR98" s="742"/>
      <c r="CS98" s="742"/>
      <c r="CT98" s="742"/>
      <c r="CU98" s="742"/>
      <c r="CV98" s="742"/>
      <c r="CW98" s="742"/>
    </row>
    <row r="99" spans="1:114" s="740" customFormat="1" x14ac:dyDescent="0.35">
      <c r="A99" s="533"/>
      <c r="B99" s="743" t="s">
        <v>660</v>
      </c>
      <c r="C99" s="742"/>
      <c r="D99" s="742"/>
      <c r="E99" s="742"/>
      <c r="F99" s="742"/>
      <c r="G99" s="742"/>
      <c r="H99" s="742"/>
      <c r="I99" s="742"/>
      <c r="J99" s="742"/>
      <c r="K99" s="742"/>
      <c r="L99" s="742"/>
      <c r="M99" s="742"/>
      <c r="N99" s="742"/>
      <c r="O99" s="742"/>
      <c r="P99" s="742"/>
      <c r="Q99" s="742"/>
      <c r="R99" s="742"/>
      <c r="S99" s="742"/>
      <c r="T99" s="742"/>
      <c r="U99" s="742"/>
      <c r="V99" s="742"/>
      <c r="W99" s="742"/>
      <c r="X99" s="742"/>
      <c r="Y99" s="742"/>
      <c r="Z99" s="742"/>
      <c r="AA99" s="742"/>
      <c r="AB99" s="742"/>
      <c r="AC99" s="742"/>
      <c r="AD99" s="742"/>
      <c r="AE99" s="742"/>
      <c r="AF99" s="742"/>
      <c r="AG99" s="742"/>
      <c r="AH99" s="742"/>
      <c r="AI99" s="742"/>
      <c r="AJ99" s="742"/>
      <c r="AK99" s="742"/>
      <c r="AL99" s="742"/>
      <c r="AM99" s="742"/>
      <c r="AN99" s="742"/>
      <c r="AO99" s="742"/>
      <c r="AP99" s="742"/>
      <c r="AQ99" s="742"/>
      <c r="AR99" s="742"/>
      <c r="AS99" s="742"/>
      <c r="AT99" s="742"/>
      <c r="AU99" s="742"/>
      <c r="AV99" s="742"/>
      <c r="AW99" s="742"/>
      <c r="AX99" s="742"/>
      <c r="AY99" s="742"/>
      <c r="AZ99" s="742"/>
      <c r="BA99" s="742"/>
      <c r="BB99" s="742"/>
      <c r="BC99" s="742"/>
      <c r="BD99" s="742"/>
      <c r="BE99" s="742"/>
      <c r="BF99" s="742"/>
      <c r="BG99" s="742"/>
      <c r="BH99" s="742"/>
      <c r="BI99" s="742"/>
      <c r="BJ99" s="742"/>
      <c r="BK99" s="742"/>
      <c r="BL99" s="742"/>
      <c r="BM99" s="742"/>
      <c r="BN99" s="742"/>
      <c r="BO99" s="742"/>
      <c r="BP99" s="742"/>
      <c r="BQ99" s="742"/>
      <c r="BR99" s="742"/>
      <c r="BS99" s="742"/>
      <c r="BT99" s="742"/>
      <c r="BU99" s="742"/>
      <c r="BV99" s="742"/>
      <c r="BW99" s="742"/>
      <c r="BX99" s="742"/>
      <c r="BY99" s="742"/>
      <c r="BZ99" s="742"/>
      <c r="CA99" s="742"/>
      <c r="CB99" s="742"/>
      <c r="CC99" s="742"/>
      <c r="CD99" s="742"/>
      <c r="CE99" s="742"/>
      <c r="CF99" s="742"/>
      <c r="CG99" s="742"/>
      <c r="CH99" s="742"/>
      <c r="CI99" s="742"/>
      <c r="CJ99" s="742"/>
      <c r="CK99" s="742"/>
      <c r="CL99" s="742"/>
      <c r="CM99" s="742"/>
      <c r="CN99" s="742"/>
      <c r="CO99" s="742"/>
      <c r="CP99" s="742"/>
      <c r="CQ99" s="742"/>
      <c r="CR99" s="742"/>
      <c r="CS99" s="742"/>
      <c r="CT99" s="742"/>
      <c r="CU99" s="742"/>
      <c r="CV99" s="742"/>
      <c r="CW99" s="742"/>
    </row>
    <row r="100" spans="1:114" s="740" customFormat="1" x14ac:dyDescent="0.35">
      <c r="A100" s="533" t="s">
        <v>657</v>
      </c>
      <c r="B100" s="743" t="s">
        <v>661</v>
      </c>
      <c r="C100" s="742"/>
      <c r="D100" s="742"/>
      <c r="E100" s="742"/>
      <c r="F100" s="742"/>
      <c r="G100" s="742"/>
      <c r="H100" s="742"/>
      <c r="I100" s="742"/>
      <c r="J100" s="742"/>
      <c r="K100" s="742"/>
      <c r="L100" s="742"/>
      <c r="M100" s="742"/>
      <c r="N100" s="742"/>
      <c r="O100" s="742"/>
      <c r="P100" s="742"/>
      <c r="Q100" s="742"/>
      <c r="R100" s="742"/>
      <c r="S100" s="742"/>
      <c r="T100" s="742"/>
      <c r="U100" s="742"/>
      <c r="V100" s="742"/>
      <c r="W100" s="742"/>
      <c r="X100" s="742"/>
      <c r="Y100" s="742"/>
      <c r="Z100" s="742"/>
      <c r="AA100" s="742"/>
      <c r="AB100" s="742"/>
      <c r="AC100" s="742"/>
      <c r="AD100" s="742"/>
      <c r="AE100" s="742"/>
      <c r="AF100" s="742"/>
      <c r="AG100" s="742"/>
      <c r="AH100" s="742"/>
      <c r="AI100" s="742"/>
      <c r="AJ100" s="742"/>
      <c r="AK100" s="742"/>
      <c r="AL100" s="742"/>
      <c r="AM100" s="742"/>
      <c r="AN100" s="742"/>
      <c r="AO100" s="742"/>
      <c r="AP100" s="742"/>
      <c r="AQ100" s="742"/>
      <c r="AR100" s="742"/>
      <c r="AS100" s="742"/>
      <c r="AT100" s="742"/>
      <c r="AU100" s="742"/>
      <c r="AV100" s="742"/>
      <c r="AW100" s="742"/>
      <c r="AX100" s="742"/>
      <c r="AY100" s="742"/>
      <c r="AZ100" s="742"/>
      <c r="BA100" s="742"/>
      <c r="BB100" s="742"/>
      <c r="BC100" s="742"/>
      <c r="BD100" s="742"/>
      <c r="BE100" s="742"/>
      <c r="BF100" s="742"/>
      <c r="BG100" s="742"/>
      <c r="BH100" s="742"/>
      <c r="BI100" s="742"/>
      <c r="BJ100" s="742"/>
      <c r="BK100" s="742"/>
      <c r="BL100" s="742"/>
      <c r="BM100" s="742"/>
      <c r="BN100" s="742"/>
      <c r="BO100" s="742"/>
      <c r="BP100" s="742"/>
      <c r="BQ100" s="742"/>
      <c r="BR100" s="742"/>
      <c r="BS100" s="742"/>
      <c r="BT100" s="742"/>
      <c r="BU100" s="742"/>
      <c r="BV100" s="742"/>
      <c r="BW100" s="742"/>
      <c r="BX100" s="742"/>
      <c r="BY100" s="742"/>
      <c r="BZ100" s="742"/>
      <c r="CA100" s="742"/>
      <c r="CB100" s="742"/>
      <c r="CC100" s="742"/>
      <c r="CD100" s="742"/>
      <c r="CE100" s="742"/>
      <c r="CF100" s="742"/>
      <c r="CG100" s="742"/>
      <c r="CH100" s="742"/>
      <c r="CI100" s="742"/>
      <c r="CJ100" s="742"/>
      <c r="CK100" s="742"/>
      <c r="CL100" s="742"/>
      <c r="CM100" s="742"/>
      <c r="CN100" s="742"/>
      <c r="CO100" s="742"/>
      <c r="CP100" s="742"/>
      <c r="CQ100" s="742"/>
      <c r="CR100" s="742"/>
      <c r="CS100" s="742"/>
      <c r="CT100" s="742"/>
      <c r="CU100" s="742"/>
      <c r="CV100" s="742"/>
      <c r="CW100" s="742"/>
    </row>
    <row r="101" spans="1:114" s="740" customFormat="1" x14ac:dyDescent="0.35">
      <c r="A101" s="533" t="s">
        <v>657</v>
      </c>
      <c r="B101" s="743" t="s">
        <v>141</v>
      </c>
      <c r="C101" s="742"/>
      <c r="D101" s="742"/>
      <c r="E101" s="742"/>
      <c r="F101" s="742"/>
      <c r="G101" s="742"/>
      <c r="H101" s="742"/>
      <c r="I101" s="742"/>
      <c r="J101" s="742"/>
      <c r="K101" s="742"/>
      <c r="L101" s="742"/>
      <c r="M101" s="742"/>
      <c r="N101" s="742"/>
      <c r="O101" s="742"/>
      <c r="P101" s="742"/>
      <c r="Q101" s="742"/>
      <c r="R101" s="742"/>
      <c r="S101" s="742"/>
      <c r="T101" s="742"/>
      <c r="U101" s="742"/>
      <c r="V101" s="742"/>
      <c r="W101" s="742"/>
      <c r="X101" s="742"/>
      <c r="Y101" s="742"/>
      <c r="Z101" s="742"/>
      <c r="AA101" s="742"/>
      <c r="AB101" s="742"/>
      <c r="AC101" s="742"/>
      <c r="AD101" s="742"/>
      <c r="AE101" s="742"/>
      <c r="AF101" s="742"/>
      <c r="AG101" s="742"/>
      <c r="AH101" s="742"/>
      <c r="AI101" s="742"/>
      <c r="AJ101" s="742"/>
      <c r="AK101" s="742"/>
      <c r="AL101" s="742"/>
      <c r="AM101" s="742"/>
      <c r="AN101" s="742"/>
      <c r="AO101" s="742"/>
      <c r="AP101" s="742"/>
      <c r="AQ101" s="742"/>
      <c r="AR101" s="742"/>
      <c r="AS101" s="742"/>
      <c r="AT101" s="742"/>
      <c r="AU101" s="742"/>
      <c r="AV101" s="742"/>
      <c r="AW101" s="742"/>
      <c r="AX101" s="742"/>
      <c r="AY101" s="742"/>
      <c r="AZ101" s="742"/>
      <c r="BA101" s="742"/>
      <c r="BB101" s="742"/>
      <c r="BC101" s="742"/>
      <c r="BD101" s="742"/>
      <c r="BE101" s="742"/>
      <c r="BF101" s="742"/>
      <c r="BG101" s="742"/>
      <c r="BH101" s="742"/>
      <c r="BI101" s="742"/>
      <c r="BJ101" s="742"/>
      <c r="BK101" s="742"/>
      <c r="BL101" s="742"/>
      <c r="BM101" s="742"/>
      <c r="BN101" s="742"/>
      <c r="BO101" s="742"/>
      <c r="BP101" s="742"/>
      <c r="BQ101" s="742"/>
      <c r="BR101" s="742"/>
      <c r="BS101" s="742"/>
      <c r="BT101" s="742"/>
      <c r="BU101" s="742"/>
      <c r="BV101" s="742"/>
      <c r="BW101" s="742"/>
      <c r="BX101" s="742"/>
      <c r="BY101" s="742"/>
      <c r="BZ101" s="742"/>
      <c r="CA101" s="742"/>
      <c r="CB101" s="742"/>
      <c r="CC101" s="742"/>
      <c r="CD101" s="742"/>
      <c r="CE101" s="742"/>
      <c r="CF101" s="742"/>
      <c r="CG101" s="742"/>
      <c r="CH101" s="742"/>
      <c r="CI101" s="742"/>
      <c r="CJ101" s="742"/>
      <c r="CK101" s="742"/>
      <c r="CL101" s="742"/>
      <c r="CM101" s="742"/>
      <c r="CN101" s="742"/>
      <c r="CO101" s="742"/>
      <c r="CP101" s="742"/>
      <c r="CQ101" s="742"/>
      <c r="CR101" s="742"/>
      <c r="CS101" s="742"/>
      <c r="CT101" s="742"/>
      <c r="CU101" s="742"/>
      <c r="CV101" s="742"/>
      <c r="CW101" s="742"/>
    </row>
    <row r="102" spans="1:114" s="740" customFormat="1" x14ac:dyDescent="0.35">
      <c r="A102" s="533" t="s">
        <v>657</v>
      </c>
      <c r="B102" s="743" t="s">
        <v>662</v>
      </c>
      <c r="C102" s="742"/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742"/>
      <c r="V102" s="742"/>
      <c r="W102" s="742"/>
      <c r="X102" s="742"/>
      <c r="Y102" s="742"/>
      <c r="Z102" s="742"/>
      <c r="AA102" s="742"/>
      <c r="AB102" s="742"/>
      <c r="AC102" s="742"/>
      <c r="AD102" s="742"/>
      <c r="AE102" s="742"/>
      <c r="AF102" s="742"/>
      <c r="AG102" s="742"/>
      <c r="AH102" s="742"/>
      <c r="AI102" s="742"/>
      <c r="AJ102" s="742"/>
      <c r="AK102" s="742"/>
      <c r="AL102" s="742"/>
      <c r="AM102" s="742"/>
      <c r="AN102" s="742"/>
      <c r="AO102" s="742"/>
      <c r="AP102" s="742"/>
      <c r="AQ102" s="742"/>
      <c r="AR102" s="742"/>
      <c r="AS102" s="742"/>
      <c r="AT102" s="742"/>
      <c r="AU102" s="742"/>
      <c r="AV102" s="742"/>
      <c r="AW102" s="742"/>
      <c r="AX102" s="742"/>
      <c r="AY102" s="742"/>
      <c r="AZ102" s="742"/>
      <c r="BA102" s="742"/>
      <c r="BB102" s="742"/>
      <c r="BC102" s="742"/>
      <c r="BD102" s="742"/>
      <c r="BE102" s="742"/>
      <c r="BF102" s="742"/>
      <c r="BG102" s="742"/>
      <c r="BH102" s="742"/>
      <c r="BI102" s="742"/>
      <c r="BJ102" s="742"/>
      <c r="BK102" s="742"/>
      <c r="BL102" s="742"/>
      <c r="BM102" s="742"/>
      <c r="BN102" s="742"/>
      <c r="BO102" s="742"/>
      <c r="BP102" s="742"/>
      <c r="BQ102" s="742"/>
      <c r="BR102" s="742"/>
      <c r="BS102" s="742"/>
      <c r="BT102" s="742"/>
      <c r="BU102" s="742"/>
      <c r="BV102" s="742"/>
      <c r="BW102" s="742"/>
      <c r="BX102" s="742"/>
      <c r="BY102" s="742"/>
      <c r="BZ102" s="742"/>
      <c r="CA102" s="742"/>
      <c r="CB102" s="742"/>
      <c r="CC102" s="742"/>
      <c r="CD102" s="742"/>
      <c r="CE102" s="742"/>
      <c r="CF102" s="742"/>
      <c r="CG102" s="742"/>
      <c r="CH102" s="742"/>
      <c r="CI102" s="742"/>
      <c r="CJ102" s="742"/>
      <c r="CK102" s="742"/>
      <c r="CL102" s="742"/>
      <c r="CM102" s="742"/>
      <c r="CN102" s="742"/>
      <c r="CO102" s="742"/>
      <c r="CP102" s="742"/>
      <c r="CQ102" s="742"/>
      <c r="CR102" s="742"/>
      <c r="CS102" s="742"/>
      <c r="CT102" s="742"/>
      <c r="CU102" s="742"/>
      <c r="CV102" s="742"/>
      <c r="CW102" s="742"/>
    </row>
    <row r="103" spans="1:114" s="740" customFormat="1" x14ac:dyDescent="0.35">
      <c r="A103" s="533" t="s">
        <v>657</v>
      </c>
      <c r="B103" s="743" t="s">
        <v>663</v>
      </c>
      <c r="C103" s="742"/>
      <c r="D103" s="742"/>
      <c r="E103" s="742"/>
      <c r="F103" s="742"/>
      <c r="G103" s="742"/>
      <c r="H103" s="742"/>
      <c r="I103" s="742"/>
      <c r="J103" s="742"/>
      <c r="K103" s="742"/>
      <c r="L103" s="742"/>
      <c r="M103" s="742"/>
      <c r="N103" s="742"/>
      <c r="O103" s="742"/>
      <c r="P103" s="742"/>
      <c r="Q103" s="742"/>
      <c r="R103" s="742"/>
      <c r="S103" s="742"/>
      <c r="T103" s="742"/>
      <c r="U103" s="742"/>
      <c r="V103" s="742"/>
      <c r="W103" s="742"/>
      <c r="X103" s="742"/>
      <c r="Y103" s="742"/>
      <c r="Z103" s="742"/>
      <c r="AA103" s="742"/>
      <c r="AB103" s="742"/>
      <c r="AC103" s="742"/>
      <c r="AD103" s="742"/>
      <c r="AE103" s="742"/>
      <c r="AF103" s="742"/>
      <c r="AG103" s="742"/>
      <c r="AH103" s="742"/>
      <c r="AI103" s="742"/>
      <c r="AJ103" s="742"/>
      <c r="AK103" s="742"/>
      <c r="AL103" s="742"/>
      <c r="AM103" s="742"/>
      <c r="AN103" s="742"/>
      <c r="AO103" s="742"/>
      <c r="AP103" s="742"/>
      <c r="AQ103" s="742"/>
      <c r="AR103" s="742"/>
      <c r="AS103" s="742"/>
      <c r="AT103" s="742"/>
      <c r="AU103" s="742"/>
      <c r="AV103" s="742"/>
      <c r="AW103" s="742"/>
      <c r="AX103" s="742"/>
      <c r="AY103" s="742"/>
      <c r="AZ103" s="742"/>
      <c r="BA103" s="742"/>
      <c r="BB103" s="742"/>
      <c r="BC103" s="742"/>
      <c r="BD103" s="742"/>
      <c r="BE103" s="742"/>
      <c r="BF103" s="742"/>
      <c r="BG103" s="742"/>
      <c r="BH103" s="742"/>
      <c r="BI103" s="742"/>
      <c r="BJ103" s="742"/>
      <c r="BK103" s="742"/>
      <c r="BL103" s="742"/>
      <c r="BM103" s="742"/>
      <c r="BN103" s="742"/>
      <c r="BO103" s="742"/>
      <c r="BP103" s="742"/>
      <c r="BQ103" s="742"/>
      <c r="BR103" s="742"/>
      <c r="BS103" s="742"/>
      <c r="BT103" s="742"/>
      <c r="BU103" s="742"/>
      <c r="BV103" s="742"/>
      <c r="BW103" s="742"/>
      <c r="BX103" s="742"/>
      <c r="BY103" s="742"/>
      <c r="BZ103" s="742"/>
      <c r="CA103" s="742"/>
      <c r="CB103" s="742"/>
      <c r="CC103" s="742"/>
      <c r="CD103" s="742"/>
      <c r="CE103" s="742"/>
      <c r="CF103" s="742"/>
      <c r="CG103" s="742"/>
      <c r="CH103" s="742"/>
      <c r="CI103" s="742"/>
      <c r="CJ103" s="742"/>
      <c r="CK103" s="742"/>
      <c r="CL103" s="742"/>
      <c r="CM103" s="742"/>
      <c r="CN103" s="742"/>
      <c r="CO103" s="742"/>
      <c r="CP103" s="742"/>
      <c r="CQ103" s="742"/>
      <c r="CR103" s="742"/>
      <c r="CS103" s="742"/>
      <c r="CT103" s="742"/>
      <c r="CU103" s="742"/>
      <c r="CV103" s="742"/>
      <c r="CW103" s="742"/>
    </row>
    <row r="104" spans="1:114" s="740" customFormat="1" x14ac:dyDescent="0.35">
      <c r="A104" s="533" t="s">
        <v>657</v>
      </c>
      <c r="B104" s="743" t="s">
        <v>664</v>
      </c>
      <c r="C104" s="742"/>
      <c r="D104" s="742"/>
      <c r="E104" s="742"/>
      <c r="F104" s="742"/>
      <c r="G104" s="742"/>
      <c r="H104" s="742"/>
      <c r="I104" s="742"/>
      <c r="J104" s="742"/>
      <c r="K104" s="742"/>
      <c r="L104" s="742"/>
      <c r="M104" s="742"/>
      <c r="N104" s="742"/>
      <c r="O104" s="742"/>
      <c r="P104" s="742"/>
      <c r="Q104" s="742"/>
      <c r="R104" s="742"/>
      <c r="S104" s="742"/>
      <c r="T104" s="742"/>
      <c r="U104" s="742"/>
      <c r="V104" s="742"/>
      <c r="W104" s="742"/>
      <c r="X104" s="742"/>
      <c r="Y104" s="742"/>
      <c r="Z104" s="742"/>
      <c r="AA104" s="742"/>
      <c r="AB104" s="742"/>
      <c r="AC104" s="742"/>
      <c r="AD104" s="742"/>
      <c r="AE104" s="742"/>
      <c r="AF104" s="742"/>
      <c r="AG104" s="742"/>
      <c r="AH104" s="742"/>
      <c r="AI104" s="742"/>
      <c r="AJ104" s="742"/>
      <c r="AK104" s="742"/>
      <c r="AL104" s="742"/>
      <c r="AM104" s="742"/>
      <c r="AN104" s="742"/>
      <c r="AO104" s="742"/>
      <c r="AP104" s="742"/>
      <c r="AQ104" s="742"/>
      <c r="AR104" s="742"/>
      <c r="AS104" s="742"/>
      <c r="AT104" s="742"/>
      <c r="AU104" s="742"/>
      <c r="AV104" s="742"/>
      <c r="AW104" s="742"/>
      <c r="AX104" s="742"/>
      <c r="AY104" s="742"/>
      <c r="AZ104" s="742"/>
      <c r="BA104" s="742"/>
      <c r="BB104" s="742"/>
      <c r="BC104" s="742"/>
      <c r="BD104" s="742"/>
      <c r="BE104" s="742"/>
      <c r="BF104" s="742"/>
      <c r="BG104" s="742"/>
      <c r="BH104" s="742"/>
      <c r="BI104" s="742"/>
      <c r="BJ104" s="742"/>
      <c r="BK104" s="742"/>
      <c r="BL104" s="742"/>
      <c r="BM104" s="742"/>
      <c r="BN104" s="742"/>
      <c r="BO104" s="742"/>
      <c r="BP104" s="742"/>
      <c r="BQ104" s="742"/>
      <c r="BR104" s="742"/>
      <c r="BS104" s="742"/>
      <c r="BT104" s="742"/>
      <c r="BU104" s="742"/>
      <c r="BV104" s="742"/>
      <c r="BW104" s="742"/>
      <c r="BX104" s="742"/>
      <c r="BY104" s="742"/>
      <c r="BZ104" s="742"/>
      <c r="CA104" s="742"/>
      <c r="CB104" s="742"/>
      <c r="CC104" s="742"/>
      <c r="CD104" s="742"/>
      <c r="CE104" s="742"/>
      <c r="CF104" s="742"/>
      <c r="CG104" s="742"/>
      <c r="CH104" s="742"/>
      <c r="CI104" s="742"/>
      <c r="CJ104" s="742"/>
      <c r="CK104" s="742"/>
      <c r="CL104" s="742"/>
      <c r="CM104" s="742"/>
      <c r="CN104" s="742"/>
      <c r="CO104" s="742"/>
      <c r="CP104" s="742"/>
      <c r="CQ104" s="742"/>
      <c r="CR104" s="742"/>
      <c r="CS104" s="742"/>
      <c r="CT104" s="742"/>
      <c r="CU104" s="742"/>
      <c r="CV104" s="742"/>
      <c r="CW104" s="742"/>
    </row>
    <row r="105" spans="1:114" s="740" customFormat="1" x14ac:dyDescent="0.35">
      <c r="A105" s="533"/>
      <c r="B105" s="743" t="s">
        <v>665</v>
      </c>
      <c r="C105" s="742"/>
      <c r="D105" s="742"/>
      <c r="E105" s="742"/>
      <c r="F105" s="742"/>
      <c r="G105" s="742"/>
      <c r="H105" s="742"/>
      <c r="I105" s="742"/>
      <c r="J105" s="742"/>
      <c r="K105" s="742"/>
      <c r="L105" s="742"/>
      <c r="M105" s="742"/>
      <c r="N105" s="742"/>
      <c r="O105" s="742"/>
      <c r="P105" s="742"/>
      <c r="Q105" s="742"/>
      <c r="R105" s="742"/>
      <c r="S105" s="742"/>
      <c r="T105" s="742"/>
      <c r="U105" s="742"/>
      <c r="V105" s="742"/>
      <c r="W105" s="742"/>
      <c r="X105" s="742"/>
      <c r="Y105" s="742"/>
      <c r="Z105" s="742"/>
      <c r="AA105" s="742"/>
      <c r="AB105" s="742"/>
      <c r="AC105" s="742"/>
      <c r="AD105" s="742"/>
      <c r="AE105" s="742"/>
      <c r="AF105" s="742"/>
      <c r="AG105" s="742"/>
      <c r="AH105" s="742"/>
      <c r="AI105" s="742"/>
      <c r="AJ105" s="742"/>
      <c r="AK105" s="742"/>
      <c r="AL105" s="742"/>
      <c r="AM105" s="742"/>
      <c r="AN105" s="742"/>
      <c r="AO105" s="742"/>
      <c r="AP105" s="742"/>
      <c r="AQ105" s="742"/>
      <c r="AR105" s="742"/>
      <c r="AS105" s="742"/>
      <c r="AT105" s="742"/>
      <c r="AU105" s="742"/>
      <c r="AV105" s="742"/>
      <c r="AW105" s="742"/>
      <c r="AX105" s="742"/>
      <c r="AY105" s="742"/>
      <c r="AZ105" s="742"/>
      <c r="BA105" s="742"/>
      <c r="BB105" s="742"/>
      <c r="BC105" s="742"/>
      <c r="BD105" s="742"/>
      <c r="BE105" s="742"/>
      <c r="BF105" s="742"/>
      <c r="BG105" s="742"/>
      <c r="BH105" s="742"/>
      <c r="BI105" s="742"/>
      <c r="BJ105" s="742"/>
      <c r="BK105" s="742"/>
      <c r="BL105" s="742"/>
      <c r="BM105" s="742"/>
      <c r="BN105" s="742"/>
      <c r="BO105" s="742"/>
      <c r="BP105" s="742"/>
      <c r="BQ105" s="742"/>
      <c r="BR105" s="742"/>
      <c r="BS105" s="742"/>
      <c r="BT105" s="742"/>
      <c r="BU105" s="742"/>
      <c r="BV105" s="742"/>
      <c r="BW105" s="742"/>
      <c r="BX105" s="742"/>
      <c r="BY105" s="742"/>
      <c r="BZ105" s="742"/>
      <c r="CA105" s="742"/>
      <c r="CB105" s="742"/>
      <c r="CC105" s="742"/>
      <c r="CD105" s="742"/>
      <c r="CE105" s="742"/>
      <c r="CF105" s="742"/>
      <c r="CG105" s="742"/>
      <c r="CH105" s="742"/>
      <c r="CI105" s="742"/>
      <c r="CJ105" s="742"/>
      <c r="CK105" s="742"/>
      <c r="CL105" s="742"/>
      <c r="CM105" s="742"/>
      <c r="CN105" s="742"/>
      <c r="CO105" s="742"/>
      <c r="CP105" s="742"/>
      <c r="CQ105" s="742"/>
      <c r="CR105" s="742"/>
      <c r="CS105" s="742"/>
      <c r="CT105" s="742"/>
      <c r="CU105" s="742"/>
      <c r="CV105" s="742"/>
      <c r="CW105" s="742"/>
    </row>
    <row r="106" spans="1:114" s="740" customFormat="1" x14ac:dyDescent="0.35">
      <c r="A106" s="533" t="s">
        <v>657</v>
      </c>
      <c r="B106" s="743" t="s">
        <v>666</v>
      </c>
      <c r="C106" s="742"/>
      <c r="D106" s="742"/>
      <c r="E106" s="742"/>
      <c r="F106" s="742"/>
      <c r="G106" s="742"/>
      <c r="H106" s="742"/>
      <c r="I106" s="742"/>
      <c r="J106" s="742"/>
      <c r="K106" s="742"/>
      <c r="L106" s="742"/>
      <c r="M106" s="742"/>
      <c r="N106" s="742"/>
      <c r="O106" s="742"/>
      <c r="P106" s="742"/>
      <c r="Q106" s="742"/>
      <c r="R106" s="742"/>
      <c r="S106" s="742"/>
      <c r="T106" s="742"/>
      <c r="U106" s="742"/>
      <c r="V106" s="742"/>
      <c r="W106" s="742"/>
      <c r="X106" s="742"/>
      <c r="Y106" s="742"/>
      <c r="Z106" s="742"/>
      <c r="AA106" s="742"/>
      <c r="AB106" s="742"/>
      <c r="AC106" s="742"/>
      <c r="AD106" s="742"/>
      <c r="AE106" s="742"/>
      <c r="AF106" s="742"/>
      <c r="AG106" s="742"/>
      <c r="AH106" s="742"/>
      <c r="AI106" s="742"/>
      <c r="AJ106" s="742"/>
      <c r="AK106" s="742"/>
      <c r="AL106" s="742"/>
      <c r="AM106" s="742"/>
      <c r="AN106" s="742"/>
      <c r="AO106" s="742"/>
      <c r="AP106" s="742"/>
      <c r="AQ106" s="742"/>
      <c r="AR106" s="742"/>
      <c r="AS106" s="742"/>
      <c r="AT106" s="742"/>
      <c r="AU106" s="742"/>
      <c r="AV106" s="742"/>
      <c r="AW106" s="742"/>
      <c r="AX106" s="742"/>
      <c r="AY106" s="742"/>
      <c r="AZ106" s="742"/>
      <c r="BA106" s="742"/>
      <c r="BB106" s="742"/>
      <c r="BC106" s="742"/>
      <c r="BD106" s="742"/>
      <c r="BE106" s="742"/>
      <c r="BF106" s="742"/>
      <c r="BG106" s="742"/>
      <c r="BH106" s="742"/>
      <c r="BI106" s="742"/>
      <c r="BJ106" s="742"/>
      <c r="BK106" s="742"/>
      <c r="BL106" s="742"/>
      <c r="BM106" s="742"/>
      <c r="BN106" s="742"/>
      <c r="BO106" s="742"/>
      <c r="BP106" s="742"/>
      <c r="BQ106" s="742"/>
      <c r="BR106" s="742"/>
      <c r="BS106" s="742"/>
      <c r="BT106" s="742"/>
      <c r="BU106" s="742"/>
      <c r="BV106" s="742"/>
      <c r="BW106" s="742"/>
      <c r="BX106" s="742"/>
      <c r="BY106" s="742"/>
      <c r="BZ106" s="742"/>
      <c r="CA106" s="742"/>
      <c r="CB106" s="742"/>
      <c r="CC106" s="742"/>
      <c r="CD106" s="742"/>
      <c r="CE106" s="742"/>
      <c r="CF106" s="742"/>
      <c r="CG106" s="742"/>
      <c r="CH106" s="742"/>
      <c r="CI106" s="742"/>
      <c r="CJ106" s="742"/>
      <c r="CK106" s="742"/>
      <c r="CL106" s="742"/>
      <c r="CM106" s="742"/>
      <c r="CN106" s="742"/>
      <c r="CO106" s="742"/>
      <c r="CP106" s="742"/>
      <c r="CQ106" s="742"/>
      <c r="CR106" s="742"/>
      <c r="CS106" s="742"/>
      <c r="CT106" s="742"/>
      <c r="CU106" s="742"/>
      <c r="CV106" s="742"/>
      <c r="CW106" s="742"/>
    </row>
    <row r="107" spans="1:114" s="740" customFormat="1" x14ac:dyDescent="0.35">
      <c r="A107" s="533" t="s">
        <v>657</v>
      </c>
      <c r="B107" s="743" t="s">
        <v>143</v>
      </c>
      <c r="C107" s="742"/>
      <c r="D107" s="742"/>
      <c r="E107" s="742"/>
      <c r="F107" s="742"/>
      <c r="G107" s="742"/>
      <c r="H107" s="742"/>
      <c r="I107" s="742"/>
      <c r="J107" s="742"/>
      <c r="K107" s="742"/>
      <c r="L107" s="742"/>
      <c r="M107" s="742"/>
      <c r="N107" s="742"/>
      <c r="O107" s="742"/>
      <c r="P107" s="742"/>
      <c r="Q107" s="742"/>
      <c r="R107" s="742"/>
      <c r="S107" s="742"/>
      <c r="T107" s="742"/>
      <c r="U107" s="742"/>
      <c r="V107" s="742"/>
      <c r="W107" s="742"/>
      <c r="X107" s="742"/>
      <c r="Y107" s="742"/>
      <c r="Z107" s="742"/>
      <c r="AA107" s="742"/>
      <c r="AB107" s="742"/>
      <c r="AC107" s="742"/>
      <c r="AD107" s="742"/>
      <c r="AE107" s="742"/>
      <c r="AF107" s="742"/>
      <c r="AG107" s="742"/>
      <c r="AH107" s="742"/>
      <c r="AI107" s="742"/>
      <c r="AJ107" s="742"/>
      <c r="AK107" s="742"/>
      <c r="AL107" s="742"/>
      <c r="AM107" s="742"/>
      <c r="AN107" s="742"/>
      <c r="AO107" s="742"/>
      <c r="AP107" s="742"/>
      <c r="AQ107" s="742"/>
      <c r="AR107" s="742"/>
      <c r="AS107" s="742"/>
      <c r="AT107" s="742"/>
      <c r="AU107" s="742"/>
      <c r="AV107" s="742"/>
      <c r="AW107" s="742"/>
      <c r="AX107" s="742"/>
      <c r="AY107" s="742"/>
      <c r="AZ107" s="742"/>
      <c r="BA107" s="742"/>
      <c r="BB107" s="742"/>
      <c r="BC107" s="742"/>
      <c r="BD107" s="742"/>
      <c r="BE107" s="742"/>
      <c r="BF107" s="742"/>
      <c r="BG107" s="742"/>
      <c r="BH107" s="742"/>
      <c r="BI107" s="742"/>
      <c r="BJ107" s="742"/>
      <c r="BK107" s="742"/>
      <c r="BL107" s="742"/>
      <c r="BM107" s="742"/>
      <c r="BN107" s="742"/>
      <c r="BO107" s="742"/>
      <c r="BP107" s="742"/>
      <c r="BQ107" s="742"/>
      <c r="BR107" s="742"/>
      <c r="BS107" s="742"/>
      <c r="BT107" s="742"/>
      <c r="BU107" s="742"/>
      <c r="BV107" s="742"/>
      <c r="BW107" s="742"/>
      <c r="BX107" s="742"/>
      <c r="BY107" s="742"/>
      <c r="BZ107" s="742"/>
      <c r="CA107" s="742"/>
      <c r="CB107" s="742"/>
      <c r="CC107" s="742"/>
      <c r="CD107" s="742"/>
      <c r="CE107" s="742"/>
      <c r="CF107" s="742"/>
      <c r="CG107" s="742"/>
      <c r="CH107" s="742"/>
      <c r="CI107" s="742"/>
      <c r="CJ107" s="742"/>
      <c r="CK107" s="742"/>
      <c r="CL107" s="742"/>
      <c r="CM107" s="742"/>
      <c r="CN107" s="742"/>
      <c r="CO107" s="742"/>
      <c r="CP107" s="742"/>
      <c r="CQ107" s="742"/>
      <c r="CR107" s="742"/>
      <c r="CS107" s="742"/>
      <c r="CT107" s="742"/>
      <c r="CU107" s="742"/>
      <c r="CV107" s="742"/>
      <c r="CW107" s="742"/>
    </row>
    <row r="108" spans="1:114" s="533" customFormat="1" x14ac:dyDescent="0.35">
      <c r="B108" s="744"/>
      <c r="C108" s="745"/>
      <c r="D108" s="745"/>
      <c r="E108" s="745"/>
      <c r="F108" s="745"/>
      <c r="G108" s="745"/>
      <c r="H108" s="745"/>
      <c r="I108" s="745"/>
      <c r="J108" s="745"/>
      <c r="K108" s="745"/>
      <c r="L108" s="745"/>
      <c r="M108" s="745"/>
      <c r="N108" s="745"/>
      <c r="O108" s="745"/>
      <c r="P108" s="745"/>
      <c r="Q108" s="745"/>
      <c r="R108" s="745"/>
      <c r="S108" s="745"/>
      <c r="T108" s="745"/>
      <c r="U108" s="745"/>
      <c r="V108" s="745"/>
      <c r="W108" s="745"/>
      <c r="X108" s="745"/>
      <c r="Y108" s="745"/>
      <c r="Z108" s="745"/>
      <c r="AA108" s="745"/>
      <c r="AB108" s="745"/>
      <c r="AC108" s="745"/>
      <c r="AD108" s="745"/>
      <c r="AE108" s="745"/>
      <c r="AF108" s="745"/>
      <c r="AG108" s="745"/>
      <c r="AH108" s="745"/>
      <c r="AI108" s="745"/>
      <c r="AJ108" s="745"/>
      <c r="AK108" s="745"/>
      <c r="AL108" s="745"/>
      <c r="AM108" s="745"/>
      <c r="AN108" s="745"/>
      <c r="AO108" s="745"/>
      <c r="AP108" s="745"/>
      <c r="AQ108" s="745"/>
      <c r="AR108" s="745"/>
      <c r="AS108" s="745"/>
      <c r="AT108" s="745"/>
      <c r="AU108" s="745"/>
      <c r="AV108" s="745"/>
      <c r="AW108" s="745"/>
      <c r="AX108" s="745"/>
      <c r="AY108" s="745"/>
      <c r="AZ108" s="745"/>
      <c r="BA108" s="745"/>
      <c r="BB108" s="745"/>
      <c r="BC108" s="745"/>
      <c r="BD108" s="745"/>
      <c r="BE108" s="745"/>
      <c r="BF108" s="745"/>
      <c r="BG108" s="745"/>
      <c r="BH108" s="745"/>
      <c r="BI108" s="745"/>
      <c r="BJ108" s="745"/>
      <c r="BK108" s="745"/>
      <c r="BL108" s="745"/>
      <c r="BM108" s="745"/>
      <c r="BN108" s="745"/>
      <c r="BO108" s="745"/>
      <c r="BP108" s="745"/>
      <c r="BQ108" s="745"/>
      <c r="BR108" s="745"/>
      <c r="BS108" s="745"/>
      <c r="BT108" s="745"/>
      <c r="BU108" s="745"/>
      <c r="BV108" s="745"/>
      <c r="BW108" s="745"/>
      <c r="BX108" s="745"/>
      <c r="BY108" s="745"/>
      <c r="BZ108" s="745"/>
      <c r="CA108" s="745"/>
      <c r="CB108" s="745"/>
      <c r="CC108" s="745"/>
      <c r="CD108" s="745"/>
    </row>
    <row r="109" spans="1:114" s="5" customFormat="1" x14ac:dyDescent="0.35">
      <c r="A109" s="69"/>
      <c r="B109" s="559" t="s">
        <v>688</v>
      </c>
      <c r="C109" s="524"/>
      <c r="D109" s="524"/>
      <c r="E109" s="524"/>
      <c r="F109" s="524"/>
      <c r="G109" s="524"/>
      <c r="H109" s="524"/>
      <c r="I109" s="524"/>
      <c r="J109" s="524"/>
      <c r="K109" s="524"/>
      <c r="L109" s="524"/>
      <c r="M109" s="524"/>
      <c r="N109" s="524"/>
      <c r="O109" s="524"/>
      <c r="P109" s="524"/>
      <c r="Q109" s="209"/>
      <c r="R109" s="209"/>
      <c r="S109" s="209"/>
      <c r="T109" s="525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</row>
    <row r="110" spans="1:114" s="5" customFormat="1" x14ac:dyDescent="0.35">
      <c r="A110" s="69"/>
      <c r="B110" s="534" t="s">
        <v>34</v>
      </c>
      <c r="C110" s="538"/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40"/>
      <c r="R110" s="540"/>
      <c r="S110" s="539"/>
      <c r="T110" s="541"/>
      <c r="U110" s="540"/>
      <c r="V110" s="540"/>
      <c r="W110" s="540"/>
      <c r="X110" s="540"/>
      <c r="Y110" s="540"/>
      <c r="Z110" s="540"/>
      <c r="AA110" s="540"/>
      <c r="AB110" s="540"/>
      <c r="AC110" s="540"/>
      <c r="AD110" s="540"/>
      <c r="AE110" s="542"/>
      <c r="AF110" s="542"/>
      <c r="AG110" s="542"/>
      <c r="AH110" s="542"/>
      <c r="AI110" s="542"/>
      <c r="AJ110" s="542"/>
      <c r="AK110" s="542"/>
      <c r="AL110" s="542"/>
      <c r="AM110" s="542"/>
      <c r="AN110" s="542"/>
      <c r="AO110" s="542"/>
      <c r="AP110" s="543"/>
      <c r="AQ110" s="543"/>
      <c r="AR110" s="543"/>
      <c r="AS110" s="543"/>
      <c r="AT110" s="543"/>
      <c r="AU110" s="543"/>
      <c r="AV110" s="543"/>
      <c r="AW110" s="543"/>
      <c r="AX110" s="543"/>
      <c r="AY110" s="543"/>
      <c r="AZ110" s="543"/>
      <c r="BA110" s="543"/>
      <c r="BB110" s="543"/>
      <c r="BC110" s="543"/>
      <c r="BD110" s="543"/>
      <c r="BE110" s="543"/>
      <c r="BF110" s="543"/>
      <c r="BG110" s="543"/>
      <c r="BH110" s="543"/>
      <c r="BI110" s="543"/>
      <c r="BJ110" s="543"/>
      <c r="BK110" s="543"/>
      <c r="BL110" s="543"/>
      <c r="BM110" s="543"/>
      <c r="BN110" s="543"/>
      <c r="BO110" s="543"/>
      <c r="BP110" s="543"/>
      <c r="BQ110" s="543"/>
      <c r="BR110" s="543"/>
      <c r="BS110" s="543"/>
      <c r="BT110" s="543"/>
      <c r="BU110" s="543"/>
      <c r="BV110" s="543"/>
      <c r="BW110" s="543"/>
      <c r="BX110" s="543"/>
      <c r="BY110" s="543"/>
      <c r="BZ110" s="543"/>
      <c r="CA110" s="543"/>
      <c r="CB110" s="543"/>
      <c r="CC110" s="543"/>
      <c r="CD110" s="543"/>
      <c r="CE110" s="543"/>
      <c r="CF110" s="543"/>
      <c r="CG110" s="543"/>
      <c r="CH110" s="543"/>
      <c r="CI110" s="543"/>
      <c r="CJ110" s="543"/>
      <c r="CK110" s="543"/>
      <c r="CL110" s="543"/>
      <c r="CM110" s="543"/>
      <c r="CN110" s="543"/>
      <c r="CO110" s="543"/>
      <c r="CP110" s="543"/>
      <c r="CQ110" s="543"/>
      <c r="CR110" s="543"/>
      <c r="CS110" s="543"/>
      <c r="CT110" s="543"/>
      <c r="CU110" s="543"/>
      <c r="CV110" s="543"/>
      <c r="CW110" s="543"/>
      <c r="CX110" s="543"/>
      <c r="CY110" s="543"/>
      <c r="CZ110" s="543"/>
      <c r="DA110" s="543"/>
      <c r="DB110" s="543"/>
      <c r="DC110" s="543"/>
      <c r="DD110" s="543"/>
      <c r="DE110" s="543"/>
      <c r="DF110" s="543"/>
      <c r="DG110" s="543"/>
      <c r="DH110" s="543"/>
      <c r="DI110" s="543"/>
      <c r="DJ110" s="543"/>
    </row>
    <row r="111" spans="1:114" s="5" customFormat="1" x14ac:dyDescent="0.35">
      <c r="A111" s="69"/>
      <c r="B111" s="70"/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110"/>
      <c r="R111" s="110"/>
      <c r="S111" s="318"/>
      <c r="T111" s="109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</row>
    <row r="112" spans="1:114" s="5" customFormat="1" x14ac:dyDescent="0.35">
      <c r="A112" s="69" t="s">
        <v>80</v>
      </c>
      <c r="B112" s="69" t="s">
        <v>225</v>
      </c>
      <c r="C112" s="579">
        <v>0.9</v>
      </c>
      <c r="D112" s="580">
        <f>C112</f>
        <v>0.9</v>
      </c>
      <c r="E112" s="580">
        <f t="shared" ref="E112:F113" si="215">D112</f>
        <v>0.9</v>
      </c>
      <c r="F112" s="580">
        <f t="shared" si="215"/>
        <v>0.9</v>
      </c>
      <c r="G112" s="580">
        <f t="shared" ref="G112:G113" si="216">F112</f>
        <v>0.9</v>
      </c>
      <c r="H112" s="580">
        <f t="shared" ref="H112:H113" si="217">G112</f>
        <v>0.9</v>
      </c>
      <c r="I112" s="580">
        <f t="shared" ref="I112:I113" si="218">H112</f>
        <v>0.9</v>
      </c>
      <c r="J112" s="580">
        <f t="shared" ref="J112:J113" si="219">I112</f>
        <v>0.9</v>
      </c>
      <c r="K112" s="580">
        <f t="shared" ref="K112:K113" si="220">J112</f>
        <v>0.9</v>
      </c>
      <c r="L112" s="580">
        <f t="shared" ref="L112:L113" si="221">K112</f>
        <v>0.9</v>
      </c>
      <c r="M112" s="580">
        <f t="shared" ref="M112:M113" si="222">L112</f>
        <v>0.9</v>
      </c>
      <c r="N112" s="580">
        <f t="shared" ref="N112:N113" si="223">M112</f>
        <v>0.9</v>
      </c>
      <c r="O112" s="580">
        <f t="shared" ref="O112:O113" si="224">N112</f>
        <v>0.9</v>
      </c>
      <c r="P112" s="580">
        <f t="shared" ref="P112:P113" si="225">O112</f>
        <v>0.9</v>
      </c>
      <c r="Q112" s="580">
        <f t="shared" ref="Q112:Q113" si="226">P112</f>
        <v>0.9</v>
      </c>
      <c r="R112" s="580">
        <f t="shared" ref="R112:R113" si="227">Q112</f>
        <v>0.9</v>
      </c>
      <c r="S112" s="580">
        <f t="shared" ref="S112:S113" si="228">R112</f>
        <v>0.9</v>
      </c>
      <c r="T112" s="580">
        <f t="shared" ref="T112:T113" si="229">S112</f>
        <v>0.9</v>
      </c>
      <c r="U112" s="580">
        <f t="shared" ref="U112:U113" si="230">T112</f>
        <v>0.9</v>
      </c>
      <c r="V112" s="580">
        <f t="shared" ref="V112:V113" si="231">U112</f>
        <v>0.9</v>
      </c>
      <c r="W112" s="580">
        <f t="shared" ref="W112:W113" si="232">V112</f>
        <v>0.9</v>
      </c>
      <c r="X112" s="580">
        <f t="shared" ref="X112:X113" si="233">W112</f>
        <v>0.9</v>
      </c>
      <c r="Y112" s="580">
        <f t="shared" ref="Y112:Y113" si="234">X112</f>
        <v>0.9</v>
      </c>
      <c r="Z112" s="580">
        <f t="shared" ref="Z112:Z113" si="235">Y112</f>
        <v>0.9</v>
      </c>
      <c r="AA112" s="580">
        <f t="shared" ref="AA112:AA113" si="236">Z112</f>
        <v>0.9</v>
      </c>
      <c r="AB112" s="580">
        <f t="shared" ref="AB112:AB113" si="237">AA112</f>
        <v>0.9</v>
      </c>
      <c r="AC112" s="580">
        <f t="shared" ref="AC112:AC113" si="238">AB112</f>
        <v>0.9</v>
      </c>
      <c r="AD112" s="580">
        <f t="shared" ref="AD112:AD113" si="239">AC112</f>
        <v>0.9</v>
      </c>
      <c r="AE112" s="580">
        <f t="shared" ref="AE112:AE113" si="240">AD112</f>
        <v>0.9</v>
      </c>
      <c r="AF112" s="580">
        <f t="shared" ref="AF112:AF113" si="241">AE112</f>
        <v>0.9</v>
      </c>
      <c r="AG112" s="580">
        <f t="shared" ref="AG112:AG113" si="242">AF112</f>
        <v>0.9</v>
      </c>
      <c r="AH112" s="580">
        <f t="shared" ref="AH112:AH113" si="243">AG112</f>
        <v>0.9</v>
      </c>
      <c r="AI112" s="580">
        <f t="shared" ref="AI112:AI113" si="244">AH112</f>
        <v>0.9</v>
      </c>
      <c r="AJ112" s="580">
        <f t="shared" ref="AJ112:AJ113" si="245">AI112</f>
        <v>0.9</v>
      </c>
      <c r="AK112" s="580">
        <f t="shared" ref="AK112:AK113" si="246">AJ112</f>
        <v>0.9</v>
      </c>
      <c r="AL112" s="580">
        <f t="shared" ref="AL112:AL113" si="247">AK112</f>
        <v>0.9</v>
      </c>
      <c r="AM112" s="580">
        <f t="shared" ref="AM112:AM113" si="248">AL112</f>
        <v>0.9</v>
      </c>
      <c r="AN112" s="580">
        <f t="shared" ref="AN112:AN113" si="249">AM112</f>
        <v>0.9</v>
      </c>
      <c r="AO112" s="580">
        <f t="shared" ref="AO112:AO113" si="250">AN112</f>
        <v>0.9</v>
      </c>
      <c r="AP112" s="580">
        <f t="shared" ref="AP112:AP113" si="251">AO112</f>
        <v>0.9</v>
      </c>
      <c r="AQ112" s="580">
        <f t="shared" ref="AQ112:AQ113" si="252">AP112</f>
        <v>0.9</v>
      </c>
      <c r="AR112" s="580">
        <f t="shared" ref="AR112:AR113" si="253">AQ112</f>
        <v>0.9</v>
      </c>
      <c r="AS112" s="580">
        <f t="shared" ref="AS112:AS113" si="254">AR112</f>
        <v>0.9</v>
      </c>
      <c r="AT112" s="580">
        <f t="shared" ref="AT112:AT113" si="255">AS112</f>
        <v>0.9</v>
      </c>
      <c r="AU112" s="580">
        <f t="shared" ref="AU112:AU113" si="256">AT112</f>
        <v>0.9</v>
      </c>
      <c r="AV112" s="580">
        <f t="shared" ref="AV112:AV113" si="257">AU112</f>
        <v>0.9</v>
      </c>
      <c r="AW112" s="580">
        <f t="shared" ref="AW112:AW113" si="258">AV112</f>
        <v>0.9</v>
      </c>
      <c r="AX112" s="580">
        <f t="shared" ref="AX112:AX113" si="259">AW112</f>
        <v>0.9</v>
      </c>
      <c r="AY112" s="580">
        <f t="shared" ref="AY112:AY113" si="260">AX112</f>
        <v>0.9</v>
      </c>
      <c r="AZ112" s="580">
        <f t="shared" ref="AZ112:AZ113" si="261">AY112</f>
        <v>0.9</v>
      </c>
      <c r="BA112" s="580">
        <f t="shared" ref="BA112:BA113" si="262">AZ112</f>
        <v>0.9</v>
      </c>
      <c r="BB112" s="580">
        <f t="shared" ref="BB112:BB113" si="263">BA112</f>
        <v>0.9</v>
      </c>
      <c r="BC112" s="580">
        <f t="shared" ref="BC112:BC113" si="264">BB112</f>
        <v>0.9</v>
      </c>
      <c r="BD112" s="580">
        <f t="shared" ref="BD112:BD113" si="265">BC112</f>
        <v>0.9</v>
      </c>
      <c r="BE112" s="580">
        <f t="shared" ref="BE112:BE113" si="266">BD112</f>
        <v>0.9</v>
      </c>
      <c r="BF112" s="580">
        <f t="shared" ref="BF112:BF113" si="267">BE112</f>
        <v>0.9</v>
      </c>
      <c r="BG112" s="580">
        <f t="shared" ref="BG112:BG113" si="268">BF112</f>
        <v>0.9</v>
      </c>
      <c r="BH112" s="580">
        <f t="shared" ref="BH112:BH113" si="269">BG112</f>
        <v>0.9</v>
      </c>
      <c r="BI112" s="580">
        <f t="shared" ref="BI112:BI113" si="270">BH112</f>
        <v>0.9</v>
      </c>
      <c r="BJ112" s="580">
        <f t="shared" ref="BJ112:BJ113" si="271">BI112</f>
        <v>0.9</v>
      </c>
      <c r="BK112" s="580">
        <f t="shared" ref="BK112:BK113" si="272">BJ112</f>
        <v>0.9</v>
      </c>
      <c r="BL112" s="580">
        <f t="shared" ref="BL112:BL113" si="273">BK112</f>
        <v>0.9</v>
      </c>
      <c r="BM112" s="580">
        <f t="shared" ref="BM112:BM113" si="274">BL112</f>
        <v>0.9</v>
      </c>
      <c r="BN112" s="580">
        <f t="shared" ref="BN112:BN113" si="275">BM112</f>
        <v>0.9</v>
      </c>
      <c r="BO112" s="580">
        <f t="shared" ref="BO112:BO113" si="276">BN112</f>
        <v>0.9</v>
      </c>
      <c r="BP112" s="580">
        <f t="shared" ref="BP112:BP113" si="277">BO112</f>
        <v>0.9</v>
      </c>
      <c r="BQ112" s="580">
        <f t="shared" ref="BQ112:BQ113" si="278">BP112</f>
        <v>0.9</v>
      </c>
      <c r="BR112" s="580">
        <f t="shared" ref="BR112:BR113" si="279">BQ112</f>
        <v>0.9</v>
      </c>
      <c r="BS112" s="580">
        <f t="shared" ref="BS112:BS113" si="280">BR112</f>
        <v>0.9</v>
      </c>
      <c r="BT112" s="580">
        <f t="shared" ref="BT112:BT113" si="281">BS112</f>
        <v>0.9</v>
      </c>
      <c r="BU112" s="580">
        <f t="shared" ref="BU112:BU113" si="282">BT112</f>
        <v>0.9</v>
      </c>
      <c r="BV112" s="580">
        <f t="shared" ref="BV112:BV113" si="283">BU112</f>
        <v>0.9</v>
      </c>
      <c r="BW112" s="580">
        <f t="shared" ref="BW112:BW113" si="284">BV112</f>
        <v>0.9</v>
      </c>
      <c r="BX112" s="580">
        <f t="shared" ref="BX112:BX113" si="285">BW112</f>
        <v>0.9</v>
      </c>
      <c r="BY112" s="580">
        <f t="shared" ref="BY112:BY113" si="286">BX112</f>
        <v>0.9</v>
      </c>
      <c r="BZ112" s="580">
        <f t="shared" ref="BZ112:BZ113" si="287">BY112</f>
        <v>0.9</v>
      </c>
      <c r="CA112" s="580">
        <f t="shared" ref="CA112:CA113" si="288">BZ112</f>
        <v>0.9</v>
      </c>
      <c r="CB112" s="580">
        <f t="shared" ref="CB112:CB113" si="289">CA112</f>
        <v>0.9</v>
      </c>
      <c r="CC112" s="580">
        <f t="shared" ref="CC112:CC113" si="290">CB112</f>
        <v>0.9</v>
      </c>
      <c r="CD112" s="580">
        <f t="shared" ref="CD112:CD113" si="291">CC112</f>
        <v>0.9</v>
      </c>
      <c r="CE112" s="580">
        <f t="shared" ref="CE112:CE113" si="292">CD112</f>
        <v>0.9</v>
      </c>
      <c r="CF112" s="580">
        <f t="shared" ref="CF112:CF113" si="293">CE112</f>
        <v>0.9</v>
      </c>
      <c r="CG112" s="580">
        <f t="shared" ref="CG112:CG113" si="294">CF112</f>
        <v>0.9</v>
      </c>
      <c r="CH112" s="580">
        <f t="shared" ref="CH112:CH113" si="295">CG112</f>
        <v>0.9</v>
      </c>
      <c r="CI112" s="580">
        <f t="shared" ref="CI112:CI113" si="296">CH112</f>
        <v>0.9</v>
      </c>
      <c r="CJ112" s="580">
        <f t="shared" ref="CJ112:CJ113" si="297">CI112</f>
        <v>0.9</v>
      </c>
      <c r="CK112" s="580">
        <f t="shared" ref="CK112:CK113" si="298">CJ112</f>
        <v>0.9</v>
      </c>
      <c r="CL112" s="580">
        <f t="shared" ref="CL112:CL113" si="299">CK112</f>
        <v>0.9</v>
      </c>
      <c r="CM112" s="580">
        <f t="shared" ref="CM112:CM113" si="300">CL112</f>
        <v>0.9</v>
      </c>
      <c r="CN112" s="580">
        <f t="shared" ref="CN112:CN113" si="301">CM112</f>
        <v>0.9</v>
      </c>
      <c r="CO112" s="580">
        <f t="shared" ref="CO112:CO113" si="302">CN112</f>
        <v>0.9</v>
      </c>
      <c r="CP112" s="580">
        <f t="shared" ref="CP112:CP113" si="303">CO112</f>
        <v>0.9</v>
      </c>
      <c r="CQ112" s="580">
        <f t="shared" ref="CQ112:CQ113" si="304">CP112</f>
        <v>0.9</v>
      </c>
      <c r="CR112" s="580">
        <f t="shared" ref="CR112:CR113" si="305">CQ112</f>
        <v>0.9</v>
      </c>
      <c r="CS112" s="580">
        <f t="shared" ref="CS112:CS113" si="306">CR112</f>
        <v>0.9</v>
      </c>
      <c r="CT112" s="580">
        <f t="shared" ref="CT112:CT113" si="307">CS112</f>
        <v>0.9</v>
      </c>
      <c r="CU112" s="580">
        <f t="shared" ref="CU112:CU113" si="308">CT112</f>
        <v>0.9</v>
      </c>
      <c r="CV112" s="580">
        <f t="shared" ref="CV112:CV113" si="309">CU112</f>
        <v>0.9</v>
      </c>
      <c r="CW112" s="580">
        <f t="shared" ref="CW112:CW113" si="310">CV112</f>
        <v>0.9</v>
      </c>
      <c r="CX112" s="580">
        <f t="shared" ref="CX112:CX113" si="311">CW112</f>
        <v>0.9</v>
      </c>
      <c r="CY112" s="580">
        <f t="shared" ref="CY112:CY113" si="312">CX112</f>
        <v>0.9</v>
      </c>
      <c r="CZ112" s="580">
        <f t="shared" ref="CZ112:CZ113" si="313">CY112</f>
        <v>0.9</v>
      </c>
      <c r="DA112" s="580">
        <f t="shared" ref="DA112:DA113" si="314">CZ112</f>
        <v>0.9</v>
      </c>
      <c r="DB112" s="580">
        <f t="shared" ref="DB112:DB113" si="315">DA112</f>
        <v>0.9</v>
      </c>
      <c r="DC112" s="580">
        <f t="shared" ref="DC112:DC113" si="316">DB112</f>
        <v>0.9</v>
      </c>
      <c r="DD112" s="580">
        <f t="shared" ref="DD112:DD113" si="317">DC112</f>
        <v>0.9</v>
      </c>
      <c r="DE112" s="580">
        <f t="shared" ref="DE112:DE113" si="318">DD112</f>
        <v>0.9</v>
      </c>
      <c r="DF112" s="580">
        <f t="shared" ref="DF112:DF113" si="319">DE112</f>
        <v>0.9</v>
      </c>
      <c r="DG112" s="580">
        <f t="shared" ref="DG112:DG113" si="320">DF112</f>
        <v>0.9</v>
      </c>
      <c r="DH112" s="580">
        <f t="shared" ref="DH112:DH113" si="321">DG112</f>
        <v>0.9</v>
      </c>
      <c r="DI112" s="580">
        <f t="shared" ref="DI112:DI113" si="322">DH112</f>
        <v>0.9</v>
      </c>
      <c r="DJ112" s="580">
        <f t="shared" ref="DJ112:DJ113" si="323">DI112</f>
        <v>0.9</v>
      </c>
    </row>
    <row r="113" spans="1:114" s="5" customFormat="1" x14ac:dyDescent="0.35">
      <c r="A113" s="69" t="s">
        <v>80</v>
      </c>
      <c r="B113" s="69" t="s">
        <v>226</v>
      </c>
      <c r="C113" s="579">
        <v>1</v>
      </c>
      <c r="D113" s="580">
        <f>C113</f>
        <v>1</v>
      </c>
      <c r="E113" s="580">
        <f t="shared" si="215"/>
        <v>1</v>
      </c>
      <c r="F113" s="580">
        <f>E113</f>
        <v>1</v>
      </c>
      <c r="G113" s="580">
        <f t="shared" si="216"/>
        <v>1</v>
      </c>
      <c r="H113" s="580">
        <f t="shared" si="217"/>
        <v>1</v>
      </c>
      <c r="I113" s="580">
        <f t="shared" si="218"/>
        <v>1</v>
      </c>
      <c r="J113" s="580">
        <f t="shared" si="219"/>
        <v>1</v>
      </c>
      <c r="K113" s="580">
        <f t="shared" si="220"/>
        <v>1</v>
      </c>
      <c r="L113" s="580">
        <f t="shared" si="221"/>
        <v>1</v>
      </c>
      <c r="M113" s="580">
        <f t="shared" si="222"/>
        <v>1</v>
      </c>
      <c r="N113" s="580">
        <f t="shared" si="223"/>
        <v>1</v>
      </c>
      <c r="O113" s="580">
        <f t="shared" si="224"/>
        <v>1</v>
      </c>
      <c r="P113" s="580">
        <f t="shared" si="225"/>
        <v>1</v>
      </c>
      <c r="Q113" s="580">
        <f t="shared" si="226"/>
        <v>1</v>
      </c>
      <c r="R113" s="580">
        <f t="shared" si="227"/>
        <v>1</v>
      </c>
      <c r="S113" s="580">
        <f t="shared" si="228"/>
        <v>1</v>
      </c>
      <c r="T113" s="580">
        <f t="shared" si="229"/>
        <v>1</v>
      </c>
      <c r="U113" s="580">
        <f t="shared" si="230"/>
        <v>1</v>
      </c>
      <c r="V113" s="580">
        <f t="shared" si="231"/>
        <v>1</v>
      </c>
      <c r="W113" s="580">
        <f t="shared" si="232"/>
        <v>1</v>
      </c>
      <c r="X113" s="580">
        <f t="shared" si="233"/>
        <v>1</v>
      </c>
      <c r="Y113" s="580">
        <f t="shared" si="234"/>
        <v>1</v>
      </c>
      <c r="Z113" s="580">
        <f t="shared" si="235"/>
        <v>1</v>
      </c>
      <c r="AA113" s="580">
        <f t="shared" si="236"/>
        <v>1</v>
      </c>
      <c r="AB113" s="580">
        <f t="shared" si="237"/>
        <v>1</v>
      </c>
      <c r="AC113" s="580">
        <f t="shared" si="238"/>
        <v>1</v>
      </c>
      <c r="AD113" s="580">
        <f t="shared" si="239"/>
        <v>1</v>
      </c>
      <c r="AE113" s="580">
        <f t="shared" si="240"/>
        <v>1</v>
      </c>
      <c r="AF113" s="580">
        <f t="shared" si="241"/>
        <v>1</v>
      </c>
      <c r="AG113" s="580">
        <f t="shared" si="242"/>
        <v>1</v>
      </c>
      <c r="AH113" s="580">
        <f t="shared" si="243"/>
        <v>1</v>
      </c>
      <c r="AI113" s="580">
        <f t="shared" si="244"/>
        <v>1</v>
      </c>
      <c r="AJ113" s="580">
        <f t="shared" si="245"/>
        <v>1</v>
      </c>
      <c r="AK113" s="580">
        <f t="shared" si="246"/>
        <v>1</v>
      </c>
      <c r="AL113" s="580">
        <f t="shared" si="247"/>
        <v>1</v>
      </c>
      <c r="AM113" s="580">
        <f t="shared" si="248"/>
        <v>1</v>
      </c>
      <c r="AN113" s="580">
        <f t="shared" si="249"/>
        <v>1</v>
      </c>
      <c r="AO113" s="580">
        <f t="shared" si="250"/>
        <v>1</v>
      </c>
      <c r="AP113" s="580">
        <f t="shared" si="251"/>
        <v>1</v>
      </c>
      <c r="AQ113" s="580">
        <f t="shared" si="252"/>
        <v>1</v>
      </c>
      <c r="AR113" s="580">
        <f t="shared" si="253"/>
        <v>1</v>
      </c>
      <c r="AS113" s="580">
        <f t="shared" si="254"/>
        <v>1</v>
      </c>
      <c r="AT113" s="580">
        <f t="shared" si="255"/>
        <v>1</v>
      </c>
      <c r="AU113" s="580">
        <f t="shared" si="256"/>
        <v>1</v>
      </c>
      <c r="AV113" s="580">
        <f t="shared" si="257"/>
        <v>1</v>
      </c>
      <c r="AW113" s="580">
        <f t="shared" si="258"/>
        <v>1</v>
      </c>
      <c r="AX113" s="580">
        <f t="shared" si="259"/>
        <v>1</v>
      </c>
      <c r="AY113" s="580">
        <f t="shared" si="260"/>
        <v>1</v>
      </c>
      <c r="AZ113" s="580">
        <f t="shared" si="261"/>
        <v>1</v>
      </c>
      <c r="BA113" s="580">
        <f t="shared" si="262"/>
        <v>1</v>
      </c>
      <c r="BB113" s="580">
        <f t="shared" si="263"/>
        <v>1</v>
      </c>
      <c r="BC113" s="580">
        <f t="shared" si="264"/>
        <v>1</v>
      </c>
      <c r="BD113" s="580">
        <f t="shared" si="265"/>
        <v>1</v>
      </c>
      <c r="BE113" s="580">
        <f t="shared" si="266"/>
        <v>1</v>
      </c>
      <c r="BF113" s="580">
        <f t="shared" si="267"/>
        <v>1</v>
      </c>
      <c r="BG113" s="580">
        <f t="shared" si="268"/>
        <v>1</v>
      </c>
      <c r="BH113" s="580">
        <f t="shared" si="269"/>
        <v>1</v>
      </c>
      <c r="BI113" s="580">
        <f t="shared" si="270"/>
        <v>1</v>
      </c>
      <c r="BJ113" s="580">
        <f t="shared" si="271"/>
        <v>1</v>
      </c>
      <c r="BK113" s="580">
        <f t="shared" si="272"/>
        <v>1</v>
      </c>
      <c r="BL113" s="580">
        <f t="shared" si="273"/>
        <v>1</v>
      </c>
      <c r="BM113" s="580">
        <f t="shared" si="274"/>
        <v>1</v>
      </c>
      <c r="BN113" s="580">
        <f t="shared" si="275"/>
        <v>1</v>
      </c>
      <c r="BO113" s="580">
        <f t="shared" si="276"/>
        <v>1</v>
      </c>
      <c r="BP113" s="580">
        <f t="shared" si="277"/>
        <v>1</v>
      </c>
      <c r="BQ113" s="580">
        <f t="shared" si="278"/>
        <v>1</v>
      </c>
      <c r="BR113" s="580">
        <f t="shared" si="279"/>
        <v>1</v>
      </c>
      <c r="BS113" s="580">
        <f t="shared" si="280"/>
        <v>1</v>
      </c>
      <c r="BT113" s="580">
        <f t="shared" si="281"/>
        <v>1</v>
      </c>
      <c r="BU113" s="580">
        <f t="shared" si="282"/>
        <v>1</v>
      </c>
      <c r="BV113" s="580">
        <f t="shared" si="283"/>
        <v>1</v>
      </c>
      <c r="BW113" s="580">
        <f t="shared" si="284"/>
        <v>1</v>
      </c>
      <c r="BX113" s="580">
        <f t="shared" si="285"/>
        <v>1</v>
      </c>
      <c r="BY113" s="580">
        <f t="shared" si="286"/>
        <v>1</v>
      </c>
      <c r="BZ113" s="580">
        <f t="shared" si="287"/>
        <v>1</v>
      </c>
      <c r="CA113" s="580">
        <f t="shared" si="288"/>
        <v>1</v>
      </c>
      <c r="CB113" s="580">
        <f t="shared" si="289"/>
        <v>1</v>
      </c>
      <c r="CC113" s="580">
        <f t="shared" si="290"/>
        <v>1</v>
      </c>
      <c r="CD113" s="580">
        <f t="shared" si="291"/>
        <v>1</v>
      </c>
      <c r="CE113" s="580">
        <f t="shared" si="292"/>
        <v>1</v>
      </c>
      <c r="CF113" s="580">
        <f t="shared" si="293"/>
        <v>1</v>
      </c>
      <c r="CG113" s="580">
        <f t="shared" si="294"/>
        <v>1</v>
      </c>
      <c r="CH113" s="580">
        <f t="shared" si="295"/>
        <v>1</v>
      </c>
      <c r="CI113" s="580">
        <f t="shared" si="296"/>
        <v>1</v>
      </c>
      <c r="CJ113" s="580">
        <f t="shared" si="297"/>
        <v>1</v>
      </c>
      <c r="CK113" s="580">
        <f t="shared" si="298"/>
        <v>1</v>
      </c>
      <c r="CL113" s="580">
        <f t="shared" si="299"/>
        <v>1</v>
      </c>
      <c r="CM113" s="580">
        <f t="shared" si="300"/>
        <v>1</v>
      </c>
      <c r="CN113" s="580">
        <f t="shared" si="301"/>
        <v>1</v>
      </c>
      <c r="CO113" s="580">
        <f t="shared" si="302"/>
        <v>1</v>
      </c>
      <c r="CP113" s="580">
        <f t="shared" si="303"/>
        <v>1</v>
      </c>
      <c r="CQ113" s="580">
        <f t="shared" si="304"/>
        <v>1</v>
      </c>
      <c r="CR113" s="580">
        <f t="shared" si="305"/>
        <v>1</v>
      </c>
      <c r="CS113" s="580">
        <f t="shared" si="306"/>
        <v>1</v>
      </c>
      <c r="CT113" s="580">
        <f t="shared" si="307"/>
        <v>1</v>
      </c>
      <c r="CU113" s="580">
        <f t="shared" si="308"/>
        <v>1</v>
      </c>
      <c r="CV113" s="580">
        <f t="shared" si="309"/>
        <v>1</v>
      </c>
      <c r="CW113" s="580">
        <f t="shared" si="310"/>
        <v>1</v>
      </c>
      <c r="CX113" s="580">
        <f t="shared" si="311"/>
        <v>1</v>
      </c>
      <c r="CY113" s="580">
        <f t="shared" si="312"/>
        <v>1</v>
      </c>
      <c r="CZ113" s="580">
        <f t="shared" si="313"/>
        <v>1</v>
      </c>
      <c r="DA113" s="580">
        <f t="shared" si="314"/>
        <v>1</v>
      </c>
      <c r="DB113" s="580">
        <f t="shared" si="315"/>
        <v>1</v>
      </c>
      <c r="DC113" s="580">
        <f t="shared" si="316"/>
        <v>1</v>
      </c>
      <c r="DD113" s="580">
        <f t="shared" si="317"/>
        <v>1</v>
      </c>
      <c r="DE113" s="580">
        <f t="shared" si="318"/>
        <v>1</v>
      </c>
      <c r="DF113" s="580">
        <f t="shared" si="319"/>
        <v>1</v>
      </c>
      <c r="DG113" s="580">
        <f t="shared" si="320"/>
        <v>1</v>
      </c>
      <c r="DH113" s="580">
        <f t="shared" si="321"/>
        <v>1</v>
      </c>
      <c r="DI113" s="580">
        <f t="shared" si="322"/>
        <v>1</v>
      </c>
      <c r="DJ113" s="580">
        <f t="shared" si="323"/>
        <v>1</v>
      </c>
    </row>
    <row r="114" spans="1:114" s="5" customFormat="1" x14ac:dyDescent="0.35">
      <c r="A114" s="69"/>
      <c r="B114" s="70"/>
      <c r="C114" s="317"/>
      <c r="D114" s="318"/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  <c r="O114" s="318"/>
      <c r="P114" s="318"/>
      <c r="Q114" s="110"/>
      <c r="R114" s="110"/>
      <c r="S114" s="318"/>
      <c r="T114" s="109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</row>
    <row r="115" spans="1:114" s="5" customFormat="1" x14ac:dyDescent="0.35">
      <c r="B115" s="444" t="s">
        <v>224</v>
      </c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  <c r="U115" s="375"/>
      <c r="V115" s="375"/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75"/>
      <c r="AM115" s="375"/>
      <c r="AN115" s="375"/>
      <c r="AO115" s="375"/>
      <c r="AP115" s="375"/>
      <c r="AQ115" s="375"/>
      <c r="AR115" s="375"/>
      <c r="AS115" s="375"/>
      <c r="AT115" s="375"/>
      <c r="AU115" s="375"/>
      <c r="AV115" s="375"/>
      <c r="AW115" s="375"/>
      <c r="AX115" s="375"/>
      <c r="AY115" s="375"/>
      <c r="AZ115" s="375"/>
      <c r="BA115" s="375"/>
      <c r="BB115" s="375"/>
      <c r="BC115" s="375"/>
      <c r="BD115" s="375"/>
      <c r="BE115" s="375"/>
      <c r="BF115" s="375"/>
      <c r="BG115" s="375"/>
      <c r="BH115" s="375"/>
      <c r="BI115" s="375"/>
      <c r="BJ115" s="375"/>
      <c r="BK115" s="375"/>
      <c r="BL115" s="375"/>
      <c r="BM115" s="375"/>
      <c r="BN115" s="375"/>
      <c r="BO115" s="375"/>
      <c r="BP115" s="375"/>
      <c r="BQ115" s="375"/>
      <c r="BR115" s="375"/>
      <c r="BS115" s="375"/>
      <c r="BT115" s="375"/>
      <c r="BU115" s="375"/>
      <c r="BV115" s="375"/>
      <c r="BW115" s="375"/>
      <c r="BX115" s="375"/>
      <c r="BY115" s="375"/>
      <c r="BZ115" s="375"/>
      <c r="CA115" s="375"/>
      <c r="CB115" s="375"/>
      <c r="CC115" s="375"/>
      <c r="CD115" s="375"/>
      <c r="CE115" s="375"/>
      <c r="CF115" s="375"/>
      <c r="CG115" s="375"/>
      <c r="CH115" s="375"/>
      <c r="CI115" s="375"/>
      <c r="CJ115" s="375"/>
      <c r="CK115" s="375"/>
      <c r="CL115" s="375"/>
      <c r="CM115" s="375"/>
      <c r="CN115" s="375"/>
      <c r="CO115" s="375"/>
      <c r="CP115" s="375"/>
      <c r="CQ115" s="375"/>
      <c r="CR115" s="375"/>
      <c r="CS115" s="375"/>
      <c r="CT115" s="375"/>
      <c r="CU115" s="375"/>
      <c r="CV115" s="375"/>
      <c r="CW115" s="375"/>
      <c r="CX115" s="375"/>
      <c r="CY115" s="375"/>
      <c r="CZ115" s="375"/>
      <c r="DA115" s="375"/>
      <c r="DB115" s="375"/>
      <c r="DC115" s="375"/>
      <c r="DD115" s="375"/>
      <c r="DE115" s="375"/>
      <c r="DF115" s="375"/>
      <c r="DG115" s="375"/>
      <c r="DH115" s="375"/>
      <c r="DI115" s="375"/>
      <c r="DJ115" s="375"/>
    </row>
    <row r="116" spans="1:114" s="5" customFormat="1" x14ac:dyDescent="0.35">
      <c r="B116" s="70" t="s">
        <v>106</v>
      </c>
      <c r="C116" s="317"/>
      <c r="D116" s="318"/>
      <c r="E116" s="318"/>
      <c r="F116" s="318"/>
      <c r="G116" s="318"/>
      <c r="H116" s="318"/>
      <c r="I116" s="318"/>
      <c r="J116" s="318"/>
      <c r="K116" s="318"/>
      <c r="L116" s="318"/>
      <c r="M116" s="318"/>
      <c r="N116" s="318"/>
      <c r="O116" s="318"/>
      <c r="P116" s="318"/>
      <c r="Q116" s="110"/>
      <c r="R116" s="318"/>
      <c r="S116" s="318"/>
      <c r="T116" s="109"/>
      <c r="U116" s="110"/>
      <c r="V116" s="318"/>
      <c r="W116" s="110"/>
      <c r="X116" s="110"/>
      <c r="Y116" s="110"/>
      <c r="Z116" s="110"/>
      <c r="AA116" s="110"/>
      <c r="AB116" s="110"/>
      <c r="AC116" s="110"/>
      <c r="AD116" s="110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</row>
    <row r="117" spans="1:114" s="5" customFormat="1" x14ac:dyDescent="0.35">
      <c r="A117" s="5" t="s">
        <v>229</v>
      </c>
      <c r="B117" s="69" t="s">
        <v>247</v>
      </c>
      <c r="C117" s="575">
        <f>D117+C323</f>
        <v>24455</v>
      </c>
      <c r="D117" s="575">
        <f>E117+D323</f>
        <v>21679</v>
      </c>
      <c r="E117" s="575">
        <f>F117+E323</f>
        <v>18133</v>
      </c>
      <c r="F117" s="576">
        <v>14830</v>
      </c>
      <c r="G117" s="575">
        <f>H117+G323</f>
        <v>27060</v>
      </c>
      <c r="H117" s="575">
        <f>I117+H323</f>
        <v>24393</v>
      </c>
      <c r="I117" s="575">
        <f>J117+I323</f>
        <v>21586</v>
      </c>
      <c r="J117" s="576">
        <v>18548</v>
      </c>
      <c r="K117" s="575">
        <f>L117+K323</f>
        <v>22638</v>
      </c>
      <c r="L117" s="575">
        <f>M117+L323</f>
        <v>19576</v>
      </c>
      <c r="M117" s="575">
        <f>N117+M323</f>
        <v>16457</v>
      </c>
      <c r="N117" s="576">
        <v>13807</v>
      </c>
      <c r="O117" s="575">
        <f>P117+O323</f>
        <v>18041</v>
      </c>
      <c r="P117" s="575">
        <f>Q117+P323</f>
        <v>15548</v>
      </c>
      <c r="Q117" s="575">
        <f>R117+Q323</f>
        <v>12857</v>
      </c>
      <c r="R117" s="576">
        <v>9720</v>
      </c>
      <c r="S117" s="575">
        <f>T117+S323</f>
        <v>23750</v>
      </c>
      <c r="T117" s="575">
        <f>U117+T323</f>
        <v>20904</v>
      </c>
      <c r="U117" s="575">
        <f>V117+U323</f>
        <v>17849</v>
      </c>
      <c r="V117" s="576">
        <v>13811</v>
      </c>
      <c r="W117" s="575">
        <f>X117+W323</f>
        <v>24731</v>
      </c>
      <c r="X117" s="575">
        <f>Y117+X323</f>
        <v>21484</v>
      </c>
      <c r="Y117" s="575">
        <f>Z117+Y323</f>
        <v>17221</v>
      </c>
      <c r="Z117" s="576">
        <v>12586</v>
      </c>
      <c r="AA117" s="575">
        <f>Z117-(AA$191/1000)</f>
        <v>9356</v>
      </c>
      <c r="AB117" s="575">
        <f>AA117-(AB191/1000)</f>
        <v>6427</v>
      </c>
      <c r="AC117" s="575">
        <f>AB117-(AC191/1000)</f>
        <v>3413</v>
      </c>
      <c r="AD117" s="575" t="str">
        <f>IF((OR(AC117-(AD$191/1000)&lt;0,AC117="")),"",(AC117-(AD$191/1000)))</f>
        <v/>
      </c>
      <c r="AE117" s="575" t="str">
        <f>IF((OR(AD117&lt;0,AD117="")),"",(AD117-(AE191/1000)))</f>
        <v/>
      </c>
      <c r="AF117" s="575" t="str">
        <f>IF((OR(AE117&lt;0,AE117="")),"",(AE117-(AF191/1000)))</f>
        <v/>
      </c>
      <c r="AG117" s="575" t="str">
        <f>IF((OR(AF117&lt;0,AF117="")),"",(AF117-(AG191/1000)))</f>
        <v/>
      </c>
      <c r="AH117" s="575" t="str">
        <f t="shared" ref="AH117:CD117" si="324">IF((OR(AG117&lt;0,AG117="")),"",(AG117-(AH191/1000)))</f>
        <v/>
      </c>
      <c r="AI117" s="575" t="str">
        <f t="shared" si="324"/>
        <v/>
      </c>
      <c r="AJ117" s="575" t="str">
        <f t="shared" si="324"/>
        <v/>
      </c>
      <c r="AK117" s="575" t="str">
        <f t="shared" si="324"/>
        <v/>
      </c>
      <c r="AL117" s="575" t="str">
        <f t="shared" si="324"/>
        <v/>
      </c>
      <c r="AM117" s="575" t="str">
        <f t="shared" si="324"/>
        <v/>
      </c>
      <c r="AN117" s="575" t="str">
        <f t="shared" si="324"/>
        <v/>
      </c>
      <c r="AO117" s="575" t="str">
        <f t="shared" si="324"/>
        <v/>
      </c>
      <c r="AP117" s="575" t="str">
        <f t="shared" si="324"/>
        <v/>
      </c>
      <c r="AQ117" s="575" t="str">
        <f t="shared" si="324"/>
        <v/>
      </c>
      <c r="AR117" s="575" t="str">
        <f t="shared" si="324"/>
        <v/>
      </c>
      <c r="AS117" s="575" t="str">
        <f t="shared" si="324"/>
        <v/>
      </c>
      <c r="AT117" s="575" t="str">
        <f t="shared" si="324"/>
        <v/>
      </c>
      <c r="AU117" s="575" t="str">
        <f t="shared" si="324"/>
        <v/>
      </c>
      <c r="AV117" s="575" t="str">
        <f t="shared" si="324"/>
        <v/>
      </c>
      <c r="AW117" s="575" t="str">
        <f t="shared" si="324"/>
        <v/>
      </c>
      <c r="AX117" s="575" t="str">
        <f t="shared" si="324"/>
        <v/>
      </c>
      <c r="AY117" s="575" t="str">
        <f t="shared" si="324"/>
        <v/>
      </c>
      <c r="AZ117" s="575" t="str">
        <f t="shared" si="324"/>
        <v/>
      </c>
      <c r="BA117" s="575" t="str">
        <f t="shared" si="324"/>
        <v/>
      </c>
      <c r="BB117" s="575" t="str">
        <f t="shared" si="324"/>
        <v/>
      </c>
      <c r="BC117" s="575" t="str">
        <f t="shared" si="324"/>
        <v/>
      </c>
      <c r="BD117" s="575" t="str">
        <f t="shared" si="324"/>
        <v/>
      </c>
      <c r="BE117" s="575" t="str">
        <f t="shared" si="324"/>
        <v/>
      </c>
      <c r="BF117" s="575" t="str">
        <f t="shared" si="324"/>
        <v/>
      </c>
      <c r="BG117" s="575" t="str">
        <f t="shared" si="324"/>
        <v/>
      </c>
      <c r="BH117" s="575" t="str">
        <f t="shared" si="324"/>
        <v/>
      </c>
      <c r="BI117" s="575" t="str">
        <f t="shared" si="324"/>
        <v/>
      </c>
      <c r="BJ117" s="575" t="str">
        <f t="shared" si="324"/>
        <v/>
      </c>
      <c r="BK117" s="575" t="str">
        <f t="shared" si="324"/>
        <v/>
      </c>
      <c r="BL117" s="575" t="str">
        <f t="shared" si="324"/>
        <v/>
      </c>
      <c r="BM117" s="575" t="str">
        <f t="shared" si="324"/>
        <v/>
      </c>
      <c r="BN117" s="575" t="str">
        <f t="shared" si="324"/>
        <v/>
      </c>
      <c r="BO117" s="575" t="str">
        <f t="shared" si="324"/>
        <v/>
      </c>
      <c r="BP117" s="575" t="str">
        <f t="shared" si="324"/>
        <v/>
      </c>
      <c r="BQ117" s="575" t="str">
        <f t="shared" si="324"/>
        <v/>
      </c>
      <c r="BR117" s="575" t="str">
        <f t="shared" si="324"/>
        <v/>
      </c>
      <c r="BS117" s="575" t="str">
        <f t="shared" si="324"/>
        <v/>
      </c>
      <c r="BT117" s="575" t="str">
        <f t="shared" si="324"/>
        <v/>
      </c>
      <c r="BU117" s="575" t="str">
        <f t="shared" si="324"/>
        <v/>
      </c>
      <c r="BV117" s="575" t="str">
        <f t="shared" si="324"/>
        <v/>
      </c>
      <c r="BW117" s="575" t="str">
        <f t="shared" si="324"/>
        <v/>
      </c>
      <c r="BX117" s="575" t="str">
        <f t="shared" si="324"/>
        <v/>
      </c>
      <c r="BY117" s="575" t="str">
        <f t="shared" si="324"/>
        <v/>
      </c>
      <c r="BZ117" s="575" t="str">
        <f t="shared" si="324"/>
        <v/>
      </c>
      <c r="CA117" s="575" t="str">
        <f t="shared" si="324"/>
        <v/>
      </c>
      <c r="CB117" s="575" t="str">
        <f t="shared" si="324"/>
        <v/>
      </c>
      <c r="CC117" s="575" t="str">
        <f t="shared" si="324"/>
        <v/>
      </c>
      <c r="CD117" s="575" t="str">
        <f t="shared" si="324"/>
        <v/>
      </c>
      <c r="CE117" s="575" t="str">
        <f t="shared" ref="CE117" si="325">IF((OR(CD117&lt;0,CD117="")),"",(CD117-(CE191/1000)))</f>
        <v/>
      </c>
      <c r="CF117" s="575" t="str">
        <f t="shared" ref="CF117" si="326">IF((OR(CE117&lt;0,CE117="")),"",(CE117-(CF191/1000)))</f>
        <v/>
      </c>
      <c r="CG117" s="575" t="str">
        <f t="shared" ref="CG117" si="327">IF((OR(CF117&lt;0,CF117="")),"",(CF117-(CG191/1000)))</f>
        <v/>
      </c>
      <c r="CH117" s="575" t="str">
        <f t="shared" ref="CH117" si="328">IF((OR(CG117&lt;0,CG117="")),"",(CG117-(CH191/1000)))</f>
        <v/>
      </c>
      <c r="CI117" s="575" t="str">
        <f t="shared" ref="CI117" si="329">IF((OR(CH117&lt;0,CH117="")),"",(CH117-(CI191/1000)))</f>
        <v/>
      </c>
      <c r="CJ117" s="575" t="str">
        <f t="shared" ref="CJ117" si="330">IF((OR(CI117&lt;0,CI117="")),"",(CI117-(CJ191/1000)))</f>
        <v/>
      </c>
      <c r="CK117" s="575" t="str">
        <f t="shared" ref="CK117" si="331">IF((OR(CJ117&lt;0,CJ117="")),"",(CJ117-(CK191/1000)))</f>
        <v/>
      </c>
      <c r="CL117" s="575" t="str">
        <f t="shared" ref="CL117" si="332">IF((OR(CK117&lt;0,CK117="")),"",(CK117-(CL191/1000)))</f>
        <v/>
      </c>
      <c r="CM117" s="575" t="str">
        <f t="shared" ref="CM117" si="333">IF((OR(CL117&lt;0,CL117="")),"",(CL117-(CM191/1000)))</f>
        <v/>
      </c>
      <c r="CN117" s="575" t="str">
        <f t="shared" ref="CN117" si="334">IF((OR(CM117&lt;0,CM117="")),"",(CM117-(CN191/1000)))</f>
        <v/>
      </c>
      <c r="CO117" s="575" t="str">
        <f t="shared" ref="CO117" si="335">IF((OR(CN117&lt;0,CN117="")),"",(CN117-(CO191/1000)))</f>
        <v/>
      </c>
      <c r="CP117" s="575" t="str">
        <f t="shared" ref="CP117" si="336">IF((OR(CO117&lt;0,CO117="")),"",(CO117-(CP191/1000)))</f>
        <v/>
      </c>
      <c r="CQ117" s="575" t="str">
        <f t="shared" ref="CQ117" si="337">IF((OR(CP117&lt;0,CP117="")),"",(CP117-(CQ191/1000)))</f>
        <v/>
      </c>
      <c r="CR117" s="575" t="str">
        <f t="shared" ref="CR117" si="338">IF((OR(CQ117&lt;0,CQ117="")),"",(CQ117-(CR191/1000)))</f>
        <v/>
      </c>
      <c r="CS117" s="575" t="str">
        <f t="shared" ref="CS117" si="339">IF((OR(CR117&lt;0,CR117="")),"",(CR117-(CS191/1000)))</f>
        <v/>
      </c>
      <c r="CT117" s="575" t="str">
        <f t="shared" ref="CT117" si="340">IF((OR(CS117&lt;0,CS117="")),"",(CS117-(CT191/1000)))</f>
        <v/>
      </c>
      <c r="CU117" s="575" t="str">
        <f t="shared" ref="CU117" si="341">IF((OR(CT117&lt;0,CT117="")),"",(CT117-(CU191/1000)))</f>
        <v/>
      </c>
      <c r="CV117" s="575" t="str">
        <f t="shared" ref="CV117" si="342">IF((OR(CU117&lt;0,CU117="")),"",(CU117-(CV191/1000)))</f>
        <v/>
      </c>
      <c r="CW117" s="575" t="str">
        <f t="shared" ref="CW117" si="343">IF((OR(CV117&lt;0,CV117="")),"",(CV117-(CW191/1000)))</f>
        <v/>
      </c>
      <c r="CX117" s="575" t="str">
        <f t="shared" ref="CX117" si="344">IF((OR(CW117&lt;0,CW117="")),"",(CW117-(CX191/1000)))</f>
        <v/>
      </c>
      <c r="CY117" s="575" t="str">
        <f t="shared" ref="CY117" si="345">IF((OR(CX117&lt;0,CX117="")),"",(CX117-(CY191/1000)))</f>
        <v/>
      </c>
      <c r="CZ117" s="575" t="str">
        <f t="shared" ref="CZ117" si="346">IF((OR(CY117&lt;0,CY117="")),"",(CY117-(CZ191/1000)))</f>
        <v/>
      </c>
      <c r="DA117" s="575" t="str">
        <f t="shared" ref="DA117" si="347">IF((OR(CZ117&lt;0,CZ117="")),"",(CZ117-(DA191/1000)))</f>
        <v/>
      </c>
      <c r="DB117" s="575" t="str">
        <f t="shared" ref="DB117" si="348">IF((OR(DA117&lt;0,DA117="")),"",(DA117-(DB191/1000)))</f>
        <v/>
      </c>
      <c r="DC117" s="575" t="str">
        <f t="shared" ref="DC117" si="349">IF((OR(DB117&lt;0,DB117="")),"",(DB117-(DC191/1000)))</f>
        <v/>
      </c>
      <c r="DD117" s="575" t="str">
        <f t="shared" ref="DD117" si="350">IF((OR(DC117&lt;0,DC117="")),"",(DC117-(DD191/1000)))</f>
        <v/>
      </c>
      <c r="DE117" s="575" t="str">
        <f t="shared" ref="DE117" si="351">IF((OR(DD117&lt;0,DD117="")),"",(DD117-(DE191/1000)))</f>
        <v/>
      </c>
      <c r="DF117" s="575" t="str">
        <f t="shared" ref="DF117" si="352">IF((OR(DE117&lt;0,DE117="")),"",(DE117-(DF191/1000)))</f>
        <v/>
      </c>
      <c r="DG117" s="575" t="str">
        <f t="shared" ref="DG117" si="353">IF((OR(DF117&lt;0,DF117="")),"",(DF117-(DG191/1000)))</f>
        <v/>
      </c>
      <c r="DH117" s="575" t="str">
        <f t="shared" ref="DH117" si="354">IF((OR(DG117&lt;0,DG117="")),"",(DG117-(DH191/1000)))</f>
        <v/>
      </c>
      <c r="DI117" s="575" t="str">
        <f t="shared" ref="DI117" si="355">IF((OR(DH117&lt;0,DH117="")),"",(DH117-(DI191/1000)))</f>
        <v/>
      </c>
      <c r="DJ117" s="575" t="str">
        <f t="shared" ref="DJ117" si="356">IF((OR(DI117&lt;0,DI117="")),"",(DI117-(DJ191/1000)))</f>
        <v/>
      </c>
    </row>
    <row r="118" spans="1:114" s="5" customFormat="1" x14ac:dyDescent="0.35">
      <c r="A118" s="5" t="s">
        <v>230</v>
      </c>
      <c r="B118" s="69" t="s">
        <v>227</v>
      </c>
      <c r="C118" s="577">
        <f>$F$118</f>
        <v>1.3</v>
      </c>
      <c r="D118" s="577">
        <f>$F$118</f>
        <v>1.3</v>
      </c>
      <c r="E118" s="577">
        <f>$F$118</f>
        <v>1.3</v>
      </c>
      <c r="F118" s="578">
        <v>1.3</v>
      </c>
      <c r="G118" s="577">
        <f>$J$118</f>
        <v>1.1000000000000001</v>
      </c>
      <c r="H118" s="577">
        <f>$J$118</f>
        <v>1.1000000000000001</v>
      </c>
      <c r="I118" s="577">
        <f>$J$118</f>
        <v>1.1000000000000001</v>
      </c>
      <c r="J118" s="578">
        <v>1.1000000000000001</v>
      </c>
      <c r="K118" s="577">
        <f>$N$118</f>
        <v>1.1000000000000001</v>
      </c>
      <c r="L118" s="577">
        <f>$N$118</f>
        <v>1.1000000000000001</v>
      </c>
      <c r="M118" s="577">
        <f>$N$118</f>
        <v>1.1000000000000001</v>
      </c>
      <c r="N118" s="578">
        <v>1.1000000000000001</v>
      </c>
      <c r="O118" s="577">
        <f>$R$118</f>
        <v>1.2</v>
      </c>
      <c r="P118" s="577">
        <f>$R$118</f>
        <v>1.2</v>
      </c>
      <c r="Q118" s="577">
        <f>$R$118</f>
        <v>1.2</v>
      </c>
      <c r="R118" s="578">
        <v>1.2</v>
      </c>
      <c r="S118" s="577">
        <f>$V$118</f>
        <v>1.1000000000000001</v>
      </c>
      <c r="T118" s="577">
        <f>$V$118</f>
        <v>1.1000000000000001</v>
      </c>
      <c r="U118" s="577">
        <f>$V$118</f>
        <v>1.1000000000000001</v>
      </c>
      <c r="V118" s="578">
        <v>1.1000000000000001</v>
      </c>
      <c r="W118" s="577">
        <f>$Z$118</f>
        <v>1.1000000000000001</v>
      </c>
      <c r="X118" s="577">
        <f>$Z$118</f>
        <v>1.1000000000000001</v>
      </c>
      <c r="Y118" s="577">
        <f>$Z$118</f>
        <v>1.1000000000000001</v>
      </c>
      <c r="Z118" s="578">
        <v>1.1000000000000001</v>
      </c>
      <c r="AA118" s="577">
        <f>IF(AA117&gt;0,AA119/AA117*g_troz,0)</f>
        <v>1.139175365198803</v>
      </c>
      <c r="AB118" s="577">
        <f>IF(AB117&gt;0,AB119/AB117*g_troz,0)</f>
        <v>1.1526351532338117</v>
      </c>
      <c r="AC118" s="577">
        <f>IF(AC117&gt;0,AC119/AC117*g_troz,0)</f>
        <v>1.0554890895222941</v>
      </c>
      <c r="AD118" s="577">
        <f ca="1">IF(AD117&gt;0,AD119/AD117*g_troz,0)</f>
        <v>0</v>
      </c>
      <c r="AE118" s="577">
        <f t="shared" ref="AE118:BV118" ca="1" si="357">IF(AE119&gt;0,AE119*g_troz/AE117,0)</f>
        <v>0</v>
      </c>
      <c r="AF118" s="577">
        <f t="shared" ca="1" si="357"/>
        <v>0</v>
      </c>
      <c r="AG118" s="577">
        <f t="shared" ca="1" si="357"/>
        <v>0</v>
      </c>
      <c r="AH118" s="577">
        <f t="shared" ca="1" si="357"/>
        <v>0</v>
      </c>
      <c r="AI118" s="577">
        <f t="shared" ca="1" si="357"/>
        <v>0</v>
      </c>
      <c r="AJ118" s="577">
        <f t="shared" ca="1" si="357"/>
        <v>0</v>
      </c>
      <c r="AK118" s="577">
        <f t="shared" ca="1" si="357"/>
        <v>0</v>
      </c>
      <c r="AL118" s="577">
        <f t="shared" ca="1" si="357"/>
        <v>0</v>
      </c>
      <c r="AM118" s="577">
        <f t="shared" ca="1" si="357"/>
        <v>0</v>
      </c>
      <c r="AN118" s="577">
        <f t="shared" ca="1" si="357"/>
        <v>0</v>
      </c>
      <c r="AO118" s="577">
        <f t="shared" ca="1" si="357"/>
        <v>0</v>
      </c>
      <c r="AP118" s="577">
        <f t="shared" ca="1" si="357"/>
        <v>0</v>
      </c>
      <c r="AQ118" s="577">
        <f t="shared" ca="1" si="357"/>
        <v>0</v>
      </c>
      <c r="AR118" s="577">
        <f t="shared" ca="1" si="357"/>
        <v>0</v>
      </c>
      <c r="AS118" s="577">
        <f t="shared" ca="1" si="357"/>
        <v>0</v>
      </c>
      <c r="AT118" s="577">
        <f t="shared" ca="1" si="357"/>
        <v>0</v>
      </c>
      <c r="AU118" s="577">
        <f t="shared" ca="1" si="357"/>
        <v>0</v>
      </c>
      <c r="AV118" s="577">
        <f t="shared" ca="1" si="357"/>
        <v>0</v>
      </c>
      <c r="AW118" s="577">
        <f t="shared" ca="1" si="357"/>
        <v>0</v>
      </c>
      <c r="AX118" s="577">
        <f t="shared" ca="1" si="357"/>
        <v>0</v>
      </c>
      <c r="AY118" s="577">
        <f t="shared" ca="1" si="357"/>
        <v>0</v>
      </c>
      <c r="AZ118" s="577">
        <f t="shared" ca="1" si="357"/>
        <v>0</v>
      </c>
      <c r="BA118" s="577">
        <f t="shared" ca="1" si="357"/>
        <v>0</v>
      </c>
      <c r="BB118" s="577">
        <f t="shared" ca="1" si="357"/>
        <v>0</v>
      </c>
      <c r="BC118" s="577">
        <f t="shared" ca="1" si="357"/>
        <v>0</v>
      </c>
      <c r="BD118" s="577">
        <f t="shared" ca="1" si="357"/>
        <v>0</v>
      </c>
      <c r="BE118" s="577">
        <f t="shared" ca="1" si="357"/>
        <v>0</v>
      </c>
      <c r="BF118" s="577">
        <f t="shared" ca="1" si="357"/>
        <v>0</v>
      </c>
      <c r="BG118" s="577">
        <f t="shared" ca="1" si="357"/>
        <v>0</v>
      </c>
      <c r="BH118" s="577">
        <f t="shared" ca="1" si="357"/>
        <v>0</v>
      </c>
      <c r="BI118" s="577">
        <f t="shared" ca="1" si="357"/>
        <v>0</v>
      </c>
      <c r="BJ118" s="577">
        <f t="shared" ca="1" si="357"/>
        <v>0</v>
      </c>
      <c r="BK118" s="577">
        <f t="shared" ca="1" si="357"/>
        <v>0</v>
      </c>
      <c r="BL118" s="577">
        <f t="shared" ca="1" si="357"/>
        <v>0</v>
      </c>
      <c r="BM118" s="577">
        <f t="shared" ca="1" si="357"/>
        <v>0</v>
      </c>
      <c r="BN118" s="577">
        <f t="shared" ca="1" si="357"/>
        <v>0</v>
      </c>
      <c r="BO118" s="577">
        <f t="shared" ca="1" si="357"/>
        <v>0</v>
      </c>
      <c r="BP118" s="577">
        <f t="shared" ca="1" si="357"/>
        <v>0</v>
      </c>
      <c r="BQ118" s="577">
        <f t="shared" ca="1" si="357"/>
        <v>0</v>
      </c>
      <c r="BR118" s="577">
        <f t="shared" ca="1" si="357"/>
        <v>0</v>
      </c>
      <c r="BS118" s="577">
        <f t="shared" ca="1" si="357"/>
        <v>0</v>
      </c>
      <c r="BT118" s="577">
        <f t="shared" ca="1" si="357"/>
        <v>0</v>
      </c>
      <c r="BU118" s="577">
        <f t="shared" ca="1" si="357"/>
        <v>0</v>
      </c>
      <c r="BV118" s="577">
        <f t="shared" ca="1" si="357"/>
        <v>0</v>
      </c>
      <c r="BW118" s="577"/>
      <c r="BX118" s="577"/>
      <c r="BY118" s="577"/>
      <c r="BZ118" s="577"/>
      <c r="CA118" s="577"/>
      <c r="CB118" s="577"/>
      <c r="CC118" s="577"/>
      <c r="CD118" s="577"/>
      <c r="CE118" s="577"/>
      <c r="CF118" s="577"/>
      <c r="CG118" s="577"/>
      <c r="CH118" s="577"/>
      <c r="CI118" s="577"/>
      <c r="CJ118" s="577"/>
      <c r="CK118" s="577"/>
      <c r="CL118" s="577"/>
      <c r="CM118" s="577"/>
      <c r="CN118" s="577"/>
      <c r="CO118" s="577"/>
      <c r="CP118" s="577"/>
      <c r="CQ118" s="577"/>
      <c r="CR118" s="577"/>
      <c r="CS118" s="577"/>
      <c r="CT118" s="577"/>
      <c r="CU118" s="577"/>
      <c r="CV118" s="577"/>
      <c r="CW118" s="577"/>
      <c r="CX118" s="577"/>
      <c r="CY118" s="577"/>
      <c r="CZ118" s="577"/>
      <c r="DA118" s="577"/>
      <c r="DB118" s="577"/>
      <c r="DC118" s="577"/>
      <c r="DD118" s="577"/>
      <c r="DE118" s="577"/>
      <c r="DF118" s="577"/>
      <c r="DG118" s="577"/>
      <c r="DH118" s="577"/>
      <c r="DI118" s="577"/>
      <c r="DJ118" s="577"/>
    </row>
    <row r="119" spans="1:114" s="5" customFormat="1" x14ac:dyDescent="0.35">
      <c r="A119" s="5" t="s">
        <v>231</v>
      </c>
      <c r="B119" s="69" t="s">
        <v>228</v>
      </c>
      <c r="C119" s="575">
        <f>C117*C118/g_troz</f>
        <v>1022.1204595365365</v>
      </c>
      <c r="D119" s="575">
        <f>D117*D118/g_troz</f>
        <v>906.09484531967178</v>
      </c>
      <c r="E119" s="575">
        <f>E117*E118/g_troz</f>
        <v>757.88633378761062</v>
      </c>
      <c r="F119" s="576">
        <v>628</v>
      </c>
      <c r="G119" s="575">
        <f>G117*G118/g_troz</f>
        <v>956.99912236178056</v>
      </c>
      <c r="H119" s="575">
        <f>H117*H118/g_troz</f>
        <v>862.67847715339667</v>
      </c>
      <c r="I119" s="575">
        <f>I117*I118/g_troz</f>
        <v>763.40661697344399</v>
      </c>
      <c r="J119" s="576">
        <v>637</v>
      </c>
      <c r="K119" s="575">
        <f>K117*K118/g_troz</f>
        <v>800.61146090266038</v>
      </c>
      <c r="L119" s="575">
        <f>L117*L118/g_troz</f>
        <v>692.32131631020752</v>
      </c>
      <c r="M119" s="575">
        <f>M117*M118/g_troz</f>
        <v>582.01531990790181</v>
      </c>
      <c r="N119" s="576">
        <v>488</v>
      </c>
      <c r="O119" s="575">
        <f>O117*O118/g_troz</f>
        <v>696.03794261354096</v>
      </c>
      <c r="P119" s="575">
        <f>P117*P118/g_troz</f>
        <v>599.85576917883338</v>
      </c>
      <c r="Q119" s="575">
        <f>Q117*Q118/g_troz</f>
        <v>496.03457835941992</v>
      </c>
      <c r="R119" s="576">
        <v>386</v>
      </c>
      <c r="S119" s="575">
        <f>S117*S118/g_troz</f>
        <v>839.93825410540614</v>
      </c>
      <c r="T119" s="575">
        <f>T117*T118/g_troz</f>
        <v>739.28712689765928</v>
      </c>
      <c r="U119" s="575">
        <f>U117*U118/g_troz</f>
        <v>631.24454305378492</v>
      </c>
      <c r="V119" s="576">
        <v>470</v>
      </c>
      <c r="W119" s="575">
        <f>W117*W118/g_troz</f>
        <v>874.63212472761256</v>
      </c>
      <c r="X119" s="575">
        <f>X117*X118/g_troz</f>
        <v>759.79930320844392</v>
      </c>
      <c r="Y119" s="575">
        <f>Y117*Y118/g_troz</f>
        <v>609.03480732417677</v>
      </c>
      <c r="Z119" s="576">
        <v>446</v>
      </c>
      <c r="AA119" s="575">
        <f>Z119-(AA$198/1000/AA$197)</f>
        <v>342.66666666666669</v>
      </c>
      <c r="AB119" s="575">
        <f>AA119-(AB198/1000/AB197)</f>
        <v>238.17228464419478</v>
      </c>
      <c r="AC119" s="575">
        <f>AB119-(AC198/1000/AC197)</f>
        <v>115.81934346772418</v>
      </c>
      <c r="AD119" s="575">
        <f ca="1">IF(AD118=0,"",AC119-(AD$198/1000/AD$197))</f>
        <v>0</v>
      </c>
      <c r="AE119" s="575">
        <f t="shared" ref="AE119:BT119" ca="1" si="358">IF(AE118=0,"",AD119-(AE$198/1000/AE$197))</f>
        <v>0</v>
      </c>
      <c r="AF119" s="575">
        <f t="shared" ca="1" si="358"/>
        <v>0</v>
      </c>
      <c r="AG119" s="575">
        <f t="shared" ca="1" si="358"/>
        <v>0</v>
      </c>
      <c r="AH119" s="575">
        <f t="shared" ca="1" si="358"/>
        <v>0</v>
      </c>
      <c r="AI119" s="575">
        <f t="shared" ca="1" si="358"/>
        <v>0</v>
      </c>
      <c r="AJ119" s="575">
        <f ca="1">IF(AJ118=0,"",AI119-(AJ$198/1000/AJ$197))</f>
        <v>0</v>
      </c>
      <c r="AK119" s="575">
        <f t="shared" ca="1" si="358"/>
        <v>0</v>
      </c>
      <c r="AL119" s="575">
        <f t="shared" ca="1" si="358"/>
        <v>0</v>
      </c>
      <c r="AM119" s="575">
        <f ca="1">IF(AM118=0,"",AL119-(AM$198/1000/AM$197))</f>
        <v>0</v>
      </c>
      <c r="AN119" s="575">
        <f t="shared" ca="1" si="358"/>
        <v>0</v>
      </c>
      <c r="AO119" s="575">
        <f t="shared" ca="1" si="358"/>
        <v>0</v>
      </c>
      <c r="AP119" s="575">
        <f t="shared" ca="1" si="358"/>
        <v>0</v>
      </c>
      <c r="AQ119" s="575">
        <f t="shared" ca="1" si="358"/>
        <v>0</v>
      </c>
      <c r="AR119" s="575">
        <f t="shared" ca="1" si="358"/>
        <v>0</v>
      </c>
      <c r="AS119" s="575">
        <f t="shared" ca="1" si="358"/>
        <v>0</v>
      </c>
      <c r="AT119" s="575">
        <f t="shared" ca="1" si="358"/>
        <v>0</v>
      </c>
      <c r="AU119" s="575">
        <f t="shared" ca="1" si="358"/>
        <v>0</v>
      </c>
      <c r="AV119" s="575">
        <f t="shared" ca="1" si="358"/>
        <v>0</v>
      </c>
      <c r="AW119" s="575">
        <f t="shared" ca="1" si="358"/>
        <v>0</v>
      </c>
      <c r="AX119" s="575">
        <f t="shared" ca="1" si="358"/>
        <v>0</v>
      </c>
      <c r="AY119" s="575">
        <f t="shared" ca="1" si="358"/>
        <v>0</v>
      </c>
      <c r="AZ119" s="575">
        <f t="shared" ca="1" si="358"/>
        <v>0</v>
      </c>
      <c r="BA119" s="575">
        <f t="shared" ca="1" si="358"/>
        <v>0</v>
      </c>
      <c r="BB119" s="575">
        <f t="shared" ca="1" si="358"/>
        <v>0</v>
      </c>
      <c r="BC119" s="575">
        <f t="shared" ca="1" si="358"/>
        <v>0</v>
      </c>
      <c r="BD119" s="575">
        <f t="shared" ca="1" si="358"/>
        <v>0</v>
      </c>
      <c r="BE119" s="575">
        <f t="shared" ca="1" si="358"/>
        <v>0</v>
      </c>
      <c r="BF119" s="575">
        <f t="shared" ca="1" si="358"/>
        <v>0</v>
      </c>
      <c r="BG119" s="575">
        <f t="shared" ca="1" si="358"/>
        <v>0</v>
      </c>
      <c r="BH119" s="575">
        <f t="shared" ca="1" si="358"/>
        <v>0</v>
      </c>
      <c r="BI119" s="575">
        <f t="shared" ca="1" si="358"/>
        <v>0</v>
      </c>
      <c r="BJ119" s="575">
        <f ca="1">IF(BJ118=0,"",BI119-(BJ$198/1000/BJ$197))</f>
        <v>0</v>
      </c>
      <c r="BK119" s="575">
        <f t="shared" ca="1" si="358"/>
        <v>0</v>
      </c>
      <c r="BL119" s="575">
        <f t="shared" ca="1" si="358"/>
        <v>0</v>
      </c>
      <c r="BM119" s="575">
        <f t="shared" ca="1" si="358"/>
        <v>0</v>
      </c>
      <c r="BN119" s="575">
        <f t="shared" ca="1" si="358"/>
        <v>0</v>
      </c>
      <c r="BO119" s="575">
        <f t="shared" ca="1" si="358"/>
        <v>0</v>
      </c>
      <c r="BP119" s="575">
        <f t="shared" ca="1" si="358"/>
        <v>0</v>
      </c>
      <c r="BQ119" s="575">
        <f t="shared" ca="1" si="358"/>
        <v>0</v>
      </c>
      <c r="BR119" s="575">
        <f t="shared" ca="1" si="358"/>
        <v>0</v>
      </c>
      <c r="BS119" s="575">
        <f t="shared" ca="1" si="358"/>
        <v>0</v>
      </c>
      <c r="BT119" s="575">
        <f t="shared" ca="1" si="358"/>
        <v>0</v>
      </c>
      <c r="BU119" s="575">
        <f ca="1">IF(BU118=0,"",BT119-(BU$198/1000/BU$197))</f>
        <v>0</v>
      </c>
      <c r="BV119" s="575">
        <f ca="1">IF(BV118=0,"",BU119-(BV$198/1000/BV$197))</f>
        <v>0</v>
      </c>
      <c r="BW119" s="575"/>
      <c r="BX119" s="575"/>
      <c r="BY119" s="575"/>
      <c r="BZ119" s="575"/>
      <c r="CA119" s="575"/>
      <c r="CB119" s="575"/>
      <c r="CC119" s="575"/>
      <c r="CD119" s="575"/>
      <c r="CE119" s="575"/>
      <c r="CF119" s="575"/>
      <c r="CG119" s="575"/>
      <c r="CH119" s="575"/>
      <c r="CI119" s="575"/>
      <c r="CJ119" s="575"/>
      <c r="CK119" s="575"/>
      <c r="CL119" s="575"/>
      <c r="CM119" s="575"/>
      <c r="CN119" s="575"/>
      <c r="CO119" s="575"/>
      <c r="CP119" s="575"/>
      <c r="CQ119" s="575"/>
      <c r="CR119" s="575"/>
      <c r="CS119" s="575"/>
      <c r="CT119" s="575"/>
      <c r="CU119" s="575"/>
      <c r="CV119" s="575"/>
      <c r="CW119" s="575"/>
      <c r="CX119" s="575"/>
      <c r="CY119" s="575"/>
      <c r="CZ119" s="575"/>
      <c r="DA119" s="575"/>
      <c r="DB119" s="575"/>
      <c r="DC119" s="575"/>
      <c r="DD119" s="575"/>
      <c r="DE119" s="575"/>
      <c r="DF119" s="575"/>
      <c r="DG119" s="575"/>
      <c r="DH119" s="575"/>
      <c r="DI119" s="575"/>
      <c r="DJ119" s="575"/>
    </row>
    <row r="120" spans="1:114" s="5" customFormat="1" x14ac:dyDescent="0.35">
      <c r="B120" s="444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  <c r="U120" s="375"/>
      <c r="V120" s="375"/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75"/>
      <c r="AK120" s="375"/>
      <c r="AL120" s="375"/>
      <c r="AM120" s="375"/>
      <c r="AN120" s="375"/>
      <c r="AO120" s="375"/>
      <c r="AP120" s="375"/>
      <c r="AQ120" s="375"/>
      <c r="AR120" s="375"/>
      <c r="AS120" s="375"/>
      <c r="AT120" s="375"/>
      <c r="AU120" s="375"/>
      <c r="AV120" s="375"/>
      <c r="AW120" s="375"/>
      <c r="AX120" s="375"/>
      <c r="AY120" s="375"/>
      <c r="AZ120" s="375"/>
      <c r="BA120" s="375"/>
      <c r="BB120" s="375"/>
      <c r="BC120" s="375"/>
      <c r="BD120" s="375"/>
      <c r="BE120" s="375"/>
      <c r="BF120" s="375"/>
      <c r="BG120" s="375"/>
      <c r="BH120" s="375"/>
      <c r="BI120" s="375"/>
      <c r="BJ120" s="375"/>
      <c r="BK120" s="375"/>
      <c r="BL120" s="375"/>
      <c r="BM120" s="375"/>
      <c r="BN120" s="375"/>
      <c r="BO120" s="375"/>
      <c r="BP120" s="375"/>
      <c r="BQ120" s="375"/>
      <c r="BR120" s="375"/>
      <c r="BS120" s="375"/>
      <c r="BT120" s="375"/>
      <c r="BU120" s="375"/>
      <c r="BV120" s="375"/>
      <c r="BW120" s="375"/>
      <c r="BX120" s="375"/>
      <c r="BY120" s="375"/>
      <c r="BZ120" s="375"/>
      <c r="CA120" s="375"/>
      <c r="CB120" s="375"/>
      <c r="CC120" s="375"/>
      <c r="CD120" s="375"/>
      <c r="CE120" s="375"/>
      <c r="CF120" s="375"/>
      <c r="CG120" s="375"/>
      <c r="CH120" s="375"/>
      <c r="CI120" s="375"/>
      <c r="CJ120" s="375"/>
      <c r="CK120" s="375"/>
      <c r="CL120" s="375"/>
      <c r="CM120" s="375"/>
      <c r="CN120" s="375"/>
      <c r="CO120" s="375"/>
      <c r="CP120" s="375"/>
      <c r="CQ120" s="375"/>
      <c r="CR120" s="375"/>
      <c r="CS120" s="375"/>
      <c r="CT120" s="375"/>
      <c r="CU120" s="375"/>
      <c r="CV120" s="375"/>
      <c r="CW120" s="375"/>
      <c r="CX120" s="375"/>
      <c r="CY120" s="375"/>
      <c r="CZ120" s="375"/>
      <c r="DA120" s="375"/>
      <c r="DB120" s="375"/>
      <c r="DC120" s="375"/>
      <c r="DD120" s="375"/>
      <c r="DE120" s="375"/>
      <c r="DF120" s="375"/>
      <c r="DG120" s="375"/>
      <c r="DH120" s="375"/>
      <c r="DI120" s="375"/>
      <c r="DJ120" s="375"/>
    </row>
    <row r="121" spans="1:114" s="5" customFormat="1" x14ac:dyDescent="0.35">
      <c r="B121" s="70" t="s">
        <v>246</v>
      </c>
      <c r="C121" s="318"/>
      <c r="D121" s="318"/>
      <c r="E121" s="318"/>
      <c r="F121" s="324"/>
      <c r="G121" s="318"/>
      <c r="H121" s="318"/>
      <c r="I121" s="318"/>
      <c r="J121" s="324"/>
      <c r="K121" s="318"/>
      <c r="L121" s="318"/>
      <c r="M121" s="318"/>
      <c r="N121" s="324"/>
      <c r="O121" s="318"/>
      <c r="P121" s="318"/>
      <c r="Q121" s="318"/>
      <c r="R121" s="324"/>
      <c r="S121" s="318"/>
      <c r="T121" s="318"/>
      <c r="U121" s="318"/>
      <c r="V121" s="324"/>
      <c r="W121" s="318"/>
      <c r="X121" s="318"/>
      <c r="Y121" s="318"/>
      <c r="Z121" s="324"/>
      <c r="AA121" s="110"/>
      <c r="AB121" s="110"/>
      <c r="AC121" s="110"/>
      <c r="AD121" s="110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</row>
    <row r="122" spans="1:114" s="5" customFormat="1" x14ac:dyDescent="0.35">
      <c r="A122" s="5" t="s">
        <v>229</v>
      </c>
      <c r="B122" s="69" t="s">
        <v>245</v>
      </c>
      <c r="C122" s="575">
        <f>D122+C323</f>
        <v>134057</v>
      </c>
      <c r="D122" s="575">
        <f>E122+D323</f>
        <v>131281</v>
      </c>
      <c r="E122" s="575">
        <f>F122+E323</f>
        <v>127735</v>
      </c>
      <c r="F122" s="576">
        <v>124432</v>
      </c>
      <c r="G122" s="575">
        <f>H122+G323</f>
        <v>146265</v>
      </c>
      <c r="H122" s="575">
        <f>I122+H323</f>
        <v>143598</v>
      </c>
      <c r="I122" s="575">
        <f>J122+I323</f>
        <v>140791</v>
      </c>
      <c r="J122" s="576">
        <v>137753</v>
      </c>
      <c r="K122" s="575">
        <f>L122+K323</f>
        <v>133591</v>
      </c>
      <c r="L122" s="575">
        <f>M122+L323</f>
        <v>130529</v>
      </c>
      <c r="M122" s="575">
        <f>N122+M323</f>
        <v>127410</v>
      </c>
      <c r="N122" s="576">
        <v>124760</v>
      </c>
      <c r="O122" s="575">
        <f>P122+O323</f>
        <v>122130</v>
      </c>
      <c r="P122" s="575">
        <f>Q122+P323</f>
        <v>119637</v>
      </c>
      <c r="Q122" s="575">
        <f>R122+Q323</f>
        <v>116946</v>
      </c>
      <c r="R122" s="576">
        <v>113809</v>
      </c>
      <c r="S122" s="575">
        <f>T122+S323</f>
        <v>182980</v>
      </c>
      <c r="T122" s="575">
        <f>U122+T323</f>
        <v>180134</v>
      </c>
      <c r="U122" s="575">
        <f>V122+U323</f>
        <v>177079</v>
      </c>
      <c r="V122" s="576">
        <v>173041</v>
      </c>
      <c r="W122" s="575">
        <f>X122+W323</f>
        <v>162838</v>
      </c>
      <c r="X122" s="575">
        <f>Y122+X323</f>
        <v>159591</v>
      </c>
      <c r="Y122" s="575">
        <f>Z122+Y323</f>
        <v>155328</v>
      </c>
      <c r="Z122" s="576">
        <v>150693</v>
      </c>
      <c r="AA122" s="575">
        <f>Z122-(AA$191/1000)</f>
        <v>147463</v>
      </c>
      <c r="AB122" s="575">
        <f>AA122-(AB$191/1000)</f>
        <v>144534</v>
      </c>
      <c r="AC122" s="575">
        <f>AB122-(AC$191/1000)</f>
        <v>141520</v>
      </c>
      <c r="AD122" s="575">
        <f>IF((OR(AC122-(AD$191/1000)&lt;0,AC122="")),"",(AC122-(AD$191/1000)))</f>
        <v>138095.19274474474</v>
      </c>
      <c r="AE122" s="575">
        <f t="shared" ref="AE122:BU122" si="359">IF((OR(AD122-(AE$191/1000)&lt;0,AD122="")),"",(AD122-(AE$191/1000)))</f>
        <v>135057.31569866955</v>
      </c>
      <c r="AF122" s="575">
        <f t="shared" si="359"/>
        <v>132019.43865259437</v>
      </c>
      <c r="AG122" s="575">
        <f t="shared" si="359"/>
        <v>128622.24281612321</v>
      </c>
      <c r="AH122" s="575">
        <f t="shared" si="359"/>
        <v>125029.05491216332</v>
      </c>
      <c r="AI122" s="575">
        <f t="shared" si="359"/>
        <v>122057.95576982599</v>
      </c>
      <c r="AJ122" s="575">
        <f>IF((OR(AI122-(AJ$191/1000)&lt;0,AI122="")),"",(AI122-(AJ$191/1000)))</f>
        <v>119086.85662748865</v>
      </c>
      <c r="AK122" s="575">
        <f t="shared" si="359"/>
        <v>115764.33715648776</v>
      </c>
      <c r="AL122" s="575">
        <f t="shared" si="359"/>
        <v>112250.1338698522</v>
      </c>
      <c r="AM122" s="575">
        <f t="shared" si="359"/>
        <v>109269.35645572111</v>
      </c>
      <c r="AN122" s="575">
        <f t="shared" si="359"/>
        <v>106288.57904159001</v>
      </c>
      <c r="AO122" s="575">
        <f t="shared" si="359"/>
        <v>102955.2365569703</v>
      </c>
      <c r="AP122" s="575">
        <f t="shared" si="359"/>
        <v>99429.585852084056</v>
      </c>
      <c r="AQ122" s="575">
        <f t="shared" si="359"/>
        <v>96533.683334573681</v>
      </c>
      <c r="AR122" s="575">
        <f t="shared" si="359"/>
        <v>93637.780817063307</v>
      </c>
      <c r="AS122" s="575">
        <f t="shared" si="359"/>
        <v>90399.352195331274</v>
      </c>
      <c r="AT122" s="575">
        <f t="shared" si="359"/>
        <v>86974.091153114699</v>
      </c>
      <c r="AU122" s="575">
        <f t="shared" si="359"/>
        <v>83131.962026932757</v>
      </c>
      <c r="AV122" s="575">
        <f t="shared" si="359"/>
        <v>79289.832900750815</v>
      </c>
      <c r="AW122" s="575">
        <f t="shared" si="359"/>
        <v>74993.258394052726</v>
      </c>
      <c r="AX122" s="575">
        <f t="shared" si="359"/>
        <v>70448.804588891289</v>
      </c>
      <c r="AY122" s="575">
        <f t="shared" si="359"/>
        <v>67295.671414543613</v>
      </c>
      <c r="AZ122" s="575">
        <f t="shared" si="359"/>
        <v>64142.538240195936</v>
      </c>
      <c r="BA122" s="575">
        <f t="shared" si="359"/>
        <v>60616.45383017273</v>
      </c>
      <c r="BB122" s="575">
        <f t="shared" si="359"/>
        <v>56886.941473417413</v>
      </c>
      <c r="BC122" s="575">
        <f t="shared" si="359"/>
        <v>53936.071210879927</v>
      </c>
      <c r="BD122" s="575">
        <f t="shared" si="359"/>
        <v>50985.200948342441</v>
      </c>
      <c r="BE122" s="575">
        <f t="shared" si="359"/>
        <v>47685.303020343534</v>
      </c>
      <c r="BF122" s="575">
        <f t="shared" si="359"/>
        <v>44195.026365729304</v>
      </c>
      <c r="BG122" s="575">
        <f t="shared" si="359"/>
        <v>41090.278383702098</v>
      </c>
      <c r="BH122" s="575">
        <f t="shared" si="359"/>
        <v>37985.5304016749</v>
      </c>
      <c r="BI122" s="575">
        <f t="shared" si="359"/>
        <v>34513.554163708999</v>
      </c>
      <c r="BJ122" s="575">
        <f t="shared" si="359"/>
        <v>30841.271604321984</v>
      </c>
      <c r="BK122" s="575">
        <f t="shared" si="359"/>
        <v>28273.85292258417</v>
      </c>
      <c r="BL122" s="575">
        <f t="shared" si="359"/>
        <v>25706.434240846356</v>
      </c>
      <c r="BM122" s="575">
        <f t="shared" si="359"/>
        <v>22835.342381698694</v>
      </c>
      <c r="BN122" s="575">
        <f t="shared" si="359"/>
        <v>19798.610607600207</v>
      </c>
      <c r="BO122" s="575">
        <f t="shared" si="359"/>
        <v>17499.618997580325</v>
      </c>
      <c r="BP122" s="575">
        <f t="shared" si="359"/>
        <v>15200.627387560442</v>
      </c>
      <c r="BQ122" s="575">
        <f t="shared" si="359"/>
        <v>12629.712038721002</v>
      </c>
      <c r="BR122" s="575">
        <f>IF((OR(BQ122-(BR$191/1000)&lt;0,BQ122="")),"",(BQ122-(BR$191/1000)))</f>
        <v>9910.4746505254407</v>
      </c>
      <c r="BS122" s="575">
        <f t="shared" si="359"/>
        <v>7372.9177495057038</v>
      </c>
      <c r="BT122" s="575">
        <f t="shared" si="359"/>
        <v>4835.3608484859669</v>
      </c>
      <c r="BU122" s="575">
        <f t="shared" si="359"/>
        <v>1997.6628086359387</v>
      </c>
      <c r="BV122" s="575" t="str">
        <f>IF((OR(BU122-(BV$191/1000)&lt;0,BU122="")),"",(BU122-(BV$191/1000)))</f>
        <v/>
      </c>
      <c r="BW122" s="575"/>
      <c r="BX122" s="575"/>
      <c r="BY122" s="575"/>
      <c r="BZ122" s="575"/>
      <c r="CA122" s="575"/>
      <c r="CB122" s="575"/>
      <c r="CC122" s="575"/>
      <c r="CD122" s="575"/>
      <c r="CE122" s="575"/>
      <c r="CF122" s="575"/>
      <c r="CG122" s="575"/>
      <c r="CH122" s="575"/>
      <c r="CI122" s="575"/>
      <c r="CJ122" s="575"/>
      <c r="CK122" s="575"/>
      <c r="CL122" s="575"/>
      <c r="CM122" s="575"/>
      <c r="CN122" s="575"/>
      <c r="CO122" s="575"/>
      <c r="CP122" s="575"/>
      <c r="CQ122" s="575"/>
      <c r="CR122" s="575"/>
      <c r="CS122" s="575"/>
      <c r="CT122" s="575"/>
      <c r="CU122" s="575"/>
      <c r="CV122" s="575"/>
      <c r="CW122" s="575"/>
      <c r="CX122" s="575"/>
      <c r="CY122" s="575"/>
      <c r="CZ122" s="575"/>
      <c r="DA122" s="575"/>
      <c r="DB122" s="575"/>
      <c r="DC122" s="575"/>
      <c r="DD122" s="575"/>
      <c r="DE122" s="575"/>
      <c r="DF122" s="575"/>
      <c r="DG122" s="575"/>
      <c r="DH122" s="575"/>
      <c r="DI122" s="575"/>
      <c r="DJ122" s="575"/>
    </row>
    <row r="123" spans="1:114" s="5" customFormat="1" x14ac:dyDescent="0.35">
      <c r="A123" s="5" t="s">
        <v>230</v>
      </c>
      <c r="B123" s="69" t="s">
        <v>227</v>
      </c>
      <c r="C123" s="577">
        <f>$F$123</f>
        <v>1.2</v>
      </c>
      <c r="D123" s="577">
        <f>$F$123</f>
        <v>1.2</v>
      </c>
      <c r="E123" s="577">
        <f>$F$123</f>
        <v>1.2</v>
      </c>
      <c r="F123" s="578">
        <v>1.2</v>
      </c>
      <c r="G123" s="577">
        <f>$J$123</f>
        <v>1.1000000000000001</v>
      </c>
      <c r="H123" s="577">
        <f>$J$123</f>
        <v>1.1000000000000001</v>
      </c>
      <c r="I123" s="577">
        <f>$J$123</f>
        <v>1.1000000000000001</v>
      </c>
      <c r="J123" s="578">
        <v>1.1000000000000001</v>
      </c>
      <c r="K123" s="577">
        <f>$N$123</f>
        <v>1.2</v>
      </c>
      <c r="L123" s="577">
        <f>$N$123</f>
        <v>1.2</v>
      </c>
      <c r="M123" s="577">
        <f>$N$123</f>
        <v>1.2</v>
      </c>
      <c r="N123" s="578">
        <v>1.2</v>
      </c>
      <c r="O123" s="577">
        <f>$R$123</f>
        <v>1.2</v>
      </c>
      <c r="P123" s="577">
        <f>$R$123</f>
        <v>1.2</v>
      </c>
      <c r="Q123" s="577">
        <f>$R$123</f>
        <v>1.2</v>
      </c>
      <c r="R123" s="578">
        <v>1.2</v>
      </c>
      <c r="S123" s="577">
        <f>$V$123</f>
        <v>1</v>
      </c>
      <c r="T123" s="577">
        <f>$V$123</f>
        <v>1</v>
      </c>
      <c r="U123" s="577">
        <f>$V$123</f>
        <v>1</v>
      </c>
      <c r="V123" s="578">
        <v>1</v>
      </c>
      <c r="W123" s="577">
        <f>$Z$123</f>
        <v>1</v>
      </c>
      <c r="X123" s="577">
        <f>$Z$123</f>
        <v>1</v>
      </c>
      <c r="Y123" s="577">
        <f>$Z$123</f>
        <v>1</v>
      </c>
      <c r="Z123" s="578">
        <v>1</v>
      </c>
      <c r="AA123" s="577">
        <f t="shared" ref="AA123:BV123" si="360">IF(AA122&gt;0,AA124/AA122*g_troz,0)</f>
        <v>0.96701595181435351</v>
      </c>
      <c r="AB123" s="577">
        <f t="shared" si="360"/>
        <v>0.96412563628927261</v>
      </c>
      <c r="AC123" s="577">
        <f t="shared" si="360"/>
        <v>0.95776803877995764</v>
      </c>
      <c r="AD123" s="577">
        <f t="shared" si="360"/>
        <v>0.95399263490886255</v>
      </c>
      <c r="AE123" s="577">
        <f t="shared" si="360"/>
        <v>0.95048352330704133</v>
      </c>
      <c r="AF123" s="577">
        <f t="shared" si="360"/>
        <v>0.94681291655426225</v>
      </c>
      <c r="AG123" s="577">
        <f t="shared" si="360"/>
        <v>0.94250278738601057</v>
      </c>
      <c r="AH123" s="577">
        <f t="shared" si="360"/>
        <v>0.93768911460623627</v>
      </c>
      <c r="AI123" s="577">
        <f t="shared" si="360"/>
        <v>0.93349477331500386</v>
      </c>
      <c r="AJ123" s="577">
        <f>IF(AJ122&gt;0,AJ124/AJ122*g_troz,0)</f>
        <v>0.92909114270056725</v>
      </c>
      <c r="AK123" s="577">
        <f t="shared" si="360"/>
        <v>0.92389892879758106</v>
      </c>
      <c r="AL123" s="577">
        <f t="shared" si="360"/>
        <v>0.91807268188348634</v>
      </c>
      <c r="AM123" s="577">
        <f t="shared" si="360"/>
        <v>0.91283706383325747</v>
      </c>
      <c r="AN123" s="577">
        <f t="shared" si="360"/>
        <v>0.9073077884178844</v>
      </c>
      <c r="AO123" s="577">
        <f t="shared" si="360"/>
        <v>0.90074529987662078</v>
      </c>
      <c r="AP123" s="577">
        <f t="shared" si="360"/>
        <v>0.89332538582721221</v>
      </c>
      <c r="AQ123" s="577">
        <f t="shared" si="360"/>
        <v>0.88682538977413672</v>
      </c>
      <c r="AR123" s="577">
        <f t="shared" si="360"/>
        <v>0.87992334756469859</v>
      </c>
      <c r="AS123" s="577">
        <f t="shared" si="360"/>
        <v>0.87168117770015341</v>
      </c>
      <c r="AT123" s="577">
        <f t="shared" si="360"/>
        <v>0.86229557600167139</v>
      </c>
      <c r="AU123" s="577">
        <f t="shared" si="360"/>
        <v>0.85084736331760435</v>
      </c>
      <c r="AV123" s="577">
        <f t="shared" si="360"/>
        <v>0.83828966383587344</v>
      </c>
      <c r="AW123" s="577">
        <f t="shared" si="360"/>
        <v>0.82272261516284584</v>
      </c>
      <c r="AX123" s="577">
        <f t="shared" si="360"/>
        <v>0.80419116083543063</v>
      </c>
      <c r="AY123" s="577">
        <f t="shared" si="360"/>
        <v>0.78986251271423569</v>
      </c>
      <c r="AZ123" s="577">
        <f t="shared" si="360"/>
        <v>0.77412512284461443</v>
      </c>
      <c r="BA123" s="577">
        <f t="shared" si="360"/>
        <v>0.75458714110496738</v>
      </c>
      <c r="BB123" s="577">
        <f t="shared" si="360"/>
        <v>0.73128624612508608</v>
      </c>
      <c r="BC123" s="577">
        <f t="shared" si="360"/>
        <v>0.75513927842207595</v>
      </c>
      <c r="BD123" s="577">
        <f t="shared" si="360"/>
        <v>0.78175339442050495</v>
      </c>
      <c r="BE123" s="577">
        <f t="shared" si="360"/>
        <v>0.81541673399562364</v>
      </c>
      <c r="BF123" s="577">
        <f t="shared" si="360"/>
        <v>0.85649265234255378</v>
      </c>
      <c r="BG123" s="577">
        <f t="shared" si="360"/>
        <v>0.89889591227228272</v>
      </c>
      <c r="BH123" s="577">
        <f t="shared" si="360"/>
        <v>0.94823083456428792</v>
      </c>
      <c r="BI123" s="577">
        <f t="shared" si="360"/>
        <v>1.0139140247651441</v>
      </c>
      <c r="BJ123" s="577">
        <f t="shared" si="360"/>
        <v>1.0994796844413208</v>
      </c>
      <c r="BK123" s="577">
        <f t="shared" si="360"/>
        <v>1.172503546840332</v>
      </c>
      <c r="BL123" s="577">
        <f t="shared" si="360"/>
        <v>1.260113860769674</v>
      </c>
      <c r="BM123" s="577">
        <f t="shared" si="360"/>
        <v>1.3814200875363329</v>
      </c>
      <c r="BN123" s="577">
        <f t="shared" si="360"/>
        <v>1.5480103319569234</v>
      </c>
      <c r="BO123" s="577">
        <f t="shared" si="360"/>
        <v>1.7125836602878088</v>
      </c>
      <c r="BP123" s="577">
        <f t="shared" si="360"/>
        <v>1.9269381840153239</v>
      </c>
      <c r="BQ123" s="577">
        <f t="shared" si="360"/>
        <v>2.259075895324719</v>
      </c>
      <c r="BR123" s="577">
        <f t="shared" si="360"/>
        <v>2.7978969936987581</v>
      </c>
      <c r="BS123" s="577">
        <f t="shared" si="360"/>
        <v>3.6592225214733323</v>
      </c>
      <c r="BT123" s="577">
        <f t="shared" si="360"/>
        <v>5.4245809045055271</v>
      </c>
      <c r="BU123" s="577">
        <f t="shared" si="360"/>
        <v>12.710770698715253</v>
      </c>
      <c r="BV123" s="577" t="e">
        <f t="shared" si="360"/>
        <v>#VALUE!</v>
      </c>
      <c r="BW123" s="577"/>
      <c r="BX123" s="577"/>
      <c r="BY123" s="577"/>
      <c r="BZ123" s="577"/>
      <c r="CA123" s="577"/>
      <c r="CB123" s="577"/>
      <c r="CC123" s="577"/>
      <c r="CD123" s="577"/>
      <c r="CE123" s="577"/>
      <c r="CF123" s="577"/>
      <c r="CG123" s="577"/>
      <c r="CH123" s="577"/>
      <c r="CI123" s="577"/>
      <c r="CJ123" s="577"/>
      <c r="CK123" s="577"/>
      <c r="CL123" s="577"/>
      <c r="CM123" s="577"/>
      <c r="CN123" s="577"/>
      <c r="CO123" s="577"/>
      <c r="CP123" s="577"/>
      <c r="CQ123" s="577"/>
      <c r="CR123" s="577"/>
      <c r="CS123" s="577"/>
      <c r="CT123" s="577"/>
      <c r="CU123" s="577"/>
      <c r="CV123" s="577"/>
      <c r="CW123" s="577"/>
      <c r="CX123" s="577"/>
      <c r="CY123" s="577"/>
      <c r="CZ123" s="577"/>
      <c r="DA123" s="577"/>
      <c r="DB123" s="577"/>
      <c r="DC123" s="577"/>
      <c r="DD123" s="577"/>
      <c r="DE123" s="577"/>
      <c r="DF123" s="577"/>
      <c r="DG123" s="577"/>
      <c r="DH123" s="577"/>
      <c r="DI123" s="577"/>
      <c r="DJ123" s="577"/>
    </row>
    <row r="124" spans="1:114" s="5" customFormat="1" x14ac:dyDescent="0.35">
      <c r="A124" s="5" t="s">
        <v>231</v>
      </c>
      <c r="B124" s="69" t="s">
        <v>228</v>
      </c>
      <c r="C124" s="575">
        <f>C122*C123/g_troz</f>
        <v>5172.0391593006734</v>
      </c>
      <c r="D124" s="575">
        <f>D122*D123/g_troz</f>
        <v>5064.9385923312593</v>
      </c>
      <c r="E124" s="575">
        <f>E122*E123/g_troz</f>
        <v>4928.1307355324343</v>
      </c>
      <c r="F124" s="576">
        <v>4702</v>
      </c>
      <c r="G124" s="575">
        <f>G122*G123/g_troz</f>
        <v>5172.7818415464089</v>
      </c>
      <c r="H124" s="575">
        <f>H122*H123/g_troz</f>
        <v>5078.4611963380257</v>
      </c>
      <c r="I124" s="575">
        <f>I122*I123/g_troz</f>
        <v>4979.1893361580724</v>
      </c>
      <c r="J124" s="576">
        <v>5024</v>
      </c>
      <c r="K124" s="575">
        <f>K122*K123/g_troz</f>
        <v>5154.0604618194966</v>
      </c>
      <c r="L124" s="575">
        <f>L122*L123/g_troz</f>
        <v>5035.9257586277299</v>
      </c>
      <c r="M124" s="575">
        <f>M122*M123/g_troz</f>
        <v>4915.5919443706689</v>
      </c>
      <c r="N124" s="576">
        <v>4617</v>
      </c>
      <c r="O124" s="575">
        <f>O122*O123/g_troz</f>
        <v>4711.8848141118424</v>
      </c>
      <c r="P124" s="575">
        <f>P122*P123/g_troz</f>
        <v>4615.7026406771347</v>
      </c>
      <c r="Q124" s="575">
        <f>Q122*Q123/g_troz</f>
        <v>4511.8814498577212</v>
      </c>
      <c r="R124" s="576">
        <v>4269</v>
      </c>
      <c r="S124" s="575">
        <f>S122*S123/g_troz</f>
        <v>5882.9436071275477</v>
      </c>
      <c r="T124" s="575">
        <f>T122*T123/g_troz</f>
        <v>5791.4425823932324</v>
      </c>
      <c r="U124" s="575">
        <f>U122*U123/g_troz</f>
        <v>5693.2220516260741</v>
      </c>
      <c r="V124" s="576">
        <v>5287</v>
      </c>
      <c r="W124" s="575">
        <f>W122*W123/g_troz</f>
        <v>5235.3632697422436</v>
      </c>
      <c r="X124" s="575">
        <f>X122*X123/g_troz</f>
        <v>5130.9697956339078</v>
      </c>
      <c r="Y124" s="575">
        <f>Y122*Y123/g_troz</f>
        <v>4993.9111630118468</v>
      </c>
      <c r="Z124" s="576">
        <v>4688</v>
      </c>
      <c r="AA124" s="575">
        <f t="shared" ref="AA124:BF124" si="361">Z124-(AA$198/1000/AA$197)</f>
        <v>4584.666666666667</v>
      </c>
      <c r="AB124" s="575">
        <f t="shared" si="361"/>
        <v>4480.1722846441953</v>
      </c>
      <c r="AC124" s="575">
        <f t="shared" si="361"/>
        <v>4357.819343467725</v>
      </c>
      <c r="AD124" s="575">
        <f t="shared" si="361"/>
        <v>4235.5971212455024</v>
      </c>
      <c r="AE124" s="575">
        <f t="shared" si="361"/>
        <v>4127.1834045788355</v>
      </c>
      <c r="AF124" s="575">
        <f t="shared" si="361"/>
        <v>4018.769687912169</v>
      </c>
      <c r="AG124" s="575">
        <f t="shared" si="361"/>
        <v>3897.5328434677244</v>
      </c>
      <c r="AH124" s="575">
        <f t="shared" si="361"/>
        <v>3769.3015656899465</v>
      </c>
      <c r="AI124" s="575">
        <f t="shared" si="361"/>
        <v>3663.2709740232799</v>
      </c>
      <c r="AJ124" s="575">
        <f>AI124-(AJ$198/1000/AJ$197)</f>
        <v>3557.2403823566133</v>
      </c>
      <c r="AK124" s="575">
        <f t="shared" si="361"/>
        <v>3438.6685379121686</v>
      </c>
      <c r="AL124" s="575">
        <f t="shared" si="361"/>
        <v>3313.2560101343906</v>
      </c>
      <c r="AM124" s="575">
        <f t="shared" si="361"/>
        <v>3206.8800268010573</v>
      </c>
      <c r="AN124" s="575">
        <f t="shared" si="361"/>
        <v>3100.5040434677239</v>
      </c>
      <c r="AO124" s="575">
        <f t="shared" si="361"/>
        <v>2981.5459545788349</v>
      </c>
      <c r="AP124" s="575">
        <f t="shared" si="361"/>
        <v>2855.7248990232792</v>
      </c>
      <c r="AQ124" s="575">
        <f t="shared" si="361"/>
        <v>2752.3778740232792</v>
      </c>
      <c r="AR124" s="575">
        <f t="shared" si="361"/>
        <v>2649.0308490232792</v>
      </c>
      <c r="AS124" s="575">
        <f t="shared" si="361"/>
        <v>2533.4599823566127</v>
      </c>
      <c r="AT124" s="575">
        <f t="shared" si="361"/>
        <v>2411.2215656899461</v>
      </c>
      <c r="AU124" s="575">
        <f t="shared" si="361"/>
        <v>2274.1062406899459</v>
      </c>
      <c r="AV124" s="575">
        <f t="shared" si="361"/>
        <v>2136.9909156899457</v>
      </c>
      <c r="AW124" s="575">
        <f t="shared" si="361"/>
        <v>1983.657649023279</v>
      </c>
      <c r="AX124" s="575">
        <f t="shared" si="361"/>
        <v>1821.4782323566124</v>
      </c>
      <c r="AY124" s="575">
        <f t="shared" si="361"/>
        <v>1708.9513323566123</v>
      </c>
      <c r="AZ124" s="575">
        <f t="shared" si="361"/>
        <v>1596.4244323566122</v>
      </c>
      <c r="BA124" s="575">
        <f t="shared" si="361"/>
        <v>1470.5878990232789</v>
      </c>
      <c r="BB124" s="575">
        <f t="shared" si="361"/>
        <v>1337.4915656899454</v>
      </c>
      <c r="BC124" s="575">
        <f t="shared" si="361"/>
        <v>1309.4756627048707</v>
      </c>
      <c r="BD124" s="575">
        <f t="shared" si="361"/>
        <v>1281.459759719796</v>
      </c>
      <c r="BE124" s="575">
        <f t="shared" si="361"/>
        <v>1250.1301477794975</v>
      </c>
      <c r="BF124" s="575">
        <f t="shared" si="361"/>
        <v>1216.9930582272586</v>
      </c>
      <c r="BG124" s="575">
        <f t="shared" ref="BG124:BU124" si="362">BF124-(BG$198/1000/BG$197)</f>
        <v>1187.5162224063631</v>
      </c>
      <c r="BH124" s="575">
        <f t="shared" si="362"/>
        <v>1158.0393865854676</v>
      </c>
      <c r="BI124" s="575">
        <f t="shared" si="362"/>
        <v>1125.0760433018854</v>
      </c>
      <c r="BJ124" s="575">
        <f t="shared" si="362"/>
        <v>1090.2109686750198</v>
      </c>
      <c r="BK124" s="575">
        <f t="shared" si="362"/>
        <v>1065.8355992720346</v>
      </c>
      <c r="BL124" s="575">
        <f t="shared" si="362"/>
        <v>1041.4602298690495</v>
      </c>
      <c r="BM124" s="575">
        <f t="shared" si="362"/>
        <v>1014.2017522571092</v>
      </c>
      <c r="BN124" s="575">
        <f t="shared" si="362"/>
        <v>985.37067016755691</v>
      </c>
      <c r="BO124" s="575">
        <f t="shared" si="362"/>
        <v>963.54377837651214</v>
      </c>
      <c r="BP124" s="575">
        <f t="shared" si="362"/>
        <v>941.71688658546736</v>
      </c>
      <c r="BQ124" s="575">
        <f t="shared" si="362"/>
        <v>917.30831942128827</v>
      </c>
      <c r="BR124" s="575">
        <f t="shared" si="362"/>
        <v>891.49156568994499</v>
      </c>
      <c r="BS124" s="575">
        <f t="shared" si="362"/>
        <v>867.39970748098972</v>
      </c>
      <c r="BT124" s="575">
        <f t="shared" si="362"/>
        <v>843.30784927203445</v>
      </c>
      <c r="BU124" s="575">
        <f t="shared" si="362"/>
        <v>816.36641643621351</v>
      </c>
      <c r="BV124" s="575">
        <f>BU124-(BV$198/1000/BV$197)</f>
        <v>787.8706701675568</v>
      </c>
      <c r="BW124" s="575"/>
      <c r="BX124" s="575"/>
      <c r="BY124" s="575"/>
      <c r="BZ124" s="575"/>
      <c r="CA124" s="575"/>
      <c r="CB124" s="575"/>
      <c r="CC124" s="575"/>
      <c r="CD124" s="575"/>
      <c r="CE124" s="575"/>
      <c r="CF124" s="575"/>
      <c r="CG124" s="575"/>
      <c r="CH124" s="575"/>
      <c r="CI124" s="575"/>
      <c r="CJ124" s="575"/>
      <c r="CK124" s="575"/>
      <c r="CL124" s="575"/>
      <c r="CM124" s="575"/>
      <c r="CN124" s="575"/>
      <c r="CO124" s="575"/>
      <c r="CP124" s="575"/>
      <c r="CQ124" s="575"/>
      <c r="CR124" s="575"/>
      <c r="CS124" s="575"/>
      <c r="CT124" s="575"/>
      <c r="CU124" s="575"/>
      <c r="CV124" s="575"/>
      <c r="CW124" s="575"/>
      <c r="CX124" s="575"/>
      <c r="CY124" s="575"/>
      <c r="CZ124" s="575"/>
      <c r="DA124" s="575"/>
      <c r="DB124" s="575"/>
      <c r="DC124" s="575"/>
      <c r="DD124" s="575"/>
      <c r="DE124" s="575"/>
      <c r="DF124" s="575"/>
      <c r="DG124" s="575"/>
      <c r="DH124" s="575"/>
      <c r="DI124" s="575"/>
      <c r="DJ124" s="575"/>
    </row>
    <row r="125" spans="1:114" s="5" customFormat="1" x14ac:dyDescent="0.35">
      <c r="B125" s="69"/>
      <c r="C125" s="318"/>
      <c r="D125" s="318"/>
      <c r="E125" s="318"/>
      <c r="F125" s="324"/>
      <c r="G125" s="318"/>
      <c r="H125" s="318"/>
      <c r="I125" s="318"/>
      <c r="J125" s="324"/>
      <c r="K125" s="318"/>
      <c r="L125" s="318"/>
      <c r="M125" s="318"/>
      <c r="N125" s="324"/>
      <c r="O125" s="318"/>
      <c r="P125" s="318"/>
      <c r="Q125" s="318"/>
      <c r="R125" s="324"/>
      <c r="S125" s="318"/>
      <c r="T125" s="318"/>
      <c r="U125" s="318"/>
      <c r="V125" s="324"/>
      <c r="W125" s="318"/>
      <c r="X125" s="318"/>
      <c r="Y125" s="318"/>
      <c r="Z125" s="324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0"/>
      <c r="CE125" s="110"/>
      <c r="CF125" s="110"/>
      <c r="CG125" s="110"/>
      <c r="CH125" s="110"/>
      <c r="CI125" s="110"/>
      <c r="CJ125" s="110"/>
      <c r="CK125" s="110"/>
      <c r="CL125" s="110"/>
      <c r="CM125" s="110"/>
      <c r="CN125" s="110"/>
      <c r="CO125" s="110"/>
      <c r="CP125" s="110"/>
      <c r="CQ125" s="110"/>
      <c r="CR125" s="110"/>
      <c r="CS125" s="110"/>
      <c r="CT125" s="110"/>
      <c r="CU125" s="110"/>
      <c r="CV125" s="110"/>
      <c r="CW125" s="110"/>
      <c r="CX125" s="110"/>
      <c r="CY125" s="110"/>
      <c r="CZ125" s="110"/>
      <c r="DA125" s="110"/>
      <c r="DB125" s="110"/>
      <c r="DC125" s="110"/>
      <c r="DD125" s="110"/>
      <c r="DE125" s="110"/>
      <c r="DF125" s="110"/>
      <c r="DG125" s="110"/>
      <c r="DH125" s="110"/>
      <c r="DI125" s="110"/>
      <c r="DJ125" s="110"/>
    </row>
    <row r="126" spans="1:114" s="5" customFormat="1" x14ac:dyDescent="0.35">
      <c r="B126" s="70" t="s">
        <v>244</v>
      </c>
      <c r="C126" s="318"/>
      <c r="D126" s="318"/>
      <c r="E126" s="318"/>
      <c r="F126" s="324"/>
      <c r="G126" s="318"/>
      <c r="H126" s="318"/>
      <c r="I126" s="318"/>
      <c r="J126" s="324"/>
      <c r="K126" s="318"/>
      <c r="L126" s="318"/>
      <c r="M126" s="318"/>
      <c r="N126" s="324"/>
      <c r="O126" s="318"/>
      <c r="P126" s="318"/>
      <c r="Q126" s="318"/>
      <c r="R126" s="324"/>
      <c r="S126" s="318"/>
      <c r="T126" s="318"/>
      <c r="U126" s="318"/>
      <c r="V126" s="324"/>
      <c r="W126" s="318"/>
      <c r="X126" s="318"/>
      <c r="Y126" s="318"/>
      <c r="Z126" s="324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0"/>
      <c r="CE126" s="110"/>
      <c r="CF126" s="110"/>
      <c r="CG126" s="110"/>
      <c r="CH126" s="110"/>
      <c r="CI126" s="110"/>
      <c r="CJ126" s="110"/>
      <c r="CK126" s="110"/>
      <c r="CL126" s="110"/>
      <c r="CM126" s="110"/>
      <c r="CN126" s="110"/>
      <c r="CO126" s="110"/>
      <c r="CP126" s="110"/>
      <c r="CQ126" s="110"/>
      <c r="CR126" s="110"/>
      <c r="CS126" s="110"/>
      <c r="CT126" s="110"/>
      <c r="CU126" s="110"/>
      <c r="CV126" s="110"/>
      <c r="CW126" s="110"/>
      <c r="CX126" s="110"/>
      <c r="CY126" s="110"/>
      <c r="CZ126" s="110"/>
      <c r="DA126" s="110"/>
      <c r="DB126" s="110"/>
      <c r="DC126" s="110"/>
      <c r="DD126" s="110"/>
      <c r="DE126" s="110"/>
      <c r="DF126" s="110"/>
      <c r="DG126" s="110"/>
      <c r="DH126" s="110"/>
      <c r="DI126" s="110"/>
      <c r="DJ126" s="110"/>
    </row>
    <row r="127" spans="1:114" s="5" customFormat="1" x14ac:dyDescent="0.35">
      <c r="A127" s="5" t="s">
        <v>229</v>
      </c>
      <c r="B127" s="69" t="s">
        <v>243</v>
      </c>
      <c r="C127" s="319"/>
      <c r="D127" s="319"/>
      <c r="E127" s="319"/>
      <c r="F127" s="323"/>
      <c r="G127" s="319"/>
      <c r="H127" s="319"/>
      <c r="I127" s="319"/>
      <c r="J127" s="323"/>
      <c r="K127" s="319"/>
      <c r="L127" s="319"/>
      <c r="M127" s="319"/>
      <c r="N127" s="323"/>
      <c r="O127" s="319"/>
      <c r="P127" s="319"/>
      <c r="Q127" s="319"/>
      <c r="R127" s="323"/>
      <c r="S127" s="319"/>
      <c r="T127" s="319"/>
      <c r="U127" s="319"/>
      <c r="V127" s="323"/>
      <c r="W127" s="319"/>
      <c r="X127" s="319"/>
      <c r="Y127" s="319"/>
      <c r="Z127" s="323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0"/>
      <c r="CE127" s="110"/>
      <c r="CF127" s="110"/>
      <c r="CG127" s="110"/>
      <c r="CH127" s="110"/>
      <c r="CI127" s="110"/>
      <c r="CJ127" s="110"/>
      <c r="CK127" s="110"/>
      <c r="CL127" s="110"/>
      <c r="CM127" s="110"/>
      <c r="CN127" s="110"/>
      <c r="CO127" s="110"/>
      <c r="CP127" s="110"/>
      <c r="CQ127" s="110"/>
      <c r="CR127" s="110"/>
      <c r="CS127" s="110"/>
      <c r="CT127" s="110"/>
      <c r="CU127" s="110"/>
      <c r="CV127" s="110"/>
      <c r="CW127" s="110"/>
      <c r="CX127" s="110"/>
      <c r="CY127" s="110"/>
      <c r="CZ127" s="110"/>
      <c r="DA127" s="110"/>
      <c r="DB127" s="110"/>
      <c r="DC127" s="110"/>
      <c r="DD127" s="110"/>
      <c r="DE127" s="110"/>
      <c r="DF127" s="110"/>
      <c r="DG127" s="110"/>
      <c r="DH127" s="110"/>
      <c r="DI127" s="110"/>
      <c r="DJ127" s="110"/>
    </row>
    <row r="128" spans="1:114" s="5" customFormat="1" x14ac:dyDescent="0.35">
      <c r="A128" s="5" t="s">
        <v>230</v>
      </c>
      <c r="B128" s="69" t="s">
        <v>227</v>
      </c>
      <c r="C128" s="318"/>
      <c r="D128" s="318"/>
      <c r="E128" s="318"/>
      <c r="F128" s="324"/>
      <c r="G128" s="318"/>
      <c r="H128" s="318"/>
      <c r="I128" s="318"/>
      <c r="J128" s="324"/>
      <c r="K128" s="318"/>
      <c r="L128" s="318"/>
      <c r="M128" s="318"/>
      <c r="N128" s="324"/>
      <c r="O128" s="318"/>
      <c r="P128" s="318"/>
      <c r="Q128" s="318"/>
      <c r="R128" s="324"/>
      <c r="S128" s="318"/>
      <c r="T128" s="318"/>
      <c r="U128" s="318"/>
      <c r="V128" s="324"/>
      <c r="W128" s="318"/>
      <c r="X128" s="318"/>
      <c r="Y128" s="318"/>
      <c r="Z128" s="324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0"/>
      <c r="CE128" s="110"/>
      <c r="CF128" s="110"/>
      <c r="CG128" s="110"/>
      <c r="CH128" s="110"/>
      <c r="CI128" s="110"/>
      <c r="CJ128" s="110"/>
      <c r="CK128" s="110"/>
      <c r="CL128" s="110"/>
      <c r="CM128" s="110"/>
      <c r="CN128" s="110"/>
      <c r="CO128" s="110"/>
      <c r="CP128" s="110"/>
      <c r="CQ128" s="110"/>
      <c r="CR128" s="110"/>
      <c r="CS128" s="110"/>
      <c r="CT128" s="110"/>
      <c r="CU128" s="110"/>
      <c r="CV128" s="110"/>
      <c r="CW128" s="110"/>
      <c r="CX128" s="110"/>
      <c r="CY128" s="110"/>
      <c r="CZ128" s="110"/>
      <c r="DA128" s="110"/>
      <c r="DB128" s="110"/>
      <c r="DC128" s="110"/>
      <c r="DD128" s="110"/>
      <c r="DE128" s="110"/>
      <c r="DF128" s="110"/>
      <c r="DG128" s="110"/>
      <c r="DH128" s="110"/>
      <c r="DI128" s="110"/>
      <c r="DJ128" s="110"/>
    </row>
    <row r="129" spans="1:114" s="5" customFormat="1" x14ac:dyDescent="0.35">
      <c r="A129" s="5" t="s">
        <v>231</v>
      </c>
      <c r="B129" s="69" t="s">
        <v>228</v>
      </c>
      <c r="C129" s="319"/>
      <c r="D129" s="319"/>
      <c r="E129" s="319"/>
      <c r="F129" s="323"/>
      <c r="G129" s="319"/>
      <c r="H129" s="319"/>
      <c r="I129" s="319"/>
      <c r="J129" s="323"/>
      <c r="K129" s="319"/>
      <c r="L129" s="319"/>
      <c r="M129" s="319"/>
      <c r="N129" s="323"/>
      <c r="O129" s="319"/>
      <c r="P129" s="319"/>
      <c r="Q129" s="319"/>
      <c r="R129" s="323"/>
      <c r="S129" s="319"/>
      <c r="T129" s="319"/>
      <c r="U129" s="319"/>
      <c r="V129" s="323"/>
      <c r="W129" s="319"/>
      <c r="X129" s="319"/>
      <c r="Y129" s="319"/>
      <c r="Z129" s="323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0"/>
      <c r="BS129" s="110"/>
      <c r="BT129" s="110"/>
      <c r="BU129" s="110"/>
      <c r="BV129" s="110"/>
      <c r="BW129" s="110"/>
      <c r="BX129" s="110"/>
      <c r="BY129" s="110"/>
      <c r="BZ129" s="110"/>
      <c r="CA129" s="110"/>
      <c r="CB129" s="110"/>
      <c r="CC129" s="110"/>
      <c r="CD129" s="110"/>
      <c r="CE129" s="110"/>
      <c r="CF129" s="110"/>
      <c r="CG129" s="110"/>
      <c r="CH129" s="110"/>
      <c r="CI129" s="110"/>
      <c r="CJ129" s="110"/>
      <c r="CK129" s="110"/>
      <c r="CL129" s="110"/>
      <c r="CM129" s="110"/>
      <c r="CN129" s="110"/>
      <c r="CO129" s="110"/>
      <c r="CP129" s="110"/>
      <c r="CQ129" s="110"/>
      <c r="CR129" s="110"/>
      <c r="CS129" s="110"/>
      <c r="CT129" s="110"/>
      <c r="CU129" s="110"/>
      <c r="CV129" s="110"/>
      <c r="CW129" s="110"/>
      <c r="CX129" s="110"/>
      <c r="CY129" s="110"/>
      <c r="CZ129" s="110"/>
      <c r="DA129" s="110"/>
      <c r="DB129" s="110"/>
      <c r="DC129" s="110"/>
      <c r="DD129" s="110"/>
      <c r="DE129" s="110"/>
      <c r="DF129" s="110"/>
      <c r="DG129" s="110"/>
      <c r="DH129" s="110"/>
      <c r="DI129" s="110"/>
      <c r="DJ129" s="110"/>
    </row>
    <row r="130" spans="1:114" s="5" customFormat="1" x14ac:dyDescent="0.35">
      <c r="B130" s="69"/>
      <c r="C130" s="319"/>
      <c r="D130" s="319"/>
      <c r="E130" s="319"/>
      <c r="F130" s="319"/>
      <c r="G130" s="319"/>
      <c r="H130" s="319"/>
      <c r="I130" s="319"/>
      <c r="J130" s="319"/>
      <c r="K130" s="319"/>
      <c r="L130" s="319"/>
      <c r="M130" s="319"/>
      <c r="N130" s="319"/>
      <c r="O130" s="319"/>
      <c r="P130" s="319"/>
      <c r="Q130" s="319"/>
      <c r="R130" s="319"/>
      <c r="S130" s="319"/>
      <c r="T130" s="319"/>
      <c r="U130" s="319"/>
      <c r="V130" s="319"/>
      <c r="W130" s="319"/>
      <c r="X130" s="319"/>
      <c r="Y130" s="319"/>
      <c r="Z130" s="319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0"/>
      <c r="BS130" s="110"/>
      <c r="BT130" s="110"/>
      <c r="BU130" s="110"/>
      <c r="BV130" s="110"/>
      <c r="BW130" s="110"/>
      <c r="BX130" s="110"/>
      <c r="BY130" s="110"/>
      <c r="BZ130" s="110"/>
      <c r="CA130" s="110"/>
      <c r="CB130" s="110"/>
      <c r="CC130" s="110"/>
      <c r="CD130" s="110"/>
      <c r="CE130" s="110"/>
      <c r="CF130" s="110"/>
      <c r="CG130" s="110"/>
      <c r="CH130" s="110"/>
      <c r="CI130" s="110"/>
      <c r="CJ130" s="110"/>
      <c r="CK130" s="110"/>
      <c r="CL130" s="110"/>
      <c r="CM130" s="110"/>
      <c r="CN130" s="110"/>
      <c r="CO130" s="110"/>
      <c r="CP130" s="110"/>
      <c r="CQ130" s="110"/>
      <c r="CR130" s="110"/>
      <c r="CS130" s="110"/>
      <c r="CT130" s="110"/>
      <c r="CU130" s="110"/>
      <c r="CV130" s="110"/>
      <c r="CW130" s="110"/>
      <c r="CX130" s="110"/>
      <c r="CY130" s="110"/>
      <c r="CZ130" s="110"/>
      <c r="DA130" s="110"/>
      <c r="DB130" s="110"/>
      <c r="DC130" s="110"/>
      <c r="DD130" s="110"/>
      <c r="DE130" s="110"/>
      <c r="DF130" s="110"/>
      <c r="DG130" s="110"/>
      <c r="DH130" s="110"/>
      <c r="DI130" s="110"/>
      <c r="DJ130" s="110"/>
    </row>
    <row r="131" spans="1:114" s="5" customFormat="1" x14ac:dyDescent="0.35">
      <c r="B131" s="70" t="s">
        <v>446</v>
      </c>
      <c r="C131" s="318"/>
      <c r="D131" s="318"/>
      <c r="E131" s="318"/>
      <c r="F131" s="318"/>
      <c r="G131" s="318"/>
      <c r="H131" s="318"/>
      <c r="I131" s="318"/>
      <c r="J131" s="318"/>
      <c r="K131" s="318"/>
      <c r="L131" s="318"/>
      <c r="M131" s="318"/>
      <c r="N131" s="318"/>
      <c r="O131" s="318"/>
      <c r="P131" s="318"/>
      <c r="Q131" s="318"/>
      <c r="R131" s="318"/>
      <c r="S131" s="318"/>
      <c r="T131" s="318"/>
      <c r="U131" s="318"/>
      <c r="V131" s="318"/>
      <c r="W131" s="318"/>
      <c r="X131" s="318"/>
      <c r="Y131" s="318"/>
      <c r="Z131" s="318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0"/>
      <c r="BS131" s="110"/>
      <c r="BT131" s="110"/>
      <c r="BU131" s="110"/>
      <c r="BV131" s="110"/>
      <c r="BW131" s="110"/>
      <c r="BX131" s="110"/>
      <c r="BY131" s="110"/>
      <c r="BZ131" s="110"/>
      <c r="CA131" s="110"/>
      <c r="CB131" s="110"/>
      <c r="CC131" s="110"/>
      <c r="CD131" s="110"/>
      <c r="CE131" s="110"/>
      <c r="CF131" s="110"/>
      <c r="CG131" s="110"/>
      <c r="CH131" s="110"/>
      <c r="CI131" s="110"/>
      <c r="CJ131" s="110"/>
      <c r="CK131" s="110"/>
      <c r="CL131" s="110"/>
      <c r="CM131" s="110"/>
      <c r="CN131" s="110"/>
      <c r="CO131" s="110"/>
      <c r="CP131" s="110"/>
      <c r="CQ131" s="110"/>
      <c r="CR131" s="110"/>
      <c r="CS131" s="110"/>
      <c r="CT131" s="110"/>
      <c r="CU131" s="110"/>
      <c r="CV131" s="110"/>
      <c r="CW131" s="110"/>
      <c r="CX131" s="110"/>
      <c r="CY131" s="110"/>
      <c r="CZ131" s="110"/>
      <c r="DA131" s="110"/>
      <c r="DB131" s="110"/>
      <c r="DC131" s="110"/>
      <c r="DD131" s="110"/>
      <c r="DE131" s="110"/>
      <c r="DF131" s="110"/>
      <c r="DG131" s="110"/>
      <c r="DH131" s="110"/>
      <c r="DI131" s="110"/>
      <c r="DJ131" s="110"/>
    </row>
    <row r="132" spans="1:114" s="5" customFormat="1" x14ac:dyDescent="0.35">
      <c r="A132" s="5" t="s">
        <v>229</v>
      </c>
      <c r="B132" s="69" t="s">
        <v>249</v>
      </c>
      <c r="C132" s="575">
        <f t="shared" ref="C132:Y132" si="363">C127+C122</f>
        <v>134057</v>
      </c>
      <c r="D132" s="575">
        <f>D127+D122</f>
        <v>131281</v>
      </c>
      <c r="E132" s="575">
        <f>E127+E122</f>
        <v>127735</v>
      </c>
      <c r="F132" s="575">
        <f t="shared" si="363"/>
        <v>124432</v>
      </c>
      <c r="G132" s="575">
        <f t="shared" si="363"/>
        <v>146265</v>
      </c>
      <c r="H132" s="575">
        <f>H127+H122</f>
        <v>143598</v>
      </c>
      <c r="I132" s="575">
        <f t="shared" si="363"/>
        <v>140791</v>
      </c>
      <c r="J132" s="575">
        <f t="shared" si="363"/>
        <v>137753</v>
      </c>
      <c r="K132" s="575">
        <f t="shared" si="363"/>
        <v>133591</v>
      </c>
      <c r="L132" s="575">
        <f t="shared" si="363"/>
        <v>130529</v>
      </c>
      <c r="M132" s="575">
        <f t="shared" si="363"/>
        <v>127410</v>
      </c>
      <c r="N132" s="575">
        <f t="shared" si="363"/>
        <v>124760</v>
      </c>
      <c r="O132" s="575">
        <f t="shared" si="363"/>
        <v>122130</v>
      </c>
      <c r="P132" s="575">
        <f t="shared" si="363"/>
        <v>119637</v>
      </c>
      <c r="Q132" s="575">
        <f t="shared" si="363"/>
        <v>116946</v>
      </c>
      <c r="R132" s="575">
        <f>R127+R122</f>
        <v>113809</v>
      </c>
      <c r="S132" s="575">
        <f t="shared" si="363"/>
        <v>182980</v>
      </c>
      <c r="T132" s="575">
        <f t="shared" si="363"/>
        <v>180134</v>
      </c>
      <c r="U132" s="575">
        <f t="shared" si="363"/>
        <v>177079</v>
      </c>
      <c r="V132" s="575">
        <f t="shared" si="363"/>
        <v>173041</v>
      </c>
      <c r="W132" s="575">
        <f t="shared" si="363"/>
        <v>162838</v>
      </c>
      <c r="X132" s="575">
        <f t="shared" si="363"/>
        <v>159591</v>
      </c>
      <c r="Y132" s="575">
        <f t="shared" si="363"/>
        <v>155328</v>
      </c>
      <c r="Z132" s="575">
        <f>Z127+Z122</f>
        <v>150693</v>
      </c>
      <c r="AA132" s="575">
        <f t="shared" ref="AA132:AI132" si="364">AA127+AA122</f>
        <v>147463</v>
      </c>
      <c r="AB132" s="575">
        <f t="shared" si="364"/>
        <v>144534</v>
      </c>
      <c r="AC132" s="575">
        <f t="shared" si="364"/>
        <v>141520</v>
      </c>
      <c r="AD132" s="575">
        <f t="shared" si="364"/>
        <v>138095.19274474474</v>
      </c>
      <c r="AE132" s="575">
        <f t="shared" si="364"/>
        <v>135057.31569866955</v>
      </c>
      <c r="AF132" s="575">
        <f t="shared" si="364"/>
        <v>132019.43865259437</v>
      </c>
      <c r="AG132" s="575">
        <f t="shared" si="364"/>
        <v>128622.24281612321</v>
      </c>
      <c r="AH132" s="575">
        <f t="shared" si="364"/>
        <v>125029.05491216332</v>
      </c>
      <c r="AI132" s="575">
        <f t="shared" si="364"/>
        <v>122057.95576982599</v>
      </c>
      <c r="AJ132" s="575">
        <f>AJ127+AJ122</f>
        <v>119086.85662748865</v>
      </c>
      <c r="AK132" s="575">
        <f t="shared" ref="AK132:AX132" si="365">AK127+AK122</f>
        <v>115764.33715648776</v>
      </c>
      <c r="AL132" s="575">
        <f t="shared" si="365"/>
        <v>112250.1338698522</v>
      </c>
      <c r="AM132" s="575">
        <f t="shared" si="365"/>
        <v>109269.35645572111</v>
      </c>
      <c r="AN132" s="575">
        <f t="shared" si="365"/>
        <v>106288.57904159001</v>
      </c>
      <c r="AO132" s="575">
        <f t="shared" si="365"/>
        <v>102955.2365569703</v>
      </c>
      <c r="AP132" s="575">
        <f t="shared" si="365"/>
        <v>99429.585852084056</v>
      </c>
      <c r="AQ132" s="575">
        <f t="shared" si="365"/>
        <v>96533.683334573681</v>
      </c>
      <c r="AR132" s="575">
        <f t="shared" si="365"/>
        <v>93637.780817063307</v>
      </c>
      <c r="AS132" s="575">
        <f t="shared" si="365"/>
        <v>90399.352195331274</v>
      </c>
      <c r="AT132" s="575">
        <f t="shared" si="365"/>
        <v>86974.091153114699</v>
      </c>
      <c r="AU132" s="575">
        <f t="shared" si="365"/>
        <v>83131.962026932757</v>
      </c>
      <c r="AV132" s="575">
        <f t="shared" si="365"/>
        <v>79289.832900750815</v>
      </c>
      <c r="AW132" s="575">
        <f t="shared" si="365"/>
        <v>74993.258394052726</v>
      </c>
      <c r="AX132" s="575">
        <f t="shared" si="365"/>
        <v>70448.804588891289</v>
      </c>
      <c r="AY132" s="575">
        <f t="shared" ref="AY132:BF132" si="366">AY127+AY122</f>
        <v>67295.671414543613</v>
      </c>
      <c r="AZ132" s="575">
        <f t="shared" si="366"/>
        <v>64142.538240195936</v>
      </c>
      <c r="BA132" s="575">
        <f t="shared" si="366"/>
        <v>60616.45383017273</v>
      </c>
      <c r="BB132" s="575">
        <f t="shared" si="366"/>
        <v>56886.941473417413</v>
      </c>
      <c r="BC132" s="575">
        <f t="shared" si="366"/>
        <v>53936.071210879927</v>
      </c>
      <c r="BD132" s="575">
        <f t="shared" si="366"/>
        <v>50985.200948342441</v>
      </c>
      <c r="BE132" s="575">
        <f t="shared" si="366"/>
        <v>47685.303020343534</v>
      </c>
      <c r="BF132" s="575">
        <f t="shared" si="366"/>
        <v>44195.026365729304</v>
      </c>
      <c r="BG132" s="575">
        <f t="shared" ref="BG132:BU132" si="367">BG127+BG122</f>
        <v>41090.278383702098</v>
      </c>
      <c r="BH132" s="575">
        <f t="shared" si="367"/>
        <v>37985.5304016749</v>
      </c>
      <c r="BI132" s="575">
        <f t="shared" si="367"/>
        <v>34513.554163708999</v>
      </c>
      <c r="BJ132" s="575">
        <f t="shared" si="367"/>
        <v>30841.271604321984</v>
      </c>
      <c r="BK132" s="575">
        <f t="shared" si="367"/>
        <v>28273.85292258417</v>
      </c>
      <c r="BL132" s="575">
        <f t="shared" si="367"/>
        <v>25706.434240846356</v>
      </c>
      <c r="BM132" s="575">
        <f t="shared" si="367"/>
        <v>22835.342381698694</v>
      </c>
      <c r="BN132" s="575">
        <f t="shared" si="367"/>
        <v>19798.610607600207</v>
      </c>
      <c r="BO132" s="575">
        <f t="shared" si="367"/>
        <v>17499.618997580325</v>
      </c>
      <c r="BP132" s="575">
        <f t="shared" si="367"/>
        <v>15200.627387560442</v>
      </c>
      <c r="BQ132" s="575">
        <f t="shared" si="367"/>
        <v>12629.712038721002</v>
      </c>
      <c r="BR132" s="575">
        <f t="shared" si="367"/>
        <v>9910.4746505254407</v>
      </c>
      <c r="BS132" s="575">
        <f t="shared" si="367"/>
        <v>7372.9177495057038</v>
      </c>
      <c r="BT132" s="575">
        <f t="shared" si="367"/>
        <v>4835.3608484859669</v>
      </c>
      <c r="BU132" s="575">
        <f t="shared" si="367"/>
        <v>1997.6628086359387</v>
      </c>
      <c r="BV132" s="575" t="e">
        <f>BV127+BV122</f>
        <v>#VALUE!</v>
      </c>
      <c r="BW132" s="575"/>
      <c r="BX132" s="575"/>
      <c r="BY132" s="575"/>
      <c r="BZ132" s="575"/>
      <c r="CA132" s="575"/>
      <c r="CB132" s="575"/>
      <c r="CC132" s="575"/>
      <c r="CD132" s="575"/>
      <c r="CE132" s="575"/>
      <c r="CF132" s="575"/>
      <c r="CG132" s="575"/>
      <c r="CH132" s="575"/>
      <c r="CI132" s="575"/>
      <c r="CJ132" s="575"/>
      <c r="CK132" s="575"/>
      <c r="CL132" s="575"/>
      <c r="CM132" s="575"/>
      <c r="CN132" s="575"/>
      <c r="CO132" s="575"/>
      <c r="CP132" s="575"/>
      <c r="CQ132" s="575"/>
      <c r="CR132" s="575"/>
      <c r="CS132" s="575"/>
      <c r="CT132" s="575"/>
      <c r="CU132" s="575"/>
      <c r="CV132" s="575"/>
      <c r="CW132" s="575"/>
      <c r="CX132" s="575"/>
      <c r="CY132" s="575"/>
      <c r="CZ132" s="575"/>
      <c r="DA132" s="575"/>
      <c r="DB132" s="575"/>
      <c r="DC132" s="575"/>
      <c r="DD132" s="575"/>
      <c r="DE132" s="575"/>
      <c r="DF132" s="575"/>
      <c r="DG132" s="575"/>
      <c r="DH132" s="575"/>
      <c r="DI132" s="575"/>
      <c r="DJ132" s="575"/>
    </row>
    <row r="133" spans="1:114" s="5" customFormat="1" x14ac:dyDescent="0.35">
      <c r="A133" s="5" t="s">
        <v>230</v>
      </c>
      <c r="B133" s="69" t="s">
        <v>227</v>
      </c>
      <c r="C133" s="577">
        <f t="shared" ref="C133:Z133" si="368">AVERAGE(C123,C128)</f>
        <v>1.2</v>
      </c>
      <c r="D133" s="577">
        <f t="shared" si="368"/>
        <v>1.2</v>
      </c>
      <c r="E133" s="577">
        <f t="shared" si="368"/>
        <v>1.2</v>
      </c>
      <c r="F133" s="577">
        <f t="shared" si="368"/>
        <v>1.2</v>
      </c>
      <c r="G133" s="577">
        <f t="shared" si="368"/>
        <v>1.1000000000000001</v>
      </c>
      <c r="H133" s="577">
        <f t="shared" si="368"/>
        <v>1.1000000000000001</v>
      </c>
      <c r="I133" s="577">
        <f t="shared" si="368"/>
        <v>1.1000000000000001</v>
      </c>
      <c r="J133" s="577">
        <f t="shared" si="368"/>
        <v>1.1000000000000001</v>
      </c>
      <c r="K133" s="577">
        <f t="shared" si="368"/>
        <v>1.2</v>
      </c>
      <c r="L133" s="577">
        <f t="shared" si="368"/>
        <v>1.2</v>
      </c>
      <c r="M133" s="577">
        <f t="shared" si="368"/>
        <v>1.2</v>
      </c>
      <c r="N133" s="577">
        <f t="shared" si="368"/>
        <v>1.2</v>
      </c>
      <c r="O133" s="577">
        <f t="shared" si="368"/>
        <v>1.2</v>
      </c>
      <c r="P133" s="577">
        <f t="shared" si="368"/>
        <v>1.2</v>
      </c>
      <c r="Q133" s="577">
        <f t="shared" si="368"/>
        <v>1.2</v>
      </c>
      <c r="R133" s="577">
        <f t="shared" si="368"/>
        <v>1.2</v>
      </c>
      <c r="S133" s="577">
        <f t="shared" si="368"/>
        <v>1</v>
      </c>
      <c r="T133" s="577">
        <f t="shared" si="368"/>
        <v>1</v>
      </c>
      <c r="U133" s="577">
        <f t="shared" si="368"/>
        <v>1</v>
      </c>
      <c r="V133" s="577">
        <f t="shared" si="368"/>
        <v>1</v>
      </c>
      <c r="W133" s="577">
        <f t="shared" si="368"/>
        <v>1</v>
      </c>
      <c r="X133" s="577">
        <f t="shared" si="368"/>
        <v>1</v>
      </c>
      <c r="Y133" s="577">
        <f t="shared" si="368"/>
        <v>1</v>
      </c>
      <c r="Z133" s="577">
        <f t="shared" si="368"/>
        <v>1</v>
      </c>
      <c r="AA133" s="577">
        <f t="shared" ref="AA133:AJ133" si="369">AVERAGE(AA123,AA128)</f>
        <v>0.96701595181435351</v>
      </c>
      <c r="AB133" s="577">
        <f t="shared" si="369"/>
        <v>0.96412563628927261</v>
      </c>
      <c r="AC133" s="577">
        <f t="shared" si="369"/>
        <v>0.95776803877995764</v>
      </c>
      <c r="AD133" s="577">
        <f t="shared" si="369"/>
        <v>0.95399263490886255</v>
      </c>
      <c r="AE133" s="577">
        <f t="shared" si="369"/>
        <v>0.95048352330704133</v>
      </c>
      <c r="AF133" s="577">
        <f t="shared" si="369"/>
        <v>0.94681291655426225</v>
      </c>
      <c r="AG133" s="577">
        <f t="shared" si="369"/>
        <v>0.94250278738601057</v>
      </c>
      <c r="AH133" s="577">
        <f t="shared" si="369"/>
        <v>0.93768911460623627</v>
      </c>
      <c r="AI133" s="577">
        <f t="shared" si="369"/>
        <v>0.93349477331500386</v>
      </c>
      <c r="AJ133" s="577">
        <f t="shared" si="369"/>
        <v>0.92909114270056725</v>
      </c>
      <c r="AK133" s="577">
        <f t="shared" ref="AK133:AX133" si="370">AVERAGE(AK123,AK128)</f>
        <v>0.92389892879758106</v>
      </c>
      <c r="AL133" s="577">
        <f t="shared" si="370"/>
        <v>0.91807268188348634</v>
      </c>
      <c r="AM133" s="577">
        <f t="shared" si="370"/>
        <v>0.91283706383325747</v>
      </c>
      <c r="AN133" s="577">
        <f t="shared" si="370"/>
        <v>0.9073077884178844</v>
      </c>
      <c r="AO133" s="577">
        <f t="shared" si="370"/>
        <v>0.90074529987662078</v>
      </c>
      <c r="AP133" s="577">
        <f t="shared" si="370"/>
        <v>0.89332538582721221</v>
      </c>
      <c r="AQ133" s="577">
        <f t="shared" si="370"/>
        <v>0.88682538977413672</v>
      </c>
      <c r="AR133" s="577">
        <f t="shared" si="370"/>
        <v>0.87992334756469859</v>
      </c>
      <c r="AS133" s="577">
        <f t="shared" si="370"/>
        <v>0.87168117770015341</v>
      </c>
      <c r="AT133" s="577">
        <f t="shared" si="370"/>
        <v>0.86229557600167139</v>
      </c>
      <c r="AU133" s="577">
        <f t="shared" si="370"/>
        <v>0.85084736331760435</v>
      </c>
      <c r="AV133" s="577">
        <f t="shared" si="370"/>
        <v>0.83828966383587344</v>
      </c>
      <c r="AW133" s="577">
        <f t="shared" si="370"/>
        <v>0.82272261516284584</v>
      </c>
      <c r="AX133" s="577">
        <f t="shared" si="370"/>
        <v>0.80419116083543063</v>
      </c>
      <c r="AY133" s="577">
        <f t="shared" ref="AY133:BF133" si="371">AVERAGE(AY123,AY128)</f>
        <v>0.78986251271423569</v>
      </c>
      <c r="AZ133" s="577">
        <f t="shared" si="371"/>
        <v>0.77412512284461443</v>
      </c>
      <c r="BA133" s="577">
        <f t="shared" si="371"/>
        <v>0.75458714110496738</v>
      </c>
      <c r="BB133" s="577">
        <f t="shared" si="371"/>
        <v>0.73128624612508608</v>
      </c>
      <c r="BC133" s="577">
        <f t="shared" si="371"/>
        <v>0.75513927842207595</v>
      </c>
      <c r="BD133" s="577">
        <f t="shared" si="371"/>
        <v>0.78175339442050495</v>
      </c>
      <c r="BE133" s="577">
        <f t="shared" si="371"/>
        <v>0.81541673399562364</v>
      </c>
      <c r="BF133" s="577">
        <f t="shared" si="371"/>
        <v>0.85649265234255378</v>
      </c>
      <c r="BG133" s="577">
        <f t="shared" ref="BG133:BU133" si="372">AVERAGE(BG123,BG128)</f>
        <v>0.89889591227228272</v>
      </c>
      <c r="BH133" s="577">
        <f t="shared" si="372"/>
        <v>0.94823083456428792</v>
      </c>
      <c r="BI133" s="577">
        <f t="shared" si="372"/>
        <v>1.0139140247651441</v>
      </c>
      <c r="BJ133" s="577">
        <f t="shared" si="372"/>
        <v>1.0994796844413208</v>
      </c>
      <c r="BK133" s="577">
        <f t="shared" si="372"/>
        <v>1.172503546840332</v>
      </c>
      <c r="BL133" s="577">
        <f t="shared" si="372"/>
        <v>1.260113860769674</v>
      </c>
      <c r="BM133" s="577">
        <f t="shared" si="372"/>
        <v>1.3814200875363329</v>
      </c>
      <c r="BN133" s="577">
        <f t="shared" si="372"/>
        <v>1.5480103319569234</v>
      </c>
      <c r="BO133" s="577">
        <f t="shared" si="372"/>
        <v>1.7125836602878088</v>
      </c>
      <c r="BP133" s="577">
        <f t="shared" si="372"/>
        <v>1.9269381840153239</v>
      </c>
      <c r="BQ133" s="577">
        <f t="shared" si="372"/>
        <v>2.259075895324719</v>
      </c>
      <c r="BR133" s="577">
        <f t="shared" si="372"/>
        <v>2.7978969936987581</v>
      </c>
      <c r="BS133" s="577">
        <f t="shared" si="372"/>
        <v>3.6592225214733323</v>
      </c>
      <c r="BT133" s="577">
        <f t="shared" si="372"/>
        <v>5.4245809045055271</v>
      </c>
      <c r="BU133" s="577">
        <f t="shared" si="372"/>
        <v>12.710770698715253</v>
      </c>
      <c r="BV133" s="577" t="e">
        <f>AVERAGE(BV123,BV128)</f>
        <v>#VALUE!</v>
      </c>
      <c r="BW133" s="577"/>
      <c r="BX133" s="577"/>
      <c r="BY133" s="577"/>
      <c r="BZ133" s="577"/>
      <c r="CA133" s="577"/>
      <c r="CB133" s="577"/>
      <c r="CC133" s="577"/>
      <c r="CD133" s="577"/>
      <c r="CE133" s="577"/>
      <c r="CF133" s="577"/>
      <c r="CG133" s="577"/>
      <c r="CH133" s="577"/>
      <c r="CI133" s="577"/>
      <c r="CJ133" s="577"/>
      <c r="CK133" s="577"/>
      <c r="CL133" s="577"/>
      <c r="CM133" s="577"/>
      <c r="CN133" s="577"/>
      <c r="CO133" s="577"/>
      <c r="CP133" s="577"/>
      <c r="CQ133" s="577"/>
      <c r="CR133" s="577"/>
      <c r="CS133" s="577"/>
      <c r="CT133" s="577"/>
      <c r="CU133" s="577"/>
      <c r="CV133" s="577"/>
      <c r="CW133" s="577"/>
      <c r="CX133" s="577"/>
      <c r="CY133" s="577"/>
      <c r="CZ133" s="577"/>
      <c r="DA133" s="577"/>
      <c r="DB133" s="577"/>
      <c r="DC133" s="577"/>
      <c r="DD133" s="577"/>
      <c r="DE133" s="577"/>
      <c r="DF133" s="577"/>
      <c r="DG133" s="577"/>
      <c r="DH133" s="577"/>
      <c r="DI133" s="577"/>
      <c r="DJ133" s="577"/>
    </row>
    <row r="134" spans="1:114" s="5" customFormat="1" x14ac:dyDescent="0.35">
      <c r="A134" s="5" t="s">
        <v>231</v>
      </c>
      <c r="B134" s="69" t="s">
        <v>228</v>
      </c>
      <c r="C134" s="575">
        <f t="shared" ref="C134:Z134" si="373">SUM(C124+C129)</f>
        <v>5172.0391593006734</v>
      </c>
      <c r="D134" s="575">
        <f t="shared" si="373"/>
        <v>5064.9385923312593</v>
      </c>
      <c r="E134" s="575">
        <f t="shared" si="373"/>
        <v>4928.1307355324343</v>
      </c>
      <c r="F134" s="575">
        <f t="shared" si="373"/>
        <v>4702</v>
      </c>
      <c r="G134" s="575">
        <f t="shared" si="373"/>
        <v>5172.7818415464089</v>
      </c>
      <c r="H134" s="575">
        <f t="shared" si="373"/>
        <v>5078.4611963380257</v>
      </c>
      <c r="I134" s="575">
        <f t="shared" si="373"/>
        <v>4979.1893361580724</v>
      </c>
      <c r="J134" s="575">
        <f t="shared" si="373"/>
        <v>5024</v>
      </c>
      <c r="K134" s="575">
        <f t="shared" si="373"/>
        <v>5154.0604618194966</v>
      </c>
      <c r="L134" s="575">
        <f t="shared" si="373"/>
        <v>5035.9257586277299</v>
      </c>
      <c r="M134" s="575">
        <f t="shared" si="373"/>
        <v>4915.5919443706689</v>
      </c>
      <c r="N134" s="575">
        <f t="shared" si="373"/>
        <v>4617</v>
      </c>
      <c r="O134" s="575">
        <f t="shared" si="373"/>
        <v>4711.8848141118424</v>
      </c>
      <c r="P134" s="575">
        <f t="shared" si="373"/>
        <v>4615.7026406771347</v>
      </c>
      <c r="Q134" s="575">
        <f t="shared" si="373"/>
        <v>4511.8814498577212</v>
      </c>
      <c r="R134" s="575">
        <f t="shared" si="373"/>
        <v>4269</v>
      </c>
      <c r="S134" s="575">
        <f t="shared" si="373"/>
        <v>5882.9436071275477</v>
      </c>
      <c r="T134" s="575">
        <f t="shared" si="373"/>
        <v>5791.4425823932324</v>
      </c>
      <c r="U134" s="575">
        <f t="shared" si="373"/>
        <v>5693.2220516260741</v>
      </c>
      <c r="V134" s="575">
        <f t="shared" si="373"/>
        <v>5287</v>
      </c>
      <c r="W134" s="575">
        <f t="shared" si="373"/>
        <v>5235.3632697422436</v>
      </c>
      <c r="X134" s="575">
        <f t="shared" si="373"/>
        <v>5130.9697956339078</v>
      </c>
      <c r="Y134" s="575">
        <f t="shared" si="373"/>
        <v>4993.9111630118468</v>
      </c>
      <c r="Z134" s="575">
        <f t="shared" si="373"/>
        <v>4688</v>
      </c>
      <c r="AA134" s="575">
        <f t="shared" ref="AA134:AJ134" si="374">SUM(AA124+AA129)</f>
        <v>4584.666666666667</v>
      </c>
      <c r="AB134" s="575">
        <f t="shared" si="374"/>
        <v>4480.1722846441953</v>
      </c>
      <c r="AC134" s="575">
        <f t="shared" si="374"/>
        <v>4357.819343467725</v>
      </c>
      <c r="AD134" s="575">
        <f t="shared" si="374"/>
        <v>4235.5971212455024</v>
      </c>
      <c r="AE134" s="575">
        <f t="shared" si="374"/>
        <v>4127.1834045788355</v>
      </c>
      <c r="AF134" s="575">
        <f t="shared" si="374"/>
        <v>4018.769687912169</v>
      </c>
      <c r="AG134" s="575">
        <f t="shared" si="374"/>
        <v>3897.5328434677244</v>
      </c>
      <c r="AH134" s="575">
        <f t="shared" si="374"/>
        <v>3769.3015656899465</v>
      </c>
      <c r="AI134" s="575">
        <f t="shared" si="374"/>
        <v>3663.2709740232799</v>
      </c>
      <c r="AJ134" s="575">
        <f t="shared" si="374"/>
        <v>3557.2403823566133</v>
      </c>
      <c r="AK134" s="575">
        <f t="shared" ref="AK134:AX134" si="375">SUM(AK124+AK129)</f>
        <v>3438.6685379121686</v>
      </c>
      <c r="AL134" s="575">
        <f t="shared" si="375"/>
        <v>3313.2560101343906</v>
      </c>
      <c r="AM134" s="575">
        <f t="shared" si="375"/>
        <v>3206.8800268010573</v>
      </c>
      <c r="AN134" s="575">
        <f t="shared" si="375"/>
        <v>3100.5040434677239</v>
      </c>
      <c r="AO134" s="575">
        <f t="shared" si="375"/>
        <v>2981.5459545788349</v>
      </c>
      <c r="AP134" s="575">
        <f t="shared" si="375"/>
        <v>2855.7248990232792</v>
      </c>
      <c r="AQ134" s="575">
        <f t="shared" si="375"/>
        <v>2752.3778740232792</v>
      </c>
      <c r="AR134" s="575">
        <f t="shared" si="375"/>
        <v>2649.0308490232792</v>
      </c>
      <c r="AS134" s="575">
        <f t="shared" si="375"/>
        <v>2533.4599823566127</v>
      </c>
      <c r="AT134" s="575">
        <f t="shared" si="375"/>
        <v>2411.2215656899461</v>
      </c>
      <c r="AU134" s="575">
        <f t="shared" si="375"/>
        <v>2274.1062406899459</v>
      </c>
      <c r="AV134" s="575">
        <f t="shared" si="375"/>
        <v>2136.9909156899457</v>
      </c>
      <c r="AW134" s="575">
        <f t="shared" si="375"/>
        <v>1983.657649023279</v>
      </c>
      <c r="AX134" s="575">
        <f t="shared" si="375"/>
        <v>1821.4782323566124</v>
      </c>
      <c r="AY134" s="575">
        <f t="shared" ref="AY134:BF134" si="376">SUM(AY124+AY129)</f>
        <v>1708.9513323566123</v>
      </c>
      <c r="AZ134" s="575">
        <f t="shared" si="376"/>
        <v>1596.4244323566122</v>
      </c>
      <c r="BA134" s="575">
        <f t="shared" si="376"/>
        <v>1470.5878990232789</v>
      </c>
      <c r="BB134" s="575">
        <f t="shared" si="376"/>
        <v>1337.4915656899454</v>
      </c>
      <c r="BC134" s="575">
        <f t="shared" si="376"/>
        <v>1309.4756627048707</v>
      </c>
      <c r="BD134" s="575">
        <f t="shared" si="376"/>
        <v>1281.459759719796</v>
      </c>
      <c r="BE134" s="575">
        <f t="shared" si="376"/>
        <v>1250.1301477794975</v>
      </c>
      <c r="BF134" s="575">
        <f t="shared" si="376"/>
        <v>1216.9930582272586</v>
      </c>
      <c r="BG134" s="575">
        <f t="shared" ref="BG134:BV134" si="377">SUM(BG124+BG129)</f>
        <v>1187.5162224063631</v>
      </c>
      <c r="BH134" s="575">
        <f t="shared" si="377"/>
        <v>1158.0393865854676</v>
      </c>
      <c r="BI134" s="575">
        <f t="shared" si="377"/>
        <v>1125.0760433018854</v>
      </c>
      <c r="BJ134" s="575">
        <f t="shared" si="377"/>
        <v>1090.2109686750198</v>
      </c>
      <c r="BK134" s="575">
        <f t="shared" si="377"/>
        <v>1065.8355992720346</v>
      </c>
      <c r="BL134" s="575">
        <f t="shared" si="377"/>
        <v>1041.4602298690495</v>
      </c>
      <c r="BM134" s="575">
        <f t="shared" si="377"/>
        <v>1014.2017522571092</v>
      </c>
      <c r="BN134" s="575">
        <f t="shared" si="377"/>
        <v>985.37067016755691</v>
      </c>
      <c r="BO134" s="575">
        <f t="shared" si="377"/>
        <v>963.54377837651214</v>
      </c>
      <c r="BP134" s="575">
        <f t="shared" si="377"/>
        <v>941.71688658546736</v>
      </c>
      <c r="BQ134" s="575">
        <f t="shared" si="377"/>
        <v>917.30831942128827</v>
      </c>
      <c r="BR134" s="575">
        <f t="shared" si="377"/>
        <v>891.49156568994499</v>
      </c>
      <c r="BS134" s="575">
        <f t="shared" si="377"/>
        <v>867.39970748098972</v>
      </c>
      <c r="BT134" s="575">
        <f t="shared" si="377"/>
        <v>843.30784927203445</v>
      </c>
      <c r="BU134" s="575">
        <f t="shared" si="377"/>
        <v>816.36641643621351</v>
      </c>
      <c r="BV134" s="575">
        <f t="shared" si="377"/>
        <v>787.8706701675568</v>
      </c>
      <c r="BW134" s="575"/>
      <c r="BX134" s="575"/>
      <c r="BY134" s="575"/>
      <c r="BZ134" s="575"/>
      <c r="CA134" s="575"/>
      <c r="CB134" s="575"/>
      <c r="CC134" s="575"/>
      <c r="CD134" s="575"/>
      <c r="CE134" s="575"/>
      <c r="CF134" s="575"/>
      <c r="CG134" s="575"/>
      <c r="CH134" s="575"/>
      <c r="CI134" s="575"/>
      <c r="CJ134" s="575"/>
      <c r="CK134" s="575"/>
      <c r="CL134" s="575"/>
      <c r="CM134" s="575"/>
      <c r="CN134" s="575"/>
      <c r="CO134" s="575"/>
      <c r="CP134" s="575"/>
      <c r="CQ134" s="575"/>
      <c r="CR134" s="575"/>
      <c r="CS134" s="575"/>
      <c r="CT134" s="575"/>
      <c r="CU134" s="575"/>
      <c r="CV134" s="575"/>
      <c r="CW134" s="575"/>
      <c r="CX134" s="575"/>
      <c r="CY134" s="575"/>
      <c r="CZ134" s="575"/>
      <c r="DA134" s="575"/>
      <c r="DB134" s="575"/>
      <c r="DC134" s="575"/>
      <c r="DD134" s="575"/>
      <c r="DE134" s="575"/>
      <c r="DF134" s="575"/>
      <c r="DG134" s="575"/>
      <c r="DH134" s="575"/>
      <c r="DI134" s="575"/>
      <c r="DJ134" s="575"/>
    </row>
    <row r="135" spans="1:114" s="5" customFormat="1" x14ac:dyDescent="0.35">
      <c r="B135" s="444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375"/>
      <c r="AO135" s="375"/>
      <c r="AP135" s="375"/>
      <c r="AQ135" s="375"/>
      <c r="AR135" s="375"/>
      <c r="AS135" s="375"/>
      <c r="AT135" s="375"/>
      <c r="AU135" s="375"/>
      <c r="AV135" s="375"/>
      <c r="AW135" s="375"/>
      <c r="AX135" s="375"/>
      <c r="AY135" s="375"/>
      <c r="AZ135" s="375"/>
      <c r="BA135" s="375"/>
      <c r="BB135" s="375"/>
      <c r="BC135" s="375"/>
      <c r="BD135" s="375"/>
      <c r="BE135" s="375"/>
      <c r="BF135" s="375"/>
      <c r="BG135" s="375"/>
      <c r="BH135" s="375"/>
      <c r="BI135" s="375"/>
      <c r="BJ135" s="375"/>
      <c r="BK135" s="375"/>
      <c r="BL135" s="375"/>
      <c r="BM135" s="375"/>
      <c r="BN135" s="375"/>
      <c r="BO135" s="375"/>
      <c r="BP135" s="375"/>
      <c r="BQ135" s="375"/>
      <c r="BR135" s="375"/>
      <c r="BS135" s="375"/>
      <c r="BT135" s="375"/>
      <c r="BU135" s="375"/>
      <c r="BV135" s="375"/>
      <c r="BW135" s="375"/>
      <c r="BX135" s="375"/>
      <c r="BY135" s="375"/>
      <c r="BZ135" s="375"/>
      <c r="CA135" s="375"/>
      <c r="CB135" s="375"/>
      <c r="CC135" s="375"/>
      <c r="CD135" s="375"/>
      <c r="CE135" s="375"/>
      <c r="CF135" s="375"/>
      <c r="CG135" s="375"/>
      <c r="CH135" s="375"/>
      <c r="CI135" s="375"/>
      <c r="CJ135" s="375"/>
      <c r="CK135" s="375"/>
      <c r="CL135" s="375"/>
      <c r="CM135" s="375"/>
      <c r="CN135" s="375"/>
      <c r="CO135" s="375"/>
      <c r="CP135" s="375"/>
      <c r="CQ135" s="375"/>
      <c r="CR135" s="375"/>
      <c r="CS135" s="375"/>
      <c r="CT135" s="375"/>
      <c r="CU135" s="375"/>
      <c r="CV135" s="375"/>
      <c r="CW135" s="375"/>
      <c r="CX135" s="375"/>
      <c r="CY135" s="375"/>
      <c r="CZ135" s="375"/>
      <c r="DA135" s="375"/>
      <c r="DB135" s="375"/>
      <c r="DC135" s="375"/>
      <c r="DD135" s="375"/>
      <c r="DE135" s="375"/>
      <c r="DF135" s="375"/>
      <c r="DG135" s="375"/>
      <c r="DH135" s="375"/>
      <c r="DI135" s="375"/>
      <c r="DJ135" s="375"/>
    </row>
    <row r="136" spans="1:114" s="5" customFormat="1" x14ac:dyDescent="0.35">
      <c r="B136" s="70" t="s">
        <v>170</v>
      </c>
      <c r="C136" s="318"/>
      <c r="D136" s="318"/>
      <c r="E136" s="318"/>
      <c r="F136" s="318"/>
      <c r="G136" s="318"/>
      <c r="H136" s="318"/>
      <c r="I136" s="318"/>
      <c r="J136" s="318"/>
      <c r="K136" s="318"/>
      <c r="L136" s="318"/>
      <c r="M136" s="318"/>
      <c r="N136" s="318"/>
      <c r="O136" s="318"/>
      <c r="P136" s="318"/>
      <c r="Q136" s="318"/>
      <c r="R136" s="318"/>
      <c r="S136" s="318"/>
      <c r="T136" s="318"/>
      <c r="U136" s="318"/>
      <c r="V136" s="318"/>
      <c r="W136" s="318"/>
      <c r="X136" s="318"/>
      <c r="Y136" s="318"/>
      <c r="Z136" s="318"/>
      <c r="AA136" s="110"/>
      <c r="AB136" s="110"/>
      <c r="AC136" s="110"/>
      <c r="AD136" s="110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</row>
    <row r="137" spans="1:114" s="5" customFormat="1" x14ac:dyDescent="0.35">
      <c r="A137" s="5" t="s">
        <v>229</v>
      </c>
      <c r="B137" s="69" t="s">
        <v>232</v>
      </c>
      <c r="C137" s="575">
        <f>D137+C323</f>
        <v>118446</v>
      </c>
      <c r="D137" s="575">
        <f>E137+D323</f>
        <v>115670</v>
      </c>
      <c r="E137" s="575">
        <f>F137+E323</f>
        <v>112124</v>
      </c>
      <c r="F137" s="576">
        <v>108821</v>
      </c>
      <c r="G137" s="575">
        <f>H137+G323</f>
        <v>104975</v>
      </c>
      <c r="H137" s="575">
        <f>I137+H323</f>
        <v>102308</v>
      </c>
      <c r="I137" s="575">
        <f>J137+I323</f>
        <v>99501</v>
      </c>
      <c r="J137" s="576">
        <v>96463</v>
      </c>
      <c r="K137" s="575">
        <f>L137+K323</f>
        <v>98507</v>
      </c>
      <c r="L137" s="575">
        <f>M137+L323</f>
        <v>95445</v>
      </c>
      <c r="M137" s="575">
        <f>N137+M323</f>
        <v>92326</v>
      </c>
      <c r="N137" s="576">
        <v>89676</v>
      </c>
      <c r="O137" s="575">
        <f>P137+O323</f>
        <v>101447</v>
      </c>
      <c r="P137" s="575">
        <f>Q137+P323</f>
        <v>98954</v>
      </c>
      <c r="Q137" s="575">
        <f>R137+Q323</f>
        <v>96263</v>
      </c>
      <c r="R137" s="576">
        <v>93126</v>
      </c>
      <c r="S137" s="575">
        <f>T137+S323</f>
        <v>158751</v>
      </c>
      <c r="T137" s="575">
        <f>U137+T323</f>
        <v>155905</v>
      </c>
      <c r="U137" s="575">
        <f>V137+U323</f>
        <v>152850</v>
      </c>
      <c r="V137" s="576">
        <v>148812</v>
      </c>
      <c r="W137" s="575">
        <f>X137+W323</f>
        <v>136858</v>
      </c>
      <c r="X137" s="575">
        <f>Y137+X323</f>
        <v>133611</v>
      </c>
      <c r="Y137" s="575">
        <f>Z137+Y323</f>
        <v>129348</v>
      </c>
      <c r="Z137" s="576">
        <v>124713</v>
      </c>
      <c r="AA137" s="575">
        <f t="shared" ref="AA137:AC137" si="378">Z137-(AA$191/1000)</f>
        <v>121483</v>
      </c>
      <c r="AB137" s="575">
        <f t="shared" si="378"/>
        <v>118554</v>
      </c>
      <c r="AC137" s="575">
        <f t="shared" si="378"/>
        <v>115540</v>
      </c>
      <c r="AD137" s="575">
        <f>IF((OR(AC137-(AD$191/1000)&lt;0,AC137="")),"",(AC137-(AD$191/1000)))</f>
        <v>112115.19274474475</v>
      </c>
      <c r="AE137" s="575">
        <f t="shared" ref="AE137" si="379">IF((OR(AD137-(AE$191/1000)&lt;0,AD137="")),"",(AD137-(AE$191/1000)))</f>
        <v>109077.31569866958</v>
      </c>
      <c r="AF137" s="575">
        <f t="shared" ref="AF137" si="380">IF((OR(AE137-(AF$191/1000)&lt;0,AE137="")),"",(AE137-(AF$191/1000)))</f>
        <v>106039.43865259441</v>
      </c>
      <c r="AG137" s="575">
        <f t="shared" ref="AG137" si="381">IF((OR(AF137-(AG$191/1000)&lt;0,AF137="")),"",(AF137-(AG$191/1000)))</f>
        <v>102642.24281612325</v>
      </c>
      <c r="AH137" s="575">
        <f t="shared" ref="AH137" si="382">IF((OR(AG137-(AH$191/1000)&lt;0,AG137="")),"",(AG137-(AH$191/1000)))</f>
        <v>99049.054912163367</v>
      </c>
      <c r="AI137" s="575">
        <f t="shared" ref="AI137" si="383">IF((OR(AH137-(AI$191/1000)&lt;0,AH137="")),"",(AH137-(AI$191/1000)))</f>
        <v>96077.955769826032</v>
      </c>
      <c r="AJ137" s="575">
        <f>IF((OR(AI137-(AJ$191/1000)&lt;0,AI137="")),"",(AI137-(AJ$191/1000)))</f>
        <v>93106.856627488698</v>
      </c>
      <c r="AK137" s="575">
        <f t="shared" ref="AK137" si="384">IF((OR(AJ137-(AK$191/1000)&lt;0,AJ137="")),"",(AJ137-(AK$191/1000)))</f>
        <v>89784.337156487803</v>
      </c>
      <c r="AL137" s="575">
        <f t="shared" ref="AL137" si="385">IF((OR(AK137-(AL$191/1000)&lt;0,AK137="")),"",(AK137-(AL$191/1000)))</f>
        <v>86270.133869852245</v>
      </c>
      <c r="AM137" s="575">
        <f t="shared" ref="AM137" si="386">IF((OR(AL137-(AM$191/1000)&lt;0,AL137="")),"",(AL137-(AM$191/1000)))</f>
        <v>83289.35645572115</v>
      </c>
      <c r="AN137" s="575">
        <f t="shared" ref="AN137" si="387">IF((OR(AM137-(AN$191/1000)&lt;0,AM137="")),"",(AM137-(AN$191/1000)))</f>
        <v>80308.579041590056</v>
      </c>
      <c r="AO137" s="575">
        <f t="shared" ref="AO137" si="388">IF((OR(AN137-(AO$191/1000)&lt;0,AN137="")),"",(AN137-(AO$191/1000)))</f>
        <v>76975.23655697034</v>
      </c>
      <c r="AP137" s="575">
        <f t="shared" ref="AP137" si="389">IF((OR(AO137-(AP$191/1000)&lt;0,AO137="")),"",(AO137-(AP$191/1000)))</f>
        <v>73449.585852084099</v>
      </c>
      <c r="AQ137" s="575">
        <f t="shared" ref="AQ137" si="390">IF((OR(AP137-(AQ$191/1000)&lt;0,AP137="")),"",(AP137-(AQ$191/1000)))</f>
        <v>70553.683334573725</v>
      </c>
      <c r="AR137" s="575">
        <f t="shared" ref="AR137" si="391">IF((OR(AQ137-(AR$191/1000)&lt;0,AQ137="")),"",(AQ137-(AR$191/1000)))</f>
        <v>67657.780817063351</v>
      </c>
      <c r="AS137" s="575">
        <f t="shared" ref="AS137" si="392">IF((OR(AR137-(AS$191/1000)&lt;0,AR137="")),"",(AR137-(AS$191/1000)))</f>
        <v>64419.352195331317</v>
      </c>
      <c r="AT137" s="575">
        <f t="shared" ref="AT137" si="393">IF((OR(AS137-(AT$191/1000)&lt;0,AS137="")),"",(AS137-(AT$191/1000)))</f>
        <v>60994.091153114743</v>
      </c>
      <c r="AU137" s="575">
        <f t="shared" ref="AU137" si="394">IF((OR(AT137-(AU$191/1000)&lt;0,AT137="")),"",(AT137-(AU$191/1000)))</f>
        <v>57151.962026932801</v>
      </c>
      <c r="AV137" s="575">
        <f t="shared" ref="AV137" si="395">IF((OR(AU137-(AV$191/1000)&lt;0,AU137="")),"",(AU137-(AV$191/1000)))</f>
        <v>53309.832900750858</v>
      </c>
      <c r="AW137" s="575">
        <f t="shared" ref="AW137" si="396">IF((OR(AV137-(AW$191/1000)&lt;0,AV137="")),"",(AV137-(AW$191/1000)))</f>
        <v>49013.258394052769</v>
      </c>
      <c r="AX137" s="575">
        <f t="shared" ref="AX137" si="397">IF((OR(AW137-(AX$191/1000)&lt;0,AW137="")),"",(AW137-(AX$191/1000)))</f>
        <v>44468.804588891326</v>
      </c>
      <c r="AY137" s="575">
        <f t="shared" ref="AY137" si="398">IF((OR(AX137-(AY$191/1000)&lt;0,AX137="")),"",(AX137-(AY$191/1000)))</f>
        <v>41315.671414543649</v>
      </c>
      <c r="AZ137" s="575">
        <f t="shared" ref="AZ137" si="399">IF((OR(AY137-(AZ$191/1000)&lt;0,AY137="")),"",(AY137-(AZ$191/1000)))</f>
        <v>38162.538240195972</v>
      </c>
      <c r="BA137" s="575">
        <f t="shared" ref="BA137" si="400">IF((OR(AZ137-(BA$191/1000)&lt;0,AZ137="")),"",(AZ137-(BA$191/1000)))</f>
        <v>34636.453830172766</v>
      </c>
      <c r="BB137" s="575">
        <f t="shared" ref="BB137" si="401">IF((OR(BA137-(BB$191/1000)&lt;0,BA137="")),"",(BA137-(BB$191/1000)))</f>
        <v>30906.94147341745</v>
      </c>
      <c r="BC137" s="575">
        <f t="shared" ref="BC137" si="402">IF((OR(BB137-(BC$191/1000)&lt;0,BB137="")),"",(BB137-(BC$191/1000)))</f>
        <v>27956.071210879963</v>
      </c>
      <c r="BD137" s="575">
        <f t="shared" ref="BD137" si="403">IF((OR(BC137-(BD$191/1000)&lt;0,BC137="")),"",(BC137-(BD$191/1000)))</f>
        <v>25005.200948342477</v>
      </c>
      <c r="BE137" s="575">
        <f t="shared" ref="BE137" si="404">IF((OR(BD137-(BE$191/1000)&lt;0,BD137="")),"",(BD137-(BE$191/1000)))</f>
        <v>21705.30302034357</v>
      </c>
      <c r="BF137" s="575">
        <f t="shared" ref="BF137" si="405">IF((OR(BE137-(BF$191/1000)&lt;0,BE137="")),"",(BE137-(BF$191/1000)))</f>
        <v>18215.02636572934</v>
      </c>
      <c r="BG137" s="575">
        <f t="shared" ref="BG137" si="406">IF((OR(BF137-(BG$191/1000)&lt;0,BF137="")),"",(BF137-(BG$191/1000)))</f>
        <v>15110.278383702138</v>
      </c>
      <c r="BH137" s="575">
        <f t="shared" ref="BH137" si="407">IF((OR(BG137-(BH$191/1000)&lt;0,BG137="")),"",(BG137-(BH$191/1000)))</f>
        <v>12005.530401674936</v>
      </c>
      <c r="BI137" s="575">
        <f t="shared" ref="BI137" si="408">IF((OR(BH137-(BI$191/1000)&lt;0,BH137="")),"",(BH137-(BI$191/1000)))</f>
        <v>8533.5541637090319</v>
      </c>
      <c r="BJ137" s="575">
        <f t="shared" ref="BJ137" si="409">IF((OR(BI137-(BJ$191/1000)&lt;0,BI137="")),"",(BI137-(BJ$191/1000)))</f>
        <v>4861.2716043220189</v>
      </c>
      <c r="BK137" s="575">
        <f t="shared" ref="BK137" si="410">IF((OR(BJ137-(BK$191/1000)&lt;0,BJ137="")),"",(BJ137-(BK$191/1000)))</f>
        <v>2293.8529225842062</v>
      </c>
      <c r="BL137" s="575" t="str">
        <f t="shared" ref="BL137" si="411">IF((OR(BK137-(BL$191/1000)&lt;0,BK137="")),"",(BK137-(BL$191/1000)))</f>
        <v/>
      </c>
      <c r="BM137" s="575" t="e">
        <f t="shared" ref="BM137" si="412">IF((OR(BL137-(BM$191/1000)&lt;0,BL137="")),"",(BL137-(BM$191/1000)))</f>
        <v>#VALUE!</v>
      </c>
      <c r="BN137" s="575" t="e">
        <f t="shared" ref="BN137" si="413">IF((OR(BM137-(BN$191/1000)&lt;0,BM137="")),"",(BM137-(BN$191/1000)))</f>
        <v>#VALUE!</v>
      </c>
      <c r="BO137" s="575" t="e">
        <f t="shared" ref="BO137" si="414">IF((OR(BN137-(BO$191/1000)&lt;0,BN137="")),"",(BN137-(BO$191/1000)))</f>
        <v>#VALUE!</v>
      </c>
      <c r="BP137" s="575" t="e">
        <f t="shared" ref="BP137" si="415">IF((OR(BO137-(BP$191/1000)&lt;0,BO137="")),"",(BO137-(BP$191/1000)))</f>
        <v>#VALUE!</v>
      </c>
      <c r="BQ137" s="575" t="e">
        <f t="shared" ref="BQ137" si="416">IF((OR(BP137-(BQ$191/1000)&lt;0,BP137="")),"",(BP137-(BQ$191/1000)))</f>
        <v>#VALUE!</v>
      </c>
      <c r="BR137" s="575" t="e">
        <f>IF((OR(BQ137-(BR$191/1000)&lt;0,BQ137="")),"",(BQ137-(BR$191/1000)))</f>
        <v>#VALUE!</v>
      </c>
      <c r="BS137" s="575" t="e">
        <f t="shared" ref="BS137" si="417">IF((OR(BR137-(BS$191/1000)&lt;0,BR137="")),"",(BR137-(BS$191/1000)))</f>
        <v>#VALUE!</v>
      </c>
      <c r="BT137" s="575" t="e">
        <f t="shared" ref="BT137" si="418">IF((OR(BS137-(BT$191/1000)&lt;0,BS137="")),"",(BS137-(BT$191/1000)))</f>
        <v>#VALUE!</v>
      </c>
      <c r="BU137" s="575" t="e">
        <f t="shared" ref="BU137" si="419">IF((OR(BT137-(BU$191/1000)&lt;0,BT137="")),"",(BT137-(BU$191/1000)))</f>
        <v>#VALUE!</v>
      </c>
      <c r="BV137" s="575" t="e">
        <f>IF((OR(BU137-(BV$191/1000)&lt;0,BU137="")),"",(BU137-(BV$191/1000)))</f>
        <v>#VALUE!</v>
      </c>
      <c r="BW137" s="575"/>
      <c r="BX137" s="575"/>
      <c r="BY137" s="575"/>
      <c r="BZ137" s="575"/>
      <c r="CA137" s="575"/>
      <c r="CB137" s="575"/>
      <c r="CC137" s="575"/>
      <c r="CD137" s="575"/>
      <c r="CE137" s="575"/>
      <c r="CF137" s="575"/>
      <c r="CG137" s="575"/>
      <c r="CH137" s="575"/>
      <c r="CI137" s="575"/>
      <c r="CJ137" s="575"/>
      <c r="CK137" s="575"/>
      <c r="CL137" s="575"/>
      <c r="CM137" s="575"/>
      <c r="CN137" s="575"/>
      <c r="CO137" s="575"/>
      <c r="CP137" s="575"/>
      <c r="CQ137" s="575"/>
      <c r="CR137" s="575"/>
      <c r="CS137" s="575"/>
      <c r="CT137" s="575"/>
      <c r="CU137" s="575"/>
      <c r="CV137" s="575"/>
      <c r="CW137" s="575"/>
      <c r="CX137" s="575"/>
      <c r="CY137" s="575"/>
      <c r="CZ137" s="575"/>
      <c r="DA137" s="575"/>
      <c r="DB137" s="575"/>
      <c r="DC137" s="575"/>
      <c r="DD137" s="575"/>
      <c r="DE137" s="575"/>
      <c r="DF137" s="575"/>
      <c r="DG137" s="575"/>
      <c r="DH137" s="575"/>
      <c r="DI137" s="575"/>
      <c r="DJ137" s="575"/>
    </row>
    <row r="138" spans="1:114" s="5" customFormat="1" x14ac:dyDescent="0.35">
      <c r="A138" s="5" t="s">
        <v>230</v>
      </c>
      <c r="B138" s="69" t="s">
        <v>233</v>
      </c>
      <c r="C138" s="577">
        <f>D138</f>
        <v>1.1000000000000001</v>
      </c>
      <c r="D138" s="577">
        <f>E138</f>
        <v>1.1000000000000001</v>
      </c>
      <c r="E138" s="577">
        <f>F138</f>
        <v>1.1000000000000001</v>
      </c>
      <c r="F138" s="578">
        <v>1.1000000000000001</v>
      </c>
      <c r="G138" s="577">
        <f>$J$138</f>
        <v>1.1000000000000001</v>
      </c>
      <c r="H138" s="577">
        <f>$J$138</f>
        <v>1.1000000000000001</v>
      </c>
      <c r="I138" s="577">
        <f>$J$138</f>
        <v>1.1000000000000001</v>
      </c>
      <c r="J138" s="578">
        <v>1.1000000000000001</v>
      </c>
      <c r="K138" s="577">
        <f>$N$138</f>
        <v>1.1000000000000001</v>
      </c>
      <c r="L138" s="577">
        <f>$N$138</f>
        <v>1.1000000000000001</v>
      </c>
      <c r="M138" s="577">
        <f>$N$138</f>
        <v>1.1000000000000001</v>
      </c>
      <c r="N138" s="578">
        <v>1.1000000000000001</v>
      </c>
      <c r="O138" s="577">
        <f>$R$138</f>
        <v>1.1000000000000001</v>
      </c>
      <c r="P138" s="577">
        <f>$R$138</f>
        <v>1.1000000000000001</v>
      </c>
      <c r="Q138" s="577">
        <f>$R$138</f>
        <v>1.1000000000000001</v>
      </c>
      <c r="R138" s="578">
        <v>1.1000000000000001</v>
      </c>
      <c r="S138" s="577">
        <f>$V$138</f>
        <v>0.9</v>
      </c>
      <c r="T138" s="577">
        <f>$V$138</f>
        <v>0.9</v>
      </c>
      <c r="U138" s="577">
        <f>$V$138</f>
        <v>0.9</v>
      </c>
      <c r="V138" s="578">
        <v>0.9</v>
      </c>
      <c r="W138" s="577">
        <f>X138</f>
        <v>1</v>
      </c>
      <c r="X138" s="577">
        <f>Y138</f>
        <v>1</v>
      </c>
      <c r="Y138" s="577">
        <f>Z138</f>
        <v>1</v>
      </c>
      <c r="Z138" s="578">
        <v>1</v>
      </c>
      <c r="AA138" s="577">
        <f t="shared" ref="AA138:BF138" si="420">IF(AA137&gt;0,AA139/AA137*g_troz,0)</f>
        <v>0.94774333271321909</v>
      </c>
      <c r="AB138" s="577">
        <f t="shared" si="420"/>
        <v>0.9437434814602097</v>
      </c>
      <c r="AC138" s="577">
        <f t="shared" si="420"/>
        <v>0.93542463937804721</v>
      </c>
      <c r="AD138" s="577">
        <f t="shared" si="420"/>
        <v>0.93009184774642506</v>
      </c>
      <c r="AE138" s="577">
        <f t="shared" si="420"/>
        <v>0.92508128397675216</v>
      </c>
      <c r="AF138" s="577">
        <f t="shared" si="420"/>
        <v>0.91978362934999436</v>
      </c>
      <c r="AG138" s="577">
        <f t="shared" si="420"/>
        <v>0.9134879537619377</v>
      </c>
      <c r="AH138" s="577">
        <f t="shared" si="420"/>
        <v>0.9063591153479702</v>
      </c>
      <c r="AI138" s="577">
        <f t="shared" si="420"/>
        <v>0.90006175761500651</v>
      </c>
      <c r="AJ138" s="577">
        <f>IF(AJ137&gt;0,AJ139/AJ137*g_troz,0)</f>
        <v>0.89336249448351213</v>
      </c>
      <c r="AK138" s="577">
        <f t="shared" si="420"/>
        <v>0.88534570276879399</v>
      </c>
      <c r="AL138" s="577">
        <f t="shared" si="420"/>
        <v>0.87619443761742977</v>
      </c>
      <c r="AM138" s="577">
        <f t="shared" si="420"/>
        <v>0.86782695383192721</v>
      </c>
      <c r="AN138" s="577">
        <f t="shared" si="420"/>
        <v>0.85883832578067898</v>
      </c>
      <c r="AO138" s="577">
        <f t="shared" si="420"/>
        <v>0.84796199831965369</v>
      </c>
      <c r="AP138" s="577">
        <f t="shared" si="420"/>
        <v>0.83538392242427961</v>
      </c>
      <c r="AQ138" s="577">
        <f t="shared" si="420"/>
        <v>0.8241122020432311</v>
      </c>
      <c r="AR138" s="577">
        <f t="shared" si="420"/>
        <v>0.81187557258494258</v>
      </c>
      <c r="AS138" s="577">
        <f t="shared" si="420"/>
        <v>0.79688854390991093</v>
      </c>
      <c r="AT138" s="577">
        <f t="shared" si="420"/>
        <v>0.77930506242602748</v>
      </c>
      <c r="AU138" s="577">
        <f t="shared" si="420"/>
        <v>0.75707358328739127</v>
      </c>
      <c r="AV138" s="577">
        <f t="shared" si="420"/>
        <v>0.73163758412425306</v>
      </c>
      <c r="AW138" s="577">
        <f t="shared" si="420"/>
        <v>0.69846977680822897</v>
      </c>
      <c r="AX138" s="577">
        <f t="shared" si="420"/>
        <v>0.65641377584277993</v>
      </c>
      <c r="AY138" s="577">
        <f t="shared" si="420"/>
        <v>0.62179694107160932</v>
      </c>
      <c r="AZ138" s="577">
        <f t="shared" si="420"/>
        <v>0.58145975880044354</v>
      </c>
      <c r="BA138" s="577">
        <f t="shared" si="420"/>
        <v>0.52765293684050707</v>
      </c>
      <c r="BB138" s="577">
        <f t="shared" si="420"/>
        <v>0.45738164940685766</v>
      </c>
      <c r="BC138" s="577">
        <f t="shared" si="420"/>
        <v>0.47448998754671706</v>
      </c>
      <c r="BD138" s="577">
        <f t="shared" si="420"/>
        <v>0.4956362445469481</v>
      </c>
      <c r="BE138" s="577">
        <f t="shared" si="420"/>
        <v>0.52609373955007899</v>
      </c>
      <c r="BF138" s="577">
        <f t="shared" si="420"/>
        <v>0.57031733741971102</v>
      </c>
      <c r="BG138" s="577">
        <f t="shared" ref="BG138:BV138" si="421">IF(BG137&gt;0,BG139/BG137*g_troz,0)</f>
        <v>0.6268258610679126</v>
      </c>
      <c r="BH138" s="577">
        <f t="shared" si="421"/>
        <v>0.71256170227629678</v>
      </c>
      <c r="BI138" s="577">
        <f t="shared" si="421"/>
        <v>0.88232950213131423</v>
      </c>
      <c r="BJ138" s="577">
        <f t="shared" si="421"/>
        <v>1.325781005767906</v>
      </c>
      <c r="BK138" s="577">
        <f t="shared" si="421"/>
        <v>2.4791575624496347</v>
      </c>
      <c r="BL138" s="577" t="e">
        <f t="shared" si="421"/>
        <v>#VALUE!</v>
      </c>
      <c r="BM138" s="577" t="e">
        <f t="shared" si="421"/>
        <v>#VALUE!</v>
      </c>
      <c r="BN138" s="577" t="e">
        <f t="shared" si="421"/>
        <v>#VALUE!</v>
      </c>
      <c r="BO138" s="577" t="e">
        <f t="shared" si="421"/>
        <v>#VALUE!</v>
      </c>
      <c r="BP138" s="577" t="e">
        <f t="shared" si="421"/>
        <v>#VALUE!</v>
      </c>
      <c r="BQ138" s="577" t="e">
        <f t="shared" si="421"/>
        <v>#VALUE!</v>
      </c>
      <c r="BR138" s="577" t="e">
        <f t="shared" si="421"/>
        <v>#VALUE!</v>
      </c>
      <c r="BS138" s="577" t="e">
        <f t="shared" si="421"/>
        <v>#VALUE!</v>
      </c>
      <c r="BT138" s="577" t="e">
        <f t="shared" si="421"/>
        <v>#VALUE!</v>
      </c>
      <c r="BU138" s="577" t="e">
        <f t="shared" si="421"/>
        <v>#VALUE!</v>
      </c>
      <c r="BV138" s="577" t="e">
        <f t="shared" si="421"/>
        <v>#VALUE!</v>
      </c>
      <c r="BW138" s="577"/>
      <c r="BX138" s="577"/>
      <c r="BY138" s="577"/>
      <c r="BZ138" s="577"/>
      <c r="CA138" s="577"/>
      <c r="CB138" s="577"/>
      <c r="CC138" s="577"/>
      <c r="CD138" s="577"/>
      <c r="CE138" s="577"/>
      <c r="CF138" s="577"/>
      <c r="CG138" s="577"/>
      <c r="CH138" s="577"/>
      <c r="CI138" s="577"/>
      <c r="CJ138" s="577"/>
      <c r="CK138" s="577"/>
      <c r="CL138" s="577"/>
      <c r="CM138" s="577"/>
      <c r="CN138" s="577"/>
      <c r="CO138" s="577"/>
      <c r="CP138" s="577"/>
      <c r="CQ138" s="577"/>
      <c r="CR138" s="577"/>
      <c r="CS138" s="577"/>
      <c r="CT138" s="577"/>
      <c r="CU138" s="577"/>
      <c r="CV138" s="577"/>
      <c r="CW138" s="577"/>
      <c r="CX138" s="577"/>
      <c r="CY138" s="577"/>
      <c r="CZ138" s="577"/>
      <c r="DA138" s="577"/>
      <c r="DB138" s="577"/>
      <c r="DC138" s="577"/>
      <c r="DD138" s="577"/>
      <c r="DE138" s="577"/>
      <c r="DF138" s="577"/>
      <c r="DG138" s="577"/>
      <c r="DH138" s="577"/>
      <c r="DI138" s="577"/>
      <c r="DJ138" s="577"/>
    </row>
    <row r="139" spans="1:114" s="5" customFormat="1" x14ac:dyDescent="0.35">
      <c r="A139" s="5" t="s">
        <v>231</v>
      </c>
      <c r="B139" s="69" t="s">
        <v>234</v>
      </c>
      <c r="C139" s="575">
        <f>C137*C138/g_troz</f>
        <v>4188.9400608744809</v>
      </c>
      <c r="D139" s="575">
        <f>D137*D138/g_troz</f>
        <v>4090.7645411525191</v>
      </c>
      <c r="E139" s="575">
        <f>E137*E138/g_troz</f>
        <v>3965.3573390869283</v>
      </c>
      <c r="F139" s="576">
        <v>3886</v>
      </c>
      <c r="G139" s="575">
        <f>G137*G138/g_troz</f>
        <v>3712.5270831458952</v>
      </c>
      <c r="H139" s="575">
        <f>H137*H138/g_troz</f>
        <v>3618.2064379375106</v>
      </c>
      <c r="I139" s="575">
        <f>I137*I138/g_troz</f>
        <v>3518.9345777575581</v>
      </c>
      <c r="J139" s="576">
        <v>3414</v>
      </c>
      <c r="K139" s="575">
        <f>K137*K138/g_troz</f>
        <v>3483.7809514594205</v>
      </c>
      <c r="L139" s="575">
        <f>L137*L138/g_troz</f>
        <v>3375.4908068669679</v>
      </c>
      <c r="M139" s="575">
        <f>M137*M138/g_troz</f>
        <v>3265.184810464662</v>
      </c>
      <c r="N139" s="576">
        <v>3311</v>
      </c>
      <c r="O139" s="575">
        <f>O137*O138/g_troz</f>
        <v>3587.7564658623633</v>
      </c>
      <c r="P139" s="575">
        <f>P137*P138/g_troz</f>
        <v>3499.5894735472148</v>
      </c>
      <c r="Q139" s="575">
        <f>Q137*Q138/g_troz</f>
        <v>3404.4200486294189</v>
      </c>
      <c r="R139" s="576">
        <v>3390</v>
      </c>
      <c r="S139" s="575">
        <f>S137*S138/g_troz</f>
        <v>4593.5668516646347</v>
      </c>
      <c r="T139" s="575">
        <f>T137*T138/g_troz</f>
        <v>4511.215929403751</v>
      </c>
      <c r="U139" s="575">
        <f>U137*U138/g_troz</f>
        <v>4422.8174517133084</v>
      </c>
      <c r="V139" s="576">
        <v>4380</v>
      </c>
      <c r="W139" s="575">
        <f>W137*W138/g_troz</f>
        <v>4400.0868738892887</v>
      </c>
      <c r="X139" s="575">
        <f>X137*X138/g_troz</f>
        <v>4295.6933997809529</v>
      </c>
      <c r="Y139" s="575">
        <f>Y137*Y138/g_troz</f>
        <v>4158.6347671588919</v>
      </c>
      <c r="Z139" s="576">
        <v>3805</v>
      </c>
      <c r="AA139" s="575">
        <f t="shared" ref="AA139:BF139" si="422">Z139-(AA$198/1000/AA$197)</f>
        <v>3701.6666666666665</v>
      </c>
      <c r="AB139" s="575">
        <f t="shared" si="422"/>
        <v>3597.1722846441944</v>
      </c>
      <c r="AC139" s="575">
        <f t="shared" si="422"/>
        <v>3474.8193434677237</v>
      </c>
      <c r="AD139" s="575">
        <f t="shared" si="422"/>
        <v>3352.5971212455015</v>
      </c>
      <c r="AE139" s="575">
        <f t="shared" si="422"/>
        <v>3244.1834045788351</v>
      </c>
      <c r="AF139" s="575">
        <f t="shared" si="422"/>
        <v>3135.7696879121686</v>
      </c>
      <c r="AG139" s="575">
        <f t="shared" si="422"/>
        <v>3014.532843467724</v>
      </c>
      <c r="AH139" s="575">
        <f t="shared" si="422"/>
        <v>2886.3015656899461</v>
      </c>
      <c r="AI139" s="575">
        <f t="shared" si="422"/>
        <v>2780.2709740232795</v>
      </c>
      <c r="AJ139" s="575">
        <f>AI139-(AJ$198/1000/AJ$197)</f>
        <v>2674.2403823566128</v>
      </c>
      <c r="AK139" s="575">
        <f t="shared" si="422"/>
        <v>2555.6685379121682</v>
      </c>
      <c r="AL139" s="575">
        <f t="shared" si="422"/>
        <v>2430.2560101343902</v>
      </c>
      <c r="AM139" s="575">
        <f t="shared" si="422"/>
        <v>2323.8800268010568</v>
      </c>
      <c r="AN139" s="575">
        <f t="shared" si="422"/>
        <v>2217.5040434677235</v>
      </c>
      <c r="AO139" s="575">
        <f t="shared" si="422"/>
        <v>2098.5459545788344</v>
      </c>
      <c r="AP139" s="575">
        <f t="shared" si="422"/>
        <v>1972.7248990232788</v>
      </c>
      <c r="AQ139" s="575">
        <f t="shared" si="422"/>
        <v>1869.3778740232788</v>
      </c>
      <c r="AR139" s="575">
        <f t="shared" si="422"/>
        <v>1766.0308490232787</v>
      </c>
      <c r="AS139" s="575">
        <f t="shared" si="422"/>
        <v>1650.459982356612</v>
      </c>
      <c r="AT139" s="575">
        <f t="shared" si="422"/>
        <v>1528.2215656899455</v>
      </c>
      <c r="AU139" s="575">
        <f t="shared" si="422"/>
        <v>1391.1062406899455</v>
      </c>
      <c r="AV139" s="575">
        <f t="shared" si="422"/>
        <v>1253.9909156899455</v>
      </c>
      <c r="AW139" s="575">
        <f t="shared" si="422"/>
        <v>1100.6576490232787</v>
      </c>
      <c r="AX139" s="575">
        <f t="shared" si="422"/>
        <v>938.47823235661212</v>
      </c>
      <c r="AY139" s="575">
        <f t="shared" si="422"/>
        <v>825.95133235661206</v>
      </c>
      <c r="AZ139" s="575">
        <f t="shared" si="422"/>
        <v>713.42443235661199</v>
      </c>
      <c r="BA139" s="575">
        <f t="shared" si="422"/>
        <v>587.58789902327862</v>
      </c>
      <c r="BB139" s="575">
        <f t="shared" si="422"/>
        <v>454.49156568994528</v>
      </c>
      <c r="BC139" s="575">
        <f t="shared" si="422"/>
        <v>426.47566270487067</v>
      </c>
      <c r="BD139" s="575">
        <f t="shared" si="422"/>
        <v>398.45975971979607</v>
      </c>
      <c r="BE139" s="575">
        <f t="shared" si="422"/>
        <v>367.13014777949758</v>
      </c>
      <c r="BF139" s="575">
        <f t="shared" si="422"/>
        <v>333.99305822725876</v>
      </c>
      <c r="BG139" s="575">
        <f t="shared" ref="BG139:BV139" si="423">BF139-(BG$198/1000/BG$197)</f>
        <v>304.51622240636323</v>
      </c>
      <c r="BH139" s="575">
        <f t="shared" si="423"/>
        <v>275.0393865854677</v>
      </c>
      <c r="BI139" s="575">
        <f t="shared" si="423"/>
        <v>242.07604330188559</v>
      </c>
      <c r="BJ139" s="575">
        <f t="shared" si="423"/>
        <v>207.2109686750199</v>
      </c>
      <c r="BK139" s="575">
        <f t="shared" si="423"/>
        <v>182.83559927203481</v>
      </c>
      <c r="BL139" s="575">
        <f t="shared" si="423"/>
        <v>158.46022986904973</v>
      </c>
      <c r="BM139" s="575">
        <f t="shared" si="423"/>
        <v>131.20175225710943</v>
      </c>
      <c r="BN139" s="575">
        <f t="shared" si="423"/>
        <v>102.37067016755719</v>
      </c>
      <c r="BO139" s="575">
        <f t="shared" si="423"/>
        <v>80.543778376512421</v>
      </c>
      <c r="BP139" s="575">
        <f t="shared" si="423"/>
        <v>58.716886585467648</v>
      </c>
      <c r="BQ139" s="575">
        <f t="shared" si="423"/>
        <v>34.308319421288545</v>
      </c>
      <c r="BR139" s="575">
        <f t="shared" si="423"/>
        <v>8.4915656899452614</v>
      </c>
      <c r="BS139" s="575">
        <f t="shared" si="423"/>
        <v>-15.600292519009962</v>
      </c>
      <c r="BT139" s="575">
        <f t="shared" si="423"/>
        <v>-39.692150727965185</v>
      </c>
      <c r="BU139" s="575">
        <f t="shared" si="423"/>
        <v>-66.633583563786075</v>
      </c>
      <c r="BV139" s="575">
        <f t="shared" si="423"/>
        <v>-95.129329832442792</v>
      </c>
      <c r="BW139" s="575"/>
      <c r="BX139" s="575"/>
      <c r="BY139" s="575"/>
      <c r="BZ139" s="575"/>
      <c r="CA139" s="575"/>
      <c r="CB139" s="575"/>
      <c r="CC139" s="575"/>
      <c r="CD139" s="575"/>
      <c r="CE139" s="575"/>
      <c r="CF139" s="575"/>
      <c r="CG139" s="575"/>
      <c r="CH139" s="575"/>
      <c r="CI139" s="575"/>
      <c r="CJ139" s="575"/>
      <c r="CK139" s="575"/>
      <c r="CL139" s="575"/>
      <c r="CM139" s="575"/>
      <c r="CN139" s="575"/>
      <c r="CO139" s="575"/>
      <c r="CP139" s="575"/>
      <c r="CQ139" s="575"/>
      <c r="CR139" s="575"/>
      <c r="CS139" s="575"/>
      <c r="CT139" s="575"/>
      <c r="CU139" s="575"/>
      <c r="CV139" s="575"/>
      <c r="CW139" s="575"/>
      <c r="CX139" s="575"/>
      <c r="CY139" s="575"/>
      <c r="CZ139" s="575"/>
      <c r="DA139" s="575"/>
      <c r="DB139" s="575"/>
      <c r="DC139" s="575"/>
      <c r="DD139" s="575"/>
      <c r="DE139" s="575"/>
      <c r="DF139" s="575"/>
      <c r="DG139" s="575"/>
      <c r="DH139" s="575"/>
      <c r="DI139" s="575"/>
      <c r="DJ139" s="575"/>
    </row>
    <row r="140" spans="1:114" s="5" customFormat="1" x14ac:dyDescent="0.35">
      <c r="B140" s="70"/>
      <c r="C140" s="318"/>
      <c r="D140" s="318"/>
      <c r="E140" s="318"/>
      <c r="F140" s="324"/>
      <c r="G140" s="318"/>
      <c r="H140" s="318"/>
      <c r="I140" s="318"/>
      <c r="J140" s="324"/>
      <c r="K140" s="318"/>
      <c r="L140" s="318"/>
      <c r="M140" s="318"/>
      <c r="N140" s="324"/>
      <c r="O140" s="318"/>
      <c r="P140" s="318"/>
      <c r="Q140" s="318"/>
      <c r="R140" s="324"/>
      <c r="S140" s="318"/>
      <c r="T140" s="318"/>
      <c r="U140" s="318"/>
      <c r="V140" s="324"/>
      <c r="W140" s="318"/>
      <c r="X140" s="318"/>
      <c r="Y140" s="318"/>
      <c r="Z140" s="324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110"/>
      <c r="BP140" s="110"/>
      <c r="BQ140" s="110"/>
      <c r="BR140" s="110"/>
      <c r="BS140" s="110"/>
      <c r="BT140" s="110"/>
      <c r="BU140" s="110"/>
      <c r="BV140" s="110"/>
      <c r="BW140" s="110"/>
      <c r="BX140" s="110"/>
      <c r="BY140" s="110"/>
      <c r="BZ140" s="110"/>
      <c r="CA140" s="110"/>
      <c r="CB140" s="110"/>
      <c r="CC140" s="110"/>
      <c r="CD140" s="110"/>
      <c r="CE140" s="110"/>
      <c r="CF140" s="110"/>
      <c r="CG140" s="110"/>
      <c r="CH140" s="110"/>
      <c r="CI140" s="110"/>
      <c r="CJ140" s="110"/>
      <c r="CK140" s="110"/>
      <c r="CL140" s="110"/>
      <c r="CM140" s="110"/>
      <c r="CN140" s="110"/>
      <c r="CO140" s="110"/>
      <c r="CP140" s="110"/>
      <c r="CQ140" s="110"/>
      <c r="CR140" s="110"/>
      <c r="CS140" s="110"/>
      <c r="CT140" s="110"/>
      <c r="CU140" s="110"/>
      <c r="CV140" s="110"/>
      <c r="CW140" s="110"/>
      <c r="CX140" s="110"/>
      <c r="CY140" s="110"/>
      <c r="CZ140" s="110"/>
      <c r="DA140" s="110"/>
      <c r="DB140" s="110"/>
      <c r="DC140" s="110"/>
      <c r="DD140" s="110"/>
      <c r="DE140" s="110"/>
      <c r="DF140" s="110"/>
      <c r="DG140" s="110"/>
      <c r="DH140" s="110"/>
      <c r="DI140" s="110"/>
      <c r="DJ140" s="110"/>
    </row>
    <row r="141" spans="1:114" s="5" customFormat="1" x14ac:dyDescent="0.35">
      <c r="B141" s="70" t="s">
        <v>235</v>
      </c>
      <c r="C141" s="318"/>
      <c r="D141" s="318"/>
      <c r="E141" s="318"/>
      <c r="F141" s="324"/>
      <c r="G141" s="318"/>
      <c r="H141" s="318"/>
      <c r="I141" s="318"/>
      <c r="J141" s="324"/>
      <c r="K141" s="318"/>
      <c r="L141" s="318"/>
      <c r="M141" s="318"/>
      <c r="N141" s="324"/>
      <c r="O141" s="318"/>
      <c r="P141" s="318"/>
      <c r="Q141" s="318"/>
      <c r="R141" s="324"/>
      <c r="S141" s="318"/>
      <c r="T141" s="318"/>
      <c r="U141" s="318"/>
      <c r="V141" s="324"/>
      <c r="W141" s="318"/>
      <c r="X141" s="318"/>
      <c r="Y141" s="318"/>
      <c r="Z141" s="324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110"/>
      <c r="BP141" s="110"/>
      <c r="BQ141" s="110"/>
      <c r="BR141" s="110"/>
      <c r="BS141" s="110"/>
      <c r="BT141" s="110"/>
      <c r="BU141" s="110"/>
      <c r="BV141" s="110"/>
      <c r="BW141" s="110"/>
      <c r="BX141" s="110"/>
      <c r="BY141" s="110"/>
      <c r="BZ141" s="110"/>
      <c r="CA141" s="110"/>
      <c r="CB141" s="110"/>
      <c r="CC141" s="110"/>
      <c r="CD141" s="110"/>
      <c r="CE141" s="110"/>
      <c r="CF141" s="110"/>
      <c r="CG141" s="110"/>
      <c r="CH141" s="110"/>
      <c r="CI141" s="110"/>
      <c r="CJ141" s="110"/>
      <c r="CK141" s="110"/>
      <c r="CL141" s="110"/>
      <c r="CM141" s="110"/>
      <c r="CN141" s="110"/>
      <c r="CO141" s="110"/>
      <c r="CP141" s="110"/>
      <c r="CQ141" s="110"/>
      <c r="CR141" s="110"/>
      <c r="CS141" s="110"/>
      <c r="CT141" s="110"/>
      <c r="CU141" s="110"/>
      <c r="CV141" s="110"/>
      <c r="CW141" s="110"/>
      <c r="CX141" s="110"/>
      <c r="CY141" s="110"/>
      <c r="CZ141" s="110"/>
      <c r="DA141" s="110"/>
      <c r="DB141" s="110"/>
      <c r="DC141" s="110"/>
      <c r="DD141" s="110"/>
      <c r="DE141" s="110"/>
      <c r="DF141" s="110"/>
      <c r="DG141" s="110"/>
      <c r="DH141" s="110"/>
      <c r="DI141" s="110"/>
      <c r="DJ141" s="110"/>
    </row>
    <row r="142" spans="1:114" s="5" customFormat="1" x14ac:dyDescent="0.35">
      <c r="A142" s="5" t="s">
        <v>229</v>
      </c>
      <c r="B142" s="69" t="s">
        <v>236</v>
      </c>
      <c r="C142" s="319"/>
      <c r="D142" s="319"/>
      <c r="E142" s="319"/>
      <c r="F142" s="323"/>
      <c r="G142" s="319"/>
      <c r="H142" s="319"/>
      <c r="I142" s="319"/>
      <c r="J142" s="323"/>
      <c r="K142" s="319"/>
      <c r="L142" s="319"/>
      <c r="M142" s="319"/>
      <c r="N142" s="323"/>
      <c r="O142" s="319"/>
      <c r="P142" s="319"/>
      <c r="Q142" s="319"/>
      <c r="R142" s="323"/>
      <c r="S142" s="319"/>
      <c r="T142" s="319"/>
      <c r="U142" s="319"/>
      <c r="V142" s="323"/>
      <c r="W142" s="319"/>
      <c r="X142" s="319"/>
      <c r="Y142" s="319"/>
      <c r="Z142" s="323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0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110"/>
      <c r="BP142" s="110"/>
      <c r="BQ142" s="110"/>
      <c r="BR142" s="110"/>
      <c r="BS142" s="110"/>
      <c r="BT142" s="110"/>
      <c r="BU142" s="110"/>
      <c r="BV142" s="110"/>
      <c r="BW142" s="110"/>
      <c r="BX142" s="110"/>
      <c r="BY142" s="110"/>
      <c r="BZ142" s="110"/>
      <c r="CA142" s="110"/>
      <c r="CB142" s="110"/>
      <c r="CC142" s="110"/>
      <c r="CD142" s="110"/>
      <c r="CE142" s="110"/>
      <c r="CF142" s="110"/>
      <c r="CG142" s="110"/>
      <c r="CH142" s="110"/>
      <c r="CI142" s="110"/>
      <c r="CJ142" s="110"/>
      <c r="CK142" s="110"/>
      <c r="CL142" s="110"/>
      <c r="CM142" s="110"/>
      <c r="CN142" s="110"/>
      <c r="CO142" s="110"/>
      <c r="CP142" s="110"/>
      <c r="CQ142" s="110"/>
      <c r="CR142" s="110"/>
      <c r="CS142" s="110"/>
      <c r="CT142" s="110"/>
      <c r="CU142" s="110"/>
      <c r="CV142" s="110"/>
      <c r="CW142" s="110"/>
      <c r="CX142" s="110"/>
      <c r="CY142" s="110"/>
      <c r="CZ142" s="110"/>
      <c r="DA142" s="110"/>
      <c r="DB142" s="110"/>
      <c r="DC142" s="110"/>
      <c r="DD142" s="110"/>
      <c r="DE142" s="110"/>
      <c r="DF142" s="110"/>
      <c r="DG142" s="110"/>
      <c r="DH142" s="110"/>
      <c r="DI142" s="110"/>
      <c r="DJ142" s="110"/>
    </row>
    <row r="143" spans="1:114" s="5" customFormat="1" x14ac:dyDescent="0.35">
      <c r="A143" s="5" t="s">
        <v>230</v>
      </c>
      <c r="B143" s="69" t="s">
        <v>237</v>
      </c>
      <c r="C143" s="318"/>
      <c r="D143" s="318"/>
      <c r="E143" s="318"/>
      <c r="F143" s="324"/>
      <c r="G143" s="318"/>
      <c r="H143" s="318"/>
      <c r="I143" s="318"/>
      <c r="J143" s="324"/>
      <c r="K143" s="318"/>
      <c r="L143" s="318"/>
      <c r="M143" s="318"/>
      <c r="N143" s="324"/>
      <c r="O143" s="318"/>
      <c r="P143" s="318"/>
      <c r="Q143" s="318"/>
      <c r="R143" s="324"/>
      <c r="S143" s="318"/>
      <c r="T143" s="318"/>
      <c r="U143" s="318"/>
      <c r="V143" s="324"/>
      <c r="W143" s="318"/>
      <c r="X143" s="318"/>
      <c r="Y143" s="318"/>
      <c r="Z143" s="324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110"/>
      <c r="BP143" s="110"/>
      <c r="BQ143" s="110"/>
      <c r="BR143" s="110"/>
      <c r="BS143" s="110"/>
      <c r="BT143" s="110"/>
      <c r="BU143" s="110"/>
      <c r="BV143" s="110"/>
      <c r="BW143" s="110"/>
      <c r="BX143" s="110"/>
      <c r="BY143" s="110"/>
      <c r="BZ143" s="110"/>
      <c r="CA143" s="110"/>
      <c r="CB143" s="110"/>
      <c r="CC143" s="110"/>
      <c r="CD143" s="110"/>
      <c r="CE143" s="110"/>
      <c r="CF143" s="110"/>
      <c r="CG143" s="110"/>
      <c r="CH143" s="110"/>
      <c r="CI143" s="110"/>
      <c r="CJ143" s="110"/>
      <c r="CK143" s="110"/>
      <c r="CL143" s="110"/>
      <c r="CM143" s="110"/>
      <c r="CN143" s="110"/>
      <c r="CO143" s="110"/>
      <c r="CP143" s="110"/>
      <c r="CQ143" s="110"/>
      <c r="CR143" s="110"/>
      <c r="CS143" s="110"/>
      <c r="CT143" s="110"/>
      <c r="CU143" s="110"/>
      <c r="CV143" s="110"/>
      <c r="CW143" s="110"/>
      <c r="CX143" s="110"/>
      <c r="CY143" s="110"/>
      <c r="CZ143" s="110"/>
      <c r="DA143" s="110"/>
      <c r="DB143" s="110"/>
      <c r="DC143" s="110"/>
      <c r="DD143" s="110"/>
      <c r="DE143" s="110"/>
      <c r="DF143" s="110"/>
      <c r="DG143" s="110"/>
      <c r="DH143" s="110"/>
      <c r="DI143" s="110"/>
      <c r="DJ143" s="110"/>
    </row>
    <row r="144" spans="1:114" s="5" customFormat="1" x14ac:dyDescent="0.35">
      <c r="A144" s="5" t="s">
        <v>231</v>
      </c>
      <c r="B144" s="69" t="s">
        <v>238</v>
      </c>
      <c r="C144" s="319"/>
      <c r="D144" s="319"/>
      <c r="E144" s="319"/>
      <c r="F144" s="323"/>
      <c r="G144" s="319"/>
      <c r="H144" s="319"/>
      <c r="I144" s="319"/>
      <c r="J144" s="323"/>
      <c r="K144" s="319"/>
      <c r="L144" s="319"/>
      <c r="M144" s="319"/>
      <c r="N144" s="323"/>
      <c r="O144" s="319"/>
      <c r="P144" s="319"/>
      <c r="Q144" s="319"/>
      <c r="R144" s="323"/>
      <c r="S144" s="319"/>
      <c r="T144" s="319"/>
      <c r="U144" s="319"/>
      <c r="V144" s="323"/>
      <c r="W144" s="319"/>
      <c r="X144" s="319"/>
      <c r="Y144" s="319"/>
      <c r="Z144" s="323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0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110"/>
      <c r="BP144" s="110"/>
      <c r="BQ144" s="110"/>
      <c r="BR144" s="110"/>
      <c r="BS144" s="110"/>
      <c r="BT144" s="110"/>
      <c r="BU144" s="110"/>
      <c r="BV144" s="110"/>
      <c r="BW144" s="110"/>
      <c r="BX144" s="110"/>
      <c r="BY144" s="110"/>
      <c r="BZ144" s="110"/>
      <c r="CA144" s="110"/>
      <c r="CB144" s="110"/>
      <c r="CC144" s="110"/>
      <c r="CD144" s="110"/>
      <c r="CE144" s="110"/>
      <c r="CF144" s="110"/>
      <c r="CG144" s="110"/>
      <c r="CH144" s="110"/>
      <c r="CI144" s="110"/>
      <c r="CJ144" s="110"/>
      <c r="CK144" s="110"/>
      <c r="CL144" s="110"/>
      <c r="CM144" s="110"/>
      <c r="CN144" s="110"/>
      <c r="CO144" s="110"/>
      <c r="CP144" s="110"/>
      <c r="CQ144" s="110"/>
      <c r="CR144" s="110"/>
      <c r="CS144" s="110"/>
      <c r="CT144" s="110"/>
      <c r="CU144" s="110"/>
      <c r="CV144" s="110"/>
      <c r="CW144" s="110"/>
      <c r="CX144" s="110"/>
      <c r="CY144" s="110"/>
      <c r="CZ144" s="110"/>
      <c r="DA144" s="110"/>
      <c r="DB144" s="110"/>
      <c r="DC144" s="110"/>
      <c r="DD144" s="110"/>
      <c r="DE144" s="110"/>
      <c r="DF144" s="110"/>
      <c r="DG144" s="110"/>
      <c r="DH144" s="110"/>
      <c r="DI144" s="110"/>
      <c r="DJ144" s="110"/>
    </row>
    <row r="145" spans="1:114" s="5" customFormat="1" x14ac:dyDescent="0.35">
      <c r="B145" s="70"/>
      <c r="C145" s="318"/>
      <c r="D145" s="318"/>
      <c r="E145" s="318"/>
      <c r="F145" s="318"/>
      <c r="G145" s="318"/>
      <c r="H145" s="318"/>
      <c r="I145" s="318"/>
      <c r="J145" s="318"/>
      <c r="K145" s="318"/>
      <c r="L145" s="318"/>
      <c r="M145" s="318"/>
      <c r="N145" s="318"/>
      <c r="O145" s="318"/>
      <c r="P145" s="318"/>
      <c r="Q145" s="318"/>
      <c r="R145" s="318"/>
      <c r="S145" s="318"/>
      <c r="T145" s="318"/>
      <c r="U145" s="318"/>
      <c r="V145" s="318"/>
      <c r="W145" s="318"/>
      <c r="X145" s="318"/>
      <c r="Y145" s="318"/>
      <c r="Z145" s="318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110"/>
      <c r="BP145" s="110"/>
      <c r="BQ145" s="110"/>
      <c r="BR145" s="110"/>
      <c r="BS145" s="110"/>
      <c r="BT145" s="110"/>
      <c r="BU145" s="110"/>
      <c r="BV145" s="110"/>
      <c r="BW145" s="110"/>
      <c r="BX145" s="110"/>
      <c r="BY145" s="110"/>
      <c r="BZ145" s="110"/>
      <c r="CA145" s="110"/>
      <c r="CB145" s="110"/>
      <c r="CC145" s="110"/>
      <c r="CD145" s="110"/>
      <c r="CE145" s="110"/>
      <c r="CF145" s="110"/>
      <c r="CG145" s="110"/>
      <c r="CH145" s="110"/>
      <c r="CI145" s="110"/>
      <c r="CJ145" s="110"/>
      <c r="CK145" s="110"/>
      <c r="CL145" s="110"/>
      <c r="CM145" s="110"/>
      <c r="CN145" s="110"/>
      <c r="CO145" s="110"/>
      <c r="CP145" s="110"/>
      <c r="CQ145" s="110"/>
      <c r="CR145" s="110"/>
      <c r="CS145" s="110"/>
      <c r="CT145" s="110"/>
      <c r="CU145" s="110"/>
      <c r="CV145" s="110"/>
      <c r="CW145" s="110"/>
      <c r="CX145" s="110"/>
      <c r="CY145" s="110"/>
      <c r="CZ145" s="110"/>
      <c r="DA145" s="110"/>
      <c r="DB145" s="110"/>
      <c r="DC145" s="110"/>
      <c r="DD145" s="110"/>
      <c r="DE145" s="110"/>
      <c r="DF145" s="110"/>
      <c r="DG145" s="110"/>
      <c r="DH145" s="110"/>
      <c r="DI145" s="110"/>
      <c r="DJ145" s="110"/>
    </row>
    <row r="146" spans="1:114" s="5" customFormat="1" x14ac:dyDescent="0.35">
      <c r="B146" s="70"/>
      <c r="C146" s="318"/>
      <c r="D146" s="318"/>
      <c r="E146" s="318"/>
      <c r="F146" s="318"/>
      <c r="G146" s="318"/>
      <c r="H146" s="318"/>
      <c r="I146" s="318"/>
      <c r="J146" s="318"/>
      <c r="K146" s="318"/>
      <c r="L146" s="318"/>
      <c r="M146" s="318"/>
      <c r="N146" s="318"/>
      <c r="O146" s="318"/>
      <c r="P146" s="318"/>
      <c r="Q146" s="318"/>
      <c r="R146" s="318"/>
      <c r="S146" s="318"/>
      <c r="T146" s="318"/>
      <c r="U146" s="318"/>
      <c r="V146" s="318"/>
      <c r="W146" s="318"/>
      <c r="X146" s="318"/>
      <c r="Y146" s="318"/>
      <c r="Z146" s="318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110"/>
      <c r="BP146" s="110"/>
      <c r="BQ146" s="110"/>
      <c r="BR146" s="110"/>
      <c r="BS146" s="110"/>
      <c r="BT146" s="110"/>
      <c r="BU146" s="110"/>
      <c r="BV146" s="110"/>
      <c r="BW146" s="110"/>
      <c r="BX146" s="110"/>
      <c r="BY146" s="110"/>
      <c r="BZ146" s="110"/>
      <c r="CA146" s="110"/>
      <c r="CB146" s="110"/>
      <c r="CC146" s="110"/>
      <c r="CD146" s="110"/>
      <c r="CE146" s="110"/>
      <c r="CF146" s="110"/>
      <c r="CG146" s="110"/>
      <c r="CH146" s="110"/>
      <c r="CI146" s="110"/>
      <c r="CJ146" s="110"/>
      <c r="CK146" s="110"/>
      <c r="CL146" s="110"/>
      <c r="CM146" s="110"/>
      <c r="CN146" s="110"/>
      <c r="CO146" s="110"/>
      <c r="CP146" s="110"/>
      <c r="CQ146" s="110"/>
      <c r="CR146" s="110"/>
      <c r="CS146" s="110"/>
      <c r="CT146" s="110"/>
      <c r="CU146" s="110"/>
      <c r="CV146" s="110"/>
      <c r="CW146" s="110"/>
      <c r="CX146" s="110"/>
      <c r="CY146" s="110"/>
      <c r="CZ146" s="110"/>
      <c r="DA146" s="110"/>
      <c r="DB146" s="110"/>
      <c r="DC146" s="110"/>
      <c r="DD146" s="110"/>
      <c r="DE146" s="110"/>
      <c r="DF146" s="110"/>
      <c r="DG146" s="110"/>
      <c r="DH146" s="110"/>
      <c r="DI146" s="110"/>
      <c r="DJ146" s="110"/>
    </row>
    <row r="147" spans="1:114" s="5" customFormat="1" x14ac:dyDescent="0.35">
      <c r="B147" s="70" t="s">
        <v>239</v>
      </c>
      <c r="C147" s="318"/>
      <c r="D147" s="318"/>
      <c r="E147" s="318"/>
      <c r="F147" s="318"/>
      <c r="G147" s="318"/>
      <c r="H147" s="318"/>
      <c r="I147" s="318"/>
      <c r="J147" s="318"/>
      <c r="K147" s="318"/>
      <c r="L147" s="318"/>
      <c r="M147" s="318"/>
      <c r="N147" s="318"/>
      <c r="O147" s="318"/>
      <c r="P147" s="318"/>
      <c r="Q147" s="318"/>
      <c r="R147" s="318"/>
      <c r="S147" s="318"/>
      <c r="T147" s="318"/>
      <c r="U147" s="318"/>
      <c r="V147" s="318"/>
      <c r="W147" s="318"/>
      <c r="X147" s="318"/>
      <c r="Y147" s="318"/>
      <c r="Z147" s="318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110"/>
      <c r="BP147" s="110"/>
      <c r="BQ147" s="110"/>
      <c r="BR147" s="110"/>
      <c r="BS147" s="110"/>
      <c r="BT147" s="110"/>
      <c r="BU147" s="110"/>
      <c r="BV147" s="110"/>
      <c r="BW147" s="110"/>
      <c r="BX147" s="110"/>
      <c r="BY147" s="110"/>
      <c r="BZ147" s="110"/>
      <c r="CA147" s="110"/>
      <c r="CB147" s="110"/>
      <c r="CC147" s="110"/>
      <c r="CD147" s="110"/>
      <c r="CE147" s="110"/>
      <c r="CF147" s="110"/>
      <c r="CG147" s="110"/>
      <c r="CH147" s="110"/>
      <c r="CI147" s="110"/>
      <c r="CJ147" s="110"/>
      <c r="CK147" s="110"/>
      <c r="CL147" s="110"/>
      <c r="CM147" s="110"/>
      <c r="CN147" s="110"/>
      <c r="CO147" s="110"/>
      <c r="CP147" s="110"/>
      <c r="CQ147" s="110"/>
      <c r="CR147" s="110"/>
      <c r="CS147" s="110"/>
      <c r="CT147" s="110"/>
      <c r="CU147" s="110"/>
      <c r="CV147" s="110"/>
      <c r="CW147" s="110"/>
      <c r="CX147" s="110"/>
      <c r="CY147" s="110"/>
      <c r="CZ147" s="110"/>
      <c r="DA147" s="110"/>
      <c r="DB147" s="110"/>
      <c r="DC147" s="110"/>
      <c r="DD147" s="110"/>
      <c r="DE147" s="110"/>
      <c r="DF147" s="110"/>
      <c r="DG147" s="110"/>
      <c r="DH147" s="110"/>
      <c r="DI147" s="110"/>
      <c r="DJ147" s="110"/>
    </row>
    <row r="148" spans="1:114" s="5" customFormat="1" x14ac:dyDescent="0.35">
      <c r="A148" s="5" t="s">
        <v>229</v>
      </c>
      <c r="B148" s="69" t="s">
        <v>240</v>
      </c>
      <c r="C148" s="575">
        <f t="shared" ref="C148:Y148" si="424">C137+C142</f>
        <v>118446</v>
      </c>
      <c r="D148" s="575">
        <f t="shared" si="424"/>
        <v>115670</v>
      </c>
      <c r="E148" s="575">
        <f t="shared" si="424"/>
        <v>112124</v>
      </c>
      <c r="F148" s="575">
        <f t="shared" si="424"/>
        <v>108821</v>
      </c>
      <c r="G148" s="575">
        <f t="shared" si="424"/>
        <v>104975</v>
      </c>
      <c r="H148" s="575">
        <f t="shared" si="424"/>
        <v>102308</v>
      </c>
      <c r="I148" s="575">
        <f t="shared" si="424"/>
        <v>99501</v>
      </c>
      <c r="J148" s="575">
        <f t="shared" si="424"/>
        <v>96463</v>
      </c>
      <c r="K148" s="575">
        <f t="shared" si="424"/>
        <v>98507</v>
      </c>
      <c r="L148" s="575">
        <f t="shared" si="424"/>
        <v>95445</v>
      </c>
      <c r="M148" s="575">
        <f t="shared" si="424"/>
        <v>92326</v>
      </c>
      <c r="N148" s="575">
        <f t="shared" si="424"/>
        <v>89676</v>
      </c>
      <c r="O148" s="575">
        <f t="shared" si="424"/>
        <v>101447</v>
      </c>
      <c r="P148" s="575">
        <f t="shared" si="424"/>
        <v>98954</v>
      </c>
      <c r="Q148" s="575">
        <f t="shared" si="424"/>
        <v>96263</v>
      </c>
      <c r="R148" s="575">
        <f t="shared" si="424"/>
        <v>93126</v>
      </c>
      <c r="S148" s="575">
        <f t="shared" si="424"/>
        <v>158751</v>
      </c>
      <c r="T148" s="575">
        <f t="shared" si="424"/>
        <v>155905</v>
      </c>
      <c r="U148" s="575">
        <f t="shared" si="424"/>
        <v>152850</v>
      </c>
      <c r="V148" s="575">
        <f t="shared" si="424"/>
        <v>148812</v>
      </c>
      <c r="W148" s="575">
        <f t="shared" si="424"/>
        <v>136858</v>
      </c>
      <c r="X148" s="575">
        <f t="shared" si="424"/>
        <v>133611</v>
      </c>
      <c r="Y148" s="575">
        <f t="shared" si="424"/>
        <v>129348</v>
      </c>
      <c r="Z148" s="575">
        <f>Z137+Z142</f>
        <v>124713</v>
      </c>
      <c r="AA148" s="575">
        <f>AA137+AA142</f>
        <v>121483</v>
      </c>
      <c r="AB148" s="575">
        <f t="shared" ref="AB148:AE148" si="425">AB137+AB142</f>
        <v>118554</v>
      </c>
      <c r="AC148" s="575">
        <f t="shared" si="425"/>
        <v>115540</v>
      </c>
      <c r="AD148" s="575">
        <f t="shared" si="425"/>
        <v>112115.19274474475</v>
      </c>
      <c r="AE148" s="575">
        <f t="shared" si="425"/>
        <v>109077.31569866958</v>
      </c>
      <c r="AF148" s="575">
        <f t="shared" ref="AF148:BV148" si="426">AF137+AF142</f>
        <v>106039.43865259441</v>
      </c>
      <c r="AG148" s="575">
        <f t="shared" si="426"/>
        <v>102642.24281612325</v>
      </c>
      <c r="AH148" s="575">
        <f t="shared" si="426"/>
        <v>99049.054912163367</v>
      </c>
      <c r="AI148" s="575">
        <f t="shared" si="426"/>
        <v>96077.955769826032</v>
      </c>
      <c r="AJ148" s="575">
        <f t="shared" si="426"/>
        <v>93106.856627488698</v>
      </c>
      <c r="AK148" s="575">
        <f t="shared" si="426"/>
        <v>89784.337156487803</v>
      </c>
      <c r="AL148" s="575">
        <f t="shared" si="426"/>
        <v>86270.133869852245</v>
      </c>
      <c r="AM148" s="575">
        <f t="shared" si="426"/>
        <v>83289.35645572115</v>
      </c>
      <c r="AN148" s="575">
        <f t="shared" si="426"/>
        <v>80308.579041590056</v>
      </c>
      <c r="AO148" s="575">
        <f t="shared" si="426"/>
        <v>76975.23655697034</v>
      </c>
      <c r="AP148" s="575">
        <f t="shared" si="426"/>
        <v>73449.585852084099</v>
      </c>
      <c r="AQ148" s="575">
        <f t="shared" si="426"/>
        <v>70553.683334573725</v>
      </c>
      <c r="AR148" s="575">
        <f t="shared" si="426"/>
        <v>67657.780817063351</v>
      </c>
      <c r="AS148" s="575">
        <f t="shared" si="426"/>
        <v>64419.352195331317</v>
      </c>
      <c r="AT148" s="575">
        <f t="shared" si="426"/>
        <v>60994.091153114743</v>
      </c>
      <c r="AU148" s="575">
        <f t="shared" si="426"/>
        <v>57151.962026932801</v>
      </c>
      <c r="AV148" s="575">
        <f t="shared" si="426"/>
        <v>53309.832900750858</v>
      </c>
      <c r="AW148" s="575">
        <f t="shared" si="426"/>
        <v>49013.258394052769</v>
      </c>
      <c r="AX148" s="575">
        <f t="shared" si="426"/>
        <v>44468.804588891326</v>
      </c>
      <c r="AY148" s="575">
        <f t="shared" si="426"/>
        <v>41315.671414543649</v>
      </c>
      <c r="AZ148" s="575">
        <f t="shared" si="426"/>
        <v>38162.538240195972</v>
      </c>
      <c r="BA148" s="575">
        <f t="shared" si="426"/>
        <v>34636.453830172766</v>
      </c>
      <c r="BB148" s="575">
        <f t="shared" si="426"/>
        <v>30906.94147341745</v>
      </c>
      <c r="BC148" s="575">
        <f t="shared" si="426"/>
        <v>27956.071210879963</v>
      </c>
      <c r="BD148" s="575">
        <f t="shared" si="426"/>
        <v>25005.200948342477</v>
      </c>
      <c r="BE148" s="575">
        <f t="shared" si="426"/>
        <v>21705.30302034357</v>
      </c>
      <c r="BF148" s="575">
        <f t="shared" si="426"/>
        <v>18215.02636572934</v>
      </c>
      <c r="BG148" s="575">
        <f t="shared" si="426"/>
        <v>15110.278383702138</v>
      </c>
      <c r="BH148" s="575">
        <f t="shared" si="426"/>
        <v>12005.530401674936</v>
      </c>
      <c r="BI148" s="575">
        <f t="shared" si="426"/>
        <v>8533.5541637090319</v>
      </c>
      <c r="BJ148" s="575">
        <f t="shared" si="426"/>
        <v>4861.2716043220189</v>
      </c>
      <c r="BK148" s="575">
        <f t="shared" si="426"/>
        <v>2293.8529225842062</v>
      </c>
      <c r="BL148" s="575" t="e">
        <f t="shared" si="426"/>
        <v>#VALUE!</v>
      </c>
      <c r="BM148" s="575" t="e">
        <f t="shared" si="426"/>
        <v>#VALUE!</v>
      </c>
      <c r="BN148" s="575" t="e">
        <f t="shared" si="426"/>
        <v>#VALUE!</v>
      </c>
      <c r="BO148" s="575" t="e">
        <f t="shared" si="426"/>
        <v>#VALUE!</v>
      </c>
      <c r="BP148" s="575" t="e">
        <f t="shared" si="426"/>
        <v>#VALUE!</v>
      </c>
      <c r="BQ148" s="575" t="e">
        <f t="shared" si="426"/>
        <v>#VALUE!</v>
      </c>
      <c r="BR148" s="575" t="e">
        <f t="shared" si="426"/>
        <v>#VALUE!</v>
      </c>
      <c r="BS148" s="575" t="e">
        <f t="shared" si="426"/>
        <v>#VALUE!</v>
      </c>
      <c r="BT148" s="575" t="e">
        <f t="shared" si="426"/>
        <v>#VALUE!</v>
      </c>
      <c r="BU148" s="575" t="e">
        <f t="shared" si="426"/>
        <v>#VALUE!</v>
      </c>
      <c r="BV148" s="575" t="e">
        <f t="shared" si="426"/>
        <v>#VALUE!</v>
      </c>
      <c r="BW148" s="575"/>
      <c r="BX148" s="575"/>
      <c r="BY148" s="575"/>
      <c r="BZ148" s="575"/>
      <c r="CA148" s="575"/>
      <c r="CB148" s="575"/>
      <c r="CC148" s="575"/>
      <c r="CD148" s="575"/>
      <c r="CE148" s="575"/>
      <c r="CF148" s="575"/>
      <c r="CG148" s="575"/>
      <c r="CH148" s="575"/>
      <c r="CI148" s="575"/>
      <c r="CJ148" s="575"/>
      <c r="CK148" s="575"/>
      <c r="CL148" s="575"/>
      <c r="CM148" s="575"/>
      <c r="CN148" s="575"/>
      <c r="CO148" s="575"/>
      <c r="CP148" s="575"/>
      <c r="CQ148" s="575"/>
      <c r="CR148" s="575"/>
      <c r="CS148" s="575"/>
      <c r="CT148" s="575"/>
      <c r="CU148" s="575"/>
      <c r="CV148" s="575"/>
      <c r="CW148" s="575"/>
      <c r="CX148" s="575"/>
      <c r="CY148" s="575"/>
      <c r="CZ148" s="575"/>
      <c r="DA148" s="575"/>
      <c r="DB148" s="575"/>
      <c r="DC148" s="575"/>
      <c r="DD148" s="575"/>
      <c r="DE148" s="575"/>
      <c r="DF148" s="575"/>
      <c r="DG148" s="575"/>
      <c r="DH148" s="575"/>
      <c r="DI148" s="575"/>
      <c r="DJ148" s="575"/>
    </row>
    <row r="149" spans="1:114" s="5" customFormat="1" x14ac:dyDescent="0.35">
      <c r="A149" s="5" t="s">
        <v>230</v>
      </c>
      <c r="B149" s="69" t="s">
        <v>241</v>
      </c>
      <c r="C149" s="577">
        <f>AVERAGE(C138,C143)</f>
        <v>1.1000000000000001</v>
      </c>
      <c r="D149" s="577">
        <f>AVERAGE(D138,D143)</f>
        <v>1.1000000000000001</v>
      </c>
      <c r="E149" s="577">
        <f>AVERAGE(E138,E143)</f>
        <v>1.1000000000000001</v>
      </c>
      <c r="F149" s="577">
        <f t="shared" ref="F149" si="427">AVERAGE(F138,F143)</f>
        <v>1.1000000000000001</v>
      </c>
      <c r="G149" s="577">
        <f>AVERAGE(G138,G143)</f>
        <v>1.1000000000000001</v>
      </c>
      <c r="H149" s="577">
        <f>AVERAGE(H138,H143)</f>
        <v>1.1000000000000001</v>
      </c>
      <c r="I149" s="577">
        <f>AVERAGE(I138,I143)</f>
        <v>1.1000000000000001</v>
      </c>
      <c r="J149" s="577">
        <f t="shared" ref="J149" si="428">AVERAGE(J138,J143)</f>
        <v>1.1000000000000001</v>
      </c>
      <c r="K149" s="577">
        <f>AVERAGE(K138,K143)</f>
        <v>1.1000000000000001</v>
      </c>
      <c r="L149" s="577">
        <f>AVERAGE(L138,L143)</f>
        <v>1.1000000000000001</v>
      </c>
      <c r="M149" s="577">
        <f>AVERAGE(M138,M143)</f>
        <v>1.1000000000000001</v>
      </c>
      <c r="N149" s="577">
        <f t="shared" ref="N149" si="429">AVERAGE(N138,N143)</f>
        <v>1.1000000000000001</v>
      </c>
      <c r="O149" s="577">
        <f>AVERAGE(O138,O143)</f>
        <v>1.1000000000000001</v>
      </c>
      <c r="P149" s="577">
        <f>AVERAGE(P138,P143)</f>
        <v>1.1000000000000001</v>
      </c>
      <c r="Q149" s="577">
        <f>AVERAGE(Q138,Q143)</f>
        <v>1.1000000000000001</v>
      </c>
      <c r="R149" s="577">
        <f t="shared" ref="R149" si="430">AVERAGE(R138,R143)</f>
        <v>1.1000000000000001</v>
      </c>
      <c r="S149" s="577">
        <f>AVERAGE(S138,S143)</f>
        <v>0.9</v>
      </c>
      <c r="T149" s="577">
        <f>AVERAGE(T138,T143)</f>
        <v>0.9</v>
      </c>
      <c r="U149" s="577">
        <f>AVERAGE(U138,U143)</f>
        <v>0.9</v>
      </c>
      <c r="V149" s="577">
        <f t="shared" ref="V149" si="431">AVERAGE(V138,V143)</f>
        <v>0.9</v>
      </c>
      <c r="W149" s="577">
        <f>AVERAGE(W138,W143)</f>
        <v>1</v>
      </c>
      <c r="X149" s="577">
        <f>AVERAGE(X138,X143)</f>
        <v>1</v>
      </c>
      <c r="Y149" s="577">
        <f>AVERAGE(Y138,Y143)</f>
        <v>1</v>
      </c>
      <c r="Z149" s="577">
        <f>AVERAGE(Z138,Z143)</f>
        <v>1</v>
      </c>
      <c r="AA149" s="577">
        <f>AVERAGE(AA138,AA143)</f>
        <v>0.94774333271321909</v>
      </c>
      <c r="AB149" s="577">
        <f t="shared" ref="AB149:AE149" si="432">AVERAGE(AB138,AB143)</f>
        <v>0.9437434814602097</v>
      </c>
      <c r="AC149" s="577">
        <f t="shared" si="432"/>
        <v>0.93542463937804721</v>
      </c>
      <c r="AD149" s="577">
        <f t="shared" si="432"/>
        <v>0.93009184774642506</v>
      </c>
      <c r="AE149" s="577">
        <f t="shared" si="432"/>
        <v>0.92508128397675216</v>
      </c>
      <c r="AF149" s="577">
        <f t="shared" ref="AF149:BV149" si="433">AVERAGE(AF138,AF143)</f>
        <v>0.91978362934999436</v>
      </c>
      <c r="AG149" s="577">
        <f t="shared" si="433"/>
        <v>0.9134879537619377</v>
      </c>
      <c r="AH149" s="577">
        <f t="shared" si="433"/>
        <v>0.9063591153479702</v>
      </c>
      <c r="AI149" s="577">
        <f t="shared" si="433"/>
        <v>0.90006175761500651</v>
      </c>
      <c r="AJ149" s="577">
        <f t="shared" si="433"/>
        <v>0.89336249448351213</v>
      </c>
      <c r="AK149" s="577">
        <f t="shared" si="433"/>
        <v>0.88534570276879399</v>
      </c>
      <c r="AL149" s="577">
        <f t="shared" si="433"/>
        <v>0.87619443761742977</v>
      </c>
      <c r="AM149" s="577">
        <f t="shared" si="433"/>
        <v>0.86782695383192721</v>
      </c>
      <c r="AN149" s="577">
        <f t="shared" si="433"/>
        <v>0.85883832578067898</v>
      </c>
      <c r="AO149" s="577">
        <f t="shared" si="433"/>
        <v>0.84796199831965369</v>
      </c>
      <c r="AP149" s="577">
        <f t="shared" si="433"/>
        <v>0.83538392242427961</v>
      </c>
      <c r="AQ149" s="577">
        <f t="shared" si="433"/>
        <v>0.8241122020432311</v>
      </c>
      <c r="AR149" s="577">
        <f t="shared" si="433"/>
        <v>0.81187557258494258</v>
      </c>
      <c r="AS149" s="577">
        <f t="shared" si="433"/>
        <v>0.79688854390991093</v>
      </c>
      <c r="AT149" s="577">
        <f t="shared" si="433"/>
        <v>0.77930506242602748</v>
      </c>
      <c r="AU149" s="577">
        <f t="shared" si="433"/>
        <v>0.75707358328739127</v>
      </c>
      <c r="AV149" s="577">
        <f t="shared" si="433"/>
        <v>0.73163758412425306</v>
      </c>
      <c r="AW149" s="577">
        <f t="shared" si="433"/>
        <v>0.69846977680822897</v>
      </c>
      <c r="AX149" s="577">
        <f t="shared" si="433"/>
        <v>0.65641377584277993</v>
      </c>
      <c r="AY149" s="577">
        <f t="shared" si="433"/>
        <v>0.62179694107160932</v>
      </c>
      <c r="AZ149" s="577">
        <f t="shared" si="433"/>
        <v>0.58145975880044354</v>
      </c>
      <c r="BA149" s="577">
        <f t="shared" si="433"/>
        <v>0.52765293684050707</v>
      </c>
      <c r="BB149" s="577">
        <f t="shared" si="433"/>
        <v>0.45738164940685766</v>
      </c>
      <c r="BC149" s="577">
        <f t="shared" si="433"/>
        <v>0.47448998754671706</v>
      </c>
      <c r="BD149" s="577">
        <f t="shared" si="433"/>
        <v>0.4956362445469481</v>
      </c>
      <c r="BE149" s="577">
        <f t="shared" si="433"/>
        <v>0.52609373955007899</v>
      </c>
      <c r="BF149" s="577">
        <f t="shared" si="433"/>
        <v>0.57031733741971102</v>
      </c>
      <c r="BG149" s="577">
        <f t="shared" si="433"/>
        <v>0.6268258610679126</v>
      </c>
      <c r="BH149" s="577">
        <f t="shared" si="433"/>
        <v>0.71256170227629678</v>
      </c>
      <c r="BI149" s="577">
        <f t="shared" si="433"/>
        <v>0.88232950213131423</v>
      </c>
      <c r="BJ149" s="577">
        <f t="shared" si="433"/>
        <v>1.325781005767906</v>
      </c>
      <c r="BK149" s="577">
        <f t="shared" si="433"/>
        <v>2.4791575624496347</v>
      </c>
      <c r="BL149" s="577" t="e">
        <f t="shared" si="433"/>
        <v>#VALUE!</v>
      </c>
      <c r="BM149" s="577" t="e">
        <f t="shared" si="433"/>
        <v>#VALUE!</v>
      </c>
      <c r="BN149" s="577" t="e">
        <f t="shared" si="433"/>
        <v>#VALUE!</v>
      </c>
      <c r="BO149" s="577" t="e">
        <f t="shared" si="433"/>
        <v>#VALUE!</v>
      </c>
      <c r="BP149" s="577" t="e">
        <f t="shared" si="433"/>
        <v>#VALUE!</v>
      </c>
      <c r="BQ149" s="577" t="e">
        <f t="shared" si="433"/>
        <v>#VALUE!</v>
      </c>
      <c r="BR149" s="577" t="e">
        <f t="shared" si="433"/>
        <v>#VALUE!</v>
      </c>
      <c r="BS149" s="577" t="e">
        <f t="shared" si="433"/>
        <v>#VALUE!</v>
      </c>
      <c r="BT149" s="577" t="e">
        <f t="shared" si="433"/>
        <v>#VALUE!</v>
      </c>
      <c r="BU149" s="577" t="e">
        <f t="shared" si="433"/>
        <v>#VALUE!</v>
      </c>
      <c r="BV149" s="577" t="e">
        <f t="shared" si="433"/>
        <v>#VALUE!</v>
      </c>
      <c r="BW149" s="577"/>
      <c r="BX149" s="577"/>
      <c r="BY149" s="577"/>
      <c r="BZ149" s="577"/>
      <c r="CA149" s="577"/>
      <c r="CB149" s="577"/>
      <c r="CC149" s="577"/>
      <c r="CD149" s="577"/>
      <c r="CE149" s="577"/>
      <c r="CF149" s="577"/>
      <c r="CG149" s="577"/>
      <c r="CH149" s="577"/>
      <c r="CI149" s="577"/>
      <c r="CJ149" s="577"/>
      <c r="CK149" s="577"/>
      <c r="CL149" s="577"/>
      <c r="CM149" s="577"/>
      <c r="CN149" s="577"/>
      <c r="CO149" s="577"/>
      <c r="CP149" s="577"/>
      <c r="CQ149" s="577"/>
      <c r="CR149" s="577"/>
      <c r="CS149" s="577"/>
      <c r="CT149" s="577"/>
      <c r="CU149" s="577"/>
      <c r="CV149" s="577"/>
      <c r="CW149" s="577"/>
      <c r="CX149" s="577"/>
      <c r="CY149" s="577"/>
      <c r="CZ149" s="577"/>
      <c r="DA149" s="577"/>
      <c r="DB149" s="577"/>
      <c r="DC149" s="577"/>
      <c r="DD149" s="577"/>
      <c r="DE149" s="577"/>
      <c r="DF149" s="577"/>
      <c r="DG149" s="577"/>
      <c r="DH149" s="577"/>
      <c r="DI149" s="577"/>
      <c r="DJ149" s="577"/>
    </row>
    <row r="150" spans="1:114" s="5" customFormat="1" x14ac:dyDescent="0.35">
      <c r="A150" s="5" t="s">
        <v>231</v>
      </c>
      <c r="B150" s="69" t="s">
        <v>242</v>
      </c>
      <c r="C150" s="575">
        <f t="shared" ref="C150:I150" si="434">C139+C144</f>
        <v>4188.9400608744809</v>
      </c>
      <c r="D150" s="575">
        <f t="shared" si="434"/>
        <v>4090.7645411525191</v>
      </c>
      <c r="E150" s="575">
        <f t="shared" si="434"/>
        <v>3965.3573390869283</v>
      </c>
      <c r="F150" s="575">
        <f t="shared" si="434"/>
        <v>3886</v>
      </c>
      <c r="G150" s="575">
        <f t="shared" si="434"/>
        <v>3712.5270831458952</v>
      </c>
      <c r="H150" s="575">
        <f t="shared" si="434"/>
        <v>3618.2064379375106</v>
      </c>
      <c r="I150" s="575">
        <f t="shared" si="434"/>
        <v>3518.9345777575581</v>
      </c>
      <c r="J150" s="575">
        <f t="shared" ref="J150" si="435">J139+J144</f>
        <v>3414</v>
      </c>
      <c r="K150" s="575">
        <f>K139+K144</f>
        <v>3483.7809514594205</v>
      </c>
      <c r="L150" s="575">
        <f>L139+L144</f>
        <v>3375.4908068669679</v>
      </c>
      <c r="M150" s="575">
        <f>M139+M144</f>
        <v>3265.184810464662</v>
      </c>
      <c r="N150" s="575">
        <f t="shared" ref="N150" si="436">N139+N144</f>
        <v>3311</v>
      </c>
      <c r="O150" s="575">
        <f>O139+O144</f>
        <v>3587.7564658623633</v>
      </c>
      <c r="P150" s="575">
        <f>P139+P144</f>
        <v>3499.5894735472148</v>
      </c>
      <c r="Q150" s="575">
        <f>Q139+Q144</f>
        <v>3404.4200486294189</v>
      </c>
      <c r="R150" s="575">
        <f t="shared" ref="R150" si="437">R139+R144</f>
        <v>3390</v>
      </c>
      <c r="S150" s="575">
        <f t="shared" ref="S150:Z150" si="438">S139+S144</f>
        <v>4593.5668516646347</v>
      </c>
      <c r="T150" s="575">
        <f t="shared" si="438"/>
        <v>4511.215929403751</v>
      </c>
      <c r="U150" s="575">
        <f t="shared" si="438"/>
        <v>4422.8174517133084</v>
      </c>
      <c r="V150" s="575">
        <f t="shared" si="438"/>
        <v>4380</v>
      </c>
      <c r="W150" s="575">
        <f t="shared" si="438"/>
        <v>4400.0868738892887</v>
      </c>
      <c r="X150" s="575">
        <f t="shared" si="438"/>
        <v>4295.6933997809529</v>
      </c>
      <c r="Y150" s="575">
        <f t="shared" si="438"/>
        <v>4158.6347671588919</v>
      </c>
      <c r="Z150" s="575">
        <f t="shared" si="438"/>
        <v>3805</v>
      </c>
      <c r="AA150" s="575">
        <f t="shared" ref="AA150:AE150" si="439">AA139+AA144</f>
        <v>3701.6666666666665</v>
      </c>
      <c r="AB150" s="575">
        <f t="shared" si="439"/>
        <v>3597.1722846441944</v>
      </c>
      <c r="AC150" s="575">
        <f t="shared" si="439"/>
        <v>3474.8193434677237</v>
      </c>
      <c r="AD150" s="575">
        <f t="shared" si="439"/>
        <v>3352.5971212455015</v>
      </c>
      <c r="AE150" s="575">
        <f t="shared" si="439"/>
        <v>3244.1834045788351</v>
      </c>
      <c r="AF150" s="575">
        <f t="shared" ref="AF150:BV150" si="440">AF139+AF144</f>
        <v>3135.7696879121686</v>
      </c>
      <c r="AG150" s="575">
        <f t="shared" si="440"/>
        <v>3014.532843467724</v>
      </c>
      <c r="AH150" s="575">
        <f t="shared" si="440"/>
        <v>2886.3015656899461</v>
      </c>
      <c r="AI150" s="575">
        <f t="shared" si="440"/>
        <v>2780.2709740232795</v>
      </c>
      <c r="AJ150" s="575">
        <f t="shared" si="440"/>
        <v>2674.2403823566128</v>
      </c>
      <c r="AK150" s="575">
        <f t="shared" si="440"/>
        <v>2555.6685379121682</v>
      </c>
      <c r="AL150" s="575">
        <f t="shared" si="440"/>
        <v>2430.2560101343902</v>
      </c>
      <c r="AM150" s="575">
        <f t="shared" si="440"/>
        <v>2323.8800268010568</v>
      </c>
      <c r="AN150" s="575">
        <f t="shared" si="440"/>
        <v>2217.5040434677235</v>
      </c>
      <c r="AO150" s="575">
        <f t="shared" si="440"/>
        <v>2098.5459545788344</v>
      </c>
      <c r="AP150" s="575">
        <f t="shared" si="440"/>
        <v>1972.7248990232788</v>
      </c>
      <c r="AQ150" s="575">
        <f t="shared" si="440"/>
        <v>1869.3778740232788</v>
      </c>
      <c r="AR150" s="575">
        <f t="shared" si="440"/>
        <v>1766.0308490232787</v>
      </c>
      <c r="AS150" s="575">
        <f t="shared" si="440"/>
        <v>1650.459982356612</v>
      </c>
      <c r="AT150" s="575">
        <f t="shared" si="440"/>
        <v>1528.2215656899455</v>
      </c>
      <c r="AU150" s="575">
        <f t="shared" si="440"/>
        <v>1391.1062406899455</v>
      </c>
      <c r="AV150" s="575">
        <f t="shared" si="440"/>
        <v>1253.9909156899455</v>
      </c>
      <c r="AW150" s="575">
        <f t="shared" si="440"/>
        <v>1100.6576490232787</v>
      </c>
      <c r="AX150" s="575">
        <f t="shared" si="440"/>
        <v>938.47823235661212</v>
      </c>
      <c r="AY150" s="575">
        <f t="shared" si="440"/>
        <v>825.95133235661206</v>
      </c>
      <c r="AZ150" s="575">
        <f t="shared" si="440"/>
        <v>713.42443235661199</v>
      </c>
      <c r="BA150" s="575">
        <f t="shared" si="440"/>
        <v>587.58789902327862</v>
      </c>
      <c r="BB150" s="575">
        <f t="shared" si="440"/>
        <v>454.49156568994528</v>
      </c>
      <c r="BC150" s="575">
        <f t="shared" si="440"/>
        <v>426.47566270487067</v>
      </c>
      <c r="BD150" s="575">
        <f t="shared" si="440"/>
        <v>398.45975971979607</v>
      </c>
      <c r="BE150" s="575">
        <f t="shared" si="440"/>
        <v>367.13014777949758</v>
      </c>
      <c r="BF150" s="575">
        <f t="shared" si="440"/>
        <v>333.99305822725876</v>
      </c>
      <c r="BG150" s="575">
        <f t="shared" si="440"/>
        <v>304.51622240636323</v>
      </c>
      <c r="BH150" s="575">
        <f t="shared" si="440"/>
        <v>275.0393865854677</v>
      </c>
      <c r="BI150" s="575">
        <f t="shared" si="440"/>
        <v>242.07604330188559</v>
      </c>
      <c r="BJ150" s="575">
        <f t="shared" si="440"/>
        <v>207.2109686750199</v>
      </c>
      <c r="BK150" s="575">
        <f t="shared" si="440"/>
        <v>182.83559927203481</v>
      </c>
      <c r="BL150" s="575">
        <f t="shared" si="440"/>
        <v>158.46022986904973</v>
      </c>
      <c r="BM150" s="575">
        <f t="shared" si="440"/>
        <v>131.20175225710943</v>
      </c>
      <c r="BN150" s="575">
        <f t="shared" si="440"/>
        <v>102.37067016755719</v>
      </c>
      <c r="BO150" s="575">
        <f t="shared" si="440"/>
        <v>80.543778376512421</v>
      </c>
      <c r="BP150" s="575">
        <f t="shared" si="440"/>
        <v>58.716886585467648</v>
      </c>
      <c r="BQ150" s="575">
        <f>BQ139+BQ144</f>
        <v>34.308319421288545</v>
      </c>
      <c r="BR150" s="575">
        <f t="shared" si="440"/>
        <v>8.4915656899452614</v>
      </c>
      <c r="BS150" s="575">
        <f t="shared" si="440"/>
        <v>-15.600292519009962</v>
      </c>
      <c r="BT150" s="575">
        <f t="shared" si="440"/>
        <v>-39.692150727965185</v>
      </c>
      <c r="BU150" s="575">
        <f t="shared" si="440"/>
        <v>-66.633583563786075</v>
      </c>
      <c r="BV150" s="575">
        <f t="shared" si="440"/>
        <v>-95.129329832442792</v>
      </c>
      <c r="BW150" s="575"/>
      <c r="BX150" s="575"/>
      <c r="BY150" s="575"/>
      <c r="BZ150" s="575"/>
      <c r="CA150" s="575"/>
      <c r="CB150" s="575"/>
      <c r="CC150" s="575"/>
      <c r="CD150" s="575"/>
      <c r="CE150" s="575"/>
      <c r="CF150" s="575"/>
      <c r="CG150" s="575"/>
      <c r="CH150" s="575"/>
      <c r="CI150" s="575"/>
      <c r="CJ150" s="575"/>
      <c r="CK150" s="575"/>
      <c r="CL150" s="575"/>
      <c r="CM150" s="575"/>
      <c r="CN150" s="575"/>
      <c r="CO150" s="575"/>
      <c r="CP150" s="575"/>
      <c r="CQ150" s="575"/>
      <c r="CR150" s="575"/>
      <c r="CS150" s="575"/>
      <c r="CT150" s="575"/>
      <c r="CU150" s="575"/>
      <c r="CV150" s="575"/>
      <c r="CW150" s="575"/>
      <c r="CX150" s="575"/>
      <c r="CY150" s="575"/>
      <c r="CZ150" s="575"/>
      <c r="DA150" s="575"/>
      <c r="DB150" s="575"/>
      <c r="DC150" s="575"/>
      <c r="DD150" s="575"/>
      <c r="DE150" s="575"/>
      <c r="DF150" s="575"/>
      <c r="DG150" s="575"/>
      <c r="DH150" s="575"/>
      <c r="DI150" s="575"/>
      <c r="DJ150" s="575"/>
    </row>
    <row r="151" spans="1:114" s="5" customFormat="1" x14ac:dyDescent="0.35">
      <c r="B151" s="322"/>
      <c r="C151" s="318"/>
      <c r="D151" s="318"/>
      <c r="E151" s="318"/>
      <c r="F151" s="318"/>
      <c r="G151" s="318"/>
      <c r="H151" s="318"/>
      <c r="I151" s="318"/>
      <c r="J151" s="318"/>
      <c r="K151" s="318"/>
      <c r="L151" s="318"/>
      <c r="M151" s="318"/>
      <c r="N151" s="318"/>
      <c r="O151" s="318"/>
      <c r="P151" s="318"/>
      <c r="Q151" s="318"/>
      <c r="R151" s="318"/>
      <c r="S151" s="318"/>
      <c r="T151" s="318"/>
      <c r="U151" s="318"/>
      <c r="V151" s="318"/>
      <c r="W151" s="318"/>
      <c r="X151" s="318"/>
      <c r="Y151" s="318"/>
      <c r="Z151" s="318"/>
      <c r="AA151" s="318"/>
      <c r="AB151" s="318"/>
      <c r="AC151" s="318"/>
      <c r="AD151" s="318"/>
      <c r="AE151" s="318"/>
      <c r="AF151" s="318"/>
      <c r="AG151" s="318"/>
      <c r="AH151" s="318"/>
      <c r="AI151" s="318"/>
      <c r="AJ151" s="318"/>
      <c r="AK151" s="318"/>
      <c r="AL151" s="318"/>
      <c r="AM151" s="318"/>
      <c r="AN151" s="318"/>
      <c r="AO151" s="318"/>
      <c r="AP151" s="318"/>
      <c r="AQ151" s="318"/>
      <c r="AR151" s="318"/>
      <c r="AS151" s="318"/>
      <c r="AT151" s="318"/>
      <c r="AU151" s="318"/>
      <c r="AV151" s="318"/>
      <c r="AW151" s="318"/>
      <c r="AX151" s="318"/>
      <c r="AY151" s="318"/>
      <c r="AZ151" s="318"/>
      <c r="BA151" s="318"/>
      <c r="BB151" s="318"/>
      <c r="BC151" s="318"/>
      <c r="BD151" s="318"/>
      <c r="BE151" s="318"/>
      <c r="BF151" s="318"/>
      <c r="BG151" s="318"/>
      <c r="BH151" s="318"/>
      <c r="BI151" s="318"/>
      <c r="BJ151" s="318"/>
      <c r="BK151" s="318"/>
      <c r="BL151" s="318"/>
      <c r="BM151" s="318"/>
      <c r="BN151" s="318"/>
      <c r="BO151" s="318"/>
      <c r="BP151" s="318"/>
      <c r="BQ151" s="318"/>
      <c r="BR151" s="318"/>
      <c r="BS151" s="318"/>
      <c r="BT151" s="318"/>
      <c r="BU151" s="318"/>
      <c r="BV151" s="318"/>
      <c r="BW151" s="318"/>
      <c r="BX151" s="318"/>
      <c r="BY151" s="318"/>
      <c r="BZ151" s="318"/>
      <c r="CA151" s="318"/>
      <c r="CB151" s="318"/>
      <c r="CC151" s="318"/>
      <c r="CD151" s="318"/>
      <c r="CE151" s="318"/>
      <c r="CF151" s="318"/>
      <c r="CG151" s="318"/>
      <c r="CH151" s="318"/>
      <c r="CI151" s="318"/>
      <c r="CJ151" s="318"/>
      <c r="CK151" s="318"/>
      <c r="CL151" s="318"/>
      <c r="CM151" s="318"/>
      <c r="CN151" s="318"/>
      <c r="CO151" s="318"/>
      <c r="CP151" s="318"/>
      <c r="CQ151" s="318"/>
      <c r="CR151" s="318"/>
      <c r="CS151" s="318"/>
      <c r="CT151" s="318"/>
      <c r="CU151" s="318"/>
      <c r="CV151" s="318"/>
      <c r="CW151" s="318"/>
      <c r="CX151" s="318"/>
      <c r="CY151" s="318"/>
      <c r="CZ151" s="318"/>
      <c r="DA151" s="318"/>
      <c r="DB151" s="318"/>
      <c r="DC151" s="318"/>
      <c r="DD151" s="318"/>
      <c r="DE151" s="318"/>
      <c r="DF151" s="318"/>
      <c r="DG151" s="318"/>
      <c r="DH151" s="318"/>
      <c r="DI151" s="318"/>
      <c r="DJ151" s="318"/>
    </row>
    <row r="152" spans="1:114" s="5" customFormat="1" x14ac:dyDescent="0.35">
      <c r="B152" s="444" t="s">
        <v>252</v>
      </c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  <c r="U152" s="375"/>
      <c r="V152" s="375"/>
      <c r="W152" s="375"/>
      <c r="X152" s="375"/>
      <c r="Y152" s="375"/>
      <c r="Z152" s="375"/>
      <c r="AA152" s="375"/>
      <c r="AB152" s="375"/>
      <c r="AC152" s="375"/>
      <c r="AD152" s="375"/>
      <c r="AE152" s="375"/>
      <c r="AF152" s="375"/>
      <c r="AG152" s="375"/>
      <c r="AH152" s="375"/>
      <c r="AI152" s="375"/>
      <c r="AJ152" s="375"/>
      <c r="AK152" s="375"/>
      <c r="AL152" s="375"/>
      <c r="AM152" s="375"/>
      <c r="AN152" s="375"/>
      <c r="AO152" s="375"/>
      <c r="AP152" s="375"/>
      <c r="AQ152" s="375"/>
      <c r="AR152" s="375"/>
      <c r="AS152" s="375"/>
      <c r="AT152" s="375"/>
      <c r="AU152" s="375"/>
      <c r="AV152" s="375"/>
      <c r="AW152" s="375"/>
      <c r="AX152" s="375"/>
      <c r="AY152" s="375"/>
      <c r="AZ152" s="375"/>
      <c r="BA152" s="375"/>
      <c r="BB152" s="375"/>
      <c r="BC152" s="375"/>
      <c r="BD152" s="375"/>
      <c r="BE152" s="375"/>
      <c r="BF152" s="375"/>
      <c r="BG152" s="375"/>
      <c r="BH152" s="375"/>
      <c r="BI152" s="375"/>
      <c r="BJ152" s="375"/>
      <c r="BK152" s="375"/>
      <c r="BL152" s="375"/>
      <c r="BM152" s="375"/>
      <c r="BN152" s="375"/>
      <c r="BO152" s="375"/>
      <c r="BP152" s="375"/>
      <c r="BQ152" s="375"/>
      <c r="BR152" s="375"/>
      <c r="BS152" s="375"/>
      <c r="BT152" s="375"/>
      <c r="BU152" s="375"/>
      <c r="BV152" s="375"/>
      <c r="BW152" s="375"/>
      <c r="BX152" s="375"/>
      <c r="BY152" s="375"/>
      <c r="BZ152" s="375"/>
      <c r="CA152" s="375"/>
      <c r="CB152" s="375"/>
      <c r="CC152" s="375"/>
      <c r="CD152" s="375"/>
      <c r="CE152" s="375"/>
      <c r="CF152" s="375"/>
      <c r="CG152" s="375"/>
      <c r="CH152" s="375"/>
      <c r="CI152" s="375"/>
      <c r="CJ152" s="375"/>
      <c r="CK152" s="375"/>
      <c r="CL152" s="375"/>
      <c r="CM152" s="375"/>
      <c r="CN152" s="375"/>
      <c r="CO152" s="375"/>
      <c r="CP152" s="375"/>
      <c r="CQ152" s="375"/>
      <c r="CR152" s="375"/>
      <c r="CS152" s="375"/>
      <c r="CT152" s="375"/>
      <c r="CU152" s="375"/>
      <c r="CV152" s="375"/>
      <c r="CW152" s="375"/>
      <c r="CX152" s="375"/>
      <c r="CY152" s="375"/>
      <c r="CZ152" s="375"/>
      <c r="DA152" s="375"/>
      <c r="DB152" s="375"/>
      <c r="DC152" s="375"/>
      <c r="DD152" s="375"/>
      <c r="DE152" s="375"/>
      <c r="DF152" s="375"/>
      <c r="DG152" s="375"/>
      <c r="DH152" s="375"/>
      <c r="DI152" s="375"/>
      <c r="DJ152" s="375"/>
    </row>
    <row r="153" spans="1:114" s="5" customFormat="1" x14ac:dyDescent="0.35">
      <c r="B153" s="70" t="s">
        <v>106</v>
      </c>
      <c r="C153" s="317"/>
      <c r="D153" s="318"/>
      <c r="E153" s="318"/>
      <c r="F153" s="318"/>
      <c r="G153" s="317"/>
      <c r="H153" s="318"/>
      <c r="I153" s="318"/>
      <c r="J153" s="318"/>
      <c r="K153" s="317"/>
      <c r="L153" s="318"/>
      <c r="M153" s="318"/>
      <c r="N153" s="318"/>
      <c r="O153" s="317"/>
      <c r="P153" s="318"/>
      <c r="Q153" s="318"/>
      <c r="R153" s="318"/>
      <c r="S153" s="317"/>
      <c r="T153" s="318"/>
      <c r="U153" s="318"/>
      <c r="V153" s="318"/>
      <c r="W153" s="317"/>
      <c r="X153" s="318"/>
      <c r="Y153" s="318"/>
      <c r="Z153" s="318"/>
      <c r="AA153" s="110"/>
      <c r="AB153" s="110"/>
      <c r="AC153" s="110"/>
      <c r="AD153" s="110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</row>
    <row r="154" spans="1:114" s="5" customFormat="1" x14ac:dyDescent="0.35">
      <c r="A154" s="5" t="s">
        <v>229</v>
      </c>
      <c r="B154" s="69" t="s">
        <v>247</v>
      </c>
      <c r="C154" s="575">
        <f>D154+C323</f>
        <v>22972</v>
      </c>
      <c r="D154" s="575">
        <f>E154+D323</f>
        <v>20196</v>
      </c>
      <c r="E154" s="575">
        <f>F154+E323</f>
        <v>16650</v>
      </c>
      <c r="F154" s="576">
        <v>13347</v>
      </c>
      <c r="G154" s="575">
        <f>H154+G323</f>
        <v>25205</v>
      </c>
      <c r="H154" s="575">
        <f>I154+H323</f>
        <v>22538</v>
      </c>
      <c r="I154" s="575">
        <f>J154+I323</f>
        <v>19731</v>
      </c>
      <c r="J154" s="576">
        <v>16693</v>
      </c>
      <c r="K154" s="575">
        <f>L154+K323</f>
        <v>21257</v>
      </c>
      <c r="L154" s="575">
        <f>M154+L323</f>
        <v>18195</v>
      </c>
      <c r="M154" s="575">
        <f>N154+M323</f>
        <v>15076</v>
      </c>
      <c r="N154" s="576">
        <v>12426</v>
      </c>
      <c r="O154" s="575">
        <f>P154+O323</f>
        <v>17069</v>
      </c>
      <c r="P154" s="575">
        <f>Q154+P323</f>
        <v>14576</v>
      </c>
      <c r="Q154" s="575">
        <f>R154+Q323</f>
        <v>11885</v>
      </c>
      <c r="R154" s="576">
        <v>8748</v>
      </c>
      <c r="S154" s="575">
        <f>T154+S323</f>
        <v>22369</v>
      </c>
      <c r="T154" s="575">
        <f>U154+T323</f>
        <v>19523</v>
      </c>
      <c r="U154" s="575">
        <f>V154+U323</f>
        <v>16468</v>
      </c>
      <c r="V154" s="576">
        <v>12430</v>
      </c>
      <c r="W154" s="575">
        <f>X154+W323</f>
        <v>23472</v>
      </c>
      <c r="X154" s="575">
        <f>Y154+X323</f>
        <v>20225</v>
      </c>
      <c r="Y154" s="575">
        <f>Z154+Y323</f>
        <v>15962</v>
      </c>
      <c r="Z154" s="576">
        <v>11327</v>
      </c>
      <c r="AA154" s="575">
        <f>Z154-(AA$191/1000)</f>
        <v>8097</v>
      </c>
      <c r="AB154" s="575">
        <f t="shared" ref="AB154:AC154" si="441">AA154-(AB$191/1000)</f>
        <v>5168</v>
      </c>
      <c r="AC154" s="575">
        <f t="shared" si="441"/>
        <v>2154</v>
      </c>
      <c r="AD154" s="575" t="str">
        <f>IF((OR(AC154-(AD$191/1000)&lt;0,AC154="")),"",(AC154-(AD$191/1000)))</f>
        <v/>
      </c>
      <c r="AE154" s="575" t="e">
        <f t="shared" ref="AE154" si="442">IF((OR(AD154-(AE$191/1000)&lt;0,AD154="")),"",(AD154-(AE$191/1000)))</f>
        <v>#VALUE!</v>
      </c>
      <c r="AF154" s="575" t="e">
        <f t="shared" ref="AF154" si="443">IF((OR(AE154-(AF$191/1000)&lt;0,AE154="")),"",(AE154-(AF$191/1000)))</f>
        <v>#VALUE!</v>
      </c>
      <c r="AG154" s="575" t="e">
        <f t="shared" ref="AG154" si="444">IF((OR(AF154-(AG$191/1000)&lt;0,AF154="")),"",(AF154-(AG$191/1000)))</f>
        <v>#VALUE!</v>
      </c>
      <c r="AH154" s="575" t="e">
        <f t="shared" ref="AH154" si="445">IF((OR(AG154-(AH$191/1000)&lt;0,AG154="")),"",(AG154-(AH$191/1000)))</f>
        <v>#VALUE!</v>
      </c>
      <c r="AI154" s="575" t="e">
        <f t="shared" ref="AI154" si="446">IF((OR(AH154-(AI$191/1000)&lt;0,AH154="")),"",(AH154-(AI$191/1000)))</f>
        <v>#VALUE!</v>
      </c>
      <c r="AJ154" s="575" t="e">
        <f>IF((OR(AI154-(AJ$191/1000)&lt;0,AI154="")),"",(AI154-(AJ$191/1000)))</f>
        <v>#VALUE!</v>
      </c>
      <c r="AK154" s="575" t="e">
        <f t="shared" ref="AK154" si="447">IF((OR(AJ154-(AK$191/1000)&lt;0,AJ154="")),"",(AJ154-(AK$191/1000)))</f>
        <v>#VALUE!</v>
      </c>
      <c r="AL154" s="575" t="e">
        <f t="shared" ref="AL154" si="448">IF((OR(AK154-(AL$191/1000)&lt;0,AK154="")),"",(AK154-(AL$191/1000)))</f>
        <v>#VALUE!</v>
      </c>
      <c r="AM154" s="575" t="e">
        <f t="shared" ref="AM154" si="449">IF((OR(AL154-(AM$191/1000)&lt;0,AL154="")),"",(AL154-(AM$191/1000)))</f>
        <v>#VALUE!</v>
      </c>
      <c r="AN154" s="575" t="e">
        <f t="shared" ref="AN154" si="450">IF((OR(AM154-(AN$191/1000)&lt;0,AM154="")),"",(AM154-(AN$191/1000)))</f>
        <v>#VALUE!</v>
      </c>
      <c r="AO154" s="575" t="e">
        <f t="shared" ref="AO154" si="451">IF((OR(AN154-(AO$191/1000)&lt;0,AN154="")),"",(AN154-(AO$191/1000)))</f>
        <v>#VALUE!</v>
      </c>
      <c r="AP154" s="575" t="e">
        <f t="shared" ref="AP154" si="452">IF((OR(AO154-(AP$191/1000)&lt;0,AO154="")),"",(AO154-(AP$191/1000)))</f>
        <v>#VALUE!</v>
      </c>
      <c r="AQ154" s="575" t="e">
        <f t="shared" ref="AQ154" si="453">IF((OR(AP154-(AQ$191/1000)&lt;0,AP154="")),"",(AP154-(AQ$191/1000)))</f>
        <v>#VALUE!</v>
      </c>
      <c r="AR154" s="575" t="e">
        <f t="shared" ref="AR154" si="454">IF((OR(AQ154-(AR$191/1000)&lt;0,AQ154="")),"",(AQ154-(AR$191/1000)))</f>
        <v>#VALUE!</v>
      </c>
      <c r="AS154" s="575" t="e">
        <f t="shared" ref="AS154" si="455">IF((OR(AR154-(AS$191/1000)&lt;0,AR154="")),"",(AR154-(AS$191/1000)))</f>
        <v>#VALUE!</v>
      </c>
      <c r="AT154" s="575" t="e">
        <f t="shared" ref="AT154" si="456">IF((OR(AS154-(AT$191/1000)&lt;0,AS154="")),"",(AS154-(AT$191/1000)))</f>
        <v>#VALUE!</v>
      </c>
      <c r="AU154" s="575" t="e">
        <f t="shared" ref="AU154" si="457">IF((OR(AT154-(AU$191/1000)&lt;0,AT154="")),"",(AT154-(AU$191/1000)))</f>
        <v>#VALUE!</v>
      </c>
      <c r="AV154" s="575" t="e">
        <f t="shared" ref="AV154" si="458">IF((OR(AU154-(AV$191/1000)&lt;0,AU154="")),"",(AU154-(AV$191/1000)))</f>
        <v>#VALUE!</v>
      </c>
      <c r="AW154" s="575" t="e">
        <f t="shared" ref="AW154" si="459">IF((OR(AV154-(AW$191/1000)&lt;0,AV154="")),"",(AV154-(AW$191/1000)))</f>
        <v>#VALUE!</v>
      </c>
      <c r="AX154" s="575" t="e">
        <f t="shared" ref="AX154" si="460">IF((OR(AW154-(AX$191/1000)&lt;0,AW154="")),"",(AW154-(AX$191/1000)))</f>
        <v>#VALUE!</v>
      </c>
      <c r="AY154" s="575" t="e">
        <f t="shared" ref="AY154" si="461">IF((OR(AX154-(AY$191/1000)&lt;0,AX154="")),"",(AX154-(AY$191/1000)))</f>
        <v>#VALUE!</v>
      </c>
      <c r="AZ154" s="575" t="e">
        <f t="shared" ref="AZ154" si="462">IF((OR(AY154-(AZ$191/1000)&lt;0,AY154="")),"",(AY154-(AZ$191/1000)))</f>
        <v>#VALUE!</v>
      </c>
      <c r="BA154" s="575" t="e">
        <f t="shared" ref="BA154" si="463">IF((OR(AZ154-(BA$191/1000)&lt;0,AZ154="")),"",(AZ154-(BA$191/1000)))</f>
        <v>#VALUE!</v>
      </c>
      <c r="BB154" s="575" t="e">
        <f t="shared" ref="BB154" si="464">IF((OR(BA154-(BB$191/1000)&lt;0,BA154="")),"",(BA154-(BB$191/1000)))</f>
        <v>#VALUE!</v>
      </c>
      <c r="BC154" s="575" t="e">
        <f t="shared" ref="BC154" si="465">IF((OR(BB154-(BC$191/1000)&lt;0,BB154="")),"",(BB154-(BC$191/1000)))</f>
        <v>#VALUE!</v>
      </c>
      <c r="BD154" s="575" t="e">
        <f t="shared" ref="BD154" si="466">IF((OR(BC154-(BD$191/1000)&lt;0,BC154="")),"",(BC154-(BD$191/1000)))</f>
        <v>#VALUE!</v>
      </c>
      <c r="BE154" s="575" t="e">
        <f t="shared" ref="BE154" si="467">IF((OR(BD154-(BE$191/1000)&lt;0,BD154="")),"",(BD154-(BE$191/1000)))</f>
        <v>#VALUE!</v>
      </c>
      <c r="BF154" s="575" t="e">
        <f t="shared" ref="BF154" si="468">IF((OR(BE154-(BF$191/1000)&lt;0,BE154="")),"",(BE154-(BF$191/1000)))</f>
        <v>#VALUE!</v>
      </c>
      <c r="BG154" s="575" t="e">
        <f t="shared" ref="BG154" si="469">IF((OR(BF154-(BG$191/1000)&lt;0,BF154="")),"",(BF154-(BG$191/1000)))</f>
        <v>#VALUE!</v>
      </c>
      <c r="BH154" s="575" t="e">
        <f t="shared" ref="BH154" si="470">IF((OR(BG154-(BH$191/1000)&lt;0,BG154="")),"",(BG154-(BH$191/1000)))</f>
        <v>#VALUE!</v>
      </c>
      <c r="BI154" s="575" t="e">
        <f t="shared" ref="BI154" si="471">IF((OR(BH154-(BI$191/1000)&lt;0,BH154="")),"",(BH154-(BI$191/1000)))</f>
        <v>#VALUE!</v>
      </c>
      <c r="BJ154" s="575" t="e">
        <f t="shared" ref="BJ154" si="472">IF((OR(BI154-(BJ$191/1000)&lt;0,BI154="")),"",(BI154-(BJ$191/1000)))</f>
        <v>#VALUE!</v>
      </c>
      <c r="BK154" s="575" t="e">
        <f t="shared" ref="BK154" si="473">IF((OR(BJ154-(BK$191/1000)&lt;0,BJ154="")),"",(BJ154-(BK$191/1000)))</f>
        <v>#VALUE!</v>
      </c>
      <c r="BL154" s="575" t="e">
        <f t="shared" ref="BL154" si="474">IF((OR(BK154-(BL$191/1000)&lt;0,BK154="")),"",(BK154-(BL$191/1000)))</f>
        <v>#VALUE!</v>
      </c>
      <c r="BM154" s="575" t="e">
        <f t="shared" ref="BM154" si="475">IF((OR(BL154-(BM$191/1000)&lt;0,BL154="")),"",(BL154-(BM$191/1000)))</f>
        <v>#VALUE!</v>
      </c>
      <c r="BN154" s="575" t="e">
        <f t="shared" ref="BN154" si="476">IF((OR(BM154-(BN$191/1000)&lt;0,BM154="")),"",(BM154-(BN$191/1000)))</f>
        <v>#VALUE!</v>
      </c>
      <c r="BO154" s="575" t="e">
        <f t="shared" ref="BO154" si="477">IF((OR(BN154-(BO$191/1000)&lt;0,BN154="")),"",(BN154-(BO$191/1000)))</f>
        <v>#VALUE!</v>
      </c>
      <c r="BP154" s="575" t="e">
        <f t="shared" ref="BP154" si="478">IF((OR(BO154-(BP$191/1000)&lt;0,BO154="")),"",(BO154-(BP$191/1000)))</f>
        <v>#VALUE!</v>
      </c>
      <c r="BQ154" s="575" t="e">
        <f t="shared" ref="BQ154" si="479">IF((OR(BP154-(BQ$191/1000)&lt;0,BP154="")),"",(BP154-(BQ$191/1000)))</f>
        <v>#VALUE!</v>
      </c>
      <c r="BR154" s="575" t="e">
        <f>IF((OR(BQ154-(BR$191/1000)&lt;0,BQ154="")),"",(BQ154-(BR$191/1000)))</f>
        <v>#VALUE!</v>
      </c>
      <c r="BS154" s="575" t="e">
        <f t="shared" ref="BS154" si="480">IF((OR(BR154-(BS$191/1000)&lt;0,BR154="")),"",(BR154-(BS$191/1000)))</f>
        <v>#VALUE!</v>
      </c>
      <c r="BT154" s="575" t="e">
        <f t="shared" ref="BT154" si="481">IF((OR(BS154-(BT$191/1000)&lt;0,BS154="")),"",(BS154-(BT$191/1000)))</f>
        <v>#VALUE!</v>
      </c>
      <c r="BU154" s="575" t="e">
        <f t="shared" ref="BU154" si="482">IF((OR(BT154-(BU$191/1000)&lt;0,BT154="")),"",(BT154-(BU$191/1000)))</f>
        <v>#VALUE!</v>
      </c>
      <c r="BV154" s="575" t="e">
        <f>IF((OR(BU154-(BV$191/1000)&lt;0,BU154="")),"",(BU154-(BV$191/1000)))</f>
        <v>#VALUE!</v>
      </c>
      <c r="BW154" s="575"/>
      <c r="BX154" s="575"/>
      <c r="BY154" s="575"/>
      <c r="BZ154" s="575"/>
      <c r="CA154" s="575"/>
      <c r="CB154" s="575"/>
      <c r="CC154" s="575"/>
      <c r="CD154" s="575"/>
      <c r="CE154" s="575"/>
      <c r="CF154" s="575"/>
      <c r="CG154" s="575"/>
      <c r="CH154" s="575"/>
      <c r="CI154" s="575"/>
      <c r="CJ154" s="575"/>
      <c r="CK154" s="575"/>
      <c r="CL154" s="575"/>
      <c r="CM154" s="575"/>
      <c r="CN154" s="575"/>
      <c r="CO154" s="575"/>
      <c r="CP154" s="575"/>
      <c r="CQ154" s="575"/>
      <c r="CR154" s="575"/>
      <c r="CS154" s="575"/>
      <c r="CT154" s="575"/>
      <c r="CU154" s="575"/>
      <c r="CV154" s="575"/>
      <c r="CW154" s="575"/>
      <c r="CX154" s="575"/>
      <c r="CY154" s="575"/>
      <c r="CZ154" s="575"/>
      <c r="DA154" s="575"/>
      <c r="DB154" s="575"/>
      <c r="DC154" s="575"/>
      <c r="DD154" s="575"/>
      <c r="DE154" s="575"/>
      <c r="DF154" s="575"/>
      <c r="DG154" s="575"/>
      <c r="DH154" s="575"/>
      <c r="DI154" s="575"/>
      <c r="DJ154" s="575"/>
    </row>
    <row r="155" spans="1:114" s="5" customFormat="1" x14ac:dyDescent="0.35">
      <c r="A155" s="5" t="s">
        <v>230</v>
      </c>
      <c r="B155" s="69" t="s">
        <v>227</v>
      </c>
      <c r="C155" s="577">
        <f>D155</f>
        <v>1.3</v>
      </c>
      <c r="D155" s="577">
        <f>E155</f>
        <v>1.3</v>
      </c>
      <c r="E155" s="577">
        <f>F155</f>
        <v>1.3</v>
      </c>
      <c r="F155" s="578">
        <v>1.3</v>
      </c>
      <c r="G155" s="577">
        <f>$J$155</f>
        <v>1.1000000000000001</v>
      </c>
      <c r="H155" s="577">
        <f>$J$155</f>
        <v>1.1000000000000001</v>
      </c>
      <c r="I155" s="577">
        <f>$J$155</f>
        <v>1.1000000000000001</v>
      </c>
      <c r="J155" s="578">
        <v>1.1000000000000001</v>
      </c>
      <c r="K155" s="577">
        <f>$N$155</f>
        <v>1.1000000000000001</v>
      </c>
      <c r="L155" s="577">
        <f>$N$155</f>
        <v>1.1000000000000001</v>
      </c>
      <c r="M155" s="577">
        <f>$N$155</f>
        <v>1.1000000000000001</v>
      </c>
      <c r="N155" s="578">
        <v>1.1000000000000001</v>
      </c>
      <c r="O155" s="577">
        <f>$R$155</f>
        <v>1.2</v>
      </c>
      <c r="P155" s="577">
        <f>$R$155</f>
        <v>1.2</v>
      </c>
      <c r="Q155" s="577">
        <f>$R$155</f>
        <v>1.2</v>
      </c>
      <c r="R155" s="578">
        <v>1.2</v>
      </c>
      <c r="S155" s="577">
        <f>$V$155</f>
        <v>1.1000000000000001</v>
      </c>
      <c r="T155" s="577">
        <f>$V$155</f>
        <v>1.1000000000000001</v>
      </c>
      <c r="U155" s="577">
        <f>$V$155</f>
        <v>1.1000000000000001</v>
      </c>
      <c r="V155" s="578">
        <v>1.1000000000000001</v>
      </c>
      <c r="W155" s="577">
        <f>$Z$155</f>
        <v>1.1000000000000001</v>
      </c>
      <c r="X155" s="577">
        <f>$Z$155</f>
        <v>1.1000000000000001</v>
      </c>
      <c r="Y155" s="577">
        <f>$Z$155</f>
        <v>1.1000000000000001</v>
      </c>
      <c r="Z155" s="578">
        <v>1.1000000000000001</v>
      </c>
      <c r="AA155" s="577">
        <f t="shared" ref="AA155:BV155" si="483">IF(AA154&gt;0,AA156/AA154*g_troz,0)</f>
        <v>1.1434442708163517</v>
      </c>
      <c r="AB155" s="577">
        <f t="shared" si="483"/>
        <v>1.162602491066894</v>
      </c>
      <c r="AC155" s="577">
        <f t="shared" si="483"/>
        <v>1.0226220086070523</v>
      </c>
      <c r="AD155" s="577" t="e">
        <f t="shared" si="483"/>
        <v>#VALUE!</v>
      </c>
      <c r="AE155" s="577" t="e">
        <f t="shared" si="483"/>
        <v>#VALUE!</v>
      </c>
      <c r="AF155" s="577" t="e">
        <f t="shared" si="483"/>
        <v>#VALUE!</v>
      </c>
      <c r="AG155" s="577" t="e">
        <f t="shared" si="483"/>
        <v>#VALUE!</v>
      </c>
      <c r="AH155" s="577" t="e">
        <f t="shared" si="483"/>
        <v>#VALUE!</v>
      </c>
      <c r="AI155" s="577" t="e">
        <f t="shared" si="483"/>
        <v>#VALUE!</v>
      </c>
      <c r="AJ155" s="577" t="e">
        <f t="shared" si="483"/>
        <v>#VALUE!</v>
      </c>
      <c r="AK155" s="577" t="e">
        <f t="shared" si="483"/>
        <v>#VALUE!</v>
      </c>
      <c r="AL155" s="577" t="e">
        <f t="shared" si="483"/>
        <v>#VALUE!</v>
      </c>
      <c r="AM155" s="577" t="e">
        <f t="shared" si="483"/>
        <v>#VALUE!</v>
      </c>
      <c r="AN155" s="577" t="e">
        <f t="shared" si="483"/>
        <v>#VALUE!</v>
      </c>
      <c r="AO155" s="577" t="e">
        <f t="shared" si="483"/>
        <v>#VALUE!</v>
      </c>
      <c r="AP155" s="577" t="e">
        <f t="shared" si="483"/>
        <v>#VALUE!</v>
      </c>
      <c r="AQ155" s="577" t="e">
        <f t="shared" si="483"/>
        <v>#VALUE!</v>
      </c>
      <c r="AR155" s="577" t="e">
        <f t="shared" si="483"/>
        <v>#VALUE!</v>
      </c>
      <c r="AS155" s="577" t="e">
        <f t="shared" si="483"/>
        <v>#VALUE!</v>
      </c>
      <c r="AT155" s="577" t="e">
        <f t="shared" si="483"/>
        <v>#VALUE!</v>
      </c>
      <c r="AU155" s="577" t="e">
        <f t="shared" si="483"/>
        <v>#VALUE!</v>
      </c>
      <c r="AV155" s="577" t="e">
        <f t="shared" si="483"/>
        <v>#VALUE!</v>
      </c>
      <c r="AW155" s="577" t="e">
        <f t="shared" si="483"/>
        <v>#VALUE!</v>
      </c>
      <c r="AX155" s="577" t="e">
        <f t="shared" si="483"/>
        <v>#VALUE!</v>
      </c>
      <c r="AY155" s="577" t="e">
        <f t="shared" si="483"/>
        <v>#VALUE!</v>
      </c>
      <c r="AZ155" s="577" t="e">
        <f t="shared" si="483"/>
        <v>#VALUE!</v>
      </c>
      <c r="BA155" s="577" t="e">
        <f t="shared" si="483"/>
        <v>#VALUE!</v>
      </c>
      <c r="BB155" s="577" t="e">
        <f t="shared" si="483"/>
        <v>#VALUE!</v>
      </c>
      <c r="BC155" s="577" t="e">
        <f t="shared" si="483"/>
        <v>#VALUE!</v>
      </c>
      <c r="BD155" s="577" t="e">
        <f t="shared" si="483"/>
        <v>#VALUE!</v>
      </c>
      <c r="BE155" s="577" t="e">
        <f t="shared" si="483"/>
        <v>#VALUE!</v>
      </c>
      <c r="BF155" s="577" t="e">
        <f t="shared" si="483"/>
        <v>#VALUE!</v>
      </c>
      <c r="BG155" s="577" t="e">
        <f t="shared" si="483"/>
        <v>#VALUE!</v>
      </c>
      <c r="BH155" s="577" t="e">
        <f t="shared" si="483"/>
        <v>#VALUE!</v>
      </c>
      <c r="BI155" s="577" t="e">
        <f t="shared" si="483"/>
        <v>#VALUE!</v>
      </c>
      <c r="BJ155" s="577" t="e">
        <f t="shared" si="483"/>
        <v>#VALUE!</v>
      </c>
      <c r="BK155" s="577" t="e">
        <f t="shared" si="483"/>
        <v>#VALUE!</v>
      </c>
      <c r="BL155" s="577" t="e">
        <f t="shared" si="483"/>
        <v>#VALUE!</v>
      </c>
      <c r="BM155" s="577" t="e">
        <f t="shared" si="483"/>
        <v>#VALUE!</v>
      </c>
      <c r="BN155" s="577" t="e">
        <f t="shared" si="483"/>
        <v>#VALUE!</v>
      </c>
      <c r="BO155" s="577" t="e">
        <f t="shared" si="483"/>
        <v>#VALUE!</v>
      </c>
      <c r="BP155" s="577" t="e">
        <f t="shared" si="483"/>
        <v>#VALUE!</v>
      </c>
      <c r="BQ155" s="577" t="e">
        <f t="shared" si="483"/>
        <v>#VALUE!</v>
      </c>
      <c r="BR155" s="577" t="e">
        <f t="shared" si="483"/>
        <v>#VALUE!</v>
      </c>
      <c r="BS155" s="577" t="e">
        <f t="shared" si="483"/>
        <v>#VALUE!</v>
      </c>
      <c r="BT155" s="577" t="e">
        <f t="shared" si="483"/>
        <v>#VALUE!</v>
      </c>
      <c r="BU155" s="577" t="e">
        <f t="shared" si="483"/>
        <v>#VALUE!</v>
      </c>
      <c r="BV155" s="577" t="e">
        <f t="shared" si="483"/>
        <v>#VALUE!</v>
      </c>
      <c r="BW155" s="577"/>
      <c r="BX155" s="577"/>
      <c r="BY155" s="577"/>
      <c r="BZ155" s="577"/>
      <c r="CA155" s="577"/>
      <c r="CB155" s="577"/>
      <c r="CC155" s="577"/>
      <c r="CD155" s="577"/>
      <c r="CE155" s="577"/>
      <c r="CF155" s="577"/>
      <c r="CG155" s="577"/>
      <c r="CH155" s="577"/>
      <c r="CI155" s="577"/>
      <c r="CJ155" s="577"/>
      <c r="CK155" s="577"/>
      <c r="CL155" s="577"/>
      <c r="CM155" s="577"/>
      <c r="CN155" s="577"/>
      <c r="CO155" s="577"/>
      <c r="CP155" s="577"/>
      <c r="CQ155" s="577"/>
      <c r="CR155" s="577"/>
      <c r="CS155" s="577"/>
      <c r="CT155" s="577"/>
      <c r="CU155" s="577"/>
      <c r="CV155" s="577"/>
      <c r="CW155" s="577"/>
      <c r="CX155" s="577"/>
      <c r="CY155" s="577"/>
      <c r="CZ155" s="577"/>
      <c r="DA155" s="577"/>
      <c r="DB155" s="577"/>
      <c r="DC155" s="577"/>
      <c r="DD155" s="577"/>
      <c r="DE155" s="577"/>
      <c r="DF155" s="577"/>
      <c r="DG155" s="577"/>
      <c r="DH155" s="577"/>
      <c r="DI155" s="577"/>
      <c r="DJ155" s="577"/>
    </row>
    <row r="156" spans="1:114" s="5" customFormat="1" x14ac:dyDescent="0.35">
      <c r="A156" s="5" t="s">
        <v>231</v>
      </c>
      <c r="B156" s="69" t="s">
        <v>228</v>
      </c>
      <c r="C156" s="575">
        <f>C154*C155/g_troz</f>
        <v>960.13703522687865</v>
      </c>
      <c r="D156" s="575">
        <f>D154*D155/g_troz</f>
        <v>844.11142101001394</v>
      </c>
      <c r="E156" s="575">
        <f>E154*E155/g_troz</f>
        <v>695.90290947795268</v>
      </c>
      <c r="F156" s="576">
        <v>565</v>
      </c>
      <c r="G156" s="575">
        <f>G154*G155/g_troz</f>
        <v>891.39552398849526</v>
      </c>
      <c r="H156" s="575">
        <f>H154*H155/g_troz</f>
        <v>797.07487878011125</v>
      </c>
      <c r="I156" s="575">
        <f>I154*I155/g_troz</f>
        <v>697.80301860015868</v>
      </c>
      <c r="J156" s="576">
        <v>573</v>
      </c>
      <c r="K156" s="575">
        <f>K154*K155/g_troz</f>
        <v>751.77126179025754</v>
      </c>
      <c r="L156" s="575">
        <f>L154*L155/g_troz</f>
        <v>643.48111719780468</v>
      </c>
      <c r="M156" s="575">
        <f>M154*M155/g_troz</f>
        <v>533.17512079549908</v>
      </c>
      <c r="N156" s="576">
        <v>439</v>
      </c>
      <c r="O156" s="575">
        <f>O154*O155/g_troz</f>
        <v>658.53731181589319</v>
      </c>
      <c r="P156" s="575">
        <f>P154*P155/g_troz</f>
        <v>562.35513838118572</v>
      </c>
      <c r="Q156" s="575">
        <f>Q154*Q155/g_troz</f>
        <v>458.53394756177227</v>
      </c>
      <c r="R156" s="576">
        <v>348</v>
      </c>
      <c r="S156" s="575">
        <f>S154*S155/g_troz</f>
        <v>791.0980549930033</v>
      </c>
      <c r="T156" s="575">
        <f>T154*T155/g_troz</f>
        <v>690.44692778525655</v>
      </c>
      <c r="U156" s="575">
        <f>U154*U155/g_troz</f>
        <v>582.40434394138219</v>
      </c>
      <c r="V156" s="576">
        <v>423</v>
      </c>
      <c r="W156" s="575">
        <f>W154*W155/g_troz</f>
        <v>830.10655580471962</v>
      </c>
      <c r="X156" s="575">
        <f>X154*X155/g_troz</f>
        <v>715.27373428555097</v>
      </c>
      <c r="Y156" s="575">
        <f>Y154*Y155/g_troz</f>
        <v>564.50923840128382</v>
      </c>
      <c r="Z156" s="576">
        <v>401</v>
      </c>
      <c r="AA156" s="575">
        <f>Z156-(AA$198/1000/AA$197)</f>
        <v>297.66666666666669</v>
      </c>
      <c r="AB156" s="575">
        <f t="shared" ref="AB156:AC156" si="484">AA156-(AB$198/1000/AB$197)</f>
        <v>193.17228464419478</v>
      </c>
      <c r="AC156" s="575">
        <f t="shared" si="484"/>
        <v>70.819343467724181</v>
      </c>
      <c r="AD156" s="575" t="str">
        <f>IF(AC156-(AD$198/1000/AD$197)&lt;0,"",AC156-(AD$198/1000/AD$197))</f>
        <v/>
      </c>
      <c r="AE156" s="575" t="e">
        <f t="shared" ref="AE156:BV156" si="485">IF(AD156-(AE$198/1000/AE$197)&lt;0,"",AD156-(AE$198/1000/AE$197))</f>
        <v>#VALUE!</v>
      </c>
      <c r="AF156" s="575" t="e">
        <f t="shared" si="485"/>
        <v>#VALUE!</v>
      </c>
      <c r="AG156" s="575" t="e">
        <f t="shared" si="485"/>
        <v>#VALUE!</v>
      </c>
      <c r="AH156" s="575" t="e">
        <f t="shared" si="485"/>
        <v>#VALUE!</v>
      </c>
      <c r="AI156" s="575" t="e">
        <f t="shared" si="485"/>
        <v>#VALUE!</v>
      </c>
      <c r="AJ156" s="575" t="e">
        <f t="shared" si="485"/>
        <v>#VALUE!</v>
      </c>
      <c r="AK156" s="575" t="e">
        <f t="shared" si="485"/>
        <v>#VALUE!</v>
      </c>
      <c r="AL156" s="575" t="e">
        <f t="shared" si="485"/>
        <v>#VALUE!</v>
      </c>
      <c r="AM156" s="575" t="e">
        <f t="shared" si="485"/>
        <v>#VALUE!</v>
      </c>
      <c r="AN156" s="575" t="e">
        <f t="shared" si="485"/>
        <v>#VALUE!</v>
      </c>
      <c r="AO156" s="575" t="e">
        <f t="shared" si="485"/>
        <v>#VALUE!</v>
      </c>
      <c r="AP156" s="575" t="e">
        <f t="shared" si="485"/>
        <v>#VALUE!</v>
      </c>
      <c r="AQ156" s="575" t="e">
        <f t="shared" si="485"/>
        <v>#VALUE!</v>
      </c>
      <c r="AR156" s="575" t="e">
        <f t="shared" si="485"/>
        <v>#VALUE!</v>
      </c>
      <c r="AS156" s="575" t="e">
        <f t="shared" si="485"/>
        <v>#VALUE!</v>
      </c>
      <c r="AT156" s="575" t="e">
        <f t="shared" si="485"/>
        <v>#VALUE!</v>
      </c>
      <c r="AU156" s="575" t="e">
        <f t="shared" si="485"/>
        <v>#VALUE!</v>
      </c>
      <c r="AV156" s="575" t="e">
        <f t="shared" si="485"/>
        <v>#VALUE!</v>
      </c>
      <c r="AW156" s="575" t="e">
        <f t="shared" si="485"/>
        <v>#VALUE!</v>
      </c>
      <c r="AX156" s="575" t="e">
        <f t="shared" si="485"/>
        <v>#VALUE!</v>
      </c>
      <c r="AY156" s="575" t="e">
        <f t="shared" si="485"/>
        <v>#VALUE!</v>
      </c>
      <c r="AZ156" s="575" t="e">
        <f t="shared" si="485"/>
        <v>#VALUE!</v>
      </c>
      <c r="BA156" s="575" t="e">
        <f t="shared" si="485"/>
        <v>#VALUE!</v>
      </c>
      <c r="BB156" s="575" t="e">
        <f t="shared" si="485"/>
        <v>#VALUE!</v>
      </c>
      <c r="BC156" s="575" t="e">
        <f t="shared" si="485"/>
        <v>#VALUE!</v>
      </c>
      <c r="BD156" s="575" t="e">
        <f t="shared" si="485"/>
        <v>#VALUE!</v>
      </c>
      <c r="BE156" s="575" t="e">
        <f t="shared" si="485"/>
        <v>#VALUE!</v>
      </c>
      <c r="BF156" s="575" t="e">
        <f t="shared" si="485"/>
        <v>#VALUE!</v>
      </c>
      <c r="BG156" s="575" t="e">
        <f t="shared" si="485"/>
        <v>#VALUE!</v>
      </c>
      <c r="BH156" s="575" t="e">
        <f t="shared" si="485"/>
        <v>#VALUE!</v>
      </c>
      <c r="BI156" s="575" t="e">
        <f t="shared" si="485"/>
        <v>#VALUE!</v>
      </c>
      <c r="BJ156" s="575" t="e">
        <f t="shared" si="485"/>
        <v>#VALUE!</v>
      </c>
      <c r="BK156" s="575" t="e">
        <f t="shared" si="485"/>
        <v>#VALUE!</v>
      </c>
      <c r="BL156" s="575" t="e">
        <f t="shared" si="485"/>
        <v>#VALUE!</v>
      </c>
      <c r="BM156" s="575" t="e">
        <f t="shared" si="485"/>
        <v>#VALUE!</v>
      </c>
      <c r="BN156" s="575" t="e">
        <f t="shared" si="485"/>
        <v>#VALUE!</v>
      </c>
      <c r="BO156" s="575" t="e">
        <f t="shared" si="485"/>
        <v>#VALUE!</v>
      </c>
      <c r="BP156" s="575" t="e">
        <f t="shared" si="485"/>
        <v>#VALUE!</v>
      </c>
      <c r="BQ156" s="575" t="e">
        <f t="shared" si="485"/>
        <v>#VALUE!</v>
      </c>
      <c r="BR156" s="575" t="e">
        <f t="shared" si="485"/>
        <v>#VALUE!</v>
      </c>
      <c r="BS156" s="575" t="e">
        <f t="shared" si="485"/>
        <v>#VALUE!</v>
      </c>
      <c r="BT156" s="575" t="e">
        <f t="shared" si="485"/>
        <v>#VALUE!</v>
      </c>
      <c r="BU156" s="575" t="e">
        <f t="shared" si="485"/>
        <v>#VALUE!</v>
      </c>
      <c r="BV156" s="575" t="e">
        <f t="shared" si="485"/>
        <v>#VALUE!</v>
      </c>
      <c r="BW156" s="575"/>
      <c r="BX156" s="575"/>
      <c r="BY156" s="575"/>
      <c r="BZ156" s="575"/>
      <c r="CA156" s="575"/>
      <c r="CB156" s="575"/>
      <c r="CC156" s="575"/>
      <c r="CD156" s="575"/>
      <c r="CE156" s="575"/>
      <c r="CF156" s="575"/>
      <c r="CG156" s="575"/>
      <c r="CH156" s="575"/>
      <c r="CI156" s="575"/>
      <c r="CJ156" s="575"/>
      <c r="CK156" s="575"/>
      <c r="CL156" s="575"/>
      <c r="CM156" s="575"/>
      <c r="CN156" s="575"/>
      <c r="CO156" s="575"/>
      <c r="CP156" s="575"/>
      <c r="CQ156" s="575"/>
      <c r="CR156" s="575"/>
      <c r="CS156" s="575"/>
      <c r="CT156" s="575"/>
      <c r="CU156" s="575"/>
      <c r="CV156" s="575"/>
      <c r="CW156" s="575"/>
      <c r="CX156" s="575"/>
      <c r="CY156" s="575"/>
      <c r="CZ156" s="575"/>
      <c r="DA156" s="575"/>
      <c r="DB156" s="575"/>
      <c r="DC156" s="575"/>
      <c r="DD156" s="575"/>
      <c r="DE156" s="575"/>
      <c r="DF156" s="575"/>
      <c r="DG156" s="575"/>
      <c r="DH156" s="575"/>
      <c r="DI156" s="575"/>
      <c r="DJ156" s="575"/>
    </row>
    <row r="157" spans="1:114" s="5" customFormat="1" x14ac:dyDescent="0.35">
      <c r="B157" s="444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  <c r="U157" s="375"/>
      <c r="V157" s="375"/>
      <c r="W157" s="375"/>
      <c r="X157" s="375"/>
      <c r="Y157" s="375"/>
      <c r="Z157" s="375"/>
      <c r="AA157" s="375"/>
      <c r="AB157" s="375"/>
      <c r="AC157" s="375"/>
      <c r="AD157" s="375"/>
      <c r="AE157" s="375"/>
      <c r="AF157" s="375"/>
      <c r="AG157" s="375"/>
      <c r="AH157" s="375"/>
      <c r="AI157" s="375"/>
      <c r="AJ157" s="375"/>
      <c r="AK157" s="375"/>
      <c r="AL157" s="375"/>
      <c r="AM157" s="375"/>
      <c r="AN157" s="375"/>
      <c r="AO157" s="375"/>
      <c r="AP157" s="375"/>
      <c r="AQ157" s="375"/>
      <c r="AR157" s="375"/>
      <c r="AS157" s="375"/>
      <c r="AT157" s="375"/>
      <c r="AU157" s="375"/>
      <c r="AV157" s="375"/>
      <c r="AW157" s="375"/>
      <c r="AX157" s="375"/>
      <c r="AY157" s="375"/>
      <c r="AZ157" s="375"/>
      <c r="BA157" s="375"/>
      <c r="BB157" s="375"/>
      <c r="BC157" s="375"/>
      <c r="BD157" s="375"/>
      <c r="BE157" s="375"/>
      <c r="BF157" s="375"/>
      <c r="BG157" s="375"/>
      <c r="BH157" s="375"/>
      <c r="BI157" s="375"/>
      <c r="BJ157" s="375"/>
      <c r="BK157" s="375"/>
      <c r="BL157" s="375"/>
      <c r="BM157" s="375"/>
      <c r="BN157" s="375"/>
      <c r="BO157" s="375"/>
      <c r="BP157" s="375"/>
      <c r="BQ157" s="375"/>
      <c r="BR157" s="375"/>
      <c r="BS157" s="375"/>
      <c r="BT157" s="375"/>
      <c r="BU157" s="375"/>
      <c r="BV157" s="375"/>
      <c r="BW157" s="375"/>
      <c r="BX157" s="375"/>
      <c r="BY157" s="375"/>
      <c r="BZ157" s="375"/>
      <c r="CA157" s="375"/>
      <c r="CB157" s="375"/>
      <c r="CC157" s="375"/>
      <c r="CD157" s="375"/>
      <c r="CE157" s="375"/>
      <c r="CF157" s="375"/>
      <c r="CG157" s="375"/>
      <c r="CH157" s="375"/>
      <c r="CI157" s="375"/>
      <c r="CJ157" s="375"/>
      <c r="CK157" s="375"/>
      <c r="CL157" s="375"/>
      <c r="CM157" s="375"/>
      <c r="CN157" s="375"/>
      <c r="CO157" s="375"/>
      <c r="CP157" s="375"/>
      <c r="CQ157" s="375"/>
      <c r="CR157" s="375"/>
      <c r="CS157" s="375"/>
      <c r="CT157" s="375"/>
      <c r="CU157" s="375"/>
      <c r="CV157" s="375"/>
      <c r="CW157" s="375"/>
      <c r="CX157" s="375"/>
      <c r="CY157" s="375"/>
      <c r="CZ157" s="375"/>
      <c r="DA157" s="375"/>
      <c r="DB157" s="375"/>
      <c r="DC157" s="375"/>
      <c r="DD157" s="375"/>
      <c r="DE157" s="375"/>
      <c r="DF157" s="375"/>
      <c r="DG157" s="375"/>
      <c r="DH157" s="375"/>
      <c r="DI157" s="375"/>
      <c r="DJ157" s="375"/>
    </row>
    <row r="158" spans="1:114" s="5" customFormat="1" x14ac:dyDescent="0.35">
      <c r="B158" s="70" t="s">
        <v>246</v>
      </c>
      <c r="C158" s="318"/>
      <c r="D158" s="318"/>
      <c r="E158" s="318"/>
      <c r="F158" s="324"/>
      <c r="G158" s="318"/>
      <c r="H158" s="318"/>
      <c r="I158" s="318"/>
      <c r="J158" s="324"/>
      <c r="K158" s="318"/>
      <c r="L158" s="318"/>
      <c r="M158" s="318"/>
      <c r="N158" s="324"/>
      <c r="O158" s="318"/>
      <c r="P158" s="318"/>
      <c r="Q158" s="318"/>
      <c r="R158" s="324"/>
      <c r="S158" s="318"/>
      <c r="T158" s="318"/>
      <c r="U158" s="318"/>
      <c r="V158" s="324"/>
      <c r="W158" s="318"/>
      <c r="X158" s="318"/>
      <c r="Y158" s="318"/>
      <c r="Z158" s="324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110"/>
      <c r="BP158" s="110"/>
      <c r="BQ158" s="110"/>
      <c r="BR158" s="110"/>
      <c r="BS158" s="110"/>
      <c r="BT158" s="110"/>
      <c r="BU158" s="110"/>
      <c r="BV158" s="110"/>
      <c r="BW158" s="110"/>
      <c r="BX158" s="110"/>
      <c r="BY158" s="110"/>
      <c r="BZ158" s="110"/>
      <c r="CA158" s="110"/>
      <c r="CB158" s="110"/>
      <c r="CC158" s="110"/>
      <c r="CD158" s="110"/>
      <c r="CE158" s="110"/>
      <c r="CF158" s="110"/>
      <c r="CG158" s="110"/>
      <c r="CH158" s="110"/>
      <c r="CI158" s="110"/>
      <c r="CJ158" s="110"/>
      <c r="CK158" s="110"/>
      <c r="CL158" s="110"/>
      <c r="CM158" s="110"/>
      <c r="CN158" s="110"/>
      <c r="CO158" s="110"/>
      <c r="CP158" s="110"/>
      <c r="CQ158" s="110"/>
      <c r="CR158" s="110"/>
      <c r="CS158" s="110"/>
      <c r="CT158" s="110"/>
      <c r="CU158" s="110"/>
      <c r="CV158" s="110"/>
      <c r="CW158" s="110"/>
      <c r="CX158" s="110"/>
      <c r="CY158" s="110"/>
      <c r="CZ158" s="110"/>
      <c r="DA158" s="110"/>
      <c r="DB158" s="110"/>
      <c r="DC158" s="110"/>
      <c r="DD158" s="110"/>
      <c r="DE158" s="110"/>
      <c r="DF158" s="110"/>
      <c r="DG158" s="110"/>
      <c r="DH158" s="110"/>
      <c r="DI158" s="110"/>
      <c r="DJ158" s="110"/>
    </row>
    <row r="159" spans="1:114" s="5" customFormat="1" x14ac:dyDescent="0.35">
      <c r="A159" s="5" t="s">
        <v>229</v>
      </c>
      <c r="B159" s="69" t="s">
        <v>245</v>
      </c>
      <c r="C159" s="575">
        <f>D159+C323</f>
        <v>121614</v>
      </c>
      <c r="D159" s="575">
        <f>E159+D323</f>
        <v>118838</v>
      </c>
      <c r="E159" s="575">
        <f>F159+E323</f>
        <v>115292</v>
      </c>
      <c r="F159" s="576">
        <v>111989</v>
      </c>
      <c r="G159" s="575">
        <f>H159+G323</f>
        <v>132490</v>
      </c>
      <c r="H159" s="575">
        <f>I159+H323</f>
        <v>129823</v>
      </c>
      <c r="I159" s="575">
        <f>J159+I323</f>
        <v>127016</v>
      </c>
      <c r="J159" s="576">
        <v>123978</v>
      </c>
      <c r="K159" s="575">
        <f>L159+K323</f>
        <v>121115</v>
      </c>
      <c r="L159" s="575">
        <f>M159+L323</f>
        <v>118053</v>
      </c>
      <c r="M159" s="575">
        <f>N159+M323</f>
        <v>114934</v>
      </c>
      <c r="N159" s="576">
        <v>112284</v>
      </c>
      <c r="O159" s="575">
        <f>P159+O323</f>
        <v>110749</v>
      </c>
      <c r="P159" s="575">
        <f>Q159+P323</f>
        <v>108256</v>
      </c>
      <c r="Q159" s="575">
        <f>R159+Q323</f>
        <v>105565</v>
      </c>
      <c r="R159" s="576">
        <v>102428</v>
      </c>
      <c r="S159" s="575">
        <f>T159+S323</f>
        <v>165676</v>
      </c>
      <c r="T159" s="575">
        <f>U159+T323</f>
        <v>162830</v>
      </c>
      <c r="U159" s="575">
        <f>V159+U323</f>
        <v>159775</v>
      </c>
      <c r="V159" s="576">
        <v>155737</v>
      </c>
      <c r="W159" s="575">
        <f>X159+W323</f>
        <v>147769</v>
      </c>
      <c r="X159" s="575">
        <f>Y159+X323</f>
        <v>144522</v>
      </c>
      <c r="Y159" s="575">
        <f>Z159+Y323</f>
        <v>140259</v>
      </c>
      <c r="Z159" s="576">
        <v>135624</v>
      </c>
      <c r="AA159" s="575">
        <f>Z159-(AA$191/1000)</f>
        <v>132394</v>
      </c>
      <c r="AB159" s="575">
        <f t="shared" ref="AB159:AC159" si="486">AA159-(AB$191/1000)</f>
        <v>129465</v>
      </c>
      <c r="AC159" s="575">
        <f t="shared" si="486"/>
        <v>126451</v>
      </c>
      <c r="AD159" s="575">
        <f>IF((OR(AC159-(AD$191/1000)&lt;0,AC159="")),"",(AC159-(AD$191/1000)))</f>
        <v>123026.19274474475</v>
      </c>
      <c r="AE159" s="575">
        <f t="shared" ref="AE159" si="487">IF((OR(AD159-(AE$191/1000)&lt;0,AD159="")),"",(AD159-(AE$191/1000)))</f>
        <v>119988.31569866958</v>
      </c>
      <c r="AF159" s="575">
        <f t="shared" ref="AF159" si="488">IF((OR(AE159-(AF$191/1000)&lt;0,AE159="")),"",(AE159-(AF$191/1000)))</f>
        <v>116950.43865259441</v>
      </c>
      <c r="AG159" s="575">
        <f>IF((OR(AF159-(AG$191/1000)&lt;0,AF159="")),"",(AF159-(AG$191/1000)))</f>
        <v>113553.24281612325</v>
      </c>
      <c r="AH159" s="575">
        <f t="shared" ref="AH159" si="489">IF((OR(AG159-(AH$191/1000)&lt;0,AG159="")),"",(AG159-(AH$191/1000)))</f>
        <v>109960.05491216337</v>
      </c>
      <c r="AI159" s="575">
        <f t="shared" ref="AI159" si="490">IF((OR(AH159-(AI$191/1000)&lt;0,AH159="")),"",(AH159-(AI$191/1000)))</f>
        <v>106988.95576982603</v>
      </c>
      <c r="AJ159" s="575">
        <f t="shared" ref="AJ159" si="491">IF((OR(AI159-(AJ$191/1000)&lt;0,AI159="")),"",(AI159-(AJ$191/1000)))</f>
        <v>104017.8566274887</v>
      </c>
      <c r="AK159" s="575">
        <f t="shared" ref="AK159" si="492">IF((OR(AJ159-(AK$191/1000)&lt;0,AJ159="")),"",(AJ159-(AK$191/1000)))</f>
        <v>100695.3371564878</v>
      </c>
      <c r="AL159" s="575">
        <f t="shared" ref="AL159" si="493">IF((OR(AK159-(AL$191/1000)&lt;0,AK159="")),"",(AK159-(AL$191/1000)))</f>
        <v>97181.133869852245</v>
      </c>
      <c r="AM159" s="575">
        <f t="shared" ref="AM159" si="494">IF((OR(AL159-(AM$191/1000)&lt;0,AL159="")),"",(AL159-(AM$191/1000)))</f>
        <v>94200.35645572115</v>
      </c>
      <c r="AN159" s="575">
        <f t="shared" ref="AN159" si="495">IF((OR(AM159-(AN$191/1000)&lt;0,AM159="")),"",(AM159-(AN$191/1000)))</f>
        <v>91219.579041590056</v>
      </c>
      <c r="AO159" s="575">
        <f t="shared" ref="AO159" si="496">IF((OR(AN159-(AO$191/1000)&lt;0,AN159="")),"",(AN159-(AO$191/1000)))</f>
        <v>87886.23655697034</v>
      </c>
      <c r="AP159" s="575">
        <f t="shared" ref="AP159" si="497">IF((OR(AO159-(AP$191/1000)&lt;0,AO159="")),"",(AO159-(AP$191/1000)))</f>
        <v>84360.585852084099</v>
      </c>
      <c r="AQ159" s="575">
        <f t="shared" ref="AQ159" si="498">IF((OR(AP159-(AQ$191/1000)&lt;0,AP159="")),"",(AP159-(AQ$191/1000)))</f>
        <v>81464.683334573725</v>
      </c>
      <c r="AR159" s="575">
        <f t="shared" ref="AR159" si="499">IF((OR(AQ159-(AR$191/1000)&lt;0,AQ159="")),"",(AQ159-(AR$191/1000)))</f>
        <v>78568.780817063351</v>
      </c>
      <c r="AS159" s="575">
        <f t="shared" ref="AS159" si="500">IF((OR(AR159-(AS$191/1000)&lt;0,AR159="")),"",(AR159-(AS$191/1000)))</f>
        <v>75330.352195331317</v>
      </c>
      <c r="AT159" s="575">
        <f t="shared" ref="AT159" si="501">IF((OR(AS159-(AT$191/1000)&lt;0,AS159="")),"",(AS159-(AT$191/1000)))</f>
        <v>71905.091153114743</v>
      </c>
      <c r="AU159" s="575">
        <f t="shared" ref="AU159" si="502">IF((OR(AT159-(AU$191/1000)&lt;0,AT159="")),"",(AT159-(AU$191/1000)))</f>
        <v>68062.962026932801</v>
      </c>
      <c r="AV159" s="575">
        <f t="shared" ref="AV159" si="503">IF((OR(AU159-(AV$191/1000)&lt;0,AU159="")),"",(AU159-(AV$191/1000)))</f>
        <v>64220.832900750858</v>
      </c>
      <c r="AW159" s="575">
        <f t="shared" ref="AW159" si="504">IF((OR(AV159-(AW$191/1000)&lt;0,AV159="")),"",(AV159-(AW$191/1000)))</f>
        <v>59924.258394052769</v>
      </c>
      <c r="AX159" s="575">
        <f t="shared" ref="AX159" si="505">IF((OR(AW159-(AX$191/1000)&lt;0,AW159="")),"",(AW159-(AX$191/1000)))</f>
        <v>55379.804588891326</v>
      </c>
      <c r="AY159" s="575">
        <f t="shared" ref="AY159" si="506">IF((OR(AX159-(AY$191/1000)&lt;0,AX159="")),"",(AX159-(AY$191/1000)))</f>
        <v>52226.671414543649</v>
      </c>
      <c r="AZ159" s="575">
        <f t="shared" ref="AZ159" si="507">IF((OR(AY159-(AZ$191/1000)&lt;0,AY159="")),"",(AY159-(AZ$191/1000)))</f>
        <v>49073.538240195972</v>
      </c>
      <c r="BA159" s="575">
        <f t="shared" ref="BA159" si="508">IF((OR(AZ159-(BA$191/1000)&lt;0,AZ159="")),"",(AZ159-(BA$191/1000)))</f>
        <v>45547.453830172766</v>
      </c>
      <c r="BB159" s="575">
        <f t="shared" ref="BB159" si="509">IF((OR(BA159-(BB$191/1000)&lt;0,BA159="")),"",(BA159-(BB$191/1000)))</f>
        <v>41817.94147341745</v>
      </c>
      <c r="BC159" s="575">
        <f t="shared" ref="BC159" si="510">IF((OR(BB159-(BC$191/1000)&lt;0,BB159="")),"",(BB159-(BC$191/1000)))</f>
        <v>38867.071210879963</v>
      </c>
      <c r="BD159" s="575">
        <f t="shared" ref="BD159" si="511">IF((OR(BC159-(BD$191/1000)&lt;0,BC159="")),"",(BC159-(BD$191/1000)))</f>
        <v>35916.200948342477</v>
      </c>
      <c r="BE159" s="575">
        <f t="shared" ref="BE159" si="512">IF((OR(BD159-(BE$191/1000)&lt;0,BD159="")),"",(BD159-(BE$191/1000)))</f>
        <v>32616.30302034357</v>
      </c>
      <c r="BF159" s="575">
        <f t="shared" ref="BF159" si="513">IF((OR(BE159-(BF$191/1000)&lt;0,BE159="")),"",(BE159-(BF$191/1000)))</f>
        <v>29126.02636572934</v>
      </c>
      <c r="BG159" s="575">
        <f t="shared" ref="BG159" si="514">IF((OR(BF159-(BG$191/1000)&lt;0,BF159="")),"",(BF159-(BG$191/1000)))</f>
        <v>26021.278383702138</v>
      </c>
      <c r="BH159" s="575">
        <f t="shared" ref="BH159" si="515">IF((OR(BG159-(BH$191/1000)&lt;0,BG159="")),"",(BG159-(BH$191/1000)))</f>
        <v>22916.530401674936</v>
      </c>
      <c r="BI159" s="575">
        <f t="shared" ref="BI159" si="516">IF((OR(BH159-(BI$191/1000)&lt;0,BH159="")),"",(BH159-(BI$191/1000)))</f>
        <v>19444.554163709032</v>
      </c>
      <c r="BJ159" s="575">
        <f t="shared" ref="BJ159" si="517">IF((OR(BI159-(BJ$191/1000)&lt;0,BI159="")),"",(BI159-(BJ$191/1000)))</f>
        <v>15772.271604322019</v>
      </c>
      <c r="BK159" s="575">
        <f t="shared" ref="BK159" si="518">IF((OR(BJ159-(BK$191/1000)&lt;0,BJ159="")),"",(BJ159-(BK$191/1000)))</f>
        <v>13204.852922584207</v>
      </c>
      <c r="BL159" s="575">
        <f t="shared" ref="BL159" si="519">IF((OR(BK159-(BL$191/1000)&lt;0,BK159="")),"",(BK159-(BL$191/1000)))</f>
        <v>10637.434240846394</v>
      </c>
      <c r="BM159" s="575">
        <f t="shared" ref="BM159" si="520">IF((OR(BL159-(BM$191/1000)&lt;0,BL159="")),"",(BL159-(BM$191/1000)))</f>
        <v>7766.3423816987324</v>
      </c>
      <c r="BN159" s="575">
        <f t="shared" ref="BN159" si="521">IF((OR(BM159-(BN$191/1000)&lt;0,BM159="")),"",(BM159-(BN$191/1000)))</f>
        <v>4729.6106076002452</v>
      </c>
      <c r="BO159" s="575">
        <f t="shared" ref="BO159" si="522">IF((OR(BN159-(BO$191/1000)&lt;0,BN159="")),"",(BN159-(BO$191/1000)))</f>
        <v>2430.6189975803622</v>
      </c>
      <c r="BP159" s="575">
        <f t="shared" ref="BP159" si="523">IF((OR(BO159-(BP$191/1000)&lt;0,BO159="")),"",(BO159-(BP$191/1000)))</f>
        <v>131.62738756047929</v>
      </c>
      <c r="BQ159" s="575" t="str">
        <f t="shared" ref="BQ159" si="524">IF((OR(BP159-(BQ$191/1000)&lt;0,BP159="")),"",(BP159-(BQ$191/1000)))</f>
        <v/>
      </c>
      <c r="BR159" s="575" t="e">
        <f>IF((OR(BQ159-(BR$191/1000)&lt;0,BQ159="")),"",(BQ159-(BR$191/1000)))</f>
        <v>#VALUE!</v>
      </c>
      <c r="BS159" s="575" t="e">
        <f t="shared" ref="BS159" si="525">IF((OR(BR159-(BS$191/1000)&lt;0,BR159="")),"",(BR159-(BS$191/1000)))</f>
        <v>#VALUE!</v>
      </c>
      <c r="BT159" s="575" t="e">
        <f t="shared" ref="BT159" si="526">IF((OR(BS159-(BT$191/1000)&lt;0,BS159="")),"",(BS159-(BT$191/1000)))</f>
        <v>#VALUE!</v>
      </c>
      <c r="BU159" s="575" t="e">
        <f t="shared" ref="BU159" si="527">IF((OR(BT159-(BU$191/1000)&lt;0,BT159="")),"",(BT159-(BU$191/1000)))</f>
        <v>#VALUE!</v>
      </c>
      <c r="BV159" s="575" t="e">
        <f>IF((OR(BU159-(BV$191/1000)&lt;0,BU159="")),"",(BU159-(BV$191/1000)))</f>
        <v>#VALUE!</v>
      </c>
      <c r="BW159" s="575"/>
      <c r="BX159" s="575"/>
      <c r="BY159" s="575"/>
      <c r="BZ159" s="575"/>
      <c r="CA159" s="575"/>
      <c r="CB159" s="575"/>
      <c r="CC159" s="575"/>
      <c r="CD159" s="575"/>
      <c r="CE159" s="575"/>
      <c r="CF159" s="575"/>
      <c r="CG159" s="575"/>
      <c r="CH159" s="575"/>
      <c r="CI159" s="575"/>
      <c r="CJ159" s="575"/>
      <c r="CK159" s="575"/>
      <c r="CL159" s="575"/>
      <c r="CM159" s="575"/>
      <c r="CN159" s="575"/>
      <c r="CO159" s="575"/>
      <c r="CP159" s="575"/>
      <c r="CQ159" s="575"/>
      <c r="CR159" s="575"/>
      <c r="CS159" s="575"/>
      <c r="CT159" s="575"/>
      <c r="CU159" s="575"/>
      <c r="CV159" s="575"/>
      <c r="CW159" s="575"/>
      <c r="CX159" s="575"/>
      <c r="CY159" s="575"/>
      <c r="CZ159" s="575"/>
      <c r="DA159" s="575"/>
      <c r="DB159" s="575"/>
      <c r="DC159" s="575"/>
      <c r="DD159" s="575"/>
      <c r="DE159" s="575"/>
      <c r="DF159" s="575"/>
      <c r="DG159" s="575"/>
      <c r="DH159" s="575"/>
      <c r="DI159" s="575"/>
      <c r="DJ159" s="575"/>
    </row>
    <row r="160" spans="1:114" s="5" customFormat="1" x14ac:dyDescent="0.35">
      <c r="A160" s="5" t="s">
        <v>230</v>
      </c>
      <c r="B160" s="69" t="s">
        <v>227</v>
      </c>
      <c r="C160" s="577">
        <f>$F$160</f>
        <v>1.2</v>
      </c>
      <c r="D160" s="577">
        <f>$F$160</f>
        <v>1.2</v>
      </c>
      <c r="E160" s="577">
        <f>$F$160</f>
        <v>1.2</v>
      </c>
      <c r="F160" s="578">
        <v>1.2</v>
      </c>
      <c r="G160" s="577">
        <f>$J$160</f>
        <v>1.1000000000000001</v>
      </c>
      <c r="H160" s="577">
        <f>$J$160</f>
        <v>1.1000000000000001</v>
      </c>
      <c r="I160" s="577">
        <f>$J$160</f>
        <v>1.1000000000000001</v>
      </c>
      <c r="J160" s="578">
        <v>1.1000000000000001</v>
      </c>
      <c r="K160" s="577">
        <f>$N$160</f>
        <v>1.2</v>
      </c>
      <c r="L160" s="577">
        <f>$N$160</f>
        <v>1.2</v>
      </c>
      <c r="M160" s="577">
        <f>$N$160</f>
        <v>1.2</v>
      </c>
      <c r="N160" s="578">
        <v>1.2</v>
      </c>
      <c r="O160" s="577">
        <f>$R$160</f>
        <v>1.2</v>
      </c>
      <c r="P160" s="577">
        <f>$R$160</f>
        <v>1.2</v>
      </c>
      <c r="Q160" s="577">
        <f>$R$160</f>
        <v>1.2</v>
      </c>
      <c r="R160" s="578">
        <v>1.2</v>
      </c>
      <c r="S160" s="577">
        <f>$V$160</f>
        <v>1</v>
      </c>
      <c r="T160" s="577">
        <f>$V$160</f>
        <v>1</v>
      </c>
      <c r="U160" s="577">
        <f>$V$160</f>
        <v>1</v>
      </c>
      <c r="V160" s="578">
        <v>1</v>
      </c>
      <c r="W160" s="577">
        <f>$Z$160</f>
        <v>0.97</v>
      </c>
      <c r="X160" s="577">
        <f>$Z$160</f>
        <v>0.97</v>
      </c>
      <c r="Y160" s="577">
        <f>$Z$160</f>
        <v>0.97</v>
      </c>
      <c r="Z160" s="578">
        <v>0.97</v>
      </c>
      <c r="AA160" s="577">
        <f t="shared" ref="AA160:BV160" si="528">IF(AA159&gt;0,AA161/AA159*g_troz,0)</f>
        <v>0.96689836913455296</v>
      </c>
      <c r="AB160" s="577">
        <f t="shared" si="528"/>
        <v>0.96366897691448428</v>
      </c>
      <c r="AC160" s="577">
        <f t="shared" si="528"/>
        <v>0.95654286821725076</v>
      </c>
      <c r="AD160" s="577">
        <f t="shared" si="528"/>
        <v>0.95227092346650444</v>
      </c>
      <c r="AE160" s="577">
        <f t="shared" si="528"/>
        <v>0.94827752178976898</v>
      </c>
      <c r="AF160" s="577">
        <f t="shared" si="528"/>
        <v>0.94407665679046227</v>
      </c>
      <c r="AG160" s="577">
        <f t="shared" si="528"/>
        <v>0.93911269383576634</v>
      </c>
      <c r="AH160" s="577">
        <f t="shared" si="528"/>
        <v>0.93352857329362859</v>
      </c>
      <c r="AI160" s="577">
        <f t="shared" si="528"/>
        <v>0.92862793564592283</v>
      </c>
      <c r="AJ160" s="577">
        <f t="shared" si="528"/>
        <v>0.92344734067580936</v>
      </c>
      <c r="AK160" s="577">
        <f t="shared" si="528"/>
        <v>0.91729189335843886</v>
      </c>
      <c r="AL160" s="577">
        <f t="shared" si="528"/>
        <v>0.91032330352259638</v>
      </c>
      <c r="AM160" s="577">
        <f t="shared" si="528"/>
        <v>0.90400494328085013</v>
      </c>
      <c r="AN160" s="577">
        <f t="shared" si="528"/>
        <v>0.8972736535846858</v>
      </c>
      <c r="AO160" s="577">
        <f t="shared" si="528"/>
        <v>0.88920538492416057</v>
      </c>
      <c r="AP160" s="577">
        <f t="shared" si="528"/>
        <v>0.87997779739125592</v>
      </c>
      <c r="AQ160" s="577">
        <f t="shared" si="528"/>
        <v>0.87180097955619229</v>
      </c>
      <c r="AR160" s="577">
        <f t="shared" si="528"/>
        <v>0.8630213964215393</v>
      </c>
      <c r="AS160" s="577">
        <f t="shared" si="528"/>
        <v>0.85240386238014854</v>
      </c>
      <c r="AT160" s="577">
        <f t="shared" si="528"/>
        <v>0.84013304816289236</v>
      </c>
      <c r="AU160" s="577">
        <f t="shared" si="528"/>
        <v>0.82489915817384074</v>
      </c>
      <c r="AV160" s="577">
        <f t="shared" si="528"/>
        <v>0.80784247736167902</v>
      </c>
      <c r="AW160" s="577">
        <f t="shared" si="528"/>
        <v>0.78617775687005742</v>
      </c>
      <c r="AX160" s="577">
        <f t="shared" si="528"/>
        <v>0.75960497937631077</v>
      </c>
      <c r="AY160" s="577">
        <f t="shared" si="528"/>
        <v>0.73845022963388074</v>
      </c>
      <c r="AZ160" s="577">
        <f t="shared" si="528"/>
        <v>0.71457695803222021</v>
      </c>
      <c r="BA160" s="577">
        <f t="shared" si="528"/>
        <v>0.68396503779524542</v>
      </c>
      <c r="BB160" s="577">
        <f t="shared" si="528"/>
        <v>0.64596932112510663</v>
      </c>
      <c r="BC160" s="577">
        <f t="shared" si="528"/>
        <v>0.67259287776198085</v>
      </c>
      <c r="BD160" s="577">
        <f t="shared" si="528"/>
        <v>0.70359121009830772</v>
      </c>
      <c r="BE160" s="577">
        <f t="shared" si="528"/>
        <v>0.74489936563583803</v>
      </c>
      <c r="BF160" s="577">
        <f t="shared" si="528"/>
        <v>0.79877647712724764</v>
      </c>
      <c r="BG160" s="577">
        <f t="shared" si="528"/>
        <v>0.85884914355466035</v>
      </c>
      <c r="BH160" s="577">
        <f t="shared" si="528"/>
        <v>0.935199185884655</v>
      </c>
      <c r="BI160" s="577">
        <f t="shared" si="528"/>
        <v>1.0494581577993631</v>
      </c>
      <c r="BJ160" s="577">
        <f t="shared" si="528"/>
        <v>1.2250499761108822</v>
      </c>
      <c r="BK160" s="577">
        <f t="shared" si="528"/>
        <v>1.4058212025688299</v>
      </c>
      <c r="BL160" s="577">
        <f t="shared" si="528"/>
        <v>1.67385321267452</v>
      </c>
      <c r="BM160" s="577">
        <f t="shared" si="528"/>
        <v>2.1834821617713986</v>
      </c>
      <c r="BN160" s="577">
        <f t="shared" si="528"/>
        <v>3.3958235660982328</v>
      </c>
      <c r="BO160" s="577">
        <f t="shared" si="528"/>
        <v>6.3284418300979128</v>
      </c>
      <c r="BP160" s="577">
        <f t="shared" si="528"/>
        <v>111.70273137969595</v>
      </c>
      <c r="BQ160" s="577" t="e">
        <f t="shared" si="528"/>
        <v>#VALUE!</v>
      </c>
      <c r="BR160" s="577" t="e">
        <f t="shared" si="528"/>
        <v>#VALUE!</v>
      </c>
      <c r="BS160" s="577" t="e">
        <f t="shared" si="528"/>
        <v>#VALUE!</v>
      </c>
      <c r="BT160" s="577" t="e">
        <f t="shared" si="528"/>
        <v>#VALUE!</v>
      </c>
      <c r="BU160" s="577" t="e">
        <f t="shared" si="528"/>
        <v>#VALUE!</v>
      </c>
      <c r="BV160" s="577" t="e">
        <f t="shared" si="528"/>
        <v>#VALUE!</v>
      </c>
      <c r="BW160" s="577"/>
      <c r="BX160" s="577"/>
      <c r="BY160" s="577"/>
      <c r="BZ160" s="577"/>
      <c r="CA160" s="577"/>
      <c r="CB160" s="577"/>
      <c r="CC160" s="577"/>
      <c r="CD160" s="577"/>
      <c r="CE160" s="577"/>
      <c r="CF160" s="577"/>
      <c r="CG160" s="577"/>
      <c r="CH160" s="577"/>
      <c r="CI160" s="577"/>
      <c r="CJ160" s="577"/>
      <c r="CK160" s="577"/>
      <c r="CL160" s="577"/>
      <c r="CM160" s="577"/>
      <c r="CN160" s="577"/>
      <c r="CO160" s="577"/>
      <c r="CP160" s="577"/>
      <c r="CQ160" s="577"/>
      <c r="CR160" s="577"/>
      <c r="CS160" s="577"/>
      <c r="CT160" s="577"/>
      <c r="CU160" s="577"/>
      <c r="CV160" s="577"/>
      <c r="CW160" s="577"/>
      <c r="CX160" s="577"/>
      <c r="CY160" s="577"/>
      <c r="CZ160" s="577"/>
      <c r="DA160" s="577"/>
      <c r="DB160" s="577"/>
      <c r="DC160" s="577"/>
      <c r="DD160" s="577"/>
      <c r="DE160" s="577"/>
      <c r="DF160" s="577"/>
      <c r="DG160" s="577"/>
      <c r="DH160" s="577"/>
      <c r="DI160" s="577"/>
      <c r="DJ160" s="577"/>
    </row>
    <row r="161" spans="1:114" s="5" customFormat="1" x14ac:dyDescent="0.35">
      <c r="A161" s="5" t="s">
        <v>231</v>
      </c>
      <c r="B161" s="69" t="s">
        <v>228</v>
      </c>
      <c r="C161" s="575">
        <f>C159*C160/g_troz</f>
        <v>4691.977071836548</v>
      </c>
      <c r="D161" s="575">
        <f>D159*D160/g_troz</f>
        <v>4584.8765048671348</v>
      </c>
      <c r="E161" s="575">
        <f>E159*E160/g_troz</f>
        <v>4448.0686480683089</v>
      </c>
      <c r="F161" s="576">
        <v>4232</v>
      </c>
      <c r="G161" s="575">
        <f>G159*G160/g_troz</f>
        <v>4685.6176541652731</v>
      </c>
      <c r="H161" s="575">
        <f>H159*H160/g_troz</f>
        <v>4591.2970089568898</v>
      </c>
      <c r="I161" s="575">
        <f>I159*I160/g_troz</f>
        <v>4492.0251487769374</v>
      </c>
      <c r="J161" s="576">
        <v>4522</v>
      </c>
      <c r="K161" s="575">
        <f>K159*K160/g_troz</f>
        <v>4672.7252047912534</v>
      </c>
      <c r="L161" s="575">
        <f>L159*L160/g_troz</f>
        <v>4554.5905015994867</v>
      </c>
      <c r="M161" s="575">
        <f>M159*M160/g_troz</f>
        <v>4434.2566873424257</v>
      </c>
      <c r="N161" s="576">
        <v>4155</v>
      </c>
      <c r="O161" s="575">
        <f>O159*O160/g_troz</f>
        <v>4272.7956380747764</v>
      </c>
      <c r="P161" s="575">
        <f>P159*P160/g_troz</f>
        <v>4176.6134646400687</v>
      </c>
      <c r="Q161" s="575">
        <f>Q159*Q160/g_troz</f>
        <v>4072.7922738206553</v>
      </c>
      <c r="R161" s="576">
        <v>3842</v>
      </c>
      <c r="S161" s="575">
        <f>S159*S160/g_troz</f>
        <v>5326.6070885040099</v>
      </c>
      <c r="T161" s="575">
        <f>T159*T160/g_troz</f>
        <v>5235.1060637696946</v>
      </c>
      <c r="U161" s="575">
        <f>U159*U160/g_troz</f>
        <v>5136.8855330025353</v>
      </c>
      <c r="V161" s="576">
        <v>4759</v>
      </c>
      <c r="W161" s="575">
        <f>W159*W160/g_troz</f>
        <v>4608.3571596086003</v>
      </c>
      <c r="X161" s="575">
        <f>X159*X160/g_troz</f>
        <v>4507.0954897235151</v>
      </c>
      <c r="Y161" s="575">
        <f>Y159*Y160/g_troz</f>
        <v>4374.1486160801169</v>
      </c>
      <c r="Z161" s="576">
        <v>4219</v>
      </c>
      <c r="AA161" s="575">
        <f>Z161-(AA$198/1000/AA$197)</f>
        <v>4115.666666666667</v>
      </c>
      <c r="AB161" s="575">
        <f t="shared" ref="AB161:AC161" si="529">AA161-(AB$198/1000/AB$197)</f>
        <v>4011.1722846441949</v>
      </c>
      <c r="AC161" s="575">
        <f t="shared" si="529"/>
        <v>3888.8193434677241</v>
      </c>
      <c r="AD161" s="575">
        <f>IF(AC161-(AD$198/1000/AD$197)&lt;0,"",AC161-(AD$198/1000/AD$197))</f>
        <v>3766.597121245502</v>
      </c>
      <c r="AE161" s="575">
        <f t="shared" ref="AE161:BV161" si="530">IF(AD161-(AE$198/1000/AE$197)&lt;0,"",AD161-(AE$198/1000/AE$197))</f>
        <v>3658.1834045788355</v>
      </c>
      <c r="AF161" s="575">
        <f t="shared" si="530"/>
        <v>3549.769687912169</v>
      </c>
      <c r="AG161" s="575">
        <f>IF(AF161-(AG$198/1000/AG$197)&lt;0,"",AF161-(AG$198/1000/AG$197))</f>
        <v>3428.5328434677244</v>
      </c>
      <c r="AH161" s="575">
        <f t="shared" si="530"/>
        <v>3300.3015656899465</v>
      </c>
      <c r="AI161" s="575">
        <f t="shared" si="530"/>
        <v>3194.2709740232799</v>
      </c>
      <c r="AJ161" s="575">
        <f t="shared" si="530"/>
        <v>3088.2403823566133</v>
      </c>
      <c r="AK161" s="575">
        <f t="shared" si="530"/>
        <v>2969.6685379121686</v>
      </c>
      <c r="AL161" s="575">
        <f t="shared" si="530"/>
        <v>2844.2560101343906</v>
      </c>
      <c r="AM161" s="575">
        <f t="shared" si="530"/>
        <v>2737.8800268010573</v>
      </c>
      <c r="AN161" s="575">
        <f t="shared" si="530"/>
        <v>2631.5040434677239</v>
      </c>
      <c r="AO161" s="575">
        <f t="shared" si="530"/>
        <v>2512.5459545788349</v>
      </c>
      <c r="AP161" s="575">
        <f t="shared" si="530"/>
        <v>2386.7248990232792</v>
      </c>
      <c r="AQ161" s="575">
        <f t="shared" si="530"/>
        <v>2283.3778740232792</v>
      </c>
      <c r="AR161" s="575">
        <f t="shared" si="530"/>
        <v>2180.0308490232792</v>
      </c>
      <c r="AS161" s="575">
        <f t="shared" si="530"/>
        <v>2064.4599823566127</v>
      </c>
      <c r="AT161" s="575">
        <f t="shared" si="530"/>
        <v>1942.2215656899461</v>
      </c>
      <c r="AU161" s="575">
        <f t="shared" si="530"/>
        <v>1805.1062406899462</v>
      </c>
      <c r="AV161" s="575">
        <f t="shared" si="530"/>
        <v>1667.9909156899462</v>
      </c>
      <c r="AW161" s="575">
        <f t="shared" si="530"/>
        <v>1514.6576490232794</v>
      </c>
      <c r="AX161" s="575">
        <f t="shared" si="530"/>
        <v>1352.4782323566128</v>
      </c>
      <c r="AY161" s="575">
        <f t="shared" si="530"/>
        <v>1239.9513323566127</v>
      </c>
      <c r="AZ161" s="575">
        <f t="shared" si="530"/>
        <v>1127.4244323566127</v>
      </c>
      <c r="BA161" s="575">
        <f t="shared" si="530"/>
        <v>1001.5878990232793</v>
      </c>
      <c r="BB161" s="575">
        <f t="shared" si="530"/>
        <v>868.4915656899459</v>
      </c>
      <c r="BC161" s="575">
        <f t="shared" si="530"/>
        <v>840.4756627048713</v>
      </c>
      <c r="BD161" s="575">
        <f t="shared" si="530"/>
        <v>812.45975971979669</v>
      </c>
      <c r="BE161" s="575">
        <f t="shared" si="530"/>
        <v>781.1301477794982</v>
      </c>
      <c r="BF161" s="575">
        <f t="shared" si="530"/>
        <v>747.99305822725944</v>
      </c>
      <c r="BG161" s="575">
        <f t="shared" si="530"/>
        <v>718.51622240636391</v>
      </c>
      <c r="BH161" s="575">
        <f t="shared" si="530"/>
        <v>689.03938658546838</v>
      </c>
      <c r="BI161" s="575">
        <f t="shared" si="530"/>
        <v>656.07604330188633</v>
      </c>
      <c r="BJ161" s="575">
        <f t="shared" si="530"/>
        <v>621.21096867502069</v>
      </c>
      <c r="BK161" s="575">
        <f t="shared" si="530"/>
        <v>596.83559927203567</v>
      </c>
      <c r="BL161" s="575">
        <f t="shared" si="530"/>
        <v>572.46022986905064</v>
      </c>
      <c r="BM161" s="575">
        <f t="shared" si="530"/>
        <v>545.20175225711034</v>
      </c>
      <c r="BN161" s="575">
        <f t="shared" si="530"/>
        <v>516.37067016755805</v>
      </c>
      <c r="BO161" s="575">
        <f t="shared" si="530"/>
        <v>494.54377837651327</v>
      </c>
      <c r="BP161" s="575">
        <f t="shared" si="530"/>
        <v>472.7168865854685</v>
      </c>
      <c r="BQ161" s="575">
        <f t="shared" si="530"/>
        <v>448.30831942128941</v>
      </c>
      <c r="BR161" s="575">
        <f t="shared" si="530"/>
        <v>422.49156568994613</v>
      </c>
      <c r="BS161" s="575">
        <f t="shared" si="530"/>
        <v>398.39970748099091</v>
      </c>
      <c r="BT161" s="575">
        <f t="shared" si="530"/>
        <v>374.3078492720357</v>
      </c>
      <c r="BU161" s="575">
        <f t="shared" si="530"/>
        <v>347.36641643621482</v>
      </c>
      <c r="BV161" s="575">
        <f t="shared" si="530"/>
        <v>318.8706701675581</v>
      </c>
      <c r="BW161" s="575"/>
      <c r="BX161" s="575"/>
      <c r="BY161" s="575"/>
      <c r="BZ161" s="575"/>
      <c r="CA161" s="575"/>
      <c r="CB161" s="575"/>
      <c r="CC161" s="575"/>
      <c r="CD161" s="575"/>
      <c r="CE161" s="575"/>
      <c r="CF161" s="575"/>
      <c r="CG161" s="575"/>
      <c r="CH161" s="575"/>
      <c r="CI161" s="575"/>
      <c r="CJ161" s="575"/>
      <c r="CK161" s="575"/>
      <c r="CL161" s="575"/>
      <c r="CM161" s="575"/>
      <c r="CN161" s="575"/>
      <c r="CO161" s="575"/>
      <c r="CP161" s="575"/>
      <c r="CQ161" s="575"/>
      <c r="CR161" s="575"/>
      <c r="CS161" s="575"/>
      <c r="CT161" s="575"/>
      <c r="CU161" s="575"/>
      <c r="CV161" s="575"/>
      <c r="CW161" s="575"/>
      <c r="CX161" s="575"/>
      <c r="CY161" s="575"/>
      <c r="CZ161" s="575"/>
      <c r="DA161" s="575"/>
      <c r="DB161" s="575"/>
      <c r="DC161" s="575"/>
      <c r="DD161" s="575"/>
      <c r="DE161" s="575"/>
      <c r="DF161" s="575"/>
      <c r="DG161" s="575"/>
      <c r="DH161" s="575"/>
      <c r="DI161" s="575"/>
      <c r="DJ161" s="575"/>
    </row>
    <row r="162" spans="1:114" s="5" customFormat="1" x14ac:dyDescent="0.35">
      <c r="B162" s="69"/>
      <c r="C162" s="318"/>
      <c r="D162" s="318"/>
      <c r="E162" s="318"/>
      <c r="F162" s="324"/>
      <c r="G162" s="318"/>
      <c r="H162" s="318"/>
      <c r="I162" s="318"/>
      <c r="J162" s="324"/>
      <c r="K162" s="318"/>
      <c r="L162" s="318"/>
      <c r="M162" s="318"/>
      <c r="N162" s="324"/>
      <c r="O162" s="318"/>
      <c r="P162" s="318"/>
      <c r="Q162" s="318"/>
      <c r="R162" s="324"/>
      <c r="S162" s="318"/>
      <c r="T162" s="318"/>
      <c r="U162" s="318"/>
      <c r="V162" s="324"/>
      <c r="W162" s="318"/>
      <c r="X162" s="318"/>
      <c r="Y162" s="318"/>
      <c r="Z162" s="324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0"/>
      <c r="CE162" s="110"/>
      <c r="CF162" s="110"/>
      <c r="CG162" s="110"/>
      <c r="CH162" s="110"/>
      <c r="CI162" s="110"/>
      <c r="CJ162" s="110"/>
      <c r="CK162" s="110"/>
      <c r="CL162" s="110"/>
      <c r="CM162" s="110"/>
      <c r="CN162" s="110"/>
      <c r="CO162" s="110"/>
      <c r="CP162" s="110"/>
      <c r="CQ162" s="110"/>
      <c r="CR162" s="110"/>
      <c r="CS162" s="110"/>
      <c r="CT162" s="110"/>
      <c r="CU162" s="110"/>
      <c r="CV162" s="110"/>
      <c r="CW162" s="110"/>
      <c r="CX162" s="110"/>
      <c r="CY162" s="110"/>
      <c r="CZ162" s="110"/>
      <c r="DA162" s="110"/>
      <c r="DB162" s="110"/>
      <c r="DC162" s="110"/>
      <c r="DD162" s="110"/>
      <c r="DE162" s="110"/>
      <c r="DF162" s="110"/>
      <c r="DG162" s="110"/>
      <c r="DH162" s="110"/>
      <c r="DI162" s="110"/>
      <c r="DJ162" s="110"/>
    </row>
    <row r="163" spans="1:114" s="5" customFormat="1" x14ac:dyDescent="0.35">
      <c r="B163" s="70" t="s">
        <v>244</v>
      </c>
      <c r="C163" s="318"/>
      <c r="D163" s="318"/>
      <c r="E163" s="318"/>
      <c r="F163" s="324"/>
      <c r="G163" s="318"/>
      <c r="H163" s="318"/>
      <c r="I163" s="318"/>
      <c r="J163" s="324"/>
      <c r="K163" s="318"/>
      <c r="L163" s="318"/>
      <c r="M163" s="318"/>
      <c r="N163" s="324"/>
      <c r="O163" s="318"/>
      <c r="P163" s="318"/>
      <c r="Q163" s="318"/>
      <c r="R163" s="324"/>
      <c r="S163" s="318"/>
      <c r="T163" s="318"/>
      <c r="U163" s="318"/>
      <c r="V163" s="324"/>
      <c r="W163" s="318"/>
      <c r="X163" s="318"/>
      <c r="Y163" s="318"/>
      <c r="Z163" s="324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0"/>
      <c r="CE163" s="110"/>
      <c r="CF163" s="110"/>
      <c r="CG163" s="110"/>
      <c r="CH163" s="110"/>
      <c r="CI163" s="110"/>
      <c r="CJ163" s="110"/>
      <c r="CK163" s="110"/>
      <c r="CL163" s="110"/>
      <c r="CM163" s="110"/>
      <c r="CN163" s="110"/>
      <c r="CO163" s="110"/>
      <c r="CP163" s="110"/>
      <c r="CQ163" s="110"/>
      <c r="CR163" s="110"/>
      <c r="CS163" s="110"/>
      <c r="CT163" s="110"/>
      <c r="CU163" s="110"/>
      <c r="CV163" s="110"/>
      <c r="CW163" s="110"/>
      <c r="CX163" s="110"/>
      <c r="CY163" s="110"/>
      <c r="CZ163" s="110"/>
      <c r="DA163" s="110"/>
      <c r="DB163" s="110"/>
      <c r="DC163" s="110"/>
      <c r="DD163" s="110"/>
      <c r="DE163" s="110"/>
      <c r="DF163" s="110"/>
      <c r="DG163" s="110"/>
      <c r="DH163" s="110"/>
      <c r="DI163" s="110"/>
      <c r="DJ163" s="110"/>
    </row>
    <row r="164" spans="1:114" s="5" customFormat="1" x14ac:dyDescent="0.35">
      <c r="A164" s="5" t="s">
        <v>229</v>
      </c>
      <c r="B164" s="69" t="s">
        <v>243</v>
      </c>
      <c r="C164" s="319"/>
      <c r="D164" s="319"/>
      <c r="E164" s="319"/>
      <c r="F164" s="323"/>
      <c r="G164" s="319"/>
      <c r="H164" s="319"/>
      <c r="I164" s="319"/>
      <c r="J164" s="323"/>
      <c r="K164" s="319"/>
      <c r="L164" s="319"/>
      <c r="M164" s="319"/>
      <c r="N164" s="323"/>
      <c r="O164" s="319"/>
      <c r="P164" s="319"/>
      <c r="Q164" s="319"/>
      <c r="R164" s="323"/>
      <c r="S164" s="319"/>
      <c r="T164" s="319"/>
      <c r="U164" s="319"/>
      <c r="V164" s="323"/>
      <c r="W164" s="319"/>
      <c r="X164" s="319"/>
      <c r="Y164" s="319"/>
      <c r="Z164" s="323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0"/>
      <c r="CE164" s="110"/>
      <c r="CF164" s="110"/>
      <c r="CG164" s="110"/>
      <c r="CH164" s="110"/>
      <c r="CI164" s="110"/>
      <c r="CJ164" s="110"/>
      <c r="CK164" s="110"/>
      <c r="CL164" s="110"/>
      <c r="CM164" s="110"/>
      <c r="CN164" s="110"/>
      <c r="CO164" s="110"/>
      <c r="CP164" s="110"/>
      <c r="CQ164" s="110"/>
      <c r="CR164" s="110"/>
      <c r="CS164" s="110"/>
      <c r="CT164" s="110"/>
      <c r="CU164" s="110"/>
      <c r="CV164" s="110"/>
      <c r="CW164" s="110"/>
      <c r="CX164" s="110"/>
      <c r="CY164" s="110"/>
      <c r="CZ164" s="110"/>
      <c r="DA164" s="110"/>
      <c r="DB164" s="110"/>
      <c r="DC164" s="110"/>
      <c r="DD164" s="110"/>
      <c r="DE164" s="110"/>
      <c r="DF164" s="110"/>
      <c r="DG164" s="110"/>
      <c r="DH164" s="110"/>
      <c r="DI164" s="110"/>
      <c r="DJ164" s="110"/>
    </row>
    <row r="165" spans="1:114" s="5" customFormat="1" x14ac:dyDescent="0.35">
      <c r="A165" s="5" t="s">
        <v>230</v>
      </c>
      <c r="B165" s="69" t="s">
        <v>227</v>
      </c>
      <c r="C165" s="318"/>
      <c r="D165" s="318"/>
      <c r="E165" s="318"/>
      <c r="F165" s="324"/>
      <c r="G165" s="318"/>
      <c r="H165" s="318"/>
      <c r="I165" s="318"/>
      <c r="J165" s="324"/>
      <c r="K165" s="318"/>
      <c r="L165" s="318"/>
      <c r="M165" s="318"/>
      <c r="N165" s="324"/>
      <c r="O165" s="318"/>
      <c r="P165" s="318"/>
      <c r="Q165" s="318"/>
      <c r="R165" s="324"/>
      <c r="S165" s="318"/>
      <c r="T165" s="318"/>
      <c r="U165" s="318"/>
      <c r="V165" s="324"/>
      <c r="W165" s="318"/>
      <c r="X165" s="318"/>
      <c r="Y165" s="318"/>
      <c r="Z165" s="324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110"/>
      <c r="BP165" s="110"/>
      <c r="BQ165" s="110"/>
      <c r="BR165" s="110"/>
      <c r="BS165" s="110"/>
      <c r="BT165" s="110"/>
      <c r="BU165" s="110"/>
      <c r="BV165" s="110"/>
      <c r="BW165" s="110"/>
      <c r="BX165" s="110"/>
      <c r="BY165" s="110"/>
      <c r="BZ165" s="110"/>
      <c r="CA165" s="110"/>
      <c r="CB165" s="110"/>
      <c r="CC165" s="110"/>
      <c r="CD165" s="110"/>
      <c r="CE165" s="110"/>
      <c r="CF165" s="110"/>
      <c r="CG165" s="110"/>
      <c r="CH165" s="110"/>
      <c r="CI165" s="110"/>
      <c r="CJ165" s="110"/>
      <c r="CK165" s="110"/>
      <c r="CL165" s="110"/>
      <c r="CM165" s="110"/>
      <c r="CN165" s="110"/>
      <c r="CO165" s="110"/>
      <c r="CP165" s="110"/>
      <c r="CQ165" s="110"/>
      <c r="CR165" s="110"/>
      <c r="CS165" s="110"/>
      <c r="CT165" s="110"/>
      <c r="CU165" s="110"/>
      <c r="CV165" s="110"/>
      <c r="CW165" s="110"/>
      <c r="CX165" s="110"/>
      <c r="CY165" s="110"/>
      <c r="CZ165" s="110"/>
      <c r="DA165" s="110"/>
      <c r="DB165" s="110"/>
      <c r="DC165" s="110"/>
      <c r="DD165" s="110"/>
      <c r="DE165" s="110"/>
      <c r="DF165" s="110"/>
      <c r="DG165" s="110"/>
      <c r="DH165" s="110"/>
      <c r="DI165" s="110"/>
      <c r="DJ165" s="110"/>
    </row>
    <row r="166" spans="1:114" s="5" customFormat="1" x14ac:dyDescent="0.35">
      <c r="A166" s="5" t="s">
        <v>231</v>
      </c>
      <c r="B166" s="69" t="s">
        <v>228</v>
      </c>
      <c r="C166" s="319"/>
      <c r="D166" s="319"/>
      <c r="E166" s="319"/>
      <c r="F166" s="323"/>
      <c r="G166" s="319"/>
      <c r="H166" s="319"/>
      <c r="I166" s="319"/>
      <c r="J166" s="323"/>
      <c r="K166" s="319"/>
      <c r="L166" s="319"/>
      <c r="M166" s="319"/>
      <c r="N166" s="323"/>
      <c r="O166" s="319"/>
      <c r="P166" s="319"/>
      <c r="Q166" s="319"/>
      <c r="R166" s="323"/>
      <c r="S166" s="319"/>
      <c r="T166" s="319"/>
      <c r="U166" s="319"/>
      <c r="V166" s="323"/>
      <c r="W166" s="319"/>
      <c r="X166" s="319"/>
      <c r="Y166" s="319"/>
      <c r="Z166" s="323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110"/>
      <c r="BP166" s="110"/>
      <c r="BQ166" s="110"/>
      <c r="BR166" s="110"/>
      <c r="BS166" s="110"/>
      <c r="BT166" s="110"/>
      <c r="BU166" s="110"/>
      <c r="BV166" s="110"/>
      <c r="BW166" s="110"/>
      <c r="BX166" s="110"/>
      <c r="BY166" s="110"/>
      <c r="BZ166" s="110"/>
      <c r="CA166" s="110"/>
      <c r="CB166" s="110"/>
      <c r="CC166" s="110"/>
      <c r="CD166" s="110"/>
      <c r="CE166" s="110"/>
      <c r="CF166" s="110"/>
      <c r="CG166" s="110"/>
      <c r="CH166" s="110"/>
      <c r="CI166" s="110"/>
      <c r="CJ166" s="110"/>
      <c r="CK166" s="110"/>
      <c r="CL166" s="110"/>
      <c r="CM166" s="110"/>
      <c r="CN166" s="110"/>
      <c r="CO166" s="110"/>
      <c r="CP166" s="110"/>
      <c r="CQ166" s="110"/>
      <c r="CR166" s="110"/>
      <c r="CS166" s="110"/>
      <c r="CT166" s="110"/>
      <c r="CU166" s="110"/>
      <c r="CV166" s="110"/>
      <c r="CW166" s="110"/>
      <c r="CX166" s="110"/>
      <c r="CY166" s="110"/>
      <c r="CZ166" s="110"/>
      <c r="DA166" s="110"/>
      <c r="DB166" s="110"/>
      <c r="DC166" s="110"/>
      <c r="DD166" s="110"/>
      <c r="DE166" s="110"/>
      <c r="DF166" s="110"/>
      <c r="DG166" s="110"/>
      <c r="DH166" s="110"/>
      <c r="DI166" s="110"/>
      <c r="DJ166" s="110"/>
    </row>
    <row r="167" spans="1:114" s="5" customFormat="1" x14ac:dyDescent="0.35">
      <c r="B167" s="69"/>
      <c r="C167" s="319"/>
      <c r="D167" s="319"/>
      <c r="E167" s="319"/>
      <c r="F167" s="319"/>
      <c r="G167" s="319"/>
      <c r="H167" s="319"/>
      <c r="I167" s="319"/>
      <c r="J167" s="319"/>
      <c r="K167" s="319"/>
      <c r="L167" s="319"/>
      <c r="M167" s="319"/>
      <c r="N167" s="319"/>
      <c r="O167" s="319"/>
      <c r="P167" s="319"/>
      <c r="Q167" s="319"/>
      <c r="R167" s="319"/>
      <c r="S167" s="319"/>
      <c r="T167" s="319"/>
      <c r="U167" s="319"/>
      <c r="V167" s="319"/>
      <c r="W167" s="319"/>
      <c r="X167" s="319"/>
      <c r="Y167" s="319"/>
      <c r="Z167" s="319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0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110"/>
      <c r="BP167" s="110"/>
      <c r="BQ167" s="110"/>
      <c r="BR167" s="110"/>
      <c r="BS167" s="110"/>
      <c r="BT167" s="110"/>
      <c r="BU167" s="110"/>
      <c r="BV167" s="110"/>
      <c r="BW167" s="110"/>
      <c r="BX167" s="110"/>
      <c r="BY167" s="110"/>
      <c r="BZ167" s="110"/>
      <c r="CA167" s="110"/>
      <c r="CB167" s="110"/>
      <c r="CC167" s="110"/>
      <c r="CD167" s="110"/>
      <c r="CE167" s="110"/>
      <c r="CF167" s="110"/>
      <c r="CG167" s="110"/>
      <c r="CH167" s="110"/>
      <c r="CI167" s="110"/>
      <c r="CJ167" s="110"/>
      <c r="CK167" s="110"/>
      <c r="CL167" s="110"/>
      <c r="CM167" s="110"/>
      <c r="CN167" s="110"/>
      <c r="CO167" s="110"/>
      <c r="CP167" s="110"/>
      <c r="CQ167" s="110"/>
      <c r="CR167" s="110"/>
      <c r="CS167" s="110"/>
      <c r="CT167" s="110"/>
      <c r="CU167" s="110"/>
      <c r="CV167" s="110"/>
      <c r="CW167" s="110"/>
      <c r="CX167" s="110"/>
      <c r="CY167" s="110"/>
      <c r="CZ167" s="110"/>
      <c r="DA167" s="110"/>
      <c r="DB167" s="110"/>
      <c r="DC167" s="110"/>
      <c r="DD167" s="110"/>
      <c r="DE167" s="110"/>
      <c r="DF167" s="110"/>
      <c r="DG167" s="110"/>
      <c r="DH167" s="110"/>
      <c r="DI167" s="110"/>
      <c r="DJ167" s="110"/>
    </row>
    <row r="168" spans="1:114" s="5" customFormat="1" x14ac:dyDescent="0.35">
      <c r="B168" s="70" t="s">
        <v>248</v>
      </c>
      <c r="C168" s="318"/>
      <c r="D168" s="318"/>
      <c r="E168" s="318"/>
      <c r="F168" s="318"/>
      <c r="G168" s="318"/>
      <c r="H168" s="318"/>
      <c r="I168" s="318"/>
      <c r="J168" s="318"/>
      <c r="K168" s="318"/>
      <c r="L168" s="318"/>
      <c r="M168" s="318"/>
      <c r="N168" s="318"/>
      <c r="O168" s="318"/>
      <c r="P168" s="318"/>
      <c r="Q168" s="318"/>
      <c r="R168" s="318"/>
      <c r="S168" s="318"/>
      <c r="T168" s="318"/>
      <c r="U168" s="318"/>
      <c r="V168" s="318"/>
      <c r="W168" s="318"/>
      <c r="X168" s="318"/>
      <c r="Y168" s="318"/>
      <c r="Z168" s="318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110"/>
      <c r="BP168" s="110"/>
      <c r="BQ168" s="110"/>
      <c r="BR168" s="110"/>
      <c r="BS168" s="110"/>
      <c r="BT168" s="110"/>
      <c r="BU168" s="110"/>
      <c r="BV168" s="110"/>
      <c r="BW168" s="110"/>
      <c r="BX168" s="110"/>
      <c r="BY168" s="110"/>
      <c r="BZ168" s="110"/>
      <c r="CA168" s="110"/>
      <c r="CB168" s="110"/>
      <c r="CC168" s="110"/>
      <c r="CD168" s="110"/>
      <c r="CE168" s="110"/>
      <c r="CF168" s="110"/>
      <c r="CG168" s="110"/>
      <c r="CH168" s="110"/>
      <c r="CI168" s="110"/>
      <c r="CJ168" s="110"/>
      <c r="CK168" s="110"/>
      <c r="CL168" s="110"/>
      <c r="CM168" s="110"/>
      <c r="CN168" s="110"/>
      <c r="CO168" s="110"/>
      <c r="CP168" s="110"/>
      <c r="CQ168" s="110"/>
      <c r="CR168" s="110"/>
      <c r="CS168" s="110"/>
      <c r="CT168" s="110"/>
      <c r="CU168" s="110"/>
      <c r="CV168" s="110"/>
      <c r="CW168" s="110"/>
      <c r="CX168" s="110"/>
      <c r="CY168" s="110"/>
      <c r="CZ168" s="110"/>
      <c r="DA168" s="110"/>
      <c r="DB168" s="110"/>
      <c r="DC168" s="110"/>
      <c r="DD168" s="110"/>
      <c r="DE168" s="110"/>
      <c r="DF168" s="110"/>
      <c r="DG168" s="110"/>
      <c r="DH168" s="110"/>
      <c r="DI168" s="110"/>
      <c r="DJ168" s="110"/>
    </row>
    <row r="169" spans="1:114" s="5" customFormat="1" x14ac:dyDescent="0.35">
      <c r="A169" s="5" t="s">
        <v>229</v>
      </c>
      <c r="B169" s="69" t="s">
        <v>249</v>
      </c>
      <c r="C169" s="575">
        <f t="shared" ref="C169:AA169" si="531">C164+C159</f>
        <v>121614</v>
      </c>
      <c r="D169" s="575">
        <f t="shared" si="531"/>
        <v>118838</v>
      </c>
      <c r="E169" s="575">
        <f t="shared" si="531"/>
        <v>115292</v>
      </c>
      <c r="F169" s="575">
        <f t="shared" si="531"/>
        <v>111989</v>
      </c>
      <c r="G169" s="575">
        <f t="shared" si="531"/>
        <v>132490</v>
      </c>
      <c r="H169" s="575">
        <f t="shared" si="531"/>
        <v>129823</v>
      </c>
      <c r="I169" s="575">
        <f t="shared" si="531"/>
        <v>127016</v>
      </c>
      <c r="J169" s="575">
        <f t="shared" si="531"/>
        <v>123978</v>
      </c>
      <c r="K169" s="575">
        <f t="shared" si="531"/>
        <v>121115</v>
      </c>
      <c r="L169" s="575">
        <f t="shared" si="531"/>
        <v>118053</v>
      </c>
      <c r="M169" s="575">
        <f t="shared" si="531"/>
        <v>114934</v>
      </c>
      <c r="N169" s="575">
        <f t="shared" si="531"/>
        <v>112284</v>
      </c>
      <c r="O169" s="575">
        <f t="shared" si="531"/>
        <v>110749</v>
      </c>
      <c r="P169" s="575">
        <f t="shared" si="531"/>
        <v>108256</v>
      </c>
      <c r="Q169" s="575">
        <f t="shared" si="531"/>
        <v>105565</v>
      </c>
      <c r="R169" s="575">
        <f t="shared" si="531"/>
        <v>102428</v>
      </c>
      <c r="S169" s="575">
        <f t="shared" si="531"/>
        <v>165676</v>
      </c>
      <c r="T169" s="575">
        <f t="shared" si="531"/>
        <v>162830</v>
      </c>
      <c r="U169" s="575">
        <f t="shared" si="531"/>
        <v>159775</v>
      </c>
      <c r="V169" s="575">
        <f t="shared" si="531"/>
        <v>155737</v>
      </c>
      <c r="W169" s="575">
        <f t="shared" si="531"/>
        <v>147769</v>
      </c>
      <c r="X169" s="575">
        <f t="shared" si="531"/>
        <v>144522</v>
      </c>
      <c r="Y169" s="575">
        <f t="shared" si="531"/>
        <v>140259</v>
      </c>
      <c r="Z169" s="575">
        <f t="shared" si="531"/>
        <v>135624</v>
      </c>
      <c r="AA169" s="575">
        <f t="shared" si="531"/>
        <v>132394</v>
      </c>
      <c r="AB169" s="575">
        <f t="shared" ref="AB169:BB169" si="532">AB164+AB159</f>
        <v>129465</v>
      </c>
      <c r="AC169" s="575">
        <f t="shared" si="532"/>
        <v>126451</v>
      </c>
      <c r="AD169" s="575">
        <f t="shared" si="532"/>
        <v>123026.19274474475</v>
      </c>
      <c r="AE169" s="575">
        <f t="shared" si="532"/>
        <v>119988.31569866958</v>
      </c>
      <c r="AF169" s="575">
        <f t="shared" si="532"/>
        <v>116950.43865259441</v>
      </c>
      <c r="AG169" s="575">
        <f t="shared" si="532"/>
        <v>113553.24281612325</v>
      </c>
      <c r="AH169" s="575">
        <f t="shared" si="532"/>
        <v>109960.05491216337</v>
      </c>
      <c r="AI169" s="575">
        <f t="shared" si="532"/>
        <v>106988.95576982603</v>
      </c>
      <c r="AJ169" s="575">
        <f t="shared" si="532"/>
        <v>104017.8566274887</v>
      </c>
      <c r="AK169" s="575">
        <f t="shared" si="532"/>
        <v>100695.3371564878</v>
      </c>
      <c r="AL169" s="575">
        <f t="shared" si="532"/>
        <v>97181.133869852245</v>
      </c>
      <c r="AM169" s="575">
        <f t="shared" si="532"/>
        <v>94200.35645572115</v>
      </c>
      <c r="AN169" s="575">
        <f t="shared" si="532"/>
        <v>91219.579041590056</v>
      </c>
      <c r="AO169" s="575">
        <f t="shared" si="532"/>
        <v>87886.23655697034</v>
      </c>
      <c r="AP169" s="575">
        <f t="shared" si="532"/>
        <v>84360.585852084099</v>
      </c>
      <c r="AQ169" s="575">
        <f t="shared" si="532"/>
        <v>81464.683334573725</v>
      </c>
      <c r="AR169" s="575">
        <f t="shared" si="532"/>
        <v>78568.780817063351</v>
      </c>
      <c r="AS169" s="575">
        <f t="shared" si="532"/>
        <v>75330.352195331317</v>
      </c>
      <c r="AT169" s="575">
        <f t="shared" si="532"/>
        <v>71905.091153114743</v>
      </c>
      <c r="AU169" s="575">
        <f t="shared" si="532"/>
        <v>68062.962026932801</v>
      </c>
      <c r="AV169" s="575">
        <f t="shared" si="532"/>
        <v>64220.832900750858</v>
      </c>
      <c r="AW169" s="575">
        <f t="shared" si="532"/>
        <v>59924.258394052769</v>
      </c>
      <c r="AX169" s="575">
        <f t="shared" si="532"/>
        <v>55379.804588891326</v>
      </c>
      <c r="AY169" s="575">
        <f t="shared" si="532"/>
        <v>52226.671414543649</v>
      </c>
      <c r="AZ169" s="575">
        <f t="shared" si="532"/>
        <v>49073.538240195972</v>
      </c>
      <c r="BA169" s="575">
        <f t="shared" si="532"/>
        <v>45547.453830172766</v>
      </c>
      <c r="BB169" s="575">
        <f t="shared" si="532"/>
        <v>41817.94147341745</v>
      </c>
      <c r="BC169" s="575">
        <f t="shared" ref="BC169:BV169" si="533">BC164+BC159</f>
        <v>38867.071210879963</v>
      </c>
      <c r="BD169" s="575">
        <f t="shared" si="533"/>
        <v>35916.200948342477</v>
      </c>
      <c r="BE169" s="575">
        <f t="shared" si="533"/>
        <v>32616.30302034357</v>
      </c>
      <c r="BF169" s="575">
        <f t="shared" si="533"/>
        <v>29126.02636572934</v>
      </c>
      <c r="BG169" s="575">
        <f t="shared" si="533"/>
        <v>26021.278383702138</v>
      </c>
      <c r="BH169" s="575">
        <f t="shared" si="533"/>
        <v>22916.530401674936</v>
      </c>
      <c r="BI169" s="575">
        <f t="shared" si="533"/>
        <v>19444.554163709032</v>
      </c>
      <c r="BJ169" s="575">
        <f t="shared" si="533"/>
        <v>15772.271604322019</v>
      </c>
      <c r="BK169" s="575">
        <f t="shared" si="533"/>
        <v>13204.852922584207</v>
      </c>
      <c r="BL169" s="575">
        <f t="shared" si="533"/>
        <v>10637.434240846394</v>
      </c>
      <c r="BM169" s="575">
        <f t="shared" si="533"/>
        <v>7766.3423816987324</v>
      </c>
      <c r="BN169" s="575">
        <f t="shared" si="533"/>
        <v>4729.6106076002452</v>
      </c>
      <c r="BO169" s="575">
        <f t="shared" si="533"/>
        <v>2430.6189975803622</v>
      </c>
      <c r="BP169" s="575">
        <f t="shared" si="533"/>
        <v>131.62738756047929</v>
      </c>
      <c r="BQ169" s="575" t="e">
        <f t="shared" si="533"/>
        <v>#VALUE!</v>
      </c>
      <c r="BR169" s="575" t="e">
        <f t="shared" si="533"/>
        <v>#VALUE!</v>
      </c>
      <c r="BS169" s="575" t="e">
        <f t="shared" si="533"/>
        <v>#VALUE!</v>
      </c>
      <c r="BT169" s="575" t="e">
        <f t="shared" si="533"/>
        <v>#VALUE!</v>
      </c>
      <c r="BU169" s="575" t="e">
        <f t="shared" si="533"/>
        <v>#VALUE!</v>
      </c>
      <c r="BV169" s="575" t="e">
        <f t="shared" si="533"/>
        <v>#VALUE!</v>
      </c>
      <c r="BW169" s="575"/>
      <c r="BX169" s="575"/>
      <c r="BY169" s="575"/>
      <c r="BZ169" s="575"/>
      <c r="CA169" s="575"/>
      <c r="CB169" s="575"/>
      <c r="CC169" s="575"/>
      <c r="CD169" s="575"/>
      <c r="CE169" s="575"/>
      <c r="CF169" s="575"/>
      <c r="CG169" s="575"/>
      <c r="CH169" s="575"/>
      <c r="CI169" s="575"/>
      <c r="CJ169" s="575"/>
      <c r="CK169" s="575"/>
      <c r="CL169" s="575"/>
      <c r="CM169" s="575"/>
      <c r="CN169" s="575"/>
      <c r="CO169" s="575"/>
      <c r="CP169" s="575"/>
      <c r="CQ169" s="575"/>
      <c r="CR169" s="575"/>
      <c r="CS169" s="575"/>
      <c r="CT169" s="575"/>
      <c r="CU169" s="575"/>
      <c r="CV169" s="575"/>
      <c r="CW169" s="575"/>
      <c r="CX169" s="575"/>
      <c r="CY169" s="575"/>
      <c r="CZ169" s="575"/>
      <c r="DA169" s="575"/>
      <c r="DB169" s="575"/>
      <c r="DC169" s="575"/>
      <c r="DD169" s="575"/>
      <c r="DE169" s="575"/>
      <c r="DF169" s="575"/>
      <c r="DG169" s="575"/>
      <c r="DH169" s="575"/>
      <c r="DI169" s="575"/>
      <c r="DJ169" s="575"/>
    </row>
    <row r="170" spans="1:114" s="5" customFormat="1" x14ac:dyDescent="0.35">
      <c r="A170" s="5" t="s">
        <v>230</v>
      </c>
      <c r="B170" s="69" t="s">
        <v>227</v>
      </c>
      <c r="C170" s="577">
        <f t="shared" ref="C170:AA170" si="534">AVERAGE(C160,C165)</f>
        <v>1.2</v>
      </c>
      <c r="D170" s="577">
        <f t="shared" si="534"/>
        <v>1.2</v>
      </c>
      <c r="E170" s="577">
        <f t="shared" si="534"/>
        <v>1.2</v>
      </c>
      <c r="F170" s="577">
        <f t="shared" si="534"/>
        <v>1.2</v>
      </c>
      <c r="G170" s="577">
        <f t="shared" si="534"/>
        <v>1.1000000000000001</v>
      </c>
      <c r="H170" s="577">
        <f t="shared" si="534"/>
        <v>1.1000000000000001</v>
      </c>
      <c r="I170" s="577">
        <f t="shared" si="534"/>
        <v>1.1000000000000001</v>
      </c>
      <c r="J170" s="577">
        <f t="shared" si="534"/>
        <v>1.1000000000000001</v>
      </c>
      <c r="K170" s="577">
        <f t="shared" si="534"/>
        <v>1.2</v>
      </c>
      <c r="L170" s="577">
        <f t="shared" si="534"/>
        <v>1.2</v>
      </c>
      <c r="M170" s="577">
        <f t="shared" si="534"/>
        <v>1.2</v>
      </c>
      <c r="N170" s="577">
        <f t="shared" si="534"/>
        <v>1.2</v>
      </c>
      <c r="O170" s="577">
        <f t="shared" si="534"/>
        <v>1.2</v>
      </c>
      <c r="P170" s="577">
        <f t="shared" si="534"/>
        <v>1.2</v>
      </c>
      <c r="Q170" s="577">
        <f t="shared" si="534"/>
        <v>1.2</v>
      </c>
      <c r="R170" s="577">
        <f t="shared" si="534"/>
        <v>1.2</v>
      </c>
      <c r="S170" s="577">
        <f t="shared" si="534"/>
        <v>1</v>
      </c>
      <c r="T170" s="577">
        <f t="shared" si="534"/>
        <v>1</v>
      </c>
      <c r="U170" s="577">
        <f t="shared" si="534"/>
        <v>1</v>
      </c>
      <c r="V170" s="577">
        <f t="shared" si="534"/>
        <v>1</v>
      </c>
      <c r="W170" s="577">
        <f t="shared" si="534"/>
        <v>0.97</v>
      </c>
      <c r="X170" s="577">
        <f t="shared" si="534"/>
        <v>0.97</v>
      </c>
      <c r="Y170" s="577">
        <f t="shared" si="534"/>
        <v>0.97</v>
      </c>
      <c r="Z170" s="577">
        <f t="shared" si="534"/>
        <v>0.97</v>
      </c>
      <c r="AA170" s="577">
        <f t="shared" si="534"/>
        <v>0.96689836913455296</v>
      </c>
      <c r="AB170" s="577">
        <f t="shared" ref="AB170:BB170" si="535">AVERAGE(AB160,AB165)</f>
        <v>0.96366897691448428</v>
      </c>
      <c r="AC170" s="577">
        <f t="shared" si="535"/>
        <v>0.95654286821725076</v>
      </c>
      <c r="AD170" s="577">
        <f t="shared" si="535"/>
        <v>0.95227092346650444</v>
      </c>
      <c r="AE170" s="577">
        <f t="shared" si="535"/>
        <v>0.94827752178976898</v>
      </c>
      <c r="AF170" s="577">
        <f t="shared" si="535"/>
        <v>0.94407665679046227</v>
      </c>
      <c r="AG170" s="577">
        <f t="shared" si="535"/>
        <v>0.93911269383576634</v>
      </c>
      <c r="AH170" s="577">
        <f t="shared" si="535"/>
        <v>0.93352857329362859</v>
      </c>
      <c r="AI170" s="577">
        <f t="shared" si="535"/>
        <v>0.92862793564592283</v>
      </c>
      <c r="AJ170" s="577">
        <f t="shared" si="535"/>
        <v>0.92344734067580936</v>
      </c>
      <c r="AK170" s="577">
        <f t="shared" si="535"/>
        <v>0.91729189335843886</v>
      </c>
      <c r="AL170" s="577">
        <f t="shared" si="535"/>
        <v>0.91032330352259638</v>
      </c>
      <c r="AM170" s="577">
        <f t="shared" si="535"/>
        <v>0.90400494328085013</v>
      </c>
      <c r="AN170" s="577">
        <f t="shared" si="535"/>
        <v>0.8972736535846858</v>
      </c>
      <c r="AO170" s="577">
        <f t="shared" si="535"/>
        <v>0.88920538492416057</v>
      </c>
      <c r="AP170" s="577">
        <f t="shared" si="535"/>
        <v>0.87997779739125592</v>
      </c>
      <c r="AQ170" s="577">
        <f t="shared" si="535"/>
        <v>0.87180097955619229</v>
      </c>
      <c r="AR170" s="577">
        <f t="shared" si="535"/>
        <v>0.8630213964215393</v>
      </c>
      <c r="AS170" s="577">
        <f t="shared" si="535"/>
        <v>0.85240386238014854</v>
      </c>
      <c r="AT170" s="577">
        <f t="shared" si="535"/>
        <v>0.84013304816289236</v>
      </c>
      <c r="AU170" s="577">
        <f t="shared" si="535"/>
        <v>0.82489915817384074</v>
      </c>
      <c r="AV170" s="577">
        <f t="shared" si="535"/>
        <v>0.80784247736167902</v>
      </c>
      <c r="AW170" s="577">
        <f t="shared" si="535"/>
        <v>0.78617775687005742</v>
      </c>
      <c r="AX170" s="577">
        <f t="shared" si="535"/>
        <v>0.75960497937631077</v>
      </c>
      <c r="AY170" s="577">
        <f t="shared" si="535"/>
        <v>0.73845022963388074</v>
      </c>
      <c r="AZ170" s="577">
        <f t="shared" si="535"/>
        <v>0.71457695803222021</v>
      </c>
      <c r="BA170" s="577">
        <f t="shared" si="535"/>
        <v>0.68396503779524542</v>
      </c>
      <c r="BB170" s="577">
        <f t="shared" si="535"/>
        <v>0.64596932112510663</v>
      </c>
      <c r="BC170" s="577">
        <f t="shared" ref="BC170:BV170" si="536">AVERAGE(BC160,BC165)</f>
        <v>0.67259287776198085</v>
      </c>
      <c r="BD170" s="577">
        <f t="shared" si="536"/>
        <v>0.70359121009830772</v>
      </c>
      <c r="BE170" s="577">
        <f t="shared" si="536"/>
        <v>0.74489936563583803</v>
      </c>
      <c r="BF170" s="577">
        <f t="shared" si="536"/>
        <v>0.79877647712724764</v>
      </c>
      <c r="BG170" s="577">
        <f t="shared" si="536"/>
        <v>0.85884914355466035</v>
      </c>
      <c r="BH170" s="577">
        <f t="shared" si="536"/>
        <v>0.935199185884655</v>
      </c>
      <c r="BI170" s="577">
        <f t="shared" si="536"/>
        <v>1.0494581577993631</v>
      </c>
      <c r="BJ170" s="577">
        <f t="shared" si="536"/>
        <v>1.2250499761108822</v>
      </c>
      <c r="BK170" s="577">
        <f t="shared" si="536"/>
        <v>1.4058212025688299</v>
      </c>
      <c r="BL170" s="577">
        <f t="shared" si="536"/>
        <v>1.67385321267452</v>
      </c>
      <c r="BM170" s="577">
        <f t="shared" si="536"/>
        <v>2.1834821617713986</v>
      </c>
      <c r="BN170" s="577">
        <f t="shared" si="536"/>
        <v>3.3958235660982328</v>
      </c>
      <c r="BO170" s="577">
        <f t="shared" si="536"/>
        <v>6.3284418300979128</v>
      </c>
      <c r="BP170" s="577">
        <f t="shared" si="536"/>
        <v>111.70273137969595</v>
      </c>
      <c r="BQ170" s="577" t="e">
        <f t="shared" si="536"/>
        <v>#VALUE!</v>
      </c>
      <c r="BR170" s="577" t="e">
        <f t="shared" si="536"/>
        <v>#VALUE!</v>
      </c>
      <c r="BS170" s="577" t="e">
        <f t="shared" si="536"/>
        <v>#VALUE!</v>
      </c>
      <c r="BT170" s="577" t="e">
        <f t="shared" si="536"/>
        <v>#VALUE!</v>
      </c>
      <c r="BU170" s="577" t="e">
        <f t="shared" si="536"/>
        <v>#VALUE!</v>
      </c>
      <c r="BV170" s="577" t="e">
        <f t="shared" si="536"/>
        <v>#VALUE!</v>
      </c>
      <c r="BW170" s="577"/>
      <c r="BX170" s="577"/>
      <c r="BY170" s="577"/>
      <c r="BZ170" s="577"/>
      <c r="CA170" s="577"/>
      <c r="CB170" s="577"/>
      <c r="CC170" s="577"/>
      <c r="CD170" s="577"/>
      <c r="CE170" s="577"/>
      <c r="CF170" s="577"/>
      <c r="CG170" s="577"/>
      <c r="CH170" s="577"/>
      <c r="CI170" s="577"/>
      <c r="CJ170" s="577"/>
      <c r="CK170" s="577"/>
      <c r="CL170" s="577"/>
      <c r="CM170" s="577"/>
      <c r="CN170" s="577"/>
      <c r="CO170" s="577"/>
      <c r="CP170" s="577"/>
      <c r="CQ170" s="577"/>
      <c r="CR170" s="577"/>
      <c r="CS170" s="577"/>
      <c r="CT170" s="577"/>
      <c r="CU170" s="577"/>
      <c r="CV170" s="577"/>
      <c r="CW170" s="577"/>
      <c r="CX170" s="577"/>
      <c r="CY170" s="577"/>
      <c r="CZ170" s="577"/>
      <c r="DA170" s="577"/>
      <c r="DB170" s="577"/>
      <c r="DC170" s="577"/>
      <c r="DD170" s="577"/>
      <c r="DE170" s="577"/>
      <c r="DF170" s="577"/>
      <c r="DG170" s="577"/>
      <c r="DH170" s="577"/>
      <c r="DI170" s="577"/>
      <c r="DJ170" s="577"/>
    </row>
    <row r="171" spans="1:114" s="5" customFormat="1" x14ac:dyDescent="0.35">
      <c r="A171" s="5" t="s">
        <v>231</v>
      </c>
      <c r="B171" s="69" t="s">
        <v>228</v>
      </c>
      <c r="C171" s="575">
        <f t="shared" ref="C171:AA171" si="537">SUM(C161+C166)</f>
        <v>4691.977071836548</v>
      </c>
      <c r="D171" s="575">
        <f t="shared" si="537"/>
        <v>4584.8765048671348</v>
      </c>
      <c r="E171" s="575">
        <f t="shared" si="537"/>
        <v>4448.0686480683089</v>
      </c>
      <c r="F171" s="575">
        <f t="shared" si="537"/>
        <v>4232</v>
      </c>
      <c r="G171" s="575">
        <f t="shared" si="537"/>
        <v>4685.6176541652731</v>
      </c>
      <c r="H171" s="575">
        <f t="shared" si="537"/>
        <v>4591.2970089568898</v>
      </c>
      <c r="I171" s="575">
        <f t="shared" si="537"/>
        <v>4492.0251487769374</v>
      </c>
      <c r="J171" s="575">
        <f t="shared" si="537"/>
        <v>4522</v>
      </c>
      <c r="K171" s="575">
        <f t="shared" si="537"/>
        <v>4672.7252047912534</v>
      </c>
      <c r="L171" s="575">
        <f t="shared" si="537"/>
        <v>4554.5905015994867</v>
      </c>
      <c r="M171" s="575">
        <f t="shared" si="537"/>
        <v>4434.2566873424257</v>
      </c>
      <c r="N171" s="575">
        <f t="shared" si="537"/>
        <v>4155</v>
      </c>
      <c r="O171" s="575">
        <f t="shared" si="537"/>
        <v>4272.7956380747764</v>
      </c>
      <c r="P171" s="575">
        <f t="shared" si="537"/>
        <v>4176.6134646400687</v>
      </c>
      <c r="Q171" s="575">
        <f t="shared" si="537"/>
        <v>4072.7922738206553</v>
      </c>
      <c r="R171" s="575">
        <f t="shared" si="537"/>
        <v>3842</v>
      </c>
      <c r="S171" s="575">
        <f t="shared" si="537"/>
        <v>5326.6070885040099</v>
      </c>
      <c r="T171" s="575">
        <f t="shared" si="537"/>
        <v>5235.1060637696946</v>
      </c>
      <c r="U171" s="575">
        <f t="shared" si="537"/>
        <v>5136.8855330025353</v>
      </c>
      <c r="V171" s="575">
        <f t="shared" si="537"/>
        <v>4759</v>
      </c>
      <c r="W171" s="575">
        <f t="shared" si="537"/>
        <v>4608.3571596086003</v>
      </c>
      <c r="X171" s="575">
        <f t="shared" si="537"/>
        <v>4507.0954897235151</v>
      </c>
      <c r="Y171" s="575">
        <f t="shared" si="537"/>
        <v>4374.1486160801169</v>
      </c>
      <c r="Z171" s="575">
        <f t="shared" si="537"/>
        <v>4219</v>
      </c>
      <c r="AA171" s="575">
        <f t="shared" si="537"/>
        <v>4115.666666666667</v>
      </c>
      <c r="AB171" s="575">
        <f t="shared" ref="AB171:BB171" si="538">SUM(AB161+AB166)</f>
        <v>4011.1722846441949</v>
      </c>
      <c r="AC171" s="575">
        <f t="shared" si="538"/>
        <v>3888.8193434677241</v>
      </c>
      <c r="AD171" s="575">
        <f t="shared" si="538"/>
        <v>3766.597121245502</v>
      </c>
      <c r="AE171" s="575">
        <f t="shared" si="538"/>
        <v>3658.1834045788355</v>
      </c>
      <c r="AF171" s="575">
        <f t="shared" si="538"/>
        <v>3549.769687912169</v>
      </c>
      <c r="AG171" s="575">
        <f t="shared" si="538"/>
        <v>3428.5328434677244</v>
      </c>
      <c r="AH171" s="575">
        <f t="shared" si="538"/>
        <v>3300.3015656899465</v>
      </c>
      <c r="AI171" s="575">
        <f t="shared" si="538"/>
        <v>3194.2709740232799</v>
      </c>
      <c r="AJ171" s="575">
        <f t="shared" si="538"/>
        <v>3088.2403823566133</v>
      </c>
      <c r="AK171" s="575">
        <f t="shared" si="538"/>
        <v>2969.6685379121686</v>
      </c>
      <c r="AL171" s="575">
        <f t="shared" si="538"/>
        <v>2844.2560101343906</v>
      </c>
      <c r="AM171" s="575">
        <f t="shared" si="538"/>
        <v>2737.8800268010573</v>
      </c>
      <c r="AN171" s="575">
        <f t="shared" si="538"/>
        <v>2631.5040434677239</v>
      </c>
      <c r="AO171" s="575">
        <f t="shared" si="538"/>
        <v>2512.5459545788349</v>
      </c>
      <c r="AP171" s="575">
        <f t="shared" si="538"/>
        <v>2386.7248990232792</v>
      </c>
      <c r="AQ171" s="575">
        <f t="shared" si="538"/>
        <v>2283.3778740232792</v>
      </c>
      <c r="AR171" s="575">
        <f t="shared" si="538"/>
        <v>2180.0308490232792</v>
      </c>
      <c r="AS171" s="575">
        <f t="shared" si="538"/>
        <v>2064.4599823566127</v>
      </c>
      <c r="AT171" s="575">
        <f t="shared" si="538"/>
        <v>1942.2215656899461</v>
      </c>
      <c r="AU171" s="575">
        <f t="shared" si="538"/>
        <v>1805.1062406899462</v>
      </c>
      <c r="AV171" s="575">
        <f t="shared" si="538"/>
        <v>1667.9909156899462</v>
      </c>
      <c r="AW171" s="575">
        <f t="shared" si="538"/>
        <v>1514.6576490232794</v>
      </c>
      <c r="AX171" s="575">
        <f t="shared" si="538"/>
        <v>1352.4782323566128</v>
      </c>
      <c r="AY171" s="575">
        <f t="shared" si="538"/>
        <v>1239.9513323566127</v>
      </c>
      <c r="AZ171" s="575">
        <f t="shared" si="538"/>
        <v>1127.4244323566127</v>
      </c>
      <c r="BA171" s="575">
        <f t="shared" si="538"/>
        <v>1001.5878990232793</v>
      </c>
      <c r="BB171" s="575">
        <f t="shared" si="538"/>
        <v>868.4915656899459</v>
      </c>
      <c r="BC171" s="575">
        <f t="shared" ref="BC171:BV171" si="539">SUM(BC161+BC166)</f>
        <v>840.4756627048713</v>
      </c>
      <c r="BD171" s="575">
        <f t="shared" si="539"/>
        <v>812.45975971979669</v>
      </c>
      <c r="BE171" s="575">
        <f t="shared" si="539"/>
        <v>781.1301477794982</v>
      </c>
      <c r="BF171" s="575">
        <f t="shared" si="539"/>
        <v>747.99305822725944</v>
      </c>
      <c r="BG171" s="575">
        <f t="shared" si="539"/>
        <v>718.51622240636391</v>
      </c>
      <c r="BH171" s="575">
        <f t="shared" si="539"/>
        <v>689.03938658546838</v>
      </c>
      <c r="BI171" s="575">
        <f t="shared" si="539"/>
        <v>656.07604330188633</v>
      </c>
      <c r="BJ171" s="575">
        <f t="shared" si="539"/>
        <v>621.21096867502069</v>
      </c>
      <c r="BK171" s="575">
        <f t="shared" si="539"/>
        <v>596.83559927203567</v>
      </c>
      <c r="BL171" s="575">
        <f t="shared" si="539"/>
        <v>572.46022986905064</v>
      </c>
      <c r="BM171" s="575">
        <f t="shared" si="539"/>
        <v>545.20175225711034</v>
      </c>
      <c r="BN171" s="575">
        <f t="shared" si="539"/>
        <v>516.37067016755805</v>
      </c>
      <c r="BO171" s="575">
        <f t="shared" si="539"/>
        <v>494.54377837651327</v>
      </c>
      <c r="BP171" s="575">
        <f t="shared" si="539"/>
        <v>472.7168865854685</v>
      </c>
      <c r="BQ171" s="575">
        <f t="shared" si="539"/>
        <v>448.30831942128941</v>
      </c>
      <c r="BR171" s="575">
        <f t="shared" si="539"/>
        <v>422.49156568994613</v>
      </c>
      <c r="BS171" s="575">
        <f t="shared" si="539"/>
        <v>398.39970748099091</v>
      </c>
      <c r="BT171" s="575">
        <f t="shared" si="539"/>
        <v>374.3078492720357</v>
      </c>
      <c r="BU171" s="575">
        <f t="shared" si="539"/>
        <v>347.36641643621482</v>
      </c>
      <c r="BV171" s="575">
        <f t="shared" si="539"/>
        <v>318.8706701675581</v>
      </c>
      <c r="BW171" s="575"/>
      <c r="BX171" s="575"/>
      <c r="BY171" s="575"/>
      <c r="BZ171" s="575"/>
      <c r="CA171" s="575"/>
      <c r="CB171" s="575"/>
      <c r="CC171" s="575"/>
      <c r="CD171" s="575"/>
      <c r="CE171" s="575"/>
      <c r="CF171" s="575"/>
      <c r="CG171" s="575"/>
      <c r="CH171" s="575"/>
      <c r="CI171" s="575"/>
      <c r="CJ171" s="575"/>
      <c r="CK171" s="575"/>
      <c r="CL171" s="575"/>
      <c r="CM171" s="575"/>
      <c r="CN171" s="575"/>
      <c r="CO171" s="575"/>
      <c r="CP171" s="575"/>
      <c r="CQ171" s="575"/>
      <c r="CR171" s="575"/>
      <c r="CS171" s="575"/>
      <c r="CT171" s="575"/>
      <c r="CU171" s="575"/>
      <c r="CV171" s="575"/>
      <c r="CW171" s="575"/>
      <c r="CX171" s="575"/>
      <c r="CY171" s="575"/>
      <c r="CZ171" s="575"/>
      <c r="DA171" s="575"/>
      <c r="DB171" s="575"/>
      <c r="DC171" s="575"/>
      <c r="DD171" s="575"/>
      <c r="DE171" s="575"/>
      <c r="DF171" s="575"/>
      <c r="DG171" s="575"/>
      <c r="DH171" s="575"/>
      <c r="DI171" s="575"/>
      <c r="DJ171" s="575"/>
    </row>
    <row r="172" spans="1:114" s="5" customFormat="1" x14ac:dyDescent="0.35">
      <c r="B172" s="444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  <c r="U172" s="375"/>
      <c r="V172" s="375"/>
      <c r="W172" s="375"/>
      <c r="X172" s="375"/>
      <c r="Y172" s="375"/>
      <c r="Z172" s="375"/>
      <c r="AA172" s="375"/>
      <c r="AB172" s="375"/>
      <c r="AC172" s="375"/>
      <c r="AD172" s="375"/>
      <c r="AE172" s="375"/>
      <c r="AF172" s="375"/>
      <c r="AG172" s="375"/>
      <c r="AH172" s="375"/>
      <c r="AI172" s="375"/>
      <c r="AJ172" s="375"/>
      <c r="AK172" s="375"/>
      <c r="AL172" s="375"/>
      <c r="AM172" s="375"/>
      <c r="AN172" s="375"/>
      <c r="AO172" s="375"/>
      <c r="AP172" s="375"/>
      <c r="AQ172" s="375"/>
      <c r="AR172" s="375"/>
      <c r="AS172" s="375"/>
      <c r="AT172" s="375"/>
      <c r="AU172" s="375"/>
      <c r="AV172" s="375"/>
      <c r="AW172" s="375"/>
      <c r="AX172" s="375"/>
      <c r="AY172" s="375"/>
      <c r="AZ172" s="375"/>
      <c r="BA172" s="375"/>
      <c r="BB172" s="375"/>
      <c r="BC172" s="375"/>
      <c r="BD172" s="375"/>
      <c r="BE172" s="375"/>
      <c r="BF172" s="375"/>
      <c r="BG172" s="375"/>
      <c r="BH172" s="375"/>
      <c r="BI172" s="375"/>
      <c r="BJ172" s="375"/>
      <c r="BK172" s="375"/>
      <c r="BL172" s="375"/>
      <c r="BM172" s="375"/>
      <c r="BN172" s="375"/>
      <c r="BO172" s="375"/>
      <c r="BP172" s="375"/>
      <c r="BQ172" s="375"/>
      <c r="BR172" s="375"/>
      <c r="BS172" s="375"/>
      <c r="BT172" s="375"/>
      <c r="BU172" s="375"/>
      <c r="BV172" s="375"/>
      <c r="BW172" s="375"/>
      <c r="BX172" s="375"/>
      <c r="BY172" s="375"/>
      <c r="BZ172" s="375"/>
      <c r="CA172" s="375"/>
      <c r="CB172" s="375"/>
      <c r="CC172" s="375"/>
      <c r="CD172" s="375"/>
      <c r="CE172" s="375"/>
      <c r="CF172" s="375"/>
      <c r="CG172" s="375"/>
      <c r="CH172" s="375"/>
      <c r="CI172" s="375"/>
      <c r="CJ172" s="375"/>
      <c r="CK172" s="375"/>
      <c r="CL172" s="375"/>
      <c r="CM172" s="375"/>
      <c r="CN172" s="375"/>
      <c r="CO172" s="375"/>
      <c r="CP172" s="375"/>
      <c r="CQ172" s="375"/>
      <c r="CR172" s="375"/>
      <c r="CS172" s="375"/>
      <c r="CT172" s="375"/>
      <c r="CU172" s="375"/>
      <c r="CV172" s="375"/>
      <c r="CW172" s="375"/>
      <c r="CX172" s="375"/>
      <c r="CY172" s="375"/>
      <c r="CZ172" s="375"/>
      <c r="DA172" s="375"/>
      <c r="DB172" s="375"/>
      <c r="DC172" s="375"/>
      <c r="DD172" s="375"/>
      <c r="DE172" s="375"/>
      <c r="DF172" s="375"/>
      <c r="DG172" s="375"/>
      <c r="DH172" s="375"/>
      <c r="DI172" s="375"/>
      <c r="DJ172" s="375"/>
    </row>
    <row r="173" spans="1:114" s="5" customFormat="1" x14ac:dyDescent="0.35">
      <c r="B173" s="70" t="s">
        <v>170</v>
      </c>
      <c r="C173" s="318"/>
      <c r="D173" s="318"/>
      <c r="E173" s="318"/>
      <c r="F173" s="318"/>
      <c r="G173" s="318"/>
      <c r="H173" s="318"/>
      <c r="I173" s="318"/>
      <c r="J173" s="318"/>
      <c r="K173" s="318"/>
      <c r="L173" s="318"/>
      <c r="M173" s="318"/>
      <c r="N173" s="318"/>
      <c r="O173" s="318"/>
      <c r="P173" s="318"/>
      <c r="Q173" s="318"/>
      <c r="R173" s="318"/>
      <c r="S173" s="318"/>
      <c r="T173" s="318"/>
      <c r="U173" s="318"/>
      <c r="V173" s="318"/>
      <c r="W173" s="318"/>
      <c r="X173" s="318"/>
      <c r="Y173" s="318"/>
      <c r="Z173" s="318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110"/>
      <c r="BP173" s="110"/>
      <c r="BQ173" s="110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0"/>
      <c r="CJ173" s="110"/>
      <c r="CK173" s="110"/>
      <c r="CL173" s="110"/>
      <c r="CM173" s="110"/>
      <c r="CN173" s="110"/>
      <c r="CO173" s="110"/>
      <c r="CP173" s="110"/>
      <c r="CQ173" s="110"/>
      <c r="CR173" s="110"/>
      <c r="CS173" s="110"/>
      <c r="CT173" s="110"/>
      <c r="CU173" s="110"/>
      <c r="CV173" s="110"/>
      <c r="CW173" s="110"/>
      <c r="CX173" s="110"/>
      <c r="CY173" s="110"/>
      <c r="CZ173" s="110"/>
      <c r="DA173" s="110"/>
      <c r="DB173" s="110"/>
      <c r="DC173" s="110"/>
      <c r="DD173" s="110"/>
      <c r="DE173" s="110"/>
      <c r="DF173" s="110"/>
      <c r="DG173" s="110"/>
      <c r="DH173" s="110"/>
      <c r="DI173" s="110"/>
      <c r="DJ173" s="110"/>
    </row>
    <row r="174" spans="1:114" s="5" customFormat="1" x14ac:dyDescent="0.35">
      <c r="A174" s="5" t="s">
        <v>229</v>
      </c>
      <c r="B174" s="69" t="s">
        <v>232</v>
      </c>
      <c r="C174" s="575">
        <f>D174+C323</f>
        <v>107564</v>
      </c>
      <c r="D174" s="575">
        <f>E174+D323</f>
        <v>104788</v>
      </c>
      <c r="E174" s="575">
        <f>F174+E323</f>
        <v>101242</v>
      </c>
      <c r="F174" s="576">
        <v>97939</v>
      </c>
      <c r="G174" s="575">
        <f>H174+G323</f>
        <v>95329</v>
      </c>
      <c r="H174" s="575">
        <f>I174+H323</f>
        <v>92662</v>
      </c>
      <c r="I174" s="575">
        <f>J174+I323</f>
        <v>89855</v>
      </c>
      <c r="J174" s="576">
        <v>86817</v>
      </c>
      <c r="K174" s="575">
        <f>L174+K323</f>
        <v>89539</v>
      </c>
      <c r="L174" s="575">
        <f>M174+L323</f>
        <v>86477</v>
      </c>
      <c r="M174" s="575">
        <f>N174+M323</f>
        <v>83358</v>
      </c>
      <c r="N174" s="576">
        <v>80708</v>
      </c>
      <c r="O174" s="575">
        <f>P174+O323</f>
        <v>92134</v>
      </c>
      <c r="P174" s="575">
        <f>Q174+P323</f>
        <v>89641</v>
      </c>
      <c r="Q174" s="575">
        <f>R174+Q323</f>
        <v>86950</v>
      </c>
      <c r="R174" s="576">
        <v>83813</v>
      </c>
      <c r="S174" s="575">
        <f>T174+S323</f>
        <v>143870</v>
      </c>
      <c r="T174" s="575">
        <f>U174+T323</f>
        <v>141024</v>
      </c>
      <c r="U174" s="575">
        <f>V174+U323</f>
        <v>137969</v>
      </c>
      <c r="V174" s="576">
        <v>133931</v>
      </c>
      <c r="W174" s="575">
        <f>X174+W323</f>
        <v>124387</v>
      </c>
      <c r="X174" s="575">
        <f>Y174+X323</f>
        <v>121140</v>
      </c>
      <c r="Y174" s="575">
        <f>Z174+Y323</f>
        <v>116877</v>
      </c>
      <c r="Z174" s="576">
        <v>112242</v>
      </c>
      <c r="AA174" s="575">
        <f>Z174-(AA$191/1000)</f>
        <v>109012</v>
      </c>
      <c r="AB174" s="575">
        <f t="shared" ref="AB174:AC174" si="540">AA174-(AB$191/1000)</f>
        <v>106083</v>
      </c>
      <c r="AC174" s="575">
        <f t="shared" si="540"/>
        <v>103069</v>
      </c>
      <c r="AD174" s="575">
        <f>IF((OR(AC174-(AD$191/1000)&lt;0,AC174="")),"",(AC174-(AD$191/1000)))</f>
        <v>99644.192744744752</v>
      </c>
      <c r="AE174" s="575">
        <f t="shared" ref="AE174" si="541">IF((OR(AD174-(AE$191/1000)&lt;0,AD174="")),"",(AD174-(AE$191/1000)))</f>
        <v>96606.315698669583</v>
      </c>
      <c r="AF174" s="575">
        <f t="shared" ref="AF174" si="542">IF((OR(AE174-(AF$191/1000)&lt;0,AE174="")),"",(AE174-(AF$191/1000)))</f>
        <v>93568.438652594414</v>
      </c>
      <c r="AG174" s="575">
        <f t="shared" ref="AG174" si="543">IF((OR(AF174-(AG$191/1000)&lt;0,AF174="")),"",(AF174-(AG$191/1000)))</f>
        <v>90171.242816123253</v>
      </c>
      <c r="AH174" s="575">
        <f t="shared" ref="AH174" si="544">IF((OR(AG174-(AH$191/1000)&lt;0,AG174="")),"",(AG174-(AH$191/1000)))</f>
        <v>86578.054912163367</v>
      </c>
      <c r="AI174" s="575">
        <f t="shared" ref="AI174" si="545">IF((OR(AH174-(AI$191/1000)&lt;0,AH174="")),"",(AH174-(AI$191/1000)))</f>
        <v>83606.955769826032</v>
      </c>
      <c r="AJ174" s="575">
        <f>IF((OR(AI174-(AJ$191/1000)&lt;0,AI174="")),"",(AI174-(AJ$191/1000)))</f>
        <v>80635.856627488698</v>
      </c>
      <c r="AK174" s="575">
        <f t="shared" ref="AK174" si="546">IF((OR(AJ174-(AK$191/1000)&lt;0,AJ174="")),"",(AJ174-(AK$191/1000)))</f>
        <v>77313.337156487803</v>
      </c>
      <c r="AL174" s="575">
        <f t="shared" ref="AL174" si="547">IF((OR(AK174-(AL$191/1000)&lt;0,AK174="")),"",(AK174-(AL$191/1000)))</f>
        <v>73799.133869852245</v>
      </c>
      <c r="AM174" s="575">
        <f t="shared" ref="AM174" si="548">IF((OR(AL174-(AM$191/1000)&lt;0,AL174="")),"",(AL174-(AM$191/1000)))</f>
        <v>70818.35645572115</v>
      </c>
      <c r="AN174" s="575">
        <f t="shared" ref="AN174" si="549">IF((OR(AM174-(AN$191/1000)&lt;0,AM174="")),"",(AM174-(AN$191/1000)))</f>
        <v>67837.579041590056</v>
      </c>
      <c r="AO174" s="575">
        <f t="shared" ref="AO174" si="550">IF((OR(AN174-(AO$191/1000)&lt;0,AN174="")),"",(AN174-(AO$191/1000)))</f>
        <v>64504.236556970332</v>
      </c>
      <c r="AP174" s="575">
        <f t="shared" ref="AP174" si="551">IF((OR(AO174-(AP$191/1000)&lt;0,AO174="")),"",(AO174-(AP$191/1000)))</f>
        <v>60978.585852084085</v>
      </c>
      <c r="AQ174" s="575">
        <f t="shared" ref="AQ174" si="552">IF((OR(AP174-(AQ$191/1000)&lt;0,AP174="")),"",(AP174-(AQ$191/1000)))</f>
        <v>58082.683334573703</v>
      </c>
      <c r="AR174" s="575">
        <f t="shared" ref="AR174" si="553">IF((OR(AQ174-(AR$191/1000)&lt;0,AQ174="")),"",(AQ174-(AR$191/1000)))</f>
        <v>55186.780817063322</v>
      </c>
      <c r="AS174" s="575">
        <f t="shared" ref="AS174" si="554">IF((OR(AR174-(AS$191/1000)&lt;0,AR174="")),"",(AR174-(AS$191/1000)))</f>
        <v>51948.352195331288</v>
      </c>
      <c r="AT174" s="575">
        <f t="shared" ref="AT174" si="555">IF((OR(AS174-(AT$191/1000)&lt;0,AS174="")),"",(AS174-(AT$191/1000)))</f>
        <v>48523.091153114714</v>
      </c>
      <c r="AU174" s="575">
        <f t="shared" ref="AU174" si="556">IF((OR(AT174-(AU$191/1000)&lt;0,AT174="")),"",(AT174-(AU$191/1000)))</f>
        <v>44680.962026932772</v>
      </c>
      <c r="AV174" s="575">
        <f t="shared" ref="AV174" si="557">IF((OR(AU174-(AV$191/1000)&lt;0,AU174="")),"",(AU174-(AV$191/1000)))</f>
        <v>40838.832900750829</v>
      </c>
      <c r="AW174" s="575">
        <f t="shared" ref="AW174" si="558">IF((OR(AV174-(AW$191/1000)&lt;0,AV174="")),"",(AV174-(AW$191/1000)))</f>
        <v>36542.25839405274</v>
      </c>
      <c r="AX174" s="575">
        <f t="shared" ref="AX174" si="559">IF((OR(AW174-(AX$191/1000)&lt;0,AW174="")),"",(AW174-(AX$191/1000)))</f>
        <v>31997.8045888913</v>
      </c>
      <c r="AY174" s="575">
        <f t="shared" ref="AY174" si="560">IF((OR(AX174-(AY$191/1000)&lt;0,AX174="")),"",(AX174-(AY$191/1000)))</f>
        <v>28844.671414543627</v>
      </c>
      <c r="AZ174" s="575">
        <f t="shared" ref="AZ174" si="561">IF((OR(AY174-(AZ$191/1000)&lt;0,AY174="")),"",(AY174-(AZ$191/1000)))</f>
        <v>25691.53824019595</v>
      </c>
      <c r="BA174" s="575">
        <f t="shared" ref="BA174" si="562">IF((OR(AZ174-(BA$191/1000)&lt;0,AZ174="")),"",(AZ174-(BA$191/1000)))</f>
        <v>22165.453830172744</v>
      </c>
      <c r="BB174" s="575">
        <f t="shared" ref="BB174" si="563">IF((OR(BA174-(BB$191/1000)&lt;0,BA174="")),"",(BA174-(BB$191/1000)))</f>
        <v>18435.941473417428</v>
      </c>
      <c r="BC174" s="575">
        <f t="shared" ref="BC174" si="564">IF((OR(BB174-(BC$191/1000)&lt;0,BB174="")),"",(BB174-(BC$191/1000)))</f>
        <v>15485.071210879942</v>
      </c>
      <c r="BD174" s="575">
        <f t="shared" ref="BD174" si="565">IF((OR(BC174-(BD$191/1000)&lt;0,BC174="")),"",(BC174-(BD$191/1000)))</f>
        <v>12534.200948342455</v>
      </c>
      <c r="BE174" s="575">
        <f t="shared" ref="BE174" si="566">IF((OR(BD174-(BE$191/1000)&lt;0,BD174="")),"",(BD174-(BE$191/1000)))</f>
        <v>9234.3030203435483</v>
      </c>
      <c r="BF174" s="575">
        <f t="shared" ref="BF174" si="567">IF((OR(BE174-(BF$191/1000)&lt;0,BE174="")),"",(BE174-(BF$191/1000)))</f>
        <v>5744.0263657293181</v>
      </c>
      <c r="BG174" s="575">
        <f t="shared" ref="BG174" si="568">IF((OR(BF174-(BG$191/1000)&lt;0,BF174="")),"",(BF174-(BG$191/1000)))</f>
        <v>2639.2783837021161</v>
      </c>
      <c r="BH174" s="575" t="str">
        <f t="shared" ref="BH174" si="569">IF((OR(BG174-(BH$191/1000)&lt;0,BG174="")),"",(BG174-(BH$191/1000)))</f>
        <v/>
      </c>
      <c r="BI174" s="575" t="e">
        <f t="shared" ref="BI174" si="570">IF((OR(BH174-(BI$191/1000)&lt;0,BH174="")),"",(BH174-(BI$191/1000)))</f>
        <v>#VALUE!</v>
      </c>
      <c r="BJ174" s="575" t="e">
        <f t="shared" ref="BJ174" si="571">IF((OR(BI174-(BJ$191/1000)&lt;0,BI174="")),"",(BI174-(BJ$191/1000)))</f>
        <v>#VALUE!</v>
      </c>
      <c r="BK174" s="575" t="e">
        <f t="shared" ref="BK174" si="572">IF((OR(BJ174-(BK$191/1000)&lt;0,BJ174="")),"",(BJ174-(BK$191/1000)))</f>
        <v>#VALUE!</v>
      </c>
      <c r="BL174" s="575" t="e">
        <f t="shared" ref="BL174" si="573">IF((OR(BK174-(BL$191/1000)&lt;0,BK174="")),"",(BK174-(BL$191/1000)))</f>
        <v>#VALUE!</v>
      </c>
      <c r="BM174" s="575" t="e">
        <f t="shared" ref="BM174" si="574">IF((OR(BL174-(BM$191/1000)&lt;0,BL174="")),"",(BL174-(BM$191/1000)))</f>
        <v>#VALUE!</v>
      </c>
      <c r="BN174" s="575" t="e">
        <f t="shared" ref="BN174" si="575">IF((OR(BM174-(BN$191/1000)&lt;0,BM174="")),"",(BM174-(BN$191/1000)))</f>
        <v>#VALUE!</v>
      </c>
      <c r="BO174" s="575" t="e">
        <f t="shared" ref="BO174" si="576">IF((OR(BN174-(BO$191/1000)&lt;0,BN174="")),"",(BN174-(BO$191/1000)))</f>
        <v>#VALUE!</v>
      </c>
      <c r="BP174" s="575" t="e">
        <f t="shared" ref="BP174" si="577">IF((OR(BO174-(BP$191/1000)&lt;0,BO174="")),"",(BO174-(BP$191/1000)))</f>
        <v>#VALUE!</v>
      </c>
      <c r="BQ174" s="575" t="e">
        <f t="shared" ref="BQ174" si="578">IF((OR(BP174-(BQ$191/1000)&lt;0,BP174="")),"",(BP174-(BQ$191/1000)))</f>
        <v>#VALUE!</v>
      </c>
      <c r="BR174" s="575" t="e">
        <f>IF((OR(BQ174-(BR$191/1000)&lt;0,BQ174="")),"",(BQ174-(BR$191/1000)))</f>
        <v>#VALUE!</v>
      </c>
      <c r="BS174" s="575" t="e">
        <f t="shared" ref="BS174" si="579">IF((OR(BR174-(BS$191/1000)&lt;0,BR174="")),"",(BR174-(BS$191/1000)))</f>
        <v>#VALUE!</v>
      </c>
      <c r="BT174" s="575" t="e">
        <f t="shared" ref="BT174" si="580">IF((OR(BS174-(BT$191/1000)&lt;0,BS174="")),"",(BS174-(BT$191/1000)))</f>
        <v>#VALUE!</v>
      </c>
      <c r="BU174" s="575" t="e">
        <f t="shared" ref="BU174" si="581">IF((OR(BT174-(BU$191/1000)&lt;0,BT174="")),"",(BT174-(BU$191/1000)))</f>
        <v>#VALUE!</v>
      </c>
      <c r="BV174" s="575" t="e">
        <f>IF((OR(BU174-(BV$191/1000)&lt;0,BU174="")),"",(BU174-(BV$191/1000)))</f>
        <v>#VALUE!</v>
      </c>
      <c r="BW174" s="575"/>
      <c r="BX174" s="575"/>
      <c r="BY174" s="575"/>
      <c r="BZ174" s="575"/>
      <c r="CA174" s="575"/>
      <c r="CB174" s="575"/>
      <c r="CC174" s="575"/>
      <c r="CD174" s="575"/>
      <c r="CE174" s="575"/>
      <c r="CF174" s="575"/>
      <c r="CG174" s="575"/>
      <c r="CH174" s="575"/>
      <c r="CI174" s="575"/>
      <c r="CJ174" s="575"/>
      <c r="CK174" s="575"/>
      <c r="CL174" s="575"/>
      <c r="CM174" s="575"/>
      <c r="CN174" s="575"/>
      <c r="CO174" s="575"/>
      <c r="CP174" s="575"/>
      <c r="CQ174" s="575"/>
      <c r="CR174" s="575"/>
      <c r="CS174" s="575"/>
      <c r="CT174" s="575"/>
      <c r="CU174" s="575"/>
      <c r="CV174" s="575"/>
      <c r="CW174" s="575"/>
      <c r="CX174" s="575"/>
      <c r="CY174" s="575"/>
      <c r="CZ174" s="575"/>
      <c r="DA174" s="575"/>
      <c r="DB174" s="575"/>
      <c r="DC174" s="575"/>
      <c r="DD174" s="575"/>
      <c r="DE174" s="575"/>
      <c r="DF174" s="575"/>
      <c r="DG174" s="575"/>
      <c r="DH174" s="575"/>
      <c r="DI174" s="575"/>
      <c r="DJ174" s="575"/>
    </row>
    <row r="175" spans="1:114" s="5" customFormat="1" x14ac:dyDescent="0.35">
      <c r="A175" s="5" t="s">
        <v>230</v>
      </c>
      <c r="B175" s="69" t="s">
        <v>233</v>
      </c>
      <c r="C175" s="577">
        <f>$F$175</f>
        <v>1.1000000000000001</v>
      </c>
      <c r="D175" s="577">
        <f>$F$175</f>
        <v>1.1000000000000001</v>
      </c>
      <c r="E175" s="577">
        <f>$F$175</f>
        <v>1.1000000000000001</v>
      </c>
      <c r="F175" s="578">
        <v>1.1000000000000001</v>
      </c>
      <c r="G175" s="577">
        <f>$J$175</f>
        <v>1.1000000000000001</v>
      </c>
      <c r="H175" s="577">
        <f>$J$175</f>
        <v>1.1000000000000001</v>
      </c>
      <c r="I175" s="577">
        <f>$J$175</f>
        <v>1.1000000000000001</v>
      </c>
      <c r="J175" s="578">
        <v>1.1000000000000001</v>
      </c>
      <c r="K175" s="577">
        <f>$N$175</f>
        <v>1.1000000000000001</v>
      </c>
      <c r="L175" s="577">
        <f>$N$175</f>
        <v>1.1000000000000001</v>
      </c>
      <c r="M175" s="577">
        <f>$N$175</f>
        <v>1.1000000000000001</v>
      </c>
      <c r="N175" s="578">
        <v>1.1000000000000001</v>
      </c>
      <c r="O175" s="577">
        <f>$R$175</f>
        <v>1.1000000000000001</v>
      </c>
      <c r="P175" s="577">
        <f>$R$175</f>
        <v>1.1000000000000001</v>
      </c>
      <c r="Q175" s="577">
        <f>$R$175</f>
        <v>1.1000000000000001</v>
      </c>
      <c r="R175" s="578">
        <v>1.1000000000000001</v>
      </c>
      <c r="S175" s="577">
        <f>$V$175</f>
        <v>0.9</v>
      </c>
      <c r="T175" s="577">
        <f>$V$175</f>
        <v>0.9</v>
      </c>
      <c r="U175" s="577">
        <f>$V$175</f>
        <v>0.9</v>
      </c>
      <c r="V175" s="578">
        <v>0.9</v>
      </c>
      <c r="W175" s="577">
        <f>$Z$175</f>
        <v>1</v>
      </c>
      <c r="X175" s="577">
        <f>$Z$175</f>
        <v>1</v>
      </c>
      <c r="Y175" s="577">
        <f>$Z$175</f>
        <v>1</v>
      </c>
      <c r="Z175" s="578">
        <v>1</v>
      </c>
      <c r="AA175" s="577">
        <f t="shared" ref="AA175:BV175" si="582">IF(AA174&gt;0,AA176/AA174*g_troz,0)</f>
        <v>0.94774320353722519</v>
      </c>
      <c r="AB175" s="577">
        <f t="shared" si="582"/>
        <v>0.94327313063387819</v>
      </c>
      <c r="AC175" s="577">
        <f t="shared" si="582"/>
        <v>0.93393398257225335</v>
      </c>
      <c r="AD175" s="577">
        <f t="shared" si="582"/>
        <v>0.92788252932364179</v>
      </c>
      <c r="AE175" s="577">
        <f t="shared" si="582"/>
        <v>0.92215567306320179</v>
      </c>
      <c r="AF175" s="577">
        <f t="shared" si="582"/>
        <v>0.91605695027532386</v>
      </c>
      <c r="AG175" s="577">
        <f t="shared" si="582"/>
        <v>0.90875015821545679</v>
      </c>
      <c r="AH175" s="577">
        <f t="shared" si="582"/>
        <v>0.90039782807928437</v>
      </c>
      <c r="AI175" s="577">
        <f t="shared" si="582"/>
        <v>0.89294929909635934</v>
      </c>
      <c r="AJ175" s="577">
        <f>IF(AJ174&gt;0,AJ176/AJ174*g_troz,0)</f>
        <v>0.88495187489489457</v>
      </c>
      <c r="AK175" s="577">
        <f t="shared" si="582"/>
        <v>0.87528049340918135</v>
      </c>
      <c r="AL175" s="577">
        <f t="shared" si="582"/>
        <v>0.86410350503214173</v>
      </c>
      <c r="AM175" s="577">
        <f t="shared" si="582"/>
        <v>0.85375360770188546</v>
      </c>
      <c r="AN175" s="577">
        <f t="shared" si="582"/>
        <v>0.84249416316677728</v>
      </c>
      <c r="AO175" s="577">
        <f t="shared" si="582"/>
        <v>0.82867044214633878</v>
      </c>
      <c r="AP175" s="577">
        <f t="shared" si="582"/>
        <v>0.81240457208569028</v>
      </c>
      <c r="AQ175" s="577">
        <f t="shared" si="582"/>
        <v>0.79756697679188548</v>
      </c>
      <c r="AR175" s="577">
        <f t="shared" si="582"/>
        <v>0.78117218867295246</v>
      </c>
      <c r="AS175" s="577">
        <f t="shared" si="582"/>
        <v>0.76067326328223095</v>
      </c>
      <c r="AT175" s="577">
        <f t="shared" si="582"/>
        <v>0.73601417347881448</v>
      </c>
      <c r="AU175" s="577">
        <f t="shared" si="582"/>
        <v>0.70385502175799564</v>
      </c>
      <c r="AV175" s="577">
        <f t="shared" si="582"/>
        <v>0.66564478558037332</v>
      </c>
      <c r="AW175" s="577">
        <f t="shared" si="582"/>
        <v>0.61339828057223034</v>
      </c>
      <c r="AX175" s="577">
        <f t="shared" si="582"/>
        <v>0.54286895512323574</v>
      </c>
      <c r="AY175" s="577">
        <f t="shared" si="582"/>
        <v>0.48087345910584156</v>
      </c>
      <c r="AZ175" s="577">
        <f t="shared" si="582"/>
        <v>0.40366049706325263</v>
      </c>
      <c r="BA175" s="577">
        <f t="shared" si="582"/>
        <v>0.29129588100028453</v>
      </c>
      <c r="BB175" s="577">
        <f t="shared" si="582"/>
        <v>0.12567552834628376</v>
      </c>
      <c r="BC175" s="577">
        <f t="shared" si="582"/>
        <v>9.3351504621426717E-2</v>
      </c>
      <c r="BD175" s="577">
        <f t="shared" si="582"/>
        <v>4.5807683357285703E-2</v>
      </c>
      <c r="BE175" s="577" t="e">
        <f t="shared" si="582"/>
        <v>#VALUE!</v>
      </c>
      <c r="BF175" s="577" t="e">
        <f t="shared" si="582"/>
        <v>#VALUE!</v>
      </c>
      <c r="BG175" s="577" t="e">
        <f t="shared" si="582"/>
        <v>#VALUE!</v>
      </c>
      <c r="BH175" s="577" t="e">
        <f t="shared" si="582"/>
        <v>#VALUE!</v>
      </c>
      <c r="BI175" s="577" t="e">
        <f t="shared" si="582"/>
        <v>#VALUE!</v>
      </c>
      <c r="BJ175" s="577" t="e">
        <f t="shared" si="582"/>
        <v>#VALUE!</v>
      </c>
      <c r="BK175" s="577" t="e">
        <f t="shared" si="582"/>
        <v>#VALUE!</v>
      </c>
      <c r="BL175" s="577" t="e">
        <f t="shared" si="582"/>
        <v>#VALUE!</v>
      </c>
      <c r="BM175" s="577" t="e">
        <f t="shared" si="582"/>
        <v>#VALUE!</v>
      </c>
      <c r="BN175" s="577" t="e">
        <f t="shared" si="582"/>
        <v>#VALUE!</v>
      </c>
      <c r="BO175" s="577" t="e">
        <f t="shared" si="582"/>
        <v>#VALUE!</v>
      </c>
      <c r="BP175" s="577" t="e">
        <f t="shared" si="582"/>
        <v>#VALUE!</v>
      </c>
      <c r="BQ175" s="577" t="e">
        <f t="shared" si="582"/>
        <v>#VALUE!</v>
      </c>
      <c r="BR175" s="577" t="e">
        <f t="shared" si="582"/>
        <v>#VALUE!</v>
      </c>
      <c r="BS175" s="577" t="e">
        <f t="shared" si="582"/>
        <v>#VALUE!</v>
      </c>
      <c r="BT175" s="577" t="e">
        <f t="shared" si="582"/>
        <v>#VALUE!</v>
      </c>
      <c r="BU175" s="577" t="e">
        <f t="shared" si="582"/>
        <v>#VALUE!</v>
      </c>
      <c r="BV175" s="577" t="e">
        <f t="shared" si="582"/>
        <v>#VALUE!</v>
      </c>
      <c r="BW175" s="577"/>
      <c r="BX175" s="577"/>
      <c r="BY175" s="577"/>
      <c r="BZ175" s="577"/>
      <c r="CA175" s="577"/>
      <c r="CB175" s="577"/>
      <c r="CC175" s="577"/>
      <c r="CD175" s="577"/>
      <c r="CE175" s="577"/>
      <c r="CF175" s="577"/>
      <c r="CG175" s="577"/>
      <c r="CH175" s="577"/>
      <c r="CI175" s="577"/>
      <c r="CJ175" s="577"/>
      <c r="CK175" s="577"/>
      <c r="CL175" s="577"/>
      <c r="CM175" s="577"/>
      <c r="CN175" s="577"/>
      <c r="CO175" s="577"/>
      <c r="CP175" s="577"/>
      <c r="CQ175" s="577"/>
      <c r="CR175" s="577"/>
      <c r="CS175" s="577"/>
      <c r="CT175" s="577"/>
      <c r="CU175" s="577"/>
      <c r="CV175" s="577"/>
      <c r="CW175" s="577"/>
      <c r="CX175" s="577"/>
      <c r="CY175" s="577"/>
      <c r="CZ175" s="577"/>
      <c r="DA175" s="577"/>
      <c r="DB175" s="577"/>
      <c r="DC175" s="577"/>
      <c r="DD175" s="577"/>
      <c r="DE175" s="577"/>
      <c r="DF175" s="577"/>
      <c r="DG175" s="577"/>
      <c r="DH175" s="577"/>
      <c r="DI175" s="577"/>
      <c r="DJ175" s="577"/>
    </row>
    <row r="176" spans="1:114" s="5" customFormat="1" x14ac:dyDescent="0.35">
      <c r="A176" s="5" t="s">
        <v>231</v>
      </c>
      <c r="B176" s="69" t="s">
        <v>234</v>
      </c>
      <c r="C176" s="575">
        <f>C174*C175/g_troz</f>
        <v>3804.0891942986905</v>
      </c>
      <c r="D176" s="575">
        <f>D174*D175/g_troz</f>
        <v>3705.9136745767278</v>
      </c>
      <c r="E176" s="575">
        <f>E174*E175/g_troz</f>
        <v>3580.5064725111379</v>
      </c>
      <c r="F176" s="576">
        <v>3497</v>
      </c>
      <c r="G176" s="575">
        <f>G174*G175/g_troz</f>
        <v>3371.3883716048108</v>
      </c>
      <c r="H176" s="575">
        <f>H174*H175/g_troz</f>
        <v>3277.0677263964271</v>
      </c>
      <c r="I176" s="575">
        <f>I174*I175/g_troz</f>
        <v>3177.7958662164747</v>
      </c>
      <c r="J176" s="576">
        <v>3073</v>
      </c>
      <c r="K176" s="575">
        <f>K174*K175/g_troz</f>
        <v>3166.6202667092193</v>
      </c>
      <c r="L176" s="575">
        <f>L174*L175/g_troz</f>
        <v>3058.3301221167667</v>
      </c>
      <c r="M176" s="575">
        <f>M174*M175/g_troz</f>
        <v>2948.0241257144603</v>
      </c>
      <c r="N176" s="576">
        <v>2980</v>
      </c>
      <c r="O176" s="575">
        <f>O174*O175/g_troz</f>
        <v>3258.3945727893679</v>
      </c>
      <c r="P176" s="575">
        <f>P174*P175/g_troz</f>
        <v>3170.2275804742189</v>
      </c>
      <c r="Q176" s="575">
        <f>Q174*Q175/g_troz</f>
        <v>3075.0581555564236</v>
      </c>
      <c r="R176" s="576">
        <v>3051</v>
      </c>
      <c r="S176" s="575">
        <f>S174*S175/g_troz</f>
        <v>4162.9751179456571</v>
      </c>
      <c r="T176" s="575">
        <f>T174*T175/g_troz</f>
        <v>4080.6241956847734</v>
      </c>
      <c r="U176" s="575">
        <f>U174*U175/g_troz</f>
        <v>3992.2257179943308</v>
      </c>
      <c r="V176" s="576">
        <v>3942</v>
      </c>
      <c r="W176" s="575">
        <f>W174*W175/g_troz</f>
        <v>3999.1349134319289</v>
      </c>
      <c r="X176" s="575">
        <f>X174*X175/g_troz</f>
        <v>3894.7414393235936</v>
      </c>
      <c r="Y176" s="575">
        <f>Y174*Y175/g_troz</f>
        <v>3757.6828067015326</v>
      </c>
      <c r="Z176" s="576">
        <v>3425</v>
      </c>
      <c r="AA176" s="575">
        <f>Z176-(AA$198/1000/AA$197)</f>
        <v>3321.6666666666665</v>
      </c>
      <c r="AB176" s="575">
        <f t="shared" ref="AB176:AC176" si="583">AA176-(AB$198/1000/AB$197)</f>
        <v>3217.1722846441944</v>
      </c>
      <c r="AC176" s="575">
        <f t="shared" si="583"/>
        <v>3094.8193434677237</v>
      </c>
      <c r="AD176" s="575">
        <f>IF(AC176-(AD$198/1000/AD$197)&lt;0,"",AC176-(AD$198/1000/AD$197))</f>
        <v>2972.5971212455015</v>
      </c>
      <c r="AE176" s="575">
        <f t="shared" ref="AE176:BV176" si="584">IF(AD176-(AE$198/1000/AE$197)&lt;0,"",AD176-(AE$198/1000/AE$197))</f>
        <v>2864.1834045788351</v>
      </c>
      <c r="AF176" s="575">
        <f t="shared" si="584"/>
        <v>2755.7696879121686</v>
      </c>
      <c r="AG176" s="575">
        <f t="shared" si="584"/>
        <v>2634.532843467724</v>
      </c>
      <c r="AH176" s="575">
        <f t="shared" si="584"/>
        <v>2506.3015656899461</v>
      </c>
      <c r="AI176" s="575">
        <f t="shared" si="584"/>
        <v>2400.2709740232795</v>
      </c>
      <c r="AJ176" s="575">
        <f>IF(AI176-(AJ$198/1000/AJ$197)&lt;0,"",AI176-(AJ$198/1000/AJ$197))</f>
        <v>2294.2403823566128</v>
      </c>
      <c r="AK176" s="575">
        <f t="shared" si="584"/>
        <v>2175.6685379121682</v>
      </c>
      <c r="AL176" s="575">
        <f t="shared" si="584"/>
        <v>2050.2560101343902</v>
      </c>
      <c r="AM176" s="575">
        <f t="shared" si="584"/>
        <v>1943.8800268010568</v>
      </c>
      <c r="AN176" s="575">
        <f t="shared" si="584"/>
        <v>1837.5040434677235</v>
      </c>
      <c r="AO176" s="575">
        <f t="shared" si="584"/>
        <v>1718.5459545788347</v>
      </c>
      <c r="AP176" s="575">
        <f t="shared" si="584"/>
        <v>1592.724899023279</v>
      </c>
      <c r="AQ176" s="575">
        <f t="shared" si="584"/>
        <v>1489.377874023279</v>
      </c>
      <c r="AR176" s="575">
        <f t="shared" si="584"/>
        <v>1386.030849023279</v>
      </c>
      <c r="AS176" s="575">
        <f t="shared" si="584"/>
        <v>1270.4599823566123</v>
      </c>
      <c r="AT176" s="575">
        <f t="shared" si="584"/>
        <v>1148.2215656899457</v>
      </c>
      <c r="AU176" s="575">
        <f t="shared" si="584"/>
        <v>1011.1062406899457</v>
      </c>
      <c r="AV176" s="575">
        <f t="shared" si="584"/>
        <v>873.99091568994572</v>
      </c>
      <c r="AW176" s="575">
        <f t="shared" si="584"/>
        <v>720.65764902327908</v>
      </c>
      <c r="AX176" s="575">
        <f t="shared" si="584"/>
        <v>558.47823235661235</v>
      </c>
      <c r="AY176" s="575">
        <f t="shared" si="584"/>
        <v>445.95133235661234</v>
      </c>
      <c r="AZ176" s="575">
        <f t="shared" si="584"/>
        <v>333.42443235661233</v>
      </c>
      <c r="BA176" s="575">
        <f t="shared" si="584"/>
        <v>207.58789902327899</v>
      </c>
      <c r="BB176" s="575">
        <f t="shared" si="584"/>
        <v>74.491565689945645</v>
      </c>
      <c r="BC176" s="575">
        <f t="shared" si="584"/>
        <v>46.475662704871013</v>
      </c>
      <c r="BD176" s="575">
        <f t="shared" si="584"/>
        <v>18.459759719796384</v>
      </c>
      <c r="BE176" s="575" t="str">
        <f t="shared" si="584"/>
        <v/>
      </c>
      <c r="BF176" s="575" t="e">
        <f t="shared" si="584"/>
        <v>#VALUE!</v>
      </c>
      <c r="BG176" s="575" t="e">
        <f t="shared" si="584"/>
        <v>#VALUE!</v>
      </c>
      <c r="BH176" s="575" t="e">
        <f t="shared" si="584"/>
        <v>#VALUE!</v>
      </c>
      <c r="BI176" s="575" t="e">
        <f t="shared" si="584"/>
        <v>#VALUE!</v>
      </c>
      <c r="BJ176" s="575" t="e">
        <f t="shared" si="584"/>
        <v>#VALUE!</v>
      </c>
      <c r="BK176" s="575" t="e">
        <f t="shared" si="584"/>
        <v>#VALUE!</v>
      </c>
      <c r="BL176" s="575" t="e">
        <f t="shared" si="584"/>
        <v>#VALUE!</v>
      </c>
      <c r="BM176" s="575" t="e">
        <f t="shared" si="584"/>
        <v>#VALUE!</v>
      </c>
      <c r="BN176" s="575" t="e">
        <f t="shared" si="584"/>
        <v>#VALUE!</v>
      </c>
      <c r="BO176" s="575" t="e">
        <f t="shared" si="584"/>
        <v>#VALUE!</v>
      </c>
      <c r="BP176" s="575" t="e">
        <f t="shared" si="584"/>
        <v>#VALUE!</v>
      </c>
      <c r="BQ176" s="575" t="e">
        <f t="shared" si="584"/>
        <v>#VALUE!</v>
      </c>
      <c r="BR176" s="575" t="e">
        <f t="shared" si="584"/>
        <v>#VALUE!</v>
      </c>
      <c r="BS176" s="575" t="e">
        <f t="shared" si="584"/>
        <v>#VALUE!</v>
      </c>
      <c r="BT176" s="575" t="e">
        <f t="shared" si="584"/>
        <v>#VALUE!</v>
      </c>
      <c r="BU176" s="575" t="e">
        <f t="shared" si="584"/>
        <v>#VALUE!</v>
      </c>
      <c r="BV176" s="575" t="e">
        <f t="shared" si="584"/>
        <v>#VALUE!</v>
      </c>
      <c r="BW176" s="575"/>
      <c r="BX176" s="575"/>
      <c r="BY176" s="575"/>
      <c r="BZ176" s="575"/>
      <c r="CA176" s="575"/>
      <c r="CB176" s="575"/>
      <c r="CC176" s="575"/>
      <c r="CD176" s="575"/>
      <c r="CE176" s="575"/>
      <c r="CF176" s="575"/>
      <c r="CG176" s="575"/>
      <c r="CH176" s="575"/>
      <c r="CI176" s="575"/>
      <c r="CJ176" s="575"/>
      <c r="CK176" s="575"/>
      <c r="CL176" s="575"/>
      <c r="CM176" s="575"/>
      <c r="CN176" s="575"/>
      <c r="CO176" s="575"/>
      <c r="CP176" s="575"/>
      <c r="CQ176" s="575"/>
      <c r="CR176" s="575"/>
      <c r="CS176" s="575"/>
      <c r="CT176" s="575"/>
      <c r="CU176" s="575"/>
      <c r="CV176" s="575"/>
      <c r="CW176" s="575"/>
      <c r="CX176" s="575"/>
      <c r="CY176" s="575"/>
      <c r="CZ176" s="575"/>
      <c r="DA176" s="575"/>
      <c r="DB176" s="575"/>
      <c r="DC176" s="575"/>
      <c r="DD176" s="575"/>
      <c r="DE176" s="575"/>
      <c r="DF176" s="575"/>
      <c r="DG176" s="575"/>
      <c r="DH176" s="575"/>
      <c r="DI176" s="575"/>
      <c r="DJ176" s="575"/>
    </row>
    <row r="177" spans="1:114" s="5" customFormat="1" x14ac:dyDescent="0.35">
      <c r="B177" s="70"/>
      <c r="C177" s="318"/>
      <c r="D177" s="318"/>
      <c r="E177" s="318"/>
      <c r="F177" s="324"/>
      <c r="G177" s="318"/>
      <c r="H177" s="318"/>
      <c r="I177" s="318"/>
      <c r="J177" s="324"/>
      <c r="K177" s="318"/>
      <c r="L177" s="318"/>
      <c r="M177" s="318"/>
      <c r="N177" s="324"/>
      <c r="O177" s="318"/>
      <c r="P177" s="318"/>
      <c r="Q177" s="318"/>
      <c r="R177" s="324"/>
      <c r="S177" s="318"/>
      <c r="T177" s="318"/>
      <c r="U177" s="318"/>
      <c r="V177" s="324"/>
      <c r="W177" s="318"/>
      <c r="X177" s="318"/>
      <c r="Y177" s="318"/>
      <c r="Z177" s="324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0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110"/>
      <c r="BP177" s="110"/>
      <c r="BQ177" s="110"/>
      <c r="BR177" s="110"/>
      <c r="BS177" s="110"/>
      <c r="BT177" s="110"/>
      <c r="BU177" s="110"/>
      <c r="BV177" s="110"/>
      <c r="BW177" s="110"/>
      <c r="BX177" s="110"/>
      <c r="BY177" s="110"/>
      <c r="BZ177" s="110"/>
      <c r="CA177" s="110"/>
      <c r="CB177" s="110"/>
      <c r="CC177" s="110"/>
      <c r="CD177" s="110"/>
      <c r="CE177" s="110"/>
      <c r="CF177" s="110"/>
      <c r="CG177" s="110"/>
      <c r="CH177" s="110"/>
      <c r="CI177" s="110"/>
      <c r="CJ177" s="110"/>
      <c r="CK177" s="110"/>
      <c r="CL177" s="110"/>
      <c r="CM177" s="110"/>
      <c r="CN177" s="110"/>
      <c r="CO177" s="110"/>
      <c r="CP177" s="110"/>
      <c r="CQ177" s="110"/>
      <c r="CR177" s="110"/>
      <c r="CS177" s="110"/>
      <c r="CT177" s="110"/>
      <c r="CU177" s="110"/>
      <c r="CV177" s="110"/>
      <c r="CW177" s="110"/>
      <c r="CX177" s="110"/>
      <c r="CY177" s="110"/>
      <c r="CZ177" s="110"/>
      <c r="DA177" s="110"/>
      <c r="DB177" s="110"/>
      <c r="DC177" s="110"/>
      <c r="DD177" s="110"/>
      <c r="DE177" s="110"/>
      <c r="DF177" s="110"/>
      <c r="DG177" s="110"/>
      <c r="DH177" s="110"/>
      <c r="DI177" s="110"/>
      <c r="DJ177" s="110"/>
    </row>
    <row r="178" spans="1:114" s="5" customFormat="1" x14ac:dyDescent="0.35">
      <c r="B178" s="70" t="s">
        <v>235</v>
      </c>
      <c r="C178" s="318"/>
      <c r="D178" s="318"/>
      <c r="E178" s="318"/>
      <c r="F178" s="324"/>
      <c r="G178" s="318"/>
      <c r="H178" s="318"/>
      <c r="I178" s="318"/>
      <c r="J178" s="324"/>
      <c r="K178" s="318"/>
      <c r="L178" s="318"/>
      <c r="M178" s="318"/>
      <c r="N178" s="324"/>
      <c r="O178" s="318"/>
      <c r="P178" s="318"/>
      <c r="Q178" s="318"/>
      <c r="R178" s="324"/>
      <c r="S178" s="318"/>
      <c r="T178" s="318"/>
      <c r="U178" s="318"/>
      <c r="V178" s="324"/>
      <c r="W178" s="318"/>
      <c r="X178" s="318"/>
      <c r="Y178" s="318"/>
      <c r="Z178" s="324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0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110"/>
      <c r="BP178" s="110"/>
      <c r="BQ178" s="110"/>
      <c r="BR178" s="110"/>
      <c r="BS178" s="110"/>
      <c r="BT178" s="110"/>
      <c r="BU178" s="110"/>
      <c r="BV178" s="110"/>
      <c r="BW178" s="110"/>
      <c r="BX178" s="110"/>
      <c r="BY178" s="110"/>
      <c r="BZ178" s="110"/>
      <c r="CA178" s="110"/>
      <c r="CB178" s="110"/>
      <c r="CC178" s="110"/>
      <c r="CD178" s="110"/>
      <c r="CE178" s="110"/>
      <c r="CF178" s="110"/>
      <c r="CG178" s="110"/>
      <c r="CH178" s="110"/>
      <c r="CI178" s="110"/>
      <c r="CJ178" s="110"/>
      <c r="CK178" s="110"/>
      <c r="CL178" s="110"/>
      <c r="CM178" s="110"/>
      <c r="CN178" s="110"/>
      <c r="CO178" s="110"/>
      <c r="CP178" s="110"/>
      <c r="CQ178" s="110"/>
      <c r="CR178" s="110"/>
      <c r="CS178" s="110"/>
      <c r="CT178" s="110"/>
      <c r="CU178" s="110"/>
      <c r="CV178" s="110"/>
      <c r="CW178" s="110"/>
      <c r="CX178" s="110"/>
      <c r="CY178" s="110"/>
      <c r="CZ178" s="110"/>
      <c r="DA178" s="110"/>
      <c r="DB178" s="110"/>
      <c r="DC178" s="110"/>
      <c r="DD178" s="110"/>
      <c r="DE178" s="110"/>
      <c r="DF178" s="110"/>
      <c r="DG178" s="110"/>
      <c r="DH178" s="110"/>
      <c r="DI178" s="110"/>
      <c r="DJ178" s="110"/>
    </row>
    <row r="179" spans="1:114" s="5" customFormat="1" x14ac:dyDescent="0.35">
      <c r="A179" s="5" t="s">
        <v>229</v>
      </c>
      <c r="B179" s="69" t="s">
        <v>236</v>
      </c>
      <c r="C179" s="319"/>
      <c r="D179" s="319"/>
      <c r="E179" s="319"/>
      <c r="F179" s="323"/>
      <c r="G179" s="319"/>
      <c r="H179" s="319"/>
      <c r="I179" s="319"/>
      <c r="J179" s="323"/>
      <c r="K179" s="319"/>
      <c r="L179" s="319"/>
      <c r="M179" s="319"/>
      <c r="N179" s="323"/>
      <c r="O179" s="319"/>
      <c r="P179" s="319"/>
      <c r="Q179" s="319"/>
      <c r="R179" s="323"/>
      <c r="S179" s="319"/>
      <c r="T179" s="319"/>
      <c r="U179" s="319"/>
      <c r="V179" s="323"/>
      <c r="W179" s="319"/>
      <c r="X179" s="319"/>
      <c r="Y179" s="319"/>
      <c r="Z179" s="323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110"/>
      <c r="BP179" s="110"/>
      <c r="BQ179" s="110"/>
      <c r="BR179" s="110"/>
      <c r="BS179" s="110"/>
      <c r="BT179" s="110"/>
      <c r="BU179" s="110"/>
      <c r="BV179" s="110"/>
      <c r="BW179" s="110"/>
      <c r="BX179" s="110"/>
      <c r="BY179" s="110"/>
      <c r="BZ179" s="110"/>
      <c r="CA179" s="110"/>
      <c r="CB179" s="110"/>
      <c r="CC179" s="110"/>
      <c r="CD179" s="110"/>
      <c r="CE179" s="110"/>
      <c r="CF179" s="110"/>
      <c r="CG179" s="110"/>
      <c r="CH179" s="110"/>
      <c r="CI179" s="110"/>
      <c r="CJ179" s="110"/>
      <c r="CK179" s="110"/>
      <c r="CL179" s="110"/>
      <c r="CM179" s="110"/>
      <c r="CN179" s="110"/>
      <c r="CO179" s="110"/>
      <c r="CP179" s="110"/>
      <c r="CQ179" s="110"/>
      <c r="CR179" s="110"/>
      <c r="CS179" s="110"/>
      <c r="CT179" s="110"/>
      <c r="CU179" s="110"/>
      <c r="CV179" s="110"/>
      <c r="CW179" s="110"/>
      <c r="CX179" s="110"/>
      <c r="CY179" s="110"/>
      <c r="CZ179" s="110"/>
      <c r="DA179" s="110"/>
      <c r="DB179" s="110"/>
      <c r="DC179" s="110"/>
      <c r="DD179" s="110"/>
      <c r="DE179" s="110"/>
      <c r="DF179" s="110"/>
      <c r="DG179" s="110"/>
      <c r="DH179" s="110"/>
      <c r="DI179" s="110"/>
      <c r="DJ179" s="110"/>
    </row>
    <row r="180" spans="1:114" s="5" customFormat="1" x14ac:dyDescent="0.35">
      <c r="A180" s="5" t="s">
        <v>230</v>
      </c>
      <c r="B180" s="69" t="s">
        <v>237</v>
      </c>
      <c r="C180" s="318"/>
      <c r="D180" s="318"/>
      <c r="E180" s="318"/>
      <c r="F180" s="324"/>
      <c r="G180" s="318"/>
      <c r="H180" s="318"/>
      <c r="I180" s="318"/>
      <c r="J180" s="324"/>
      <c r="K180" s="318"/>
      <c r="L180" s="318"/>
      <c r="M180" s="318"/>
      <c r="N180" s="324"/>
      <c r="O180" s="318"/>
      <c r="P180" s="318"/>
      <c r="Q180" s="318"/>
      <c r="R180" s="324"/>
      <c r="S180" s="318"/>
      <c r="T180" s="318"/>
      <c r="U180" s="318"/>
      <c r="V180" s="324"/>
      <c r="W180" s="318"/>
      <c r="X180" s="318"/>
      <c r="Y180" s="318"/>
      <c r="Z180" s="324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0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110"/>
      <c r="BP180" s="110"/>
      <c r="BQ180" s="110"/>
      <c r="BR180" s="110"/>
      <c r="BS180" s="110"/>
      <c r="BT180" s="110"/>
      <c r="BU180" s="110"/>
      <c r="BV180" s="110"/>
      <c r="BW180" s="110"/>
      <c r="BX180" s="110"/>
      <c r="BY180" s="110"/>
      <c r="BZ180" s="110"/>
      <c r="CA180" s="110"/>
      <c r="CB180" s="110"/>
      <c r="CC180" s="110"/>
      <c r="CD180" s="110"/>
      <c r="CE180" s="110"/>
      <c r="CF180" s="110"/>
      <c r="CG180" s="110"/>
      <c r="CH180" s="110"/>
      <c r="CI180" s="110"/>
      <c r="CJ180" s="110"/>
      <c r="CK180" s="110"/>
      <c r="CL180" s="110"/>
      <c r="CM180" s="110"/>
      <c r="CN180" s="110"/>
      <c r="CO180" s="110"/>
      <c r="CP180" s="110"/>
      <c r="CQ180" s="110"/>
      <c r="CR180" s="110"/>
      <c r="CS180" s="110"/>
      <c r="CT180" s="110"/>
      <c r="CU180" s="110"/>
      <c r="CV180" s="110"/>
      <c r="CW180" s="110"/>
      <c r="CX180" s="110"/>
      <c r="CY180" s="110"/>
      <c r="CZ180" s="110"/>
      <c r="DA180" s="110"/>
      <c r="DB180" s="110"/>
      <c r="DC180" s="110"/>
      <c r="DD180" s="110"/>
      <c r="DE180" s="110"/>
      <c r="DF180" s="110"/>
      <c r="DG180" s="110"/>
      <c r="DH180" s="110"/>
      <c r="DI180" s="110"/>
      <c r="DJ180" s="110"/>
    </row>
    <row r="181" spans="1:114" s="5" customFormat="1" x14ac:dyDescent="0.35">
      <c r="A181" s="5" t="s">
        <v>231</v>
      </c>
      <c r="B181" s="69" t="s">
        <v>238</v>
      </c>
      <c r="C181" s="319"/>
      <c r="D181" s="319"/>
      <c r="E181" s="319"/>
      <c r="F181" s="323"/>
      <c r="G181" s="319"/>
      <c r="H181" s="319"/>
      <c r="I181" s="319"/>
      <c r="J181" s="323"/>
      <c r="K181" s="319"/>
      <c r="L181" s="319"/>
      <c r="M181" s="319"/>
      <c r="N181" s="323"/>
      <c r="O181" s="319"/>
      <c r="P181" s="319"/>
      <c r="Q181" s="319"/>
      <c r="R181" s="323"/>
      <c r="S181" s="319"/>
      <c r="T181" s="319"/>
      <c r="U181" s="319"/>
      <c r="V181" s="323"/>
      <c r="W181" s="319"/>
      <c r="X181" s="319"/>
      <c r="Y181" s="319"/>
      <c r="Z181" s="323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0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110"/>
      <c r="BP181" s="110"/>
      <c r="BQ181" s="110"/>
      <c r="BR181" s="110"/>
      <c r="BS181" s="110"/>
      <c r="BT181" s="110"/>
      <c r="BU181" s="110"/>
      <c r="BV181" s="110"/>
      <c r="BW181" s="110"/>
      <c r="BX181" s="110"/>
      <c r="BY181" s="110"/>
      <c r="BZ181" s="110"/>
      <c r="CA181" s="110"/>
      <c r="CB181" s="110"/>
      <c r="CC181" s="110"/>
      <c r="CD181" s="110"/>
      <c r="CE181" s="110"/>
      <c r="CF181" s="110"/>
      <c r="CG181" s="110"/>
      <c r="CH181" s="110"/>
      <c r="CI181" s="110"/>
      <c r="CJ181" s="110"/>
      <c r="CK181" s="110"/>
      <c r="CL181" s="110"/>
      <c r="CM181" s="110"/>
      <c r="CN181" s="110"/>
      <c r="CO181" s="110"/>
      <c r="CP181" s="110"/>
      <c r="CQ181" s="110"/>
      <c r="CR181" s="110"/>
      <c r="CS181" s="110"/>
      <c r="CT181" s="110"/>
      <c r="CU181" s="110"/>
      <c r="CV181" s="110"/>
      <c r="CW181" s="110"/>
      <c r="CX181" s="110"/>
      <c r="CY181" s="110"/>
      <c r="CZ181" s="110"/>
      <c r="DA181" s="110"/>
      <c r="DB181" s="110"/>
      <c r="DC181" s="110"/>
      <c r="DD181" s="110"/>
      <c r="DE181" s="110"/>
      <c r="DF181" s="110"/>
      <c r="DG181" s="110"/>
      <c r="DH181" s="110"/>
      <c r="DI181" s="110"/>
      <c r="DJ181" s="110"/>
    </row>
    <row r="182" spans="1:114" s="5" customFormat="1" x14ac:dyDescent="0.35">
      <c r="B182" s="70"/>
      <c r="C182" s="318"/>
      <c r="D182" s="318"/>
      <c r="E182" s="318"/>
      <c r="F182" s="318"/>
      <c r="G182" s="318"/>
      <c r="H182" s="318"/>
      <c r="I182" s="318"/>
      <c r="J182" s="318"/>
      <c r="K182" s="318"/>
      <c r="L182" s="318"/>
      <c r="M182" s="318"/>
      <c r="N182" s="318"/>
      <c r="O182" s="318"/>
      <c r="P182" s="318"/>
      <c r="Q182" s="318"/>
      <c r="R182" s="318"/>
      <c r="S182" s="318"/>
      <c r="T182" s="318"/>
      <c r="U182" s="318"/>
      <c r="V182" s="318"/>
      <c r="W182" s="318"/>
      <c r="X182" s="318"/>
      <c r="Y182" s="318"/>
      <c r="Z182" s="318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0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110"/>
      <c r="BP182" s="110"/>
      <c r="BQ182" s="110"/>
      <c r="BR182" s="110"/>
      <c r="BS182" s="110"/>
      <c r="BT182" s="110"/>
      <c r="BU182" s="110"/>
      <c r="BV182" s="110"/>
      <c r="BW182" s="110"/>
      <c r="BX182" s="110"/>
      <c r="BY182" s="110"/>
      <c r="BZ182" s="110"/>
      <c r="CA182" s="110"/>
      <c r="CB182" s="110"/>
      <c r="CC182" s="110"/>
      <c r="CD182" s="110"/>
      <c r="CE182" s="110"/>
      <c r="CF182" s="110"/>
      <c r="CG182" s="110"/>
      <c r="CH182" s="110"/>
      <c r="CI182" s="110"/>
      <c r="CJ182" s="110"/>
      <c r="CK182" s="110"/>
      <c r="CL182" s="110"/>
      <c r="CM182" s="110"/>
      <c r="CN182" s="110"/>
      <c r="CO182" s="110"/>
      <c r="CP182" s="110"/>
      <c r="CQ182" s="110"/>
      <c r="CR182" s="110"/>
      <c r="CS182" s="110"/>
      <c r="CT182" s="110"/>
      <c r="CU182" s="110"/>
      <c r="CV182" s="110"/>
      <c r="CW182" s="110"/>
      <c r="CX182" s="110"/>
      <c r="CY182" s="110"/>
      <c r="CZ182" s="110"/>
      <c r="DA182" s="110"/>
      <c r="DB182" s="110"/>
      <c r="DC182" s="110"/>
      <c r="DD182" s="110"/>
      <c r="DE182" s="110"/>
      <c r="DF182" s="110"/>
      <c r="DG182" s="110"/>
      <c r="DH182" s="110"/>
      <c r="DI182" s="110"/>
      <c r="DJ182" s="110"/>
    </row>
    <row r="183" spans="1:114" s="5" customFormat="1" x14ac:dyDescent="0.35">
      <c r="B183" s="70" t="s">
        <v>239</v>
      </c>
      <c r="C183" s="318"/>
      <c r="D183" s="318"/>
      <c r="E183" s="318"/>
      <c r="F183" s="318"/>
      <c r="G183" s="318"/>
      <c r="H183" s="318"/>
      <c r="I183" s="318"/>
      <c r="J183" s="318"/>
      <c r="K183" s="318"/>
      <c r="L183" s="318"/>
      <c r="M183" s="318"/>
      <c r="N183" s="318"/>
      <c r="O183" s="318"/>
      <c r="P183" s="318"/>
      <c r="Q183" s="318"/>
      <c r="R183" s="318"/>
      <c r="S183" s="318"/>
      <c r="T183" s="318"/>
      <c r="U183" s="318"/>
      <c r="V183" s="318"/>
      <c r="W183" s="318"/>
      <c r="X183" s="318"/>
      <c r="Y183" s="318"/>
      <c r="Z183" s="318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110"/>
      <c r="BP183" s="110"/>
      <c r="BQ183" s="110"/>
      <c r="BR183" s="110"/>
      <c r="BS183" s="110"/>
      <c r="BT183" s="110"/>
      <c r="BU183" s="110"/>
      <c r="BV183" s="110"/>
      <c r="BW183" s="110"/>
      <c r="BX183" s="110"/>
      <c r="BY183" s="110"/>
      <c r="BZ183" s="110"/>
      <c r="CA183" s="110"/>
      <c r="CB183" s="110"/>
      <c r="CC183" s="110"/>
      <c r="CD183" s="110"/>
      <c r="CE183" s="110"/>
      <c r="CF183" s="110"/>
      <c r="CG183" s="110"/>
      <c r="CH183" s="110"/>
      <c r="CI183" s="110"/>
      <c r="CJ183" s="110"/>
      <c r="CK183" s="110"/>
      <c r="CL183" s="110"/>
      <c r="CM183" s="110"/>
      <c r="CN183" s="110"/>
      <c r="CO183" s="110"/>
      <c r="CP183" s="110"/>
      <c r="CQ183" s="110"/>
      <c r="CR183" s="110"/>
      <c r="CS183" s="110"/>
      <c r="CT183" s="110"/>
      <c r="CU183" s="110"/>
      <c r="CV183" s="110"/>
      <c r="CW183" s="110"/>
      <c r="CX183" s="110"/>
      <c r="CY183" s="110"/>
      <c r="CZ183" s="110"/>
      <c r="DA183" s="110"/>
      <c r="DB183" s="110"/>
      <c r="DC183" s="110"/>
      <c r="DD183" s="110"/>
      <c r="DE183" s="110"/>
      <c r="DF183" s="110"/>
      <c r="DG183" s="110"/>
      <c r="DH183" s="110"/>
      <c r="DI183" s="110"/>
      <c r="DJ183" s="110"/>
    </row>
    <row r="184" spans="1:114" s="5" customFormat="1" x14ac:dyDescent="0.35">
      <c r="A184" s="5" t="s">
        <v>229</v>
      </c>
      <c r="B184" s="69" t="s">
        <v>240</v>
      </c>
      <c r="C184" s="575">
        <f t="shared" ref="C184:Z184" si="585">C174+C179</f>
        <v>107564</v>
      </c>
      <c r="D184" s="575">
        <f t="shared" si="585"/>
        <v>104788</v>
      </c>
      <c r="E184" s="575">
        <f t="shared" si="585"/>
        <v>101242</v>
      </c>
      <c r="F184" s="575">
        <f t="shared" si="585"/>
        <v>97939</v>
      </c>
      <c r="G184" s="575">
        <f t="shared" si="585"/>
        <v>95329</v>
      </c>
      <c r="H184" s="575">
        <f t="shared" si="585"/>
        <v>92662</v>
      </c>
      <c r="I184" s="575">
        <f t="shared" si="585"/>
        <v>89855</v>
      </c>
      <c r="J184" s="575">
        <f t="shared" si="585"/>
        <v>86817</v>
      </c>
      <c r="K184" s="575">
        <f t="shared" si="585"/>
        <v>89539</v>
      </c>
      <c r="L184" s="575">
        <f t="shared" si="585"/>
        <v>86477</v>
      </c>
      <c r="M184" s="575">
        <f t="shared" si="585"/>
        <v>83358</v>
      </c>
      <c r="N184" s="575">
        <f t="shared" si="585"/>
        <v>80708</v>
      </c>
      <c r="O184" s="575">
        <f t="shared" si="585"/>
        <v>92134</v>
      </c>
      <c r="P184" s="575">
        <f t="shared" si="585"/>
        <v>89641</v>
      </c>
      <c r="Q184" s="575">
        <f t="shared" si="585"/>
        <v>86950</v>
      </c>
      <c r="R184" s="575">
        <f t="shared" si="585"/>
        <v>83813</v>
      </c>
      <c r="S184" s="575">
        <f t="shared" si="585"/>
        <v>143870</v>
      </c>
      <c r="T184" s="575">
        <f t="shared" si="585"/>
        <v>141024</v>
      </c>
      <c r="U184" s="575">
        <f t="shared" si="585"/>
        <v>137969</v>
      </c>
      <c r="V184" s="575">
        <f t="shared" si="585"/>
        <v>133931</v>
      </c>
      <c r="W184" s="575">
        <f t="shared" si="585"/>
        <v>124387</v>
      </c>
      <c r="X184" s="575">
        <f t="shared" si="585"/>
        <v>121140</v>
      </c>
      <c r="Y184" s="575">
        <f t="shared" si="585"/>
        <v>116877</v>
      </c>
      <c r="Z184" s="575">
        <f t="shared" si="585"/>
        <v>112242</v>
      </c>
      <c r="AA184" s="575">
        <f t="shared" ref="AA184:BA184" si="586">AA174+AA179</f>
        <v>109012</v>
      </c>
      <c r="AB184" s="575">
        <f t="shared" si="586"/>
        <v>106083</v>
      </c>
      <c r="AC184" s="575">
        <f t="shared" si="586"/>
        <v>103069</v>
      </c>
      <c r="AD184" s="575">
        <f t="shared" si="586"/>
        <v>99644.192744744752</v>
      </c>
      <c r="AE184" s="575">
        <f t="shared" si="586"/>
        <v>96606.315698669583</v>
      </c>
      <c r="AF184" s="575">
        <f t="shared" si="586"/>
        <v>93568.438652594414</v>
      </c>
      <c r="AG184" s="575">
        <f t="shared" si="586"/>
        <v>90171.242816123253</v>
      </c>
      <c r="AH184" s="575">
        <f t="shared" si="586"/>
        <v>86578.054912163367</v>
      </c>
      <c r="AI184" s="575">
        <f t="shared" si="586"/>
        <v>83606.955769826032</v>
      </c>
      <c r="AJ184" s="575">
        <f t="shared" si="586"/>
        <v>80635.856627488698</v>
      </c>
      <c r="AK184" s="575">
        <f t="shared" si="586"/>
        <v>77313.337156487803</v>
      </c>
      <c r="AL184" s="575">
        <f t="shared" si="586"/>
        <v>73799.133869852245</v>
      </c>
      <c r="AM184" s="575">
        <f t="shared" si="586"/>
        <v>70818.35645572115</v>
      </c>
      <c r="AN184" s="575">
        <f t="shared" si="586"/>
        <v>67837.579041590056</v>
      </c>
      <c r="AO184" s="575">
        <f t="shared" si="586"/>
        <v>64504.236556970332</v>
      </c>
      <c r="AP184" s="575">
        <f t="shared" si="586"/>
        <v>60978.585852084085</v>
      </c>
      <c r="AQ184" s="575">
        <f t="shared" si="586"/>
        <v>58082.683334573703</v>
      </c>
      <c r="AR184" s="575">
        <f t="shared" si="586"/>
        <v>55186.780817063322</v>
      </c>
      <c r="AS184" s="575">
        <f t="shared" si="586"/>
        <v>51948.352195331288</v>
      </c>
      <c r="AT184" s="575">
        <f t="shared" si="586"/>
        <v>48523.091153114714</v>
      </c>
      <c r="AU184" s="575">
        <f t="shared" si="586"/>
        <v>44680.962026932772</v>
      </c>
      <c r="AV184" s="575">
        <f t="shared" si="586"/>
        <v>40838.832900750829</v>
      </c>
      <c r="AW184" s="575">
        <f t="shared" si="586"/>
        <v>36542.25839405274</v>
      </c>
      <c r="AX184" s="575">
        <f t="shared" si="586"/>
        <v>31997.8045888913</v>
      </c>
      <c r="AY184" s="575">
        <f t="shared" si="586"/>
        <v>28844.671414543627</v>
      </c>
      <c r="AZ184" s="575">
        <f t="shared" si="586"/>
        <v>25691.53824019595</v>
      </c>
      <c r="BA184" s="575">
        <f t="shared" si="586"/>
        <v>22165.453830172744</v>
      </c>
      <c r="BB184" s="575">
        <f t="shared" ref="BB184:BV184" si="587">BB174+BB179</f>
        <v>18435.941473417428</v>
      </c>
      <c r="BC184" s="575">
        <f t="shared" si="587"/>
        <v>15485.071210879942</v>
      </c>
      <c r="BD184" s="575">
        <f t="shared" si="587"/>
        <v>12534.200948342455</v>
      </c>
      <c r="BE184" s="575">
        <f t="shared" si="587"/>
        <v>9234.3030203435483</v>
      </c>
      <c r="BF184" s="575">
        <f t="shared" si="587"/>
        <v>5744.0263657293181</v>
      </c>
      <c r="BG184" s="575">
        <f t="shared" si="587"/>
        <v>2639.2783837021161</v>
      </c>
      <c r="BH184" s="575" t="e">
        <f t="shared" si="587"/>
        <v>#VALUE!</v>
      </c>
      <c r="BI184" s="575" t="e">
        <f t="shared" si="587"/>
        <v>#VALUE!</v>
      </c>
      <c r="BJ184" s="575" t="e">
        <f t="shared" si="587"/>
        <v>#VALUE!</v>
      </c>
      <c r="BK184" s="575" t="e">
        <f t="shared" si="587"/>
        <v>#VALUE!</v>
      </c>
      <c r="BL184" s="575" t="e">
        <f t="shared" si="587"/>
        <v>#VALUE!</v>
      </c>
      <c r="BM184" s="575" t="e">
        <f t="shared" si="587"/>
        <v>#VALUE!</v>
      </c>
      <c r="BN184" s="575" t="e">
        <f t="shared" si="587"/>
        <v>#VALUE!</v>
      </c>
      <c r="BO184" s="575" t="e">
        <f t="shared" si="587"/>
        <v>#VALUE!</v>
      </c>
      <c r="BP184" s="575" t="e">
        <f t="shared" si="587"/>
        <v>#VALUE!</v>
      </c>
      <c r="BQ184" s="575" t="e">
        <f t="shared" si="587"/>
        <v>#VALUE!</v>
      </c>
      <c r="BR184" s="575" t="e">
        <f t="shared" si="587"/>
        <v>#VALUE!</v>
      </c>
      <c r="BS184" s="575" t="e">
        <f t="shared" si="587"/>
        <v>#VALUE!</v>
      </c>
      <c r="BT184" s="575" t="e">
        <f t="shared" si="587"/>
        <v>#VALUE!</v>
      </c>
      <c r="BU184" s="575" t="e">
        <f t="shared" si="587"/>
        <v>#VALUE!</v>
      </c>
      <c r="BV184" s="575" t="e">
        <f t="shared" si="587"/>
        <v>#VALUE!</v>
      </c>
      <c r="BW184" s="575"/>
      <c r="BX184" s="575"/>
      <c r="BY184" s="575"/>
      <c r="BZ184" s="575"/>
      <c r="CA184" s="575"/>
      <c r="CB184" s="575"/>
      <c r="CC184" s="575"/>
      <c r="CD184" s="575"/>
      <c r="CE184" s="575"/>
      <c r="CF184" s="575"/>
      <c r="CG184" s="575"/>
      <c r="CH184" s="575"/>
      <c r="CI184" s="575"/>
      <c r="CJ184" s="575"/>
      <c r="CK184" s="575"/>
      <c r="CL184" s="575"/>
      <c r="CM184" s="575"/>
      <c r="CN184" s="575"/>
      <c r="CO184" s="575"/>
      <c r="CP184" s="575"/>
      <c r="CQ184" s="575"/>
      <c r="CR184" s="575"/>
      <c r="CS184" s="575"/>
      <c r="CT184" s="575"/>
      <c r="CU184" s="575"/>
      <c r="CV184" s="575"/>
      <c r="CW184" s="575"/>
      <c r="CX184" s="575"/>
      <c r="CY184" s="575"/>
      <c r="CZ184" s="575"/>
      <c r="DA184" s="575"/>
      <c r="DB184" s="575"/>
      <c r="DC184" s="575"/>
      <c r="DD184" s="575"/>
      <c r="DE184" s="575"/>
      <c r="DF184" s="575"/>
      <c r="DG184" s="575"/>
      <c r="DH184" s="575"/>
      <c r="DI184" s="575"/>
      <c r="DJ184" s="575"/>
    </row>
    <row r="185" spans="1:114" s="5" customFormat="1" x14ac:dyDescent="0.35">
      <c r="A185" s="5" t="s">
        <v>230</v>
      </c>
      <c r="B185" s="69" t="s">
        <v>241</v>
      </c>
      <c r="C185" s="577">
        <f t="shared" ref="C185:Z185" si="588">AVERAGE(C175,C180)</f>
        <v>1.1000000000000001</v>
      </c>
      <c r="D185" s="577">
        <f t="shared" si="588"/>
        <v>1.1000000000000001</v>
      </c>
      <c r="E185" s="577">
        <f t="shared" si="588"/>
        <v>1.1000000000000001</v>
      </c>
      <c r="F185" s="577">
        <f t="shared" si="588"/>
        <v>1.1000000000000001</v>
      </c>
      <c r="G185" s="577">
        <f t="shared" si="588"/>
        <v>1.1000000000000001</v>
      </c>
      <c r="H185" s="577">
        <f t="shared" si="588"/>
        <v>1.1000000000000001</v>
      </c>
      <c r="I185" s="577">
        <f t="shared" si="588"/>
        <v>1.1000000000000001</v>
      </c>
      <c r="J185" s="577">
        <f t="shared" si="588"/>
        <v>1.1000000000000001</v>
      </c>
      <c r="K185" s="577">
        <f t="shared" si="588"/>
        <v>1.1000000000000001</v>
      </c>
      <c r="L185" s="577">
        <f t="shared" si="588"/>
        <v>1.1000000000000001</v>
      </c>
      <c r="M185" s="577">
        <f t="shared" si="588"/>
        <v>1.1000000000000001</v>
      </c>
      <c r="N185" s="577">
        <f t="shared" si="588"/>
        <v>1.1000000000000001</v>
      </c>
      <c r="O185" s="577">
        <f t="shared" si="588"/>
        <v>1.1000000000000001</v>
      </c>
      <c r="P185" s="577">
        <f t="shared" si="588"/>
        <v>1.1000000000000001</v>
      </c>
      <c r="Q185" s="577">
        <f t="shared" si="588"/>
        <v>1.1000000000000001</v>
      </c>
      <c r="R185" s="577">
        <f t="shared" si="588"/>
        <v>1.1000000000000001</v>
      </c>
      <c r="S185" s="577">
        <f t="shared" si="588"/>
        <v>0.9</v>
      </c>
      <c r="T185" s="577">
        <f t="shared" si="588"/>
        <v>0.9</v>
      </c>
      <c r="U185" s="577">
        <f t="shared" si="588"/>
        <v>0.9</v>
      </c>
      <c r="V185" s="577">
        <f t="shared" si="588"/>
        <v>0.9</v>
      </c>
      <c r="W185" s="577">
        <f t="shared" si="588"/>
        <v>1</v>
      </c>
      <c r="X185" s="577">
        <f t="shared" si="588"/>
        <v>1</v>
      </c>
      <c r="Y185" s="577">
        <f t="shared" si="588"/>
        <v>1</v>
      </c>
      <c r="Z185" s="577">
        <f t="shared" si="588"/>
        <v>1</v>
      </c>
      <c r="AA185" s="577">
        <f t="shared" ref="AA185:BA185" si="589">AVERAGE(AA175,AA180)</f>
        <v>0.94774320353722519</v>
      </c>
      <c r="AB185" s="577">
        <f t="shared" si="589"/>
        <v>0.94327313063387819</v>
      </c>
      <c r="AC185" s="577">
        <f t="shared" si="589"/>
        <v>0.93393398257225335</v>
      </c>
      <c r="AD185" s="577">
        <f t="shared" si="589"/>
        <v>0.92788252932364179</v>
      </c>
      <c r="AE185" s="577">
        <f t="shared" si="589"/>
        <v>0.92215567306320179</v>
      </c>
      <c r="AF185" s="577">
        <f t="shared" si="589"/>
        <v>0.91605695027532386</v>
      </c>
      <c r="AG185" s="577">
        <f t="shared" si="589"/>
        <v>0.90875015821545679</v>
      </c>
      <c r="AH185" s="577">
        <f t="shared" si="589"/>
        <v>0.90039782807928437</v>
      </c>
      <c r="AI185" s="577">
        <f t="shared" si="589"/>
        <v>0.89294929909635934</v>
      </c>
      <c r="AJ185" s="577">
        <f t="shared" si="589"/>
        <v>0.88495187489489457</v>
      </c>
      <c r="AK185" s="577">
        <f t="shared" si="589"/>
        <v>0.87528049340918135</v>
      </c>
      <c r="AL185" s="577">
        <f t="shared" si="589"/>
        <v>0.86410350503214173</v>
      </c>
      <c r="AM185" s="577">
        <f t="shared" si="589"/>
        <v>0.85375360770188546</v>
      </c>
      <c r="AN185" s="577">
        <f t="shared" si="589"/>
        <v>0.84249416316677728</v>
      </c>
      <c r="AO185" s="577">
        <f t="shared" si="589"/>
        <v>0.82867044214633878</v>
      </c>
      <c r="AP185" s="577">
        <f t="shared" si="589"/>
        <v>0.81240457208569028</v>
      </c>
      <c r="AQ185" s="577">
        <f t="shared" si="589"/>
        <v>0.79756697679188548</v>
      </c>
      <c r="AR185" s="577">
        <f t="shared" si="589"/>
        <v>0.78117218867295246</v>
      </c>
      <c r="AS185" s="577">
        <f t="shared" si="589"/>
        <v>0.76067326328223095</v>
      </c>
      <c r="AT185" s="577">
        <f>AVERAGE(AT175,AT180)</f>
        <v>0.73601417347881448</v>
      </c>
      <c r="AU185" s="577">
        <f t="shared" si="589"/>
        <v>0.70385502175799564</v>
      </c>
      <c r="AV185" s="577">
        <f t="shared" si="589"/>
        <v>0.66564478558037332</v>
      </c>
      <c r="AW185" s="577">
        <f t="shared" si="589"/>
        <v>0.61339828057223034</v>
      </c>
      <c r="AX185" s="577">
        <f t="shared" si="589"/>
        <v>0.54286895512323574</v>
      </c>
      <c r="AY185" s="577">
        <f t="shared" si="589"/>
        <v>0.48087345910584156</v>
      </c>
      <c r="AZ185" s="577">
        <f t="shared" si="589"/>
        <v>0.40366049706325263</v>
      </c>
      <c r="BA185" s="577">
        <f t="shared" si="589"/>
        <v>0.29129588100028453</v>
      </c>
      <c r="BB185" s="577">
        <f t="shared" ref="BB185:BV185" si="590">AVERAGE(BB175,BB180)</f>
        <v>0.12567552834628376</v>
      </c>
      <c r="BC185" s="577">
        <f>AVERAGE(BC175,BC180)</f>
        <v>9.3351504621426717E-2</v>
      </c>
      <c r="BD185" s="577">
        <f t="shared" si="590"/>
        <v>4.5807683357285703E-2</v>
      </c>
      <c r="BE185" s="577" t="e">
        <f t="shared" si="590"/>
        <v>#VALUE!</v>
      </c>
      <c r="BF185" s="577" t="e">
        <f t="shared" si="590"/>
        <v>#VALUE!</v>
      </c>
      <c r="BG185" s="577" t="e">
        <f t="shared" si="590"/>
        <v>#VALUE!</v>
      </c>
      <c r="BH185" s="577" t="e">
        <f t="shared" si="590"/>
        <v>#VALUE!</v>
      </c>
      <c r="BI185" s="577" t="e">
        <f t="shared" si="590"/>
        <v>#VALUE!</v>
      </c>
      <c r="BJ185" s="577" t="e">
        <f t="shared" si="590"/>
        <v>#VALUE!</v>
      </c>
      <c r="BK185" s="577" t="e">
        <f t="shared" si="590"/>
        <v>#VALUE!</v>
      </c>
      <c r="BL185" s="577" t="e">
        <f t="shared" si="590"/>
        <v>#VALUE!</v>
      </c>
      <c r="BM185" s="577" t="e">
        <f t="shared" si="590"/>
        <v>#VALUE!</v>
      </c>
      <c r="BN185" s="577" t="e">
        <f t="shared" si="590"/>
        <v>#VALUE!</v>
      </c>
      <c r="BO185" s="577" t="e">
        <f t="shared" si="590"/>
        <v>#VALUE!</v>
      </c>
      <c r="BP185" s="577" t="e">
        <f t="shared" si="590"/>
        <v>#VALUE!</v>
      </c>
      <c r="BQ185" s="577" t="e">
        <f t="shared" si="590"/>
        <v>#VALUE!</v>
      </c>
      <c r="BR185" s="577" t="e">
        <f t="shared" si="590"/>
        <v>#VALUE!</v>
      </c>
      <c r="BS185" s="577" t="e">
        <f t="shared" si="590"/>
        <v>#VALUE!</v>
      </c>
      <c r="BT185" s="577" t="e">
        <f t="shared" si="590"/>
        <v>#VALUE!</v>
      </c>
      <c r="BU185" s="577" t="e">
        <f t="shared" si="590"/>
        <v>#VALUE!</v>
      </c>
      <c r="BV185" s="577" t="e">
        <f t="shared" si="590"/>
        <v>#VALUE!</v>
      </c>
      <c r="BW185" s="577"/>
      <c r="BX185" s="577"/>
      <c r="BY185" s="577"/>
      <c r="BZ185" s="577"/>
      <c r="CA185" s="577"/>
      <c r="CB185" s="577"/>
      <c r="CC185" s="577"/>
      <c r="CD185" s="577"/>
      <c r="CE185" s="577"/>
      <c r="CF185" s="577"/>
      <c r="CG185" s="577"/>
      <c r="CH185" s="577"/>
      <c r="CI185" s="577"/>
      <c r="CJ185" s="577"/>
      <c r="CK185" s="577"/>
      <c r="CL185" s="577"/>
      <c r="CM185" s="577"/>
      <c r="CN185" s="577"/>
      <c r="CO185" s="577"/>
      <c r="CP185" s="577"/>
      <c r="CQ185" s="577"/>
      <c r="CR185" s="577"/>
      <c r="CS185" s="577"/>
      <c r="CT185" s="577"/>
      <c r="CU185" s="577"/>
      <c r="CV185" s="577"/>
      <c r="CW185" s="577"/>
      <c r="CX185" s="577"/>
      <c r="CY185" s="577"/>
      <c r="CZ185" s="577"/>
      <c r="DA185" s="577"/>
      <c r="DB185" s="577"/>
      <c r="DC185" s="577"/>
      <c r="DD185" s="577"/>
      <c r="DE185" s="577"/>
      <c r="DF185" s="577"/>
      <c r="DG185" s="577"/>
      <c r="DH185" s="577"/>
      <c r="DI185" s="577"/>
      <c r="DJ185" s="577"/>
    </row>
    <row r="186" spans="1:114" s="5" customFormat="1" x14ac:dyDescent="0.35">
      <c r="A186" s="5" t="s">
        <v>231</v>
      </c>
      <c r="B186" s="69" t="s">
        <v>242</v>
      </c>
      <c r="C186" s="575">
        <f t="shared" ref="C186:Z186" si="591">C176+C181</f>
        <v>3804.0891942986905</v>
      </c>
      <c r="D186" s="575">
        <f t="shared" si="591"/>
        <v>3705.9136745767278</v>
      </c>
      <c r="E186" s="575">
        <f t="shared" si="591"/>
        <v>3580.5064725111379</v>
      </c>
      <c r="F186" s="575">
        <f t="shared" si="591"/>
        <v>3497</v>
      </c>
      <c r="G186" s="575">
        <f t="shared" si="591"/>
        <v>3371.3883716048108</v>
      </c>
      <c r="H186" s="575">
        <f t="shared" si="591"/>
        <v>3277.0677263964271</v>
      </c>
      <c r="I186" s="575">
        <f t="shared" si="591"/>
        <v>3177.7958662164747</v>
      </c>
      <c r="J186" s="575">
        <f t="shared" si="591"/>
        <v>3073</v>
      </c>
      <c r="K186" s="575">
        <f t="shared" si="591"/>
        <v>3166.6202667092193</v>
      </c>
      <c r="L186" s="575">
        <f t="shared" si="591"/>
        <v>3058.3301221167667</v>
      </c>
      <c r="M186" s="575">
        <f t="shared" si="591"/>
        <v>2948.0241257144603</v>
      </c>
      <c r="N186" s="575">
        <f t="shared" si="591"/>
        <v>2980</v>
      </c>
      <c r="O186" s="575">
        <f t="shared" si="591"/>
        <v>3258.3945727893679</v>
      </c>
      <c r="P186" s="575">
        <f t="shared" si="591"/>
        <v>3170.2275804742189</v>
      </c>
      <c r="Q186" s="575">
        <f t="shared" si="591"/>
        <v>3075.0581555564236</v>
      </c>
      <c r="R186" s="575">
        <f t="shared" si="591"/>
        <v>3051</v>
      </c>
      <c r="S186" s="575">
        <f t="shared" si="591"/>
        <v>4162.9751179456571</v>
      </c>
      <c r="T186" s="575">
        <f t="shared" si="591"/>
        <v>4080.6241956847734</v>
      </c>
      <c r="U186" s="575">
        <f t="shared" si="591"/>
        <v>3992.2257179943308</v>
      </c>
      <c r="V186" s="575">
        <f t="shared" si="591"/>
        <v>3942</v>
      </c>
      <c r="W186" s="575">
        <f t="shared" si="591"/>
        <v>3999.1349134319289</v>
      </c>
      <c r="X186" s="575">
        <f t="shared" si="591"/>
        <v>3894.7414393235936</v>
      </c>
      <c r="Y186" s="575">
        <f t="shared" si="591"/>
        <v>3757.6828067015326</v>
      </c>
      <c r="Z186" s="575">
        <f t="shared" si="591"/>
        <v>3425</v>
      </c>
      <c r="AA186" s="575">
        <f t="shared" ref="AA186:BA186" si="592">AA176+AA181</f>
        <v>3321.6666666666665</v>
      </c>
      <c r="AB186" s="575">
        <f t="shared" si="592"/>
        <v>3217.1722846441944</v>
      </c>
      <c r="AC186" s="575">
        <f t="shared" si="592"/>
        <v>3094.8193434677237</v>
      </c>
      <c r="AD186" s="575">
        <f t="shared" si="592"/>
        <v>2972.5971212455015</v>
      </c>
      <c r="AE186" s="575">
        <f t="shared" si="592"/>
        <v>2864.1834045788351</v>
      </c>
      <c r="AF186" s="575">
        <f t="shared" si="592"/>
        <v>2755.7696879121686</v>
      </c>
      <c r="AG186" s="575">
        <f t="shared" si="592"/>
        <v>2634.532843467724</v>
      </c>
      <c r="AH186" s="575">
        <f t="shared" si="592"/>
        <v>2506.3015656899461</v>
      </c>
      <c r="AI186" s="575">
        <f t="shared" si="592"/>
        <v>2400.2709740232795</v>
      </c>
      <c r="AJ186" s="575">
        <f t="shared" si="592"/>
        <v>2294.2403823566128</v>
      </c>
      <c r="AK186" s="575">
        <f t="shared" si="592"/>
        <v>2175.6685379121682</v>
      </c>
      <c r="AL186" s="575">
        <f t="shared" si="592"/>
        <v>2050.2560101343902</v>
      </c>
      <c r="AM186" s="575">
        <f t="shared" si="592"/>
        <v>1943.8800268010568</v>
      </c>
      <c r="AN186" s="575">
        <f t="shared" si="592"/>
        <v>1837.5040434677235</v>
      </c>
      <c r="AO186" s="575">
        <f t="shared" si="592"/>
        <v>1718.5459545788347</v>
      </c>
      <c r="AP186" s="575">
        <f t="shared" si="592"/>
        <v>1592.724899023279</v>
      </c>
      <c r="AQ186" s="575">
        <f t="shared" si="592"/>
        <v>1489.377874023279</v>
      </c>
      <c r="AR186" s="575">
        <f t="shared" si="592"/>
        <v>1386.030849023279</v>
      </c>
      <c r="AS186" s="575">
        <f t="shared" si="592"/>
        <v>1270.4599823566123</v>
      </c>
      <c r="AT186" s="575">
        <f t="shared" si="592"/>
        <v>1148.2215656899457</v>
      </c>
      <c r="AU186" s="575">
        <f t="shared" si="592"/>
        <v>1011.1062406899457</v>
      </c>
      <c r="AV186" s="575">
        <f t="shared" si="592"/>
        <v>873.99091568994572</v>
      </c>
      <c r="AW186" s="575">
        <f t="shared" si="592"/>
        <v>720.65764902327908</v>
      </c>
      <c r="AX186" s="575">
        <f t="shared" si="592"/>
        <v>558.47823235661235</v>
      </c>
      <c r="AY186" s="575">
        <f t="shared" si="592"/>
        <v>445.95133235661234</v>
      </c>
      <c r="AZ186" s="575">
        <f t="shared" si="592"/>
        <v>333.42443235661233</v>
      </c>
      <c r="BA186" s="575">
        <f t="shared" si="592"/>
        <v>207.58789902327899</v>
      </c>
      <c r="BB186" s="575">
        <f t="shared" ref="BB186:BV186" si="593">BB176+BB181</f>
        <v>74.491565689945645</v>
      </c>
      <c r="BC186" s="575">
        <f t="shared" si="593"/>
        <v>46.475662704871013</v>
      </c>
      <c r="BD186" s="575">
        <f t="shared" si="593"/>
        <v>18.459759719796384</v>
      </c>
      <c r="BE186" s="575" t="e">
        <f t="shared" si="593"/>
        <v>#VALUE!</v>
      </c>
      <c r="BF186" s="575" t="e">
        <f t="shared" si="593"/>
        <v>#VALUE!</v>
      </c>
      <c r="BG186" s="575" t="e">
        <f t="shared" si="593"/>
        <v>#VALUE!</v>
      </c>
      <c r="BH186" s="575" t="e">
        <f t="shared" si="593"/>
        <v>#VALUE!</v>
      </c>
      <c r="BI186" s="575" t="e">
        <f t="shared" si="593"/>
        <v>#VALUE!</v>
      </c>
      <c r="BJ186" s="575" t="e">
        <f t="shared" si="593"/>
        <v>#VALUE!</v>
      </c>
      <c r="BK186" s="575" t="e">
        <f t="shared" si="593"/>
        <v>#VALUE!</v>
      </c>
      <c r="BL186" s="575" t="e">
        <f t="shared" si="593"/>
        <v>#VALUE!</v>
      </c>
      <c r="BM186" s="575" t="e">
        <f t="shared" si="593"/>
        <v>#VALUE!</v>
      </c>
      <c r="BN186" s="575" t="e">
        <f t="shared" si="593"/>
        <v>#VALUE!</v>
      </c>
      <c r="BO186" s="575" t="e">
        <f t="shared" si="593"/>
        <v>#VALUE!</v>
      </c>
      <c r="BP186" s="575" t="e">
        <f t="shared" si="593"/>
        <v>#VALUE!</v>
      </c>
      <c r="BQ186" s="575" t="e">
        <f t="shared" si="593"/>
        <v>#VALUE!</v>
      </c>
      <c r="BR186" s="575" t="e">
        <f t="shared" si="593"/>
        <v>#VALUE!</v>
      </c>
      <c r="BS186" s="575" t="e">
        <f t="shared" si="593"/>
        <v>#VALUE!</v>
      </c>
      <c r="BT186" s="575" t="e">
        <f t="shared" si="593"/>
        <v>#VALUE!</v>
      </c>
      <c r="BU186" s="575" t="e">
        <f t="shared" si="593"/>
        <v>#VALUE!</v>
      </c>
      <c r="BV186" s="575" t="e">
        <f t="shared" si="593"/>
        <v>#VALUE!</v>
      </c>
      <c r="BW186" s="575"/>
      <c r="BX186" s="575"/>
      <c r="BY186" s="575"/>
      <c r="BZ186" s="575"/>
      <c r="CA186" s="575"/>
      <c r="CB186" s="575"/>
      <c r="CC186" s="575"/>
      <c r="CD186" s="575"/>
      <c r="CE186" s="575"/>
      <c r="CF186" s="575"/>
      <c r="CG186" s="575"/>
      <c r="CH186" s="575"/>
      <c r="CI186" s="575"/>
      <c r="CJ186" s="575"/>
      <c r="CK186" s="575"/>
      <c r="CL186" s="575"/>
      <c r="CM186" s="575"/>
      <c r="CN186" s="575"/>
      <c r="CO186" s="575"/>
      <c r="CP186" s="575"/>
      <c r="CQ186" s="575"/>
      <c r="CR186" s="575"/>
      <c r="CS186" s="575"/>
      <c r="CT186" s="575"/>
      <c r="CU186" s="575"/>
      <c r="CV186" s="575"/>
      <c r="CW186" s="575"/>
      <c r="CX186" s="575"/>
      <c r="CY186" s="575"/>
      <c r="CZ186" s="575"/>
      <c r="DA186" s="575"/>
      <c r="DB186" s="575"/>
      <c r="DC186" s="575"/>
      <c r="DD186" s="575"/>
      <c r="DE186" s="575"/>
      <c r="DF186" s="575"/>
      <c r="DG186" s="575"/>
      <c r="DH186" s="575"/>
      <c r="DI186" s="575"/>
      <c r="DJ186" s="575"/>
    </row>
    <row r="187" spans="1:114" s="5" customFormat="1" x14ac:dyDescent="0.35">
      <c r="B187" s="44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  <c r="U187" s="375"/>
      <c r="V187" s="375"/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75"/>
      <c r="AJ187" s="375"/>
      <c r="AK187" s="375"/>
      <c r="AL187" s="375"/>
      <c r="AM187" s="375"/>
      <c r="AN187" s="375"/>
      <c r="AO187" s="375"/>
      <c r="AP187" s="375"/>
      <c r="AQ187" s="375"/>
      <c r="AR187" s="375"/>
      <c r="AS187" s="375"/>
      <c r="AT187" s="375"/>
      <c r="AU187" s="375"/>
      <c r="AV187" s="375"/>
      <c r="AW187" s="375"/>
      <c r="AX187" s="375"/>
      <c r="AY187" s="375"/>
      <c r="AZ187" s="375"/>
      <c r="BA187" s="375"/>
      <c r="BB187" s="375"/>
      <c r="BC187" s="375"/>
      <c r="BD187" s="375"/>
      <c r="BE187" s="375"/>
      <c r="BF187" s="375"/>
      <c r="BG187" s="375"/>
      <c r="BH187" s="375"/>
      <c r="BI187" s="375"/>
      <c r="BJ187" s="375"/>
      <c r="BK187" s="375"/>
      <c r="BL187" s="375"/>
      <c r="BM187" s="375"/>
      <c r="BN187" s="375"/>
      <c r="BO187" s="375"/>
      <c r="BP187" s="375"/>
      <c r="BQ187" s="375"/>
      <c r="BR187" s="375"/>
      <c r="BS187" s="375"/>
      <c r="BT187" s="375"/>
      <c r="BU187" s="375"/>
      <c r="BV187" s="375"/>
      <c r="BW187" s="375"/>
      <c r="BX187" s="375"/>
      <c r="BY187" s="375"/>
      <c r="BZ187" s="375"/>
      <c r="CA187" s="375"/>
      <c r="CB187" s="375"/>
      <c r="CC187" s="375"/>
      <c r="CD187" s="375"/>
      <c r="CE187" s="375"/>
      <c r="CF187" s="375"/>
      <c r="CG187" s="375"/>
      <c r="CH187" s="375"/>
      <c r="CI187" s="375"/>
      <c r="CJ187" s="375"/>
      <c r="CK187" s="375"/>
      <c r="CL187" s="375"/>
      <c r="CM187" s="375"/>
      <c r="CN187" s="375"/>
      <c r="CO187" s="375"/>
      <c r="CP187" s="375"/>
      <c r="CQ187" s="375"/>
      <c r="CR187" s="375"/>
      <c r="CS187" s="375"/>
      <c r="CT187" s="375"/>
      <c r="CU187" s="375"/>
      <c r="CV187" s="375"/>
      <c r="CW187" s="375"/>
      <c r="CX187" s="375"/>
      <c r="CY187" s="375"/>
      <c r="CZ187" s="375"/>
      <c r="DA187" s="375"/>
      <c r="DB187" s="375"/>
      <c r="DC187" s="375"/>
      <c r="DD187" s="375"/>
      <c r="DE187" s="375"/>
      <c r="DF187" s="375"/>
      <c r="DG187" s="375"/>
      <c r="DH187" s="375"/>
      <c r="DI187" s="375"/>
      <c r="DJ187" s="375"/>
    </row>
    <row r="188" spans="1:114" x14ac:dyDescent="0.35">
      <c r="B188" s="70"/>
      <c r="C188" s="317"/>
      <c r="D188" s="318"/>
      <c r="E188" s="318"/>
      <c r="F188" s="318"/>
      <c r="G188" s="318"/>
      <c r="H188" s="318"/>
      <c r="I188" s="318"/>
      <c r="J188" s="318"/>
      <c r="K188" s="318"/>
      <c r="L188" s="318"/>
      <c r="M188" s="318"/>
      <c r="N188" s="318"/>
      <c r="O188" s="318"/>
      <c r="P188" s="318"/>
      <c r="Q188" s="110"/>
      <c r="R188" s="110"/>
      <c r="S188" s="318"/>
      <c r="T188" s="109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</row>
    <row r="189" spans="1:114" x14ac:dyDescent="0.35">
      <c r="B189" s="70"/>
      <c r="C189" s="317"/>
      <c r="D189" s="318"/>
      <c r="E189" s="318"/>
      <c r="F189" s="318"/>
      <c r="G189" s="318"/>
      <c r="H189" s="318"/>
      <c r="I189" s="318"/>
      <c r="J189" s="318"/>
      <c r="K189" s="318"/>
      <c r="L189" s="318"/>
      <c r="M189" s="318"/>
      <c r="N189" s="318"/>
      <c r="O189" s="318"/>
      <c r="P189" s="318"/>
      <c r="Q189" s="110"/>
      <c r="R189" s="110"/>
      <c r="S189" s="318"/>
      <c r="T189" s="109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</row>
    <row r="190" spans="1:114" x14ac:dyDescent="0.35">
      <c r="A190" s="5"/>
      <c r="B190" s="314" t="s">
        <v>268</v>
      </c>
      <c r="C190" s="440"/>
      <c r="D190" s="441"/>
      <c r="E190" s="441"/>
      <c r="F190" s="441"/>
      <c r="G190" s="441"/>
      <c r="H190" s="441"/>
      <c r="I190" s="441"/>
      <c r="J190" s="441"/>
      <c r="K190" s="441"/>
      <c r="L190" s="441"/>
      <c r="M190" s="441"/>
      <c r="N190" s="441"/>
      <c r="O190" s="441"/>
      <c r="P190" s="441"/>
      <c r="Q190" s="443"/>
      <c r="R190" s="443"/>
      <c r="S190" s="441"/>
      <c r="T190" s="442"/>
      <c r="U190" s="443"/>
      <c r="V190" s="443"/>
      <c r="W190" s="443"/>
      <c r="X190" s="443"/>
      <c r="Y190" s="443"/>
      <c r="Z190" s="443"/>
      <c r="AA190" s="443"/>
      <c r="AB190" s="443"/>
      <c r="AC190" s="443"/>
      <c r="AD190" s="443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</row>
    <row r="191" spans="1:114" x14ac:dyDescent="0.35">
      <c r="A191" s="5" t="s">
        <v>269</v>
      </c>
      <c r="B191" s="69" t="s">
        <v>270</v>
      </c>
      <c r="C191" s="451">
        <f t="shared" ref="C191:AC191" si="594">C327*1000</f>
        <v>2884000</v>
      </c>
      <c r="D191" s="451">
        <f t="shared" si="594"/>
        <v>3725000</v>
      </c>
      <c r="E191" s="451">
        <f t="shared" si="594"/>
        <v>2692000</v>
      </c>
      <c r="F191" s="451">
        <f t="shared" si="594"/>
        <v>2596000</v>
      </c>
      <c r="G191" s="451">
        <f t="shared" si="594"/>
        <v>2526000</v>
      </c>
      <c r="H191" s="451">
        <f t="shared" si="594"/>
        <v>2763000</v>
      </c>
      <c r="I191" s="451">
        <f t="shared" si="594"/>
        <v>3295000</v>
      </c>
      <c r="J191" s="451">
        <f t="shared" si="594"/>
        <v>3132000</v>
      </c>
      <c r="K191" s="451">
        <f t="shared" si="594"/>
        <v>2747000</v>
      </c>
      <c r="L191" s="451">
        <f t="shared" si="594"/>
        <v>2793000</v>
      </c>
      <c r="M191" s="451">
        <f t="shared" si="594"/>
        <v>3112000</v>
      </c>
      <c r="N191" s="451">
        <f t="shared" si="594"/>
        <v>3354000</v>
      </c>
      <c r="O191" s="451">
        <f t="shared" si="594"/>
        <v>3482000</v>
      </c>
      <c r="P191" s="451">
        <f t="shared" si="594"/>
        <v>3470000</v>
      </c>
      <c r="Q191" s="451">
        <f t="shared" si="594"/>
        <v>3367000</v>
      </c>
      <c r="R191" s="451">
        <f t="shared" si="594"/>
        <v>3572000</v>
      </c>
      <c r="S191" s="451">
        <f t="shared" si="594"/>
        <v>3332000</v>
      </c>
      <c r="T191" s="451">
        <f t="shared" si="594"/>
        <v>3240000</v>
      </c>
      <c r="U191" s="451">
        <f t="shared" si="594"/>
        <v>3370000</v>
      </c>
      <c r="V191" s="451">
        <f t="shared" si="594"/>
        <v>3089000</v>
      </c>
      <c r="W191" s="451">
        <f t="shared" si="594"/>
        <v>3204000</v>
      </c>
      <c r="X191" s="451">
        <f t="shared" si="594"/>
        <v>3410000</v>
      </c>
      <c r="Y191" s="451">
        <f t="shared" si="594"/>
        <v>3546000</v>
      </c>
      <c r="Z191" s="451">
        <f t="shared" si="594"/>
        <v>3213000</v>
      </c>
      <c r="AA191" s="451">
        <f t="shared" si="594"/>
        <v>3230000</v>
      </c>
      <c r="AB191" s="451">
        <f t="shared" si="594"/>
        <v>2929000</v>
      </c>
      <c r="AC191" s="451">
        <f t="shared" si="594"/>
        <v>3014000</v>
      </c>
      <c r="AD191" s="451">
        <f t="shared" ref="AD191:BV191" si="595">AD198/(AD192/g_troz)/AD197</f>
        <v>3424807.2552552545</v>
      </c>
      <c r="AE191" s="451">
        <f t="shared" si="595"/>
        <v>3037877.0460751704</v>
      </c>
      <c r="AF191" s="451">
        <f t="shared" si="595"/>
        <v>3037877.0460751704</v>
      </c>
      <c r="AG191" s="451">
        <f t="shared" si="595"/>
        <v>3397195.8364711585</v>
      </c>
      <c r="AH191" s="451">
        <f t="shared" si="595"/>
        <v>3593187.9039598792</v>
      </c>
      <c r="AI191" s="451">
        <f t="shared" si="595"/>
        <v>2971099.1423373329</v>
      </c>
      <c r="AJ191" s="451">
        <f t="shared" si="595"/>
        <v>2971099.1423373329</v>
      </c>
      <c r="AK191" s="451">
        <f t="shared" si="595"/>
        <v>3322519.4710008884</v>
      </c>
      <c r="AL191" s="451">
        <f t="shared" si="595"/>
        <v>3514203.2866355553</v>
      </c>
      <c r="AM191" s="451">
        <f t="shared" si="595"/>
        <v>2980777.4141310989</v>
      </c>
      <c r="AN191" s="451">
        <f t="shared" si="595"/>
        <v>2980777.4141310989</v>
      </c>
      <c r="AO191" s="451">
        <f t="shared" si="595"/>
        <v>3333342.4846197227</v>
      </c>
      <c r="AP191" s="451">
        <f t="shared" si="595"/>
        <v>3525650.7048862455</v>
      </c>
      <c r="AQ191" s="451">
        <f>AQ198/(AQ192/g_troz)/AQ197</f>
        <v>2895902.5175103783</v>
      </c>
      <c r="AR191" s="451">
        <f t="shared" si="595"/>
        <v>2895902.5175103783</v>
      </c>
      <c r="AS191" s="451">
        <f t="shared" si="595"/>
        <v>3238428.6217320352</v>
      </c>
      <c r="AT191" s="451">
        <f t="shared" si="595"/>
        <v>3425261.0422165762</v>
      </c>
      <c r="AU191" s="451">
        <f t="shared" si="595"/>
        <v>3842129.1261819452</v>
      </c>
      <c r="AV191" s="451">
        <f t="shared" si="595"/>
        <v>3842129.1261819452</v>
      </c>
      <c r="AW191" s="451">
        <f t="shared" si="595"/>
        <v>4296574.5066980897</v>
      </c>
      <c r="AX191" s="451">
        <f t="shared" si="595"/>
        <v>4544453.8051614407</v>
      </c>
      <c r="AY191" s="451">
        <f t="shared" si="595"/>
        <v>3153133.1743476749</v>
      </c>
      <c r="AZ191" s="451">
        <f t="shared" si="595"/>
        <v>3153133.1743476749</v>
      </c>
      <c r="BA191" s="451">
        <f t="shared" si="595"/>
        <v>3526084.4100232064</v>
      </c>
      <c r="BB191" s="451">
        <f t="shared" si="595"/>
        <v>3729512.3567553149</v>
      </c>
      <c r="BC191" s="451">
        <f t="shared" si="595"/>
        <v>2950870.2625374855</v>
      </c>
      <c r="BD191" s="451">
        <f t="shared" si="595"/>
        <v>2950870.2625374855</v>
      </c>
      <c r="BE191" s="451">
        <f t="shared" si="595"/>
        <v>3299897.9279989074</v>
      </c>
      <c r="BF191" s="451">
        <f t="shared" si="595"/>
        <v>3490276.6546142302</v>
      </c>
      <c r="BG191" s="451">
        <f t="shared" si="595"/>
        <v>3104747.9820272019</v>
      </c>
      <c r="BH191" s="451">
        <f t="shared" si="595"/>
        <v>3104747.9820272019</v>
      </c>
      <c r="BI191" s="451">
        <f t="shared" si="595"/>
        <v>3471976.2379659032</v>
      </c>
      <c r="BJ191" s="451">
        <f t="shared" si="595"/>
        <v>3672282.5593870133</v>
      </c>
      <c r="BK191" s="451">
        <f t="shared" si="595"/>
        <v>2567418.6817378127</v>
      </c>
      <c r="BL191" s="451">
        <f t="shared" si="595"/>
        <v>2567418.6817378127</v>
      </c>
      <c r="BM191" s="451">
        <f t="shared" si="595"/>
        <v>2871091.8591476614</v>
      </c>
      <c r="BN191" s="451">
        <f t="shared" si="595"/>
        <v>3036731.7740984876</v>
      </c>
      <c r="BO191" s="451">
        <f t="shared" si="595"/>
        <v>2298991.6100198831</v>
      </c>
      <c r="BP191" s="451">
        <f t="shared" si="595"/>
        <v>2298991.6100198831</v>
      </c>
      <c r="BQ191" s="451">
        <f t="shared" si="595"/>
        <v>2570915.3488394395</v>
      </c>
      <c r="BR191" s="451">
        <f t="shared" si="595"/>
        <v>2719237.3881955612</v>
      </c>
      <c r="BS191" s="451">
        <f t="shared" si="595"/>
        <v>2537556.9010197367</v>
      </c>
      <c r="BT191" s="451">
        <f t="shared" si="595"/>
        <v>2537556.9010197367</v>
      </c>
      <c r="BU191" s="451">
        <f t="shared" si="595"/>
        <v>2837698.0398500282</v>
      </c>
      <c r="BV191" s="451">
        <f t="shared" si="595"/>
        <v>3001411.3883029148</v>
      </c>
    </row>
    <row r="192" spans="1:114" x14ac:dyDescent="0.35">
      <c r="A192" s="5" t="s">
        <v>230</v>
      </c>
      <c r="B192" s="69" t="s">
        <v>271</v>
      </c>
      <c r="C192" s="431">
        <f t="shared" ref="C192:AC192" si="596">C328</f>
        <v>0.89</v>
      </c>
      <c r="D192" s="431">
        <f t="shared" si="596"/>
        <v>0.96</v>
      </c>
      <c r="E192" s="431">
        <f t="shared" si="596"/>
        <v>1.17</v>
      </c>
      <c r="F192" s="431">
        <f t="shared" si="596"/>
        <v>1.28</v>
      </c>
      <c r="G192" s="431">
        <f t="shared" si="596"/>
        <v>1.33</v>
      </c>
      <c r="H192" s="431">
        <f t="shared" si="596"/>
        <v>1.23</v>
      </c>
      <c r="I192" s="431">
        <f t="shared" si="596"/>
        <v>1.23</v>
      </c>
      <c r="J192" s="431">
        <f t="shared" si="596"/>
        <v>1.18</v>
      </c>
      <c r="K192" s="431">
        <f t="shared" si="596"/>
        <v>1.21</v>
      </c>
      <c r="L192" s="431">
        <f t="shared" si="596"/>
        <v>1.24</v>
      </c>
      <c r="M192" s="431">
        <f t="shared" si="596"/>
        <v>1.3</v>
      </c>
      <c r="N192" s="431">
        <f t="shared" si="596"/>
        <v>1.1599999999999999</v>
      </c>
      <c r="O192" s="431">
        <f t="shared" si="596"/>
        <v>1.07</v>
      </c>
      <c r="P192" s="431">
        <f t="shared" si="596"/>
        <v>1.1100000000000001</v>
      </c>
      <c r="Q192" s="431">
        <f t="shared" si="596"/>
        <v>1.04</v>
      </c>
      <c r="R192" s="431">
        <f t="shared" si="596"/>
        <v>1.06</v>
      </c>
      <c r="S192" s="431">
        <f t="shared" si="596"/>
        <v>1.23</v>
      </c>
      <c r="T192" s="431">
        <f t="shared" si="596"/>
        <v>1.1399999999999999</v>
      </c>
      <c r="U192" s="431">
        <f t="shared" si="596"/>
        <v>1.08</v>
      </c>
      <c r="V192" s="431">
        <f t="shared" si="596"/>
        <v>1.27</v>
      </c>
      <c r="W192" s="431">
        <f t="shared" si="596"/>
        <v>1.08</v>
      </c>
      <c r="X192" s="431">
        <f t="shared" si="596"/>
        <v>0.98</v>
      </c>
      <c r="Y192" s="431">
        <f t="shared" si="596"/>
        <v>1.03</v>
      </c>
      <c r="Z192" s="431">
        <f t="shared" si="596"/>
        <v>1.07</v>
      </c>
      <c r="AA192" s="431">
        <f t="shared" si="596"/>
        <v>1.01</v>
      </c>
      <c r="AB192" s="431">
        <f t="shared" si="596"/>
        <v>1.1100000000000001</v>
      </c>
      <c r="AC192" s="431">
        <f t="shared" si="596"/>
        <v>1.26</v>
      </c>
      <c r="AD192" s="431">
        <f>'General Assumptions'!$E$32</f>
        <v>1.1100000000000001</v>
      </c>
      <c r="AE192" s="431">
        <f>'General Assumptions'!$E$32</f>
        <v>1.1100000000000001</v>
      </c>
      <c r="AF192" s="431">
        <f>'General Assumptions'!$E$32</f>
        <v>1.1100000000000001</v>
      </c>
      <c r="AG192" s="431">
        <f>'General Assumptions'!$E$32</f>
        <v>1.1100000000000001</v>
      </c>
      <c r="AH192" s="431">
        <f>'General Assumptions'!$E$32</f>
        <v>1.1100000000000001</v>
      </c>
      <c r="AI192" s="431">
        <f>'General Assumptions'!$E$32</f>
        <v>1.1100000000000001</v>
      </c>
      <c r="AJ192" s="431">
        <f>'General Assumptions'!$E$32</f>
        <v>1.1100000000000001</v>
      </c>
      <c r="AK192" s="431">
        <f>'General Assumptions'!$E$32</f>
        <v>1.1100000000000001</v>
      </c>
      <c r="AL192" s="431">
        <f>'General Assumptions'!$E$32</f>
        <v>1.1100000000000001</v>
      </c>
      <c r="AM192" s="431">
        <f>'General Assumptions'!$E$32</f>
        <v>1.1100000000000001</v>
      </c>
      <c r="AN192" s="431">
        <f>'General Assumptions'!$E$32</f>
        <v>1.1100000000000001</v>
      </c>
      <c r="AO192" s="431">
        <f>'General Assumptions'!$E$32</f>
        <v>1.1100000000000001</v>
      </c>
      <c r="AP192" s="431">
        <f>'General Assumptions'!$E$32</f>
        <v>1.1100000000000001</v>
      </c>
      <c r="AQ192" s="431">
        <f>'General Assumptions'!$E$32</f>
        <v>1.1100000000000001</v>
      </c>
      <c r="AR192" s="431">
        <f>'General Assumptions'!$E$32</f>
        <v>1.1100000000000001</v>
      </c>
      <c r="AS192" s="431">
        <f>'General Assumptions'!$E$32</f>
        <v>1.1100000000000001</v>
      </c>
      <c r="AT192" s="431">
        <f>'General Assumptions'!$E$32</f>
        <v>1.1100000000000001</v>
      </c>
      <c r="AU192" s="431">
        <f>'General Assumptions'!$E$32</f>
        <v>1.1100000000000001</v>
      </c>
      <c r="AV192" s="431">
        <f>'General Assumptions'!$E$32</f>
        <v>1.1100000000000001</v>
      </c>
      <c r="AW192" s="431">
        <f>'General Assumptions'!$E$32</f>
        <v>1.1100000000000001</v>
      </c>
      <c r="AX192" s="431">
        <f>'General Assumptions'!$E$32</f>
        <v>1.1100000000000001</v>
      </c>
      <c r="AY192" s="431">
        <f>'General Assumptions'!$E$32</f>
        <v>1.1100000000000001</v>
      </c>
      <c r="AZ192" s="431">
        <f>'General Assumptions'!$E$32</f>
        <v>1.1100000000000001</v>
      </c>
      <c r="BA192" s="431">
        <f>'General Assumptions'!$E$32</f>
        <v>1.1100000000000001</v>
      </c>
      <c r="BB192" s="431">
        <f>'General Assumptions'!$E$32</f>
        <v>1.1100000000000001</v>
      </c>
      <c r="BC192" s="152">
        <f>'General Assumptions'!$E$36</f>
        <v>0.29530000000000001</v>
      </c>
      <c r="BD192" s="152">
        <f>'General Assumptions'!$E$36</f>
        <v>0.29530000000000001</v>
      </c>
      <c r="BE192" s="152">
        <f>'General Assumptions'!$E$36</f>
        <v>0.29530000000000001</v>
      </c>
      <c r="BF192" s="152">
        <f>'General Assumptions'!$E$36</f>
        <v>0.29530000000000001</v>
      </c>
      <c r="BG192" s="152">
        <f>'General Assumptions'!$E$36</f>
        <v>0.29530000000000001</v>
      </c>
      <c r="BH192" s="152">
        <f>'General Assumptions'!$E$36</f>
        <v>0.29530000000000001</v>
      </c>
      <c r="BI192" s="152">
        <f>'General Assumptions'!$E$36</f>
        <v>0.29530000000000001</v>
      </c>
      <c r="BJ192" s="152">
        <f>'General Assumptions'!$E$36</f>
        <v>0.29530000000000001</v>
      </c>
      <c r="BK192" s="152">
        <f>'General Assumptions'!$E$36</f>
        <v>0.29530000000000001</v>
      </c>
      <c r="BL192" s="152">
        <f>'General Assumptions'!$E$36</f>
        <v>0.29530000000000001</v>
      </c>
      <c r="BM192" s="152">
        <f>'General Assumptions'!$E$36</f>
        <v>0.29530000000000001</v>
      </c>
      <c r="BN192" s="152">
        <f>'General Assumptions'!$E$36</f>
        <v>0.29530000000000001</v>
      </c>
      <c r="BO192" s="152">
        <f>'General Assumptions'!$E$36</f>
        <v>0.29530000000000001</v>
      </c>
      <c r="BP192" s="152">
        <f>'General Assumptions'!$E$36</f>
        <v>0.29530000000000001</v>
      </c>
      <c r="BQ192" s="152">
        <f>'General Assumptions'!$E$36</f>
        <v>0.29530000000000001</v>
      </c>
      <c r="BR192" s="152">
        <f>'General Assumptions'!$E$36</f>
        <v>0.29530000000000001</v>
      </c>
      <c r="BS192" s="152">
        <f>'General Assumptions'!$E$36</f>
        <v>0.29530000000000001</v>
      </c>
      <c r="BT192" s="152">
        <f>'General Assumptions'!$E$36</f>
        <v>0.29530000000000001</v>
      </c>
      <c r="BU192" s="152">
        <f>'General Assumptions'!$E$36</f>
        <v>0.29530000000000001</v>
      </c>
      <c r="BV192" s="152">
        <f>'General Assumptions'!$E$36</f>
        <v>0.29530000000000001</v>
      </c>
    </row>
    <row r="193" spans="1:114" x14ac:dyDescent="0.35">
      <c r="A193" s="5"/>
      <c r="B193" s="322"/>
      <c r="C193" s="317"/>
      <c r="D193" s="317"/>
      <c r="E193" s="317"/>
      <c r="F193" s="317"/>
      <c r="G193" s="317"/>
      <c r="H193" s="317"/>
      <c r="I193" s="317"/>
      <c r="J193" s="317"/>
      <c r="K193" s="317"/>
      <c r="L193" s="317"/>
      <c r="M193" s="317"/>
      <c r="N193" s="317"/>
      <c r="O193" s="317"/>
      <c r="P193" s="317"/>
      <c r="Q193" s="317"/>
      <c r="R193" s="317"/>
      <c r="S193" s="317"/>
      <c r="T193" s="317"/>
      <c r="U193" s="317"/>
      <c r="V193" s="317"/>
      <c r="W193" s="317"/>
      <c r="X193" s="317"/>
      <c r="Y193" s="317"/>
      <c r="Z193" s="317"/>
      <c r="AA193" s="317"/>
      <c r="AB193" s="317"/>
      <c r="AC193" s="317"/>
      <c r="AD193" s="110"/>
      <c r="BF193" s="69" t="s">
        <v>93</v>
      </c>
    </row>
    <row r="194" spans="1:114" x14ac:dyDescent="0.35">
      <c r="A194" s="5"/>
      <c r="B194" s="322"/>
      <c r="C194" s="317"/>
      <c r="D194" s="317"/>
      <c r="E194" s="317"/>
      <c r="F194" s="317"/>
      <c r="G194" s="317"/>
      <c r="H194" s="317"/>
      <c r="I194" s="317"/>
      <c r="J194" s="317"/>
      <c r="K194" s="317"/>
      <c r="L194" s="317"/>
      <c r="M194" s="317"/>
      <c r="N194" s="317"/>
      <c r="O194" s="317"/>
      <c r="P194" s="317"/>
      <c r="Q194" s="317"/>
      <c r="R194" s="317"/>
      <c r="S194" s="317"/>
      <c r="T194" s="317"/>
      <c r="U194" s="317"/>
      <c r="V194" s="317"/>
      <c r="W194" s="317"/>
      <c r="X194" s="317"/>
      <c r="Y194" s="317"/>
      <c r="Z194" s="317"/>
      <c r="AA194" s="317"/>
      <c r="AB194" s="317"/>
      <c r="AC194" s="317"/>
      <c r="AD194" s="110"/>
    </row>
    <row r="195" spans="1:114" x14ac:dyDescent="0.35">
      <c r="A195" s="5"/>
      <c r="B195" s="314" t="s">
        <v>272</v>
      </c>
      <c r="C195" s="440"/>
      <c r="D195" s="441"/>
      <c r="E195" s="441"/>
      <c r="F195" s="441"/>
      <c r="G195" s="441"/>
      <c r="H195" s="441"/>
      <c r="I195" s="441"/>
      <c r="J195" s="441"/>
      <c r="K195" s="441"/>
      <c r="L195" s="441"/>
      <c r="M195" s="441"/>
      <c r="N195" s="441"/>
      <c r="O195" s="441"/>
      <c r="P195" s="441"/>
      <c r="Q195" s="443"/>
      <c r="R195" s="443"/>
      <c r="S195" s="441"/>
      <c r="T195" s="442"/>
      <c r="U195" s="443"/>
      <c r="V195" s="443"/>
      <c r="W195" s="443"/>
      <c r="X195" s="443"/>
      <c r="Y195" s="443"/>
      <c r="Z195" s="443"/>
      <c r="AA195" s="443"/>
      <c r="AB195" s="443"/>
      <c r="AC195" s="443"/>
      <c r="AD195" s="443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</row>
    <row r="196" spans="1:114" x14ac:dyDescent="0.35">
      <c r="A196" s="5" t="s">
        <v>81</v>
      </c>
      <c r="B196" s="69" t="s">
        <v>273</v>
      </c>
      <c r="C196" s="470">
        <f>C191*C192/g_troz</f>
        <v>82523.250262491551</v>
      </c>
      <c r="D196" s="470">
        <f t="shared" ref="D196:AB196" si="597">D191*D192/g_troz</f>
        <v>114971.06972941366</v>
      </c>
      <c r="E196" s="470">
        <f t="shared" si="597"/>
        <v>101263.27742241343</v>
      </c>
      <c r="F196" s="470">
        <f t="shared" si="597"/>
        <v>106833.07275796255</v>
      </c>
      <c r="G196" s="470">
        <f t="shared" si="597"/>
        <v>108013.00515703119</v>
      </c>
      <c r="H196" s="470">
        <f t="shared" si="597"/>
        <v>109263.99070601651</v>
      </c>
      <c r="I196" s="470">
        <f t="shared" si="597"/>
        <v>130302.15323066391</v>
      </c>
      <c r="J196" s="470">
        <f t="shared" si="597"/>
        <v>118821.44313847255</v>
      </c>
      <c r="K196" s="470">
        <f t="shared" si="597"/>
        <v>106864.90199706549</v>
      </c>
      <c r="L196" s="470">
        <f t="shared" si="597"/>
        <v>111348.32360606066</v>
      </c>
      <c r="M196" s="470">
        <f t="shared" si="597"/>
        <v>130069.06031804136</v>
      </c>
      <c r="N196" s="470">
        <f t="shared" si="597"/>
        <v>125086.98062976675</v>
      </c>
      <c r="O196" s="470">
        <f t="shared" si="597"/>
        <v>119785.32252060002</v>
      </c>
      <c r="P196" s="470">
        <f t="shared" si="597"/>
        <v>123835.03055838442</v>
      </c>
      <c r="Q196" s="470">
        <f t="shared" si="597"/>
        <v>112581.62624443322</v>
      </c>
      <c r="R196" s="470">
        <f t="shared" si="597"/>
        <v>121733.0147477275</v>
      </c>
      <c r="S196" s="470">
        <f t="shared" si="597"/>
        <v>131765.33370700217</v>
      </c>
      <c r="T196" s="470">
        <f t="shared" si="597"/>
        <v>118751.99752588429</v>
      </c>
      <c r="U196" s="470">
        <f t="shared" si="597"/>
        <v>117015.85721117842</v>
      </c>
      <c r="V196" s="470">
        <f t="shared" si="597"/>
        <v>126128.34331112463</v>
      </c>
      <c r="W196" s="470">
        <f t="shared" si="597"/>
        <v>111251.87136635478</v>
      </c>
      <c r="X196" s="470">
        <f t="shared" si="597"/>
        <v>107441.36488304099</v>
      </c>
      <c r="Y196" s="470">
        <f t="shared" si="597"/>
        <v>117426.74375232546</v>
      </c>
      <c r="Z196" s="470">
        <f>Z191*Z192/g_troz</f>
        <v>110531.37313575183</v>
      </c>
      <c r="AA196" s="470">
        <f t="shared" si="597"/>
        <v>104885.38053083506</v>
      </c>
      <c r="AB196" s="470">
        <f t="shared" si="597"/>
        <v>104528.18573645763</v>
      </c>
      <c r="AC196" s="470">
        <f>AC191*AC192/g_troz</f>
        <v>122096.96119888437</v>
      </c>
      <c r="AD196" s="470">
        <f>AD198/AD197</f>
        <v>122222.22222222222</v>
      </c>
      <c r="AE196" s="470">
        <f t="shared" ref="AE196:AH196" si="598">AE198/AE197</f>
        <v>108413.71666666666</v>
      </c>
      <c r="AF196" s="470">
        <f t="shared" si="598"/>
        <v>108413.71666666666</v>
      </c>
      <c r="AG196" s="470">
        <f t="shared" si="598"/>
        <v>121236.84444444445</v>
      </c>
      <c r="AH196" s="470">
        <f t="shared" si="598"/>
        <v>128231.27777777778</v>
      </c>
      <c r="AI196" s="470">
        <f t="shared" ref="AI196" si="599">AI198/AI197</f>
        <v>106030.59166666666</v>
      </c>
      <c r="AJ196" s="470">
        <f t="shared" ref="AJ196" si="600">AJ198/AJ197</f>
        <v>106030.59166666666</v>
      </c>
      <c r="AK196" s="470">
        <f t="shared" ref="AK196" si="601">AK198/AK197</f>
        <v>118571.84444444445</v>
      </c>
      <c r="AL196" s="470">
        <f t="shared" ref="AL196" si="602">AL198/AL197</f>
        <v>125412.52777777778</v>
      </c>
      <c r="AM196" s="470">
        <f t="shared" ref="AM196" si="603">AM198/AM197</f>
        <v>106375.98333333334</v>
      </c>
      <c r="AN196" s="470">
        <f t="shared" ref="AN196" si="604">AN198/AN197</f>
        <v>106375.98333333334</v>
      </c>
      <c r="AO196" s="470">
        <f t="shared" ref="AO196" si="605">AO198/AO197</f>
        <v>118958.08888888889</v>
      </c>
      <c r="AP196" s="470">
        <f t="shared" ref="AP196" si="606">AP198/AP197</f>
        <v>125821.05555555556</v>
      </c>
      <c r="AQ196" s="470">
        <f t="shared" ref="AQ196" si="607">AQ198/AQ197</f>
        <v>103347.02500000001</v>
      </c>
      <c r="AR196" s="470">
        <f t="shared" ref="AR196" si="608">AR198/AR197</f>
        <v>103347.02500000001</v>
      </c>
      <c r="AS196" s="470">
        <f t="shared" ref="AS196" si="609">AS198/AS197</f>
        <v>115570.86666666667</v>
      </c>
      <c r="AT196" s="470">
        <f t="shared" ref="AT196" si="610">AT198/AT197</f>
        <v>122238.41666666667</v>
      </c>
      <c r="AU196" s="470">
        <f t="shared" ref="AU196" si="611">AU198/AU197</f>
        <v>137115.32500000001</v>
      </c>
      <c r="AV196" s="470">
        <f t="shared" ref="AV196" si="612">AV198/AV197</f>
        <v>137115.32500000001</v>
      </c>
      <c r="AW196" s="470">
        <f t="shared" ref="AW196" si="613">AW198/AW197</f>
        <v>153333.26666666666</v>
      </c>
      <c r="AX196" s="470">
        <f t="shared" ref="AX196" si="614">AX198/AX197</f>
        <v>162179.41666666666</v>
      </c>
      <c r="AY196" s="470">
        <f t="shared" ref="AY196" si="615">AY198/AY197</f>
        <v>112526.90000000001</v>
      </c>
      <c r="AZ196" s="470">
        <f t="shared" ref="AZ196" si="616">AZ198/AZ197</f>
        <v>112526.90000000001</v>
      </c>
      <c r="BA196" s="470">
        <f t="shared" ref="BA196" si="617">BA198/BA197</f>
        <v>125836.53333333334</v>
      </c>
      <c r="BB196" s="470">
        <f>BB198/BB197</f>
        <v>133096.33333333334</v>
      </c>
      <c r="BC196" s="470">
        <f t="shared" ref="BC196" si="618">BC198/BC197</f>
        <v>28015.90298507463</v>
      </c>
      <c r="BD196" s="470">
        <f t="shared" ref="BD196" si="619">BD198/BD197</f>
        <v>28015.90298507463</v>
      </c>
      <c r="BE196" s="470">
        <f t="shared" ref="BE196" si="620">BE198/BE197</f>
        <v>31329.611940298506</v>
      </c>
      <c r="BF196" s="470">
        <f t="shared" ref="BF196" si="621">BF198/BF197</f>
        <v>33137.089552238809</v>
      </c>
      <c r="BG196" s="470">
        <f t="shared" ref="BG196" si="622">BG198/BG197</f>
        <v>29476.835820895521</v>
      </c>
      <c r="BH196" s="470">
        <f t="shared" ref="BH196" si="623">BH198/BH197</f>
        <v>29476.835820895521</v>
      </c>
      <c r="BI196" s="470">
        <f t="shared" ref="BI196" si="624">BI198/BI197</f>
        <v>32963.343283582093</v>
      </c>
      <c r="BJ196" s="470">
        <f t="shared" ref="BJ196" si="625">BJ198/BJ197</f>
        <v>34865.074626865673</v>
      </c>
      <c r="BK196" s="470">
        <f t="shared" ref="BK196" si="626">BK198/BK197</f>
        <v>24375.369402985074</v>
      </c>
      <c r="BL196" s="470">
        <f t="shared" ref="BL196" si="627">BL198/BL197</f>
        <v>24375.369402985074</v>
      </c>
      <c r="BM196" s="470">
        <f t="shared" ref="BM196" si="628">BM198/BM197</f>
        <v>27258.477611940296</v>
      </c>
      <c r="BN196" s="470">
        <f t="shared" ref="BN196" si="629">BN198/BN197</f>
        <v>28831.082089552237</v>
      </c>
      <c r="BO196" s="470">
        <f t="shared" ref="BO196" si="630">BO198/BO197</f>
        <v>21826.891791044774</v>
      </c>
      <c r="BP196" s="470">
        <f t="shared" ref="BP196" si="631">BP198/BP197</f>
        <v>21826.891791044774</v>
      </c>
      <c r="BQ196" s="470">
        <f t="shared" ref="BQ196" si="632">BQ198/BQ197</f>
        <v>24408.567164179101</v>
      </c>
      <c r="BR196" s="470">
        <f t="shared" ref="BR196" si="633">BR198/BR197</f>
        <v>25816.753731343284</v>
      </c>
      <c r="BS196" s="470">
        <f t="shared" ref="BS196" si="634">BS198/BS197</f>
        <v>24091.858208955222</v>
      </c>
      <c r="BT196" s="470">
        <f t="shared" ref="BT196" si="635">BT198/BT197</f>
        <v>24091.858208955222</v>
      </c>
      <c r="BU196" s="470">
        <f t="shared" ref="BU196" si="636">BU198/BU197</f>
        <v>26941.432835820899</v>
      </c>
      <c r="BV196" s="470">
        <f t="shared" ref="BV196" si="637">BV198/BV197</f>
        <v>28495.746268656716</v>
      </c>
    </row>
    <row r="197" spans="1:114" x14ac:dyDescent="0.35">
      <c r="A197" s="5" t="s">
        <v>80</v>
      </c>
      <c r="B197" s="69" t="s">
        <v>274</v>
      </c>
      <c r="C197" s="433">
        <f>C329</f>
        <v>0.9</v>
      </c>
      <c r="D197" s="433">
        <f t="shared" ref="D197:AB197" si="638">D329</f>
        <v>0.9</v>
      </c>
      <c r="E197" s="433">
        <f t="shared" si="638"/>
        <v>0.91</v>
      </c>
      <c r="F197" s="433">
        <f t="shared" si="638"/>
        <v>0.92</v>
      </c>
      <c r="G197" s="433">
        <f t="shared" si="638"/>
        <v>0.91</v>
      </c>
      <c r="H197" s="433">
        <f t="shared" si="638"/>
        <v>0.91</v>
      </c>
      <c r="I197" s="433">
        <f t="shared" si="638"/>
        <v>0.91</v>
      </c>
      <c r="J197" s="433">
        <f t="shared" si="638"/>
        <v>0.93</v>
      </c>
      <c r="K197" s="433">
        <f t="shared" si="638"/>
        <v>0.92</v>
      </c>
      <c r="L197" s="433">
        <f t="shared" si="638"/>
        <v>0.9</v>
      </c>
      <c r="M197" s="433">
        <f t="shared" si="638"/>
        <v>0.89</v>
      </c>
      <c r="N197" s="433">
        <f t="shared" si="638"/>
        <v>0.86</v>
      </c>
      <c r="O197" s="433">
        <f t="shared" si="638"/>
        <v>0.87</v>
      </c>
      <c r="P197" s="433">
        <f t="shared" si="638"/>
        <v>0.91</v>
      </c>
      <c r="Q197" s="433">
        <f t="shared" si="638"/>
        <v>0.92</v>
      </c>
      <c r="R197" s="433">
        <f t="shared" si="638"/>
        <v>0.92</v>
      </c>
      <c r="S197" s="433">
        <f t="shared" si="638"/>
        <v>0.92</v>
      </c>
      <c r="T197" s="433">
        <f t="shared" si="638"/>
        <v>0.91</v>
      </c>
      <c r="U197" s="433">
        <f t="shared" si="638"/>
        <v>0.91</v>
      </c>
      <c r="V197" s="433">
        <f t="shared" si="638"/>
        <v>0.9</v>
      </c>
      <c r="W197" s="433">
        <f t="shared" si="638"/>
        <v>0.9</v>
      </c>
      <c r="X197" s="433">
        <f t="shared" si="638"/>
        <v>0.9</v>
      </c>
      <c r="Y197" s="433">
        <f t="shared" si="638"/>
        <v>0.91</v>
      </c>
      <c r="Z197" s="433">
        <f t="shared" si="638"/>
        <v>0.94</v>
      </c>
      <c r="AA197" s="433">
        <f t="shared" si="638"/>
        <v>0.9</v>
      </c>
      <c r="AB197" s="433">
        <f t="shared" si="638"/>
        <v>0.89</v>
      </c>
      <c r="AC197" s="433">
        <f>AC329</f>
        <v>0.85</v>
      </c>
      <c r="AD197" s="433">
        <f>'General Assumptions'!$E$33</f>
        <v>0.9</v>
      </c>
      <c r="AE197" s="433">
        <f>'General Assumptions'!$E$33</f>
        <v>0.9</v>
      </c>
      <c r="AF197" s="433">
        <f>'General Assumptions'!$E$33</f>
        <v>0.9</v>
      </c>
      <c r="AG197" s="433">
        <f>'General Assumptions'!$E$33</f>
        <v>0.9</v>
      </c>
      <c r="AH197" s="433">
        <f>'General Assumptions'!$E$33</f>
        <v>0.9</v>
      </c>
      <c r="AI197" s="433">
        <f>'General Assumptions'!$E$33</f>
        <v>0.9</v>
      </c>
      <c r="AJ197" s="433">
        <f>'General Assumptions'!$E$33</f>
        <v>0.9</v>
      </c>
      <c r="AK197" s="433">
        <f>'General Assumptions'!$E$33</f>
        <v>0.9</v>
      </c>
      <c r="AL197" s="433">
        <f>'General Assumptions'!$E$33</f>
        <v>0.9</v>
      </c>
      <c r="AM197" s="433">
        <f>'General Assumptions'!$E$33</f>
        <v>0.9</v>
      </c>
      <c r="AN197" s="433">
        <f>'General Assumptions'!$E$33</f>
        <v>0.9</v>
      </c>
      <c r="AO197" s="433">
        <f>'General Assumptions'!$E$33</f>
        <v>0.9</v>
      </c>
      <c r="AP197" s="433">
        <f>'General Assumptions'!$E$33</f>
        <v>0.9</v>
      </c>
      <c r="AQ197" s="433">
        <f>'General Assumptions'!$E$33</f>
        <v>0.9</v>
      </c>
      <c r="AR197" s="433">
        <f>'General Assumptions'!$E$33</f>
        <v>0.9</v>
      </c>
      <c r="AS197" s="433">
        <f>'General Assumptions'!$E$33</f>
        <v>0.9</v>
      </c>
      <c r="AT197" s="433">
        <f>'General Assumptions'!$E$33</f>
        <v>0.9</v>
      </c>
      <c r="AU197" s="433">
        <f>'General Assumptions'!$E$33</f>
        <v>0.9</v>
      </c>
      <c r="AV197" s="433">
        <f>'General Assumptions'!$E$33</f>
        <v>0.9</v>
      </c>
      <c r="AW197" s="433">
        <f>'General Assumptions'!$E$33</f>
        <v>0.9</v>
      </c>
      <c r="AX197" s="433">
        <f>'General Assumptions'!$E$33</f>
        <v>0.9</v>
      </c>
      <c r="AY197" s="433">
        <f>'General Assumptions'!$E$33</f>
        <v>0.9</v>
      </c>
      <c r="AZ197" s="433">
        <f>'General Assumptions'!$E$33</f>
        <v>0.9</v>
      </c>
      <c r="BA197" s="433">
        <f>'General Assumptions'!$E$33</f>
        <v>0.9</v>
      </c>
      <c r="BB197" s="433">
        <f>'General Assumptions'!$E$33</f>
        <v>0.9</v>
      </c>
      <c r="BC197" s="433">
        <f>'General Assumptions'!$E$37</f>
        <v>0.67</v>
      </c>
      <c r="BD197" s="433">
        <f>'General Assumptions'!$E$37</f>
        <v>0.67</v>
      </c>
      <c r="BE197" s="433">
        <f>'General Assumptions'!$E$37</f>
        <v>0.67</v>
      </c>
      <c r="BF197" s="433">
        <f>'General Assumptions'!$E$37</f>
        <v>0.67</v>
      </c>
      <c r="BG197" s="433">
        <f>'General Assumptions'!$E$37</f>
        <v>0.67</v>
      </c>
      <c r="BH197" s="433">
        <f>'General Assumptions'!$E$37</f>
        <v>0.67</v>
      </c>
      <c r="BI197" s="433">
        <f>'General Assumptions'!$E$37</f>
        <v>0.67</v>
      </c>
      <c r="BJ197" s="433">
        <f>'General Assumptions'!$E$37</f>
        <v>0.67</v>
      </c>
      <c r="BK197" s="433">
        <f>'General Assumptions'!$E$37</f>
        <v>0.67</v>
      </c>
      <c r="BL197" s="433">
        <f>'General Assumptions'!$E$37</f>
        <v>0.67</v>
      </c>
      <c r="BM197" s="433">
        <f>'General Assumptions'!$E$37</f>
        <v>0.67</v>
      </c>
      <c r="BN197" s="433">
        <f>'General Assumptions'!$E$37</f>
        <v>0.67</v>
      </c>
      <c r="BO197" s="433">
        <f>'General Assumptions'!$E$37</f>
        <v>0.67</v>
      </c>
      <c r="BP197" s="433">
        <f>'General Assumptions'!$E$37</f>
        <v>0.67</v>
      </c>
      <c r="BQ197" s="433">
        <f>'General Assumptions'!$E$37</f>
        <v>0.67</v>
      </c>
      <c r="BR197" s="433">
        <f>'General Assumptions'!$E$37</f>
        <v>0.67</v>
      </c>
      <c r="BS197" s="433">
        <f>'General Assumptions'!$E$37</f>
        <v>0.67</v>
      </c>
      <c r="BT197" s="433">
        <f>'General Assumptions'!$E$37</f>
        <v>0.67</v>
      </c>
      <c r="BU197" s="433">
        <f>'General Assumptions'!$E$37</f>
        <v>0.67</v>
      </c>
      <c r="BV197" s="433">
        <f>'General Assumptions'!$E$37</f>
        <v>0.67</v>
      </c>
    </row>
    <row r="198" spans="1:114" x14ac:dyDescent="0.35">
      <c r="A198" s="5"/>
      <c r="B198" s="69" t="s">
        <v>429</v>
      </c>
      <c r="C198" s="434">
        <f>C330*1000</f>
        <v>76000</v>
      </c>
      <c r="D198" s="434">
        <f t="shared" ref="D198:AB198" si="639">D330*1000</f>
        <v>102000</v>
      </c>
      <c r="E198" s="434">
        <f t="shared" si="639"/>
        <v>92000</v>
      </c>
      <c r="F198" s="434">
        <f t="shared" si="639"/>
        <v>99000</v>
      </c>
      <c r="G198" s="434">
        <f t="shared" si="639"/>
        <v>99000</v>
      </c>
      <c r="H198" s="434">
        <f t="shared" si="639"/>
        <v>99000</v>
      </c>
      <c r="I198" s="434">
        <f t="shared" si="639"/>
        <v>119000</v>
      </c>
      <c r="J198" s="434">
        <f t="shared" si="639"/>
        <v>109000</v>
      </c>
      <c r="K198" s="434">
        <f t="shared" si="639"/>
        <v>97000</v>
      </c>
      <c r="L198" s="434">
        <f t="shared" si="639"/>
        <v>99000</v>
      </c>
      <c r="M198" s="434">
        <f t="shared" si="639"/>
        <v>117000</v>
      </c>
      <c r="N198" s="434">
        <f t="shared" si="639"/>
        <v>106000</v>
      </c>
      <c r="O198" s="434">
        <f t="shared" si="639"/>
        <v>104000</v>
      </c>
      <c r="P198" s="434">
        <f t="shared" si="639"/>
        <v>112000</v>
      </c>
      <c r="Q198" s="434">
        <f t="shared" si="639"/>
        <v>103000</v>
      </c>
      <c r="R198" s="434">
        <f t="shared" si="639"/>
        <v>113000</v>
      </c>
      <c r="S198" s="434">
        <f t="shared" si="639"/>
        <v>121000</v>
      </c>
      <c r="T198" s="434">
        <f t="shared" si="639"/>
        <v>108000</v>
      </c>
      <c r="U198" s="434">
        <f t="shared" si="639"/>
        <v>107000</v>
      </c>
      <c r="V198" s="434">
        <f t="shared" si="639"/>
        <v>114000</v>
      </c>
      <c r="W198" s="434">
        <f t="shared" si="639"/>
        <v>100000</v>
      </c>
      <c r="X198" s="434">
        <f t="shared" si="639"/>
        <v>97000</v>
      </c>
      <c r="Y198" s="434">
        <f t="shared" si="639"/>
        <v>108000</v>
      </c>
      <c r="Z198" s="434">
        <f t="shared" si="639"/>
        <v>104000</v>
      </c>
      <c r="AA198" s="434">
        <f t="shared" si="639"/>
        <v>93000</v>
      </c>
      <c r="AB198" s="434">
        <f t="shared" si="639"/>
        <v>93000</v>
      </c>
      <c r="AC198" s="434">
        <f>AC330*1000</f>
        <v>104000</v>
      </c>
      <c r="AD198" s="434">
        <f>AD199/0.9</f>
        <v>110000</v>
      </c>
      <c r="AE198" s="434">
        <f>A!$U$17*Q!AE280</f>
        <v>97572.345000000001</v>
      </c>
      <c r="AF198" s="434">
        <f>A!$U$17*Q!AF280</f>
        <v>97572.345000000001</v>
      </c>
      <c r="AG198" s="434">
        <f>A!$U$17*Q!AG280</f>
        <v>109113.16</v>
      </c>
      <c r="AH198" s="434">
        <f>A!$U$17*Q!AH280</f>
        <v>115408.15000000001</v>
      </c>
      <c r="AI198" s="434">
        <f>A!$V$17*Q!AI280</f>
        <v>95427.532500000001</v>
      </c>
      <c r="AJ198" s="434">
        <f>A!$V$17*Q!AJ280</f>
        <v>95427.532500000001</v>
      </c>
      <c r="AK198" s="434">
        <f>A!$V$17*Q!AK280</f>
        <v>106714.66</v>
      </c>
      <c r="AL198" s="434">
        <f>A!$V$17*Q!AL280</f>
        <v>112871.27500000001</v>
      </c>
      <c r="AM198" s="434">
        <f>A!$W$17*Q!AM280</f>
        <v>95738.385000000009</v>
      </c>
      <c r="AN198" s="434">
        <f>A!$W$17*Q!AN280</f>
        <v>95738.385000000009</v>
      </c>
      <c r="AO198" s="434">
        <f>A!$W$17*Q!AO280</f>
        <v>107062.28</v>
      </c>
      <c r="AP198" s="434">
        <f>A!$W$17*Q!AP280</f>
        <v>113238.95000000001</v>
      </c>
      <c r="AQ198" s="434">
        <f>A!$X$17*Q!AQ280</f>
        <v>93012.322500000009</v>
      </c>
      <c r="AR198" s="434">
        <f>A!$X$17*Q!AR280</f>
        <v>93012.322500000009</v>
      </c>
      <c r="AS198" s="434">
        <f>A!$X$17*Q!AS280</f>
        <v>104013.78</v>
      </c>
      <c r="AT198" s="434">
        <f>A!$X$17*Q!AT280</f>
        <v>110014.57500000001</v>
      </c>
      <c r="AU198" s="434">
        <f>A!$Y$17*Q!AU280</f>
        <v>123403.79250000001</v>
      </c>
      <c r="AV198" s="434">
        <f>A!$Y$17*Q!AV280</f>
        <v>123403.79250000001</v>
      </c>
      <c r="AW198" s="434">
        <f>A!$Y$17*Q!AW280</f>
        <v>137999.94</v>
      </c>
      <c r="AX198" s="434">
        <f>A!$Y$17*Q!AX280</f>
        <v>145961.47500000001</v>
      </c>
      <c r="AY198" s="434">
        <f>A!$Z$17*Q!AY280</f>
        <v>101274.21</v>
      </c>
      <c r="AZ198" s="434">
        <f>A!$Z$17*Q!AZ280</f>
        <v>101274.21</v>
      </c>
      <c r="BA198" s="434">
        <f>A!$Z$17*Q!BA280</f>
        <v>113252.88</v>
      </c>
      <c r="BB198" s="434">
        <f>A!$Z$17*Q!BB280</f>
        <v>119786.70000000001</v>
      </c>
      <c r="BC198" s="434">
        <f>A!$AA$17*Q!BC280</f>
        <v>18770.655000000002</v>
      </c>
      <c r="BD198" s="434">
        <f>A!$AA$17*Q!BD280</f>
        <v>18770.655000000002</v>
      </c>
      <c r="BE198" s="434">
        <f>A!$AA$17*Q!BE280</f>
        <v>20990.84</v>
      </c>
      <c r="BF198" s="434">
        <f>A!$AA$17*Q!BF280</f>
        <v>22201.850000000002</v>
      </c>
      <c r="BG198" s="434">
        <f>A!$AB$17*Q!BG280</f>
        <v>19749.48</v>
      </c>
      <c r="BH198" s="434">
        <f>A!$AB$17*Q!BH280</f>
        <v>19749.48</v>
      </c>
      <c r="BI198" s="434">
        <f>A!$AB$17*Q!BI280</f>
        <v>22085.440000000002</v>
      </c>
      <c r="BJ198" s="434">
        <f>A!$AB$17*Q!BJ280</f>
        <v>23359.600000000002</v>
      </c>
      <c r="BK198" s="434">
        <f>A!$AC$17*Q!BK280</f>
        <v>16331.497500000001</v>
      </c>
      <c r="BL198" s="434">
        <f>A!$AC$17*Q!BL280</f>
        <v>16331.497500000001</v>
      </c>
      <c r="BM198" s="434">
        <f>A!$AC$17*Q!BM280</f>
        <v>18263.18</v>
      </c>
      <c r="BN198" s="434">
        <f>A!$AC$17*Q!BN280</f>
        <v>19316.825000000001</v>
      </c>
      <c r="BO198" s="434">
        <f>A!$AD$17*Q!BO280</f>
        <v>14624.0175</v>
      </c>
      <c r="BP198" s="434">
        <f>A!$AD$17*Q!BP280</f>
        <v>14624.0175</v>
      </c>
      <c r="BQ198" s="434">
        <f>A!$AD$17*Q!BQ280</f>
        <v>16353.74</v>
      </c>
      <c r="BR198" s="434">
        <f>A!$AD$17*Q!BR280</f>
        <v>17297.225000000002</v>
      </c>
      <c r="BS198" s="434">
        <f>A!$AE$17*Q!BS280</f>
        <v>16141.545</v>
      </c>
      <c r="BT198" s="434">
        <f>A!$AE$17*Q!BT280</f>
        <v>16141.545</v>
      </c>
      <c r="BU198" s="434">
        <f>A!$AE$17*Q!BU280</f>
        <v>18050.760000000002</v>
      </c>
      <c r="BV198" s="434">
        <f>A!$AE$17*Q!BV280</f>
        <v>19092.150000000001</v>
      </c>
      <c r="BW198" s="434">
        <f>A!$AF$17*Q!BW280</f>
        <v>0</v>
      </c>
      <c r="BX198" s="434">
        <f>A!$AF$17*Q!BX280</f>
        <v>0</v>
      </c>
      <c r="BY198" s="434">
        <f>A!$AF$17*Q!BY280</f>
        <v>0</v>
      </c>
      <c r="BZ198" s="434">
        <f>A!$AF$17*Q!BZ280</f>
        <v>0</v>
      </c>
    </row>
    <row r="199" spans="1:114" x14ac:dyDescent="0.35">
      <c r="A199" s="5" t="s">
        <v>81</v>
      </c>
      <c r="B199" s="69" t="s">
        <v>428</v>
      </c>
      <c r="C199" s="434">
        <f>C331*1000</f>
        <v>68000</v>
      </c>
      <c r="D199" s="434">
        <f t="shared" ref="D199:AC199" si="640">D331*1000</f>
        <v>92000</v>
      </c>
      <c r="E199" s="434">
        <f t="shared" si="640"/>
        <v>83000</v>
      </c>
      <c r="F199" s="434">
        <f t="shared" si="640"/>
        <v>89000</v>
      </c>
      <c r="G199" s="434">
        <f t="shared" si="640"/>
        <v>89000</v>
      </c>
      <c r="H199" s="434">
        <f t="shared" si="640"/>
        <v>89000</v>
      </c>
      <c r="I199" s="434">
        <f t="shared" si="640"/>
        <v>107000</v>
      </c>
      <c r="J199" s="434">
        <f t="shared" si="640"/>
        <v>98000</v>
      </c>
      <c r="K199" s="434">
        <f t="shared" si="640"/>
        <v>88000</v>
      </c>
      <c r="L199" s="434">
        <f t="shared" si="640"/>
        <v>89000</v>
      </c>
      <c r="M199" s="434">
        <f t="shared" si="640"/>
        <v>104000</v>
      </c>
      <c r="N199" s="434">
        <f t="shared" si="640"/>
        <v>96000</v>
      </c>
      <c r="O199" s="434">
        <f t="shared" si="640"/>
        <v>93000</v>
      </c>
      <c r="P199" s="434">
        <f t="shared" si="640"/>
        <v>101000</v>
      </c>
      <c r="Q199" s="434">
        <f t="shared" si="640"/>
        <v>93000</v>
      </c>
      <c r="R199" s="434">
        <f t="shared" si="640"/>
        <v>102000</v>
      </c>
      <c r="S199" s="434">
        <f t="shared" si="640"/>
        <v>109000</v>
      </c>
      <c r="T199" s="434">
        <f t="shared" si="640"/>
        <v>97000</v>
      </c>
      <c r="U199" s="434">
        <f t="shared" si="640"/>
        <v>96000</v>
      </c>
      <c r="V199" s="434">
        <f t="shared" si="640"/>
        <v>103000</v>
      </c>
      <c r="W199" s="434">
        <f t="shared" si="640"/>
        <v>90000</v>
      </c>
      <c r="X199" s="434">
        <f t="shared" si="640"/>
        <v>88000</v>
      </c>
      <c r="Y199" s="434">
        <f t="shared" si="640"/>
        <v>96000</v>
      </c>
      <c r="Z199" s="434">
        <f t="shared" si="640"/>
        <v>94000</v>
      </c>
      <c r="AA199" s="434">
        <f t="shared" si="640"/>
        <v>84000</v>
      </c>
      <c r="AB199" s="434">
        <f t="shared" si="640"/>
        <v>83000</v>
      </c>
      <c r="AC199" s="434">
        <f t="shared" si="640"/>
        <v>94000</v>
      </c>
      <c r="AD199" s="434">
        <v>99000</v>
      </c>
      <c r="AE199" s="516">
        <f>AE198*0.9</f>
        <v>87815.11050000001</v>
      </c>
      <c r="AF199" s="516">
        <f t="shared" ref="AF199:AH199" si="641">AF198*0.9</f>
        <v>87815.11050000001</v>
      </c>
      <c r="AG199" s="516">
        <f t="shared" si="641"/>
        <v>98201.844000000012</v>
      </c>
      <c r="AH199" s="516">
        <f t="shared" si="641"/>
        <v>103867.33500000001</v>
      </c>
      <c r="AI199" s="516">
        <f t="shared" ref="AI199" si="642">AI198*0.9</f>
        <v>85884.779250000007</v>
      </c>
      <c r="AJ199" s="516">
        <f t="shared" ref="AJ199" si="643">AJ198*0.9</f>
        <v>85884.779250000007</v>
      </c>
      <c r="AK199" s="516">
        <f t="shared" ref="AK199" si="644">AK198*0.9</f>
        <v>96043.194000000003</v>
      </c>
      <c r="AL199" s="516">
        <f t="shared" ref="AL199" si="645">AL198*0.9</f>
        <v>101584.14750000001</v>
      </c>
      <c r="AM199" s="516">
        <f t="shared" ref="AM199" si="646">AM198*0.9</f>
        <v>86164.546500000011</v>
      </c>
      <c r="AN199" s="516">
        <f t="shared" ref="AN199" si="647">AN198*0.9</f>
        <v>86164.546500000011</v>
      </c>
      <c r="AO199" s="516">
        <f t="shared" ref="AO199" si="648">AO198*0.9</f>
        <v>96356.051999999996</v>
      </c>
      <c r="AP199" s="516">
        <f t="shared" ref="AP199" si="649">AP198*0.9</f>
        <v>101915.05500000001</v>
      </c>
      <c r="AQ199" s="516">
        <f t="shared" ref="AQ199" si="650">AQ198*0.9</f>
        <v>83711.090250000008</v>
      </c>
      <c r="AR199" s="516">
        <f t="shared" ref="AR199" si="651">AR198*0.9</f>
        <v>83711.090250000008</v>
      </c>
      <c r="AS199" s="516">
        <f t="shared" ref="AS199" si="652">AS198*0.9</f>
        <v>93612.402000000002</v>
      </c>
      <c r="AT199" s="516">
        <f t="shared" ref="AT199" si="653">AT198*0.9</f>
        <v>99013.117500000008</v>
      </c>
      <c r="AU199" s="516">
        <f t="shared" ref="AU199" si="654">AU198*0.9</f>
        <v>111063.41325000001</v>
      </c>
      <c r="AV199" s="516">
        <f t="shared" ref="AV199" si="655">AV198*0.9</f>
        <v>111063.41325000001</v>
      </c>
      <c r="AW199" s="516">
        <f t="shared" ref="AW199" si="656">AW198*0.9</f>
        <v>124199.94600000001</v>
      </c>
      <c r="AX199" s="516">
        <f t="shared" ref="AX199" si="657">AX198*0.9</f>
        <v>131365.32750000001</v>
      </c>
      <c r="AY199" s="516">
        <f t="shared" ref="AY199" si="658">AY198*0.9</f>
        <v>91146.789000000004</v>
      </c>
      <c r="AZ199" s="516">
        <f t="shared" ref="AZ199" si="659">AZ198*0.9</f>
        <v>91146.789000000004</v>
      </c>
      <c r="BA199" s="516">
        <f t="shared" ref="BA199" si="660">BA198*0.9</f>
        <v>101927.592</v>
      </c>
      <c r="BB199" s="516">
        <f t="shared" ref="BB199" si="661">BB198*0.9</f>
        <v>107808.03000000001</v>
      </c>
      <c r="BC199" s="516">
        <f t="shared" ref="BC199" si="662">BC198*0.9</f>
        <v>16893.589500000002</v>
      </c>
      <c r="BD199" s="516">
        <f t="shared" ref="BD199" si="663">BD198*0.9</f>
        <v>16893.589500000002</v>
      </c>
      <c r="BE199" s="516">
        <f t="shared" ref="BE199" si="664">BE198*0.9</f>
        <v>18891.756000000001</v>
      </c>
      <c r="BF199" s="516">
        <f t="shared" ref="BF199" si="665">BF198*0.9</f>
        <v>19981.665000000001</v>
      </c>
      <c r="BG199" s="516">
        <f t="shared" ref="BG199" si="666">BG198*0.9</f>
        <v>17774.531999999999</v>
      </c>
      <c r="BH199" s="516">
        <f t="shared" ref="BH199" si="667">BH198*0.9</f>
        <v>17774.531999999999</v>
      </c>
      <c r="BI199" s="516">
        <f t="shared" ref="BI199" si="668">BI198*0.9</f>
        <v>19876.896000000004</v>
      </c>
      <c r="BJ199" s="516">
        <f t="shared" ref="BJ199" si="669">BJ198*0.9</f>
        <v>21023.640000000003</v>
      </c>
      <c r="BK199" s="516">
        <f t="shared" ref="BK199" si="670">BK198*0.9</f>
        <v>14698.347750000001</v>
      </c>
      <c r="BL199" s="516">
        <f t="shared" ref="BL199" si="671">BL198*0.9</f>
        <v>14698.347750000001</v>
      </c>
      <c r="BM199" s="516">
        <f t="shared" ref="BM199" si="672">BM198*0.9</f>
        <v>16436.862000000001</v>
      </c>
      <c r="BN199" s="516">
        <f t="shared" ref="BN199" si="673">BN198*0.9</f>
        <v>17385.142500000002</v>
      </c>
      <c r="BO199" s="516">
        <f t="shared" ref="BO199" si="674">BO198*0.9</f>
        <v>13161.615750000001</v>
      </c>
      <c r="BP199" s="516">
        <f t="shared" ref="BP199" si="675">BP198*0.9</f>
        <v>13161.615750000001</v>
      </c>
      <c r="BQ199" s="516">
        <f t="shared" ref="BQ199" si="676">BQ198*0.9</f>
        <v>14718.366</v>
      </c>
      <c r="BR199" s="516">
        <f t="shared" ref="BR199" si="677">BR198*0.9</f>
        <v>15567.502500000002</v>
      </c>
      <c r="BS199" s="516">
        <f t="shared" ref="BS199" si="678">BS198*0.9</f>
        <v>14527.3905</v>
      </c>
      <c r="BT199" s="516">
        <f t="shared" ref="BT199" si="679">BT198*0.9</f>
        <v>14527.3905</v>
      </c>
      <c r="BU199" s="516">
        <f t="shared" ref="BU199" si="680">BU198*0.9</f>
        <v>16245.684000000003</v>
      </c>
      <c r="BV199" s="516">
        <f t="shared" ref="BV199" si="681">BV198*0.9</f>
        <v>17182.935000000001</v>
      </c>
    </row>
    <row r="200" spans="1:114" x14ac:dyDescent="0.35">
      <c r="A200" s="5"/>
      <c r="B200" s="322"/>
      <c r="C200" s="317"/>
      <c r="D200" s="317"/>
      <c r="E200" s="317"/>
      <c r="F200" s="317"/>
      <c r="G200" s="317"/>
      <c r="H200" s="317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</row>
    <row r="201" spans="1:114" x14ac:dyDescent="0.35">
      <c r="A201" s="5"/>
      <c r="B201" s="322"/>
      <c r="C201" s="317"/>
      <c r="D201" s="317"/>
      <c r="E201" s="317"/>
      <c r="F201" s="317"/>
      <c r="G201" s="317"/>
      <c r="H201" s="317"/>
      <c r="I201" s="317"/>
      <c r="J201" s="317"/>
      <c r="K201" s="317"/>
      <c r="L201" s="317"/>
      <c r="M201" s="317"/>
      <c r="N201" s="317"/>
      <c r="O201" s="317"/>
      <c r="P201" s="317"/>
      <c r="Q201" s="317"/>
      <c r="R201" s="317"/>
      <c r="S201" s="317"/>
      <c r="T201" s="317"/>
      <c r="U201" s="317"/>
      <c r="V201" s="317"/>
      <c r="W201" s="317"/>
      <c r="X201" s="317"/>
      <c r="Y201" s="317"/>
      <c r="Z201" s="317"/>
      <c r="AA201" s="317"/>
      <c r="AB201" s="317"/>
      <c r="AC201" s="317"/>
      <c r="AD201" s="110"/>
    </row>
    <row r="202" spans="1:114" x14ac:dyDescent="0.35">
      <c r="A202" s="5"/>
      <c r="B202" s="314" t="s">
        <v>276</v>
      </c>
      <c r="C202" s="440"/>
      <c r="D202" s="441"/>
      <c r="E202" s="441"/>
      <c r="F202" s="441"/>
      <c r="G202" s="441"/>
      <c r="H202" s="441"/>
      <c r="I202" s="441"/>
      <c r="J202" s="441"/>
      <c r="K202" s="441"/>
      <c r="L202" s="441"/>
      <c r="M202" s="441"/>
      <c r="N202" s="441"/>
      <c r="O202" s="441"/>
      <c r="P202" s="441"/>
      <c r="Q202" s="443"/>
      <c r="R202" s="443"/>
      <c r="S202" s="441"/>
      <c r="T202" s="442"/>
      <c r="U202" s="443"/>
      <c r="V202" s="443"/>
      <c r="W202" s="443"/>
      <c r="X202" s="443"/>
      <c r="Y202" s="443"/>
      <c r="Z202" s="443"/>
      <c r="AA202" s="443"/>
      <c r="AB202" s="443"/>
      <c r="AC202" s="443"/>
      <c r="AD202" s="443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</row>
    <row r="203" spans="1:114" x14ac:dyDescent="0.35">
      <c r="A203" s="5" t="s">
        <v>81</v>
      </c>
      <c r="B203" s="69" t="s">
        <v>277</v>
      </c>
      <c r="C203" s="434">
        <f>C332*1000</f>
        <v>72000</v>
      </c>
      <c r="D203" s="434">
        <f t="shared" ref="D203:AC203" si="682">D332*1000</f>
        <v>94000</v>
      </c>
      <c r="E203" s="434">
        <f t="shared" si="682"/>
        <v>99000</v>
      </c>
      <c r="F203" s="434">
        <f t="shared" si="682"/>
        <v>98000</v>
      </c>
      <c r="G203" s="434">
        <f t="shared" si="682"/>
        <v>91000</v>
      </c>
      <c r="H203" s="434">
        <f t="shared" si="682"/>
        <v>86000</v>
      </c>
      <c r="I203" s="434">
        <f t="shared" si="682"/>
        <v>114000</v>
      </c>
      <c r="J203" s="434">
        <f t="shared" si="682"/>
        <v>133000</v>
      </c>
      <c r="K203" s="434">
        <f t="shared" si="682"/>
        <v>96000</v>
      </c>
      <c r="L203" s="434">
        <f t="shared" si="682"/>
        <v>92000</v>
      </c>
      <c r="M203" s="434">
        <f t="shared" si="682"/>
        <v>126000</v>
      </c>
      <c r="N203" s="434">
        <f t="shared" si="682"/>
        <v>110000</v>
      </c>
      <c r="O203" s="434">
        <f t="shared" si="682"/>
        <v>103000</v>
      </c>
      <c r="P203" s="434">
        <f t="shared" si="682"/>
        <v>115000</v>
      </c>
      <c r="Q203" s="434">
        <f t="shared" si="682"/>
        <v>102000</v>
      </c>
      <c r="R203" s="434">
        <f t="shared" si="682"/>
        <v>113000</v>
      </c>
      <c r="S203" s="434">
        <f t="shared" si="682"/>
        <v>124000</v>
      </c>
      <c r="T203" s="434">
        <f t="shared" si="682"/>
        <v>108000</v>
      </c>
      <c r="U203" s="434">
        <f t="shared" si="682"/>
        <v>107000</v>
      </c>
      <c r="V203" s="434">
        <f t="shared" si="682"/>
        <v>105000</v>
      </c>
      <c r="W203" s="434">
        <f t="shared" si="682"/>
        <v>102000</v>
      </c>
      <c r="X203" s="434">
        <f t="shared" si="682"/>
        <v>96000</v>
      </c>
      <c r="Y203" s="434">
        <f t="shared" si="682"/>
        <v>106000</v>
      </c>
      <c r="Z203" s="434">
        <f t="shared" si="682"/>
        <v>109000</v>
      </c>
      <c r="AA203" s="434">
        <f t="shared" si="682"/>
        <v>83000</v>
      </c>
      <c r="AB203" s="434">
        <f t="shared" si="682"/>
        <v>89000</v>
      </c>
      <c r="AC203" s="434">
        <f t="shared" si="682"/>
        <v>112000</v>
      </c>
      <c r="AD203" s="434">
        <f>AD198</f>
        <v>110000</v>
      </c>
      <c r="AE203" s="516">
        <f>AE198</f>
        <v>97572.345000000001</v>
      </c>
      <c r="AF203" s="516">
        <f t="shared" ref="AF203:BV203" si="683">AF198</f>
        <v>97572.345000000001</v>
      </c>
      <c r="AG203" s="516">
        <f t="shared" si="683"/>
        <v>109113.16</v>
      </c>
      <c r="AH203" s="516">
        <f t="shared" si="683"/>
        <v>115408.15000000001</v>
      </c>
      <c r="AI203" s="516">
        <f t="shared" si="683"/>
        <v>95427.532500000001</v>
      </c>
      <c r="AJ203" s="516">
        <f t="shared" si="683"/>
        <v>95427.532500000001</v>
      </c>
      <c r="AK203" s="516">
        <f t="shared" si="683"/>
        <v>106714.66</v>
      </c>
      <c r="AL203" s="516">
        <f t="shared" si="683"/>
        <v>112871.27500000001</v>
      </c>
      <c r="AM203" s="516">
        <f t="shared" si="683"/>
        <v>95738.385000000009</v>
      </c>
      <c r="AN203" s="516">
        <f t="shared" si="683"/>
        <v>95738.385000000009</v>
      </c>
      <c r="AO203" s="516">
        <f t="shared" si="683"/>
        <v>107062.28</v>
      </c>
      <c r="AP203" s="516">
        <f t="shared" si="683"/>
        <v>113238.95000000001</v>
      </c>
      <c r="AQ203" s="516">
        <f t="shared" si="683"/>
        <v>93012.322500000009</v>
      </c>
      <c r="AR203" s="516">
        <f t="shared" si="683"/>
        <v>93012.322500000009</v>
      </c>
      <c r="AS203" s="516">
        <f t="shared" si="683"/>
        <v>104013.78</v>
      </c>
      <c r="AT203" s="516">
        <f t="shared" si="683"/>
        <v>110014.57500000001</v>
      </c>
      <c r="AU203" s="516">
        <f t="shared" si="683"/>
        <v>123403.79250000001</v>
      </c>
      <c r="AV203" s="516">
        <f t="shared" si="683"/>
        <v>123403.79250000001</v>
      </c>
      <c r="AW203" s="516">
        <f t="shared" si="683"/>
        <v>137999.94</v>
      </c>
      <c r="AX203" s="516">
        <f t="shared" si="683"/>
        <v>145961.47500000001</v>
      </c>
      <c r="AY203" s="516">
        <f t="shared" si="683"/>
        <v>101274.21</v>
      </c>
      <c r="AZ203" s="516">
        <f t="shared" si="683"/>
        <v>101274.21</v>
      </c>
      <c r="BA203" s="516">
        <f t="shared" si="683"/>
        <v>113252.88</v>
      </c>
      <c r="BB203" s="516">
        <f t="shared" si="683"/>
        <v>119786.70000000001</v>
      </c>
      <c r="BC203" s="516">
        <f t="shared" si="683"/>
        <v>18770.655000000002</v>
      </c>
      <c r="BD203" s="516">
        <f t="shared" si="683"/>
        <v>18770.655000000002</v>
      </c>
      <c r="BE203" s="516">
        <f t="shared" si="683"/>
        <v>20990.84</v>
      </c>
      <c r="BF203" s="516">
        <f t="shared" si="683"/>
        <v>22201.850000000002</v>
      </c>
      <c r="BG203" s="516">
        <f t="shared" si="683"/>
        <v>19749.48</v>
      </c>
      <c r="BH203" s="516">
        <f t="shared" si="683"/>
        <v>19749.48</v>
      </c>
      <c r="BI203" s="516">
        <f t="shared" si="683"/>
        <v>22085.440000000002</v>
      </c>
      <c r="BJ203" s="516">
        <f t="shared" si="683"/>
        <v>23359.600000000002</v>
      </c>
      <c r="BK203" s="516">
        <f t="shared" si="683"/>
        <v>16331.497500000001</v>
      </c>
      <c r="BL203" s="516">
        <f t="shared" si="683"/>
        <v>16331.497500000001</v>
      </c>
      <c r="BM203" s="516">
        <f t="shared" si="683"/>
        <v>18263.18</v>
      </c>
      <c r="BN203" s="516">
        <f t="shared" si="683"/>
        <v>19316.825000000001</v>
      </c>
      <c r="BO203" s="516">
        <f t="shared" si="683"/>
        <v>14624.0175</v>
      </c>
      <c r="BP203" s="516">
        <f t="shared" si="683"/>
        <v>14624.0175</v>
      </c>
      <c r="BQ203" s="516">
        <f t="shared" si="683"/>
        <v>16353.74</v>
      </c>
      <c r="BR203" s="516">
        <f t="shared" si="683"/>
        <v>17297.225000000002</v>
      </c>
      <c r="BS203" s="516">
        <f t="shared" si="683"/>
        <v>16141.545</v>
      </c>
      <c r="BT203" s="516">
        <f t="shared" si="683"/>
        <v>16141.545</v>
      </c>
      <c r="BU203" s="516">
        <f t="shared" si="683"/>
        <v>18050.760000000002</v>
      </c>
      <c r="BV203" s="516">
        <f t="shared" si="683"/>
        <v>19092.150000000001</v>
      </c>
    </row>
    <row r="204" spans="1:114" x14ac:dyDescent="0.35">
      <c r="A204" s="5"/>
      <c r="B204" s="69"/>
      <c r="C204" s="317"/>
      <c r="D204" s="317"/>
      <c r="E204" s="317"/>
      <c r="F204" s="317"/>
      <c r="G204" s="317"/>
      <c r="H204" s="317"/>
      <c r="I204" s="317"/>
      <c r="J204" s="317"/>
      <c r="K204" s="317"/>
      <c r="L204" s="317"/>
      <c r="M204" s="317"/>
      <c r="N204" s="317"/>
      <c r="O204" s="317"/>
      <c r="P204" s="317"/>
      <c r="Q204" s="317"/>
      <c r="R204" s="317"/>
      <c r="S204" s="317"/>
      <c r="T204" s="317"/>
      <c r="U204" s="317"/>
      <c r="V204" s="317"/>
      <c r="W204" s="317"/>
      <c r="X204" s="317"/>
      <c r="Y204" s="317"/>
      <c r="Z204" s="317"/>
      <c r="AA204" s="317"/>
      <c r="AB204" s="317"/>
      <c r="AC204" s="317"/>
      <c r="AD204" s="110"/>
    </row>
    <row r="205" spans="1:114" x14ac:dyDescent="0.35">
      <c r="A205" s="5"/>
      <c r="B205" s="314" t="s">
        <v>278</v>
      </c>
      <c r="C205" s="440"/>
      <c r="D205" s="441"/>
      <c r="E205" s="441"/>
      <c r="F205" s="441"/>
      <c r="G205" s="441"/>
      <c r="H205" s="441"/>
      <c r="I205" s="441"/>
      <c r="J205" s="441"/>
      <c r="K205" s="441"/>
      <c r="L205" s="441"/>
      <c r="M205" s="441"/>
      <c r="N205" s="441"/>
      <c r="O205" s="441"/>
      <c r="P205" s="441"/>
      <c r="Q205" s="443"/>
      <c r="R205" s="443"/>
      <c r="S205" s="441"/>
      <c r="T205" s="442"/>
      <c r="U205" s="443"/>
      <c r="V205" s="443"/>
      <c r="W205" s="443"/>
      <c r="X205" s="443"/>
      <c r="Y205" s="443"/>
      <c r="Z205" s="443"/>
      <c r="AA205" s="443"/>
      <c r="AB205" s="443"/>
      <c r="AC205" s="443"/>
      <c r="AD205" s="443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</row>
    <row r="206" spans="1:114" x14ac:dyDescent="0.35">
      <c r="A206" s="5" t="s">
        <v>82</v>
      </c>
      <c r="B206" s="69" t="s">
        <v>279</v>
      </c>
      <c r="C206" s="426">
        <f t="shared" ref="C206:AB206" si="684">C334</f>
        <v>1289</v>
      </c>
      <c r="D206" s="426">
        <f t="shared" si="684"/>
        <v>1290</v>
      </c>
      <c r="E206" s="426">
        <f t="shared" si="684"/>
        <v>1275</v>
      </c>
      <c r="F206" s="426">
        <f t="shared" si="684"/>
        <v>1200</v>
      </c>
      <c r="G206" s="426">
        <f t="shared" si="684"/>
        <v>1213</v>
      </c>
      <c r="H206" s="426">
        <f t="shared" si="684"/>
        <v>1192</v>
      </c>
      <c r="I206" s="426">
        <f t="shared" si="684"/>
        <v>1122</v>
      </c>
      <c r="J206" s="426">
        <f t="shared" si="684"/>
        <v>1101</v>
      </c>
      <c r="K206" s="426">
        <f t="shared" si="684"/>
        <v>1189</v>
      </c>
      <c r="L206" s="426">
        <f t="shared" si="684"/>
        <v>1277</v>
      </c>
      <c r="M206" s="426">
        <f t="shared" si="684"/>
        <v>1324</v>
      </c>
      <c r="N206" s="426">
        <f t="shared" si="684"/>
        <v>1181</v>
      </c>
      <c r="O206" s="426">
        <f t="shared" si="684"/>
        <v>1226</v>
      </c>
      <c r="P206" s="426">
        <f t="shared" si="684"/>
        <v>1259</v>
      </c>
      <c r="Q206" s="426">
        <f t="shared" si="684"/>
        <v>1281</v>
      </c>
      <c r="R206" s="426">
        <f t="shared" si="684"/>
        <v>1277</v>
      </c>
      <c r="S206" s="426">
        <f t="shared" si="684"/>
        <v>1330</v>
      </c>
      <c r="T206" s="426">
        <f t="shared" si="684"/>
        <v>1300</v>
      </c>
      <c r="U206" s="426">
        <f t="shared" si="684"/>
        <v>1206</v>
      </c>
      <c r="V206" s="426">
        <f t="shared" si="684"/>
        <v>1232</v>
      </c>
      <c r="W206" s="426">
        <f t="shared" si="684"/>
        <v>1310</v>
      </c>
      <c r="X206" s="426">
        <f t="shared" si="684"/>
        <v>1319</v>
      </c>
      <c r="Y206" s="426">
        <f t="shared" si="684"/>
        <v>1483</v>
      </c>
      <c r="Z206" s="426">
        <f t="shared" si="684"/>
        <v>1476</v>
      </c>
      <c r="AA206" s="426">
        <f t="shared" si="684"/>
        <v>1604</v>
      </c>
      <c r="AB206" s="426">
        <f t="shared" si="684"/>
        <v>1728</v>
      </c>
      <c r="AC206" s="426">
        <f>AC334</f>
        <v>1906</v>
      </c>
      <c r="AD206" s="426">
        <f t="shared" ref="AD206:BI206" si="685">AD10</f>
        <v>1876</v>
      </c>
      <c r="AE206" s="426">
        <f t="shared" si="685"/>
        <v>1893.75</v>
      </c>
      <c r="AF206" s="426">
        <f t="shared" si="685"/>
        <v>1893.75</v>
      </c>
      <c r="AG206" s="426">
        <f t="shared" si="685"/>
        <v>1893.75</v>
      </c>
      <c r="AH206" s="426">
        <f t="shared" si="685"/>
        <v>1893.75</v>
      </c>
      <c r="AI206" s="426">
        <f t="shared" si="685"/>
        <v>1850</v>
      </c>
      <c r="AJ206" s="426">
        <f t="shared" si="685"/>
        <v>1850</v>
      </c>
      <c r="AK206" s="426">
        <f t="shared" si="685"/>
        <v>1850</v>
      </c>
      <c r="AL206" s="426">
        <f t="shared" si="685"/>
        <v>1850</v>
      </c>
      <c r="AM206" s="426">
        <f t="shared" si="685"/>
        <v>1738.5</v>
      </c>
      <c r="AN206" s="426">
        <f t="shared" si="685"/>
        <v>1738.5</v>
      </c>
      <c r="AO206" s="426">
        <f t="shared" si="685"/>
        <v>1738.5</v>
      </c>
      <c r="AP206" s="426">
        <f t="shared" si="685"/>
        <v>1738.5</v>
      </c>
      <c r="AQ206" s="426">
        <f t="shared" si="685"/>
        <v>1698</v>
      </c>
      <c r="AR206" s="426">
        <f t="shared" si="685"/>
        <v>1698</v>
      </c>
      <c r="AS206" s="426">
        <f t="shared" si="685"/>
        <v>1698</v>
      </c>
      <c r="AT206" s="426">
        <f t="shared" si="685"/>
        <v>1698</v>
      </c>
      <c r="AU206" s="426">
        <f t="shared" si="685"/>
        <v>1738.5</v>
      </c>
      <c r="AV206" s="426">
        <f t="shared" si="685"/>
        <v>1738.5</v>
      </c>
      <c r="AW206" s="426">
        <f t="shared" si="685"/>
        <v>1738.5</v>
      </c>
      <c r="AX206" s="426">
        <f t="shared" si="685"/>
        <v>1738.5</v>
      </c>
      <c r="AY206" s="426">
        <f t="shared" si="685"/>
        <v>1738.5</v>
      </c>
      <c r="AZ206" s="426">
        <f t="shared" si="685"/>
        <v>1738.5</v>
      </c>
      <c r="BA206" s="426">
        <f t="shared" si="685"/>
        <v>1738.5</v>
      </c>
      <c r="BB206" s="426">
        <f t="shared" si="685"/>
        <v>1738.5</v>
      </c>
      <c r="BC206" s="426">
        <f t="shared" si="685"/>
        <v>1738.5</v>
      </c>
      <c r="BD206" s="426">
        <f t="shared" si="685"/>
        <v>1738.5</v>
      </c>
      <c r="BE206" s="426">
        <f t="shared" si="685"/>
        <v>1738.5</v>
      </c>
      <c r="BF206" s="426">
        <f t="shared" si="685"/>
        <v>1738.5</v>
      </c>
      <c r="BG206" s="426">
        <f t="shared" si="685"/>
        <v>1738.5</v>
      </c>
      <c r="BH206" s="426">
        <f t="shared" si="685"/>
        <v>1738.5</v>
      </c>
      <c r="BI206" s="426">
        <f t="shared" si="685"/>
        <v>1738.5</v>
      </c>
      <c r="BJ206" s="426">
        <f t="shared" ref="BJ206:BZ206" si="686">BJ10</f>
        <v>1738.5</v>
      </c>
      <c r="BK206" s="426">
        <f t="shared" si="686"/>
        <v>1738.5</v>
      </c>
      <c r="BL206" s="426">
        <f t="shared" si="686"/>
        <v>1738.5</v>
      </c>
      <c r="BM206" s="426">
        <f t="shared" si="686"/>
        <v>1738.5</v>
      </c>
      <c r="BN206" s="426">
        <f t="shared" si="686"/>
        <v>1738.5</v>
      </c>
      <c r="BO206" s="426">
        <f t="shared" si="686"/>
        <v>1738.5</v>
      </c>
      <c r="BP206" s="426">
        <f t="shared" si="686"/>
        <v>1738.5</v>
      </c>
      <c r="BQ206" s="426">
        <f t="shared" si="686"/>
        <v>1738.5</v>
      </c>
      <c r="BR206" s="426">
        <f t="shared" si="686"/>
        <v>1738.5</v>
      </c>
      <c r="BS206" s="426">
        <f t="shared" si="686"/>
        <v>1738.5</v>
      </c>
      <c r="BT206" s="426">
        <f t="shared" si="686"/>
        <v>1738.5</v>
      </c>
      <c r="BU206" s="426">
        <f t="shared" si="686"/>
        <v>1738.5</v>
      </c>
      <c r="BV206" s="426">
        <f t="shared" si="686"/>
        <v>1738.5</v>
      </c>
      <c r="BW206" s="426">
        <f t="shared" si="686"/>
        <v>1738.5</v>
      </c>
      <c r="BX206" s="426">
        <f t="shared" si="686"/>
        <v>1738.5</v>
      </c>
      <c r="BY206" s="426">
        <f t="shared" si="686"/>
        <v>1738.5</v>
      </c>
      <c r="BZ206" s="426">
        <f t="shared" si="686"/>
        <v>1738.5</v>
      </c>
      <c r="CA206" s="309"/>
    </row>
    <row r="207" spans="1:114" x14ac:dyDescent="0.35">
      <c r="A207" s="5"/>
      <c r="B207" s="69" t="s">
        <v>280</v>
      </c>
      <c r="C207" s="616">
        <f t="shared" ref="C207:AH207" si="687">C7</f>
        <v>1.1000000000000001</v>
      </c>
      <c r="D207" s="616">
        <f t="shared" si="687"/>
        <v>1.0900000000000001</v>
      </c>
      <c r="E207" s="616">
        <f t="shared" si="687"/>
        <v>1.0900000000000001</v>
      </c>
      <c r="F207" s="616">
        <f t="shared" si="687"/>
        <v>1.1399999999999999</v>
      </c>
      <c r="G207" s="616">
        <f t="shared" si="687"/>
        <v>1.24</v>
      </c>
      <c r="H207" s="616">
        <f t="shared" si="687"/>
        <v>1.23</v>
      </c>
      <c r="I207" s="616">
        <f t="shared" si="687"/>
        <v>1.31</v>
      </c>
      <c r="J207" s="616">
        <f t="shared" si="687"/>
        <v>1.34</v>
      </c>
      <c r="K207" s="616">
        <f t="shared" si="687"/>
        <v>1.37</v>
      </c>
      <c r="L207" s="616">
        <f t="shared" si="687"/>
        <v>1.29</v>
      </c>
      <c r="M207" s="616">
        <f t="shared" si="687"/>
        <v>1.3</v>
      </c>
      <c r="N207" s="616">
        <f t="shared" si="687"/>
        <v>1.34</v>
      </c>
      <c r="O207" s="616">
        <f t="shared" si="687"/>
        <v>1.32</v>
      </c>
      <c r="P207" s="616">
        <f t="shared" si="687"/>
        <v>1.34</v>
      </c>
      <c r="Q207" s="616">
        <f t="shared" si="687"/>
        <v>1.25</v>
      </c>
      <c r="R207" s="616">
        <f t="shared" si="687"/>
        <v>1.27</v>
      </c>
      <c r="S207" s="616">
        <f t="shared" si="687"/>
        <v>1.26</v>
      </c>
      <c r="T207" s="616">
        <f t="shared" si="687"/>
        <v>1.29</v>
      </c>
      <c r="U207" s="616">
        <f t="shared" si="687"/>
        <v>1.31</v>
      </c>
      <c r="V207" s="616">
        <f t="shared" si="687"/>
        <v>1.32</v>
      </c>
      <c r="W207" s="616">
        <f t="shared" si="687"/>
        <v>1.33</v>
      </c>
      <c r="X207" s="616">
        <f t="shared" si="687"/>
        <v>1.34</v>
      </c>
      <c r="Y207" s="616">
        <f t="shared" si="687"/>
        <v>1.32</v>
      </c>
      <c r="Z207" s="616">
        <f t="shared" si="687"/>
        <v>1.32</v>
      </c>
      <c r="AA207" s="616">
        <f t="shared" si="687"/>
        <v>1.34</v>
      </c>
      <c r="AB207" s="616">
        <f t="shared" si="687"/>
        <v>1.39</v>
      </c>
      <c r="AC207" s="616">
        <f t="shared" si="687"/>
        <v>1.33</v>
      </c>
      <c r="AD207" s="616">
        <f t="shared" si="687"/>
        <v>1.3</v>
      </c>
      <c r="AE207" s="616">
        <f t="shared" si="687"/>
        <v>1.27</v>
      </c>
      <c r="AF207" s="616">
        <f t="shared" si="687"/>
        <v>1.27</v>
      </c>
      <c r="AG207" s="616">
        <f t="shared" si="687"/>
        <v>1.27</v>
      </c>
      <c r="AH207" s="616">
        <f t="shared" si="687"/>
        <v>1.27</v>
      </c>
      <c r="AI207" s="616">
        <f t="shared" ref="AI207:BN207" si="688">AI7</f>
        <v>1.25</v>
      </c>
      <c r="AJ207" s="616">
        <f t="shared" si="688"/>
        <v>1.25</v>
      </c>
      <c r="AK207" s="616">
        <f t="shared" si="688"/>
        <v>1.25</v>
      </c>
      <c r="AL207" s="616">
        <f t="shared" si="688"/>
        <v>1.25</v>
      </c>
      <c r="AM207" s="616">
        <f t="shared" si="688"/>
        <v>1.26</v>
      </c>
      <c r="AN207" s="616">
        <f t="shared" si="688"/>
        <v>1.26</v>
      </c>
      <c r="AO207" s="616">
        <f t="shared" si="688"/>
        <v>1.26</v>
      </c>
      <c r="AP207" s="616">
        <f t="shared" si="688"/>
        <v>1.26</v>
      </c>
      <c r="AQ207" s="616">
        <f t="shared" si="688"/>
        <v>1.26</v>
      </c>
      <c r="AR207" s="616">
        <f t="shared" si="688"/>
        <v>1.26</v>
      </c>
      <c r="AS207" s="616">
        <f t="shared" si="688"/>
        <v>1.26</v>
      </c>
      <c r="AT207" s="616">
        <f t="shared" si="688"/>
        <v>1.26</v>
      </c>
      <c r="AU207" s="616">
        <f t="shared" si="688"/>
        <v>1.26</v>
      </c>
      <c r="AV207" s="616">
        <f t="shared" si="688"/>
        <v>1.26</v>
      </c>
      <c r="AW207" s="616">
        <f t="shared" si="688"/>
        <v>1.26</v>
      </c>
      <c r="AX207" s="616">
        <f t="shared" si="688"/>
        <v>1.26</v>
      </c>
      <c r="AY207" s="616">
        <f t="shared" si="688"/>
        <v>1.26</v>
      </c>
      <c r="AZ207" s="616">
        <f t="shared" si="688"/>
        <v>1.26</v>
      </c>
      <c r="BA207" s="616">
        <f t="shared" si="688"/>
        <v>1.26</v>
      </c>
      <c r="BB207" s="616">
        <f t="shared" si="688"/>
        <v>1.26</v>
      </c>
      <c r="BC207" s="616">
        <f t="shared" si="688"/>
        <v>1.26</v>
      </c>
      <c r="BD207" s="616">
        <f t="shared" si="688"/>
        <v>1.26</v>
      </c>
      <c r="BE207" s="616">
        <f t="shared" si="688"/>
        <v>1.26</v>
      </c>
      <c r="BF207" s="616">
        <f t="shared" si="688"/>
        <v>1.26</v>
      </c>
      <c r="BG207" s="616">
        <f t="shared" si="688"/>
        <v>1.26</v>
      </c>
      <c r="BH207" s="616">
        <f t="shared" si="688"/>
        <v>1.26</v>
      </c>
      <c r="BI207" s="616">
        <f t="shared" si="688"/>
        <v>1.26</v>
      </c>
      <c r="BJ207" s="616">
        <f t="shared" si="688"/>
        <v>1.26</v>
      </c>
      <c r="BK207" s="616">
        <f t="shared" si="688"/>
        <v>1.26</v>
      </c>
      <c r="BL207" s="616">
        <f t="shared" si="688"/>
        <v>1.26</v>
      </c>
      <c r="BM207" s="616">
        <f t="shared" si="688"/>
        <v>1.26</v>
      </c>
      <c r="BN207" s="616">
        <f t="shared" si="688"/>
        <v>1.26</v>
      </c>
      <c r="BO207" s="616">
        <f t="shared" ref="BO207:BZ207" si="689">BO7</f>
        <v>1.26</v>
      </c>
      <c r="BP207" s="616">
        <f t="shared" si="689"/>
        <v>1.26</v>
      </c>
      <c r="BQ207" s="616">
        <f t="shared" si="689"/>
        <v>1.26</v>
      </c>
      <c r="BR207" s="616">
        <f t="shared" si="689"/>
        <v>1.26</v>
      </c>
      <c r="BS207" s="616">
        <f t="shared" si="689"/>
        <v>1.26</v>
      </c>
      <c r="BT207" s="616">
        <f t="shared" si="689"/>
        <v>1.26</v>
      </c>
      <c r="BU207" s="616">
        <f t="shared" si="689"/>
        <v>1.26</v>
      </c>
      <c r="BV207" s="616">
        <f t="shared" si="689"/>
        <v>1.26</v>
      </c>
      <c r="BW207" s="616">
        <f t="shared" si="689"/>
        <v>1.26</v>
      </c>
      <c r="BX207" s="616">
        <f t="shared" si="689"/>
        <v>1.26</v>
      </c>
      <c r="BY207" s="616">
        <f t="shared" si="689"/>
        <v>1.26</v>
      </c>
      <c r="BZ207" s="616">
        <f t="shared" si="689"/>
        <v>1.26</v>
      </c>
    </row>
    <row r="208" spans="1:114" x14ac:dyDescent="0.35">
      <c r="A208" s="5"/>
      <c r="B208" s="322"/>
      <c r="C208" s="317"/>
      <c r="D208" s="317"/>
      <c r="E208" s="317"/>
      <c r="F208" s="317"/>
      <c r="G208" s="317"/>
      <c r="H208" s="317"/>
      <c r="I208" s="317"/>
      <c r="J208" s="317"/>
      <c r="K208" s="317"/>
      <c r="L208" s="317"/>
      <c r="M208" s="317"/>
      <c r="N208" s="317"/>
      <c r="O208" s="317"/>
      <c r="P208" s="317"/>
      <c r="Q208" s="317"/>
      <c r="R208" s="317"/>
      <c r="S208" s="317"/>
      <c r="T208" s="317"/>
      <c r="U208" s="317"/>
      <c r="V208" s="317"/>
      <c r="W208" s="317"/>
      <c r="X208" s="317"/>
      <c r="Y208" s="317"/>
      <c r="Z208" s="317"/>
      <c r="AA208" s="317"/>
      <c r="AB208" s="317"/>
      <c r="AC208" s="317"/>
      <c r="AD208" s="110"/>
    </row>
    <row r="209" spans="1:114" x14ac:dyDescent="0.35">
      <c r="A209" s="5"/>
      <c r="B209" s="322"/>
      <c r="C209" s="317"/>
      <c r="D209" s="317"/>
      <c r="E209" s="317"/>
      <c r="F209" s="317"/>
      <c r="G209" s="317"/>
      <c r="H209" s="317"/>
      <c r="I209" s="317"/>
      <c r="J209" s="317"/>
      <c r="K209" s="317"/>
      <c r="L209" s="317"/>
      <c r="M209" s="317"/>
      <c r="N209" s="317"/>
      <c r="O209" s="317"/>
      <c r="P209" s="317"/>
      <c r="Q209" s="317"/>
      <c r="R209" s="317"/>
      <c r="S209" s="317"/>
      <c r="T209" s="317"/>
      <c r="U209" s="317"/>
      <c r="V209" s="317"/>
      <c r="W209" s="317"/>
      <c r="X209" s="317"/>
      <c r="Y209" s="317"/>
      <c r="Z209" s="317"/>
      <c r="AA209" s="317"/>
      <c r="AB209" s="317"/>
      <c r="AC209" s="317"/>
      <c r="AD209" s="110"/>
    </row>
    <row r="210" spans="1:114" x14ac:dyDescent="0.35">
      <c r="A210" s="5" t="s">
        <v>354</v>
      </c>
      <c r="B210" s="452" t="s">
        <v>355</v>
      </c>
      <c r="C210" s="451">
        <f>C203*C206/1000</f>
        <v>92808</v>
      </c>
      <c r="D210" s="451">
        <f t="shared" ref="D210:AB210" si="690">D203*D206/1000</f>
        <v>121260</v>
      </c>
      <c r="E210" s="451">
        <f t="shared" si="690"/>
        <v>126225</v>
      </c>
      <c r="F210" s="451">
        <f t="shared" si="690"/>
        <v>117600</v>
      </c>
      <c r="G210" s="451">
        <f t="shared" si="690"/>
        <v>110383</v>
      </c>
      <c r="H210" s="451">
        <f t="shared" si="690"/>
        <v>102512</v>
      </c>
      <c r="I210" s="451">
        <f t="shared" si="690"/>
        <v>127908</v>
      </c>
      <c r="J210" s="451">
        <f t="shared" si="690"/>
        <v>146433</v>
      </c>
      <c r="K210" s="451">
        <f t="shared" si="690"/>
        <v>114144</v>
      </c>
      <c r="L210" s="451">
        <f t="shared" si="690"/>
        <v>117484</v>
      </c>
      <c r="M210" s="451">
        <f t="shared" si="690"/>
        <v>166824</v>
      </c>
      <c r="N210" s="451">
        <f t="shared" si="690"/>
        <v>129910</v>
      </c>
      <c r="O210" s="451">
        <f t="shared" si="690"/>
        <v>126278</v>
      </c>
      <c r="P210" s="451">
        <f t="shared" si="690"/>
        <v>144785</v>
      </c>
      <c r="Q210" s="451">
        <f t="shared" si="690"/>
        <v>130662</v>
      </c>
      <c r="R210" s="451">
        <f t="shared" si="690"/>
        <v>144301</v>
      </c>
      <c r="S210" s="451">
        <f t="shared" si="690"/>
        <v>164920</v>
      </c>
      <c r="T210" s="451">
        <f t="shared" si="690"/>
        <v>140400</v>
      </c>
      <c r="U210" s="451">
        <f t="shared" si="690"/>
        <v>129042</v>
      </c>
      <c r="V210" s="451">
        <f t="shared" si="690"/>
        <v>129360</v>
      </c>
      <c r="W210" s="451">
        <f t="shared" si="690"/>
        <v>133620</v>
      </c>
      <c r="X210" s="451">
        <f t="shared" si="690"/>
        <v>126624</v>
      </c>
      <c r="Y210" s="451">
        <f t="shared" si="690"/>
        <v>157198</v>
      </c>
      <c r="Z210" s="451">
        <f t="shared" si="690"/>
        <v>160884</v>
      </c>
      <c r="AA210" s="451">
        <f t="shared" si="690"/>
        <v>133132</v>
      </c>
      <c r="AB210" s="451">
        <f t="shared" si="690"/>
        <v>153792</v>
      </c>
      <c r="AC210" s="451">
        <f>AC203*AC206/1000</f>
        <v>213472</v>
      </c>
      <c r="AD210" s="451">
        <f>AD203*AD206/1000</f>
        <v>206360</v>
      </c>
      <c r="AE210" s="451">
        <f t="shared" ref="AE210:BV210" si="691">AE203*AE206/1000</f>
        <v>184777.62834375</v>
      </c>
      <c r="AF210" s="451">
        <f t="shared" si="691"/>
        <v>184777.62834375</v>
      </c>
      <c r="AG210" s="451">
        <f t="shared" si="691"/>
        <v>206633.04675000001</v>
      </c>
      <c r="AH210" s="451">
        <f t="shared" si="691"/>
        <v>218554.18406250002</v>
      </c>
      <c r="AI210" s="451">
        <f t="shared" si="691"/>
        <v>176540.93512499999</v>
      </c>
      <c r="AJ210" s="451">
        <f t="shared" si="691"/>
        <v>176540.93512499999</v>
      </c>
      <c r="AK210" s="451">
        <f t="shared" si="691"/>
        <v>197422.12100000001</v>
      </c>
      <c r="AL210" s="451">
        <f t="shared" si="691"/>
        <v>208811.85875000004</v>
      </c>
      <c r="AM210" s="451">
        <f t="shared" si="691"/>
        <v>166441.18232250001</v>
      </c>
      <c r="AN210" s="451">
        <f t="shared" si="691"/>
        <v>166441.18232250001</v>
      </c>
      <c r="AO210" s="451">
        <f t="shared" si="691"/>
        <v>186127.77377999999</v>
      </c>
      <c r="AP210" s="451">
        <f t="shared" si="691"/>
        <v>196865.91457500003</v>
      </c>
      <c r="AQ210" s="451">
        <f t="shared" si="691"/>
        <v>157934.92360500002</v>
      </c>
      <c r="AR210" s="451">
        <f t="shared" si="691"/>
        <v>157934.92360500002</v>
      </c>
      <c r="AS210" s="451">
        <f t="shared" si="691"/>
        <v>176615.39843999999</v>
      </c>
      <c r="AT210" s="451">
        <f t="shared" si="691"/>
        <v>186804.74835000004</v>
      </c>
      <c r="AU210" s="451">
        <f t="shared" si="691"/>
        <v>214537.49326125003</v>
      </c>
      <c r="AV210" s="451">
        <f t="shared" si="691"/>
        <v>214537.49326125003</v>
      </c>
      <c r="AW210" s="451">
        <f t="shared" si="691"/>
        <v>239912.89569</v>
      </c>
      <c r="AX210" s="451">
        <f t="shared" si="691"/>
        <v>253754.02428750001</v>
      </c>
      <c r="AY210" s="451">
        <f t="shared" si="691"/>
        <v>176065.21408500001</v>
      </c>
      <c r="AZ210" s="451">
        <f t="shared" si="691"/>
        <v>176065.21408500001</v>
      </c>
      <c r="BA210" s="451">
        <f t="shared" si="691"/>
        <v>196890.13188</v>
      </c>
      <c r="BB210" s="451">
        <f t="shared" si="691"/>
        <v>208249.17795000001</v>
      </c>
      <c r="BC210" s="451">
        <f t="shared" si="691"/>
        <v>32632.783717500006</v>
      </c>
      <c r="BD210" s="451">
        <f t="shared" si="691"/>
        <v>32632.783717500006</v>
      </c>
      <c r="BE210" s="451">
        <f t="shared" si="691"/>
        <v>36492.575340000003</v>
      </c>
      <c r="BF210" s="451">
        <f t="shared" si="691"/>
        <v>38597.916225000001</v>
      </c>
      <c r="BG210" s="451">
        <f t="shared" si="691"/>
        <v>34334.470979999998</v>
      </c>
      <c r="BH210" s="451">
        <f t="shared" si="691"/>
        <v>34334.470979999998</v>
      </c>
      <c r="BI210" s="451">
        <f t="shared" si="691"/>
        <v>38395.537440000007</v>
      </c>
      <c r="BJ210" s="451">
        <f t="shared" si="691"/>
        <v>40610.664600000004</v>
      </c>
      <c r="BK210" s="451">
        <f t="shared" si="691"/>
        <v>28392.308403750001</v>
      </c>
      <c r="BL210" s="451">
        <f t="shared" si="691"/>
        <v>28392.308403750001</v>
      </c>
      <c r="BM210" s="451">
        <f t="shared" si="691"/>
        <v>31750.538430000001</v>
      </c>
      <c r="BN210" s="451">
        <f t="shared" si="691"/>
        <v>33582.300262500001</v>
      </c>
      <c r="BO210" s="451">
        <f t="shared" si="691"/>
        <v>25423.854423749999</v>
      </c>
      <c r="BP210" s="451">
        <f t="shared" si="691"/>
        <v>25423.854423749999</v>
      </c>
      <c r="BQ210" s="451">
        <f t="shared" si="691"/>
        <v>28430.976989999999</v>
      </c>
      <c r="BR210" s="451">
        <f t="shared" si="691"/>
        <v>30071.225662500005</v>
      </c>
      <c r="BS210" s="451">
        <f t="shared" si="691"/>
        <v>28062.075982500002</v>
      </c>
      <c r="BT210" s="451">
        <f t="shared" si="691"/>
        <v>28062.075982500002</v>
      </c>
      <c r="BU210" s="451">
        <f t="shared" si="691"/>
        <v>31381.246260000007</v>
      </c>
      <c r="BV210" s="451">
        <f t="shared" si="691"/>
        <v>33191.702775000005</v>
      </c>
    </row>
    <row r="211" spans="1:114" x14ac:dyDescent="0.35">
      <c r="A211" s="5" t="s">
        <v>354</v>
      </c>
      <c r="B211" s="452" t="s">
        <v>356</v>
      </c>
      <c r="C211" s="451">
        <f>C212-C210</f>
        <v>92</v>
      </c>
      <c r="D211" s="451">
        <f t="shared" ref="D211:AC211" si="692">D212-D210</f>
        <v>-60</v>
      </c>
      <c r="E211" s="451">
        <f t="shared" si="692"/>
        <v>275</v>
      </c>
      <c r="F211" s="451">
        <f t="shared" si="692"/>
        <v>-400</v>
      </c>
      <c r="G211" s="451">
        <f t="shared" si="692"/>
        <v>-83</v>
      </c>
      <c r="H211" s="451">
        <f t="shared" si="692"/>
        <v>488</v>
      </c>
      <c r="I211" s="451">
        <f t="shared" si="692"/>
        <v>-308</v>
      </c>
      <c r="J211" s="451">
        <f t="shared" si="692"/>
        <v>-233</v>
      </c>
      <c r="K211" s="451">
        <f t="shared" si="692"/>
        <v>556</v>
      </c>
      <c r="L211" s="451">
        <f t="shared" si="692"/>
        <v>-584</v>
      </c>
      <c r="M211" s="451">
        <f t="shared" si="692"/>
        <v>776</v>
      </c>
      <c r="N211" s="451">
        <f t="shared" si="692"/>
        <v>-10</v>
      </c>
      <c r="O211" s="451">
        <f t="shared" si="692"/>
        <v>622</v>
      </c>
      <c r="P211" s="451">
        <f t="shared" si="692"/>
        <v>315</v>
      </c>
      <c r="Q211" s="451">
        <f t="shared" si="692"/>
        <v>-462.00000000001455</v>
      </c>
      <c r="R211" s="451">
        <f t="shared" si="692"/>
        <v>899</v>
      </c>
      <c r="S211" s="451">
        <f t="shared" si="692"/>
        <v>80</v>
      </c>
      <c r="T211" s="451">
        <f t="shared" si="692"/>
        <v>400</v>
      </c>
      <c r="U211" s="451">
        <f t="shared" si="692"/>
        <v>657.99999999998545</v>
      </c>
      <c r="V211" s="451">
        <f t="shared" si="692"/>
        <v>-760</v>
      </c>
      <c r="W211" s="451">
        <f t="shared" si="692"/>
        <v>480</v>
      </c>
      <c r="X211" s="451">
        <f t="shared" si="692"/>
        <v>376</v>
      </c>
      <c r="Y211" s="451">
        <f t="shared" si="692"/>
        <v>-598</v>
      </c>
      <c r="Z211" s="451">
        <f t="shared" si="692"/>
        <v>616</v>
      </c>
      <c r="AA211" s="451">
        <f t="shared" si="692"/>
        <v>-632</v>
      </c>
      <c r="AB211" s="451">
        <f t="shared" si="692"/>
        <v>308</v>
      </c>
      <c r="AC211" s="451">
        <f t="shared" si="692"/>
        <v>628</v>
      </c>
      <c r="AD211" s="451">
        <f>AD212-AD210</f>
        <v>0</v>
      </c>
      <c r="AE211" s="451">
        <f>AE212-AE210</f>
        <v>0</v>
      </c>
      <c r="AF211" s="451">
        <f t="shared" ref="AF211:BV211" si="693">AF212-AF210</f>
        <v>0</v>
      </c>
      <c r="AG211" s="451">
        <f t="shared" si="693"/>
        <v>0</v>
      </c>
      <c r="AH211" s="451">
        <f t="shared" si="693"/>
        <v>0</v>
      </c>
      <c r="AI211" s="451">
        <f t="shared" si="693"/>
        <v>0</v>
      </c>
      <c r="AJ211" s="451">
        <f t="shared" si="693"/>
        <v>0</v>
      </c>
      <c r="AK211" s="451">
        <f t="shared" si="693"/>
        <v>0</v>
      </c>
      <c r="AL211" s="451">
        <f t="shared" si="693"/>
        <v>0</v>
      </c>
      <c r="AM211" s="451">
        <f t="shared" si="693"/>
        <v>0</v>
      </c>
      <c r="AN211" s="451">
        <f t="shared" si="693"/>
        <v>0</v>
      </c>
      <c r="AO211" s="451">
        <f t="shared" si="693"/>
        <v>0</v>
      </c>
      <c r="AP211" s="451">
        <f t="shared" si="693"/>
        <v>0</v>
      </c>
      <c r="AQ211" s="451">
        <f t="shared" si="693"/>
        <v>0</v>
      </c>
      <c r="AR211" s="451">
        <f t="shared" si="693"/>
        <v>0</v>
      </c>
      <c r="AS211" s="451">
        <f t="shared" si="693"/>
        <v>0</v>
      </c>
      <c r="AT211" s="451">
        <f t="shared" si="693"/>
        <v>0</v>
      </c>
      <c r="AU211" s="451">
        <f t="shared" si="693"/>
        <v>0</v>
      </c>
      <c r="AV211" s="451">
        <f t="shared" si="693"/>
        <v>0</v>
      </c>
      <c r="AW211" s="451">
        <f t="shared" si="693"/>
        <v>0</v>
      </c>
      <c r="AX211" s="451">
        <f t="shared" si="693"/>
        <v>0</v>
      </c>
      <c r="AY211" s="451">
        <f t="shared" si="693"/>
        <v>0</v>
      </c>
      <c r="AZ211" s="451">
        <f t="shared" si="693"/>
        <v>0</v>
      </c>
      <c r="BA211" s="451">
        <f t="shared" si="693"/>
        <v>0</v>
      </c>
      <c r="BB211" s="451">
        <f t="shared" si="693"/>
        <v>0</v>
      </c>
      <c r="BC211" s="451">
        <f t="shared" si="693"/>
        <v>0</v>
      </c>
      <c r="BD211" s="451">
        <f t="shared" si="693"/>
        <v>0</v>
      </c>
      <c r="BE211" s="451">
        <f t="shared" si="693"/>
        <v>0</v>
      </c>
      <c r="BF211" s="451">
        <f t="shared" si="693"/>
        <v>0</v>
      </c>
      <c r="BG211" s="451">
        <f t="shared" si="693"/>
        <v>0</v>
      </c>
      <c r="BH211" s="451">
        <f t="shared" si="693"/>
        <v>0</v>
      </c>
      <c r="BI211" s="451">
        <f t="shared" si="693"/>
        <v>0</v>
      </c>
      <c r="BJ211" s="451">
        <f t="shared" si="693"/>
        <v>0</v>
      </c>
      <c r="BK211" s="451">
        <f t="shared" si="693"/>
        <v>0</v>
      </c>
      <c r="BL211" s="451">
        <f t="shared" si="693"/>
        <v>0</v>
      </c>
      <c r="BM211" s="451">
        <f t="shared" si="693"/>
        <v>0</v>
      </c>
      <c r="BN211" s="451">
        <f t="shared" si="693"/>
        <v>0</v>
      </c>
      <c r="BO211" s="451">
        <f t="shared" si="693"/>
        <v>0</v>
      </c>
      <c r="BP211" s="451">
        <f t="shared" si="693"/>
        <v>0</v>
      </c>
      <c r="BQ211" s="451">
        <f t="shared" si="693"/>
        <v>0</v>
      </c>
      <c r="BR211" s="451">
        <f t="shared" si="693"/>
        <v>0</v>
      </c>
      <c r="BS211" s="451">
        <f t="shared" si="693"/>
        <v>0</v>
      </c>
      <c r="BT211" s="451">
        <f t="shared" si="693"/>
        <v>0</v>
      </c>
      <c r="BU211" s="451">
        <f t="shared" si="693"/>
        <v>0</v>
      </c>
      <c r="BV211" s="451">
        <f t="shared" si="693"/>
        <v>0</v>
      </c>
    </row>
    <row r="212" spans="1:114" x14ac:dyDescent="0.35">
      <c r="A212" s="5" t="s">
        <v>354</v>
      </c>
      <c r="B212" s="255" t="s">
        <v>357</v>
      </c>
      <c r="C212" s="453">
        <f>C343*1000</f>
        <v>92900</v>
      </c>
      <c r="D212" s="453">
        <f t="shared" ref="D212:AC212" si="694">D343*1000</f>
        <v>121200</v>
      </c>
      <c r="E212" s="453">
        <f t="shared" si="694"/>
        <v>126500</v>
      </c>
      <c r="F212" s="453">
        <f t="shared" si="694"/>
        <v>117200</v>
      </c>
      <c r="G212" s="453">
        <f t="shared" si="694"/>
        <v>110300</v>
      </c>
      <c r="H212" s="453">
        <f t="shared" si="694"/>
        <v>103000</v>
      </c>
      <c r="I212" s="453">
        <f t="shared" si="694"/>
        <v>127600</v>
      </c>
      <c r="J212" s="453">
        <f t="shared" si="694"/>
        <v>146200</v>
      </c>
      <c r="K212" s="453">
        <f t="shared" si="694"/>
        <v>114700</v>
      </c>
      <c r="L212" s="453">
        <f t="shared" si="694"/>
        <v>116900</v>
      </c>
      <c r="M212" s="453">
        <f t="shared" si="694"/>
        <v>167600</v>
      </c>
      <c r="N212" s="453">
        <f t="shared" si="694"/>
        <v>129900</v>
      </c>
      <c r="O212" s="453">
        <f t="shared" si="694"/>
        <v>126900</v>
      </c>
      <c r="P212" s="453">
        <f t="shared" si="694"/>
        <v>145100</v>
      </c>
      <c r="Q212" s="453">
        <f t="shared" si="694"/>
        <v>130199.99999999999</v>
      </c>
      <c r="R212" s="453">
        <f t="shared" si="694"/>
        <v>145200</v>
      </c>
      <c r="S212" s="453">
        <f t="shared" si="694"/>
        <v>165000</v>
      </c>
      <c r="T212" s="453">
        <f t="shared" si="694"/>
        <v>140800</v>
      </c>
      <c r="U212" s="453">
        <f t="shared" si="694"/>
        <v>129699.99999999999</v>
      </c>
      <c r="V212" s="453">
        <f t="shared" si="694"/>
        <v>128600</v>
      </c>
      <c r="W212" s="453">
        <f t="shared" si="694"/>
        <v>134100</v>
      </c>
      <c r="X212" s="453">
        <f t="shared" si="694"/>
        <v>127000</v>
      </c>
      <c r="Y212" s="453">
        <f t="shared" si="694"/>
        <v>156600</v>
      </c>
      <c r="Z212" s="453">
        <f t="shared" si="694"/>
        <v>161500</v>
      </c>
      <c r="AA212" s="453">
        <f t="shared" si="694"/>
        <v>132500</v>
      </c>
      <c r="AB212" s="453">
        <f t="shared" si="694"/>
        <v>154100</v>
      </c>
      <c r="AC212" s="453">
        <f t="shared" si="694"/>
        <v>214100</v>
      </c>
      <c r="AD212" s="453">
        <f>AD210</f>
        <v>206360</v>
      </c>
      <c r="AE212" s="453">
        <f>AE210</f>
        <v>184777.62834375</v>
      </c>
      <c r="AF212" s="453">
        <f t="shared" ref="AF212:BV212" si="695">AF210</f>
        <v>184777.62834375</v>
      </c>
      <c r="AG212" s="453">
        <f t="shared" si="695"/>
        <v>206633.04675000001</v>
      </c>
      <c r="AH212" s="453">
        <f t="shared" si="695"/>
        <v>218554.18406250002</v>
      </c>
      <c r="AI212" s="453">
        <f t="shared" si="695"/>
        <v>176540.93512499999</v>
      </c>
      <c r="AJ212" s="453">
        <f t="shared" si="695"/>
        <v>176540.93512499999</v>
      </c>
      <c r="AK212" s="453">
        <f t="shared" si="695"/>
        <v>197422.12100000001</v>
      </c>
      <c r="AL212" s="453">
        <f t="shared" si="695"/>
        <v>208811.85875000004</v>
      </c>
      <c r="AM212" s="453">
        <f t="shared" si="695"/>
        <v>166441.18232250001</v>
      </c>
      <c r="AN212" s="453">
        <f t="shared" si="695"/>
        <v>166441.18232250001</v>
      </c>
      <c r="AO212" s="453">
        <f t="shared" si="695"/>
        <v>186127.77377999999</v>
      </c>
      <c r="AP212" s="453">
        <f t="shared" si="695"/>
        <v>196865.91457500003</v>
      </c>
      <c r="AQ212" s="453">
        <f t="shared" si="695"/>
        <v>157934.92360500002</v>
      </c>
      <c r="AR212" s="453">
        <f t="shared" si="695"/>
        <v>157934.92360500002</v>
      </c>
      <c r="AS212" s="453">
        <f t="shared" si="695"/>
        <v>176615.39843999999</v>
      </c>
      <c r="AT212" s="453">
        <f t="shared" si="695"/>
        <v>186804.74835000004</v>
      </c>
      <c r="AU212" s="453">
        <f t="shared" si="695"/>
        <v>214537.49326125003</v>
      </c>
      <c r="AV212" s="453">
        <f t="shared" si="695"/>
        <v>214537.49326125003</v>
      </c>
      <c r="AW212" s="453">
        <f t="shared" si="695"/>
        <v>239912.89569</v>
      </c>
      <c r="AX212" s="453">
        <f t="shared" si="695"/>
        <v>253754.02428750001</v>
      </c>
      <c r="AY212" s="453">
        <f t="shared" si="695"/>
        <v>176065.21408500001</v>
      </c>
      <c r="AZ212" s="453">
        <f t="shared" si="695"/>
        <v>176065.21408500001</v>
      </c>
      <c r="BA212" s="453">
        <f t="shared" si="695"/>
        <v>196890.13188</v>
      </c>
      <c r="BB212" s="453">
        <f t="shared" si="695"/>
        <v>208249.17795000001</v>
      </c>
      <c r="BC212" s="453">
        <f t="shared" si="695"/>
        <v>32632.783717500006</v>
      </c>
      <c r="BD212" s="453">
        <f t="shared" si="695"/>
        <v>32632.783717500006</v>
      </c>
      <c r="BE212" s="453">
        <f t="shared" si="695"/>
        <v>36492.575340000003</v>
      </c>
      <c r="BF212" s="453">
        <f t="shared" si="695"/>
        <v>38597.916225000001</v>
      </c>
      <c r="BG212" s="453">
        <f t="shared" si="695"/>
        <v>34334.470979999998</v>
      </c>
      <c r="BH212" s="453">
        <f t="shared" si="695"/>
        <v>34334.470979999998</v>
      </c>
      <c r="BI212" s="453">
        <f t="shared" si="695"/>
        <v>38395.537440000007</v>
      </c>
      <c r="BJ212" s="453">
        <f t="shared" si="695"/>
        <v>40610.664600000004</v>
      </c>
      <c r="BK212" s="453">
        <f t="shared" si="695"/>
        <v>28392.308403750001</v>
      </c>
      <c r="BL212" s="453">
        <f t="shared" si="695"/>
        <v>28392.308403750001</v>
      </c>
      <c r="BM212" s="453">
        <f t="shared" si="695"/>
        <v>31750.538430000001</v>
      </c>
      <c r="BN212" s="453">
        <f t="shared" si="695"/>
        <v>33582.300262500001</v>
      </c>
      <c r="BO212" s="453">
        <f t="shared" si="695"/>
        <v>25423.854423749999</v>
      </c>
      <c r="BP212" s="453">
        <f t="shared" si="695"/>
        <v>25423.854423749999</v>
      </c>
      <c r="BQ212" s="453">
        <f t="shared" si="695"/>
        <v>28430.976989999999</v>
      </c>
      <c r="BR212" s="453">
        <f t="shared" si="695"/>
        <v>30071.225662500005</v>
      </c>
      <c r="BS212" s="453">
        <f t="shared" si="695"/>
        <v>28062.075982500002</v>
      </c>
      <c r="BT212" s="453">
        <f t="shared" si="695"/>
        <v>28062.075982500002</v>
      </c>
      <c r="BU212" s="453">
        <f t="shared" si="695"/>
        <v>31381.246260000007</v>
      </c>
      <c r="BV212" s="453">
        <f t="shared" si="695"/>
        <v>33191.702775000005</v>
      </c>
      <c r="BW212" s="560"/>
      <c r="BX212" s="560"/>
      <c r="BY212" s="560"/>
      <c r="BZ212" s="560"/>
      <c r="CA212" s="560"/>
      <c r="CB212" s="560"/>
      <c r="CC212" s="560"/>
      <c r="CD212" s="560"/>
      <c r="CE212" s="560"/>
      <c r="CF212" s="560"/>
      <c r="CG212" s="560"/>
      <c r="CH212" s="560"/>
      <c r="CI212" s="560"/>
      <c r="CJ212" s="560"/>
      <c r="CK212" s="560"/>
      <c r="CL212" s="560"/>
      <c r="CM212" s="560"/>
      <c r="CN212" s="560"/>
      <c r="CO212" s="560"/>
      <c r="CP212" s="560"/>
      <c r="CQ212" s="560"/>
      <c r="CR212" s="560"/>
      <c r="CS212" s="560"/>
      <c r="CT212" s="560"/>
      <c r="CU212" s="560"/>
      <c r="CV212" s="560"/>
      <c r="CW212" s="560"/>
      <c r="CX212" s="560"/>
      <c r="CY212" s="560"/>
      <c r="CZ212" s="560"/>
      <c r="DA212" s="560"/>
      <c r="DB212" s="560"/>
      <c r="DC212" s="560"/>
      <c r="DD212" s="560"/>
      <c r="DE212" s="560"/>
      <c r="DF212" s="560"/>
      <c r="DG212" s="560"/>
      <c r="DH212" s="560"/>
      <c r="DI212" s="560"/>
      <c r="DJ212" s="560"/>
    </row>
    <row r="213" spans="1:114" x14ac:dyDescent="0.35">
      <c r="A213" s="5" t="s">
        <v>354</v>
      </c>
      <c r="B213" s="452" t="s">
        <v>370</v>
      </c>
      <c r="C213" s="451">
        <f>-C344*1000</f>
        <v>-66900</v>
      </c>
      <c r="D213" s="451">
        <f t="shared" ref="D213:AB213" si="696">-D344*1000</f>
        <v>-81200</v>
      </c>
      <c r="E213" s="451">
        <f t="shared" si="696"/>
        <v>-95200</v>
      </c>
      <c r="F213" s="451">
        <f t="shared" si="696"/>
        <v>-82200</v>
      </c>
      <c r="G213" s="451">
        <f t="shared" si="696"/>
        <v>-71200</v>
      </c>
      <c r="H213" s="451">
        <f t="shared" si="696"/>
        <v>-67800</v>
      </c>
      <c r="I213" s="451">
        <f t="shared" si="696"/>
        <v>-84600</v>
      </c>
      <c r="J213" s="451">
        <f t="shared" si="696"/>
        <v>-130500</v>
      </c>
      <c r="K213" s="451">
        <f t="shared" si="696"/>
        <v>-72700</v>
      </c>
      <c r="L213" s="451">
        <f t="shared" si="696"/>
        <v>-66500</v>
      </c>
      <c r="M213" s="451">
        <f t="shared" si="696"/>
        <v>-84600</v>
      </c>
      <c r="N213" s="451">
        <f t="shared" si="696"/>
        <v>-79400</v>
      </c>
      <c r="O213" s="451">
        <f t="shared" si="696"/>
        <v>-81900</v>
      </c>
      <c r="P213" s="451">
        <f t="shared" si="696"/>
        <v>-86100</v>
      </c>
      <c r="Q213" s="451">
        <f t="shared" si="696"/>
        <v>-82200</v>
      </c>
      <c r="R213" s="451">
        <f t="shared" si="696"/>
        <v>-89900</v>
      </c>
      <c r="S213" s="451">
        <f t="shared" si="696"/>
        <v>-88200</v>
      </c>
      <c r="T213" s="451">
        <f t="shared" si="696"/>
        <v>-83300</v>
      </c>
      <c r="U213" s="451">
        <f t="shared" si="696"/>
        <v>-87000</v>
      </c>
      <c r="V213" s="451">
        <f t="shared" si="696"/>
        <v>-79500</v>
      </c>
      <c r="W213" s="451">
        <f t="shared" si="696"/>
        <v>-91600</v>
      </c>
      <c r="X213" s="451">
        <f t="shared" si="696"/>
        <v>-92300</v>
      </c>
      <c r="Y213" s="451">
        <f t="shared" si="696"/>
        <v>-97600</v>
      </c>
      <c r="Z213" s="451">
        <f t="shared" si="696"/>
        <v>-84000</v>
      </c>
      <c r="AA213" s="451">
        <f t="shared" si="696"/>
        <v>-80100</v>
      </c>
      <c r="AB213" s="451">
        <f t="shared" si="696"/>
        <v>-96100</v>
      </c>
      <c r="AC213" s="451">
        <f>-AC344*1000</f>
        <v>-117700</v>
      </c>
      <c r="AD213" s="451">
        <f>-AD246</f>
        <v>-116176.20535714286</v>
      </c>
      <c r="AE213" s="451">
        <f t="shared" ref="AE213:BV213" si="697">-AE246</f>
        <v>-103566.02467134071</v>
      </c>
      <c r="AF213" s="451">
        <f t="shared" si="697"/>
        <v>-104083.8547946974</v>
      </c>
      <c r="AG213" s="451">
        <f t="shared" si="697"/>
        <v>-116976.82261442767</v>
      </c>
      <c r="AH213" s="451">
        <f t="shared" si="697"/>
        <v>-124344.11288485554</v>
      </c>
      <c r="AI213" s="451">
        <f>-AI246</f>
        <v>-103330.49384181909</v>
      </c>
      <c r="AJ213" s="451">
        <f t="shared" si="697"/>
        <v>-103847.14631102819</v>
      </c>
      <c r="AK213" s="451">
        <f t="shared" si="697"/>
        <v>-116710.79282181359</v>
      </c>
      <c r="AL213" s="451">
        <f t="shared" si="697"/>
        <v>-124061.32833126435</v>
      </c>
      <c r="AM213" s="451">
        <f t="shared" si="697"/>
        <v>-105756.03377800899</v>
      </c>
      <c r="AN213" s="451">
        <f t="shared" si="697"/>
        <v>-106284.81394689904</v>
      </c>
      <c r="AO213" s="451">
        <f t="shared" si="697"/>
        <v>-119450.41670677297</v>
      </c>
      <c r="AP213" s="451">
        <f t="shared" si="697"/>
        <v>-126973.49583590147</v>
      </c>
      <c r="AQ213" s="451">
        <f t="shared" si="697"/>
        <v>-104815.08564287712</v>
      </c>
      <c r="AR213" s="451">
        <f t="shared" si="697"/>
        <v>-105339.16107109148</v>
      </c>
      <c r="AS213" s="451">
        <f t="shared" si="697"/>
        <v>-118387.62489409119</v>
      </c>
      <c r="AT213" s="451">
        <f t="shared" si="697"/>
        <v>-125843.76857732482</v>
      </c>
      <c r="AU213" s="451">
        <f t="shared" si="697"/>
        <v>-141865.2600935729</v>
      </c>
      <c r="AV213" s="451">
        <f t="shared" si="697"/>
        <v>-142574.58639404073</v>
      </c>
      <c r="AW213" s="451">
        <f t="shared" si="697"/>
        <v>-160235.43838607671</v>
      </c>
      <c r="AX213" s="451">
        <f t="shared" si="697"/>
        <v>-170327.18955366136</v>
      </c>
      <c r="AY213" s="451">
        <f t="shared" si="697"/>
        <v>-118771.06833419668</v>
      </c>
      <c r="AZ213" s="451">
        <f t="shared" si="697"/>
        <v>-119364.92367586766</v>
      </c>
      <c r="BA213" s="451">
        <f t="shared" si="697"/>
        <v>-134150.77228603966</v>
      </c>
      <c r="BB213" s="451">
        <f t="shared" si="697"/>
        <v>-142599.69111751619</v>
      </c>
      <c r="BC213" s="451">
        <f t="shared" si="697"/>
        <v>-22457.193103231224</v>
      </c>
      <c r="BD213" s="451">
        <f t="shared" si="697"/>
        <v>-22569.47906874738</v>
      </c>
      <c r="BE213" s="451">
        <f t="shared" si="697"/>
        <v>-25365.18228242447</v>
      </c>
      <c r="BF213" s="451">
        <f t="shared" si="697"/>
        <v>-26962.700974250238</v>
      </c>
      <c r="BG213" s="451">
        <f t="shared" si="697"/>
        <v>-24104.379601480065</v>
      </c>
      <c r="BH213" s="451">
        <f t="shared" si="697"/>
        <v>-24224.901499487463</v>
      </c>
      <c r="BI213" s="451">
        <f t="shared" si="697"/>
        <v>-27225.66349168204</v>
      </c>
      <c r="BJ213" s="451">
        <f t="shared" si="697"/>
        <v>-28940.356721206244</v>
      </c>
      <c r="BK213" s="451">
        <f t="shared" si="697"/>
        <v>-20334.361900832861</v>
      </c>
      <c r="BL213" s="451">
        <f t="shared" si="697"/>
        <v>-20436.033710337026</v>
      </c>
      <c r="BM213" s="451">
        <f t="shared" si="697"/>
        <v>-22967.464982843285</v>
      </c>
      <c r="BN213" s="451">
        <f t="shared" si="697"/>
        <v>-24413.973594743504</v>
      </c>
      <c r="BO213" s="451">
        <f t="shared" si="697"/>
        <v>-18575.284964249418</v>
      </c>
      <c r="BP213" s="451">
        <f t="shared" si="697"/>
        <v>-18668.161389070665</v>
      </c>
      <c r="BQ213" s="451">
        <f t="shared" si="697"/>
        <v>-20980.604606297478</v>
      </c>
      <c r="BR213" s="451">
        <f t="shared" si="697"/>
        <v>-22301.979223328715</v>
      </c>
      <c r="BS213" s="451">
        <f t="shared" si="697"/>
        <v>-20915.976015143333</v>
      </c>
      <c r="BT213" s="451">
        <f t="shared" si="697"/>
        <v>-21020.555895219048</v>
      </c>
      <c r="BU213" s="451">
        <f t="shared" si="697"/>
        <v>-23624.392496433276</v>
      </c>
      <c r="BV213" s="451">
        <f t="shared" si="697"/>
        <v>-25112.274908468255</v>
      </c>
    </row>
    <row r="214" spans="1:114" x14ac:dyDescent="0.35">
      <c r="A214" s="5" t="s">
        <v>354</v>
      </c>
      <c r="B214" s="460" t="s">
        <v>430</v>
      </c>
      <c r="C214" s="471">
        <f>C213-C215</f>
        <v>-62868</v>
      </c>
      <c r="D214" s="471">
        <f t="shared" ref="D214:L214" si="698">D213-D215</f>
        <v>-76312</v>
      </c>
      <c r="E214" s="471">
        <f t="shared" si="698"/>
        <v>-89260</v>
      </c>
      <c r="F214" s="471">
        <f t="shared" si="698"/>
        <v>-77594</v>
      </c>
      <c r="G214" s="471">
        <f t="shared" si="698"/>
        <v>-67196</v>
      </c>
      <c r="H214" s="471">
        <f t="shared" si="698"/>
        <v>-64274</v>
      </c>
      <c r="I214" s="471">
        <f t="shared" si="698"/>
        <v>-79698</v>
      </c>
      <c r="J214" s="471">
        <f t="shared" si="698"/>
        <v>-123318</v>
      </c>
      <c r="K214" s="471">
        <f t="shared" si="698"/>
        <v>-68284</v>
      </c>
      <c r="L214" s="471">
        <f t="shared" si="698"/>
        <v>-62360</v>
      </c>
      <c r="M214" s="471">
        <f t="shared" ref="M214:AB214" si="699">M213-M215</f>
        <v>-75780</v>
      </c>
      <c r="N214" s="471">
        <f t="shared" si="699"/>
        <v>-74010</v>
      </c>
      <c r="O214" s="471">
        <f t="shared" si="699"/>
        <v>-76647</v>
      </c>
      <c r="P214" s="471">
        <f t="shared" si="699"/>
        <v>-80120</v>
      </c>
      <c r="Q214" s="471">
        <f t="shared" si="699"/>
        <v>-76794</v>
      </c>
      <c r="R214" s="471">
        <f t="shared" si="699"/>
        <v>-84250</v>
      </c>
      <c r="S214" s="471">
        <f t="shared" si="699"/>
        <v>-79892</v>
      </c>
      <c r="T214" s="471">
        <f t="shared" si="699"/>
        <v>-77144</v>
      </c>
      <c r="U214" s="471">
        <f t="shared" si="699"/>
        <v>-81757</v>
      </c>
      <c r="V214" s="471">
        <f t="shared" si="699"/>
        <v>-74355</v>
      </c>
      <c r="W214" s="471">
        <f t="shared" si="699"/>
        <v>-85480</v>
      </c>
      <c r="X214" s="471">
        <f t="shared" si="699"/>
        <v>-86828</v>
      </c>
      <c r="Y214" s="471">
        <f t="shared" si="699"/>
        <v>-89862</v>
      </c>
      <c r="Z214" s="471">
        <f t="shared" si="699"/>
        <v>-76043</v>
      </c>
      <c r="AA214" s="471">
        <f t="shared" si="699"/>
        <v>-73792</v>
      </c>
      <c r="AB214" s="471">
        <f t="shared" si="699"/>
        <v>-88446</v>
      </c>
      <c r="AC214" s="471">
        <f>AC213-AC215</f>
        <v>-105940</v>
      </c>
      <c r="AD214" s="471">
        <f>AD213-AD215</f>
        <v>-104807.99969082596</v>
      </c>
      <c r="AE214" s="471">
        <f t="shared" ref="AE214:BV214" si="700">AE213-AE215</f>
        <v>-93386.774421553855</v>
      </c>
      <c r="AF214" s="471">
        <f t="shared" si="700"/>
        <v>-93904.604544910544</v>
      </c>
      <c r="AG214" s="471">
        <f t="shared" si="700"/>
        <v>-105593.57502326817</v>
      </c>
      <c r="AH214" s="471">
        <f t="shared" si="700"/>
        <v>-112304.13947112915</v>
      </c>
      <c r="AI214" s="471">
        <f t="shared" si="700"/>
        <v>-93604.996366412481</v>
      </c>
      <c r="AJ214" s="471">
        <f t="shared" si="700"/>
        <v>-94121.648835621585</v>
      </c>
      <c r="AK214" s="471">
        <f t="shared" si="700"/>
        <v>-105834.96768802556</v>
      </c>
      <c r="AL214" s="471">
        <f t="shared" si="700"/>
        <v>-112558.05174745008</v>
      </c>
      <c r="AM214" s="471">
        <f t="shared" si="700"/>
        <v>-96586.923524146187</v>
      </c>
      <c r="AN214" s="471">
        <f t="shared" si="700"/>
        <v>-97115.703693036237</v>
      </c>
      <c r="AO214" s="471">
        <f t="shared" si="700"/>
        <v>-109196.78803578661</v>
      </c>
      <c r="AP214" s="471">
        <f t="shared" si="700"/>
        <v>-116128.3116646659</v>
      </c>
      <c r="AQ214" s="471">
        <f t="shared" si="700"/>
        <v>-96114.578308918572</v>
      </c>
      <c r="AR214" s="471">
        <f t="shared" si="700"/>
        <v>-96638.653737132932</v>
      </c>
      <c r="AS214" s="471">
        <f t="shared" si="700"/>
        <v>-108658.02529482571</v>
      </c>
      <c r="AT214" s="471">
        <f t="shared" si="700"/>
        <v>-115552.84592425557</v>
      </c>
      <c r="AU214" s="471">
        <f t="shared" si="700"/>
        <v>-130046.56293070236</v>
      </c>
      <c r="AV214" s="471">
        <f t="shared" si="700"/>
        <v>-130755.88923117019</v>
      </c>
      <c r="AW214" s="471">
        <f t="shared" si="700"/>
        <v>-147018.83080609245</v>
      </c>
      <c r="AX214" s="471">
        <f t="shared" si="700"/>
        <v>-156348.08538252415</v>
      </c>
      <c r="AY214" s="471">
        <f t="shared" si="700"/>
        <v>-109071.77794651304</v>
      </c>
      <c r="AZ214" s="471">
        <f t="shared" si="700"/>
        <v>-109665.63328818402</v>
      </c>
      <c r="BA214" s="471">
        <f t="shared" si="700"/>
        <v>-123304.25400303862</v>
      </c>
      <c r="BB214" s="471">
        <f t="shared" si="700"/>
        <v>-131127.41216434201</v>
      </c>
      <c r="BC214" s="471">
        <f t="shared" si="700"/>
        <v>-20659.479414701582</v>
      </c>
      <c r="BD214" s="471">
        <f t="shared" si="700"/>
        <v>-20771.765380217737</v>
      </c>
      <c r="BE214" s="471">
        <f t="shared" si="700"/>
        <v>-23354.835792025729</v>
      </c>
      <c r="BF214" s="471">
        <f t="shared" si="700"/>
        <v>-24836.372955559262</v>
      </c>
      <c r="BG214" s="471">
        <f t="shared" si="700"/>
        <v>-22212.921336579751</v>
      </c>
      <c r="BH214" s="471">
        <f t="shared" si="700"/>
        <v>-22333.44323458715</v>
      </c>
      <c r="BI214" s="471">
        <f t="shared" si="700"/>
        <v>-25110.484356739755</v>
      </c>
      <c r="BJ214" s="471">
        <f t="shared" si="700"/>
        <v>-26703.148020786517</v>
      </c>
      <c r="BK214" s="471">
        <f t="shared" si="700"/>
        <v>-18770.252571140441</v>
      </c>
      <c r="BL214" s="471">
        <f t="shared" si="700"/>
        <v>-18871.924380644607</v>
      </c>
      <c r="BM214" s="471">
        <f t="shared" si="700"/>
        <v>-21218.353474370044</v>
      </c>
      <c r="BN214" s="471">
        <f t="shared" si="700"/>
        <v>-22563.951806935267</v>
      </c>
      <c r="BO214" s="471">
        <f t="shared" si="700"/>
        <v>-17174.705365879141</v>
      </c>
      <c r="BP214" s="471">
        <f t="shared" si="700"/>
        <v>-17267.581790700388</v>
      </c>
      <c r="BQ214" s="471">
        <f t="shared" si="700"/>
        <v>-19414.36505543179</v>
      </c>
      <c r="BR214" s="471">
        <f t="shared" si="700"/>
        <v>-20645.379698374622</v>
      </c>
      <c r="BS214" s="471">
        <f t="shared" si="700"/>
        <v>-19370.058922718097</v>
      </c>
      <c r="BT214" s="471">
        <f t="shared" si="700"/>
        <v>-19474.638802793812</v>
      </c>
      <c r="BU214" s="471">
        <f t="shared" si="700"/>
        <v>-21895.624995226561</v>
      </c>
      <c r="BV214" s="471">
        <f t="shared" si="700"/>
        <v>-23283.770820653459</v>
      </c>
      <c r="BW214" s="191"/>
      <c r="BX214" s="191"/>
      <c r="BY214" s="191"/>
      <c r="BZ214" s="191"/>
      <c r="CA214" s="191"/>
      <c r="CB214" s="191"/>
      <c r="CC214" s="191"/>
      <c r="CD214" s="191"/>
      <c r="CE214" s="191"/>
      <c r="CF214" s="191"/>
      <c r="CG214" s="191"/>
      <c r="CH214" s="191"/>
      <c r="CI214" s="191"/>
      <c r="CJ214" s="191"/>
      <c r="CK214" s="191"/>
      <c r="CL214" s="191"/>
      <c r="CM214" s="191"/>
      <c r="CN214" s="191"/>
      <c r="CO214" s="191"/>
      <c r="CP214" s="191"/>
      <c r="CQ214" s="191"/>
      <c r="CR214" s="191"/>
      <c r="CS214" s="191"/>
      <c r="CT214" s="191"/>
      <c r="CU214" s="191"/>
      <c r="CV214" s="191"/>
      <c r="CW214" s="191"/>
      <c r="CX214" s="191"/>
      <c r="CY214" s="191"/>
      <c r="CZ214" s="191"/>
      <c r="DA214" s="191"/>
      <c r="DB214" s="191"/>
      <c r="DC214" s="191"/>
      <c r="DD214" s="191"/>
      <c r="DE214" s="191"/>
      <c r="DF214" s="191"/>
      <c r="DG214" s="191"/>
      <c r="DH214" s="191"/>
      <c r="DI214" s="191"/>
      <c r="DJ214" s="191"/>
    </row>
    <row r="215" spans="1:114" x14ac:dyDescent="0.35">
      <c r="A215" s="5" t="s">
        <v>354</v>
      </c>
      <c r="B215" s="460" t="s">
        <v>431</v>
      </c>
      <c r="C215" s="471">
        <f>-C258</f>
        <v>-4032</v>
      </c>
      <c r="D215" s="471">
        <f t="shared" ref="D215:L215" si="701">-D258</f>
        <v>-4888</v>
      </c>
      <c r="E215" s="471">
        <f t="shared" si="701"/>
        <v>-5940</v>
      </c>
      <c r="F215" s="471">
        <f t="shared" si="701"/>
        <v>-4606</v>
      </c>
      <c r="G215" s="471">
        <f t="shared" si="701"/>
        <v>-4004</v>
      </c>
      <c r="H215" s="471">
        <f t="shared" si="701"/>
        <v>-3526</v>
      </c>
      <c r="I215" s="471">
        <f t="shared" si="701"/>
        <v>-4902</v>
      </c>
      <c r="J215" s="471">
        <f t="shared" si="701"/>
        <v>-7182</v>
      </c>
      <c r="K215" s="471">
        <f t="shared" si="701"/>
        <v>-4416</v>
      </c>
      <c r="L215" s="471">
        <f t="shared" si="701"/>
        <v>-4140</v>
      </c>
      <c r="M215" s="471">
        <f t="shared" ref="M215:AB215" si="702">-M258</f>
        <v>-8820</v>
      </c>
      <c r="N215" s="471">
        <f t="shared" si="702"/>
        <v>-5390</v>
      </c>
      <c r="O215" s="471">
        <f t="shared" si="702"/>
        <v>-5253</v>
      </c>
      <c r="P215" s="471">
        <f t="shared" si="702"/>
        <v>-5980</v>
      </c>
      <c r="Q215" s="471">
        <f t="shared" si="702"/>
        <v>-5406</v>
      </c>
      <c r="R215" s="471">
        <f t="shared" si="702"/>
        <v>-5650</v>
      </c>
      <c r="S215" s="471">
        <f t="shared" si="702"/>
        <v>-8308</v>
      </c>
      <c r="T215" s="471">
        <f t="shared" si="702"/>
        <v>-6156</v>
      </c>
      <c r="U215" s="471">
        <f t="shared" si="702"/>
        <v>-5243</v>
      </c>
      <c r="V215" s="471">
        <f t="shared" si="702"/>
        <v>-5145</v>
      </c>
      <c r="W215" s="471">
        <f t="shared" si="702"/>
        <v>-6120</v>
      </c>
      <c r="X215" s="471">
        <f t="shared" si="702"/>
        <v>-5472</v>
      </c>
      <c r="Y215" s="471">
        <f t="shared" si="702"/>
        <v>-7738</v>
      </c>
      <c r="Z215" s="471">
        <f t="shared" si="702"/>
        <v>-7957</v>
      </c>
      <c r="AA215" s="471">
        <f t="shared" si="702"/>
        <v>-6308</v>
      </c>
      <c r="AB215" s="471">
        <f t="shared" si="702"/>
        <v>-7654</v>
      </c>
      <c r="AC215" s="471">
        <f>-AC258</f>
        <v>-11760</v>
      </c>
      <c r="AD215" s="471">
        <f>-AD258</f>
        <v>-11368.205666316893</v>
      </c>
      <c r="AE215" s="471">
        <f t="shared" ref="AE215:BV215" si="703">-AE258</f>
        <v>-10179.250249786857</v>
      </c>
      <c r="AF215" s="471">
        <f t="shared" si="703"/>
        <v>-10179.250249786857</v>
      </c>
      <c r="AG215" s="471">
        <f t="shared" si="703"/>
        <v>-11383.247591159496</v>
      </c>
      <c r="AH215" s="471">
        <f t="shared" si="703"/>
        <v>-12039.973413726391</v>
      </c>
      <c r="AI215" s="471">
        <f t="shared" si="703"/>
        <v>-9725.4974754066116</v>
      </c>
      <c r="AJ215" s="471">
        <f t="shared" si="703"/>
        <v>-9725.4974754066116</v>
      </c>
      <c r="AK215" s="471">
        <f t="shared" si="703"/>
        <v>-10875.825133788037</v>
      </c>
      <c r="AL215" s="471">
        <f t="shared" si="703"/>
        <v>-11503.276583814271</v>
      </c>
      <c r="AM215" s="471">
        <f t="shared" si="703"/>
        <v>-9169.110253862802</v>
      </c>
      <c r="AN215" s="471">
        <f t="shared" si="703"/>
        <v>-9169.110253862802</v>
      </c>
      <c r="AO215" s="471">
        <f t="shared" si="703"/>
        <v>-10253.628670986358</v>
      </c>
      <c r="AP215" s="471">
        <f t="shared" si="703"/>
        <v>-10845.184171235573</v>
      </c>
      <c r="AQ215" s="471">
        <f t="shared" si="703"/>
        <v>-8700.5073339585524</v>
      </c>
      <c r="AR215" s="471">
        <f t="shared" si="703"/>
        <v>-8700.5073339585524</v>
      </c>
      <c r="AS215" s="471">
        <f t="shared" si="703"/>
        <v>-9729.5995992654771</v>
      </c>
      <c r="AT215" s="471">
        <f t="shared" si="703"/>
        <v>-10290.922653069256</v>
      </c>
      <c r="AU215" s="471">
        <f t="shared" si="703"/>
        <v>-11818.697162870541</v>
      </c>
      <c r="AV215" s="471">
        <f t="shared" si="703"/>
        <v>-11818.697162870541</v>
      </c>
      <c r="AW215" s="471">
        <f t="shared" si="703"/>
        <v>-13216.607579984258</v>
      </c>
      <c r="AX215" s="471">
        <f t="shared" si="703"/>
        <v>-13979.104171137196</v>
      </c>
      <c r="AY215" s="471">
        <f t="shared" si="703"/>
        <v>-9699.2903876836299</v>
      </c>
      <c r="AZ215" s="471">
        <f t="shared" si="703"/>
        <v>-9699.2903876836299</v>
      </c>
      <c r="BA215" s="471">
        <f t="shared" si="703"/>
        <v>-10846.518283001049</v>
      </c>
      <c r="BB215" s="471">
        <f t="shared" si="703"/>
        <v>-11472.278953174187</v>
      </c>
      <c r="BC215" s="471">
        <f t="shared" si="703"/>
        <v>-1797.7136885296432</v>
      </c>
      <c r="BD215" s="471">
        <f t="shared" si="703"/>
        <v>-1797.7136885296432</v>
      </c>
      <c r="BE215" s="471">
        <f t="shared" si="703"/>
        <v>-2010.3464903987406</v>
      </c>
      <c r="BF215" s="471">
        <f t="shared" si="703"/>
        <v>-2126.328018690976</v>
      </c>
      <c r="BG215" s="471">
        <f t="shared" si="703"/>
        <v>-1891.4582649003146</v>
      </c>
      <c r="BH215" s="471">
        <f t="shared" si="703"/>
        <v>-1891.4582649003146</v>
      </c>
      <c r="BI215" s="471">
        <f t="shared" si="703"/>
        <v>-2115.1791349422874</v>
      </c>
      <c r="BJ215" s="471">
        <f t="shared" si="703"/>
        <v>-2237.2087004197274</v>
      </c>
      <c r="BK215" s="471">
        <f t="shared" si="703"/>
        <v>-1564.1093296924187</v>
      </c>
      <c r="BL215" s="471">
        <f t="shared" si="703"/>
        <v>-1564.1093296924187</v>
      </c>
      <c r="BM215" s="471">
        <f t="shared" si="703"/>
        <v>-1749.1115084732421</v>
      </c>
      <c r="BN215" s="471">
        <f t="shared" si="703"/>
        <v>-1850.0217878082371</v>
      </c>
      <c r="BO215" s="471">
        <f t="shared" si="703"/>
        <v>-1400.5795983702781</v>
      </c>
      <c r="BP215" s="471">
        <f t="shared" si="703"/>
        <v>-1400.5795983702781</v>
      </c>
      <c r="BQ215" s="471">
        <f t="shared" si="703"/>
        <v>-1566.2395508656873</v>
      </c>
      <c r="BR215" s="471">
        <f t="shared" si="703"/>
        <v>-1656.5995249540924</v>
      </c>
      <c r="BS215" s="471">
        <f t="shared" si="703"/>
        <v>-1545.917092425236</v>
      </c>
      <c r="BT215" s="471">
        <f t="shared" si="703"/>
        <v>-1545.917092425236</v>
      </c>
      <c r="BU215" s="471">
        <f t="shared" si="703"/>
        <v>-1728.7675012067157</v>
      </c>
      <c r="BV215" s="471">
        <f t="shared" si="703"/>
        <v>-1828.5040878147954</v>
      </c>
      <c r="BW215" s="191"/>
      <c r="BX215" s="191"/>
      <c r="BY215" s="191"/>
      <c r="BZ215" s="191"/>
      <c r="CA215" s="191"/>
      <c r="CB215" s="191"/>
      <c r="CC215" s="191"/>
      <c r="CD215" s="191"/>
      <c r="CE215" s="191"/>
      <c r="CF215" s="191"/>
      <c r="CG215" s="191"/>
      <c r="CH215" s="191"/>
      <c r="CI215" s="191"/>
      <c r="CJ215" s="191"/>
      <c r="CK215" s="191"/>
      <c r="CL215" s="191"/>
      <c r="CM215" s="191"/>
      <c r="CN215" s="191"/>
      <c r="CO215" s="191"/>
      <c r="CP215" s="191"/>
      <c r="CQ215" s="191"/>
      <c r="CR215" s="191"/>
      <c r="CS215" s="191"/>
      <c r="CT215" s="191"/>
      <c r="CU215" s="191"/>
      <c r="CV215" s="191"/>
      <c r="CW215" s="191"/>
      <c r="CX215" s="191"/>
      <c r="CY215" s="191"/>
      <c r="CZ215" s="191"/>
      <c r="DA215" s="191"/>
      <c r="DB215" s="191"/>
      <c r="DC215" s="191"/>
      <c r="DD215" s="191"/>
      <c r="DE215" s="191"/>
      <c r="DF215" s="191"/>
      <c r="DG215" s="191"/>
      <c r="DH215" s="191"/>
      <c r="DI215" s="191"/>
      <c r="DJ215" s="191"/>
    </row>
    <row r="216" spans="1:114" x14ac:dyDescent="0.35">
      <c r="A216" s="5" t="s">
        <v>354</v>
      </c>
      <c r="B216" s="452" t="s">
        <v>144</v>
      </c>
      <c r="C216" s="451">
        <f>-C345*1000</f>
        <v>-19500</v>
      </c>
      <c r="D216" s="451">
        <f t="shared" ref="D216:AC216" si="704">-D345*1000</f>
        <v>-30900</v>
      </c>
      <c r="E216" s="451">
        <f t="shared" si="704"/>
        <v>-24500</v>
      </c>
      <c r="F216" s="451">
        <f t="shared" si="704"/>
        <v>-25700</v>
      </c>
      <c r="G216" s="451">
        <f t="shared" si="704"/>
        <v>-27700</v>
      </c>
      <c r="H216" s="451">
        <f t="shared" si="704"/>
        <v>-27800</v>
      </c>
      <c r="I216" s="451">
        <f t="shared" si="704"/>
        <v>-32400</v>
      </c>
      <c r="J216" s="451">
        <f t="shared" si="704"/>
        <v>-29600</v>
      </c>
      <c r="K216" s="451">
        <f t="shared" si="704"/>
        <v>-23300</v>
      </c>
      <c r="L216" s="451">
        <f t="shared" si="704"/>
        <v>-23200</v>
      </c>
      <c r="M216" s="451">
        <f t="shared" si="704"/>
        <v>-32299.999999999996</v>
      </c>
      <c r="N216" s="451">
        <f t="shared" si="704"/>
        <v>-29700</v>
      </c>
      <c r="O216" s="451">
        <f t="shared" si="704"/>
        <v>-30900</v>
      </c>
      <c r="P216" s="451">
        <f t="shared" si="704"/>
        <v>-36100</v>
      </c>
      <c r="Q216" s="451">
        <f t="shared" si="704"/>
        <v>-31000</v>
      </c>
      <c r="R216" s="451">
        <f t="shared" si="704"/>
        <v>-34600</v>
      </c>
      <c r="S216" s="451">
        <f t="shared" si="704"/>
        <v>-34300</v>
      </c>
      <c r="T216" s="451">
        <f t="shared" si="704"/>
        <v>-38200</v>
      </c>
      <c r="U216" s="451">
        <f t="shared" si="704"/>
        <v>-32500</v>
      </c>
      <c r="V216" s="451">
        <f t="shared" si="704"/>
        <v>-30100</v>
      </c>
      <c r="W216" s="451">
        <f t="shared" si="704"/>
        <v>-33300</v>
      </c>
      <c r="X216" s="451">
        <f t="shared" si="704"/>
        <v>-34300</v>
      </c>
      <c r="Y216" s="451">
        <f t="shared" si="704"/>
        <v>-39900</v>
      </c>
      <c r="Z216" s="451">
        <f t="shared" si="704"/>
        <v>-41500</v>
      </c>
      <c r="AA216" s="451">
        <f t="shared" si="704"/>
        <v>-35100</v>
      </c>
      <c r="AB216" s="451">
        <f t="shared" si="704"/>
        <v>-37700</v>
      </c>
      <c r="AC216" s="451">
        <f t="shared" si="704"/>
        <v>-46200</v>
      </c>
      <c r="AD216" s="451">
        <f>AD198/1000*-AD311</f>
        <v>-48865.384615384617</v>
      </c>
      <c r="AE216" s="451">
        <f t="shared" ref="AE216:BV216" si="705">AE198/1000*-AE311</f>
        <v>-43344.637875</v>
      </c>
      <c r="AF216" s="451">
        <f t="shared" si="705"/>
        <v>-43344.637875</v>
      </c>
      <c r="AG216" s="451">
        <f t="shared" si="705"/>
        <v>-48471.423000000003</v>
      </c>
      <c r="AH216" s="451">
        <f t="shared" si="705"/>
        <v>-51267.85125</v>
      </c>
      <c r="AI216" s="451">
        <f t="shared" si="705"/>
        <v>-42391.846168269229</v>
      </c>
      <c r="AJ216" s="451">
        <f t="shared" si="705"/>
        <v>-42391.846168269229</v>
      </c>
      <c r="AK216" s="451">
        <f t="shared" si="705"/>
        <v>-47405.935500000007</v>
      </c>
      <c r="AL216" s="451">
        <f t="shared" si="705"/>
        <v>-50140.893317307695</v>
      </c>
      <c r="AM216" s="451">
        <f t="shared" si="705"/>
        <v>-42529.936413461539</v>
      </c>
      <c r="AN216" s="451">
        <f t="shared" si="705"/>
        <v>-42529.936413461539</v>
      </c>
      <c r="AO216" s="451">
        <f t="shared" si="705"/>
        <v>-47560.358999999997</v>
      </c>
      <c r="AP216" s="451">
        <f t="shared" si="705"/>
        <v>-50304.225865384622</v>
      </c>
      <c r="AQ216" s="451">
        <f t="shared" si="705"/>
        <v>-41318.935572115392</v>
      </c>
      <c r="AR216" s="451">
        <f t="shared" si="705"/>
        <v>-41318.935572115392</v>
      </c>
      <c r="AS216" s="451">
        <f t="shared" si="705"/>
        <v>-46206.121500000001</v>
      </c>
      <c r="AT216" s="451">
        <f t="shared" si="705"/>
        <v>-48871.859278846154</v>
      </c>
      <c r="AU216" s="451">
        <f t="shared" si="705"/>
        <v>-54819.761668269231</v>
      </c>
      <c r="AV216" s="451">
        <f t="shared" si="705"/>
        <v>-54819.761668269231</v>
      </c>
      <c r="AW216" s="451">
        <f t="shared" si="705"/>
        <v>-61303.819500000005</v>
      </c>
      <c r="AX216" s="451">
        <f t="shared" si="705"/>
        <v>-64840.578317307692</v>
      </c>
      <c r="AY216" s="451">
        <f t="shared" si="705"/>
        <v>-44989.120211538466</v>
      </c>
      <c r="AZ216" s="451">
        <f t="shared" si="705"/>
        <v>-44989.120211538466</v>
      </c>
      <c r="BA216" s="451">
        <f t="shared" si="705"/>
        <v>-50310.414000000004</v>
      </c>
      <c r="BB216" s="451">
        <f t="shared" si="705"/>
        <v>-53212.937884615392</v>
      </c>
      <c r="BC216" s="451">
        <f t="shared" si="705"/>
        <v>-8338.5025096153859</v>
      </c>
      <c r="BD216" s="451">
        <f t="shared" si="705"/>
        <v>-8338.5025096153859</v>
      </c>
      <c r="BE216" s="451">
        <f t="shared" si="705"/>
        <v>-9324.777</v>
      </c>
      <c r="BF216" s="451">
        <f t="shared" si="705"/>
        <v>-9862.7449038461546</v>
      </c>
      <c r="BG216" s="451">
        <f t="shared" si="705"/>
        <v>-8773.3266923076917</v>
      </c>
      <c r="BH216" s="451">
        <f t="shared" si="705"/>
        <v>-8773.3266923076917</v>
      </c>
      <c r="BI216" s="451">
        <f t="shared" si="705"/>
        <v>-9811.0320000000011</v>
      </c>
      <c r="BJ216" s="451">
        <f t="shared" si="705"/>
        <v>-10377.053076923079</v>
      </c>
      <c r="BK216" s="451">
        <f t="shared" si="705"/>
        <v>-7254.9536971153848</v>
      </c>
      <c r="BL216" s="451">
        <f t="shared" si="705"/>
        <v>-7254.9536971153848</v>
      </c>
      <c r="BM216" s="451">
        <f t="shared" si="705"/>
        <v>-8113.0665000000008</v>
      </c>
      <c r="BN216" s="451">
        <f t="shared" si="705"/>
        <v>-8581.1280288461548</v>
      </c>
      <c r="BO216" s="451">
        <f t="shared" si="705"/>
        <v>-6496.4385432692306</v>
      </c>
      <c r="BP216" s="451">
        <f t="shared" si="705"/>
        <v>-6496.4385432692306</v>
      </c>
      <c r="BQ216" s="451">
        <f t="shared" si="705"/>
        <v>-7264.834499999999</v>
      </c>
      <c r="BR216" s="451">
        <f t="shared" si="705"/>
        <v>-7683.9595673076929</v>
      </c>
      <c r="BS216" s="451">
        <f t="shared" si="705"/>
        <v>-7170.5709519230768</v>
      </c>
      <c r="BT216" s="451">
        <f t="shared" si="705"/>
        <v>-7170.5709519230768</v>
      </c>
      <c r="BU216" s="451">
        <f t="shared" si="705"/>
        <v>-8018.7030000000004</v>
      </c>
      <c r="BV216" s="451">
        <f t="shared" si="705"/>
        <v>-8481.3204807692309</v>
      </c>
    </row>
    <row r="217" spans="1:114" x14ac:dyDescent="0.35">
      <c r="A217" s="5" t="s">
        <v>354</v>
      </c>
      <c r="B217" s="255" t="s">
        <v>368</v>
      </c>
      <c r="C217" s="453">
        <f>C212+C213</f>
        <v>26000</v>
      </c>
      <c r="D217" s="453">
        <f t="shared" ref="D217:AC217" si="706">D212+D213</f>
        <v>40000</v>
      </c>
      <c r="E217" s="453">
        <f t="shared" si="706"/>
        <v>31300</v>
      </c>
      <c r="F217" s="453">
        <f t="shared" si="706"/>
        <v>35000</v>
      </c>
      <c r="G217" s="453">
        <f t="shared" si="706"/>
        <v>39100</v>
      </c>
      <c r="H217" s="453">
        <f t="shared" si="706"/>
        <v>35200</v>
      </c>
      <c r="I217" s="453">
        <f t="shared" si="706"/>
        <v>43000</v>
      </c>
      <c r="J217" s="453">
        <f t="shared" si="706"/>
        <v>15700</v>
      </c>
      <c r="K217" s="453">
        <f t="shared" si="706"/>
        <v>42000</v>
      </c>
      <c r="L217" s="453">
        <f t="shared" si="706"/>
        <v>50400</v>
      </c>
      <c r="M217" s="453">
        <f t="shared" si="706"/>
        <v>83000</v>
      </c>
      <c r="N217" s="453">
        <f t="shared" si="706"/>
        <v>50500</v>
      </c>
      <c r="O217" s="453">
        <f t="shared" si="706"/>
        <v>45000</v>
      </c>
      <c r="P217" s="453">
        <f t="shared" si="706"/>
        <v>59000</v>
      </c>
      <c r="Q217" s="453">
        <f t="shared" si="706"/>
        <v>47999.999999999985</v>
      </c>
      <c r="R217" s="453">
        <f t="shared" si="706"/>
        <v>55300</v>
      </c>
      <c r="S217" s="453">
        <f t="shared" si="706"/>
        <v>76800</v>
      </c>
      <c r="T217" s="453">
        <f t="shared" si="706"/>
        <v>57500</v>
      </c>
      <c r="U217" s="453">
        <f t="shared" si="706"/>
        <v>42699.999999999985</v>
      </c>
      <c r="V217" s="453">
        <f t="shared" si="706"/>
        <v>49100</v>
      </c>
      <c r="W217" s="453">
        <f t="shared" si="706"/>
        <v>42500</v>
      </c>
      <c r="X217" s="453">
        <f t="shared" si="706"/>
        <v>34700</v>
      </c>
      <c r="Y217" s="453">
        <f t="shared" si="706"/>
        <v>59000</v>
      </c>
      <c r="Z217" s="453">
        <f t="shared" si="706"/>
        <v>77500</v>
      </c>
      <c r="AA217" s="453">
        <f t="shared" si="706"/>
        <v>52400</v>
      </c>
      <c r="AB217" s="453">
        <f t="shared" si="706"/>
        <v>58000</v>
      </c>
      <c r="AC217" s="453">
        <f t="shared" si="706"/>
        <v>96400</v>
      </c>
      <c r="AD217" s="453">
        <f t="shared" ref="AD217:BT217" si="707">AD212+AD213</f>
        <v>90183.794642857145</v>
      </c>
      <c r="AE217" s="453">
        <f t="shared" si="707"/>
        <v>81211.603672409285</v>
      </c>
      <c r="AF217" s="453">
        <f t="shared" si="707"/>
        <v>80693.773549052596</v>
      </c>
      <c r="AG217" s="453">
        <f t="shared" si="707"/>
        <v>89656.224135572338</v>
      </c>
      <c r="AH217" s="453">
        <f t="shared" si="707"/>
        <v>94210.07117764448</v>
      </c>
      <c r="AI217" s="453">
        <f t="shared" si="707"/>
        <v>73210.441283180902</v>
      </c>
      <c r="AJ217" s="453">
        <f t="shared" si="707"/>
        <v>72693.788813971798</v>
      </c>
      <c r="AK217" s="453">
        <f t="shared" si="707"/>
        <v>80711.328178186421</v>
      </c>
      <c r="AL217" s="453">
        <f t="shared" si="707"/>
        <v>84750.530418735696</v>
      </c>
      <c r="AM217" s="453">
        <f t="shared" si="707"/>
        <v>60685.148544491021</v>
      </c>
      <c r="AN217" s="453">
        <f t="shared" si="707"/>
        <v>60156.36837560097</v>
      </c>
      <c r="AO217" s="453">
        <f t="shared" si="707"/>
        <v>66677.357073227016</v>
      </c>
      <c r="AP217" s="453">
        <f t="shared" si="707"/>
        <v>69892.418739098561</v>
      </c>
      <c r="AQ217" s="453">
        <f t="shared" si="707"/>
        <v>53119.837962122896</v>
      </c>
      <c r="AR217" s="453">
        <f t="shared" si="707"/>
        <v>52595.762533908535</v>
      </c>
      <c r="AS217" s="453">
        <f t="shared" si="707"/>
        <v>58227.7735459088</v>
      </c>
      <c r="AT217" s="453">
        <f t="shared" si="707"/>
        <v>60960.979772675215</v>
      </c>
      <c r="AU217" s="453">
        <f t="shared" si="707"/>
        <v>72672.233167677128</v>
      </c>
      <c r="AV217" s="453">
        <f t="shared" si="707"/>
        <v>71962.906867209298</v>
      </c>
      <c r="AW217" s="453">
        <f t="shared" si="707"/>
        <v>79677.457303923293</v>
      </c>
      <c r="AX217" s="453">
        <f t="shared" si="707"/>
        <v>83426.834733838652</v>
      </c>
      <c r="AY217" s="453">
        <f t="shared" si="707"/>
        <v>57294.145750803335</v>
      </c>
      <c r="AZ217" s="453">
        <f t="shared" si="707"/>
        <v>56700.290409132358</v>
      </c>
      <c r="BA217" s="453">
        <f t="shared" si="707"/>
        <v>62739.35959396034</v>
      </c>
      <c r="BB217" s="453">
        <f t="shared" si="707"/>
        <v>65649.486832483817</v>
      </c>
      <c r="BC217" s="453">
        <f t="shared" si="707"/>
        <v>10175.590614268782</v>
      </c>
      <c r="BD217" s="453">
        <f t="shared" si="707"/>
        <v>10063.304648752626</v>
      </c>
      <c r="BE217" s="453">
        <f t="shared" si="707"/>
        <v>11127.393057575533</v>
      </c>
      <c r="BF217" s="453">
        <f t="shared" si="707"/>
        <v>11635.215250749763</v>
      </c>
      <c r="BG217" s="453">
        <f t="shared" si="707"/>
        <v>10230.091378519934</v>
      </c>
      <c r="BH217" s="453">
        <f t="shared" si="707"/>
        <v>10109.569480512535</v>
      </c>
      <c r="BI217" s="453">
        <f t="shared" si="707"/>
        <v>11169.873948317967</v>
      </c>
      <c r="BJ217" s="453">
        <f t="shared" si="707"/>
        <v>11670.307878793759</v>
      </c>
      <c r="BK217" s="453">
        <f t="shared" si="707"/>
        <v>8057.9465029171406</v>
      </c>
      <c r="BL217" s="453">
        <f t="shared" si="707"/>
        <v>7956.2746934129755</v>
      </c>
      <c r="BM217" s="453">
        <f t="shared" si="707"/>
        <v>8783.0734471567157</v>
      </c>
      <c r="BN217" s="453">
        <f t="shared" si="707"/>
        <v>9168.326667756497</v>
      </c>
      <c r="BO217" s="453">
        <f t="shared" si="707"/>
        <v>6848.5694595005807</v>
      </c>
      <c r="BP217" s="453">
        <f t="shared" si="707"/>
        <v>6755.6930346793342</v>
      </c>
      <c r="BQ217" s="453">
        <f t="shared" si="707"/>
        <v>7450.3723837025209</v>
      </c>
      <c r="BR217" s="453">
        <f t="shared" si="707"/>
        <v>7769.2464391712892</v>
      </c>
      <c r="BS217" s="453">
        <f t="shared" si="707"/>
        <v>7146.0999673566694</v>
      </c>
      <c r="BT217" s="453">
        <f t="shared" si="707"/>
        <v>7041.5200872809546</v>
      </c>
      <c r="BU217" s="453">
        <f t="shared" ref="BU217:BV217" si="708">BU212+BU213</f>
        <v>7756.8537635667308</v>
      </c>
      <c r="BV217" s="453">
        <f t="shared" si="708"/>
        <v>8079.4278665317506</v>
      </c>
      <c r="BW217" s="560"/>
      <c r="BX217" s="560"/>
      <c r="BY217" s="560"/>
      <c r="BZ217" s="560"/>
      <c r="CA217" s="560"/>
      <c r="CB217" s="560"/>
      <c r="CC217" s="560"/>
      <c r="CD217" s="560"/>
      <c r="CE217" s="560"/>
      <c r="CF217" s="560"/>
      <c r="CG217" s="560"/>
      <c r="CH217" s="560"/>
      <c r="CI217" s="560"/>
      <c r="CJ217" s="560"/>
      <c r="CK217" s="560"/>
      <c r="CL217" s="560"/>
      <c r="CM217" s="560"/>
      <c r="CN217" s="560"/>
      <c r="CO217" s="560"/>
      <c r="CP217" s="560"/>
      <c r="CQ217" s="560"/>
      <c r="CR217" s="560"/>
      <c r="CS217" s="560"/>
      <c r="CT217" s="560"/>
      <c r="CU217" s="560"/>
      <c r="CV217" s="560"/>
      <c r="CW217" s="560"/>
      <c r="CX217" s="560"/>
      <c r="CY217" s="560"/>
      <c r="CZ217" s="560"/>
      <c r="DA217" s="560"/>
      <c r="DB217" s="560"/>
      <c r="DC217" s="560"/>
      <c r="DD217" s="560"/>
      <c r="DE217" s="560"/>
      <c r="DF217" s="560"/>
      <c r="DG217" s="560"/>
      <c r="DH217" s="560"/>
      <c r="DI217" s="560"/>
      <c r="DJ217" s="560"/>
    </row>
    <row r="218" spans="1:114" x14ac:dyDescent="0.35">
      <c r="A218" s="5" t="s">
        <v>354</v>
      </c>
      <c r="B218" s="454" t="s">
        <v>369</v>
      </c>
      <c r="C218" s="455">
        <f>C217+C216</f>
        <v>6500</v>
      </c>
      <c r="D218" s="455">
        <f t="shared" ref="D218:AC218" si="709">D217+D216</f>
        <v>9100</v>
      </c>
      <c r="E218" s="455">
        <f t="shared" si="709"/>
        <v>6800</v>
      </c>
      <c r="F218" s="455">
        <f t="shared" si="709"/>
        <v>9300</v>
      </c>
      <c r="G218" s="455">
        <f t="shared" si="709"/>
        <v>11400</v>
      </c>
      <c r="H218" s="455">
        <f t="shared" si="709"/>
        <v>7400</v>
      </c>
      <c r="I218" s="455">
        <f t="shared" si="709"/>
        <v>10600</v>
      </c>
      <c r="J218" s="455">
        <f t="shared" si="709"/>
        <v>-13900</v>
      </c>
      <c r="K218" s="455">
        <f t="shared" si="709"/>
        <v>18700</v>
      </c>
      <c r="L218" s="455">
        <f t="shared" si="709"/>
        <v>27200</v>
      </c>
      <c r="M218" s="455">
        <f t="shared" si="709"/>
        <v>50700</v>
      </c>
      <c r="N218" s="455">
        <f t="shared" si="709"/>
        <v>20800</v>
      </c>
      <c r="O218" s="455">
        <f t="shared" si="709"/>
        <v>14100</v>
      </c>
      <c r="P218" s="455">
        <f t="shared" si="709"/>
        <v>22900</v>
      </c>
      <c r="Q218" s="455">
        <f t="shared" si="709"/>
        <v>16999.999999999985</v>
      </c>
      <c r="R218" s="455">
        <f t="shared" si="709"/>
        <v>20700</v>
      </c>
      <c r="S218" s="455">
        <f t="shared" si="709"/>
        <v>42500</v>
      </c>
      <c r="T218" s="455">
        <f t="shared" si="709"/>
        <v>19300</v>
      </c>
      <c r="U218" s="455">
        <f t="shared" si="709"/>
        <v>10199.999999999985</v>
      </c>
      <c r="V218" s="455">
        <f t="shared" si="709"/>
        <v>19000</v>
      </c>
      <c r="W218" s="455">
        <f t="shared" si="709"/>
        <v>9200</v>
      </c>
      <c r="X218" s="455">
        <f t="shared" si="709"/>
        <v>400</v>
      </c>
      <c r="Y218" s="455">
        <f t="shared" si="709"/>
        <v>19100</v>
      </c>
      <c r="Z218" s="455">
        <f t="shared" si="709"/>
        <v>36000</v>
      </c>
      <c r="AA218" s="455">
        <f t="shared" si="709"/>
        <v>17300</v>
      </c>
      <c r="AB218" s="455">
        <f t="shared" si="709"/>
        <v>20300</v>
      </c>
      <c r="AC218" s="455">
        <f t="shared" si="709"/>
        <v>50200</v>
      </c>
      <c r="AD218" s="455">
        <f t="shared" ref="AD218:BT218" si="710">AD217+AD216</f>
        <v>41318.410027472528</v>
      </c>
      <c r="AE218" s="455">
        <f t="shared" si="710"/>
        <v>37866.965797409284</v>
      </c>
      <c r="AF218" s="455">
        <f t="shared" si="710"/>
        <v>37349.135674052595</v>
      </c>
      <c r="AG218" s="455">
        <f t="shared" si="710"/>
        <v>41184.801135572336</v>
      </c>
      <c r="AH218" s="455">
        <f t="shared" si="710"/>
        <v>42942.219927644481</v>
      </c>
      <c r="AI218" s="455">
        <f t="shared" si="710"/>
        <v>30818.595114911674</v>
      </c>
      <c r="AJ218" s="455">
        <f t="shared" si="710"/>
        <v>30301.942645702569</v>
      </c>
      <c r="AK218" s="455">
        <f t="shared" si="710"/>
        <v>33305.392678186414</v>
      </c>
      <c r="AL218" s="455">
        <f t="shared" si="710"/>
        <v>34609.637101428001</v>
      </c>
      <c r="AM218" s="455">
        <f t="shared" si="710"/>
        <v>18155.212131029482</v>
      </c>
      <c r="AN218" s="455">
        <f t="shared" si="710"/>
        <v>17626.431962139432</v>
      </c>
      <c r="AO218" s="455">
        <f t="shared" si="710"/>
        <v>19116.99807322702</v>
      </c>
      <c r="AP218" s="455">
        <f t="shared" si="710"/>
        <v>19588.192873713939</v>
      </c>
      <c r="AQ218" s="455">
        <f t="shared" si="710"/>
        <v>11800.902390007504</v>
      </c>
      <c r="AR218" s="455">
        <f t="shared" si="710"/>
        <v>11276.826961793144</v>
      </c>
      <c r="AS218" s="455">
        <f t="shared" si="710"/>
        <v>12021.652045908799</v>
      </c>
      <c r="AT218" s="455">
        <f t="shared" si="710"/>
        <v>12089.120493829061</v>
      </c>
      <c r="AU218" s="455">
        <f t="shared" si="710"/>
        <v>17852.471499407897</v>
      </c>
      <c r="AV218" s="455">
        <f t="shared" si="710"/>
        <v>17143.145198940067</v>
      </c>
      <c r="AW218" s="455">
        <f t="shared" si="710"/>
        <v>18373.637803923288</v>
      </c>
      <c r="AX218" s="455">
        <f t="shared" si="710"/>
        <v>18586.25641653096</v>
      </c>
      <c r="AY218" s="455">
        <f t="shared" si="710"/>
        <v>12305.025539264869</v>
      </c>
      <c r="AZ218" s="455">
        <f t="shared" si="710"/>
        <v>11711.170197593892</v>
      </c>
      <c r="BA218" s="455">
        <f t="shared" si="710"/>
        <v>12428.945593960336</v>
      </c>
      <c r="BB218" s="455">
        <f t="shared" si="710"/>
        <v>12436.548947868425</v>
      </c>
      <c r="BC218" s="455">
        <f t="shared" si="710"/>
        <v>1837.0881046533959</v>
      </c>
      <c r="BD218" s="455">
        <f t="shared" si="710"/>
        <v>1724.8021391372404</v>
      </c>
      <c r="BE218" s="455">
        <f t="shared" si="710"/>
        <v>1802.616057575533</v>
      </c>
      <c r="BF218" s="455">
        <f t="shared" si="710"/>
        <v>1772.4703469036085</v>
      </c>
      <c r="BG218" s="455">
        <f t="shared" si="710"/>
        <v>1456.7646862122419</v>
      </c>
      <c r="BH218" s="455">
        <f t="shared" si="710"/>
        <v>1336.2427882048432</v>
      </c>
      <c r="BI218" s="455">
        <f t="shared" si="710"/>
        <v>1358.8419483179659</v>
      </c>
      <c r="BJ218" s="455">
        <f t="shared" si="710"/>
        <v>1293.2548018706802</v>
      </c>
      <c r="BK218" s="455">
        <f t="shared" si="710"/>
        <v>802.99280580175582</v>
      </c>
      <c r="BL218" s="455">
        <f t="shared" si="710"/>
        <v>701.32099629759068</v>
      </c>
      <c r="BM218" s="455">
        <f t="shared" si="710"/>
        <v>670.00694715671489</v>
      </c>
      <c r="BN218" s="455">
        <f t="shared" si="710"/>
        <v>587.1986389103422</v>
      </c>
      <c r="BO218" s="455">
        <f t="shared" si="710"/>
        <v>352.13091623135006</v>
      </c>
      <c r="BP218" s="455">
        <f t="shared" si="710"/>
        <v>259.25449141010358</v>
      </c>
      <c r="BQ218" s="455">
        <f t="shared" si="710"/>
        <v>185.53788370252187</v>
      </c>
      <c r="BR218" s="455">
        <f t="shared" si="710"/>
        <v>85.286871863596389</v>
      </c>
      <c r="BS218" s="455">
        <f t="shared" si="710"/>
        <v>-24.470984566407424</v>
      </c>
      <c r="BT218" s="455">
        <f t="shared" si="710"/>
        <v>-129.05086464212218</v>
      </c>
      <c r="BU218" s="455">
        <f t="shared" ref="BU218:BV218" si="711">BU217+BU216</f>
        <v>-261.84923643326965</v>
      </c>
      <c r="BV218" s="455">
        <f t="shared" si="711"/>
        <v>-401.8926142374803</v>
      </c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1"/>
      <c r="CO218" s="561"/>
      <c r="CP218" s="561"/>
      <c r="CQ218" s="561"/>
      <c r="CR218" s="561"/>
      <c r="CS218" s="561"/>
      <c r="CT218" s="561"/>
      <c r="CU218" s="561"/>
      <c r="CV218" s="561"/>
      <c r="CW218" s="561"/>
      <c r="CX218" s="561"/>
      <c r="CY218" s="561"/>
      <c r="CZ218" s="561"/>
      <c r="DA218" s="561"/>
      <c r="DB218" s="561"/>
      <c r="DC218" s="561"/>
      <c r="DD218" s="561"/>
      <c r="DE218" s="561"/>
      <c r="DF218" s="561"/>
      <c r="DG218" s="561"/>
      <c r="DH218" s="561"/>
      <c r="DI218" s="561"/>
      <c r="DJ218" s="561"/>
    </row>
    <row r="219" spans="1:114" x14ac:dyDescent="0.35">
      <c r="A219" s="5" t="s">
        <v>354</v>
      </c>
      <c r="B219" s="452" t="s">
        <v>85</v>
      </c>
      <c r="C219" s="451">
        <f>-C346*1000</f>
        <v>0</v>
      </c>
      <c r="D219" s="451">
        <f t="shared" ref="D219:AC219" si="712">-D346*1000</f>
        <v>0</v>
      </c>
      <c r="E219" s="451">
        <f t="shared" si="712"/>
        <v>0</v>
      </c>
      <c r="F219" s="451">
        <f t="shared" si="712"/>
        <v>0</v>
      </c>
      <c r="G219" s="451">
        <f t="shared" si="712"/>
        <v>0</v>
      </c>
      <c r="H219" s="451">
        <f t="shared" si="712"/>
        <v>0</v>
      </c>
      <c r="I219" s="451">
        <f t="shared" si="712"/>
        <v>0</v>
      </c>
      <c r="J219" s="451">
        <f t="shared" si="712"/>
        <v>0</v>
      </c>
      <c r="K219" s="451">
        <f t="shared" si="712"/>
        <v>0</v>
      </c>
      <c r="L219" s="451">
        <f t="shared" si="712"/>
        <v>0</v>
      </c>
      <c r="M219" s="451">
        <f t="shared" si="712"/>
        <v>0</v>
      </c>
      <c r="N219" s="451">
        <f t="shared" si="712"/>
        <v>0</v>
      </c>
      <c r="O219" s="451">
        <f t="shared" si="712"/>
        <v>0</v>
      </c>
      <c r="P219" s="451">
        <f t="shared" si="712"/>
        <v>0</v>
      </c>
      <c r="Q219" s="451">
        <f t="shared" si="712"/>
        <v>0</v>
      </c>
      <c r="R219" s="451">
        <f t="shared" si="712"/>
        <v>0</v>
      </c>
      <c r="S219" s="451">
        <f t="shared" si="712"/>
        <v>0</v>
      </c>
      <c r="T219" s="451">
        <f t="shared" si="712"/>
        <v>0</v>
      </c>
      <c r="U219" s="451">
        <f t="shared" si="712"/>
        <v>0</v>
      </c>
      <c r="V219" s="451">
        <f t="shared" si="712"/>
        <v>0</v>
      </c>
      <c r="W219" s="451">
        <f t="shared" si="712"/>
        <v>0</v>
      </c>
      <c r="X219" s="451">
        <f t="shared" si="712"/>
        <v>0</v>
      </c>
      <c r="Y219" s="451">
        <f t="shared" si="712"/>
        <v>0</v>
      </c>
      <c r="Z219" s="451">
        <f t="shared" si="712"/>
        <v>0</v>
      </c>
      <c r="AA219" s="451">
        <f t="shared" si="712"/>
        <v>0</v>
      </c>
      <c r="AB219" s="451">
        <f t="shared" si="712"/>
        <v>0</v>
      </c>
      <c r="AC219" s="451">
        <f t="shared" si="712"/>
        <v>0</v>
      </c>
      <c r="AD219" s="110"/>
    </row>
    <row r="220" spans="1:114" x14ac:dyDescent="0.35">
      <c r="A220" s="5" t="s">
        <v>354</v>
      </c>
      <c r="B220" s="452" t="s">
        <v>371</v>
      </c>
      <c r="C220" s="451">
        <f>-C347*1000</f>
        <v>0</v>
      </c>
      <c r="D220" s="451">
        <f t="shared" ref="D220:AC220" si="713">-D347*1000</f>
        <v>0</v>
      </c>
      <c r="E220" s="451">
        <f t="shared" si="713"/>
        <v>0</v>
      </c>
      <c r="F220" s="451">
        <f t="shared" si="713"/>
        <v>0</v>
      </c>
      <c r="G220" s="451">
        <f t="shared" si="713"/>
        <v>0</v>
      </c>
      <c r="H220" s="451">
        <f t="shared" si="713"/>
        <v>0</v>
      </c>
      <c r="I220" s="451">
        <f t="shared" si="713"/>
        <v>0</v>
      </c>
      <c r="J220" s="451">
        <f t="shared" si="713"/>
        <v>-800</v>
      </c>
      <c r="K220" s="451">
        <f t="shared" si="713"/>
        <v>0</v>
      </c>
      <c r="L220" s="451">
        <f t="shared" si="713"/>
        <v>0</v>
      </c>
      <c r="M220" s="451">
        <f t="shared" si="713"/>
        <v>0</v>
      </c>
      <c r="N220" s="451">
        <f t="shared" si="713"/>
        <v>0</v>
      </c>
      <c r="O220" s="451">
        <f t="shared" si="713"/>
        <v>0</v>
      </c>
      <c r="P220" s="451">
        <f t="shared" si="713"/>
        <v>0</v>
      </c>
      <c r="Q220" s="451">
        <f t="shared" si="713"/>
        <v>0</v>
      </c>
      <c r="R220" s="451">
        <f t="shared" si="713"/>
        <v>0</v>
      </c>
      <c r="S220" s="451">
        <f t="shared" si="713"/>
        <v>0</v>
      </c>
      <c r="T220" s="451">
        <f t="shared" si="713"/>
        <v>0</v>
      </c>
      <c r="U220" s="451">
        <f t="shared" si="713"/>
        <v>0</v>
      </c>
      <c r="V220" s="451">
        <f t="shared" si="713"/>
        <v>0</v>
      </c>
      <c r="W220" s="451">
        <f t="shared" si="713"/>
        <v>0</v>
      </c>
      <c r="X220" s="451">
        <f t="shared" si="713"/>
        <v>0</v>
      </c>
      <c r="Y220" s="451">
        <f t="shared" si="713"/>
        <v>0</v>
      </c>
      <c r="Z220" s="451">
        <f t="shared" si="713"/>
        <v>109500</v>
      </c>
      <c r="AA220" s="451">
        <f t="shared" si="713"/>
        <v>0</v>
      </c>
      <c r="AB220" s="451">
        <f t="shared" si="713"/>
        <v>0</v>
      </c>
      <c r="AC220" s="451">
        <f t="shared" si="713"/>
        <v>0</v>
      </c>
      <c r="AD220" s="110"/>
    </row>
    <row r="221" spans="1:114" x14ac:dyDescent="0.35">
      <c r="A221" s="5" t="s">
        <v>354</v>
      </c>
      <c r="B221" s="452" t="s">
        <v>362</v>
      </c>
      <c r="C221" s="451">
        <f>-C348*1000</f>
        <v>-200</v>
      </c>
      <c r="D221" s="451">
        <f t="shared" ref="D221:AC221" si="714">-D348*1000</f>
        <v>-2600</v>
      </c>
      <c r="E221" s="451">
        <f t="shared" si="714"/>
        <v>-2300</v>
      </c>
      <c r="F221" s="451">
        <f t="shared" si="714"/>
        <v>-200</v>
      </c>
      <c r="G221" s="451">
        <f t="shared" si="714"/>
        <v>0</v>
      </c>
      <c r="H221" s="451">
        <f t="shared" si="714"/>
        <v>-700</v>
      </c>
      <c r="I221" s="451">
        <f t="shared" si="714"/>
        <v>-700</v>
      </c>
      <c r="J221" s="451">
        <f t="shared" si="714"/>
        <v>500</v>
      </c>
      <c r="K221" s="451">
        <f t="shared" si="714"/>
        <v>0</v>
      </c>
      <c r="L221" s="451">
        <f t="shared" si="714"/>
        <v>100</v>
      </c>
      <c r="M221" s="451">
        <f t="shared" si="714"/>
        <v>-900</v>
      </c>
      <c r="N221" s="451">
        <f t="shared" si="714"/>
        <v>-300</v>
      </c>
      <c r="O221" s="451">
        <f t="shared" si="714"/>
        <v>0</v>
      </c>
      <c r="P221" s="451">
        <f t="shared" si="714"/>
        <v>0</v>
      </c>
      <c r="Q221" s="451">
        <f t="shared" si="714"/>
        <v>0</v>
      </c>
      <c r="R221" s="451">
        <f t="shared" si="714"/>
        <v>0</v>
      </c>
      <c r="S221" s="451">
        <f t="shared" si="714"/>
        <v>-3000</v>
      </c>
      <c r="T221" s="451">
        <f t="shared" si="714"/>
        <v>-3200</v>
      </c>
      <c r="U221" s="451">
        <f t="shared" si="714"/>
        <v>-400</v>
      </c>
      <c r="V221" s="451">
        <f t="shared" si="714"/>
        <v>-400</v>
      </c>
      <c r="W221" s="451">
        <f t="shared" si="714"/>
        <v>-12500</v>
      </c>
      <c r="X221" s="451">
        <f t="shared" si="714"/>
        <v>-1000</v>
      </c>
      <c r="Y221" s="451">
        <f t="shared" si="714"/>
        <v>-100</v>
      </c>
      <c r="Z221" s="451">
        <f t="shared" si="714"/>
        <v>12000</v>
      </c>
      <c r="AA221" s="451">
        <f t="shared" si="714"/>
        <v>0</v>
      </c>
      <c r="AB221" s="451">
        <f t="shared" si="714"/>
        <v>-9000</v>
      </c>
      <c r="AC221" s="451">
        <f t="shared" si="714"/>
        <v>-4400</v>
      </c>
      <c r="AD221" s="110"/>
    </row>
    <row r="222" spans="1:114" x14ac:dyDescent="0.35">
      <c r="A222" s="5" t="s">
        <v>354</v>
      </c>
      <c r="B222" s="255" t="s">
        <v>372</v>
      </c>
      <c r="C222" s="453">
        <f>C349*1000</f>
        <v>6300</v>
      </c>
      <c r="D222" s="453">
        <f t="shared" ref="D222:AC222" si="715">D349*1000</f>
        <v>6500</v>
      </c>
      <c r="E222" s="453">
        <f t="shared" si="715"/>
        <v>4500</v>
      </c>
      <c r="F222" s="453">
        <f t="shared" si="715"/>
        <v>9100</v>
      </c>
      <c r="G222" s="453">
        <f t="shared" si="715"/>
        <v>11400</v>
      </c>
      <c r="H222" s="453">
        <f t="shared" si="715"/>
        <v>6700</v>
      </c>
      <c r="I222" s="453">
        <f t="shared" si="715"/>
        <v>9900</v>
      </c>
      <c r="J222" s="453">
        <f t="shared" si="715"/>
        <v>-14200</v>
      </c>
      <c r="K222" s="453">
        <f t="shared" si="715"/>
        <v>18700</v>
      </c>
      <c r="L222" s="453">
        <f t="shared" si="715"/>
        <v>27300</v>
      </c>
      <c r="M222" s="453">
        <f t="shared" si="715"/>
        <v>49800</v>
      </c>
      <c r="N222" s="453">
        <f t="shared" si="715"/>
        <v>20500</v>
      </c>
      <c r="O222" s="453">
        <f t="shared" si="715"/>
        <v>14100</v>
      </c>
      <c r="P222" s="453">
        <f t="shared" si="715"/>
        <v>22900</v>
      </c>
      <c r="Q222" s="453">
        <f t="shared" si="715"/>
        <v>17000</v>
      </c>
      <c r="R222" s="453">
        <f t="shared" si="715"/>
        <v>20700</v>
      </c>
      <c r="S222" s="453">
        <f t="shared" si="715"/>
        <v>39500</v>
      </c>
      <c r="T222" s="453">
        <f t="shared" si="715"/>
        <v>16100.000000000002</v>
      </c>
      <c r="U222" s="453">
        <f t="shared" si="715"/>
        <v>9800</v>
      </c>
      <c r="V222" s="453">
        <f t="shared" si="715"/>
        <v>18600</v>
      </c>
      <c r="W222" s="453">
        <f t="shared" si="715"/>
        <v>-3300</v>
      </c>
      <c r="X222" s="453">
        <f t="shared" si="715"/>
        <v>-600</v>
      </c>
      <c r="Y222" s="453">
        <f t="shared" si="715"/>
        <v>19000</v>
      </c>
      <c r="Z222" s="453">
        <f t="shared" si="715"/>
        <v>157500</v>
      </c>
      <c r="AA222" s="453">
        <f t="shared" si="715"/>
        <v>17300</v>
      </c>
      <c r="AB222" s="453">
        <f t="shared" si="715"/>
        <v>11300</v>
      </c>
      <c r="AC222" s="453">
        <f t="shared" si="715"/>
        <v>45800</v>
      </c>
      <c r="AD222" s="453">
        <f>SUM(AD218:AD221)</f>
        <v>41318.410027472528</v>
      </c>
      <c r="AE222" s="453">
        <f t="shared" ref="AE222:BV222" si="716">SUM(AE218:AE221)</f>
        <v>37866.965797409284</v>
      </c>
      <c r="AF222" s="453">
        <f t="shared" si="716"/>
        <v>37349.135674052595</v>
      </c>
      <c r="AG222" s="453">
        <f t="shared" si="716"/>
        <v>41184.801135572336</v>
      </c>
      <c r="AH222" s="453">
        <f t="shared" si="716"/>
        <v>42942.219927644481</v>
      </c>
      <c r="AI222" s="453">
        <f t="shared" si="716"/>
        <v>30818.595114911674</v>
      </c>
      <c r="AJ222" s="453">
        <f t="shared" si="716"/>
        <v>30301.942645702569</v>
      </c>
      <c r="AK222" s="453">
        <f t="shared" si="716"/>
        <v>33305.392678186414</v>
      </c>
      <c r="AL222" s="453">
        <f t="shared" si="716"/>
        <v>34609.637101428001</v>
      </c>
      <c r="AM222" s="453">
        <f t="shared" si="716"/>
        <v>18155.212131029482</v>
      </c>
      <c r="AN222" s="453">
        <f t="shared" si="716"/>
        <v>17626.431962139432</v>
      </c>
      <c r="AO222" s="453">
        <f t="shared" si="716"/>
        <v>19116.99807322702</v>
      </c>
      <c r="AP222" s="453">
        <f t="shared" si="716"/>
        <v>19588.192873713939</v>
      </c>
      <c r="AQ222" s="453">
        <f t="shared" si="716"/>
        <v>11800.902390007504</v>
      </c>
      <c r="AR222" s="453">
        <f t="shared" si="716"/>
        <v>11276.826961793144</v>
      </c>
      <c r="AS222" s="453">
        <f t="shared" si="716"/>
        <v>12021.652045908799</v>
      </c>
      <c r="AT222" s="453">
        <f t="shared" si="716"/>
        <v>12089.120493829061</v>
      </c>
      <c r="AU222" s="453">
        <f t="shared" si="716"/>
        <v>17852.471499407897</v>
      </c>
      <c r="AV222" s="453">
        <f t="shared" si="716"/>
        <v>17143.145198940067</v>
      </c>
      <c r="AW222" s="453">
        <f t="shared" si="716"/>
        <v>18373.637803923288</v>
      </c>
      <c r="AX222" s="453">
        <f t="shared" si="716"/>
        <v>18586.25641653096</v>
      </c>
      <c r="AY222" s="453">
        <f t="shared" si="716"/>
        <v>12305.025539264869</v>
      </c>
      <c r="AZ222" s="453">
        <f t="shared" si="716"/>
        <v>11711.170197593892</v>
      </c>
      <c r="BA222" s="453">
        <f t="shared" si="716"/>
        <v>12428.945593960336</v>
      </c>
      <c r="BB222" s="453">
        <f t="shared" si="716"/>
        <v>12436.548947868425</v>
      </c>
      <c r="BC222" s="453">
        <f t="shared" si="716"/>
        <v>1837.0881046533959</v>
      </c>
      <c r="BD222" s="453">
        <f t="shared" si="716"/>
        <v>1724.8021391372404</v>
      </c>
      <c r="BE222" s="453">
        <f t="shared" si="716"/>
        <v>1802.616057575533</v>
      </c>
      <c r="BF222" s="453">
        <f t="shared" si="716"/>
        <v>1772.4703469036085</v>
      </c>
      <c r="BG222" s="453">
        <f t="shared" si="716"/>
        <v>1456.7646862122419</v>
      </c>
      <c r="BH222" s="453">
        <f t="shared" si="716"/>
        <v>1336.2427882048432</v>
      </c>
      <c r="BI222" s="453">
        <f t="shared" si="716"/>
        <v>1358.8419483179659</v>
      </c>
      <c r="BJ222" s="453">
        <f t="shared" si="716"/>
        <v>1293.2548018706802</v>
      </c>
      <c r="BK222" s="453">
        <f t="shared" si="716"/>
        <v>802.99280580175582</v>
      </c>
      <c r="BL222" s="453">
        <f t="shared" si="716"/>
        <v>701.32099629759068</v>
      </c>
      <c r="BM222" s="453">
        <f t="shared" si="716"/>
        <v>670.00694715671489</v>
      </c>
      <c r="BN222" s="453">
        <f t="shared" si="716"/>
        <v>587.1986389103422</v>
      </c>
      <c r="BO222" s="453">
        <f t="shared" si="716"/>
        <v>352.13091623135006</v>
      </c>
      <c r="BP222" s="453">
        <f t="shared" si="716"/>
        <v>259.25449141010358</v>
      </c>
      <c r="BQ222" s="453">
        <f t="shared" si="716"/>
        <v>185.53788370252187</v>
      </c>
      <c r="BR222" s="453">
        <f t="shared" si="716"/>
        <v>85.286871863596389</v>
      </c>
      <c r="BS222" s="453">
        <f t="shared" si="716"/>
        <v>-24.470984566407424</v>
      </c>
      <c r="BT222" s="453">
        <f t="shared" si="716"/>
        <v>-129.05086464212218</v>
      </c>
      <c r="BU222" s="453">
        <f t="shared" si="716"/>
        <v>-261.84923643326965</v>
      </c>
      <c r="BV222" s="453">
        <f t="shared" si="716"/>
        <v>-401.8926142374803</v>
      </c>
      <c r="BW222" s="560"/>
      <c r="BX222" s="560"/>
      <c r="BY222" s="560"/>
      <c r="BZ222" s="560"/>
      <c r="CA222" s="560"/>
      <c r="CB222" s="560"/>
      <c r="CC222" s="560"/>
      <c r="CD222" s="560"/>
      <c r="CE222" s="560"/>
      <c r="CF222" s="560"/>
      <c r="CG222" s="560"/>
      <c r="CH222" s="560"/>
      <c r="CI222" s="560"/>
      <c r="CJ222" s="560"/>
      <c r="CK222" s="560"/>
      <c r="CL222" s="560"/>
      <c r="CM222" s="560"/>
      <c r="CN222" s="560"/>
      <c r="CO222" s="560"/>
      <c r="CP222" s="560"/>
      <c r="CQ222" s="560"/>
      <c r="CR222" s="560"/>
      <c r="CS222" s="560"/>
      <c r="CT222" s="560"/>
      <c r="CU222" s="560"/>
      <c r="CV222" s="560"/>
      <c r="CW222" s="560"/>
      <c r="CX222" s="560"/>
      <c r="CY222" s="560"/>
      <c r="CZ222" s="560"/>
      <c r="DA222" s="560"/>
      <c r="DB222" s="560"/>
      <c r="DC222" s="560"/>
      <c r="DD222" s="560"/>
      <c r="DE222" s="560"/>
      <c r="DF222" s="560"/>
      <c r="DG222" s="560"/>
      <c r="DH222" s="560"/>
      <c r="DI222" s="560"/>
      <c r="DJ222" s="560"/>
    </row>
    <row r="223" spans="1:114" x14ac:dyDescent="0.35">
      <c r="A223" s="5" t="s">
        <v>354</v>
      </c>
      <c r="B223" s="452" t="s">
        <v>315</v>
      </c>
      <c r="C223" s="451">
        <f>IF(C222&lt;0,"0",C222*('General Assumptions'!$E$21+'General Assumptions'!$E$22))*-1</f>
        <v>-1789.2000000000003</v>
      </c>
      <c r="D223" s="451">
        <f>IF(D222&lt;0,"0",D222*('General Assumptions'!$E$21+'General Assumptions'!$E$22))*-1</f>
        <v>-1846.0000000000002</v>
      </c>
      <c r="E223" s="451">
        <f>IF(E222&lt;0,"0",E222*('General Assumptions'!$E$21+'General Assumptions'!$E$22))*-1</f>
        <v>-1278.0000000000002</v>
      </c>
      <c r="F223" s="451">
        <f>IF(F222&lt;0,"0",F222*('General Assumptions'!$E$21+'General Assumptions'!$E$22))*-1</f>
        <v>-2584.4</v>
      </c>
      <c r="G223" s="451">
        <f>IF(G222&lt;0,"0",G222*('General Assumptions'!$E$21+'General Assumptions'!$E$22))*-1</f>
        <v>-3237.6000000000004</v>
      </c>
      <c r="H223" s="451">
        <f>IF(H222&lt;0,"0",H222*('General Assumptions'!$E$21+'General Assumptions'!$E$22))*-1</f>
        <v>-1902.8000000000002</v>
      </c>
      <c r="I223" s="451">
        <f>IF(I222&lt;0,"0",I222*('General Assumptions'!$E$21+'General Assumptions'!$E$22))*-1</f>
        <v>-2811.6000000000004</v>
      </c>
      <c r="J223" s="451">
        <f>IF(J222&lt;0,"0",J222*('General Assumptions'!$E$21+'General Assumptions'!$E$22))*-1</f>
        <v>0</v>
      </c>
      <c r="K223" s="451">
        <f>IF(K222&lt;0,"0",K222*('General Assumptions'!$E$21+'General Assumptions'!$E$22))*-1</f>
        <v>-5310.8</v>
      </c>
      <c r="L223" s="451">
        <f>IF(L222&lt;0,"0",L222*('General Assumptions'!$E$21+'General Assumptions'!$E$22))*-1</f>
        <v>-7753.2000000000007</v>
      </c>
      <c r="M223" s="451">
        <f>IF(M222&lt;0,"0",M222*('General Assumptions'!$E$21+'General Assumptions'!$E$22))*-1</f>
        <v>-14143.2</v>
      </c>
      <c r="N223" s="451">
        <f>IF(N222&lt;0,"0",N222*('General Assumptions'!$E$21+'General Assumptions'!$E$22))*-1</f>
        <v>-5822.0000000000009</v>
      </c>
      <c r="O223" s="451">
        <f>IF(O222&lt;0,"0",O222*('General Assumptions'!$E$21+'General Assumptions'!$E$22))*-1</f>
        <v>-4004.4000000000005</v>
      </c>
      <c r="P223" s="451">
        <f>IF(P222&lt;0,"0",P222*('General Assumptions'!$E$21+'General Assumptions'!$E$22))*-1</f>
        <v>-6503.6</v>
      </c>
      <c r="Q223" s="451">
        <f>IF(Q222&lt;0,"0",Q222*('General Assumptions'!$E$21+'General Assumptions'!$E$22))*-1</f>
        <v>-4828.0000000000009</v>
      </c>
      <c r="R223" s="451">
        <f>IF(R222&lt;0,"0",R222*('General Assumptions'!$E$21+'General Assumptions'!$E$22))*-1</f>
        <v>-5878.8</v>
      </c>
      <c r="S223" s="451">
        <f>IF(S222&lt;0,"0",S222*('General Assumptions'!$E$21+'General Assumptions'!$E$22))*-1</f>
        <v>-11218.000000000002</v>
      </c>
      <c r="T223" s="451">
        <f>IF(T222&lt;0,"0",T222*('General Assumptions'!$E$21+'General Assumptions'!$E$22))*-1</f>
        <v>-4572.4000000000015</v>
      </c>
      <c r="U223" s="451">
        <f>IF(U222&lt;0,"0",U222*('General Assumptions'!$E$21+'General Assumptions'!$E$22))*-1</f>
        <v>-2783.2000000000003</v>
      </c>
      <c r="V223" s="451">
        <f>IF(V222&lt;0,"0",V222*('General Assumptions'!$E$21+'General Assumptions'!$E$22))*-1</f>
        <v>-5282.4000000000005</v>
      </c>
      <c r="W223" s="451">
        <f>IF(W222&lt;0,"0",W222*('General Assumptions'!$E$21+'General Assumptions'!$E$22))*-1</f>
        <v>0</v>
      </c>
      <c r="X223" s="451">
        <f>IF(X222&lt;0,"0",X222*('General Assumptions'!$E$21+'General Assumptions'!$E$22))*-1</f>
        <v>0</v>
      </c>
      <c r="Y223" s="451">
        <f>IF(Y222&lt;0,"0",Y222*('General Assumptions'!$E$21+'General Assumptions'!$E$22))*-1</f>
        <v>-5396.0000000000009</v>
      </c>
      <c r="Z223" s="451">
        <f>IF(Z222&lt;0,"0",Z222*('General Assumptions'!$E$21+'General Assumptions'!$E$22))*-1</f>
        <v>-44730.000000000007</v>
      </c>
      <c r="AA223" s="451">
        <f>IF(AA222&lt;0,"0",AA222*('General Assumptions'!$E$21+'General Assumptions'!$E$22))*-1</f>
        <v>-4913.2000000000007</v>
      </c>
      <c r="AB223" s="451">
        <f>IF(AB222&lt;0,"0",AB222*('General Assumptions'!$E$21+'General Assumptions'!$E$22))*-1</f>
        <v>-3209.2000000000003</v>
      </c>
      <c r="AC223" s="451">
        <f>IF(AC222&lt;0,"0",AC222*('General Assumptions'!$E$21+'General Assumptions'!$E$22))*-1</f>
        <v>-13007.2</v>
      </c>
      <c r="AD223" s="451">
        <f>IF(AD222&lt;0,"0",AD222*('General Assumptions'!$E$21+'General Assumptions'!$E$22))*-1</f>
        <v>-11734.4284478022</v>
      </c>
      <c r="AE223" s="451">
        <f>IF(AE222&lt;0,"0",AE222*('General Assumptions'!$E$21+'General Assumptions'!$E$22))*-1</f>
        <v>-10754.218286464238</v>
      </c>
      <c r="AF223" s="451">
        <f>IF(AF222&lt;0,"0",AF222*('General Assumptions'!$E$21+'General Assumptions'!$E$22))*-1</f>
        <v>-10607.154531430939</v>
      </c>
      <c r="AG223" s="451">
        <f>IF(AG222&lt;0,"0",AG222*('General Assumptions'!$E$21+'General Assumptions'!$E$22))*-1</f>
        <v>-11696.483522502545</v>
      </c>
      <c r="AH223" s="451">
        <f>IF(AH222&lt;0,"0",AH222*('General Assumptions'!$E$21+'General Assumptions'!$E$22))*-1</f>
        <v>-12195.590459451034</v>
      </c>
      <c r="AI223" s="451">
        <f>IF(AI222&lt;0,"0",AI222*('General Assumptions'!$E$21+'General Assumptions'!$E$22))*-1</f>
        <v>-8752.4810126349166</v>
      </c>
      <c r="AJ223" s="451">
        <f>IF(AJ222&lt;0,"0",AJ222*('General Assumptions'!$E$21+'General Assumptions'!$E$22))*-1</f>
        <v>-8605.7517113795311</v>
      </c>
      <c r="AK223" s="451">
        <f>IF(AK222&lt;0,"0",AK222*('General Assumptions'!$E$21+'General Assumptions'!$E$22))*-1</f>
        <v>-9458.7315206049425</v>
      </c>
      <c r="AL223" s="451">
        <f>IF(AL222&lt;0,"0",AL222*('General Assumptions'!$E$21+'General Assumptions'!$E$22))*-1</f>
        <v>-9829.136936805553</v>
      </c>
      <c r="AM223" s="451">
        <f>IF(AM222&lt;0,"0",AM222*('General Assumptions'!$E$21+'General Assumptions'!$E$22))*-1</f>
        <v>-5156.0802452123735</v>
      </c>
      <c r="AN223" s="451">
        <f>IF(AN222&lt;0,"0",AN222*('General Assumptions'!$E$21+'General Assumptions'!$E$22))*-1</f>
        <v>-5005.906677247599</v>
      </c>
      <c r="AO223" s="451">
        <f>IF(AO222&lt;0,"0",AO222*('General Assumptions'!$E$21+'General Assumptions'!$E$22))*-1</f>
        <v>-5429.2274527964737</v>
      </c>
      <c r="AP223" s="451">
        <f>IF(AP222&lt;0,"0",AP222*('General Assumptions'!$E$21+'General Assumptions'!$E$22))*-1</f>
        <v>-5563.0467761347591</v>
      </c>
      <c r="AQ223" s="451">
        <f>IF(AQ222&lt;0,"0",AQ222*('General Assumptions'!$E$21+'General Assumptions'!$E$22))*-1</f>
        <v>-3351.4562787621317</v>
      </c>
      <c r="AR223" s="451">
        <f>IF(AR222&lt;0,"0",AR222*('General Assumptions'!$E$21+'General Assumptions'!$E$22))*-1</f>
        <v>-3202.618857149253</v>
      </c>
      <c r="AS223" s="451">
        <f>IF(AS222&lt;0,"0",AS222*('General Assumptions'!$E$21+'General Assumptions'!$E$22))*-1</f>
        <v>-3414.1491810380994</v>
      </c>
      <c r="AT223" s="451">
        <f>IF(AT222&lt;0,"0",AT222*('General Assumptions'!$E$21+'General Assumptions'!$E$22))*-1</f>
        <v>-3433.3102202474538</v>
      </c>
      <c r="AU223" s="451">
        <f>IF(AU222&lt;0,"0",AU222*('General Assumptions'!$E$21+'General Assumptions'!$E$22))*-1</f>
        <v>-5070.1019058318434</v>
      </c>
      <c r="AV223" s="451">
        <f>IF(AV222&lt;0,"0",AV222*('General Assumptions'!$E$21+'General Assumptions'!$E$22))*-1</f>
        <v>-4868.6532364989798</v>
      </c>
      <c r="AW223" s="451">
        <f>IF(AW222&lt;0,"0",AW222*('General Assumptions'!$E$21+'General Assumptions'!$E$22))*-1</f>
        <v>-5218.113136314214</v>
      </c>
      <c r="AX223" s="451">
        <f>IF(AX222&lt;0,"0",AX222*('General Assumptions'!$E$21+'General Assumptions'!$E$22))*-1</f>
        <v>-5278.4968222947928</v>
      </c>
      <c r="AY223" s="451">
        <f>IF(AY222&lt;0,"0",AY222*('General Assumptions'!$E$21+'General Assumptions'!$E$22))*-1</f>
        <v>-3494.6272531512232</v>
      </c>
      <c r="AZ223" s="451">
        <f>IF(AZ222&lt;0,"0",AZ222*('General Assumptions'!$E$21+'General Assumptions'!$E$22))*-1</f>
        <v>-3325.9723361166657</v>
      </c>
      <c r="BA223" s="451">
        <f>IF(BA222&lt;0,"0",BA222*('General Assumptions'!$E$21+'General Assumptions'!$E$22))*-1</f>
        <v>-3529.820548684736</v>
      </c>
      <c r="BB223" s="451">
        <f>IF(BB222&lt;0,"0",BB222*('General Assumptions'!$E$21+'General Assumptions'!$E$22))*-1</f>
        <v>-3531.9799011946329</v>
      </c>
      <c r="BC223" s="451">
        <f>IF(BC222&lt;0,"0",BC222*('General Assumptions'!$E$21+'General Assumptions'!$E$22))*-1</f>
        <v>-521.73302172156446</v>
      </c>
      <c r="BD223" s="451">
        <f>IF(BD222&lt;0,"0",BD222*('General Assumptions'!$E$21+'General Assumptions'!$E$22))*-1</f>
        <v>-489.84380751497633</v>
      </c>
      <c r="BE223" s="451">
        <f>IF(BE222&lt;0,"0",BE222*('General Assumptions'!$E$21+'General Assumptions'!$E$22))*-1</f>
        <v>-511.9429603514514</v>
      </c>
      <c r="BF223" s="451">
        <f>IF(BF222&lt;0,"0",BF222*('General Assumptions'!$E$21+'General Assumptions'!$E$22))*-1</f>
        <v>-503.38157852062488</v>
      </c>
      <c r="BG223" s="451">
        <f>IF(BG222&lt;0,"0",BG222*('General Assumptions'!$E$21+'General Assumptions'!$E$22))*-1</f>
        <v>-413.72117088427677</v>
      </c>
      <c r="BH223" s="451">
        <f>IF(BH222&lt;0,"0",BH222*('General Assumptions'!$E$21+'General Assumptions'!$E$22))*-1</f>
        <v>-379.49295185017553</v>
      </c>
      <c r="BI223" s="451">
        <f>IF(BI222&lt;0,"0",BI222*('General Assumptions'!$E$21+'General Assumptions'!$E$22))*-1</f>
        <v>-385.91111332230236</v>
      </c>
      <c r="BJ223" s="451">
        <f>IF(BJ222&lt;0,"0",BJ222*('General Assumptions'!$E$21+'General Assumptions'!$E$22))*-1</f>
        <v>-367.28436373127323</v>
      </c>
      <c r="BK223" s="451">
        <f>IF(BK222&lt;0,"0",BK222*('General Assumptions'!$E$21+'General Assumptions'!$E$22))*-1</f>
        <v>-228.04995684769867</v>
      </c>
      <c r="BL223" s="451">
        <f>IF(BL222&lt;0,"0",BL222*('General Assumptions'!$E$21+'General Assumptions'!$E$22))*-1</f>
        <v>-199.17516294851578</v>
      </c>
      <c r="BM223" s="451">
        <f>IF(BM222&lt;0,"0",BM222*('General Assumptions'!$E$21+'General Assumptions'!$E$22))*-1</f>
        <v>-190.28197299250704</v>
      </c>
      <c r="BN223" s="451">
        <f>IF(BN222&lt;0,"0",BN222*('General Assumptions'!$E$21+'General Assumptions'!$E$22))*-1</f>
        <v>-166.76441345053721</v>
      </c>
      <c r="BO223" s="451">
        <f>IF(BO222&lt;0,"0",BO222*('General Assumptions'!$E$21+'General Assumptions'!$E$22))*-1</f>
        <v>-100.00518020970343</v>
      </c>
      <c r="BP223" s="451">
        <f>IF(BP222&lt;0,"0",BP222*('General Assumptions'!$E$21+'General Assumptions'!$E$22))*-1</f>
        <v>-73.628275560469419</v>
      </c>
      <c r="BQ223" s="451">
        <f>IF(BQ222&lt;0,"0",BQ222*('General Assumptions'!$E$21+'General Assumptions'!$E$22))*-1</f>
        <v>-52.692758971516213</v>
      </c>
      <c r="BR223" s="451">
        <f>IF(BR222&lt;0,"0",BR222*('General Assumptions'!$E$21+'General Assumptions'!$E$22))*-1</f>
        <v>-24.221471609261378</v>
      </c>
      <c r="BS223" s="451">
        <f>IF(BS222&lt;0,"0",BS222*('General Assumptions'!$E$21+'General Assumptions'!$E$22))*-1</f>
        <v>0</v>
      </c>
      <c r="BT223" s="451">
        <f>IF(BT222&lt;0,"0",BT222*('General Assumptions'!$E$21+'General Assumptions'!$E$22))*-1</f>
        <v>0</v>
      </c>
      <c r="BU223" s="451">
        <f>IF(BU222&lt;0,"0",BU222*('General Assumptions'!$E$21+'General Assumptions'!$E$22))*-1</f>
        <v>0</v>
      </c>
      <c r="BV223" s="451">
        <f>IF(BV222&lt;0,"0",BV222*('General Assumptions'!$E$21+'General Assumptions'!$E$22))*-1</f>
        <v>0</v>
      </c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</row>
    <row r="224" spans="1:114" x14ac:dyDescent="0.35">
      <c r="A224" s="5" t="s">
        <v>354</v>
      </c>
      <c r="B224" s="255" t="s">
        <v>169</v>
      </c>
      <c r="C224" s="453">
        <f>C222+C223</f>
        <v>4510.7999999999993</v>
      </c>
      <c r="D224" s="453">
        <f t="shared" ref="D224:AC224" si="717">D222+D223</f>
        <v>4654</v>
      </c>
      <c r="E224" s="453">
        <f t="shared" si="717"/>
        <v>3222</v>
      </c>
      <c r="F224" s="453">
        <f t="shared" si="717"/>
        <v>6515.6</v>
      </c>
      <c r="G224" s="453">
        <f t="shared" si="717"/>
        <v>8162.4</v>
      </c>
      <c r="H224" s="453">
        <f t="shared" si="717"/>
        <v>4797.2</v>
      </c>
      <c r="I224" s="453">
        <f t="shared" si="717"/>
        <v>7088.4</v>
      </c>
      <c r="J224" s="453">
        <f t="shared" si="717"/>
        <v>-14200</v>
      </c>
      <c r="K224" s="453">
        <f t="shared" si="717"/>
        <v>13389.2</v>
      </c>
      <c r="L224" s="453">
        <f t="shared" si="717"/>
        <v>19546.8</v>
      </c>
      <c r="M224" s="453">
        <f t="shared" si="717"/>
        <v>35656.800000000003</v>
      </c>
      <c r="N224" s="453">
        <f t="shared" si="717"/>
        <v>14678</v>
      </c>
      <c r="O224" s="453">
        <f t="shared" si="717"/>
        <v>10095.599999999999</v>
      </c>
      <c r="P224" s="453">
        <f t="shared" si="717"/>
        <v>16396.400000000001</v>
      </c>
      <c r="Q224" s="453">
        <f t="shared" si="717"/>
        <v>12172</v>
      </c>
      <c r="R224" s="453">
        <f t="shared" si="717"/>
        <v>14821.2</v>
      </c>
      <c r="S224" s="453">
        <f t="shared" si="717"/>
        <v>28282</v>
      </c>
      <c r="T224" s="453">
        <f t="shared" si="717"/>
        <v>11527.6</v>
      </c>
      <c r="U224" s="453">
        <f t="shared" si="717"/>
        <v>7016.7999999999993</v>
      </c>
      <c r="V224" s="453">
        <f t="shared" si="717"/>
        <v>13317.599999999999</v>
      </c>
      <c r="W224" s="453">
        <f t="shared" si="717"/>
        <v>-3300</v>
      </c>
      <c r="X224" s="453">
        <f t="shared" si="717"/>
        <v>-600</v>
      </c>
      <c r="Y224" s="453">
        <f t="shared" si="717"/>
        <v>13604</v>
      </c>
      <c r="Z224" s="453">
        <f t="shared" si="717"/>
        <v>112770</v>
      </c>
      <c r="AA224" s="453">
        <f t="shared" si="717"/>
        <v>12386.8</v>
      </c>
      <c r="AB224" s="453">
        <f t="shared" si="717"/>
        <v>8090.7999999999993</v>
      </c>
      <c r="AC224" s="453">
        <f t="shared" si="717"/>
        <v>32792.800000000003</v>
      </c>
      <c r="AD224" s="453">
        <f>AD222+AD223</f>
        <v>29583.981579670326</v>
      </c>
      <c r="AE224" s="453">
        <f t="shared" ref="AE224:BV224" si="718">AE222+AE223</f>
        <v>27112.747510945046</v>
      </c>
      <c r="AF224" s="453">
        <f t="shared" si="718"/>
        <v>26741.981142621655</v>
      </c>
      <c r="AG224" s="453">
        <f t="shared" si="718"/>
        <v>29488.31761306979</v>
      </c>
      <c r="AH224" s="453">
        <f t="shared" si="718"/>
        <v>30746.629468193445</v>
      </c>
      <c r="AI224" s="453">
        <f t="shared" si="718"/>
        <v>22066.114102276755</v>
      </c>
      <c r="AJ224" s="453">
        <f t="shared" si="718"/>
        <v>21696.190934323036</v>
      </c>
      <c r="AK224" s="453">
        <f t="shared" si="718"/>
        <v>23846.661157581471</v>
      </c>
      <c r="AL224" s="453">
        <f t="shared" si="718"/>
        <v>24780.500164622448</v>
      </c>
      <c r="AM224" s="453">
        <f t="shared" si="718"/>
        <v>12999.131885817109</v>
      </c>
      <c r="AN224" s="453">
        <f t="shared" si="718"/>
        <v>12620.525284891832</v>
      </c>
      <c r="AO224" s="453">
        <f t="shared" si="718"/>
        <v>13687.770620430547</v>
      </c>
      <c r="AP224" s="453">
        <f t="shared" si="718"/>
        <v>14025.14609757918</v>
      </c>
      <c r="AQ224" s="453">
        <f t="shared" si="718"/>
        <v>8449.4461112453719</v>
      </c>
      <c r="AR224" s="453">
        <f t="shared" si="718"/>
        <v>8074.2081046438907</v>
      </c>
      <c r="AS224" s="453">
        <f t="shared" si="718"/>
        <v>8607.5028648706993</v>
      </c>
      <c r="AT224" s="453">
        <f t="shared" si="718"/>
        <v>8655.8102735816065</v>
      </c>
      <c r="AU224" s="453">
        <f t="shared" si="718"/>
        <v>12782.369593576053</v>
      </c>
      <c r="AV224" s="453">
        <f t="shared" si="718"/>
        <v>12274.491962441087</v>
      </c>
      <c r="AW224" s="453">
        <f t="shared" si="718"/>
        <v>13155.524667609074</v>
      </c>
      <c r="AX224" s="453">
        <f t="shared" si="718"/>
        <v>13307.759594236166</v>
      </c>
      <c r="AY224" s="453">
        <f t="shared" si="718"/>
        <v>8810.3982861136465</v>
      </c>
      <c r="AZ224" s="453">
        <f t="shared" si="718"/>
        <v>8385.197861477227</v>
      </c>
      <c r="BA224" s="453">
        <f t="shared" si="718"/>
        <v>8899.1250452755994</v>
      </c>
      <c r="BB224" s="453">
        <f t="shared" si="718"/>
        <v>8904.5690466737924</v>
      </c>
      <c r="BC224" s="453">
        <f t="shared" si="718"/>
        <v>1315.3550829318315</v>
      </c>
      <c r="BD224" s="453">
        <f t="shared" si="718"/>
        <v>1234.958331622264</v>
      </c>
      <c r="BE224" s="453">
        <f t="shared" si="718"/>
        <v>1290.6730972240816</v>
      </c>
      <c r="BF224" s="453">
        <f t="shared" si="718"/>
        <v>1269.0887683829837</v>
      </c>
      <c r="BG224" s="453">
        <f t="shared" si="718"/>
        <v>1043.0435153279652</v>
      </c>
      <c r="BH224" s="453">
        <f t="shared" si="718"/>
        <v>956.74983635466765</v>
      </c>
      <c r="BI224" s="453">
        <f t="shared" si="718"/>
        <v>972.93083499566364</v>
      </c>
      <c r="BJ224" s="453">
        <f t="shared" si="718"/>
        <v>925.97043813940695</v>
      </c>
      <c r="BK224" s="453">
        <f t="shared" si="718"/>
        <v>574.94284895405713</v>
      </c>
      <c r="BL224" s="453">
        <f t="shared" si="718"/>
        <v>502.14583334907491</v>
      </c>
      <c r="BM224" s="453">
        <f t="shared" si="718"/>
        <v>479.72497416420788</v>
      </c>
      <c r="BN224" s="453">
        <f t="shared" si="718"/>
        <v>420.43422545980502</v>
      </c>
      <c r="BO224" s="453">
        <f t="shared" si="718"/>
        <v>252.12573602164662</v>
      </c>
      <c r="BP224" s="453">
        <f t="shared" si="718"/>
        <v>185.62621584963415</v>
      </c>
      <c r="BQ224" s="453">
        <f t="shared" si="718"/>
        <v>132.84512473100565</v>
      </c>
      <c r="BR224" s="453">
        <f t="shared" si="718"/>
        <v>61.06540025433501</v>
      </c>
      <c r="BS224" s="453">
        <f t="shared" si="718"/>
        <v>-24.470984566407424</v>
      </c>
      <c r="BT224" s="453">
        <f t="shared" si="718"/>
        <v>-129.05086464212218</v>
      </c>
      <c r="BU224" s="453">
        <f t="shared" si="718"/>
        <v>-261.84923643326965</v>
      </c>
      <c r="BV224" s="453">
        <f t="shared" si="718"/>
        <v>-401.8926142374803</v>
      </c>
      <c r="BW224" s="560"/>
      <c r="BX224" s="560"/>
      <c r="BY224" s="560"/>
      <c r="BZ224" s="560"/>
      <c r="CA224" s="560"/>
      <c r="CB224" s="560"/>
      <c r="CC224" s="560"/>
    </row>
    <row r="225" spans="1:114" x14ac:dyDescent="0.35">
      <c r="A225" s="5"/>
      <c r="B225" s="70"/>
      <c r="C225" s="317"/>
      <c r="D225" s="317"/>
      <c r="E225" s="317"/>
      <c r="F225" s="317"/>
      <c r="G225" s="317"/>
      <c r="H225" s="317"/>
      <c r="I225" s="317"/>
      <c r="J225" s="317"/>
      <c r="K225" s="317"/>
      <c r="L225" s="317"/>
      <c r="M225" s="317"/>
      <c r="N225" s="317"/>
      <c r="O225" s="317"/>
      <c r="P225" s="317"/>
      <c r="Q225" s="317"/>
      <c r="R225" s="317"/>
      <c r="S225" s="317"/>
      <c r="T225" s="317"/>
      <c r="U225" s="317"/>
      <c r="V225" s="317"/>
      <c r="W225" s="317"/>
      <c r="X225" s="317"/>
      <c r="Y225" s="317"/>
      <c r="Z225" s="317"/>
      <c r="AA225" s="317"/>
      <c r="AB225" s="317"/>
      <c r="AC225" s="317"/>
      <c r="AD225" s="317"/>
      <c r="AE225" s="317"/>
      <c r="AF225" s="317"/>
      <c r="AG225" s="317"/>
      <c r="AH225" s="317"/>
      <c r="AI225" s="317"/>
      <c r="AJ225" s="317"/>
      <c r="AK225" s="317"/>
      <c r="AL225" s="317"/>
      <c r="AM225" s="317"/>
      <c r="AN225" s="317"/>
      <c r="AO225" s="317"/>
      <c r="AP225" s="317"/>
      <c r="AQ225" s="317"/>
      <c r="AR225" s="317"/>
      <c r="AS225" s="317"/>
      <c r="AT225" s="317"/>
      <c r="AU225" s="317"/>
      <c r="AV225" s="317"/>
      <c r="AW225" s="317"/>
      <c r="AX225" s="317"/>
      <c r="AY225" s="317"/>
      <c r="AZ225" s="317"/>
      <c r="BA225" s="317"/>
      <c r="BB225" s="317"/>
      <c r="BC225" s="317"/>
      <c r="BD225" s="317"/>
      <c r="BE225" s="317"/>
      <c r="BF225" s="317"/>
      <c r="BG225" s="317"/>
      <c r="BH225" s="317"/>
      <c r="BI225" s="317"/>
      <c r="BJ225" s="317"/>
      <c r="BK225" s="317"/>
      <c r="BL225" s="317"/>
      <c r="BM225" s="317"/>
      <c r="BN225" s="317"/>
      <c r="BO225" s="317"/>
      <c r="BP225" s="317"/>
      <c r="BQ225" s="317"/>
      <c r="BR225" s="317"/>
      <c r="BS225" s="317"/>
      <c r="BT225" s="317"/>
      <c r="BU225" s="317"/>
      <c r="BV225" s="317"/>
    </row>
    <row r="226" spans="1:114" x14ac:dyDescent="0.35">
      <c r="A226" s="5"/>
      <c r="B226" s="70"/>
      <c r="C226" s="317"/>
      <c r="D226" s="317"/>
      <c r="E226" s="317"/>
      <c r="F226" s="317"/>
      <c r="G226" s="317"/>
      <c r="H226" s="317"/>
      <c r="I226" s="317"/>
      <c r="J226" s="317"/>
      <c r="K226" s="317"/>
      <c r="L226" s="317"/>
      <c r="M226" s="317"/>
      <c r="N226" s="317"/>
      <c r="O226" s="317"/>
      <c r="P226" s="317"/>
      <c r="Q226" s="317"/>
      <c r="R226" s="317"/>
      <c r="S226" s="317"/>
      <c r="T226" s="317"/>
      <c r="U226" s="317"/>
      <c r="V226" s="317"/>
      <c r="W226" s="317"/>
      <c r="X226" s="317"/>
      <c r="Y226" s="317"/>
      <c r="Z226" s="317"/>
      <c r="AA226" s="317"/>
      <c r="AB226" s="317"/>
      <c r="AC226" s="317"/>
      <c r="AD226" s="317"/>
      <c r="AE226" s="317"/>
      <c r="AF226" s="317"/>
      <c r="AG226" s="317"/>
      <c r="AH226" s="317"/>
      <c r="AI226" s="317"/>
      <c r="AJ226" s="317"/>
      <c r="AK226" s="317"/>
      <c r="AL226" s="317"/>
      <c r="AM226" s="317"/>
      <c r="AN226" s="317"/>
      <c r="AO226" s="317"/>
      <c r="AP226" s="317"/>
      <c r="AQ226" s="317"/>
      <c r="AR226" s="317"/>
      <c r="AS226" s="317"/>
      <c r="AT226" s="317"/>
      <c r="AU226" s="317"/>
      <c r="AV226" s="317"/>
      <c r="AW226" s="317"/>
      <c r="AX226" s="317"/>
      <c r="AY226" s="317"/>
      <c r="AZ226" s="317"/>
      <c r="BA226" s="317"/>
      <c r="BB226" s="317"/>
      <c r="BC226" s="317"/>
      <c r="BD226" s="317"/>
      <c r="BE226" s="317"/>
      <c r="BF226" s="317"/>
      <c r="BG226" s="317"/>
      <c r="BH226" s="317"/>
      <c r="BI226" s="317"/>
      <c r="BJ226" s="317"/>
      <c r="BK226" s="317"/>
      <c r="BL226" s="317"/>
      <c r="BM226" s="317"/>
      <c r="BN226" s="317"/>
      <c r="BO226" s="317"/>
      <c r="BP226" s="317"/>
      <c r="BQ226" s="317"/>
      <c r="BR226" s="317"/>
      <c r="BS226" s="317"/>
      <c r="BT226" s="317"/>
      <c r="BU226" s="317"/>
      <c r="BV226" s="317"/>
    </row>
    <row r="227" spans="1:114" x14ac:dyDescent="0.35">
      <c r="A227" s="5" t="s">
        <v>354</v>
      </c>
      <c r="B227" s="69" t="s">
        <v>138</v>
      </c>
      <c r="C227" s="451">
        <f>C222-C216</f>
        <v>25800</v>
      </c>
      <c r="D227" s="451">
        <f t="shared" ref="D227:AB227" si="719">D222-D216</f>
        <v>37400</v>
      </c>
      <c r="E227" s="451">
        <f t="shared" si="719"/>
        <v>29000</v>
      </c>
      <c r="F227" s="451">
        <f t="shared" si="719"/>
        <v>34800</v>
      </c>
      <c r="G227" s="451">
        <f t="shared" si="719"/>
        <v>39100</v>
      </c>
      <c r="H227" s="451">
        <f t="shared" si="719"/>
        <v>34500</v>
      </c>
      <c r="I227" s="451">
        <f t="shared" si="719"/>
        <v>42300</v>
      </c>
      <c r="J227" s="451">
        <f t="shared" si="719"/>
        <v>15400</v>
      </c>
      <c r="K227" s="451">
        <f t="shared" si="719"/>
        <v>42000</v>
      </c>
      <c r="L227" s="451">
        <f t="shared" si="719"/>
        <v>50500</v>
      </c>
      <c r="M227" s="451">
        <f t="shared" si="719"/>
        <v>82100</v>
      </c>
      <c r="N227" s="451">
        <f t="shared" si="719"/>
        <v>50200</v>
      </c>
      <c r="O227" s="451">
        <f t="shared" si="719"/>
        <v>45000</v>
      </c>
      <c r="P227" s="451">
        <f t="shared" si="719"/>
        <v>59000</v>
      </c>
      <c r="Q227" s="451">
        <f t="shared" si="719"/>
        <v>48000</v>
      </c>
      <c r="R227" s="451">
        <f t="shared" si="719"/>
        <v>55300</v>
      </c>
      <c r="S227" s="451">
        <f t="shared" si="719"/>
        <v>73800</v>
      </c>
      <c r="T227" s="451">
        <f t="shared" si="719"/>
        <v>54300</v>
      </c>
      <c r="U227" s="451">
        <f t="shared" si="719"/>
        <v>42300</v>
      </c>
      <c r="V227" s="451">
        <f t="shared" si="719"/>
        <v>48700</v>
      </c>
      <c r="W227" s="451">
        <f t="shared" si="719"/>
        <v>30000</v>
      </c>
      <c r="X227" s="451">
        <f t="shared" si="719"/>
        <v>33700</v>
      </c>
      <c r="Y227" s="451">
        <f t="shared" si="719"/>
        <v>58900</v>
      </c>
      <c r="Z227" s="451">
        <f>Z222-Z216</f>
        <v>199000</v>
      </c>
      <c r="AA227" s="451">
        <f t="shared" si="719"/>
        <v>52400</v>
      </c>
      <c r="AB227" s="451">
        <f t="shared" si="719"/>
        <v>49000</v>
      </c>
      <c r="AC227" s="451">
        <f>AC222-AC216</f>
        <v>92000</v>
      </c>
      <c r="AD227" s="451">
        <f t="shared" ref="AD227:BV227" si="720">AD222-AD216</f>
        <v>90183.794642857145</v>
      </c>
      <c r="AE227" s="451">
        <f t="shared" si="720"/>
        <v>81211.603672409285</v>
      </c>
      <c r="AF227" s="451">
        <f t="shared" si="720"/>
        <v>80693.773549052596</v>
      </c>
      <c r="AG227" s="451">
        <f t="shared" si="720"/>
        <v>89656.224135572338</v>
      </c>
      <c r="AH227" s="451">
        <f t="shared" si="720"/>
        <v>94210.07117764448</v>
      </c>
      <c r="AI227" s="451">
        <f t="shared" si="720"/>
        <v>73210.441283180902</v>
      </c>
      <c r="AJ227" s="451">
        <f t="shared" si="720"/>
        <v>72693.788813971798</v>
      </c>
      <c r="AK227" s="451">
        <f t="shared" si="720"/>
        <v>80711.328178186421</v>
      </c>
      <c r="AL227" s="451">
        <f t="shared" si="720"/>
        <v>84750.530418735696</v>
      </c>
      <c r="AM227" s="451">
        <f t="shared" si="720"/>
        <v>60685.148544491021</v>
      </c>
      <c r="AN227" s="451">
        <f t="shared" si="720"/>
        <v>60156.36837560097</v>
      </c>
      <c r="AO227" s="451">
        <f t="shared" si="720"/>
        <v>66677.357073227016</v>
      </c>
      <c r="AP227" s="451">
        <f t="shared" si="720"/>
        <v>69892.418739098561</v>
      </c>
      <c r="AQ227" s="451">
        <f t="shared" si="720"/>
        <v>53119.837962122896</v>
      </c>
      <c r="AR227" s="451">
        <f t="shared" si="720"/>
        <v>52595.762533908535</v>
      </c>
      <c r="AS227" s="451">
        <f t="shared" si="720"/>
        <v>58227.7735459088</v>
      </c>
      <c r="AT227" s="451">
        <f t="shared" si="720"/>
        <v>60960.979772675215</v>
      </c>
      <c r="AU227" s="451">
        <f t="shared" si="720"/>
        <v>72672.233167677128</v>
      </c>
      <c r="AV227" s="451">
        <f t="shared" si="720"/>
        <v>71962.906867209298</v>
      </c>
      <c r="AW227" s="451">
        <f t="shared" si="720"/>
        <v>79677.457303923293</v>
      </c>
      <c r="AX227" s="451">
        <f t="shared" si="720"/>
        <v>83426.834733838652</v>
      </c>
      <c r="AY227" s="451">
        <f t="shared" si="720"/>
        <v>57294.145750803335</v>
      </c>
      <c r="AZ227" s="451">
        <f t="shared" si="720"/>
        <v>56700.290409132358</v>
      </c>
      <c r="BA227" s="451">
        <f t="shared" si="720"/>
        <v>62739.35959396034</v>
      </c>
      <c r="BB227" s="451">
        <f t="shared" si="720"/>
        <v>65649.486832483817</v>
      </c>
      <c r="BC227" s="451">
        <f t="shared" si="720"/>
        <v>10175.590614268782</v>
      </c>
      <c r="BD227" s="451">
        <f t="shared" si="720"/>
        <v>10063.304648752626</v>
      </c>
      <c r="BE227" s="451">
        <f t="shared" si="720"/>
        <v>11127.393057575533</v>
      </c>
      <c r="BF227" s="451">
        <f t="shared" si="720"/>
        <v>11635.215250749763</v>
      </c>
      <c r="BG227" s="451">
        <f t="shared" si="720"/>
        <v>10230.091378519934</v>
      </c>
      <c r="BH227" s="451">
        <f t="shared" si="720"/>
        <v>10109.569480512535</v>
      </c>
      <c r="BI227" s="451">
        <f t="shared" si="720"/>
        <v>11169.873948317967</v>
      </c>
      <c r="BJ227" s="451">
        <f t="shared" si="720"/>
        <v>11670.307878793759</v>
      </c>
      <c r="BK227" s="451">
        <f t="shared" si="720"/>
        <v>8057.9465029171406</v>
      </c>
      <c r="BL227" s="451">
        <f t="shared" si="720"/>
        <v>7956.2746934129755</v>
      </c>
      <c r="BM227" s="451">
        <f t="shared" si="720"/>
        <v>8783.0734471567157</v>
      </c>
      <c r="BN227" s="451">
        <f t="shared" si="720"/>
        <v>9168.326667756497</v>
      </c>
      <c r="BO227" s="451">
        <f t="shared" si="720"/>
        <v>6848.5694595005807</v>
      </c>
      <c r="BP227" s="451">
        <f t="shared" si="720"/>
        <v>6755.6930346793342</v>
      </c>
      <c r="BQ227" s="451">
        <f t="shared" si="720"/>
        <v>7450.3723837025209</v>
      </c>
      <c r="BR227" s="451">
        <f t="shared" si="720"/>
        <v>7769.2464391712892</v>
      </c>
      <c r="BS227" s="451">
        <f t="shared" si="720"/>
        <v>7146.0999673566694</v>
      </c>
      <c r="BT227" s="451">
        <f t="shared" si="720"/>
        <v>7041.5200872809546</v>
      </c>
      <c r="BU227" s="451">
        <f t="shared" si="720"/>
        <v>7756.8537635667308</v>
      </c>
      <c r="BV227" s="451">
        <f t="shared" si="720"/>
        <v>8079.4278665317506</v>
      </c>
    </row>
    <row r="228" spans="1:114" x14ac:dyDescent="0.35">
      <c r="A228" s="5" t="s">
        <v>354</v>
      </c>
      <c r="B228" s="69" t="s">
        <v>186</v>
      </c>
      <c r="C228" s="451">
        <f>C227-C220</f>
        <v>25800</v>
      </c>
      <c r="D228" s="451">
        <f t="shared" ref="D228:AC228" si="721">D227-D220</f>
        <v>37400</v>
      </c>
      <c r="E228" s="451">
        <f t="shared" si="721"/>
        <v>29000</v>
      </c>
      <c r="F228" s="451">
        <f t="shared" si="721"/>
        <v>34800</v>
      </c>
      <c r="G228" s="451">
        <f t="shared" si="721"/>
        <v>39100</v>
      </c>
      <c r="H228" s="451">
        <f t="shared" si="721"/>
        <v>34500</v>
      </c>
      <c r="I228" s="451">
        <f t="shared" si="721"/>
        <v>42300</v>
      </c>
      <c r="J228" s="451">
        <f t="shared" si="721"/>
        <v>16200</v>
      </c>
      <c r="K228" s="451">
        <f t="shared" si="721"/>
        <v>42000</v>
      </c>
      <c r="L228" s="451">
        <f t="shared" si="721"/>
        <v>50500</v>
      </c>
      <c r="M228" s="451">
        <f t="shared" si="721"/>
        <v>82100</v>
      </c>
      <c r="N228" s="451">
        <f t="shared" si="721"/>
        <v>50200</v>
      </c>
      <c r="O228" s="451">
        <f t="shared" si="721"/>
        <v>45000</v>
      </c>
      <c r="P228" s="451">
        <f t="shared" si="721"/>
        <v>59000</v>
      </c>
      <c r="Q228" s="451">
        <f t="shared" si="721"/>
        <v>48000</v>
      </c>
      <c r="R228" s="451">
        <f t="shared" si="721"/>
        <v>55300</v>
      </c>
      <c r="S228" s="451">
        <f t="shared" si="721"/>
        <v>73800</v>
      </c>
      <c r="T228" s="451">
        <f t="shared" si="721"/>
        <v>54300</v>
      </c>
      <c r="U228" s="451">
        <f t="shared" si="721"/>
        <v>42300</v>
      </c>
      <c r="V228" s="451">
        <f t="shared" si="721"/>
        <v>48700</v>
      </c>
      <c r="W228" s="451">
        <f t="shared" si="721"/>
        <v>30000</v>
      </c>
      <c r="X228" s="451">
        <f t="shared" si="721"/>
        <v>33700</v>
      </c>
      <c r="Y228" s="451">
        <f t="shared" si="721"/>
        <v>58900</v>
      </c>
      <c r="Z228" s="451">
        <f t="shared" si="721"/>
        <v>89500</v>
      </c>
      <c r="AA228" s="451">
        <f t="shared" si="721"/>
        <v>52400</v>
      </c>
      <c r="AB228" s="451">
        <f t="shared" si="721"/>
        <v>49000</v>
      </c>
      <c r="AC228" s="451">
        <f t="shared" si="721"/>
        <v>92000</v>
      </c>
      <c r="AD228" s="451">
        <f t="shared" ref="AD228:BV228" si="722">AD227-AD220</f>
        <v>90183.794642857145</v>
      </c>
      <c r="AE228" s="451">
        <f t="shared" si="722"/>
        <v>81211.603672409285</v>
      </c>
      <c r="AF228" s="451">
        <f t="shared" si="722"/>
        <v>80693.773549052596</v>
      </c>
      <c r="AG228" s="451">
        <f t="shared" si="722"/>
        <v>89656.224135572338</v>
      </c>
      <c r="AH228" s="451">
        <f t="shared" si="722"/>
        <v>94210.07117764448</v>
      </c>
      <c r="AI228" s="451">
        <f t="shared" si="722"/>
        <v>73210.441283180902</v>
      </c>
      <c r="AJ228" s="451">
        <f t="shared" si="722"/>
        <v>72693.788813971798</v>
      </c>
      <c r="AK228" s="451">
        <f t="shared" si="722"/>
        <v>80711.328178186421</v>
      </c>
      <c r="AL228" s="451">
        <f t="shared" si="722"/>
        <v>84750.530418735696</v>
      </c>
      <c r="AM228" s="451">
        <f t="shared" si="722"/>
        <v>60685.148544491021</v>
      </c>
      <c r="AN228" s="451">
        <f t="shared" si="722"/>
        <v>60156.36837560097</v>
      </c>
      <c r="AO228" s="451">
        <f t="shared" si="722"/>
        <v>66677.357073227016</v>
      </c>
      <c r="AP228" s="451">
        <f t="shared" si="722"/>
        <v>69892.418739098561</v>
      </c>
      <c r="AQ228" s="451">
        <f t="shared" si="722"/>
        <v>53119.837962122896</v>
      </c>
      <c r="AR228" s="451">
        <f t="shared" si="722"/>
        <v>52595.762533908535</v>
      </c>
      <c r="AS228" s="451">
        <f t="shared" si="722"/>
        <v>58227.7735459088</v>
      </c>
      <c r="AT228" s="451">
        <f t="shared" si="722"/>
        <v>60960.979772675215</v>
      </c>
      <c r="AU228" s="451">
        <f t="shared" si="722"/>
        <v>72672.233167677128</v>
      </c>
      <c r="AV228" s="451">
        <f t="shared" si="722"/>
        <v>71962.906867209298</v>
      </c>
      <c r="AW228" s="451">
        <f t="shared" si="722"/>
        <v>79677.457303923293</v>
      </c>
      <c r="AX228" s="451">
        <f t="shared" si="722"/>
        <v>83426.834733838652</v>
      </c>
      <c r="AY228" s="451">
        <f t="shared" si="722"/>
        <v>57294.145750803335</v>
      </c>
      <c r="AZ228" s="451">
        <f t="shared" si="722"/>
        <v>56700.290409132358</v>
      </c>
      <c r="BA228" s="451">
        <f t="shared" si="722"/>
        <v>62739.35959396034</v>
      </c>
      <c r="BB228" s="451">
        <f t="shared" si="722"/>
        <v>65649.486832483817</v>
      </c>
      <c r="BC228" s="451">
        <f t="shared" si="722"/>
        <v>10175.590614268782</v>
      </c>
      <c r="BD228" s="451">
        <f t="shared" si="722"/>
        <v>10063.304648752626</v>
      </c>
      <c r="BE228" s="451">
        <f t="shared" si="722"/>
        <v>11127.393057575533</v>
      </c>
      <c r="BF228" s="451">
        <f t="shared" si="722"/>
        <v>11635.215250749763</v>
      </c>
      <c r="BG228" s="451">
        <f t="shared" si="722"/>
        <v>10230.091378519934</v>
      </c>
      <c r="BH228" s="451">
        <f t="shared" si="722"/>
        <v>10109.569480512535</v>
      </c>
      <c r="BI228" s="451">
        <f t="shared" si="722"/>
        <v>11169.873948317967</v>
      </c>
      <c r="BJ228" s="451">
        <f t="shared" si="722"/>
        <v>11670.307878793759</v>
      </c>
      <c r="BK228" s="451">
        <f t="shared" si="722"/>
        <v>8057.9465029171406</v>
      </c>
      <c r="BL228" s="451">
        <f t="shared" si="722"/>
        <v>7956.2746934129755</v>
      </c>
      <c r="BM228" s="451">
        <f t="shared" si="722"/>
        <v>8783.0734471567157</v>
      </c>
      <c r="BN228" s="451">
        <f t="shared" si="722"/>
        <v>9168.326667756497</v>
      </c>
      <c r="BO228" s="451">
        <f t="shared" si="722"/>
        <v>6848.5694595005807</v>
      </c>
      <c r="BP228" s="451">
        <f t="shared" si="722"/>
        <v>6755.6930346793342</v>
      </c>
      <c r="BQ228" s="451">
        <f t="shared" si="722"/>
        <v>7450.3723837025209</v>
      </c>
      <c r="BR228" s="451">
        <f t="shared" si="722"/>
        <v>7769.2464391712892</v>
      </c>
      <c r="BS228" s="451">
        <f t="shared" si="722"/>
        <v>7146.0999673566694</v>
      </c>
      <c r="BT228" s="451">
        <f t="shared" si="722"/>
        <v>7041.5200872809546</v>
      </c>
      <c r="BU228" s="451">
        <f t="shared" si="722"/>
        <v>7756.8537635667308</v>
      </c>
      <c r="BV228" s="451">
        <f t="shared" si="722"/>
        <v>8079.4278665317506</v>
      </c>
    </row>
    <row r="229" spans="1:114" x14ac:dyDescent="0.35">
      <c r="A229" s="5"/>
      <c r="B229" s="69"/>
      <c r="C229" s="451"/>
      <c r="D229" s="451"/>
      <c r="E229" s="451"/>
      <c r="F229" s="451"/>
      <c r="G229" s="451"/>
      <c r="H229" s="451"/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  <c r="AB229" s="451"/>
      <c r="AC229" s="451"/>
      <c r="AD229" s="451"/>
      <c r="AE229" s="451"/>
      <c r="AF229" s="451"/>
      <c r="AG229" s="451"/>
      <c r="AH229" s="451"/>
      <c r="AI229" s="451"/>
      <c r="AJ229" s="451"/>
      <c r="AK229" s="451"/>
      <c r="AL229" s="451"/>
      <c r="AM229" s="451"/>
      <c r="AN229" s="451"/>
      <c r="AO229" s="451"/>
      <c r="AP229" s="451"/>
      <c r="AQ229" s="451"/>
      <c r="AR229" s="451"/>
      <c r="AS229" s="451"/>
      <c r="AT229" s="451"/>
      <c r="AU229" s="451"/>
      <c r="AV229" s="451"/>
      <c r="AW229" s="451"/>
      <c r="AX229" s="451"/>
      <c r="AY229" s="451"/>
      <c r="AZ229" s="451"/>
      <c r="BA229" s="451"/>
      <c r="BB229" s="451"/>
      <c r="BC229" s="451"/>
      <c r="BD229" s="451"/>
      <c r="BE229" s="451"/>
      <c r="BF229" s="451"/>
      <c r="BG229" s="451"/>
      <c r="BH229" s="451"/>
      <c r="BI229" s="451"/>
      <c r="BJ229" s="451"/>
      <c r="BK229" s="451"/>
      <c r="BL229" s="451"/>
      <c r="BM229" s="451"/>
      <c r="BN229" s="451"/>
      <c r="BO229" s="451"/>
      <c r="BP229" s="451"/>
      <c r="BQ229" s="451"/>
      <c r="BR229" s="451"/>
      <c r="BS229" s="451"/>
      <c r="BT229" s="451"/>
      <c r="BU229" s="451"/>
      <c r="BV229" s="451"/>
    </row>
    <row r="230" spans="1:114" x14ac:dyDescent="0.35">
      <c r="A230" s="5"/>
      <c r="B230" s="70" t="s">
        <v>766</v>
      </c>
      <c r="C230" s="451"/>
      <c r="D230" s="451"/>
      <c r="E230" s="451"/>
      <c r="F230" s="451"/>
      <c r="G230" s="451"/>
      <c r="H230" s="451"/>
      <c r="I230" s="451"/>
      <c r="J230" s="451"/>
      <c r="K230" s="451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  <c r="AB230" s="451"/>
      <c r="AC230" s="451"/>
      <c r="AD230" s="451"/>
      <c r="AE230" s="451"/>
      <c r="AF230" s="451"/>
      <c r="AG230" s="451"/>
      <c r="AH230" s="451"/>
      <c r="AI230" s="451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/>
      <c r="BE230" s="451"/>
      <c r="BF230" s="451"/>
      <c r="BG230" s="451"/>
      <c r="BH230" s="451"/>
      <c r="BI230" s="451"/>
      <c r="BJ230" s="451"/>
      <c r="BK230" s="451"/>
      <c r="BL230" s="451"/>
      <c r="BM230" s="451"/>
      <c r="BN230" s="451"/>
      <c r="BO230" s="451"/>
      <c r="BP230" s="451"/>
      <c r="BQ230" s="451"/>
      <c r="BR230" s="451"/>
      <c r="BS230" s="451"/>
      <c r="BT230" s="451"/>
      <c r="BU230" s="451"/>
      <c r="BV230" s="451"/>
    </row>
    <row r="231" spans="1:114" x14ac:dyDescent="0.35">
      <c r="A231" s="5" t="s">
        <v>354</v>
      </c>
      <c r="B231" s="69" t="s">
        <v>142</v>
      </c>
      <c r="C231" s="317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18"/>
      <c r="Q231" s="110"/>
      <c r="R231" s="110"/>
      <c r="S231" s="318"/>
      <c r="T231" s="109"/>
      <c r="U231" s="110"/>
      <c r="V231" s="110"/>
      <c r="W231" s="110"/>
      <c r="X231" s="110"/>
      <c r="Y231" s="110"/>
      <c r="Z231" s="110"/>
      <c r="AA231" s="451">
        <f t="shared" ref="AA231:BF231" si="723">(AA228*(1-CADTAX))+(-AA216*(CADTAX))-AA237</f>
        <v>16175</v>
      </c>
      <c r="AB231" s="451">
        <f t="shared" si="723"/>
        <v>24475</v>
      </c>
      <c r="AC231" s="451">
        <f t="shared" si="723"/>
        <v>57850</v>
      </c>
      <c r="AD231" s="451">
        <f t="shared" si="723"/>
        <v>57154.192135989011</v>
      </c>
      <c r="AE231" s="451">
        <f t="shared" si="723"/>
        <v>46403.86222305696</v>
      </c>
      <c r="AF231" s="451">
        <f t="shared" si="723"/>
        <v>46015.48963053945</v>
      </c>
      <c r="AG231" s="451">
        <f t="shared" si="723"/>
        <v>54019.02385167926</v>
      </c>
      <c r="AH231" s="451">
        <f t="shared" si="723"/>
        <v>58133.516195733362</v>
      </c>
      <c r="AI231" s="451">
        <f t="shared" si="723"/>
        <v>40164.792504452984</v>
      </c>
      <c r="AJ231" s="451">
        <f t="shared" si="723"/>
        <v>39777.303152546156</v>
      </c>
      <c r="AK231" s="451">
        <f t="shared" si="723"/>
        <v>47043.980008639817</v>
      </c>
      <c r="AL231" s="451">
        <f t="shared" si="723"/>
        <v>50757.121143378696</v>
      </c>
      <c r="AM231" s="451">
        <f t="shared" si="723"/>
        <v>30805.345511733649</v>
      </c>
      <c r="AN231" s="451">
        <f t="shared" si="723"/>
        <v>26363.760385066118</v>
      </c>
      <c r="AO231" s="451">
        <f t="shared" si="723"/>
        <v>32512.107554920265</v>
      </c>
      <c r="AP231" s="451">
        <f t="shared" si="723"/>
        <v>35609.370520670076</v>
      </c>
      <c r="AQ231" s="451">
        <f t="shared" si="723"/>
        <v>41794.612364621018</v>
      </c>
      <c r="AR231" s="451">
        <f t="shared" si="723"/>
        <v>41401.555793460248</v>
      </c>
      <c r="AS231" s="451">
        <f t="shared" si="723"/>
        <v>46847.360534431602</v>
      </c>
      <c r="AT231" s="451">
        <f t="shared" si="723"/>
        <v>49563.699649217953</v>
      </c>
      <c r="AU231" s="451">
        <f t="shared" si="723"/>
        <v>48909.115292825154</v>
      </c>
      <c r="AV231" s="451">
        <f t="shared" si="723"/>
        <v>48377.120567474281</v>
      </c>
      <c r="AW231" s="451">
        <f t="shared" si="723"/>
        <v>55784.047852942473</v>
      </c>
      <c r="AX231" s="451">
        <f t="shared" si="723"/>
        <v>59480.270629705919</v>
      </c>
      <c r="AY231" s="451">
        <f t="shared" si="723"/>
        <v>37417.88936598711</v>
      </c>
      <c r="AZ231" s="451">
        <f t="shared" si="723"/>
        <v>36972.497859733878</v>
      </c>
      <c r="BA231" s="451">
        <f t="shared" si="723"/>
        <v>42832.123195470253</v>
      </c>
      <c r="BB231" s="451">
        <f t="shared" si="723"/>
        <v>45740.349595516709</v>
      </c>
      <c r="BC231" s="451">
        <f t="shared" si="723"/>
        <v>5216.3185881054324</v>
      </c>
      <c r="BD231" s="451">
        <f t="shared" si="723"/>
        <v>5132.1041139683166</v>
      </c>
      <c r="BE231" s="451">
        <f t="shared" si="723"/>
        <v>6176.7390431816493</v>
      </c>
      <c r="BF231" s="451">
        <f t="shared" si="723"/>
        <v>6692.0976640238605</v>
      </c>
      <c r="BG231" s="451">
        <f t="shared" ref="BG231:BU231" si="724">(BG228*(1-CADTAX))+(-BG216*(CADTAX))-BG237</f>
        <v>5365.9002069668732</v>
      </c>
      <c r="BH231" s="451">
        <f t="shared" si="724"/>
        <v>5275.5087834613241</v>
      </c>
      <c r="BI231" s="451">
        <f t="shared" si="724"/>
        <v>6330.1634612384751</v>
      </c>
      <c r="BJ231" s="451">
        <f t="shared" si="724"/>
        <v>6846.9941783260911</v>
      </c>
      <c r="BK231" s="451">
        <f t="shared" si="724"/>
        <v>3357.1983014667021</v>
      </c>
      <c r="BL231" s="451">
        <f t="shared" si="724"/>
        <v>3280.9444443385783</v>
      </c>
      <c r="BM231" s="451">
        <f t="shared" si="724"/>
        <v>4115.5717103675379</v>
      </c>
      <c r="BN231" s="451">
        <f t="shared" si="724"/>
        <v>4521.527008028912</v>
      </c>
      <c r="BO231" s="451">
        <f t="shared" si="724"/>
        <v>2260.5367304427436</v>
      </c>
      <c r="BP231" s="451">
        <f t="shared" si="724"/>
        <v>2190.8794118268088</v>
      </c>
      <c r="BQ231" s="451">
        <f t="shared" si="724"/>
        <v>2903.9879127768909</v>
      </c>
      <c r="BR231" s="451">
        <f t="shared" si="724"/>
        <v>3247.9247212053906</v>
      </c>
      <c r="BS231" s="451">
        <f t="shared" si="724"/>
        <v>2652.2177134982712</v>
      </c>
      <c r="BT231" s="451">
        <f t="shared" si="724"/>
        <v>2573.7828034414852</v>
      </c>
      <c r="BU231" s="451">
        <f t="shared" si="724"/>
        <v>3322.3160726750484</v>
      </c>
      <c r="BV231" s="451">
        <f>(BV228*(1-CADTAX))+(-BV216*(CADTAX))-BV237</f>
        <v>3679.9010200911207</v>
      </c>
      <c r="BW231" s="451"/>
      <c r="BX231" s="451"/>
      <c r="BY231" s="451"/>
      <c r="BZ231" s="451"/>
      <c r="CA231" s="451"/>
      <c r="CB231" s="451"/>
      <c r="CC231" s="451"/>
      <c r="CD231" s="451"/>
      <c r="CE231" s="451"/>
      <c r="CF231" s="451"/>
      <c r="CG231" s="451"/>
      <c r="CH231" s="451"/>
      <c r="CI231" s="451"/>
      <c r="CJ231" s="451"/>
      <c r="CK231" s="451"/>
      <c r="CL231" s="451"/>
      <c r="CM231" s="451"/>
      <c r="CN231" s="451"/>
      <c r="CO231" s="451"/>
      <c r="CP231" s="451"/>
      <c r="CQ231" s="451"/>
      <c r="CR231" s="451"/>
      <c r="CS231" s="451"/>
      <c r="CT231" s="451"/>
      <c r="CU231" s="451"/>
      <c r="CV231" s="451"/>
      <c r="CW231" s="451"/>
      <c r="CX231" s="451"/>
      <c r="CY231" s="451"/>
      <c r="CZ231" s="451"/>
      <c r="DA231" s="451"/>
      <c r="DB231" s="451"/>
      <c r="DC231" s="451"/>
      <c r="DD231" s="451"/>
      <c r="DE231" s="451"/>
      <c r="DF231" s="451"/>
      <c r="DG231" s="451"/>
      <c r="DH231" s="451"/>
      <c r="DI231" s="451"/>
      <c r="DJ231" s="451"/>
    </row>
    <row r="232" spans="1:114" x14ac:dyDescent="0.35">
      <c r="A232" s="5" t="s">
        <v>354</v>
      </c>
      <c r="B232" s="69" t="s">
        <v>763</v>
      </c>
      <c r="C232" s="317"/>
      <c r="D232" s="318"/>
      <c r="E232" s="318"/>
      <c r="F232" s="318"/>
      <c r="G232" s="318"/>
      <c r="H232" s="318"/>
      <c r="I232" s="318"/>
      <c r="J232" s="318"/>
      <c r="K232" s="318"/>
      <c r="L232" s="318"/>
      <c r="M232" s="318"/>
      <c r="N232" s="318"/>
      <c r="O232" s="318"/>
      <c r="P232" s="318"/>
      <c r="Q232" s="110"/>
      <c r="R232" s="110"/>
      <c r="S232" s="318"/>
      <c r="T232" s="109"/>
      <c r="U232" s="110"/>
      <c r="V232" s="110"/>
      <c r="W232" s="110"/>
      <c r="X232" s="110"/>
      <c r="Y232" s="110"/>
      <c r="Z232" s="110"/>
      <c r="AA232" s="451">
        <f>NPV(((1+Discount_Rate)^(1/4)-1),AA231:$DJ231)</f>
        <v>1076645.1761275174</v>
      </c>
      <c r="AB232" s="451">
        <f>NPV(((1+Discount_Rate)^(1/4)-1),AB231:$DJ231)</f>
        <v>1073683.0181258486</v>
      </c>
      <c r="AC232" s="451">
        <f>NPV(((1+Discount_Rate)^(1/4)-1),AC231:$DJ231)</f>
        <v>1062384.5078267676</v>
      </c>
      <c r="AD232" s="451">
        <f>NPV(((1+Discount_Rate)^(1/4)-1),AD231:$DJ231)</f>
        <v>1017572.3395605974</v>
      </c>
      <c r="AE232" s="451">
        <f>NPV(((1+Discount_Rate)^(1/4)-1),AE231:$DJ231)</f>
        <v>972906.03372420219</v>
      </c>
      <c r="AF232" s="451">
        <f>NPV(((1+Discount_Rate)^(1/4)-1),AF231:$DJ231)</f>
        <v>938441.90242443548</v>
      </c>
      <c r="AG232" s="451">
        <f>NPV(((1+Discount_Rate)^(1/4)-1),AG231:$DJ231)</f>
        <v>903943.19181848224</v>
      </c>
      <c r="AH232" s="451">
        <f>NPV(((1+Discount_Rate)^(1/4)-1),AH231:$DJ231)</f>
        <v>861017.57072733343</v>
      </c>
      <c r="AI232" s="451">
        <f>NPV(((1+Discount_Rate)^(1/4)-1),AI231:$DJ231)</f>
        <v>813450.66400708794</v>
      </c>
      <c r="AJ232" s="451">
        <f>NPV(((1+Discount_Rate)^(1/4)-1),AJ231:$DJ231)</f>
        <v>783268.72874778765</v>
      </c>
      <c r="AK232" s="451">
        <f>NPV(((1+Discount_Rate)^(1/4)-1),AK231:$DJ231)</f>
        <v>753103.88305536995</v>
      </c>
      <c r="AL232" s="451">
        <f>NPV(((1+Discount_Rate)^(1/4)-1),AL231:$DJ231)</f>
        <v>715302.17044900544</v>
      </c>
      <c r="AM232" s="451">
        <f>NPV(((1+Discount_Rate)^(1/4)-1),AM231:$DJ231)</f>
        <v>673323.40522897756</v>
      </c>
      <c r="AN232" s="451">
        <f>NPV(((1+Discount_Rate)^(1/4)-1),AN231:$DJ231)</f>
        <v>650781.24239277304</v>
      </c>
      <c r="AO232" s="451">
        <f>NPV(((1+Discount_Rate)^(1/4)-1),AO231:$DJ231)</f>
        <v>632404.02197637258</v>
      </c>
      <c r="AP232" s="451">
        <f>NPV(((1+Discount_Rate)^(1/4)-1),AP231:$DJ231)</f>
        <v>607652.92483301368</v>
      </c>
      <c r="AQ232" s="451">
        <f>NPV(((1+Discount_Rate)^(1/4)-1),AQ231:$DJ231)</f>
        <v>579500.81345738587</v>
      </c>
      <c r="AR232" s="451">
        <f>NPV(((1+Discount_Rate)^(1/4)-1),AR231:$DJ231)</f>
        <v>544817.97092733299</v>
      </c>
      <c r="AS232" s="451">
        <f>NPV(((1+Discount_Rate)^(1/4)-1),AS231:$DJ231)</f>
        <v>510102.54899424635</v>
      </c>
      <c r="AT232" s="451">
        <f>NPV(((1+Discount_Rate)^(1/4)-1),AT231:$DJ231)</f>
        <v>469515.28652392275</v>
      </c>
      <c r="AU232" s="451">
        <f>NPV(((1+Discount_Rate)^(1/4)-1),AU231:$DJ231)</f>
        <v>425713.58853894391</v>
      </c>
      <c r="AV232" s="451">
        <f>NPV(((1+Discount_Rate)^(1/4)-1),AV231:$DJ231)</f>
        <v>382028.93020429631</v>
      </c>
      <c r="AW232" s="451">
        <f>NPV(((1+Discount_Rate)^(1/4)-1),AW231:$DJ231)</f>
        <v>338340.15822696412</v>
      </c>
      <c r="AX232" s="451">
        <f>NPV(((1+Discount_Rate)^(1/4)-1),AX231:$DJ231)</f>
        <v>286708.30011254136</v>
      </c>
      <c r="AY232" s="451">
        <f>NPV(((1+Discount_Rate)^(1/4)-1),AY231:$DJ231)</f>
        <v>230746.58095456788</v>
      </c>
      <c r="AZ232" s="451">
        <f>NPV(((1+Discount_Rate)^(1/4)-1),AZ231:$DJ231)</f>
        <v>196160.46772375461</v>
      </c>
      <c r="BA232" s="451">
        <f>NPV(((1+Discount_Rate)^(1/4)-1),BA231:$DJ231)</f>
        <v>161595.29710963662</v>
      </c>
      <c r="BB232" s="451">
        <f>NPV(((1+Discount_Rate)^(1/4)-1),BB231:$DJ231)</f>
        <v>120746.30928292607</v>
      </c>
      <c r="BC232" s="451">
        <f>NPV(((1+Discount_Rate)^(1/4)-1),BC231:$DJ231)</f>
        <v>76487.7867013707</v>
      </c>
      <c r="BD232" s="451">
        <f>NPV(((1+Discount_Rate)^(1/4)-1),BD231:$DJ231)</f>
        <v>72210.144162622862</v>
      </c>
      <c r="BE232" s="451">
        <f>NPV(((1+Discount_Rate)^(1/4)-1),BE231:$DJ231)</f>
        <v>67964.219865972991</v>
      </c>
      <c r="BF232" s="451">
        <f>NPV(((1+Discount_Rate)^(1/4)-1),BF231:$DJ231)</f>
        <v>62621.553661773331</v>
      </c>
      <c r="BG232" s="451">
        <f>NPV(((1+Discount_Rate)^(1/4)-1),BG231:$DJ231)</f>
        <v>56697.962384597413</v>
      </c>
      <c r="BH232" s="451">
        <f>NPV(((1+Discount_Rate)^(1/4)-1),BH231:$DJ231)</f>
        <v>52027.872863663186</v>
      </c>
      <c r="BI232" s="451">
        <f>NPV(((1+Discount_Rate)^(1/4)-1),BI231:$DJ231)</f>
        <v>47390.86233282899</v>
      </c>
      <c r="BJ232" s="451">
        <f>NPV(((1+Discount_Rate)^(1/4)-1),BJ231:$DJ231)</f>
        <v>41642.290643933331</v>
      </c>
      <c r="BK232" s="451">
        <f>NPV(((1+Discount_Rate)^(1/4)-1),BK231:$DJ231)</f>
        <v>35306.340418551772</v>
      </c>
      <c r="BL232" s="451">
        <f>NPV(((1+Discount_Rate)^(1/4)-1),BL231:$DJ231)</f>
        <v>32382.429803533003</v>
      </c>
      <c r="BM232" s="451">
        <f>NPV(((1+Discount_Rate)^(1/4)-1),BM231:$DJ231)</f>
        <v>29498.890129125291</v>
      </c>
      <c r="BN232" s="451">
        <f>NPV(((1+Discount_Rate)^(1/4)-1),BN231:$DJ231)</f>
        <v>25745.335713818855</v>
      </c>
      <c r="BO232" s="451">
        <f>NPV(((1+Discount_Rate)^(1/4)-1),BO231:$DJ231)</f>
        <v>21539.761501124252</v>
      </c>
      <c r="BP232" s="451">
        <f>NPV(((1+Discount_Rate)^(1/4)-1),BP231:$DJ231)</f>
        <v>19543.5657733689</v>
      </c>
      <c r="BQ232" s="451">
        <f>NPV(((1+Discount_Rate)^(1/4)-1),BQ231:$DJ231)</f>
        <v>17592.529582292227</v>
      </c>
      <c r="BR232" s="451">
        <f>NPV(((1+Discount_Rate)^(1/4)-1),BR231:$DJ231)</f>
        <v>14904.441316749033</v>
      </c>
      <c r="BS232" s="451">
        <f>NPV(((1+Discount_Rate)^(1/4)-1),BS231:$DJ231)</f>
        <v>11839.427393416647</v>
      </c>
      <c r="BT232" s="451">
        <f>NPV(((1+Discount_Rate)^(1/4)-1),BT231:$DJ231)</f>
        <v>9332.505908395975</v>
      </c>
      <c r="BU232" s="451">
        <f>NPV(((1+Discount_Rate)^(1/4)-1),BU231:$DJ231)</f>
        <v>6873.2538052727195</v>
      </c>
      <c r="BV232" s="451">
        <f>NPV(((1+Discount_Rate)^(1/4)-1),BV231:$DJ231)</f>
        <v>3635.2879145862644</v>
      </c>
      <c r="BW232" s="451"/>
      <c r="BX232" s="451"/>
      <c r="BY232" s="451"/>
      <c r="BZ232" s="451"/>
      <c r="CA232" s="451"/>
      <c r="CB232" s="451"/>
      <c r="CC232" s="451"/>
      <c r="CD232" s="451"/>
      <c r="CE232" s="451"/>
      <c r="CF232" s="451"/>
      <c r="CG232" s="451"/>
      <c r="CH232" s="451"/>
      <c r="CI232" s="451"/>
      <c r="CJ232" s="451"/>
      <c r="CK232" s="451"/>
      <c r="CL232" s="451"/>
      <c r="CM232" s="451"/>
      <c r="CN232" s="451"/>
      <c r="CO232" s="451"/>
      <c r="CP232" s="451"/>
      <c r="CQ232" s="451"/>
      <c r="CR232" s="451"/>
      <c r="CS232" s="451"/>
      <c r="CT232" s="451"/>
      <c r="CU232" s="451"/>
      <c r="CV232" s="451"/>
      <c r="CW232" s="451"/>
      <c r="CX232" s="451"/>
      <c r="CY232" s="451"/>
      <c r="CZ232" s="451"/>
      <c r="DA232" s="451"/>
      <c r="DB232" s="451"/>
      <c r="DC232" s="451"/>
      <c r="DD232" s="451"/>
      <c r="DE232" s="451"/>
      <c r="DF232" s="451"/>
      <c r="DG232" s="451"/>
      <c r="DH232" s="451"/>
      <c r="DI232" s="451"/>
      <c r="DJ232" s="451"/>
    </row>
    <row r="233" spans="1:114" x14ac:dyDescent="0.35">
      <c r="A233" s="5" t="s">
        <v>354</v>
      </c>
      <c r="B233" s="69" t="s">
        <v>764</v>
      </c>
      <c r="C233" s="317"/>
      <c r="D233" s="318"/>
      <c r="E233" s="318"/>
      <c r="F233" s="318"/>
      <c r="G233" s="318"/>
      <c r="H233" s="318"/>
      <c r="I233" s="318"/>
      <c r="J233" s="318"/>
      <c r="K233" s="318"/>
      <c r="L233" s="318"/>
      <c r="M233" s="318"/>
      <c r="N233" s="318"/>
      <c r="O233" s="318"/>
      <c r="P233" s="318"/>
      <c r="Q233" s="110"/>
      <c r="R233" s="110"/>
      <c r="S233" s="318"/>
      <c r="T233" s="109"/>
      <c r="U233" s="110"/>
      <c r="V233" s="110"/>
      <c r="W233" s="110"/>
      <c r="X233" s="110"/>
      <c r="Y233" s="110"/>
      <c r="Z233" s="110"/>
      <c r="AA233" s="451">
        <f>AA231*AA112</f>
        <v>14557.5</v>
      </c>
      <c r="AB233" s="451">
        <f t="shared" ref="AB233:BU233" si="725">AB231*AB112</f>
        <v>22027.5</v>
      </c>
      <c r="AC233" s="451">
        <f t="shared" si="725"/>
        <v>52065</v>
      </c>
      <c r="AD233" s="451">
        <f t="shared" si="725"/>
        <v>51438.772922390111</v>
      </c>
      <c r="AE233" s="451">
        <f t="shared" si="725"/>
        <v>41763.476000751267</v>
      </c>
      <c r="AF233" s="451">
        <f t="shared" si="725"/>
        <v>41413.940667485505</v>
      </c>
      <c r="AG233" s="451">
        <f t="shared" si="725"/>
        <v>48617.121466511337</v>
      </c>
      <c r="AH233" s="451">
        <f t="shared" si="725"/>
        <v>52320.16457616003</v>
      </c>
      <c r="AI233" s="451">
        <f t="shared" si="725"/>
        <v>36148.313254007684</v>
      </c>
      <c r="AJ233" s="451">
        <f t="shared" si="725"/>
        <v>35799.57283729154</v>
      </c>
      <c r="AK233" s="451">
        <f t="shared" si="725"/>
        <v>42339.58200777584</v>
      </c>
      <c r="AL233" s="451">
        <f t="shared" si="725"/>
        <v>45681.409029040828</v>
      </c>
      <c r="AM233" s="451">
        <f t="shared" si="725"/>
        <v>27724.810960560284</v>
      </c>
      <c r="AN233" s="451">
        <f t="shared" si="725"/>
        <v>23727.384346559506</v>
      </c>
      <c r="AO233" s="451">
        <f t="shared" si="725"/>
        <v>29260.896799428239</v>
      </c>
      <c r="AP233" s="451">
        <f t="shared" si="725"/>
        <v>32048.433468603071</v>
      </c>
      <c r="AQ233" s="451">
        <f t="shared" si="725"/>
        <v>37615.151128158919</v>
      </c>
      <c r="AR233" s="451">
        <f t="shared" si="725"/>
        <v>37261.400214114226</v>
      </c>
      <c r="AS233" s="451">
        <f t="shared" si="725"/>
        <v>42162.624480988445</v>
      </c>
      <c r="AT233" s="451">
        <f t="shared" si="725"/>
        <v>44607.329684296157</v>
      </c>
      <c r="AU233" s="451">
        <f t="shared" si="725"/>
        <v>44018.203763542639</v>
      </c>
      <c r="AV233" s="451">
        <f t="shared" si="725"/>
        <v>43539.408510726855</v>
      </c>
      <c r="AW233" s="451">
        <f t="shared" si="725"/>
        <v>50205.643067648227</v>
      </c>
      <c r="AX233" s="451">
        <f t="shared" si="725"/>
        <v>53532.243566735327</v>
      </c>
      <c r="AY233" s="451">
        <f t="shared" si="725"/>
        <v>33676.100429388403</v>
      </c>
      <c r="AZ233" s="451">
        <f t="shared" si="725"/>
        <v>33275.248073760493</v>
      </c>
      <c r="BA233" s="451">
        <f t="shared" si="725"/>
        <v>38548.910875923226</v>
      </c>
      <c r="BB233" s="451">
        <f t="shared" si="725"/>
        <v>41166.314635965042</v>
      </c>
      <c r="BC233" s="451">
        <f t="shared" si="725"/>
        <v>4694.6867292948891</v>
      </c>
      <c r="BD233" s="451">
        <f t="shared" si="725"/>
        <v>4618.8937025714849</v>
      </c>
      <c r="BE233" s="451">
        <f t="shared" si="725"/>
        <v>5559.0651388634842</v>
      </c>
      <c r="BF233" s="451">
        <f t="shared" si="725"/>
        <v>6022.8878976214746</v>
      </c>
      <c r="BG233" s="451">
        <f t="shared" si="725"/>
        <v>4829.310186270186</v>
      </c>
      <c r="BH233" s="451">
        <f t="shared" si="725"/>
        <v>4747.9579051151923</v>
      </c>
      <c r="BI233" s="451">
        <f t="shared" si="725"/>
        <v>5697.1471151146279</v>
      </c>
      <c r="BJ233" s="451">
        <f t="shared" si="725"/>
        <v>6162.2947604934825</v>
      </c>
      <c r="BK233" s="451">
        <f t="shared" si="725"/>
        <v>3021.478471320032</v>
      </c>
      <c r="BL233" s="451">
        <f t="shared" si="725"/>
        <v>2952.8499999047203</v>
      </c>
      <c r="BM233" s="451">
        <f t="shared" si="725"/>
        <v>3704.0145393307844</v>
      </c>
      <c r="BN233" s="451">
        <f t="shared" si="725"/>
        <v>4069.3743072260208</v>
      </c>
      <c r="BO233" s="451">
        <f t="shared" si="725"/>
        <v>2034.4830573984693</v>
      </c>
      <c r="BP233" s="451">
        <f t="shared" si="725"/>
        <v>1971.7914706441279</v>
      </c>
      <c r="BQ233" s="451">
        <f t="shared" si="725"/>
        <v>2613.5891214992021</v>
      </c>
      <c r="BR233" s="451">
        <f t="shared" si="725"/>
        <v>2923.1322490848515</v>
      </c>
      <c r="BS233" s="451">
        <f t="shared" si="725"/>
        <v>2386.9959421484441</v>
      </c>
      <c r="BT233" s="451">
        <f t="shared" si="725"/>
        <v>2316.4045230973366</v>
      </c>
      <c r="BU233" s="451">
        <f t="shared" si="725"/>
        <v>2990.0844654075436</v>
      </c>
      <c r="BV233" s="451">
        <f>BV231*BV112</f>
        <v>3311.9109180820087</v>
      </c>
      <c r="BW233" s="451"/>
      <c r="BX233" s="451"/>
      <c r="BY233" s="451"/>
      <c r="BZ233" s="451"/>
      <c r="CA233" s="451"/>
      <c r="CB233" s="451"/>
      <c r="CC233" s="451"/>
      <c r="CD233" s="451"/>
      <c r="CE233" s="451"/>
      <c r="CF233" s="451"/>
      <c r="CG233" s="451"/>
      <c r="CH233" s="451"/>
      <c r="CI233" s="451"/>
      <c r="CJ233" s="451"/>
      <c r="CK233" s="451"/>
      <c r="CL233" s="451"/>
      <c r="CM233" s="451"/>
      <c r="CN233" s="451"/>
      <c r="CO233" s="451"/>
      <c r="CP233" s="451"/>
      <c r="CQ233" s="451"/>
      <c r="CR233" s="451"/>
      <c r="CS233" s="451"/>
      <c r="CT233" s="451"/>
      <c r="CU233" s="451"/>
      <c r="CV233" s="451"/>
      <c r="CW233" s="451"/>
      <c r="CX233" s="451"/>
      <c r="CY233" s="451"/>
      <c r="CZ233" s="451"/>
      <c r="DA233" s="451"/>
      <c r="DB233" s="451"/>
      <c r="DC233" s="451"/>
      <c r="DD233" s="451"/>
      <c r="DE233" s="451"/>
      <c r="DF233" s="451"/>
      <c r="DG233" s="451"/>
      <c r="DH233" s="451"/>
      <c r="DI233" s="451"/>
      <c r="DJ233" s="451"/>
    </row>
    <row r="234" spans="1:114" x14ac:dyDescent="0.35">
      <c r="A234" s="5" t="s">
        <v>354</v>
      </c>
      <c r="B234" s="69" t="s">
        <v>765</v>
      </c>
      <c r="C234" s="317"/>
      <c r="D234" s="318"/>
      <c r="E234" s="318"/>
      <c r="F234" s="318"/>
      <c r="G234" s="318"/>
      <c r="H234" s="318"/>
      <c r="I234" s="318"/>
      <c r="J234" s="318"/>
      <c r="K234" s="318"/>
      <c r="L234" s="318"/>
      <c r="M234" s="318"/>
      <c r="N234" s="318"/>
      <c r="O234" s="318"/>
      <c r="P234" s="318"/>
      <c r="Q234" s="110"/>
      <c r="R234" s="110"/>
      <c r="S234" s="318"/>
      <c r="T234" s="109"/>
      <c r="U234" s="110"/>
      <c r="V234" s="110"/>
      <c r="W234" s="110"/>
      <c r="X234" s="110"/>
      <c r="Y234" s="110"/>
      <c r="Z234" s="110"/>
      <c r="AA234" s="451">
        <f>NPV(((1+Discount_Rate)^(1/4)-1),AA233:$DJ233)</f>
        <v>968980.65851476591</v>
      </c>
      <c r="AB234" s="451">
        <f>NPV(((1+Discount_Rate)^(1/4)-1),AB233:$DJ233)</f>
        <v>966314.71631326387</v>
      </c>
      <c r="AC234" s="451">
        <f>NPV(((1+Discount_Rate)^(1/4)-1),AC233:$DJ233)</f>
        <v>956146.0570440907</v>
      </c>
      <c r="AD234" s="451">
        <f>NPV(((1+Discount_Rate)^(1/4)-1),AD233:$DJ233)</f>
        <v>915815.10560453776</v>
      </c>
      <c r="AE234" s="451">
        <f>NPV(((1+Discount_Rate)^(1/4)-1),AE233:$DJ233)</f>
        <v>875615.43035178166</v>
      </c>
      <c r="AF234" s="451">
        <f>NPV(((1+Discount_Rate)^(1/4)-1),AF233:$DJ233)</f>
        <v>844597.71218199166</v>
      </c>
      <c r="AG234" s="451">
        <f>NPV(((1+Discount_Rate)^(1/4)-1),AG233:$DJ233)</f>
        <v>813548.87263663416</v>
      </c>
      <c r="AH234" s="451">
        <f>NPV(((1+Discount_Rate)^(1/4)-1),AH233:$DJ233)</f>
        <v>774915.81365459994</v>
      </c>
      <c r="AI234" s="451">
        <f>NPV(((1+Discount_Rate)^(1/4)-1),AI233:$DJ233)</f>
        <v>732105.59760637872</v>
      </c>
      <c r="AJ234" s="451">
        <f>NPV(((1+Discount_Rate)^(1/4)-1),AJ233:$DJ233)</f>
        <v>704941.85587300872</v>
      </c>
      <c r="AK234" s="451">
        <f>NPV(((1+Discount_Rate)^(1/4)-1),AK233:$DJ233)</f>
        <v>677793.4947498329</v>
      </c>
      <c r="AL234" s="451">
        <f>NPV(((1+Discount_Rate)^(1/4)-1),AL233:$DJ233)</f>
        <v>643771.9534041048</v>
      </c>
      <c r="AM234" s="451">
        <f>NPV(((1+Discount_Rate)^(1/4)-1),AM233:$DJ233)</f>
        <v>605991.06470607989</v>
      </c>
      <c r="AN234" s="451">
        <f>NPV(((1+Discount_Rate)^(1/4)-1),AN233:$DJ233)</f>
        <v>585703.1181534956</v>
      </c>
      <c r="AO234" s="451">
        <f>NPV(((1+Discount_Rate)^(1/4)-1),AO233:$DJ233)</f>
        <v>569163.61977873521</v>
      </c>
      <c r="AP234" s="451">
        <f>NPV(((1+Discount_Rate)^(1/4)-1),AP233:$DJ233)</f>
        <v>546887.63234971242</v>
      </c>
      <c r="AQ234" s="451">
        <f>NPV(((1+Discount_Rate)^(1/4)-1),AQ233:$DJ233)</f>
        <v>521550.7321116472</v>
      </c>
      <c r="AR234" s="451">
        <f>NPV(((1+Discount_Rate)^(1/4)-1),AR233:$DJ233)</f>
        <v>490336.17383459979</v>
      </c>
      <c r="AS234" s="451">
        <f>NPV(((1+Discount_Rate)^(1/4)-1),AS233:$DJ233)</f>
        <v>459092.29409482167</v>
      </c>
      <c r="AT234" s="451">
        <f>NPV(((1+Discount_Rate)^(1/4)-1),AT233:$DJ233)</f>
        <v>422563.75787153043</v>
      </c>
      <c r="AU234" s="451">
        <f>NPV(((1+Discount_Rate)^(1/4)-1),AU233:$DJ233)</f>
        <v>383142.22968504945</v>
      </c>
      <c r="AV234" s="451">
        <f>NPV(((1+Discount_Rate)^(1/4)-1),AV233:$DJ233)</f>
        <v>343826.03718386684</v>
      </c>
      <c r="AW234" s="451">
        <f>NPV(((1+Discount_Rate)^(1/4)-1),AW233:$DJ233)</f>
        <v>304506.14240426791</v>
      </c>
      <c r="AX234" s="451">
        <f>NPV(((1+Discount_Rate)^(1/4)-1),AX233:$DJ233)</f>
        <v>258037.47010128724</v>
      </c>
      <c r="AY234" s="451">
        <f>NPV(((1+Discount_Rate)^(1/4)-1),AY233:$DJ233)</f>
        <v>207671.92285911116</v>
      </c>
      <c r="AZ234" s="451">
        <f>NPV(((1+Discount_Rate)^(1/4)-1),AZ233:$DJ233)</f>
        <v>176544.42095137914</v>
      </c>
      <c r="BA234" s="451">
        <f>NPV(((1+Discount_Rate)^(1/4)-1),BA233:$DJ233)</f>
        <v>145435.76739867296</v>
      </c>
      <c r="BB234" s="451">
        <f>NPV(((1+Discount_Rate)^(1/4)-1),BB233:$DJ233)</f>
        <v>108671.67835463346</v>
      </c>
      <c r="BC234" s="451">
        <f>NPV(((1+Discount_Rate)^(1/4)-1),BC233:$DJ233)</f>
        <v>68839.00803123365</v>
      </c>
      <c r="BD234" s="451">
        <f>NPV(((1+Discount_Rate)^(1/4)-1),BD233:$DJ233)</f>
        <v>64989.129746360581</v>
      </c>
      <c r="BE234" s="451">
        <f>NPV(((1+Discount_Rate)^(1/4)-1),BE233:$DJ233)</f>
        <v>61167.797879375692</v>
      </c>
      <c r="BF234" s="451">
        <f>NPV(((1+Discount_Rate)^(1/4)-1),BF233:$DJ233)</f>
        <v>56359.398295596002</v>
      </c>
      <c r="BG234" s="451">
        <f>NPV(((1+Discount_Rate)^(1/4)-1),BG233:$DJ233)</f>
        <v>51028.166146137664</v>
      </c>
      <c r="BH234" s="451">
        <f>NPV(((1+Discount_Rate)^(1/4)-1),BH233:$DJ233)</f>
        <v>46825.085577296872</v>
      </c>
      <c r="BI234" s="451">
        <f>NPV(((1+Discount_Rate)^(1/4)-1),BI233:$DJ233)</f>
        <v>42651.776099546092</v>
      </c>
      <c r="BJ234" s="451">
        <f>NPV(((1+Discount_Rate)^(1/4)-1),BJ233:$DJ233)</f>
        <v>37478.061579539994</v>
      </c>
      <c r="BK234" s="451">
        <f>NPV(((1+Discount_Rate)^(1/4)-1),BK233:$DJ233)</f>
        <v>31775.706376696591</v>
      </c>
      <c r="BL234" s="451">
        <f>NPV(((1+Discount_Rate)^(1/4)-1),BL233:$DJ233)</f>
        <v>29144.186823179705</v>
      </c>
      <c r="BM234" s="451">
        <f>NPV(((1+Discount_Rate)^(1/4)-1),BM233:$DJ233)</f>
        <v>26549.00111621277</v>
      </c>
      <c r="BN234" s="451">
        <f>NPV(((1+Discount_Rate)^(1/4)-1),BN233:$DJ233)</f>
        <v>23170.802142436973</v>
      </c>
      <c r="BO234" s="451">
        <f>NPV(((1+Discount_Rate)^(1/4)-1),BO233:$DJ233)</f>
        <v>19385.785351011826</v>
      </c>
      <c r="BP234" s="451">
        <f>NPV(((1+Discount_Rate)^(1/4)-1),BP233:$DJ233)</f>
        <v>17589.20919603201</v>
      </c>
      <c r="BQ234" s="451">
        <f>NPV(((1+Discount_Rate)^(1/4)-1),BQ233:$DJ233)</f>
        <v>15833.276624063003</v>
      </c>
      <c r="BR234" s="451">
        <f>NPV(((1+Discount_Rate)^(1/4)-1),BR233:$DJ233)</f>
        <v>13413.997185074129</v>
      </c>
      <c r="BS234" s="451">
        <f>NPV(((1+Discount_Rate)^(1/4)-1),BS233:$DJ233)</f>
        <v>10655.484654074982</v>
      </c>
      <c r="BT234" s="451">
        <f>NPV(((1+Discount_Rate)^(1/4)-1),BT233:$DJ233)</f>
        <v>8399.2553175563771</v>
      </c>
      <c r="BU234" s="451">
        <f>NPV(((1+Discount_Rate)^(1/4)-1),BU233:$DJ233)</f>
        <v>6185.928424745448</v>
      </c>
      <c r="BV234" s="451">
        <f>NPV(((1+Discount_Rate)^(1/4)-1),BV233:$DJ233)</f>
        <v>3271.7591231276383</v>
      </c>
      <c r="BW234" s="451"/>
      <c r="BX234" s="451"/>
      <c r="BY234" s="451"/>
      <c r="BZ234" s="451"/>
      <c r="CA234" s="451"/>
      <c r="CB234" s="451"/>
      <c r="CC234" s="451"/>
      <c r="CD234" s="451"/>
      <c r="CE234" s="451"/>
      <c r="CF234" s="451"/>
      <c r="CG234" s="451"/>
      <c r="CH234" s="451"/>
      <c r="CI234" s="451"/>
      <c r="CJ234" s="451"/>
      <c r="CK234" s="451"/>
      <c r="CL234" s="451"/>
      <c r="CM234" s="451"/>
      <c r="CN234" s="451"/>
      <c r="CO234" s="451"/>
      <c r="CP234" s="451"/>
      <c r="CQ234" s="451"/>
      <c r="CR234" s="451"/>
      <c r="CS234" s="451"/>
      <c r="CT234" s="451"/>
      <c r="CU234" s="451"/>
      <c r="CV234" s="451"/>
      <c r="CW234" s="451"/>
      <c r="CX234" s="451"/>
      <c r="CY234" s="451"/>
      <c r="CZ234" s="451"/>
      <c r="DA234" s="451"/>
      <c r="DB234" s="451"/>
      <c r="DC234" s="451"/>
      <c r="DD234" s="451"/>
      <c r="DE234" s="451"/>
      <c r="DF234" s="451"/>
      <c r="DG234" s="451"/>
      <c r="DH234" s="451"/>
      <c r="DI234" s="451"/>
      <c r="DJ234" s="451"/>
    </row>
    <row r="235" spans="1:114" x14ac:dyDescent="0.35">
      <c r="A235" s="5"/>
      <c r="B235" s="69"/>
      <c r="C235" s="317"/>
      <c r="D235" s="318"/>
      <c r="E235" s="318"/>
      <c r="F235" s="318"/>
      <c r="G235" s="318"/>
      <c r="H235" s="318"/>
      <c r="I235" s="318"/>
      <c r="J235" s="318"/>
      <c r="K235" s="318"/>
      <c r="L235" s="318"/>
      <c r="M235" s="318"/>
      <c r="N235" s="318"/>
      <c r="O235" s="318"/>
      <c r="P235" s="318"/>
      <c r="Q235" s="110"/>
      <c r="R235" s="110"/>
      <c r="S235" s="318"/>
      <c r="T235" s="109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</row>
    <row r="236" spans="1:114" x14ac:dyDescent="0.35">
      <c r="A236" s="5"/>
      <c r="B236" s="69"/>
      <c r="C236" s="317"/>
      <c r="D236" s="318"/>
      <c r="E236" s="318"/>
      <c r="F236" s="318"/>
      <c r="G236" s="318"/>
      <c r="H236" s="318"/>
      <c r="I236" s="318"/>
      <c r="J236" s="318"/>
      <c r="K236" s="318"/>
      <c r="L236" s="318"/>
      <c r="M236" s="318"/>
      <c r="N236" s="318"/>
      <c r="O236" s="318"/>
      <c r="P236" s="318"/>
      <c r="Q236" s="110"/>
      <c r="R236" s="110"/>
      <c r="S236" s="318"/>
      <c r="T236" s="109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</row>
    <row r="237" spans="1:114" x14ac:dyDescent="0.35">
      <c r="A237" s="5" t="s">
        <v>354</v>
      </c>
      <c r="B237" s="314" t="s">
        <v>394</v>
      </c>
      <c r="C237" s="458">
        <f>C238+C239</f>
        <v>35300</v>
      </c>
      <c r="D237" s="458">
        <f t="shared" ref="D237:AC237" si="726">D238+D239</f>
        <v>19800</v>
      </c>
      <c r="E237" s="458">
        <f t="shared" si="726"/>
        <v>22300</v>
      </c>
      <c r="F237" s="458">
        <f t="shared" si="726"/>
        <v>9900</v>
      </c>
      <c r="G237" s="458">
        <f t="shared" si="726"/>
        <v>15300</v>
      </c>
      <c r="H237" s="458">
        <f t="shared" si="726"/>
        <v>18300</v>
      </c>
      <c r="I237" s="458">
        <f t="shared" si="726"/>
        <v>14700</v>
      </c>
      <c r="J237" s="458">
        <f t="shared" si="726"/>
        <v>18400</v>
      </c>
      <c r="K237" s="458">
        <f t="shared" si="726"/>
        <v>33500</v>
      </c>
      <c r="L237" s="458">
        <f t="shared" si="726"/>
        <v>32000</v>
      </c>
      <c r="M237" s="458">
        <f t="shared" si="726"/>
        <v>16900</v>
      </c>
      <c r="N237" s="458">
        <f t="shared" si="726"/>
        <v>23800</v>
      </c>
      <c r="O237" s="458">
        <f t="shared" si="726"/>
        <v>17100</v>
      </c>
      <c r="P237" s="458">
        <f t="shared" si="726"/>
        <v>18600</v>
      </c>
      <c r="Q237" s="458">
        <f t="shared" si="726"/>
        <v>16800</v>
      </c>
      <c r="R237" s="458">
        <f t="shared" si="726"/>
        <v>29900</v>
      </c>
      <c r="S237" s="458">
        <f t="shared" si="726"/>
        <v>35400</v>
      </c>
      <c r="T237" s="458">
        <f t="shared" si="726"/>
        <v>33500</v>
      </c>
      <c r="U237" s="458">
        <f t="shared" si="726"/>
        <v>30300</v>
      </c>
      <c r="V237" s="458">
        <f t="shared" si="726"/>
        <v>59000</v>
      </c>
      <c r="W237" s="458">
        <f t="shared" si="726"/>
        <v>30400</v>
      </c>
      <c r="X237" s="458">
        <f t="shared" si="726"/>
        <v>27000</v>
      </c>
      <c r="Y237" s="458">
        <f t="shared" si="726"/>
        <v>20100</v>
      </c>
      <c r="Z237" s="458">
        <f t="shared" si="726"/>
        <v>23500</v>
      </c>
      <c r="AA237" s="458">
        <f t="shared" si="726"/>
        <v>31900</v>
      </c>
      <c r="AB237" s="458">
        <f t="shared" si="726"/>
        <v>21700</v>
      </c>
      <c r="AC237" s="458">
        <f t="shared" si="726"/>
        <v>22700</v>
      </c>
      <c r="AD237" s="458">
        <f>SUM(AD238:AD239)</f>
        <v>22700</v>
      </c>
      <c r="AE237" s="501">
        <v>25341</v>
      </c>
      <c r="AF237" s="501">
        <v>25341</v>
      </c>
      <c r="AG237" s="501">
        <v>25341</v>
      </c>
      <c r="AH237" s="501">
        <v>25341</v>
      </c>
      <c r="AI237" s="501">
        <v>25341</v>
      </c>
      <c r="AJ237" s="501">
        <v>25341</v>
      </c>
      <c r="AK237" s="501">
        <v>25341</v>
      </c>
      <c r="AL237" s="501">
        <v>25341</v>
      </c>
      <c r="AM237" s="501">
        <v>25341</v>
      </c>
      <c r="AN237" s="501">
        <v>29386</v>
      </c>
      <c r="AO237" s="501">
        <v>29386</v>
      </c>
      <c r="AP237" s="501">
        <v>29386</v>
      </c>
      <c r="AQ237" s="501">
        <v>8375</v>
      </c>
      <c r="AR237" s="501">
        <f>AQ237</f>
        <v>8375</v>
      </c>
      <c r="AS237" s="501">
        <f t="shared" ref="AS237:AT237" si="727">AR237</f>
        <v>8375</v>
      </c>
      <c r="AT237" s="501">
        <f t="shared" si="727"/>
        <v>8375</v>
      </c>
      <c r="AU237" s="501">
        <v>19300</v>
      </c>
      <c r="AV237" s="501">
        <f>AU237</f>
        <v>19300</v>
      </c>
      <c r="AW237" s="501">
        <f t="shared" ref="AW237:AX237" si="728">AV237</f>
        <v>19300</v>
      </c>
      <c r="AX237" s="501">
        <f t="shared" si="728"/>
        <v>19300</v>
      </c>
      <c r="AY237" s="501">
        <v>16800</v>
      </c>
      <c r="AZ237" s="501">
        <f>AY237</f>
        <v>16800</v>
      </c>
      <c r="BA237" s="501">
        <f t="shared" ref="BA237:BB237" si="729">AZ237</f>
        <v>16800</v>
      </c>
      <c r="BB237" s="501">
        <f t="shared" si="729"/>
        <v>16800</v>
      </c>
      <c r="BC237" s="501">
        <v>4500</v>
      </c>
      <c r="BD237" s="501">
        <f>BC237</f>
        <v>4500</v>
      </c>
      <c r="BE237" s="501">
        <f>BD237</f>
        <v>4500</v>
      </c>
      <c r="BF237" s="501">
        <f>BE237</f>
        <v>4500</v>
      </c>
      <c r="BG237" s="501">
        <f t="shared" ref="BG237:BV237" si="730">BF237</f>
        <v>4500</v>
      </c>
      <c r="BH237" s="501">
        <f t="shared" si="730"/>
        <v>4500</v>
      </c>
      <c r="BI237" s="501">
        <f t="shared" si="730"/>
        <v>4500</v>
      </c>
      <c r="BJ237" s="501">
        <f t="shared" si="730"/>
        <v>4500</v>
      </c>
      <c r="BK237" s="501">
        <f t="shared" si="730"/>
        <v>4500</v>
      </c>
      <c r="BL237" s="501">
        <f t="shared" si="730"/>
        <v>4500</v>
      </c>
      <c r="BM237" s="501">
        <f t="shared" si="730"/>
        <v>4500</v>
      </c>
      <c r="BN237" s="501">
        <f t="shared" si="730"/>
        <v>4500</v>
      </c>
      <c r="BO237" s="501">
        <f t="shared" si="730"/>
        <v>4500</v>
      </c>
      <c r="BP237" s="501">
        <f t="shared" si="730"/>
        <v>4500</v>
      </c>
      <c r="BQ237" s="501">
        <f t="shared" si="730"/>
        <v>4500</v>
      </c>
      <c r="BR237" s="501">
        <f t="shared" si="730"/>
        <v>4500</v>
      </c>
      <c r="BS237" s="501">
        <f t="shared" si="730"/>
        <v>4500</v>
      </c>
      <c r="BT237" s="501">
        <f t="shared" si="730"/>
        <v>4500</v>
      </c>
      <c r="BU237" s="501">
        <f t="shared" si="730"/>
        <v>4500</v>
      </c>
      <c r="BV237" s="501">
        <f t="shared" si="730"/>
        <v>4500</v>
      </c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</row>
    <row r="238" spans="1:114" x14ac:dyDescent="0.35">
      <c r="A238" s="5" t="s">
        <v>354</v>
      </c>
      <c r="B238" s="254" t="s">
        <v>392</v>
      </c>
      <c r="C238" s="459">
        <v>20900</v>
      </c>
      <c r="D238" s="459">
        <v>6000</v>
      </c>
      <c r="E238" s="459">
        <v>17800</v>
      </c>
      <c r="F238" s="459">
        <v>9900</v>
      </c>
      <c r="G238" s="459">
        <v>13200</v>
      </c>
      <c r="H238" s="459">
        <v>16000</v>
      </c>
      <c r="I238" s="459">
        <v>13500</v>
      </c>
      <c r="J238" s="459">
        <v>17700</v>
      </c>
      <c r="K238" s="459">
        <v>33500</v>
      </c>
      <c r="L238" s="459">
        <v>31800</v>
      </c>
      <c r="M238" s="459">
        <v>16900</v>
      </c>
      <c r="N238" s="459">
        <v>23300</v>
      </c>
      <c r="O238" s="459">
        <v>17000</v>
      </c>
      <c r="P238" s="459">
        <v>18300</v>
      </c>
      <c r="Q238" s="459">
        <v>12100</v>
      </c>
      <c r="R238" s="459">
        <v>20900</v>
      </c>
      <c r="S238" s="459">
        <v>24300</v>
      </c>
      <c r="T238" s="459">
        <v>24200</v>
      </c>
      <c r="U238" s="459">
        <v>18600</v>
      </c>
      <c r="V238" s="459">
        <v>35400</v>
      </c>
      <c r="W238" s="459">
        <v>10200</v>
      </c>
      <c r="X238" s="459">
        <v>10400</v>
      </c>
      <c r="Y238" s="459">
        <v>8600</v>
      </c>
      <c r="Z238" s="459">
        <v>9800</v>
      </c>
      <c r="AA238" s="459">
        <v>5600</v>
      </c>
      <c r="AB238" s="459">
        <v>8900</v>
      </c>
      <c r="AC238" s="459">
        <v>6100</v>
      </c>
      <c r="AD238" s="459">
        <f>AC238</f>
        <v>6100</v>
      </c>
      <c r="AE238" s="451">
        <f>AE237*0.6</f>
        <v>15204.599999999999</v>
      </c>
      <c r="AF238" s="451">
        <f>AF237*0.6</f>
        <v>15204.599999999999</v>
      </c>
      <c r="AG238" s="451">
        <f>AG237*0.6</f>
        <v>15204.599999999999</v>
      </c>
      <c r="AH238" s="451">
        <f t="shared" ref="AH238:AT238" si="731">AH237*0.6</f>
        <v>15204.599999999999</v>
      </c>
      <c r="AI238" s="451">
        <f t="shared" si="731"/>
        <v>15204.599999999999</v>
      </c>
      <c r="AJ238" s="451">
        <f t="shared" si="731"/>
        <v>15204.599999999999</v>
      </c>
      <c r="AK238" s="451">
        <f t="shared" si="731"/>
        <v>15204.599999999999</v>
      </c>
      <c r="AL238" s="451">
        <f t="shared" si="731"/>
        <v>15204.599999999999</v>
      </c>
      <c r="AM238" s="451">
        <f t="shared" si="731"/>
        <v>15204.599999999999</v>
      </c>
      <c r="AN238" s="451">
        <f t="shared" si="731"/>
        <v>17631.599999999999</v>
      </c>
      <c r="AO238" s="451">
        <f t="shared" si="731"/>
        <v>17631.599999999999</v>
      </c>
      <c r="AP238" s="451">
        <f t="shared" si="731"/>
        <v>17631.599999999999</v>
      </c>
      <c r="AQ238" s="451">
        <f t="shared" si="731"/>
        <v>5025</v>
      </c>
      <c r="AR238" s="451">
        <f t="shared" si="731"/>
        <v>5025</v>
      </c>
      <c r="AS238" s="451">
        <f t="shared" si="731"/>
        <v>5025</v>
      </c>
      <c r="AT238" s="451">
        <f t="shared" si="731"/>
        <v>5025</v>
      </c>
      <c r="AU238" s="451">
        <f t="shared" ref="AU238" si="732">AU237*0.6</f>
        <v>11580</v>
      </c>
      <c r="AV238" s="451">
        <f t="shared" ref="AV238" si="733">AV237*0.6</f>
        <v>11580</v>
      </c>
      <c r="AW238" s="451">
        <f t="shared" ref="AW238" si="734">AW237*0.6</f>
        <v>11580</v>
      </c>
      <c r="AX238" s="451">
        <f t="shared" ref="AX238" si="735">AX237*0.6</f>
        <v>11580</v>
      </c>
      <c r="AY238" s="451">
        <f t="shared" ref="AY238" si="736">AY237*0.6</f>
        <v>10080</v>
      </c>
      <c r="AZ238" s="451">
        <f t="shared" ref="AZ238" si="737">AZ237*0.6</f>
        <v>10080</v>
      </c>
      <c r="BA238" s="451">
        <f t="shared" ref="BA238" si="738">BA237*0.6</f>
        <v>10080</v>
      </c>
      <c r="BB238" s="451">
        <f t="shared" ref="BB238" si="739">BB237*0.6</f>
        <v>10080</v>
      </c>
      <c r="BC238" s="451">
        <f t="shared" ref="BC238" si="740">BC237*0.6</f>
        <v>2700</v>
      </c>
      <c r="BD238" s="451">
        <f t="shared" ref="BD238" si="741">BD237*0.6</f>
        <v>2700</v>
      </c>
      <c r="BE238" s="451">
        <f t="shared" ref="BE238" si="742">BE237*0.6</f>
        <v>2700</v>
      </c>
      <c r="BF238" s="451">
        <f t="shared" ref="BF238" si="743">BF237*0.6</f>
        <v>2700</v>
      </c>
      <c r="BG238" s="451">
        <f t="shared" ref="BG238" si="744">BG237*0.6</f>
        <v>2700</v>
      </c>
      <c r="BH238" s="451">
        <f t="shared" ref="BH238" si="745">BH237*0.6</f>
        <v>2700</v>
      </c>
      <c r="BI238" s="451">
        <f t="shared" ref="BI238" si="746">BI237*0.6</f>
        <v>2700</v>
      </c>
      <c r="BJ238" s="451">
        <f t="shared" ref="BJ238" si="747">BJ237*0.6</f>
        <v>2700</v>
      </c>
      <c r="BK238" s="451">
        <f t="shared" ref="BK238" si="748">BK237*0.6</f>
        <v>2700</v>
      </c>
      <c r="BL238" s="451">
        <f t="shared" ref="BL238" si="749">BL237*0.6</f>
        <v>2700</v>
      </c>
      <c r="BM238" s="451">
        <f t="shared" ref="BM238" si="750">BM237*0.6</f>
        <v>2700</v>
      </c>
      <c r="BN238" s="451">
        <f t="shared" ref="BN238" si="751">BN237*0.6</f>
        <v>2700</v>
      </c>
      <c r="BO238" s="451">
        <f t="shared" ref="BO238" si="752">BO237*0.6</f>
        <v>2700</v>
      </c>
      <c r="BP238" s="451">
        <f t="shared" ref="BP238" si="753">BP237*0.6</f>
        <v>2700</v>
      </c>
      <c r="BQ238" s="451">
        <f t="shared" ref="BQ238" si="754">BQ237*0.6</f>
        <v>2700</v>
      </c>
      <c r="BR238" s="451">
        <f t="shared" ref="BR238" si="755">BR237*0.6</f>
        <v>2700</v>
      </c>
      <c r="BS238" s="451">
        <f t="shared" ref="BS238" si="756">BS237*0.6</f>
        <v>2700</v>
      </c>
      <c r="BT238" s="451">
        <f t="shared" ref="BT238" si="757">BT237*0.6</f>
        <v>2700</v>
      </c>
      <c r="BU238" s="451">
        <f t="shared" ref="BU238" si="758">BU237*0.6</f>
        <v>2700</v>
      </c>
      <c r="BV238" s="451">
        <f t="shared" ref="BV238" si="759">BV237*0.6</f>
        <v>2700</v>
      </c>
    </row>
    <row r="239" spans="1:114" x14ac:dyDescent="0.35">
      <c r="A239" s="5" t="s">
        <v>354</v>
      </c>
      <c r="B239" s="254" t="s">
        <v>393</v>
      </c>
      <c r="C239" s="459">
        <v>14400</v>
      </c>
      <c r="D239" s="459">
        <v>13800</v>
      </c>
      <c r="E239" s="459">
        <v>4500</v>
      </c>
      <c r="F239" s="459">
        <v>0</v>
      </c>
      <c r="G239" s="459">
        <v>2100</v>
      </c>
      <c r="H239" s="459">
        <v>2300</v>
      </c>
      <c r="I239" s="459">
        <v>1200</v>
      </c>
      <c r="J239" s="459">
        <v>700</v>
      </c>
      <c r="K239" s="459">
        <v>0</v>
      </c>
      <c r="L239" s="459">
        <v>200</v>
      </c>
      <c r="M239" s="459">
        <v>0</v>
      </c>
      <c r="N239" s="459">
        <v>500</v>
      </c>
      <c r="O239" s="459">
        <v>100</v>
      </c>
      <c r="P239" s="459">
        <v>300</v>
      </c>
      <c r="Q239" s="459">
        <v>4700</v>
      </c>
      <c r="R239" s="459">
        <v>9000</v>
      </c>
      <c r="S239" s="459">
        <v>11100</v>
      </c>
      <c r="T239" s="459">
        <v>9300</v>
      </c>
      <c r="U239" s="459">
        <v>11700</v>
      </c>
      <c r="V239" s="459">
        <v>23600</v>
      </c>
      <c r="W239" s="459">
        <v>20200</v>
      </c>
      <c r="X239" s="459">
        <v>16600</v>
      </c>
      <c r="Y239" s="459">
        <v>11500</v>
      </c>
      <c r="Z239" s="459">
        <v>13700</v>
      </c>
      <c r="AA239" s="459">
        <v>26300</v>
      </c>
      <c r="AB239" s="459">
        <v>12800</v>
      </c>
      <c r="AC239" s="459">
        <v>16600</v>
      </c>
      <c r="AD239" s="459">
        <f>AC239</f>
        <v>16600</v>
      </c>
      <c r="AE239" s="451">
        <f>AE237-AE238</f>
        <v>10136.400000000001</v>
      </c>
      <c r="AF239" s="451">
        <f t="shared" ref="AF239:AT239" si="760">AF237-AF238</f>
        <v>10136.400000000001</v>
      </c>
      <c r="AG239" s="451">
        <f t="shared" si="760"/>
        <v>10136.400000000001</v>
      </c>
      <c r="AH239" s="451">
        <f t="shared" si="760"/>
        <v>10136.400000000001</v>
      </c>
      <c r="AI239" s="451">
        <f t="shared" si="760"/>
        <v>10136.400000000001</v>
      </c>
      <c r="AJ239" s="451">
        <f t="shared" si="760"/>
        <v>10136.400000000001</v>
      </c>
      <c r="AK239" s="451">
        <f t="shared" si="760"/>
        <v>10136.400000000001</v>
      </c>
      <c r="AL239" s="451">
        <f t="shared" si="760"/>
        <v>10136.400000000001</v>
      </c>
      <c r="AM239" s="451">
        <f t="shared" si="760"/>
        <v>10136.400000000001</v>
      </c>
      <c r="AN239" s="451">
        <f t="shared" si="760"/>
        <v>11754.400000000001</v>
      </c>
      <c r="AO239" s="451">
        <f t="shared" si="760"/>
        <v>11754.400000000001</v>
      </c>
      <c r="AP239" s="451">
        <f t="shared" si="760"/>
        <v>11754.400000000001</v>
      </c>
      <c r="AQ239" s="451">
        <f t="shared" si="760"/>
        <v>3350</v>
      </c>
      <c r="AR239" s="451">
        <f t="shared" si="760"/>
        <v>3350</v>
      </c>
      <c r="AS239" s="451">
        <f t="shared" si="760"/>
        <v>3350</v>
      </c>
      <c r="AT239" s="451">
        <f t="shared" si="760"/>
        <v>3350</v>
      </c>
      <c r="AU239" s="451">
        <f t="shared" ref="AU239" si="761">AU237-AU238</f>
        <v>7720</v>
      </c>
      <c r="AV239" s="451">
        <f t="shared" ref="AV239" si="762">AV237-AV238</f>
        <v>7720</v>
      </c>
      <c r="AW239" s="451">
        <f t="shared" ref="AW239" si="763">AW237-AW238</f>
        <v>7720</v>
      </c>
      <c r="AX239" s="451">
        <f t="shared" ref="AX239" si="764">AX237-AX238</f>
        <v>7720</v>
      </c>
      <c r="AY239" s="451">
        <f t="shared" ref="AY239" si="765">AY237-AY238</f>
        <v>6720</v>
      </c>
      <c r="AZ239" s="451">
        <f t="shared" ref="AZ239" si="766">AZ237-AZ238</f>
        <v>6720</v>
      </c>
      <c r="BA239" s="451">
        <f t="shared" ref="BA239" si="767">BA237-BA238</f>
        <v>6720</v>
      </c>
      <c r="BB239" s="451">
        <f t="shared" ref="BB239" si="768">BB237-BB238</f>
        <v>6720</v>
      </c>
      <c r="BC239" s="451">
        <f t="shared" ref="BC239" si="769">BC237-BC238</f>
        <v>1800</v>
      </c>
      <c r="BD239" s="451">
        <f t="shared" ref="BD239" si="770">BD237-BD238</f>
        <v>1800</v>
      </c>
      <c r="BE239" s="451">
        <f t="shared" ref="BE239" si="771">BE237-BE238</f>
        <v>1800</v>
      </c>
      <c r="BF239" s="451">
        <f t="shared" ref="BF239" si="772">BF237-BF238</f>
        <v>1800</v>
      </c>
      <c r="BG239" s="451">
        <f t="shared" ref="BG239" si="773">BG237-BG238</f>
        <v>1800</v>
      </c>
      <c r="BH239" s="451">
        <f t="shared" ref="BH239" si="774">BH237-BH238</f>
        <v>1800</v>
      </c>
      <c r="BI239" s="451">
        <f t="shared" ref="BI239" si="775">BI237-BI238</f>
        <v>1800</v>
      </c>
      <c r="BJ239" s="451">
        <f t="shared" ref="BJ239" si="776">BJ237-BJ238</f>
        <v>1800</v>
      </c>
      <c r="BK239" s="451">
        <f t="shared" ref="BK239" si="777">BK237-BK238</f>
        <v>1800</v>
      </c>
      <c r="BL239" s="451">
        <f t="shared" ref="BL239" si="778">BL237-BL238</f>
        <v>1800</v>
      </c>
      <c r="BM239" s="451">
        <f t="shared" ref="BM239" si="779">BM237-BM238</f>
        <v>1800</v>
      </c>
      <c r="BN239" s="451">
        <f t="shared" ref="BN239" si="780">BN237-BN238</f>
        <v>1800</v>
      </c>
      <c r="BO239" s="451">
        <f t="shared" ref="BO239" si="781">BO237-BO238</f>
        <v>1800</v>
      </c>
      <c r="BP239" s="451">
        <f t="shared" ref="BP239" si="782">BP237-BP238</f>
        <v>1800</v>
      </c>
      <c r="BQ239" s="451">
        <f t="shared" ref="BQ239" si="783">BQ237-BQ238</f>
        <v>1800</v>
      </c>
      <c r="BR239" s="451">
        <f t="shared" ref="BR239" si="784">BR237-BR238</f>
        <v>1800</v>
      </c>
      <c r="BS239" s="451">
        <f t="shared" ref="BS239" si="785">BS237-BS238</f>
        <v>1800</v>
      </c>
      <c r="BT239" s="451">
        <f t="shared" ref="BT239" si="786">BT237-BT238</f>
        <v>1800</v>
      </c>
      <c r="BU239" s="451">
        <f t="shared" ref="BU239" si="787">BU237-BU238</f>
        <v>1800</v>
      </c>
      <c r="BV239" s="451">
        <f t="shared" ref="BV239" si="788">BV237-BV238</f>
        <v>1800</v>
      </c>
    </row>
    <row r="240" spans="1:114" x14ac:dyDescent="0.35">
      <c r="A240" s="424" t="s">
        <v>82</v>
      </c>
      <c r="B240" s="460" t="s">
        <v>419</v>
      </c>
      <c r="C240" s="425">
        <f>C238*1000/C203</f>
        <v>290.27777777777777</v>
      </c>
      <c r="D240" s="425">
        <f t="shared" ref="D240:AC240" si="789">D238*1000/D203</f>
        <v>63.829787234042556</v>
      </c>
      <c r="E240" s="425">
        <f t="shared" si="789"/>
        <v>179.79797979797979</v>
      </c>
      <c r="F240" s="425">
        <f t="shared" si="789"/>
        <v>101.0204081632653</v>
      </c>
      <c r="G240" s="425">
        <f t="shared" si="789"/>
        <v>145.05494505494505</v>
      </c>
      <c r="H240" s="425">
        <f t="shared" si="789"/>
        <v>186.04651162790697</v>
      </c>
      <c r="I240" s="425">
        <f t="shared" si="789"/>
        <v>118.42105263157895</v>
      </c>
      <c r="J240" s="425">
        <f t="shared" si="789"/>
        <v>133.08270676691728</v>
      </c>
      <c r="K240" s="425">
        <f t="shared" si="789"/>
        <v>348.95833333333331</v>
      </c>
      <c r="L240" s="425">
        <f t="shared" si="789"/>
        <v>345.6521739130435</v>
      </c>
      <c r="M240" s="425">
        <f t="shared" si="789"/>
        <v>134.12698412698413</v>
      </c>
      <c r="N240" s="425">
        <f t="shared" si="789"/>
        <v>211.81818181818181</v>
      </c>
      <c r="O240" s="425">
        <f t="shared" si="789"/>
        <v>165.04854368932038</v>
      </c>
      <c r="P240" s="425">
        <f t="shared" si="789"/>
        <v>159.13043478260869</v>
      </c>
      <c r="Q240" s="425">
        <f t="shared" si="789"/>
        <v>118.62745098039215</v>
      </c>
      <c r="R240" s="425">
        <f t="shared" si="789"/>
        <v>184.95575221238937</v>
      </c>
      <c r="S240" s="425">
        <f t="shared" si="789"/>
        <v>195.96774193548387</v>
      </c>
      <c r="T240" s="425">
        <f t="shared" si="789"/>
        <v>224.07407407407408</v>
      </c>
      <c r="U240" s="425">
        <f t="shared" si="789"/>
        <v>173.83177570093457</v>
      </c>
      <c r="V240" s="425">
        <f t="shared" si="789"/>
        <v>337.14285714285717</v>
      </c>
      <c r="W240" s="425">
        <f t="shared" si="789"/>
        <v>100</v>
      </c>
      <c r="X240" s="425">
        <f t="shared" si="789"/>
        <v>108.33333333333333</v>
      </c>
      <c r="Y240" s="425">
        <f t="shared" si="789"/>
        <v>81.132075471698116</v>
      </c>
      <c r="Z240" s="425">
        <f t="shared" si="789"/>
        <v>89.908256880733944</v>
      </c>
      <c r="AA240" s="425">
        <f t="shared" si="789"/>
        <v>67.46987951807229</v>
      </c>
      <c r="AB240" s="425">
        <f t="shared" si="789"/>
        <v>100</v>
      </c>
      <c r="AC240" s="425">
        <f t="shared" si="789"/>
        <v>54.464285714285715</v>
      </c>
      <c r="AD240" s="425">
        <f>AD238*1000/AD203</f>
        <v>55.454545454545453</v>
      </c>
      <c r="AE240" s="425">
        <f>AE238*1000/AE203</f>
        <v>155.82899027383218</v>
      </c>
      <c r="AF240" s="425">
        <f t="shared" ref="AF240:AT240" si="790">AF238*1000/AF203</f>
        <v>155.82899027383218</v>
      </c>
      <c r="AG240" s="425">
        <f t="shared" si="790"/>
        <v>139.34707784102301</v>
      </c>
      <c r="AH240" s="425">
        <f t="shared" si="790"/>
        <v>131.74632814060357</v>
      </c>
      <c r="AI240" s="425">
        <f t="shared" si="790"/>
        <v>159.33137535543003</v>
      </c>
      <c r="AJ240" s="425">
        <f t="shared" si="790"/>
        <v>159.33137535543003</v>
      </c>
      <c r="AK240" s="425">
        <f t="shared" si="790"/>
        <v>142.47901834668261</v>
      </c>
      <c r="AL240" s="425">
        <f t="shared" si="790"/>
        <v>134.70743552777265</v>
      </c>
      <c r="AM240" s="425">
        <f t="shared" si="790"/>
        <v>158.81404308209289</v>
      </c>
      <c r="AN240" s="425">
        <f t="shared" si="790"/>
        <v>184.16437670219733</v>
      </c>
      <c r="AO240" s="425">
        <f t="shared" si="790"/>
        <v>164.68545224331109</v>
      </c>
      <c r="AP240" s="425">
        <f t="shared" si="790"/>
        <v>155.70260939367591</v>
      </c>
      <c r="AQ240" s="425">
        <f t="shared" si="790"/>
        <v>54.025099738800733</v>
      </c>
      <c r="AR240" s="425">
        <f t="shared" si="790"/>
        <v>54.025099738800733</v>
      </c>
      <c r="AS240" s="425">
        <f t="shared" si="790"/>
        <v>48.310906497196811</v>
      </c>
      <c r="AT240" s="425">
        <f t="shared" si="790"/>
        <v>45.675766142804257</v>
      </c>
      <c r="AU240" s="425">
        <f t="shared" ref="AU240:AX240" si="791">AU238*1000/AU203</f>
        <v>93.838282968491413</v>
      </c>
      <c r="AV240" s="425">
        <f t="shared" si="791"/>
        <v>93.838282968491413</v>
      </c>
      <c r="AW240" s="425">
        <f t="shared" si="791"/>
        <v>83.913079962208684</v>
      </c>
      <c r="AX240" s="425">
        <f t="shared" si="791"/>
        <v>79.336002873360925</v>
      </c>
      <c r="AY240" s="425">
        <f t="shared" ref="AY240:BB240" si="792">AY238*1000/AY203</f>
        <v>99.531756406690306</v>
      </c>
      <c r="AZ240" s="425">
        <f t="shared" si="792"/>
        <v>99.531756406690306</v>
      </c>
      <c r="BA240" s="425">
        <f t="shared" si="792"/>
        <v>89.004359094444212</v>
      </c>
      <c r="BB240" s="425">
        <f t="shared" si="792"/>
        <v>84.149575871110898</v>
      </c>
      <c r="BC240" s="425">
        <f t="shared" ref="BC240:BV240" si="793">BC238*1000/BC203</f>
        <v>143.84154415495888</v>
      </c>
      <c r="BD240" s="425">
        <f t="shared" si="793"/>
        <v>143.84154415495888</v>
      </c>
      <c r="BE240" s="425">
        <f t="shared" si="793"/>
        <v>128.62753467703055</v>
      </c>
      <c r="BF240" s="425">
        <f t="shared" si="793"/>
        <v>121.61148733101069</v>
      </c>
      <c r="BG240" s="425">
        <f t="shared" si="793"/>
        <v>136.71246027743516</v>
      </c>
      <c r="BH240" s="425">
        <f t="shared" si="793"/>
        <v>136.71246027743516</v>
      </c>
      <c r="BI240" s="425">
        <f t="shared" si="793"/>
        <v>122.25248851732181</v>
      </c>
      <c r="BJ240" s="425">
        <f t="shared" si="793"/>
        <v>115.58417096183153</v>
      </c>
      <c r="BK240" s="425">
        <f t="shared" si="793"/>
        <v>165.32470460838022</v>
      </c>
      <c r="BL240" s="425">
        <f t="shared" si="793"/>
        <v>165.32470460838022</v>
      </c>
      <c r="BM240" s="425">
        <f t="shared" si="793"/>
        <v>147.83843777480155</v>
      </c>
      <c r="BN240" s="425">
        <f t="shared" si="793"/>
        <v>139.77452298708508</v>
      </c>
      <c r="BO240" s="425">
        <f t="shared" si="793"/>
        <v>184.62778781548914</v>
      </c>
      <c r="BP240" s="425">
        <f t="shared" si="793"/>
        <v>184.62778781548914</v>
      </c>
      <c r="BQ240" s="425">
        <f t="shared" si="793"/>
        <v>165.0998487196201</v>
      </c>
      <c r="BR240" s="425">
        <f t="shared" si="793"/>
        <v>156.09440242582261</v>
      </c>
      <c r="BS240" s="425">
        <f t="shared" si="793"/>
        <v>167.27023342561074</v>
      </c>
      <c r="BT240" s="425">
        <f t="shared" si="793"/>
        <v>167.27023342561074</v>
      </c>
      <c r="BU240" s="425">
        <f t="shared" si="793"/>
        <v>149.5781895055942</v>
      </c>
      <c r="BV240" s="425">
        <f t="shared" si="793"/>
        <v>141.41937916892545</v>
      </c>
    </row>
    <row r="241" spans="1:114" x14ac:dyDescent="0.35">
      <c r="A241" s="5"/>
      <c r="B241" s="69"/>
      <c r="C241" s="317"/>
      <c r="D241" s="318"/>
      <c r="E241" s="318"/>
      <c r="F241" s="318"/>
      <c r="G241" s="318"/>
      <c r="H241" s="318"/>
      <c r="I241" s="318"/>
      <c r="J241" s="318"/>
      <c r="K241" s="318"/>
      <c r="L241" s="318"/>
      <c r="M241" s="318"/>
      <c r="N241" s="318"/>
      <c r="O241" s="318"/>
      <c r="P241" s="318"/>
      <c r="Q241" s="110"/>
      <c r="R241" s="110"/>
      <c r="S241" s="318"/>
      <c r="T241" s="109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84"/>
    </row>
    <row r="242" spans="1:114" x14ac:dyDescent="0.35">
      <c r="A242" s="5"/>
      <c r="B242" s="69"/>
      <c r="C242" s="317"/>
      <c r="D242" s="318"/>
      <c r="E242" s="318"/>
      <c r="F242" s="318"/>
      <c r="G242" s="318"/>
      <c r="H242" s="318"/>
      <c r="I242" s="318"/>
      <c r="J242" s="318"/>
      <c r="K242" s="318"/>
      <c r="L242" s="318"/>
      <c r="M242" s="318"/>
      <c r="N242" s="318"/>
      <c r="O242" s="318"/>
      <c r="P242" s="318"/>
      <c r="Q242" s="110"/>
      <c r="R242" s="110"/>
      <c r="S242" s="318"/>
      <c r="T242" s="109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</row>
    <row r="243" spans="1:114" x14ac:dyDescent="0.35">
      <c r="A243" s="5"/>
      <c r="B243" s="70"/>
      <c r="C243" s="317"/>
      <c r="D243" s="318"/>
      <c r="E243" s="318"/>
      <c r="F243" s="318"/>
      <c r="G243" s="318"/>
      <c r="H243" s="318"/>
      <c r="I243" s="318"/>
      <c r="J243" s="318"/>
      <c r="K243" s="318"/>
      <c r="L243" s="318"/>
      <c r="M243" s="318"/>
      <c r="N243" s="318"/>
      <c r="O243" s="318"/>
      <c r="P243" s="318"/>
      <c r="Q243" s="110"/>
      <c r="R243" s="110"/>
      <c r="S243" s="318"/>
      <c r="T243" s="109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</row>
    <row r="244" spans="1:114" x14ac:dyDescent="0.35">
      <c r="A244" s="5"/>
      <c r="B244" s="314" t="s">
        <v>395</v>
      </c>
      <c r="C244" s="440"/>
      <c r="D244" s="441"/>
      <c r="E244" s="441"/>
      <c r="F244" s="441"/>
      <c r="G244" s="441"/>
      <c r="H244" s="441"/>
      <c r="I244" s="441"/>
      <c r="J244" s="441"/>
      <c r="K244" s="441"/>
      <c r="L244" s="441"/>
      <c r="M244" s="441"/>
      <c r="N244" s="441"/>
      <c r="O244" s="441"/>
      <c r="P244" s="441"/>
      <c r="Q244" s="443"/>
      <c r="R244" s="443"/>
      <c r="S244" s="441"/>
      <c r="T244" s="442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</row>
    <row r="245" spans="1:114" x14ac:dyDescent="0.35">
      <c r="A245" s="5"/>
      <c r="B245" s="70"/>
      <c r="C245" s="317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110"/>
      <c r="R245" s="110"/>
      <c r="S245" s="318"/>
      <c r="T245" s="109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</row>
    <row r="246" spans="1:114" x14ac:dyDescent="0.35">
      <c r="A246" s="5" t="s">
        <v>400</v>
      </c>
      <c r="B246" s="69" t="s">
        <v>412</v>
      </c>
      <c r="C246" s="451">
        <f>-C213</f>
        <v>66900</v>
      </c>
      <c r="D246" s="451">
        <f t="shared" ref="D246:AB246" si="794">-D213</f>
        <v>81200</v>
      </c>
      <c r="E246" s="451">
        <f t="shared" si="794"/>
        <v>95200</v>
      </c>
      <c r="F246" s="451">
        <f t="shared" si="794"/>
        <v>82200</v>
      </c>
      <c r="G246" s="451">
        <f t="shared" si="794"/>
        <v>71200</v>
      </c>
      <c r="H246" s="451">
        <f t="shared" si="794"/>
        <v>67800</v>
      </c>
      <c r="I246" s="451">
        <f t="shared" si="794"/>
        <v>84600</v>
      </c>
      <c r="J246" s="451">
        <f t="shared" si="794"/>
        <v>130500</v>
      </c>
      <c r="K246" s="451">
        <f t="shared" si="794"/>
        <v>72700</v>
      </c>
      <c r="L246" s="451">
        <f t="shared" si="794"/>
        <v>66500</v>
      </c>
      <c r="M246" s="451">
        <f t="shared" si="794"/>
        <v>84600</v>
      </c>
      <c r="N246" s="451">
        <f t="shared" si="794"/>
        <v>79400</v>
      </c>
      <c r="O246" s="451">
        <f t="shared" si="794"/>
        <v>81900</v>
      </c>
      <c r="P246" s="451">
        <f t="shared" si="794"/>
        <v>86100</v>
      </c>
      <c r="Q246" s="451">
        <f t="shared" si="794"/>
        <v>82200</v>
      </c>
      <c r="R246" s="451">
        <f t="shared" si="794"/>
        <v>89900</v>
      </c>
      <c r="S246" s="451">
        <f t="shared" si="794"/>
        <v>88200</v>
      </c>
      <c r="T246" s="451">
        <f t="shared" si="794"/>
        <v>83300</v>
      </c>
      <c r="U246" s="451">
        <f t="shared" si="794"/>
        <v>87000</v>
      </c>
      <c r="V246" s="451">
        <f t="shared" si="794"/>
        <v>79500</v>
      </c>
      <c r="W246" s="451">
        <f t="shared" si="794"/>
        <v>91600</v>
      </c>
      <c r="X246" s="451">
        <f t="shared" si="794"/>
        <v>92300</v>
      </c>
      <c r="Y246" s="451">
        <f t="shared" si="794"/>
        <v>97600</v>
      </c>
      <c r="Z246" s="451">
        <f t="shared" si="794"/>
        <v>84000</v>
      </c>
      <c r="AA246" s="451">
        <f t="shared" si="794"/>
        <v>80100</v>
      </c>
      <c r="AB246" s="451">
        <f t="shared" si="794"/>
        <v>96100</v>
      </c>
      <c r="AC246" s="451">
        <f>-AC213</f>
        <v>117700</v>
      </c>
      <c r="AD246" s="451">
        <f>AD247*AD203/1000</f>
        <v>116176.20535714286</v>
      </c>
      <c r="AE246" s="451">
        <f>AE247*AE203/1000</f>
        <v>103566.02467134071</v>
      </c>
      <c r="AF246" s="451">
        <f t="shared" ref="AF246:BV246" si="795">AF247*AF203/1000</f>
        <v>104083.8547946974</v>
      </c>
      <c r="AG246" s="451">
        <f t="shared" si="795"/>
        <v>116976.82261442767</v>
      </c>
      <c r="AH246" s="451">
        <f t="shared" si="795"/>
        <v>124344.11288485554</v>
      </c>
      <c r="AI246" s="451">
        <f>AI247*AI203/1000</f>
        <v>103330.49384181909</v>
      </c>
      <c r="AJ246" s="451">
        <f t="shared" si="795"/>
        <v>103847.14631102819</v>
      </c>
      <c r="AK246" s="451">
        <f t="shared" si="795"/>
        <v>116710.79282181359</v>
      </c>
      <c r="AL246" s="451">
        <f t="shared" si="795"/>
        <v>124061.32833126435</v>
      </c>
      <c r="AM246" s="451">
        <f t="shared" si="795"/>
        <v>105756.03377800899</v>
      </c>
      <c r="AN246" s="451">
        <f t="shared" si="795"/>
        <v>106284.81394689904</v>
      </c>
      <c r="AO246" s="451">
        <f t="shared" si="795"/>
        <v>119450.41670677297</v>
      </c>
      <c r="AP246" s="451">
        <f t="shared" si="795"/>
        <v>126973.49583590147</v>
      </c>
      <c r="AQ246" s="451">
        <f t="shared" si="795"/>
        <v>104815.08564287712</v>
      </c>
      <c r="AR246" s="451">
        <f t="shared" si="795"/>
        <v>105339.16107109148</v>
      </c>
      <c r="AS246" s="451">
        <f t="shared" si="795"/>
        <v>118387.62489409119</v>
      </c>
      <c r="AT246" s="451">
        <f t="shared" si="795"/>
        <v>125843.76857732482</v>
      </c>
      <c r="AU246" s="451">
        <f t="shared" si="795"/>
        <v>141865.2600935729</v>
      </c>
      <c r="AV246" s="451">
        <f t="shared" si="795"/>
        <v>142574.58639404073</v>
      </c>
      <c r="AW246" s="451">
        <f t="shared" si="795"/>
        <v>160235.43838607671</v>
      </c>
      <c r="AX246" s="451">
        <f t="shared" si="795"/>
        <v>170327.18955366136</v>
      </c>
      <c r="AY246" s="451">
        <f t="shared" si="795"/>
        <v>118771.06833419668</v>
      </c>
      <c r="AZ246" s="451">
        <f t="shared" si="795"/>
        <v>119364.92367586766</v>
      </c>
      <c r="BA246" s="451">
        <f t="shared" si="795"/>
        <v>134150.77228603966</v>
      </c>
      <c r="BB246" s="451">
        <f t="shared" si="795"/>
        <v>142599.69111751619</v>
      </c>
      <c r="BC246" s="451">
        <f t="shared" si="795"/>
        <v>22457.193103231224</v>
      </c>
      <c r="BD246" s="451">
        <f t="shared" si="795"/>
        <v>22569.47906874738</v>
      </c>
      <c r="BE246" s="451">
        <f t="shared" si="795"/>
        <v>25365.18228242447</v>
      </c>
      <c r="BF246" s="451">
        <f t="shared" si="795"/>
        <v>26962.700974250238</v>
      </c>
      <c r="BG246" s="451">
        <f t="shared" si="795"/>
        <v>24104.379601480065</v>
      </c>
      <c r="BH246" s="451">
        <f t="shared" si="795"/>
        <v>24224.901499487463</v>
      </c>
      <c r="BI246" s="451">
        <f t="shared" si="795"/>
        <v>27225.66349168204</v>
      </c>
      <c r="BJ246" s="451">
        <f t="shared" si="795"/>
        <v>28940.356721206244</v>
      </c>
      <c r="BK246" s="451">
        <f t="shared" si="795"/>
        <v>20334.361900832861</v>
      </c>
      <c r="BL246" s="451">
        <f t="shared" si="795"/>
        <v>20436.033710337026</v>
      </c>
      <c r="BM246" s="451">
        <f t="shared" si="795"/>
        <v>22967.464982843285</v>
      </c>
      <c r="BN246" s="451">
        <f t="shared" si="795"/>
        <v>24413.973594743504</v>
      </c>
      <c r="BO246" s="451">
        <f t="shared" si="795"/>
        <v>18575.284964249418</v>
      </c>
      <c r="BP246" s="451">
        <f t="shared" si="795"/>
        <v>18668.161389070665</v>
      </c>
      <c r="BQ246" s="451">
        <f t="shared" si="795"/>
        <v>20980.604606297478</v>
      </c>
      <c r="BR246" s="451">
        <f t="shared" si="795"/>
        <v>22301.979223328715</v>
      </c>
      <c r="BS246" s="451">
        <f t="shared" si="795"/>
        <v>20915.976015143333</v>
      </c>
      <c r="BT246" s="451">
        <f t="shared" si="795"/>
        <v>21020.555895219048</v>
      </c>
      <c r="BU246" s="451">
        <f t="shared" si="795"/>
        <v>23624.392496433276</v>
      </c>
      <c r="BV246" s="451">
        <f t="shared" si="795"/>
        <v>25112.274908468255</v>
      </c>
    </row>
    <row r="247" spans="1:114" x14ac:dyDescent="0.35">
      <c r="A247" s="5" t="s">
        <v>82</v>
      </c>
      <c r="B247" s="69" t="s">
        <v>413</v>
      </c>
      <c r="C247" s="426">
        <f t="shared" ref="C247:AB247" si="796">-C213*1000/C203</f>
        <v>929.16666666666663</v>
      </c>
      <c r="D247" s="426">
        <f t="shared" si="796"/>
        <v>863.82978723404256</v>
      </c>
      <c r="E247" s="426">
        <f t="shared" si="796"/>
        <v>961.61616161616166</v>
      </c>
      <c r="F247" s="426">
        <f t="shared" si="796"/>
        <v>838.77551020408168</v>
      </c>
      <c r="G247" s="426">
        <f t="shared" si="796"/>
        <v>782.41758241758237</v>
      </c>
      <c r="H247" s="426">
        <f t="shared" si="796"/>
        <v>788.37209302325584</v>
      </c>
      <c r="I247" s="426">
        <f t="shared" si="796"/>
        <v>742.10526315789468</v>
      </c>
      <c r="J247" s="426">
        <f>-J213*1000/J203</f>
        <v>981.20300751879699</v>
      </c>
      <c r="K247" s="426">
        <f t="shared" si="796"/>
        <v>757.29166666666663</v>
      </c>
      <c r="L247" s="426">
        <f t="shared" si="796"/>
        <v>722.82608695652175</v>
      </c>
      <c r="M247" s="426">
        <f t="shared" si="796"/>
        <v>671.42857142857144</v>
      </c>
      <c r="N247" s="426">
        <f t="shared" si="796"/>
        <v>721.81818181818187</v>
      </c>
      <c r="O247" s="426">
        <f t="shared" si="796"/>
        <v>795.14563106796118</v>
      </c>
      <c r="P247" s="426">
        <f t="shared" si="796"/>
        <v>748.695652173913</v>
      </c>
      <c r="Q247" s="426">
        <f t="shared" si="796"/>
        <v>805.88235294117646</v>
      </c>
      <c r="R247" s="426">
        <f t="shared" si="796"/>
        <v>795.57522123893807</v>
      </c>
      <c r="S247" s="426">
        <f t="shared" si="796"/>
        <v>711.29032258064512</v>
      </c>
      <c r="T247" s="426">
        <f t="shared" si="796"/>
        <v>771.2962962962963</v>
      </c>
      <c r="U247" s="426">
        <f t="shared" si="796"/>
        <v>813.08411214953276</v>
      </c>
      <c r="V247" s="426">
        <f t="shared" si="796"/>
        <v>757.14285714285711</v>
      </c>
      <c r="W247" s="426">
        <f t="shared" si="796"/>
        <v>898.03921568627447</v>
      </c>
      <c r="X247" s="426">
        <f t="shared" si="796"/>
        <v>961.45833333333337</v>
      </c>
      <c r="Y247" s="426">
        <f t="shared" si="796"/>
        <v>920.75471698113211</v>
      </c>
      <c r="Z247" s="426">
        <f t="shared" si="796"/>
        <v>770.64220183486236</v>
      </c>
      <c r="AA247" s="426">
        <f t="shared" si="796"/>
        <v>965.06024096385545</v>
      </c>
      <c r="AB247" s="426">
        <f t="shared" si="796"/>
        <v>1079.7752808988764</v>
      </c>
      <c r="AC247" s="426">
        <f>-AC213*1000/AC203</f>
        <v>1050.8928571428571</v>
      </c>
      <c r="AD247" s="613">
        <f>AC247*(1+AD250)</f>
        <v>1056.1473214285713</v>
      </c>
      <c r="AE247" s="613">
        <f>AD247*(1+AE250)</f>
        <v>1061.428058035714</v>
      </c>
      <c r="AF247" s="613">
        <f t="shared" ref="AF247:BV247" si="797">AE247*(1+AF250)</f>
        <v>1066.7351983258925</v>
      </c>
      <c r="AG247" s="613">
        <f t="shared" si="797"/>
        <v>1072.0688743175219</v>
      </c>
      <c r="AH247" s="613">
        <f t="shared" si="797"/>
        <v>1077.4292186891093</v>
      </c>
      <c r="AI247" s="613">
        <f>AH247*(1+AI250)</f>
        <v>1082.8163647825547</v>
      </c>
      <c r="AJ247" s="613">
        <f t="shared" si="797"/>
        <v>1088.2304466064675</v>
      </c>
      <c r="AK247" s="613">
        <f t="shared" si="797"/>
        <v>1093.6715988394997</v>
      </c>
      <c r="AL247" s="613">
        <f t="shared" si="797"/>
        <v>1099.1399568336969</v>
      </c>
      <c r="AM247" s="613">
        <f t="shared" si="797"/>
        <v>1104.6356566178654</v>
      </c>
      <c r="AN247" s="613">
        <f t="shared" si="797"/>
        <v>1110.1588349009546</v>
      </c>
      <c r="AO247" s="613">
        <f t="shared" si="797"/>
        <v>1115.7096290754594</v>
      </c>
      <c r="AP247" s="613">
        <f t="shared" si="797"/>
        <v>1121.2881772208366</v>
      </c>
      <c r="AQ247" s="613">
        <f t="shared" si="797"/>
        <v>1126.8946181069407</v>
      </c>
      <c r="AR247" s="613">
        <f t="shared" si="797"/>
        <v>1132.5290911974753</v>
      </c>
      <c r="AS247" s="613">
        <f t="shared" si="797"/>
        <v>1138.1917366534626</v>
      </c>
      <c r="AT247" s="613">
        <f t="shared" si="797"/>
        <v>1143.8826953367297</v>
      </c>
      <c r="AU247" s="613">
        <f t="shared" si="797"/>
        <v>1149.6021088134132</v>
      </c>
      <c r="AV247" s="613">
        <f t="shared" si="797"/>
        <v>1155.3501193574803</v>
      </c>
      <c r="AW247" s="613">
        <f t="shared" si="797"/>
        <v>1161.1268699542675</v>
      </c>
      <c r="AX247" s="613">
        <f t="shared" si="797"/>
        <v>1166.9325043040387</v>
      </c>
      <c r="AY247" s="613">
        <f t="shared" si="797"/>
        <v>1172.7671668255589</v>
      </c>
      <c r="AZ247" s="613">
        <f t="shared" si="797"/>
        <v>1178.6310026596866</v>
      </c>
      <c r="BA247" s="613">
        <f t="shared" si="797"/>
        <v>1184.524157672985</v>
      </c>
      <c r="BB247" s="613">
        <f t="shared" si="797"/>
        <v>1190.4467784613498</v>
      </c>
      <c r="BC247" s="613">
        <f t="shared" si="797"/>
        <v>1196.3990123536564</v>
      </c>
      <c r="BD247" s="613">
        <f t="shared" si="797"/>
        <v>1202.3810074154246</v>
      </c>
      <c r="BE247" s="613">
        <f t="shared" si="797"/>
        <v>1208.3929124525016</v>
      </c>
      <c r="BF247" s="613">
        <f t="shared" si="797"/>
        <v>1214.434877014764</v>
      </c>
      <c r="BG247" s="613">
        <f t="shared" si="797"/>
        <v>1220.5070513998376</v>
      </c>
      <c r="BH247" s="613">
        <f t="shared" si="797"/>
        <v>1226.6095866568367</v>
      </c>
      <c r="BI247" s="613">
        <f t="shared" si="797"/>
        <v>1232.7426345901208</v>
      </c>
      <c r="BJ247" s="613">
        <f t="shared" si="797"/>
        <v>1238.9063477630714</v>
      </c>
      <c r="BK247" s="613">
        <f t="shared" si="797"/>
        <v>1245.1008795018865</v>
      </c>
      <c r="BL247" s="613">
        <f t="shared" si="797"/>
        <v>1251.3263838993958</v>
      </c>
      <c r="BM247" s="613">
        <f t="shared" si="797"/>
        <v>1257.5830158188926</v>
      </c>
      <c r="BN247" s="613">
        <f t="shared" si="797"/>
        <v>1263.8709308979869</v>
      </c>
      <c r="BO247" s="613">
        <f t="shared" si="797"/>
        <v>1270.1902855524768</v>
      </c>
      <c r="BP247" s="613">
        <f t="shared" si="797"/>
        <v>1276.5412369802391</v>
      </c>
      <c r="BQ247" s="613">
        <f t="shared" si="797"/>
        <v>1282.9239431651401</v>
      </c>
      <c r="BR247" s="613">
        <f t="shared" si="797"/>
        <v>1289.3385628809658</v>
      </c>
      <c r="BS247" s="613">
        <f t="shared" si="797"/>
        <v>1295.7852556953706</v>
      </c>
      <c r="BT247" s="613">
        <f t="shared" si="797"/>
        <v>1302.2641819738474</v>
      </c>
      <c r="BU247" s="613">
        <f t="shared" si="797"/>
        <v>1308.7755028837164</v>
      </c>
      <c r="BV247" s="613">
        <f t="shared" si="797"/>
        <v>1315.3193803981349</v>
      </c>
    </row>
    <row r="248" spans="1:114" x14ac:dyDescent="0.35">
      <c r="A248" s="5" t="s">
        <v>82</v>
      </c>
      <c r="B248" s="461" t="s">
        <v>414</v>
      </c>
      <c r="C248" s="428"/>
      <c r="D248" s="428"/>
      <c r="E248" s="428"/>
      <c r="F248" s="428"/>
      <c r="G248" s="428"/>
      <c r="H248" s="428"/>
      <c r="I248" s="428"/>
      <c r="J248" s="428">
        <f t="shared" ref="J248:AC248" si="798">J335</f>
        <v>983</v>
      </c>
      <c r="K248" s="428">
        <f t="shared" si="798"/>
        <v>754</v>
      </c>
      <c r="L248" s="428">
        <f t="shared" si="798"/>
        <v>728</v>
      </c>
      <c r="M248" s="428">
        <f t="shared" si="798"/>
        <v>669</v>
      </c>
      <c r="N248" s="428">
        <f t="shared" si="798"/>
        <v>725</v>
      </c>
      <c r="O248" s="428">
        <f t="shared" si="798"/>
        <v>793</v>
      </c>
      <c r="P248" s="428">
        <f t="shared" si="798"/>
        <v>750</v>
      </c>
      <c r="Q248" s="428">
        <f t="shared" si="798"/>
        <v>810</v>
      </c>
      <c r="R248" s="428">
        <f t="shared" si="798"/>
        <v>792</v>
      </c>
      <c r="S248" s="428">
        <f t="shared" si="798"/>
        <v>712</v>
      </c>
      <c r="T248" s="428">
        <f t="shared" si="798"/>
        <v>771</v>
      </c>
      <c r="U248" s="428">
        <f t="shared" si="798"/>
        <v>809</v>
      </c>
      <c r="V248" s="428">
        <f t="shared" si="798"/>
        <v>763</v>
      </c>
      <c r="W248" s="428">
        <f t="shared" si="798"/>
        <v>896</v>
      </c>
      <c r="X248" s="428">
        <f t="shared" si="798"/>
        <v>960</v>
      </c>
      <c r="Y248" s="428">
        <f t="shared" si="798"/>
        <v>925</v>
      </c>
      <c r="Z248" s="428">
        <f t="shared" si="798"/>
        <v>767</v>
      </c>
      <c r="AA248" s="428">
        <f t="shared" si="798"/>
        <v>970</v>
      </c>
      <c r="AB248" s="428">
        <f t="shared" si="798"/>
        <v>1079</v>
      </c>
      <c r="AC248" s="428">
        <f t="shared" si="798"/>
        <v>1050</v>
      </c>
      <c r="AD248" s="613">
        <f>AD247</f>
        <v>1056.1473214285713</v>
      </c>
      <c r="AE248" s="613">
        <f t="shared" ref="AE248:BT248" si="799">AE247</f>
        <v>1061.428058035714</v>
      </c>
      <c r="AF248" s="613">
        <f t="shared" si="799"/>
        <v>1066.7351983258925</v>
      </c>
      <c r="AG248" s="613">
        <f t="shared" si="799"/>
        <v>1072.0688743175219</v>
      </c>
      <c r="AH248" s="613">
        <f t="shared" si="799"/>
        <v>1077.4292186891093</v>
      </c>
      <c r="AI248" s="613">
        <f t="shared" si="799"/>
        <v>1082.8163647825547</v>
      </c>
      <c r="AJ248" s="613">
        <f t="shared" si="799"/>
        <v>1088.2304466064675</v>
      </c>
      <c r="AK248" s="613">
        <f t="shared" si="799"/>
        <v>1093.6715988394997</v>
      </c>
      <c r="AL248" s="613">
        <f t="shared" si="799"/>
        <v>1099.1399568336969</v>
      </c>
      <c r="AM248" s="613">
        <f t="shared" si="799"/>
        <v>1104.6356566178654</v>
      </c>
      <c r="AN248" s="613">
        <f t="shared" si="799"/>
        <v>1110.1588349009546</v>
      </c>
      <c r="AO248" s="613">
        <f t="shared" si="799"/>
        <v>1115.7096290754594</v>
      </c>
      <c r="AP248" s="613">
        <f t="shared" si="799"/>
        <v>1121.2881772208366</v>
      </c>
      <c r="AQ248" s="613">
        <f t="shared" si="799"/>
        <v>1126.8946181069407</v>
      </c>
      <c r="AR248" s="613">
        <f t="shared" si="799"/>
        <v>1132.5290911974753</v>
      </c>
      <c r="AS248" s="613">
        <f t="shared" si="799"/>
        <v>1138.1917366534626</v>
      </c>
      <c r="AT248" s="613">
        <f t="shared" si="799"/>
        <v>1143.8826953367297</v>
      </c>
      <c r="AU248" s="613">
        <f t="shared" si="799"/>
        <v>1149.6021088134132</v>
      </c>
      <c r="AV248" s="613">
        <f t="shared" si="799"/>
        <v>1155.3501193574803</v>
      </c>
      <c r="AW248" s="613">
        <f t="shared" si="799"/>
        <v>1161.1268699542675</v>
      </c>
      <c r="AX248" s="613">
        <f t="shared" si="799"/>
        <v>1166.9325043040387</v>
      </c>
      <c r="AY248" s="613">
        <f t="shared" si="799"/>
        <v>1172.7671668255589</v>
      </c>
      <c r="AZ248" s="613">
        <f t="shared" si="799"/>
        <v>1178.6310026596866</v>
      </c>
      <c r="BA248" s="613">
        <f t="shared" si="799"/>
        <v>1184.524157672985</v>
      </c>
      <c r="BB248" s="613">
        <f t="shared" si="799"/>
        <v>1190.4467784613498</v>
      </c>
      <c r="BC248" s="613">
        <f t="shared" si="799"/>
        <v>1196.3990123536564</v>
      </c>
      <c r="BD248" s="613">
        <f t="shared" si="799"/>
        <v>1202.3810074154246</v>
      </c>
      <c r="BE248" s="613">
        <f t="shared" si="799"/>
        <v>1208.3929124525016</v>
      </c>
      <c r="BF248" s="613">
        <f t="shared" si="799"/>
        <v>1214.434877014764</v>
      </c>
      <c r="BG248" s="613">
        <f t="shared" si="799"/>
        <v>1220.5070513998376</v>
      </c>
      <c r="BH248" s="613">
        <f t="shared" si="799"/>
        <v>1226.6095866568367</v>
      </c>
      <c r="BI248" s="613">
        <f t="shared" si="799"/>
        <v>1232.7426345901208</v>
      </c>
      <c r="BJ248" s="613">
        <f t="shared" si="799"/>
        <v>1238.9063477630714</v>
      </c>
      <c r="BK248" s="613">
        <f t="shared" si="799"/>
        <v>1245.1008795018865</v>
      </c>
      <c r="BL248" s="613">
        <f t="shared" si="799"/>
        <v>1251.3263838993958</v>
      </c>
      <c r="BM248" s="613">
        <f t="shared" si="799"/>
        <v>1257.5830158188926</v>
      </c>
      <c r="BN248" s="613">
        <f t="shared" si="799"/>
        <v>1263.8709308979869</v>
      </c>
      <c r="BO248" s="613">
        <f t="shared" si="799"/>
        <v>1270.1902855524768</v>
      </c>
      <c r="BP248" s="613">
        <f t="shared" si="799"/>
        <v>1276.5412369802391</v>
      </c>
      <c r="BQ248" s="613">
        <f t="shared" si="799"/>
        <v>1282.9239431651401</v>
      </c>
      <c r="BR248" s="613">
        <f t="shared" si="799"/>
        <v>1289.3385628809658</v>
      </c>
      <c r="BS248" s="613">
        <f t="shared" si="799"/>
        <v>1295.7852556953706</v>
      </c>
      <c r="BT248" s="613">
        <f t="shared" si="799"/>
        <v>1302.2641819738474</v>
      </c>
      <c r="BU248" s="613">
        <f t="shared" ref="BU248" si="800">BU247</f>
        <v>1308.7755028837164</v>
      </c>
      <c r="BV248" s="613">
        <f t="shared" ref="BV248" si="801">BV247</f>
        <v>1315.3193803981349</v>
      </c>
    </row>
    <row r="249" spans="1:114" x14ac:dyDescent="0.35">
      <c r="A249" s="5"/>
      <c r="B249" s="462" t="s">
        <v>415</v>
      </c>
      <c r="C249" s="317"/>
      <c r="D249" s="318"/>
      <c r="E249" s="318"/>
      <c r="F249" s="318"/>
      <c r="G249" s="318"/>
      <c r="H249" s="318"/>
      <c r="I249" s="318"/>
      <c r="J249" s="427">
        <f>J248/J247-1</f>
        <v>1.8314176245211033E-3</v>
      </c>
      <c r="K249" s="427">
        <f t="shared" ref="K249:AB249" si="802">K248/K247-1</f>
        <v>-4.3466299862447988E-3</v>
      </c>
      <c r="L249" s="427">
        <f t="shared" si="802"/>
        <v>7.1578947368420298E-3</v>
      </c>
      <c r="M249" s="427">
        <f t="shared" si="802"/>
        <v>-3.6170212765957999E-3</v>
      </c>
      <c r="N249" s="427">
        <f t="shared" si="802"/>
        <v>4.4080604534004753E-3</v>
      </c>
      <c r="O249" s="427">
        <f t="shared" si="802"/>
        <v>-2.6984126984127554E-3</v>
      </c>
      <c r="P249" s="427">
        <f t="shared" si="802"/>
        <v>1.7421602787457413E-3</v>
      </c>
      <c r="Q249" s="427">
        <f t="shared" si="802"/>
        <v>5.1094890510949842E-3</v>
      </c>
      <c r="R249" s="427">
        <f t="shared" si="802"/>
        <v>-4.4938820912124866E-3</v>
      </c>
      <c r="S249" s="427">
        <f t="shared" si="802"/>
        <v>9.9773242630396552E-4</v>
      </c>
      <c r="T249" s="427">
        <f t="shared" si="802"/>
        <v>-3.841536614646035E-4</v>
      </c>
      <c r="U249" s="427">
        <f t="shared" si="802"/>
        <v>-5.0229885057472279E-3</v>
      </c>
      <c r="V249" s="427">
        <f t="shared" si="802"/>
        <v>7.7358490566037386E-3</v>
      </c>
      <c r="W249" s="427">
        <f t="shared" si="802"/>
        <v>-2.2707423580785591E-3</v>
      </c>
      <c r="X249" s="427">
        <f t="shared" si="802"/>
        <v>-1.5167930660888729E-3</v>
      </c>
      <c r="Y249" s="427">
        <f t="shared" si="802"/>
        <v>4.6106557377048052E-3</v>
      </c>
      <c r="Z249" s="427">
        <f t="shared" si="802"/>
        <v>-4.7261904761904949E-3</v>
      </c>
      <c r="AA249" s="427">
        <f t="shared" si="802"/>
        <v>5.1186017478153101E-3</v>
      </c>
      <c r="AB249" s="427">
        <f t="shared" si="802"/>
        <v>-7.1800208116545861E-4</v>
      </c>
      <c r="AC249" s="427">
        <f>AC248/AC247-1</f>
        <v>-8.4961767204749794E-4</v>
      </c>
      <c r="AD249" s="427">
        <f t="shared" ref="AD249:BT249" si="803">AD248/AD247-1</f>
        <v>0</v>
      </c>
      <c r="AE249" s="427">
        <f t="shared" si="803"/>
        <v>0</v>
      </c>
      <c r="AF249" s="427">
        <f t="shared" si="803"/>
        <v>0</v>
      </c>
      <c r="AG249" s="427">
        <f t="shared" si="803"/>
        <v>0</v>
      </c>
      <c r="AH249" s="427">
        <f t="shared" si="803"/>
        <v>0</v>
      </c>
      <c r="AI249" s="427">
        <f t="shared" si="803"/>
        <v>0</v>
      </c>
      <c r="AJ249" s="427">
        <f t="shared" si="803"/>
        <v>0</v>
      </c>
      <c r="AK249" s="427">
        <f t="shared" si="803"/>
        <v>0</v>
      </c>
      <c r="AL249" s="427">
        <f t="shared" si="803"/>
        <v>0</v>
      </c>
      <c r="AM249" s="427">
        <f t="shared" si="803"/>
        <v>0</v>
      </c>
      <c r="AN249" s="427">
        <f t="shared" si="803"/>
        <v>0</v>
      </c>
      <c r="AO249" s="427">
        <f t="shared" si="803"/>
        <v>0</v>
      </c>
      <c r="AP249" s="427">
        <f t="shared" si="803"/>
        <v>0</v>
      </c>
      <c r="AQ249" s="427">
        <f t="shared" si="803"/>
        <v>0</v>
      </c>
      <c r="AR249" s="427">
        <f t="shared" si="803"/>
        <v>0</v>
      </c>
      <c r="AS249" s="427">
        <f t="shared" si="803"/>
        <v>0</v>
      </c>
      <c r="AT249" s="427">
        <f t="shared" si="803"/>
        <v>0</v>
      </c>
      <c r="AU249" s="427">
        <f t="shared" si="803"/>
        <v>0</v>
      </c>
      <c r="AV249" s="427">
        <f t="shared" si="803"/>
        <v>0</v>
      </c>
      <c r="AW249" s="427">
        <f t="shared" si="803"/>
        <v>0</v>
      </c>
      <c r="AX249" s="427">
        <f t="shared" si="803"/>
        <v>0</v>
      </c>
      <c r="AY249" s="427">
        <f t="shared" si="803"/>
        <v>0</v>
      </c>
      <c r="AZ249" s="427">
        <f t="shared" si="803"/>
        <v>0</v>
      </c>
      <c r="BA249" s="427">
        <f t="shared" si="803"/>
        <v>0</v>
      </c>
      <c r="BB249" s="427">
        <f t="shared" si="803"/>
        <v>0</v>
      </c>
      <c r="BC249" s="427">
        <f t="shared" si="803"/>
        <v>0</v>
      </c>
      <c r="BD249" s="427">
        <f t="shared" si="803"/>
        <v>0</v>
      </c>
      <c r="BE249" s="427">
        <f t="shared" si="803"/>
        <v>0</v>
      </c>
      <c r="BF249" s="427">
        <f t="shared" si="803"/>
        <v>0</v>
      </c>
      <c r="BG249" s="427">
        <f t="shared" si="803"/>
        <v>0</v>
      </c>
      <c r="BH249" s="427">
        <f t="shared" si="803"/>
        <v>0</v>
      </c>
      <c r="BI249" s="427">
        <f t="shared" si="803"/>
        <v>0</v>
      </c>
      <c r="BJ249" s="427">
        <f t="shared" si="803"/>
        <v>0</v>
      </c>
      <c r="BK249" s="427">
        <f t="shared" si="803"/>
        <v>0</v>
      </c>
      <c r="BL249" s="427">
        <f t="shared" si="803"/>
        <v>0</v>
      </c>
      <c r="BM249" s="427">
        <f t="shared" si="803"/>
        <v>0</v>
      </c>
      <c r="BN249" s="427">
        <f t="shared" si="803"/>
        <v>0</v>
      </c>
      <c r="BO249" s="427">
        <f t="shared" si="803"/>
        <v>0</v>
      </c>
      <c r="BP249" s="427">
        <f t="shared" si="803"/>
        <v>0</v>
      </c>
      <c r="BQ249" s="427">
        <f t="shared" si="803"/>
        <v>0</v>
      </c>
      <c r="BR249" s="427">
        <f t="shared" si="803"/>
        <v>0</v>
      </c>
      <c r="BS249" s="427">
        <f t="shared" si="803"/>
        <v>0</v>
      </c>
      <c r="BT249" s="427">
        <f t="shared" si="803"/>
        <v>0</v>
      </c>
      <c r="BU249" s="427">
        <f t="shared" ref="BU249" si="804">BU248/BU247-1</f>
        <v>0</v>
      </c>
      <c r="BV249" s="427">
        <f t="shared" ref="BV249" si="805">BV248/BV247-1</f>
        <v>0</v>
      </c>
    </row>
    <row r="250" spans="1:114" x14ac:dyDescent="0.35">
      <c r="A250" s="5" t="s">
        <v>80</v>
      </c>
      <c r="B250" s="462" t="s">
        <v>710</v>
      </c>
      <c r="C250" s="317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110"/>
      <c r="R250" s="110"/>
      <c r="S250" s="318"/>
      <c r="T250" s="109"/>
      <c r="U250" s="110"/>
      <c r="V250" s="110"/>
      <c r="W250" s="110"/>
      <c r="X250" s="110"/>
      <c r="Y250" s="110"/>
      <c r="Z250" s="110"/>
      <c r="AA250" s="110"/>
      <c r="AB250" s="110"/>
      <c r="AC250" s="110"/>
      <c r="AD250" s="615">
        <v>5.0000000000000001E-3</v>
      </c>
      <c r="AE250" s="596">
        <f>AD250</f>
        <v>5.0000000000000001E-3</v>
      </c>
      <c r="AF250" s="596">
        <f t="shared" ref="AF250:BV250" si="806">AE250</f>
        <v>5.0000000000000001E-3</v>
      </c>
      <c r="AG250" s="596">
        <f t="shared" si="806"/>
        <v>5.0000000000000001E-3</v>
      </c>
      <c r="AH250" s="596">
        <f t="shared" si="806"/>
        <v>5.0000000000000001E-3</v>
      </c>
      <c r="AI250" s="596">
        <f t="shared" si="806"/>
        <v>5.0000000000000001E-3</v>
      </c>
      <c r="AJ250" s="596">
        <f t="shared" si="806"/>
        <v>5.0000000000000001E-3</v>
      </c>
      <c r="AK250" s="596">
        <f t="shared" si="806"/>
        <v>5.0000000000000001E-3</v>
      </c>
      <c r="AL250" s="596">
        <f t="shared" si="806"/>
        <v>5.0000000000000001E-3</v>
      </c>
      <c r="AM250" s="596">
        <f t="shared" si="806"/>
        <v>5.0000000000000001E-3</v>
      </c>
      <c r="AN250" s="596">
        <f t="shared" si="806"/>
        <v>5.0000000000000001E-3</v>
      </c>
      <c r="AO250" s="596">
        <f>AN250</f>
        <v>5.0000000000000001E-3</v>
      </c>
      <c r="AP250" s="596">
        <f t="shared" si="806"/>
        <v>5.0000000000000001E-3</v>
      </c>
      <c r="AQ250" s="596">
        <f t="shared" si="806"/>
        <v>5.0000000000000001E-3</v>
      </c>
      <c r="AR250" s="596">
        <f t="shared" si="806"/>
        <v>5.0000000000000001E-3</v>
      </c>
      <c r="AS250" s="596">
        <f t="shared" si="806"/>
        <v>5.0000000000000001E-3</v>
      </c>
      <c r="AT250" s="596">
        <f t="shared" si="806"/>
        <v>5.0000000000000001E-3</v>
      </c>
      <c r="AU250" s="596">
        <f t="shared" si="806"/>
        <v>5.0000000000000001E-3</v>
      </c>
      <c r="AV250" s="596">
        <f t="shared" si="806"/>
        <v>5.0000000000000001E-3</v>
      </c>
      <c r="AW250" s="596">
        <f t="shared" si="806"/>
        <v>5.0000000000000001E-3</v>
      </c>
      <c r="AX250" s="596">
        <f t="shared" si="806"/>
        <v>5.0000000000000001E-3</v>
      </c>
      <c r="AY250" s="596">
        <f t="shared" si="806"/>
        <v>5.0000000000000001E-3</v>
      </c>
      <c r="AZ250" s="596">
        <f t="shared" si="806"/>
        <v>5.0000000000000001E-3</v>
      </c>
      <c r="BA250" s="596">
        <f t="shared" si="806"/>
        <v>5.0000000000000001E-3</v>
      </c>
      <c r="BB250" s="596">
        <f t="shared" si="806"/>
        <v>5.0000000000000001E-3</v>
      </c>
      <c r="BC250" s="596">
        <f t="shared" si="806"/>
        <v>5.0000000000000001E-3</v>
      </c>
      <c r="BD250" s="596">
        <f t="shared" si="806"/>
        <v>5.0000000000000001E-3</v>
      </c>
      <c r="BE250" s="596">
        <f t="shared" si="806"/>
        <v>5.0000000000000001E-3</v>
      </c>
      <c r="BF250" s="596">
        <f t="shared" si="806"/>
        <v>5.0000000000000001E-3</v>
      </c>
      <c r="BG250" s="596">
        <f t="shared" si="806"/>
        <v>5.0000000000000001E-3</v>
      </c>
      <c r="BH250" s="596">
        <f t="shared" si="806"/>
        <v>5.0000000000000001E-3</v>
      </c>
      <c r="BI250" s="596">
        <f t="shared" si="806"/>
        <v>5.0000000000000001E-3</v>
      </c>
      <c r="BJ250" s="596">
        <f t="shared" si="806"/>
        <v>5.0000000000000001E-3</v>
      </c>
      <c r="BK250" s="596">
        <f t="shared" si="806"/>
        <v>5.0000000000000001E-3</v>
      </c>
      <c r="BL250" s="596">
        <f t="shared" si="806"/>
        <v>5.0000000000000001E-3</v>
      </c>
      <c r="BM250" s="596">
        <f t="shared" si="806"/>
        <v>5.0000000000000001E-3</v>
      </c>
      <c r="BN250" s="596">
        <f t="shared" si="806"/>
        <v>5.0000000000000001E-3</v>
      </c>
      <c r="BO250" s="596">
        <f t="shared" si="806"/>
        <v>5.0000000000000001E-3</v>
      </c>
      <c r="BP250" s="596">
        <f t="shared" si="806"/>
        <v>5.0000000000000001E-3</v>
      </c>
      <c r="BQ250" s="596">
        <f t="shared" si="806"/>
        <v>5.0000000000000001E-3</v>
      </c>
      <c r="BR250" s="596">
        <f t="shared" si="806"/>
        <v>5.0000000000000001E-3</v>
      </c>
      <c r="BS250" s="596">
        <f t="shared" si="806"/>
        <v>5.0000000000000001E-3</v>
      </c>
      <c r="BT250" s="596">
        <f t="shared" si="806"/>
        <v>5.0000000000000001E-3</v>
      </c>
      <c r="BU250" s="596">
        <f t="shared" si="806"/>
        <v>5.0000000000000001E-3</v>
      </c>
      <c r="BV250" s="596">
        <f t="shared" si="806"/>
        <v>5.0000000000000001E-3</v>
      </c>
    </row>
    <row r="251" spans="1:114" x14ac:dyDescent="0.35">
      <c r="A251" s="5"/>
      <c r="B251" s="462"/>
      <c r="C251" s="317"/>
      <c r="D251" s="318"/>
      <c r="E251" s="318"/>
      <c r="F251" s="318"/>
      <c r="G251" s="318"/>
      <c r="H251" s="318"/>
      <c r="I251" s="318"/>
      <c r="J251" s="318"/>
      <c r="K251" s="318"/>
      <c r="L251" s="318"/>
      <c r="M251" s="318"/>
      <c r="N251" s="318"/>
      <c r="O251" s="318"/>
      <c r="P251" s="318"/>
      <c r="Q251" s="110"/>
      <c r="R251" s="110"/>
      <c r="S251" s="318"/>
      <c r="T251" s="109"/>
      <c r="U251" s="110"/>
      <c r="V251" s="110"/>
      <c r="W251" s="110"/>
      <c r="X251" s="110"/>
      <c r="Y251" s="110"/>
      <c r="Z251" s="110"/>
      <c r="AA251" s="110"/>
      <c r="AB251" s="110"/>
      <c r="AC251" s="110"/>
      <c r="AD251" s="110"/>
    </row>
    <row r="252" spans="1:114" x14ac:dyDescent="0.35">
      <c r="A252" s="5" t="s">
        <v>400</v>
      </c>
      <c r="B252" s="69" t="s">
        <v>435</v>
      </c>
      <c r="C252" s="451">
        <f>(C254*C199)/1000</f>
        <v>55692</v>
      </c>
      <c r="D252" s="451">
        <f t="shared" ref="D252:Z252" si="807">(D254*D199)/1000</f>
        <v>73232</v>
      </c>
      <c r="E252" s="451">
        <f t="shared" si="807"/>
        <v>66483</v>
      </c>
      <c r="F252" s="451">
        <f t="shared" si="807"/>
        <v>69509</v>
      </c>
      <c r="G252" s="451">
        <f t="shared" si="807"/>
        <v>63813</v>
      </c>
      <c r="H252" s="451">
        <f>(H254*H199)/1000</f>
        <v>67729</v>
      </c>
      <c r="I252" s="451">
        <f t="shared" si="807"/>
        <v>75328</v>
      </c>
      <c r="J252" s="451">
        <f t="shared" si="807"/>
        <v>73304</v>
      </c>
      <c r="K252" s="451">
        <f t="shared" si="807"/>
        <v>56760</v>
      </c>
      <c r="L252" s="451">
        <f t="shared" si="807"/>
        <v>56426</v>
      </c>
      <c r="M252" s="451">
        <f t="shared" si="807"/>
        <v>57616</v>
      </c>
      <c r="N252" s="451">
        <f>(N254*N199)/1000</f>
        <v>61152</v>
      </c>
      <c r="O252" s="451">
        <f t="shared" si="807"/>
        <v>66495</v>
      </c>
      <c r="P252" s="451">
        <f t="shared" si="807"/>
        <v>65246</v>
      </c>
      <c r="Q252" s="451">
        <f t="shared" si="807"/>
        <v>67518</v>
      </c>
      <c r="R252" s="451">
        <f t="shared" si="807"/>
        <v>67830</v>
      </c>
      <c r="S252" s="451">
        <f t="shared" si="807"/>
        <v>65182</v>
      </c>
      <c r="T252" s="451">
        <f t="shared" si="807"/>
        <v>65087</v>
      </c>
      <c r="U252" s="451">
        <f t="shared" si="807"/>
        <v>68448</v>
      </c>
      <c r="V252" s="451">
        <f t="shared" si="807"/>
        <v>69422</v>
      </c>
      <c r="W252" s="451">
        <f>(W254*W199)/1000</f>
        <v>74070</v>
      </c>
      <c r="X252" s="451">
        <f t="shared" si="807"/>
        <v>73040</v>
      </c>
      <c r="Y252" s="451">
        <f t="shared" si="807"/>
        <v>76128</v>
      </c>
      <c r="Z252" s="451">
        <f t="shared" si="807"/>
        <v>72850</v>
      </c>
      <c r="AA252" s="451">
        <f>(AA254*AA199)/1000</f>
        <v>69972</v>
      </c>
      <c r="AB252" s="451">
        <f>(AB254*AB199)/1000</f>
        <v>71878</v>
      </c>
      <c r="AC252" s="451">
        <f>(AC254*AC199)/1000</f>
        <v>79806</v>
      </c>
      <c r="AD252" s="451">
        <f>(AD253*AD199)/1000</f>
        <v>84471.25499999999</v>
      </c>
      <c r="AE252" s="451">
        <f>(AE253*AE199)/1000</f>
        <v>75302.442978365361</v>
      </c>
      <c r="AF252" s="451">
        <f t="shared" ref="AF252:BV252" si="808">(AF253*AF199)/1000</f>
        <v>75678.955193257178</v>
      </c>
      <c r="AG252" s="451">
        <f>(AG253*AG199)/1000</f>
        <v>85053.380610744513</v>
      </c>
      <c r="AH252" s="451">
        <f t="shared" si="808"/>
        <v>90410.107947286582</v>
      </c>
      <c r="AI252" s="451">
        <f t="shared" si="808"/>
        <v>75131.189452742619</v>
      </c>
      <c r="AJ252" s="451">
        <f t="shared" si="808"/>
        <v>75506.845400006321</v>
      </c>
      <c r="AK252" s="451">
        <f t="shared" si="808"/>
        <v>84859.95141084581</v>
      </c>
      <c r="AL252" s="451">
        <f t="shared" si="808"/>
        <v>90204.496427586579</v>
      </c>
      <c r="AM252" s="451">
        <f>(AM253*AM199)/1000</f>
        <v>76894.78985467281</v>
      </c>
      <c r="AN252" s="451">
        <f t="shared" si="808"/>
        <v>77279.263803946174</v>
      </c>
      <c r="AO252" s="451">
        <f t="shared" si="808"/>
        <v>86851.92099772529</v>
      </c>
      <c r="AP252" s="451">
        <f t="shared" si="808"/>
        <v>92321.921791332017</v>
      </c>
      <c r="AQ252" s="451">
        <f t="shared" si="808"/>
        <v>76210.630223015367</v>
      </c>
      <c r="AR252" s="451">
        <f t="shared" si="808"/>
        <v>76591.683374130444</v>
      </c>
      <c r="AS252" s="451">
        <f t="shared" si="808"/>
        <v>86079.169314667874</v>
      </c>
      <c r="AT252" s="451">
        <f t="shared" si="808"/>
        <v>91500.50161285128</v>
      </c>
      <c r="AU252" s="451">
        <f t="shared" si="808"/>
        <v>103149.66411724633</v>
      </c>
      <c r="AV252" s="451">
        <f t="shared" si="808"/>
        <v>103665.41243783255</v>
      </c>
      <c r="AW252" s="451">
        <f t="shared" si="808"/>
        <v>116506.54739787373</v>
      </c>
      <c r="AX252" s="451">
        <f t="shared" si="808"/>
        <v>123844.21937341288</v>
      </c>
      <c r="AY252" s="451">
        <f t="shared" si="808"/>
        <v>86357.969508801063</v>
      </c>
      <c r="AZ252" s="451">
        <f t="shared" si="808"/>
        <v>86789.759356345035</v>
      </c>
      <c r="BA252" s="451">
        <f t="shared" si="808"/>
        <v>97540.490837905192</v>
      </c>
      <c r="BB252" s="451">
        <f t="shared" si="808"/>
        <v>103683.66598202327</v>
      </c>
      <c r="BC252" s="451">
        <f t="shared" si="808"/>
        <v>16328.535429227231</v>
      </c>
      <c r="BD252" s="451">
        <f t="shared" si="808"/>
        <v>16410.178106373365</v>
      </c>
      <c r="BE252" s="451">
        <f t="shared" si="808"/>
        <v>18442.922749227353</v>
      </c>
      <c r="BF252" s="451">
        <f t="shared" si="808"/>
        <v>19604.472210837346</v>
      </c>
      <c r="BG252" s="451">
        <f t="shared" si="808"/>
        <v>17526.1981545538</v>
      </c>
      <c r="BH252" s="451">
        <f t="shared" si="808"/>
        <v>17613.829145326567</v>
      </c>
      <c r="BI252" s="451">
        <f t="shared" si="808"/>
        <v>19795.671207199281</v>
      </c>
      <c r="BJ252" s="451">
        <f t="shared" si="808"/>
        <v>21042.417807268077</v>
      </c>
      <c r="BK252" s="451">
        <f t="shared" si="808"/>
        <v>14785.033338859432</v>
      </c>
      <c r="BL252" s="451">
        <f t="shared" si="808"/>
        <v>14858.958505553726</v>
      </c>
      <c r="BM252" s="451">
        <f t="shared" si="808"/>
        <v>16699.552075273928</v>
      </c>
      <c r="BN252" s="451">
        <f t="shared" si="808"/>
        <v>17751.30271078397</v>
      </c>
      <c r="BO252" s="451">
        <f t="shared" si="808"/>
        <v>13506.015522621015</v>
      </c>
      <c r="BP252" s="451">
        <f t="shared" si="808"/>
        <v>13573.545600234118</v>
      </c>
      <c r="BQ252" s="451">
        <f t="shared" si="808"/>
        <v>15254.913829424404</v>
      </c>
      <c r="BR252" s="451">
        <f t="shared" si="808"/>
        <v>16215.680036950651</v>
      </c>
      <c r="BS252" s="451">
        <f t="shared" si="808"/>
        <v>15207.922638871305</v>
      </c>
      <c r="BT252" s="451">
        <f t="shared" si="808"/>
        <v>15283.962252065659</v>
      </c>
      <c r="BU252" s="451">
        <f t="shared" si="808"/>
        <v>17177.201447160245</v>
      </c>
      <c r="BV252" s="451">
        <f t="shared" si="808"/>
        <v>18259.034807534277</v>
      </c>
    </row>
    <row r="253" spans="1:114" x14ac:dyDescent="0.35">
      <c r="A253" s="5" t="s">
        <v>82</v>
      </c>
      <c r="B253" s="69" t="s">
        <v>398</v>
      </c>
      <c r="C253" s="426">
        <f>C252*1000/C$199</f>
        <v>819</v>
      </c>
      <c r="D253" s="426">
        <f t="shared" ref="D253:AB253" si="809">D252*1000/D199</f>
        <v>796</v>
      </c>
      <c r="E253" s="426">
        <f t="shared" si="809"/>
        <v>801</v>
      </c>
      <c r="F253" s="426">
        <f t="shared" si="809"/>
        <v>781</v>
      </c>
      <c r="G253" s="426">
        <f t="shared" si="809"/>
        <v>717</v>
      </c>
      <c r="H253" s="426">
        <f t="shared" si="809"/>
        <v>761</v>
      </c>
      <c r="I253" s="426">
        <f t="shared" si="809"/>
        <v>704</v>
      </c>
      <c r="J253" s="426">
        <f t="shared" si="809"/>
        <v>748</v>
      </c>
      <c r="K253" s="426">
        <f t="shared" si="809"/>
        <v>645</v>
      </c>
      <c r="L253" s="426">
        <f t="shared" si="809"/>
        <v>634</v>
      </c>
      <c r="M253" s="426">
        <f t="shared" si="809"/>
        <v>554</v>
      </c>
      <c r="N253" s="426">
        <f t="shared" si="809"/>
        <v>637</v>
      </c>
      <c r="O253" s="426">
        <f t="shared" si="809"/>
        <v>715</v>
      </c>
      <c r="P253" s="426">
        <f t="shared" si="809"/>
        <v>646</v>
      </c>
      <c r="Q253" s="426">
        <f t="shared" si="809"/>
        <v>726</v>
      </c>
      <c r="R253" s="426">
        <f t="shared" si="809"/>
        <v>665</v>
      </c>
      <c r="S253" s="426">
        <f t="shared" si="809"/>
        <v>598</v>
      </c>
      <c r="T253" s="426">
        <f t="shared" si="809"/>
        <v>671</v>
      </c>
      <c r="U253" s="426">
        <f t="shared" si="809"/>
        <v>713</v>
      </c>
      <c r="V253" s="426">
        <f t="shared" si="809"/>
        <v>674</v>
      </c>
      <c r="W253" s="426">
        <f>W252*1000/W199</f>
        <v>823</v>
      </c>
      <c r="X253" s="426">
        <f t="shared" si="809"/>
        <v>830</v>
      </c>
      <c r="Y253" s="426">
        <f t="shared" si="809"/>
        <v>793</v>
      </c>
      <c r="Z253" s="426">
        <f t="shared" si="809"/>
        <v>775</v>
      </c>
      <c r="AA253" s="426">
        <f>AA252*1000/AA199</f>
        <v>833</v>
      </c>
      <c r="AB253" s="426">
        <f t="shared" si="809"/>
        <v>866</v>
      </c>
      <c r="AC253" s="426">
        <f>AC252*1000/AC199</f>
        <v>849</v>
      </c>
      <c r="AD253" s="613">
        <f>AC253*(1+AD256)</f>
        <v>853.24499999999989</v>
      </c>
      <c r="AE253" s="613">
        <f t="shared" ref="AE253:BV253" si="810">AD253*(1+AE256)</f>
        <v>857.51122499999985</v>
      </c>
      <c r="AF253" s="613">
        <f t="shared" si="810"/>
        <v>861.79878112499978</v>
      </c>
      <c r="AG253" s="613">
        <f>AF253*(1+AG256)</f>
        <v>866.10777503062468</v>
      </c>
      <c r="AH253" s="613">
        <f t="shared" si="810"/>
        <v>870.4383139057777</v>
      </c>
      <c r="AI253" s="613">
        <f t="shared" si="810"/>
        <v>874.79050547530653</v>
      </c>
      <c r="AJ253" s="613">
        <f t="shared" si="810"/>
        <v>879.16445800268298</v>
      </c>
      <c r="AK253" s="613">
        <f t="shared" si="810"/>
        <v>883.56028029269635</v>
      </c>
      <c r="AL253" s="613">
        <f t="shared" si="810"/>
        <v>887.97808169415975</v>
      </c>
      <c r="AM253" s="613">
        <f t="shared" si="810"/>
        <v>892.41797210263042</v>
      </c>
      <c r="AN253" s="613">
        <f t="shared" si="810"/>
        <v>896.88006196314348</v>
      </c>
      <c r="AO253" s="613">
        <f t="shared" si="810"/>
        <v>901.36446227295914</v>
      </c>
      <c r="AP253" s="613">
        <f t="shared" si="810"/>
        <v>905.8712845843238</v>
      </c>
      <c r="AQ253" s="613">
        <f t="shared" si="810"/>
        <v>910.40064100724533</v>
      </c>
      <c r="AR253" s="613">
        <f t="shared" si="810"/>
        <v>914.95264421228148</v>
      </c>
      <c r="AS253" s="613">
        <f t="shared" si="810"/>
        <v>919.52740743334277</v>
      </c>
      <c r="AT253" s="613">
        <f t="shared" si="810"/>
        <v>924.12504447050935</v>
      </c>
      <c r="AU253" s="613">
        <f t="shared" si="810"/>
        <v>928.74566969286184</v>
      </c>
      <c r="AV253" s="613">
        <f t="shared" si="810"/>
        <v>933.3893980413261</v>
      </c>
      <c r="AW253" s="613">
        <f t="shared" si="810"/>
        <v>938.0563450315326</v>
      </c>
      <c r="AX253" s="613">
        <f>AW253*(1+AX256)</f>
        <v>942.74662675669015</v>
      </c>
      <c r="AY253" s="613">
        <f t="shared" si="810"/>
        <v>947.46035989047346</v>
      </c>
      <c r="AZ253" s="613">
        <f t="shared" si="810"/>
        <v>952.19766168992567</v>
      </c>
      <c r="BA253" s="613">
        <f t="shared" si="810"/>
        <v>956.95864999837522</v>
      </c>
      <c r="BB253" s="613">
        <f t="shared" si="810"/>
        <v>961.74344324836704</v>
      </c>
      <c r="BC253" s="613">
        <f t="shared" si="810"/>
        <v>966.55216046460873</v>
      </c>
      <c r="BD253" s="613">
        <f t="shared" si="810"/>
        <v>971.38492126693166</v>
      </c>
      <c r="BE253" s="613">
        <f t="shared" si="810"/>
        <v>976.24184587326624</v>
      </c>
      <c r="BF253" s="613">
        <f t="shared" si="810"/>
        <v>981.12305510263252</v>
      </c>
      <c r="BG253" s="613">
        <f t="shared" si="810"/>
        <v>986.02867037814553</v>
      </c>
      <c r="BH253" s="613">
        <f t="shared" si="810"/>
        <v>990.95881373003613</v>
      </c>
      <c r="BI253" s="613">
        <f t="shared" si="810"/>
        <v>995.91360779868626</v>
      </c>
      <c r="BJ253" s="613">
        <f t="shared" si="810"/>
        <v>1000.8931758376796</v>
      </c>
      <c r="BK253" s="613">
        <f t="shared" si="810"/>
        <v>1005.8976417168678</v>
      </c>
      <c r="BL253" s="613">
        <f t="shared" si="810"/>
        <v>1010.927129925452</v>
      </c>
      <c r="BM253" s="613">
        <f t="shared" si="810"/>
        <v>1015.9817655750792</v>
      </c>
      <c r="BN253" s="613">
        <f t="shared" si="810"/>
        <v>1021.0616744029545</v>
      </c>
      <c r="BO253" s="613">
        <f t="shared" si="810"/>
        <v>1026.1669827749693</v>
      </c>
      <c r="BP253" s="613">
        <f t="shared" si="810"/>
        <v>1031.2978176888439</v>
      </c>
      <c r="BQ253" s="613">
        <f t="shared" si="810"/>
        <v>1036.4543067772879</v>
      </c>
      <c r="BR253" s="613">
        <f t="shared" si="810"/>
        <v>1041.6365783111742</v>
      </c>
      <c r="BS253" s="613">
        <f t="shared" si="810"/>
        <v>1046.8447612027298</v>
      </c>
      <c r="BT253" s="613">
        <f t="shared" si="810"/>
        <v>1052.0789850087433</v>
      </c>
      <c r="BU253" s="613">
        <f t="shared" si="810"/>
        <v>1057.3393799337869</v>
      </c>
      <c r="BV253" s="613">
        <f t="shared" si="810"/>
        <v>1062.6260768334557</v>
      </c>
    </row>
    <row r="254" spans="1:114" x14ac:dyDescent="0.35">
      <c r="A254" s="5" t="s">
        <v>82</v>
      </c>
      <c r="B254" s="461" t="s">
        <v>436</v>
      </c>
      <c r="C254" s="428">
        <f t="shared" ref="C254:AC254" si="811">C336</f>
        <v>819</v>
      </c>
      <c r="D254" s="428">
        <f t="shared" si="811"/>
        <v>796</v>
      </c>
      <c r="E254" s="428">
        <f t="shared" si="811"/>
        <v>801</v>
      </c>
      <c r="F254" s="428">
        <f t="shared" si="811"/>
        <v>781</v>
      </c>
      <c r="G254" s="428">
        <f t="shared" si="811"/>
        <v>717</v>
      </c>
      <c r="H254" s="428">
        <f t="shared" si="811"/>
        <v>761</v>
      </c>
      <c r="I254" s="428">
        <f t="shared" si="811"/>
        <v>704</v>
      </c>
      <c r="J254" s="428">
        <f t="shared" si="811"/>
        <v>748</v>
      </c>
      <c r="K254" s="428">
        <f t="shared" si="811"/>
        <v>645</v>
      </c>
      <c r="L254" s="428">
        <f t="shared" si="811"/>
        <v>634</v>
      </c>
      <c r="M254" s="428">
        <f t="shared" si="811"/>
        <v>554</v>
      </c>
      <c r="N254" s="428">
        <f t="shared" si="811"/>
        <v>637</v>
      </c>
      <c r="O254" s="428">
        <f t="shared" si="811"/>
        <v>715</v>
      </c>
      <c r="P254" s="428">
        <f t="shared" si="811"/>
        <v>646</v>
      </c>
      <c r="Q254" s="428">
        <f t="shared" si="811"/>
        <v>726</v>
      </c>
      <c r="R254" s="428">
        <f t="shared" si="811"/>
        <v>665</v>
      </c>
      <c r="S254" s="428">
        <f t="shared" si="811"/>
        <v>598</v>
      </c>
      <c r="T254" s="428">
        <f t="shared" si="811"/>
        <v>671</v>
      </c>
      <c r="U254" s="428">
        <f t="shared" si="811"/>
        <v>713</v>
      </c>
      <c r="V254" s="428">
        <f t="shared" si="811"/>
        <v>674</v>
      </c>
      <c r="W254" s="428">
        <f t="shared" si="811"/>
        <v>823</v>
      </c>
      <c r="X254" s="428">
        <f t="shared" si="811"/>
        <v>830</v>
      </c>
      <c r="Y254" s="428">
        <f t="shared" si="811"/>
        <v>793</v>
      </c>
      <c r="Z254" s="428">
        <f t="shared" si="811"/>
        <v>775</v>
      </c>
      <c r="AA254" s="428">
        <f t="shared" si="811"/>
        <v>833</v>
      </c>
      <c r="AB254" s="428">
        <f t="shared" si="811"/>
        <v>866</v>
      </c>
      <c r="AC254" s="428">
        <f t="shared" si="811"/>
        <v>849</v>
      </c>
      <c r="AD254" s="613">
        <f>AD253</f>
        <v>853.24499999999989</v>
      </c>
      <c r="AE254" s="613">
        <f t="shared" ref="AE254:BV254" si="812">AE253</f>
        <v>857.51122499999985</v>
      </c>
      <c r="AF254" s="613">
        <f t="shared" si="812"/>
        <v>861.79878112499978</v>
      </c>
      <c r="AG254" s="613">
        <f t="shared" si="812"/>
        <v>866.10777503062468</v>
      </c>
      <c r="AH254" s="613">
        <f t="shared" si="812"/>
        <v>870.4383139057777</v>
      </c>
      <c r="AI254" s="613">
        <f t="shared" si="812"/>
        <v>874.79050547530653</v>
      </c>
      <c r="AJ254" s="613">
        <f t="shared" si="812"/>
        <v>879.16445800268298</v>
      </c>
      <c r="AK254" s="613">
        <f t="shared" si="812"/>
        <v>883.56028029269635</v>
      </c>
      <c r="AL254" s="613">
        <f t="shared" si="812"/>
        <v>887.97808169415975</v>
      </c>
      <c r="AM254" s="613">
        <f t="shared" si="812"/>
        <v>892.41797210263042</v>
      </c>
      <c r="AN254" s="613">
        <f t="shared" si="812"/>
        <v>896.88006196314348</v>
      </c>
      <c r="AO254" s="613">
        <f t="shared" si="812"/>
        <v>901.36446227295914</v>
      </c>
      <c r="AP254" s="613">
        <f t="shared" si="812"/>
        <v>905.8712845843238</v>
      </c>
      <c r="AQ254" s="613">
        <f t="shared" si="812"/>
        <v>910.40064100724533</v>
      </c>
      <c r="AR254" s="613">
        <f t="shared" si="812"/>
        <v>914.95264421228148</v>
      </c>
      <c r="AS254" s="613">
        <f t="shared" si="812"/>
        <v>919.52740743334277</v>
      </c>
      <c r="AT254" s="613">
        <f t="shared" si="812"/>
        <v>924.12504447050935</v>
      </c>
      <c r="AU254" s="613">
        <f t="shared" si="812"/>
        <v>928.74566969286184</v>
      </c>
      <c r="AV254" s="613">
        <f t="shared" si="812"/>
        <v>933.3893980413261</v>
      </c>
      <c r="AW254" s="613">
        <f t="shared" si="812"/>
        <v>938.0563450315326</v>
      </c>
      <c r="AX254" s="613">
        <f t="shared" si="812"/>
        <v>942.74662675669015</v>
      </c>
      <c r="AY254" s="613">
        <f t="shared" si="812"/>
        <v>947.46035989047346</v>
      </c>
      <c r="AZ254" s="613">
        <f t="shared" si="812"/>
        <v>952.19766168992567</v>
      </c>
      <c r="BA254" s="613">
        <f t="shared" si="812"/>
        <v>956.95864999837522</v>
      </c>
      <c r="BB254" s="613">
        <f t="shared" si="812"/>
        <v>961.74344324836704</v>
      </c>
      <c r="BC254" s="613">
        <f t="shared" si="812"/>
        <v>966.55216046460873</v>
      </c>
      <c r="BD254" s="613">
        <f t="shared" si="812"/>
        <v>971.38492126693166</v>
      </c>
      <c r="BE254" s="613">
        <f t="shared" si="812"/>
        <v>976.24184587326624</v>
      </c>
      <c r="BF254" s="613">
        <f t="shared" si="812"/>
        <v>981.12305510263252</v>
      </c>
      <c r="BG254" s="613">
        <f t="shared" si="812"/>
        <v>986.02867037814553</v>
      </c>
      <c r="BH254" s="613">
        <f t="shared" si="812"/>
        <v>990.95881373003613</v>
      </c>
      <c r="BI254" s="613">
        <f t="shared" si="812"/>
        <v>995.91360779868626</v>
      </c>
      <c r="BJ254" s="613">
        <f t="shared" si="812"/>
        <v>1000.8931758376796</v>
      </c>
      <c r="BK254" s="613">
        <f t="shared" si="812"/>
        <v>1005.8976417168678</v>
      </c>
      <c r="BL254" s="613">
        <f t="shared" si="812"/>
        <v>1010.927129925452</v>
      </c>
      <c r="BM254" s="613">
        <f t="shared" si="812"/>
        <v>1015.9817655750792</v>
      </c>
      <c r="BN254" s="613">
        <f t="shared" si="812"/>
        <v>1021.0616744029545</v>
      </c>
      <c r="BO254" s="613">
        <f t="shared" si="812"/>
        <v>1026.1669827749693</v>
      </c>
      <c r="BP254" s="613">
        <f t="shared" si="812"/>
        <v>1031.2978176888439</v>
      </c>
      <c r="BQ254" s="613">
        <f t="shared" si="812"/>
        <v>1036.4543067772879</v>
      </c>
      <c r="BR254" s="613">
        <f t="shared" si="812"/>
        <v>1041.6365783111742</v>
      </c>
      <c r="BS254" s="613">
        <f t="shared" si="812"/>
        <v>1046.8447612027298</v>
      </c>
      <c r="BT254" s="613">
        <f t="shared" si="812"/>
        <v>1052.0789850087433</v>
      </c>
      <c r="BU254" s="613">
        <f t="shared" si="812"/>
        <v>1057.3393799337869</v>
      </c>
      <c r="BV254" s="613">
        <f t="shared" si="812"/>
        <v>1062.6260768334557</v>
      </c>
    </row>
    <row r="255" spans="1:114" x14ac:dyDescent="0.35">
      <c r="A255" s="5"/>
      <c r="B255" s="462" t="s">
        <v>406</v>
      </c>
      <c r="C255" s="427">
        <f t="shared" ref="C255:E255" si="813">C254/C253-1</f>
        <v>0</v>
      </c>
      <c r="D255" s="427">
        <f t="shared" si="813"/>
        <v>0</v>
      </c>
      <c r="E255" s="427">
        <f t="shared" si="813"/>
        <v>0</v>
      </c>
      <c r="F255" s="427">
        <f t="shared" ref="F255" si="814">F254/F253-1</f>
        <v>0</v>
      </c>
      <c r="G255" s="427">
        <f t="shared" ref="G255" si="815">G254/G253-1</f>
        <v>0</v>
      </c>
      <c r="H255" s="427">
        <f t="shared" ref="H255" si="816">H254/H253-1</f>
        <v>0</v>
      </c>
      <c r="I255" s="427">
        <f t="shared" ref="I255" si="817">I254/I253-1</f>
        <v>0</v>
      </c>
      <c r="J255" s="427">
        <f t="shared" ref="J255" si="818">J254/J253-1</f>
        <v>0</v>
      </c>
      <c r="K255" s="427">
        <f t="shared" ref="K255" si="819">K254/K253-1</f>
        <v>0</v>
      </c>
      <c r="L255" s="427">
        <f t="shared" ref="L255" si="820">L254/L253-1</f>
        <v>0</v>
      </c>
      <c r="M255" s="427">
        <f t="shared" ref="M255" si="821">M254/M253-1</f>
        <v>0</v>
      </c>
      <c r="N255" s="427">
        <f t="shared" ref="N255" si="822">N254/N253-1</f>
        <v>0</v>
      </c>
      <c r="O255" s="427">
        <f t="shared" ref="O255" si="823">O254/O253-1</f>
        <v>0</v>
      </c>
      <c r="P255" s="427">
        <f t="shared" ref="P255" si="824">P254/P253-1</f>
        <v>0</v>
      </c>
      <c r="Q255" s="427">
        <f t="shared" ref="Q255" si="825">Q254/Q253-1</f>
        <v>0</v>
      </c>
      <c r="R255" s="427">
        <f t="shared" ref="R255" si="826">R254/R253-1</f>
        <v>0</v>
      </c>
      <c r="S255" s="427">
        <f t="shared" ref="S255" si="827">S254/S253-1</f>
        <v>0</v>
      </c>
      <c r="T255" s="427">
        <f t="shared" ref="T255" si="828">T254/T253-1</f>
        <v>0</v>
      </c>
      <c r="U255" s="427">
        <f t="shared" ref="U255" si="829">U254/U253-1</f>
        <v>0</v>
      </c>
      <c r="V255" s="427">
        <f t="shared" ref="V255" si="830">V254/V253-1</f>
        <v>0</v>
      </c>
      <c r="W255" s="427">
        <f t="shared" ref="W255" si="831">W254/W253-1</f>
        <v>0</v>
      </c>
      <c r="X255" s="427">
        <f t="shared" ref="X255" si="832">X254/X253-1</f>
        <v>0</v>
      </c>
      <c r="Y255" s="427">
        <f t="shared" ref="Y255" si="833">Y254/Y253-1</f>
        <v>0</v>
      </c>
      <c r="Z255" s="427">
        <f t="shared" ref="Z255" si="834">Z254/Z253-1</f>
        <v>0</v>
      </c>
      <c r="AA255" s="427">
        <f t="shared" ref="AA255" si="835">AA254/AA253-1</f>
        <v>0</v>
      </c>
      <c r="AB255" s="427">
        <f t="shared" ref="AB255" si="836">AB254/AB253-1</f>
        <v>0</v>
      </c>
      <c r="AC255" s="427">
        <f t="shared" ref="AC255:AD255" si="837">AC254/AC253-1</f>
        <v>0</v>
      </c>
      <c r="AD255" s="427">
        <f t="shared" si="837"/>
        <v>0</v>
      </c>
      <c r="AE255" s="427">
        <f t="shared" ref="AE255:BV255" si="838">AE254/AE253-1</f>
        <v>0</v>
      </c>
      <c r="AF255" s="427">
        <f t="shared" si="838"/>
        <v>0</v>
      </c>
      <c r="AG255" s="427">
        <f t="shared" si="838"/>
        <v>0</v>
      </c>
      <c r="AH255" s="427">
        <f t="shared" si="838"/>
        <v>0</v>
      </c>
      <c r="AI255" s="427">
        <f t="shared" si="838"/>
        <v>0</v>
      </c>
      <c r="AJ255" s="427">
        <f t="shared" si="838"/>
        <v>0</v>
      </c>
      <c r="AK255" s="427">
        <f t="shared" si="838"/>
        <v>0</v>
      </c>
      <c r="AL255" s="427">
        <f t="shared" si="838"/>
        <v>0</v>
      </c>
      <c r="AM255" s="427">
        <f t="shared" si="838"/>
        <v>0</v>
      </c>
      <c r="AN255" s="427">
        <f t="shared" si="838"/>
        <v>0</v>
      </c>
      <c r="AO255" s="427">
        <f t="shared" si="838"/>
        <v>0</v>
      </c>
      <c r="AP255" s="427">
        <f t="shared" si="838"/>
        <v>0</v>
      </c>
      <c r="AQ255" s="427">
        <f t="shared" si="838"/>
        <v>0</v>
      </c>
      <c r="AR255" s="427">
        <f t="shared" si="838"/>
        <v>0</v>
      </c>
      <c r="AS255" s="427">
        <f t="shared" si="838"/>
        <v>0</v>
      </c>
      <c r="AT255" s="427">
        <f t="shared" si="838"/>
        <v>0</v>
      </c>
      <c r="AU255" s="427">
        <f t="shared" si="838"/>
        <v>0</v>
      </c>
      <c r="AV255" s="427">
        <f t="shared" si="838"/>
        <v>0</v>
      </c>
      <c r="AW255" s="427">
        <f t="shared" si="838"/>
        <v>0</v>
      </c>
      <c r="AX255" s="427">
        <f t="shared" si="838"/>
        <v>0</v>
      </c>
      <c r="AY255" s="427">
        <f t="shared" si="838"/>
        <v>0</v>
      </c>
      <c r="AZ255" s="427">
        <f t="shared" si="838"/>
        <v>0</v>
      </c>
      <c r="BA255" s="427">
        <f t="shared" si="838"/>
        <v>0</v>
      </c>
      <c r="BB255" s="427">
        <f t="shared" si="838"/>
        <v>0</v>
      </c>
      <c r="BC255" s="427">
        <f t="shared" si="838"/>
        <v>0</v>
      </c>
      <c r="BD255" s="427">
        <f t="shared" si="838"/>
        <v>0</v>
      </c>
      <c r="BE255" s="427">
        <f t="shared" si="838"/>
        <v>0</v>
      </c>
      <c r="BF255" s="427">
        <f t="shared" si="838"/>
        <v>0</v>
      </c>
      <c r="BG255" s="427">
        <f t="shared" si="838"/>
        <v>0</v>
      </c>
      <c r="BH255" s="427">
        <f t="shared" si="838"/>
        <v>0</v>
      </c>
      <c r="BI255" s="427">
        <f t="shared" si="838"/>
        <v>0</v>
      </c>
      <c r="BJ255" s="427">
        <f t="shared" si="838"/>
        <v>0</v>
      </c>
      <c r="BK255" s="427">
        <f t="shared" si="838"/>
        <v>0</v>
      </c>
      <c r="BL255" s="427">
        <f t="shared" si="838"/>
        <v>0</v>
      </c>
      <c r="BM255" s="427">
        <f t="shared" si="838"/>
        <v>0</v>
      </c>
      <c r="BN255" s="427">
        <f t="shared" si="838"/>
        <v>0</v>
      </c>
      <c r="BO255" s="427">
        <f t="shared" si="838"/>
        <v>0</v>
      </c>
      <c r="BP255" s="427">
        <f t="shared" si="838"/>
        <v>0</v>
      </c>
      <c r="BQ255" s="427">
        <f t="shared" si="838"/>
        <v>0</v>
      </c>
      <c r="BR255" s="427">
        <f t="shared" si="838"/>
        <v>0</v>
      </c>
      <c r="BS255" s="427">
        <f t="shared" si="838"/>
        <v>0</v>
      </c>
      <c r="BT255" s="427">
        <f t="shared" si="838"/>
        <v>0</v>
      </c>
      <c r="BU255" s="427">
        <f t="shared" si="838"/>
        <v>0</v>
      </c>
      <c r="BV255" s="427">
        <f t="shared" si="838"/>
        <v>0</v>
      </c>
    </row>
    <row r="256" spans="1:114" x14ac:dyDescent="0.35">
      <c r="A256" s="5"/>
      <c r="B256" s="462" t="s">
        <v>710</v>
      </c>
      <c r="C256" s="317"/>
      <c r="D256" s="318"/>
      <c r="E256" s="318"/>
      <c r="F256" s="318"/>
      <c r="G256" s="318"/>
      <c r="H256" s="318"/>
      <c r="I256" s="318"/>
      <c r="J256" s="318"/>
      <c r="K256" s="318"/>
      <c r="L256" s="318"/>
      <c r="M256" s="318"/>
      <c r="N256" s="318"/>
      <c r="O256" s="318"/>
      <c r="P256" s="318"/>
      <c r="Q256" s="110"/>
      <c r="R256" s="110"/>
      <c r="S256" s="318"/>
      <c r="T256" s="109"/>
      <c r="U256" s="110"/>
      <c r="V256" s="110"/>
      <c r="W256" s="110"/>
      <c r="X256" s="110"/>
      <c r="Y256" s="110"/>
      <c r="Z256" s="110"/>
      <c r="AA256" s="110"/>
      <c r="AB256" s="110"/>
      <c r="AC256" s="110"/>
      <c r="AD256" s="596">
        <f>AD250</f>
        <v>5.0000000000000001E-3</v>
      </c>
      <c r="AE256" s="596">
        <f>AD256</f>
        <v>5.0000000000000001E-3</v>
      </c>
      <c r="AF256" s="596">
        <f t="shared" ref="AF256:BV256" si="839">AE256</f>
        <v>5.0000000000000001E-3</v>
      </c>
      <c r="AG256" s="596">
        <f t="shared" si="839"/>
        <v>5.0000000000000001E-3</v>
      </c>
      <c r="AH256" s="596">
        <f t="shared" si="839"/>
        <v>5.0000000000000001E-3</v>
      </c>
      <c r="AI256" s="596">
        <f t="shared" si="839"/>
        <v>5.0000000000000001E-3</v>
      </c>
      <c r="AJ256" s="596">
        <f t="shared" si="839"/>
        <v>5.0000000000000001E-3</v>
      </c>
      <c r="AK256" s="596">
        <f t="shared" si="839"/>
        <v>5.0000000000000001E-3</v>
      </c>
      <c r="AL256" s="596">
        <f t="shared" si="839"/>
        <v>5.0000000000000001E-3</v>
      </c>
      <c r="AM256" s="596">
        <f t="shared" si="839"/>
        <v>5.0000000000000001E-3</v>
      </c>
      <c r="AN256" s="596">
        <f t="shared" si="839"/>
        <v>5.0000000000000001E-3</v>
      </c>
      <c r="AO256" s="596">
        <f t="shared" si="839"/>
        <v>5.0000000000000001E-3</v>
      </c>
      <c r="AP256" s="596">
        <f t="shared" si="839"/>
        <v>5.0000000000000001E-3</v>
      </c>
      <c r="AQ256" s="596">
        <f t="shared" si="839"/>
        <v>5.0000000000000001E-3</v>
      </c>
      <c r="AR256" s="596">
        <f t="shared" si="839"/>
        <v>5.0000000000000001E-3</v>
      </c>
      <c r="AS256" s="596">
        <f t="shared" si="839"/>
        <v>5.0000000000000001E-3</v>
      </c>
      <c r="AT256" s="596">
        <f t="shared" si="839"/>
        <v>5.0000000000000001E-3</v>
      </c>
      <c r="AU256" s="596">
        <f t="shared" si="839"/>
        <v>5.0000000000000001E-3</v>
      </c>
      <c r="AV256" s="596">
        <f t="shared" si="839"/>
        <v>5.0000000000000001E-3</v>
      </c>
      <c r="AW256" s="596">
        <f t="shared" si="839"/>
        <v>5.0000000000000001E-3</v>
      </c>
      <c r="AX256" s="596">
        <f t="shared" si="839"/>
        <v>5.0000000000000001E-3</v>
      </c>
      <c r="AY256" s="596">
        <f t="shared" si="839"/>
        <v>5.0000000000000001E-3</v>
      </c>
      <c r="AZ256" s="596">
        <f t="shared" si="839"/>
        <v>5.0000000000000001E-3</v>
      </c>
      <c r="BA256" s="596">
        <f t="shared" si="839"/>
        <v>5.0000000000000001E-3</v>
      </c>
      <c r="BB256" s="596">
        <f t="shared" si="839"/>
        <v>5.0000000000000001E-3</v>
      </c>
      <c r="BC256" s="596">
        <f t="shared" si="839"/>
        <v>5.0000000000000001E-3</v>
      </c>
      <c r="BD256" s="596">
        <f t="shared" si="839"/>
        <v>5.0000000000000001E-3</v>
      </c>
      <c r="BE256" s="596">
        <f t="shared" si="839"/>
        <v>5.0000000000000001E-3</v>
      </c>
      <c r="BF256" s="596">
        <f t="shared" si="839"/>
        <v>5.0000000000000001E-3</v>
      </c>
      <c r="BG256" s="596">
        <f t="shared" si="839"/>
        <v>5.0000000000000001E-3</v>
      </c>
      <c r="BH256" s="596">
        <f t="shared" si="839"/>
        <v>5.0000000000000001E-3</v>
      </c>
      <c r="BI256" s="596">
        <f t="shared" si="839"/>
        <v>5.0000000000000001E-3</v>
      </c>
      <c r="BJ256" s="596">
        <f t="shared" si="839"/>
        <v>5.0000000000000001E-3</v>
      </c>
      <c r="BK256" s="596">
        <f t="shared" si="839"/>
        <v>5.0000000000000001E-3</v>
      </c>
      <c r="BL256" s="596">
        <f t="shared" si="839"/>
        <v>5.0000000000000001E-3</v>
      </c>
      <c r="BM256" s="596">
        <f t="shared" si="839"/>
        <v>5.0000000000000001E-3</v>
      </c>
      <c r="BN256" s="596">
        <f t="shared" si="839"/>
        <v>5.0000000000000001E-3</v>
      </c>
      <c r="BO256" s="596">
        <f t="shared" si="839"/>
        <v>5.0000000000000001E-3</v>
      </c>
      <c r="BP256" s="596">
        <f t="shared" si="839"/>
        <v>5.0000000000000001E-3</v>
      </c>
      <c r="BQ256" s="596">
        <f t="shared" si="839"/>
        <v>5.0000000000000001E-3</v>
      </c>
      <c r="BR256" s="596">
        <f t="shared" si="839"/>
        <v>5.0000000000000001E-3</v>
      </c>
      <c r="BS256" s="596">
        <f t="shared" si="839"/>
        <v>5.0000000000000001E-3</v>
      </c>
      <c r="BT256" s="596">
        <f t="shared" si="839"/>
        <v>5.0000000000000001E-3</v>
      </c>
      <c r="BU256" s="596">
        <f t="shared" si="839"/>
        <v>5.0000000000000001E-3</v>
      </c>
      <c r="BV256" s="596">
        <f t="shared" si="839"/>
        <v>5.0000000000000001E-3</v>
      </c>
    </row>
    <row r="257" spans="1:74" x14ac:dyDescent="0.35">
      <c r="A257" s="5"/>
      <c r="B257" s="462"/>
      <c r="C257" s="317"/>
      <c r="D257" s="318"/>
      <c r="E257" s="318"/>
      <c r="F257" s="318"/>
      <c r="G257" s="318"/>
      <c r="H257" s="318"/>
      <c r="I257" s="318"/>
      <c r="J257" s="318"/>
      <c r="K257" s="318"/>
      <c r="L257" s="318"/>
      <c r="M257" s="318"/>
      <c r="N257" s="318"/>
      <c r="O257" s="318"/>
      <c r="P257" s="318"/>
      <c r="Q257" s="110"/>
      <c r="R257" s="110"/>
      <c r="S257" s="318"/>
      <c r="T257" s="109"/>
      <c r="U257" s="110"/>
      <c r="V257" s="110"/>
      <c r="W257" s="110"/>
      <c r="X257" s="110"/>
      <c r="Y257" s="110"/>
      <c r="Z257" s="110"/>
      <c r="AA257" s="110"/>
      <c r="AB257" s="110"/>
      <c r="AC257" s="110"/>
      <c r="AD257" s="110"/>
    </row>
    <row r="258" spans="1:74" x14ac:dyDescent="0.35">
      <c r="A258" s="5" t="s">
        <v>400</v>
      </c>
      <c r="B258" s="69" t="s">
        <v>438</v>
      </c>
      <c r="C258" s="451">
        <f t="shared" ref="C258:AC258" si="840">C337*C203/1000</f>
        <v>4032</v>
      </c>
      <c r="D258" s="451">
        <f t="shared" si="840"/>
        <v>4888</v>
      </c>
      <c r="E258" s="451">
        <f t="shared" si="840"/>
        <v>5940</v>
      </c>
      <c r="F258" s="451">
        <f t="shared" si="840"/>
        <v>4606</v>
      </c>
      <c r="G258" s="451">
        <f t="shared" si="840"/>
        <v>4004</v>
      </c>
      <c r="H258" s="451">
        <f t="shared" si="840"/>
        <v>3526</v>
      </c>
      <c r="I258" s="451">
        <f t="shared" si="840"/>
        <v>4902</v>
      </c>
      <c r="J258" s="451">
        <f t="shared" si="840"/>
        <v>7182</v>
      </c>
      <c r="K258" s="451">
        <f t="shared" si="840"/>
        <v>4416</v>
      </c>
      <c r="L258" s="451">
        <f t="shared" si="840"/>
        <v>4140</v>
      </c>
      <c r="M258" s="451">
        <f t="shared" si="840"/>
        <v>8820</v>
      </c>
      <c r="N258" s="451">
        <f t="shared" si="840"/>
        <v>5390</v>
      </c>
      <c r="O258" s="451">
        <f t="shared" si="840"/>
        <v>5253</v>
      </c>
      <c r="P258" s="451">
        <f t="shared" si="840"/>
        <v>5980</v>
      </c>
      <c r="Q258" s="451">
        <f t="shared" si="840"/>
        <v>5406</v>
      </c>
      <c r="R258" s="451">
        <f t="shared" si="840"/>
        <v>5650</v>
      </c>
      <c r="S258" s="451">
        <f t="shared" si="840"/>
        <v>8308</v>
      </c>
      <c r="T258" s="451">
        <f t="shared" si="840"/>
        <v>6156</v>
      </c>
      <c r="U258" s="451">
        <f t="shared" si="840"/>
        <v>5243</v>
      </c>
      <c r="V258" s="451">
        <f t="shared" si="840"/>
        <v>5145</v>
      </c>
      <c r="W258" s="451">
        <f t="shared" si="840"/>
        <v>6120</v>
      </c>
      <c r="X258" s="451">
        <f t="shared" si="840"/>
        <v>5472</v>
      </c>
      <c r="Y258" s="451">
        <f t="shared" si="840"/>
        <v>7738</v>
      </c>
      <c r="Z258" s="451">
        <f t="shared" si="840"/>
        <v>7957</v>
      </c>
      <c r="AA258" s="451">
        <f t="shared" si="840"/>
        <v>6308</v>
      </c>
      <c r="AB258" s="451">
        <f t="shared" si="840"/>
        <v>7654</v>
      </c>
      <c r="AC258" s="451">
        <f t="shared" si="840"/>
        <v>11760</v>
      </c>
      <c r="AD258" s="451">
        <f>AD259*AD203/1000</f>
        <v>11368.205666316893</v>
      </c>
      <c r="AE258" s="451">
        <f t="shared" ref="AE258:BV258" si="841">AE259*AE203/1000</f>
        <v>10179.250249786857</v>
      </c>
      <c r="AF258" s="451">
        <f t="shared" si="841"/>
        <v>10179.250249786857</v>
      </c>
      <c r="AG258" s="451">
        <f t="shared" si="841"/>
        <v>11383.247591159496</v>
      </c>
      <c r="AH258" s="451">
        <f t="shared" si="841"/>
        <v>12039.973413726391</v>
      </c>
      <c r="AI258" s="451">
        <f t="shared" si="841"/>
        <v>9725.4974754066116</v>
      </c>
      <c r="AJ258" s="451">
        <f t="shared" si="841"/>
        <v>9725.4974754066116</v>
      </c>
      <c r="AK258" s="451">
        <f t="shared" si="841"/>
        <v>10875.825133788037</v>
      </c>
      <c r="AL258" s="451">
        <f t="shared" si="841"/>
        <v>11503.276583814271</v>
      </c>
      <c r="AM258" s="451">
        <f t="shared" si="841"/>
        <v>9169.110253862802</v>
      </c>
      <c r="AN258" s="451">
        <f t="shared" si="841"/>
        <v>9169.110253862802</v>
      </c>
      <c r="AO258" s="451">
        <f t="shared" si="841"/>
        <v>10253.628670986358</v>
      </c>
      <c r="AP258" s="451">
        <f t="shared" si="841"/>
        <v>10845.184171235573</v>
      </c>
      <c r="AQ258" s="451">
        <f t="shared" si="841"/>
        <v>8700.5073339585524</v>
      </c>
      <c r="AR258" s="451">
        <f t="shared" si="841"/>
        <v>8700.5073339585524</v>
      </c>
      <c r="AS258" s="451">
        <f t="shared" si="841"/>
        <v>9729.5995992654771</v>
      </c>
      <c r="AT258" s="451">
        <f t="shared" si="841"/>
        <v>10290.922653069256</v>
      </c>
      <c r="AU258" s="451">
        <f t="shared" si="841"/>
        <v>11818.697162870541</v>
      </c>
      <c r="AV258" s="451">
        <f t="shared" si="841"/>
        <v>11818.697162870541</v>
      </c>
      <c r="AW258" s="451">
        <f t="shared" si="841"/>
        <v>13216.607579984258</v>
      </c>
      <c r="AX258" s="451">
        <f t="shared" si="841"/>
        <v>13979.104171137196</v>
      </c>
      <c r="AY258" s="451">
        <f t="shared" si="841"/>
        <v>9699.2903876836299</v>
      </c>
      <c r="AZ258" s="451">
        <f t="shared" si="841"/>
        <v>9699.2903876836299</v>
      </c>
      <c r="BA258" s="451">
        <f t="shared" si="841"/>
        <v>10846.518283001049</v>
      </c>
      <c r="BB258" s="451">
        <f t="shared" si="841"/>
        <v>11472.278953174187</v>
      </c>
      <c r="BC258" s="451">
        <f t="shared" si="841"/>
        <v>1797.7136885296432</v>
      </c>
      <c r="BD258" s="451">
        <f t="shared" si="841"/>
        <v>1797.7136885296432</v>
      </c>
      <c r="BE258" s="451">
        <f t="shared" si="841"/>
        <v>2010.3464903987406</v>
      </c>
      <c r="BF258" s="451">
        <f t="shared" si="841"/>
        <v>2126.328018690976</v>
      </c>
      <c r="BG258" s="451">
        <f t="shared" si="841"/>
        <v>1891.4582649003146</v>
      </c>
      <c r="BH258" s="451">
        <f t="shared" si="841"/>
        <v>1891.4582649003146</v>
      </c>
      <c r="BI258" s="451">
        <f t="shared" si="841"/>
        <v>2115.1791349422874</v>
      </c>
      <c r="BJ258" s="451">
        <f t="shared" si="841"/>
        <v>2237.2087004197274</v>
      </c>
      <c r="BK258" s="451">
        <f t="shared" si="841"/>
        <v>1564.1093296924187</v>
      </c>
      <c r="BL258" s="451">
        <f t="shared" si="841"/>
        <v>1564.1093296924187</v>
      </c>
      <c r="BM258" s="451">
        <f t="shared" si="841"/>
        <v>1749.1115084732421</v>
      </c>
      <c r="BN258" s="451">
        <f t="shared" si="841"/>
        <v>1850.0217878082371</v>
      </c>
      <c r="BO258" s="451">
        <f t="shared" si="841"/>
        <v>1400.5795983702781</v>
      </c>
      <c r="BP258" s="451">
        <f t="shared" si="841"/>
        <v>1400.5795983702781</v>
      </c>
      <c r="BQ258" s="451">
        <f t="shared" si="841"/>
        <v>1566.2395508656873</v>
      </c>
      <c r="BR258" s="451">
        <f t="shared" si="841"/>
        <v>1656.5995249540924</v>
      </c>
      <c r="BS258" s="451">
        <f t="shared" si="841"/>
        <v>1545.917092425236</v>
      </c>
      <c r="BT258" s="451">
        <f t="shared" si="841"/>
        <v>1545.917092425236</v>
      </c>
      <c r="BU258" s="451">
        <f t="shared" si="841"/>
        <v>1728.7675012067157</v>
      </c>
      <c r="BV258" s="451">
        <f t="shared" si="841"/>
        <v>1828.5040878147954</v>
      </c>
    </row>
    <row r="259" spans="1:74" x14ac:dyDescent="0.35">
      <c r="A259" s="5"/>
      <c r="B259" s="461" t="s">
        <v>715</v>
      </c>
      <c r="C259" s="428">
        <f>C337</f>
        <v>56</v>
      </c>
      <c r="D259" s="428">
        <f t="shared" ref="D259:AC259" si="842">D337</f>
        <v>52</v>
      </c>
      <c r="E259" s="428">
        <f t="shared" si="842"/>
        <v>60</v>
      </c>
      <c r="F259" s="428">
        <f t="shared" si="842"/>
        <v>47</v>
      </c>
      <c r="G259" s="428">
        <f t="shared" si="842"/>
        <v>44</v>
      </c>
      <c r="H259" s="428">
        <f t="shared" si="842"/>
        <v>41</v>
      </c>
      <c r="I259" s="428">
        <f t="shared" si="842"/>
        <v>43</v>
      </c>
      <c r="J259" s="428">
        <f t="shared" si="842"/>
        <v>54</v>
      </c>
      <c r="K259" s="428">
        <f t="shared" si="842"/>
        <v>46</v>
      </c>
      <c r="L259" s="428">
        <f t="shared" si="842"/>
        <v>45</v>
      </c>
      <c r="M259" s="428">
        <f t="shared" si="842"/>
        <v>70</v>
      </c>
      <c r="N259" s="428">
        <f t="shared" si="842"/>
        <v>49</v>
      </c>
      <c r="O259" s="428">
        <f t="shared" si="842"/>
        <v>51</v>
      </c>
      <c r="P259" s="428">
        <f t="shared" si="842"/>
        <v>52</v>
      </c>
      <c r="Q259" s="428">
        <f t="shared" si="842"/>
        <v>53</v>
      </c>
      <c r="R259" s="428">
        <f t="shared" si="842"/>
        <v>50</v>
      </c>
      <c r="S259" s="428">
        <f t="shared" si="842"/>
        <v>67</v>
      </c>
      <c r="T259" s="428">
        <f t="shared" si="842"/>
        <v>57</v>
      </c>
      <c r="U259" s="428">
        <f t="shared" si="842"/>
        <v>49</v>
      </c>
      <c r="V259" s="428">
        <f t="shared" si="842"/>
        <v>49</v>
      </c>
      <c r="W259" s="428">
        <f t="shared" si="842"/>
        <v>60</v>
      </c>
      <c r="X259" s="428">
        <f t="shared" si="842"/>
        <v>57</v>
      </c>
      <c r="Y259" s="428">
        <f t="shared" si="842"/>
        <v>73</v>
      </c>
      <c r="Z259" s="428">
        <f t="shared" si="842"/>
        <v>73</v>
      </c>
      <c r="AA259" s="428">
        <f t="shared" si="842"/>
        <v>76</v>
      </c>
      <c r="AB259" s="428">
        <f t="shared" si="842"/>
        <v>86</v>
      </c>
      <c r="AC259" s="428">
        <f t="shared" si="842"/>
        <v>105</v>
      </c>
      <c r="AD259" s="519">
        <f>AC259*(1+AD260)</f>
        <v>103.34732423924449</v>
      </c>
      <c r="AE259" s="613">
        <f>AD259*(1+AE260)</f>
        <v>104.3251573976915</v>
      </c>
      <c r="AF259" s="613">
        <f>AE259*(1+AF260)</f>
        <v>104.3251573976915</v>
      </c>
      <c r="AG259" s="613">
        <f t="shared" ref="AG259:BV259" si="843">AF259*(1+AG260)</f>
        <v>104.3251573976915</v>
      </c>
      <c r="AH259" s="613">
        <f t="shared" si="843"/>
        <v>104.3251573976915</v>
      </c>
      <c r="AI259" s="613">
        <f t="shared" si="843"/>
        <v>101.91500524658971</v>
      </c>
      <c r="AJ259" s="613">
        <f t="shared" si="843"/>
        <v>101.91500524658971</v>
      </c>
      <c r="AK259" s="613">
        <f t="shared" si="843"/>
        <v>101.91500524658971</v>
      </c>
      <c r="AL259" s="613">
        <f t="shared" si="843"/>
        <v>101.91500524658971</v>
      </c>
      <c r="AM259" s="613">
        <f t="shared" si="843"/>
        <v>95.772560335781733</v>
      </c>
      <c r="AN259" s="613">
        <f t="shared" si="843"/>
        <v>95.772560335781733</v>
      </c>
      <c r="AO259" s="613">
        <f t="shared" si="843"/>
        <v>95.772560335781733</v>
      </c>
      <c r="AP259" s="613">
        <f t="shared" si="843"/>
        <v>95.772560335781733</v>
      </c>
      <c r="AQ259" s="613">
        <f t="shared" si="843"/>
        <v>93.541448058761802</v>
      </c>
      <c r="AR259" s="613">
        <f t="shared" si="843"/>
        <v>93.541448058761802</v>
      </c>
      <c r="AS259" s="613">
        <f t="shared" si="843"/>
        <v>93.541448058761802</v>
      </c>
      <c r="AT259" s="613">
        <f t="shared" si="843"/>
        <v>93.541448058761802</v>
      </c>
      <c r="AU259" s="613">
        <f t="shared" si="843"/>
        <v>95.772560335781733</v>
      </c>
      <c r="AV259" s="613">
        <f t="shared" si="843"/>
        <v>95.772560335781733</v>
      </c>
      <c r="AW259" s="613">
        <f t="shared" si="843"/>
        <v>95.772560335781733</v>
      </c>
      <c r="AX259" s="613">
        <f t="shared" si="843"/>
        <v>95.772560335781733</v>
      </c>
      <c r="AY259" s="613">
        <f t="shared" si="843"/>
        <v>95.772560335781733</v>
      </c>
      <c r="AZ259" s="613">
        <f t="shared" si="843"/>
        <v>95.772560335781733</v>
      </c>
      <c r="BA259" s="613">
        <f t="shared" si="843"/>
        <v>95.772560335781733</v>
      </c>
      <c r="BB259" s="613">
        <f t="shared" si="843"/>
        <v>95.772560335781733</v>
      </c>
      <c r="BC259" s="613">
        <f t="shared" si="843"/>
        <v>95.772560335781733</v>
      </c>
      <c r="BD259" s="613">
        <f t="shared" si="843"/>
        <v>95.772560335781733</v>
      </c>
      <c r="BE259" s="613">
        <f t="shared" si="843"/>
        <v>95.772560335781733</v>
      </c>
      <c r="BF259" s="613">
        <f t="shared" si="843"/>
        <v>95.772560335781733</v>
      </c>
      <c r="BG259" s="613">
        <f t="shared" si="843"/>
        <v>95.772560335781733</v>
      </c>
      <c r="BH259" s="613">
        <f t="shared" si="843"/>
        <v>95.772560335781733</v>
      </c>
      <c r="BI259" s="613">
        <f t="shared" si="843"/>
        <v>95.772560335781733</v>
      </c>
      <c r="BJ259" s="613">
        <f t="shared" si="843"/>
        <v>95.772560335781733</v>
      </c>
      <c r="BK259" s="613">
        <f t="shared" si="843"/>
        <v>95.772560335781733</v>
      </c>
      <c r="BL259" s="613">
        <f t="shared" si="843"/>
        <v>95.772560335781733</v>
      </c>
      <c r="BM259" s="613">
        <f t="shared" si="843"/>
        <v>95.772560335781733</v>
      </c>
      <c r="BN259" s="613">
        <f t="shared" si="843"/>
        <v>95.772560335781733</v>
      </c>
      <c r="BO259" s="613">
        <f t="shared" si="843"/>
        <v>95.772560335781733</v>
      </c>
      <c r="BP259" s="613">
        <f t="shared" si="843"/>
        <v>95.772560335781733</v>
      </c>
      <c r="BQ259" s="613">
        <f t="shared" si="843"/>
        <v>95.772560335781733</v>
      </c>
      <c r="BR259" s="613">
        <f t="shared" si="843"/>
        <v>95.772560335781733</v>
      </c>
      <c r="BS259" s="613">
        <f t="shared" si="843"/>
        <v>95.772560335781733</v>
      </c>
      <c r="BT259" s="613">
        <f t="shared" si="843"/>
        <v>95.772560335781733</v>
      </c>
      <c r="BU259" s="613">
        <f t="shared" si="843"/>
        <v>95.772560335781733</v>
      </c>
      <c r="BV259" s="613">
        <f t="shared" si="843"/>
        <v>95.772560335781733</v>
      </c>
    </row>
    <row r="260" spans="1:74" x14ac:dyDescent="0.35">
      <c r="A260" s="5"/>
      <c r="B260" s="462" t="s">
        <v>648</v>
      </c>
      <c r="C260" s="317"/>
      <c r="D260" s="472">
        <f>D206/C206-1</f>
        <v>7.7579519006976128E-4</v>
      </c>
      <c r="E260" s="472">
        <f t="shared" ref="E260:AC260" si="844">E206/D206-1</f>
        <v>-1.1627906976744207E-2</v>
      </c>
      <c r="F260" s="472">
        <f t="shared" si="844"/>
        <v>-5.8823529411764719E-2</v>
      </c>
      <c r="G260" s="472">
        <f t="shared" si="844"/>
        <v>1.083333333333325E-2</v>
      </c>
      <c r="H260" s="472">
        <f t="shared" si="844"/>
        <v>-1.7312448474855691E-2</v>
      </c>
      <c r="I260" s="472">
        <f t="shared" si="844"/>
        <v>-5.8724832214765099E-2</v>
      </c>
      <c r="J260" s="472">
        <f t="shared" si="844"/>
        <v>-1.8716577540106916E-2</v>
      </c>
      <c r="K260" s="472">
        <f t="shared" si="844"/>
        <v>7.9927338782924684E-2</v>
      </c>
      <c r="L260" s="472">
        <f t="shared" si="844"/>
        <v>7.4011774600504676E-2</v>
      </c>
      <c r="M260" s="472">
        <f t="shared" si="844"/>
        <v>3.6805011746280369E-2</v>
      </c>
      <c r="N260" s="472">
        <f t="shared" si="844"/>
        <v>-0.10800604229607247</v>
      </c>
      <c r="O260" s="472">
        <f t="shared" si="844"/>
        <v>3.8103302286198071E-2</v>
      </c>
      <c r="P260" s="472">
        <f t="shared" si="844"/>
        <v>2.6916802610114088E-2</v>
      </c>
      <c r="Q260" s="472">
        <f t="shared" si="844"/>
        <v>1.7474185861795055E-2</v>
      </c>
      <c r="R260" s="472">
        <f t="shared" si="844"/>
        <v>-3.1225604996096834E-3</v>
      </c>
      <c r="S260" s="472">
        <f t="shared" si="844"/>
        <v>4.1503523884103277E-2</v>
      </c>
      <c r="T260" s="472">
        <f t="shared" si="844"/>
        <v>-2.2556390977443663E-2</v>
      </c>
      <c r="U260" s="472">
        <f t="shared" si="844"/>
        <v>-7.2307692307692295E-2</v>
      </c>
      <c r="V260" s="472">
        <f t="shared" si="844"/>
        <v>2.1558872305140975E-2</v>
      </c>
      <c r="W260" s="472">
        <f t="shared" si="844"/>
        <v>6.3311688311688208E-2</v>
      </c>
      <c r="X260" s="472">
        <f t="shared" si="844"/>
        <v>6.8702290076336769E-3</v>
      </c>
      <c r="Y260" s="472">
        <f t="shared" si="844"/>
        <v>0.12433661865049284</v>
      </c>
      <c r="Z260" s="472">
        <f t="shared" si="844"/>
        <v>-4.7201618341200513E-3</v>
      </c>
      <c r="AA260" s="472">
        <f t="shared" si="844"/>
        <v>8.6720867208672114E-2</v>
      </c>
      <c r="AB260" s="472">
        <f t="shared" si="844"/>
        <v>7.7306733167082253E-2</v>
      </c>
      <c r="AC260" s="472">
        <f t="shared" si="844"/>
        <v>0.1030092592592593</v>
      </c>
      <c r="AD260" s="472">
        <f>AD206/AC206-1</f>
        <v>-1.5739769150052485E-2</v>
      </c>
      <c r="AE260" s="472">
        <f t="shared" ref="AE260:BV260" si="845">AE206/AD206-1</f>
        <v>9.4616204690831651E-3</v>
      </c>
      <c r="AF260" s="472">
        <f t="shared" si="845"/>
        <v>0</v>
      </c>
      <c r="AG260" s="472">
        <f t="shared" si="845"/>
        <v>0</v>
      </c>
      <c r="AH260" s="472">
        <f t="shared" si="845"/>
        <v>0</v>
      </c>
      <c r="AI260" s="472">
        <f t="shared" si="845"/>
        <v>-2.3102310231023049E-2</v>
      </c>
      <c r="AJ260" s="472">
        <f t="shared" si="845"/>
        <v>0</v>
      </c>
      <c r="AK260" s="472">
        <f t="shared" si="845"/>
        <v>0</v>
      </c>
      <c r="AL260" s="472">
        <f t="shared" si="845"/>
        <v>0</v>
      </c>
      <c r="AM260" s="472">
        <f t="shared" si="845"/>
        <v>-6.0270270270270321E-2</v>
      </c>
      <c r="AN260" s="472">
        <f t="shared" si="845"/>
        <v>0</v>
      </c>
      <c r="AO260" s="472">
        <f t="shared" si="845"/>
        <v>0</v>
      </c>
      <c r="AP260" s="472">
        <f t="shared" si="845"/>
        <v>0</v>
      </c>
      <c r="AQ260" s="472">
        <f t="shared" si="845"/>
        <v>-2.3295944779982758E-2</v>
      </c>
      <c r="AR260" s="472">
        <f t="shared" si="845"/>
        <v>0</v>
      </c>
      <c r="AS260" s="472">
        <f t="shared" si="845"/>
        <v>0</v>
      </c>
      <c r="AT260" s="472">
        <f t="shared" si="845"/>
        <v>0</v>
      </c>
      <c r="AU260" s="472">
        <f t="shared" si="845"/>
        <v>2.3851590106007015E-2</v>
      </c>
      <c r="AV260" s="472">
        <f t="shared" si="845"/>
        <v>0</v>
      </c>
      <c r="AW260" s="472">
        <f t="shared" si="845"/>
        <v>0</v>
      </c>
      <c r="AX260" s="472">
        <f t="shared" si="845"/>
        <v>0</v>
      </c>
      <c r="AY260" s="472">
        <f t="shared" si="845"/>
        <v>0</v>
      </c>
      <c r="AZ260" s="472">
        <f t="shared" si="845"/>
        <v>0</v>
      </c>
      <c r="BA260" s="472">
        <f t="shared" si="845"/>
        <v>0</v>
      </c>
      <c r="BB260" s="472">
        <f t="shared" si="845"/>
        <v>0</v>
      </c>
      <c r="BC260" s="472">
        <f t="shared" si="845"/>
        <v>0</v>
      </c>
      <c r="BD260" s="472">
        <f t="shared" si="845"/>
        <v>0</v>
      </c>
      <c r="BE260" s="472">
        <f t="shared" si="845"/>
        <v>0</v>
      </c>
      <c r="BF260" s="472">
        <f t="shared" si="845"/>
        <v>0</v>
      </c>
      <c r="BG260" s="472">
        <f t="shared" si="845"/>
        <v>0</v>
      </c>
      <c r="BH260" s="472">
        <f t="shared" si="845"/>
        <v>0</v>
      </c>
      <c r="BI260" s="472">
        <f t="shared" si="845"/>
        <v>0</v>
      </c>
      <c r="BJ260" s="472">
        <f t="shared" si="845"/>
        <v>0</v>
      </c>
      <c r="BK260" s="472">
        <f t="shared" si="845"/>
        <v>0</v>
      </c>
      <c r="BL260" s="472">
        <f t="shared" si="845"/>
        <v>0</v>
      </c>
      <c r="BM260" s="472">
        <f t="shared" si="845"/>
        <v>0</v>
      </c>
      <c r="BN260" s="472">
        <f t="shared" si="845"/>
        <v>0</v>
      </c>
      <c r="BO260" s="472">
        <f t="shared" si="845"/>
        <v>0</v>
      </c>
      <c r="BP260" s="472">
        <f t="shared" si="845"/>
        <v>0</v>
      </c>
      <c r="BQ260" s="472">
        <f t="shared" si="845"/>
        <v>0</v>
      </c>
      <c r="BR260" s="472">
        <f t="shared" si="845"/>
        <v>0</v>
      </c>
      <c r="BS260" s="472">
        <f t="shared" si="845"/>
        <v>0</v>
      </c>
      <c r="BT260" s="472">
        <f t="shared" si="845"/>
        <v>0</v>
      </c>
      <c r="BU260" s="472">
        <f t="shared" si="845"/>
        <v>0</v>
      </c>
      <c r="BV260" s="472">
        <f t="shared" si="845"/>
        <v>0</v>
      </c>
    </row>
    <row r="261" spans="1:74" x14ac:dyDescent="0.35">
      <c r="A261" s="5"/>
      <c r="B261" s="462"/>
      <c r="C261" s="317"/>
      <c r="D261" s="472"/>
      <c r="E261" s="472"/>
      <c r="F261" s="472"/>
      <c r="G261" s="472"/>
      <c r="H261" s="472"/>
      <c r="I261" s="472"/>
      <c r="J261" s="472"/>
      <c r="K261" s="472"/>
      <c r="L261" s="472"/>
      <c r="M261" s="472"/>
      <c r="N261" s="472"/>
      <c r="O261" s="472"/>
      <c r="P261" s="472"/>
      <c r="Q261" s="472"/>
      <c r="R261" s="472"/>
      <c r="S261" s="472"/>
      <c r="T261" s="472"/>
      <c r="U261" s="472"/>
      <c r="V261" s="472"/>
      <c r="W261" s="472"/>
      <c r="X261" s="472"/>
      <c r="Y261" s="472"/>
      <c r="Z261" s="472"/>
      <c r="AA261" s="472"/>
      <c r="AB261" s="472"/>
      <c r="AC261" s="472"/>
      <c r="AD261" s="110"/>
    </row>
    <row r="262" spans="1:74" x14ac:dyDescent="0.35">
      <c r="A262" s="5"/>
      <c r="B262" s="462"/>
      <c r="C262" s="317"/>
      <c r="D262" s="472"/>
      <c r="E262" s="472"/>
      <c r="F262" s="472"/>
      <c r="G262" s="472"/>
      <c r="H262" s="472"/>
      <c r="I262" s="472"/>
      <c r="J262" s="472"/>
      <c r="K262" s="472"/>
      <c r="L262" s="472"/>
      <c r="M262" s="472"/>
      <c r="N262" s="472"/>
      <c r="O262" s="472"/>
      <c r="P262" s="472"/>
      <c r="Q262" s="472"/>
      <c r="R262" s="472"/>
      <c r="S262" s="472"/>
      <c r="T262" s="472"/>
      <c r="U262" s="472"/>
      <c r="V262" s="472"/>
      <c r="W262" s="472"/>
      <c r="X262" s="472"/>
      <c r="Y262" s="472"/>
      <c r="Z262" s="472"/>
      <c r="AA262" s="472"/>
      <c r="AB262" s="472"/>
      <c r="AC262" s="472"/>
      <c r="AD262" s="110"/>
    </row>
    <row r="263" spans="1:74" x14ac:dyDescent="0.35">
      <c r="A263" s="5" t="s">
        <v>400</v>
      </c>
      <c r="B263" s="69" t="s">
        <v>437</v>
      </c>
      <c r="C263" s="451">
        <f>C252+C258</f>
        <v>59724</v>
      </c>
      <c r="D263" s="451">
        <f>D252+D258</f>
        <v>78120</v>
      </c>
      <c r="E263" s="451">
        <f t="shared" ref="E263:AA263" si="846">E252+E258</f>
        <v>72423</v>
      </c>
      <c r="F263" s="451">
        <f t="shared" si="846"/>
        <v>74115</v>
      </c>
      <c r="G263" s="451">
        <f t="shared" si="846"/>
        <v>67817</v>
      </c>
      <c r="H263" s="451">
        <f t="shared" si="846"/>
        <v>71255</v>
      </c>
      <c r="I263" s="451">
        <f t="shared" si="846"/>
        <v>80230</v>
      </c>
      <c r="J263" s="451">
        <f t="shared" si="846"/>
        <v>80486</v>
      </c>
      <c r="K263" s="451">
        <f t="shared" si="846"/>
        <v>61176</v>
      </c>
      <c r="L263" s="451">
        <f t="shared" si="846"/>
        <v>60566</v>
      </c>
      <c r="M263" s="451">
        <f t="shared" si="846"/>
        <v>66436</v>
      </c>
      <c r="N263" s="451">
        <f t="shared" si="846"/>
        <v>66542</v>
      </c>
      <c r="O263" s="451">
        <f t="shared" si="846"/>
        <v>71748</v>
      </c>
      <c r="P263" s="451">
        <f t="shared" si="846"/>
        <v>71226</v>
      </c>
      <c r="Q263" s="451">
        <f t="shared" si="846"/>
        <v>72924</v>
      </c>
      <c r="R263" s="451">
        <f t="shared" si="846"/>
        <v>73480</v>
      </c>
      <c r="S263" s="451">
        <f t="shared" si="846"/>
        <v>73490</v>
      </c>
      <c r="T263" s="451">
        <f t="shared" si="846"/>
        <v>71243</v>
      </c>
      <c r="U263" s="451">
        <f t="shared" si="846"/>
        <v>73691</v>
      </c>
      <c r="V263" s="451">
        <f t="shared" si="846"/>
        <v>74567</v>
      </c>
      <c r="W263" s="451">
        <f t="shared" si="846"/>
        <v>80190</v>
      </c>
      <c r="X263" s="451">
        <f t="shared" si="846"/>
        <v>78512</v>
      </c>
      <c r="Y263" s="451">
        <f t="shared" si="846"/>
        <v>83866</v>
      </c>
      <c r="Z263" s="451">
        <f t="shared" si="846"/>
        <v>80807</v>
      </c>
      <c r="AA263" s="451">
        <f t="shared" si="846"/>
        <v>76280</v>
      </c>
      <c r="AB263" s="451">
        <f>AB252+AB258</f>
        <v>79532</v>
      </c>
      <c r="AC263" s="451">
        <f>AC252+AC258</f>
        <v>91566</v>
      </c>
      <c r="AD263" s="451">
        <f>AD252+AD258</f>
        <v>95839.460666316882</v>
      </c>
      <c r="AE263" s="451">
        <f t="shared" ref="AE263:BV263" si="847">AE252+AE258</f>
        <v>85481.693228152217</v>
      </c>
      <c r="AF263" s="451">
        <f t="shared" si="847"/>
        <v>85858.205443044033</v>
      </c>
      <c r="AG263" s="451">
        <f t="shared" si="847"/>
        <v>96436.628201904008</v>
      </c>
      <c r="AH263" s="451">
        <f t="shared" si="847"/>
        <v>102450.08136101297</v>
      </c>
      <c r="AI263" s="451">
        <f t="shared" si="847"/>
        <v>84856.686928149225</v>
      </c>
      <c r="AJ263" s="451">
        <f t="shared" si="847"/>
        <v>85232.342875412927</v>
      </c>
      <c r="AK263" s="451">
        <f t="shared" si="847"/>
        <v>95735.776544633845</v>
      </c>
      <c r="AL263" s="451">
        <f t="shared" si="847"/>
        <v>101707.77301140084</v>
      </c>
      <c r="AM263" s="451">
        <f t="shared" si="847"/>
        <v>86063.900108535614</v>
      </c>
      <c r="AN263" s="451">
        <f t="shared" si="847"/>
        <v>86448.374057808978</v>
      </c>
      <c r="AO263" s="451">
        <f t="shared" si="847"/>
        <v>97105.549668711654</v>
      </c>
      <c r="AP263" s="451">
        <f t="shared" si="847"/>
        <v>103167.10596256758</v>
      </c>
      <c r="AQ263" s="451">
        <f t="shared" si="847"/>
        <v>84911.137556973918</v>
      </c>
      <c r="AR263" s="451">
        <f t="shared" si="847"/>
        <v>85292.190708088994</v>
      </c>
      <c r="AS263" s="451">
        <f t="shared" si="847"/>
        <v>95808.768913933352</v>
      </c>
      <c r="AT263" s="451">
        <f t="shared" si="847"/>
        <v>101791.42426592053</v>
      </c>
      <c r="AU263" s="451">
        <f t="shared" si="847"/>
        <v>114968.36128011686</v>
      </c>
      <c r="AV263" s="451">
        <f t="shared" si="847"/>
        <v>115484.10960070309</v>
      </c>
      <c r="AW263" s="451">
        <f t="shared" si="847"/>
        <v>129723.15497785798</v>
      </c>
      <c r="AX263" s="451">
        <f t="shared" si="847"/>
        <v>137823.32354455008</v>
      </c>
      <c r="AY263" s="451">
        <f t="shared" si="847"/>
        <v>96057.259896484698</v>
      </c>
      <c r="AZ263" s="451">
        <f t="shared" si="847"/>
        <v>96489.049744028671</v>
      </c>
      <c r="BA263" s="451">
        <f t="shared" si="847"/>
        <v>108387.00912090624</v>
      </c>
      <c r="BB263" s="451">
        <f t="shared" si="847"/>
        <v>115155.94493519746</v>
      </c>
      <c r="BC263" s="451">
        <f t="shared" si="847"/>
        <v>18126.249117756874</v>
      </c>
      <c r="BD263" s="451">
        <f t="shared" si="847"/>
        <v>18207.891794903007</v>
      </c>
      <c r="BE263" s="451">
        <f t="shared" si="847"/>
        <v>20453.269239626094</v>
      </c>
      <c r="BF263" s="451">
        <f t="shared" si="847"/>
        <v>21730.800229528322</v>
      </c>
      <c r="BG263" s="451">
        <f t="shared" si="847"/>
        <v>19417.656419454113</v>
      </c>
      <c r="BH263" s="451">
        <f t="shared" si="847"/>
        <v>19505.28741022688</v>
      </c>
      <c r="BI263" s="451">
        <f t="shared" si="847"/>
        <v>21910.850342141566</v>
      </c>
      <c r="BJ263" s="451">
        <f t="shared" si="847"/>
        <v>23279.626507687804</v>
      </c>
      <c r="BK263" s="451">
        <f t="shared" si="847"/>
        <v>16349.142668551851</v>
      </c>
      <c r="BL263" s="451">
        <f t="shared" si="847"/>
        <v>16423.067835246144</v>
      </c>
      <c r="BM263" s="451">
        <f t="shared" si="847"/>
        <v>18448.663583747169</v>
      </c>
      <c r="BN263" s="451">
        <f t="shared" si="847"/>
        <v>19601.324498592207</v>
      </c>
      <c r="BO263" s="451">
        <f t="shared" si="847"/>
        <v>14906.595120991293</v>
      </c>
      <c r="BP263" s="451">
        <f t="shared" si="847"/>
        <v>14974.125198604395</v>
      </c>
      <c r="BQ263" s="451">
        <f t="shared" si="847"/>
        <v>16821.153380290092</v>
      </c>
      <c r="BR263" s="451">
        <f t="shared" si="847"/>
        <v>17872.279561904743</v>
      </c>
      <c r="BS263" s="451">
        <f t="shared" si="847"/>
        <v>16753.839731296543</v>
      </c>
      <c r="BT263" s="451">
        <f t="shared" si="847"/>
        <v>16829.879344490895</v>
      </c>
      <c r="BU263" s="451">
        <f t="shared" si="847"/>
        <v>18905.968948366961</v>
      </c>
      <c r="BV263" s="451">
        <f t="shared" si="847"/>
        <v>20087.538895349073</v>
      </c>
    </row>
    <row r="264" spans="1:74" x14ac:dyDescent="0.35">
      <c r="A264" s="5" t="s">
        <v>82</v>
      </c>
      <c r="B264" s="69" t="s">
        <v>398</v>
      </c>
      <c r="C264" s="426">
        <f>C263*1000/C$199</f>
        <v>878.29411764705878</v>
      </c>
      <c r="D264" s="426">
        <f>D263*1000/D$199</f>
        <v>849.13043478260875</v>
      </c>
      <c r="E264" s="426">
        <f t="shared" ref="E264:AB264" si="848">E263*1000/E$199</f>
        <v>872.56626506024099</v>
      </c>
      <c r="F264" s="426">
        <f t="shared" si="848"/>
        <v>832.75280898876406</v>
      </c>
      <c r="G264" s="426">
        <f t="shared" si="848"/>
        <v>761.98876404494376</v>
      </c>
      <c r="H264" s="426">
        <f t="shared" si="848"/>
        <v>800.61797752808991</v>
      </c>
      <c r="I264" s="426">
        <f t="shared" si="848"/>
        <v>749.81308411214957</v>
      </c>
      <c r="J264" s="426">
        <f t="shared" si="848"/>
        <v>821.28571428571433</v>
      </c>
      <c r="K264" s="426">
        <f t="shared" si="848"/>
        <v>695.18181818181813</v>
      </c>
      <c r="L264" s="426">
        <f t="shared" si="848"/>
        <v>680.51685393258424</v>
      </c>
      <c r="M264" s="426">
        <f t="shared" si="848"/>
        <v>638.80769230769226</v>
      </c>
      <c r="N264" s="426">
        <f t="shared" si="848"/>
        <v>693.14583333333337</v>
      </c>
      <c r="O264" s="426">
        <f t="shared" si="848"/>
        <v>771.48387096774195</v>
      </c>
      <c r="P264" s="426">
        <f t="shared" si="848"/>
        <v>705.20792079207922</v>
      </c>
      <c r="Q264" s="426">
        <f t="shared" si="848"/>
        <v>784.12903225806451</v>
      </c>
      <c r="R264" s="426">
        <f t="shared" si="848"/>
        <v>720.39215686274508</v>
      </c>
      <c r="S264" s="426">
        <f t="shared" si="848"/>
        <v>674.22018348623851</v>
      </c>
      <c r="T264" s="426">
        <f t="shared" si="848"/>
        <v>734.46391752577324</v>
      </c>
      <c r="U264" s="426">
        <f t="shared" si="848"/>
        <v>767.61458333333337</v>
      </c>
      <c r="V264" s="426">
        <f t="shared" si="848"/>
        <v>723.95145631067965</v>
      </c>
      <c r="W264" s="426">
        <f t="shared" si="848"/>
        <v>891</v>
      </c>
      <c r="X264" s="426">
        <f t="shared" si="848"/>
        <v>892.18181818181813</v>
      </c>
      <c r="Y264" s="426">
        <f t="shared" si="848"/>
        <v>873.60416666666663</v>
      </c>
      <c r="Z264" s="426">
        <f t="shared" si="848"/>
        <v>859.64893617021278</v>
      </c>
      <c r="AA264" s="426">
        <f t="shared" si="848"/>
        <v>908.09523809523807</v>
      </c>
      <c r="AB264" s="426">
        <f t="shared" si="848"/>
        <v>958.2168674698795</v>
      </c>
      <c r="AC264" s="426">
        <f>AC263*1000/AC$199</f>
        <v>974.10638297872345</v>
      </c>
      <c r="AD264" s="426">
        <f>AD254+AD259</f>
        <v>956.59232423924436</v>
      </c>
      <c r="AE264" s="426">
        <f t="shared" ref="AE264:BV264" si="849">AE254+AE259</f>
        <v>961.8363823976913</v>
      </c>
      <c r="AF264" s="426">
        <f t="shared" si="849"/>
        <v>966.12393852269133</v>
      </c>
      <c r="AG264" s="426">
        <f t="shared" si="849"/>
        <v>970.43293242831624</v>
      </c>
      <c r="AH264" s="426">
        <f t="shared" si="849"/>
        <v>974.76347130346926</v>
      </c>
      <c r="AI264" s="426">
        <f t="shared" si="849"/>
        <v>976.70551072189619</v>
      </c>
      <c r="AJ264" s="426">
        <f t="shared" si="849"/>
        <v>981.07946324927275</v>
      </c>
      <c r="AK264" s="426">
        <f t="shared" si="849"/>
        <v>985.47528553928601</v>
      </c>
      <c r="AL264" s="426">
        <f t="shared" si="849"/>
        <v>989.89308694074953</v>
      </c>
      <c r="AM264" s="426">
        <f t="shared" si="849"/>
        <v>988.19053243841211</v>
      </c>
      <c r="AN264" s="426">
        <f t="shared" si="849"/>
        <v>992.65262229892517</v>
      </c>
      <c r="AO264" s="426">
        <f t="shared" si="849"/>
        <v>997.13702260874084</v>
      </c>
      <c r="AP264" s="426">
        <f t="shared" si="849"/>
        <v>1001.6438449201055</v>
      </c>
      <c r="AQ264" s="426">
        <f t="shared" si="849"/>
        <v>1003.9420890660072</v>
      </c>
      <c r="AR264" s="426">
        <f t="shared" si="849"/>
        <v>1008.4940922710433</v>
      </c>
      <c r="AS264" s="426">
        <f t="shared" si="849"/>
        <v>1013.0688554921046</v>
      </c>
      <c r="AT264" s="426">
        <f t="shared" si="849"/>
        <v>1017.6664925292712</v>
      </c>
      <c r="AU264" s="426">
        <f t="shared" si="849"/>
        <v>1024.5182300286435</v>
      </c>
      <c r="AV264" s="426">
        <f t="shared" si="849"/>
        <v>1029.1619583771078</v>
      </c>
      <c r="AW264" s="426">
        <f t="shared" si="849"/>
        <v>1033.8289053673143</v>
      </c>
      <c r="AX264" s="426">
        <f t="shared" si="849"/>
        <v>1038.5191870924718</v>
      </c>
      <c r="AY264" s="426">
        <f t="shared" si="849"/>
        <v>1043.2329202262551</v>
      </c>
      <c r="AZ264" s="426">
        <f t="shared" si="849"/>
        <v>1047.9702220257075</v>
      </c>
      <c r="BA264" s="426">
        <f t="shared" si="849"/>
        <v>1052.7312103341569</v>
      </c>
      <c r="BB264" s="426">
        <f t="shared" si="849"/>
        <v>1057.5160035841488</v>
      </c>
      <c r="BC264" s="426">
        <f t="shared" si="849"/>
        <v>1062.3247208003904</v>
      </c>
      <c r="BD264" s="426">
        <f t="shared" si="849"/>
        <v>1067.1574816027135</v>
      </c>
      <c r="BE264" s="426">
        <f t="shared" si="849"/>
        <v>1072.014406209048</v>
      </c>
      <c r="BF264" s="426">
        <f t="shared" si="849"/>
        <v>1076.8956154384143</v>
      </c>
      <c r="BG264" s="426">
        <f t="shared" si="849"/>
        <v>1081.8012307139272</v>
      </c>
      <c r="BH264" s="426">
        <f t="shared" si="849"/>
        <v>1086.7313740658178</v>
      </c>
      <c r="BI264" s="426">
        <f t="shared" si="849"/>
        <v>1091.6861681344681</v>
      </c>
      <c r="BJ264" s="426">
        <f t="shared" si="849"/>
        <v>1096.6657361734613</v>
      </c>
      <c r="BK264" s="426">
        <f t="shared" si="849"/>
        <v>1101.6702020526495</v>
      </c>
      <c r="BL264" s="426">
        <f t="shared" si="849"/>
        <v>1106.6996902612339</v>
      </c>
      <c r="BM264" s="426">
        <f t="shared" si="849"/>
        <v>1111.7543259108609</v>
      </c>
      <c r="BN264" s="426">
        <f t="shared" si="849"/>
        <v>1116.8342347387363</v>
      </c>
      <c r="BO264" s="426">
        <f t="shared" si="849"/>
        <v>1121.9395431107509</v>
      </c>
      <c r="BP264" s="426">
        <f t="shared" si="849"/>
        <v>1127.0703780246256</v>
      </c>
      <c r="BQ264" s="426">
        <f t="shared" si="849"/>
        <v>1132.2268671130696</v>
      </c>
      <c r="BR264" s="426">
        <f t="shared" si="849"/>
        <v>1137.4091386469559</v>
      </c>
      <c r="BS264" s="426">
        <f t="shared" si="849"/>
        <v>1142.6173215385115</v>
      </c>
      <c r="BT264" s="426">
        <f t="shared" si="849"/>
        <v>1147.851545344525</v>
      </c>
      <c r="BU264" s="426">
        <f t="shared" si="849"/>
        <v>1153.1119402695685</v>
      </c>
      <c r="BV264" s="426">
        <f t="shared" si="849"/>
        <v>1158.3986371692374</v>
      </c>
    </row>
    <row r="265" spans="1:74" x14ac:dyDescent="0.35">
      <c r="A265" s="5" t="s">
        <v>82</v>
      </c>
      <c r="B265" s="461" t="s">
        <v>436</v>
      </c>
      <c r="C265" s="428">
        <f>C338</f>
        <v>875</v>
      </c>
      <c r="D265" s="428">
        <f t="shared" ref="D265:AC265" si="850">D338</f>
        <v>848</v>
      </c>
      <c r="E265" s="428">
        <f t="shared" si="850"/>
        <v>861</v>
      </c>
      <c r="F265" s="428">
        <f t="shared" si="850"/>
        <v>828</v>
      </c>
      <c r="G265" s="428">
        <f t="shared" si="850"/>
        <v>761</v>
      </c>
      <c r="H265" s="428">
        <f t="shared" si="850"/>
        <v>802</v>
      </c>
      <c r="I265" s="428">
        <f t="shared" si="850"/>
        <v>747</v>
      </c>
      <c r="J265" s="428">
        <f t="shared" si="850"/>
        <v>802</v>
      </c>
      <c r="K265" s="428">
        <f t="shared" si="850"/>
        <v>691</v>
      </c>
      <c r="L265" s="428">
        <f t="shared" si="850"/>
        <v>679</v>
      </c>
      <c r="M265" s="428">
        <f t="shared" si="850"/>
        <v>624</v>
      </c>
      <c r="N265" s="428">
        <f t="shared" si="850"/>
        <v>686</v>
      </c>
      <c r="O265" s="428">
        <f t="shared" si="850"/>
        <v>766</v>
      </c>
      <c r="P265" s="428">
        <f t="shared" si="850"/>
        <v>698</v>
      </c>
      <c r="Q265" s="428">
        <f t="shared" si="850"/>
        <v>779</v>
      </c>
      <c r="R265" s="428">
        <f t="shared" si="850"/>
        <v>715</v>
      </c>
      <c r="S265" s="428">
        <f t="shared" si="850"/>
        <v>665</v>
      </c>
      <c r="T265" s="428">
        <f t="shared" si="850"/>
        <v>728</v>
      </c>
      <c r="U265" s="428">
        <f t="shared" si="850"/>
        <v>762</v>
      </c>
      <c r="V265" s="428">
        <f t="shared" si="850"/>
        <v>723</v>
      </c>
      <c r="W265" s="428">
        <f t="shared" si="850"/>
        <v>883</v>
      </c>
      <c r="X265" s="428">
        <f t="shared" si="850"/>
        <v>887</v>
      </c>
      <c r="Y265" s="428">
        <f t="shared" si="850"/>
        <v>866</v>
      </c>
      <c r="Z265" s="428">
        <f t="shared" si="850"/>
        <v>848</v>
      </c>
      <c r="AA265" s="428">
        <f t="shared" si="850"/>
        <v>909</v>
      </c>
      <c r="AB265" s="428">
        <f t="shared" si="850"/>
        <v>952</v>
      </c>
      <c r="AC265" s="428">
        <f t="shared" si="850"/>
        <v>954</v>
      </c>
      <c r="AD265" s="428">
        <f>AD264</f>
        <v>956.59232423924436</v>
      </c>
      <c r="AE265" s="428">
        <f t="shared" ref="AE265:BV265" si="851">AE264</f>
        <v>961.8363823976913</v>
      </c>
      <c r="AF265" s="428">
        <f t="shared" si="851"/>
        <v>966.12393852269133</v>
      </c>
      <c r="AG265" s="428">
        <f t="shared" si="851"/>
        <v>970.43293242831624</v>
      </c>
      <c r="AH265" s="428">
        <f t="shared" si="851"/>
        <v>974.76347130346926</v>
      </c>
      <c r="AI265" s="428">
        <f t="shared" si="851"/>
        <v>976.70551072189619</v>
      </c>
      <c r="AJ265" s="428">
        <f t="shared" si="851"/>
        <v>981.07946324927275</v>
      </c>
      <c r="AK265" s="428">
        <f t="shared" si="851"/>
        <v>985.47528553928601</v>
      </c>
      <c r="AL265" s="428">
        <f t="shared" si="851"/>
        <v>989.89308694074953</v>
      </c>
      <c r="AM265" s="428">
        <f t="shared" si="851"/>
        <v>988.19053243841211</v>
      </c>
      <c r="AN265" s="428">
        <f t="shared" si="851"/>
        <v>992.65262229892517</v>
      </c>
      <c r="AO265" s="428">
        <f t="shared" si="851"/>
        <v>997.13702260874084</v>
      </c>
      <c r="AP265" s="428">
        <f t="shared" si="851"/>
        <v>1001.6438449201055</v>
      </c>
      <c r="AQ265" s="428">
        <f t="shared" si="851"/>
        <v>1003.9420890660072</v>
      </c>
      <c r="AR265" s="428">
        <f t="shared" si="851"/>
        <v>1008.4940922710433</v>
      </c>
      <c r="AS265" s="428">
        <f t="shared" si="851"/>
        <v>1013.0688554921046</v>
      </c>
      <c r="AT265" s="428">
        <f t="shared" si="851"/>
        <v>1017.6664925292712</v>
      </c>
      <c r="AU265" s="428">
        <f t="shared" si="851"/>
        <v>1024.5182300286435</v>
      </c>
      <c r="AV265" s="428">
        <f t="shared" si="851"/>
        <v>1029.1619583771078</v>
      </c>
      <c r="AW265" s="428">
        <f t="shared" si="851"/>
        <v>1033.8289053673143</v>
      </c>
      <c r="AX265" s="428">
        <f t="shared" si="851"/>
        <v>1038.5191870924718</v>
      </c>
      <c r="AY265" s="428">
        <f t="shared" si="851"/>
        <v>1043.2329202262551</v>
      </c>
      <c r="AZ265" s="428">
        <f t="shared" si="851"/>
        <v>1047.9702220257075</v>
      </c>
      <c r="BA265" s="428">
        <f t="shared" si="851"/>
        <v>1052.7312103341569</v>
      </c>
      <c r="BB265" s="428">
        <f t="shared" si="851"/>
        <v>1057.5160035841488</v>
      </c>
      <c r="BC265" s="428">
        <f t="shared" si="851"/>
        <v>1062.3247208003904</v>
      </c>
      <c r="BD265" s="428">
        <f t="shared" si="851"/>
        <v>1067.1574816027135</v>
      </c>
      <c r="BE265" s="428">
        <f t="shared" si="851"/>
        <v>1072.014406209048</v>
      </c>
      <c r="BF265" s="428">
        <f t="shared" si="851"/>
        <v>1076.8956154384143</v>
      </c>
      <c r="BG265" s="428">
        <f t="shared" si="851"/>
        <v>1081.8012307139272</v>
      </c>
      <c r="BH265" s="428">
        <f t="shared" si="851"/>
        <v>1086.7313740658178</v>
      </c>
      <c r="BI265" s="428">
        <f t="shared" si="851"/>
        <v>1091.6861681344681</v>
      </c>
      <c r="BJ265" s="428">
        <f t="shared" si="851"/>
        <v>1096.6657361734613</v>
      </c>
      <c r="BK265" s="428">
        <f t="shared" si="851"/>
        <v>1101.6702020526495</v>
      </c>
      <c r="BL265" s="428">
        <f t="shared" si="851"/>
        <v>1106.6996902612339</v>
      </c>
      <c r="BM265" s="428">
        <f t="shared" si="851"/>
        <v>1111.7543259108609</v>
      </c>
      <c r="BN265" s="428">
        <f t="shared" si="851"/>
        <v>1116.8342347387363</v>
      </c>
      <c r="BO265" s="428">
        <f t="shared" si="851"/>
        <v>1121.9395431107509</v>
      </c>
      <c r="BP265" s="428">
        <f t="shared" si="851"/>
        <v>1127.0703780246256</v>
      </c>
      <c r="BQ265" s="428">
        <f t="shared" si="851"/>
        <v>1132.2268671130696</v>
      </c>
      <c r="BR265" s="428">
        <f t="shared" si="851"/>
        <v>1137.4091386469559</v>
      </c>
      <c r="BS265" s="428">
        <f t="shared" si="851"/>
        <v>1142.6173215385115</v>
      </c>
      <c r="BT265" s="428">
        <f t="shared" si="851"/>
        <v>1147.851545344525</v>
      </c>
      <c r="BU265" s="428">
        <f t="shared" si="851"/>
        <v>1153.1119402695685</v>
      </c>
      <c r="BV265" s="428">
        <f t="shared" si="851"/>
        <v>1158.3986371692374</v>
      </c>
    </row>
    <row r="266" spans="1:74" x14ac:dyDescent="0.35">
      <c r="A266" s="5"/>
      <c r="B266" s="462" t="s">
        <v>406</v>
      </c>
      <c r="C266" s="427">
        <f>C265/C264-1</f>
        <v>-3.7505860290669712E-3</v>
      </c>
      <c r="D266" s="427">
        <f t="shared" ref="D266:AB266" si="852">D265/D264-1</f>
        <v>-1.3312852022530075E-3</v>
      </c>
      <c r="E266" s="427">
        <f t="shared" si="852"/>
        <v>-1.3255457520401026E-2</v>
      </c>
      <c r="F266" s="427">
        <f t="shared" si="852"/>
        <v>-5.7073466909532966E-3</v>
      </c>
      <c r="G266" s="427">
        <f t="shared" si="852"/>
        <v>-1.2976097438694989E-3</v>
      </c>
      <c r="H266" s="427">
        <f t="shared" si="852"/>
        <v>1.7261946530067185E-3</v>
      </c>
      <c r="I266" s="427">
        <f t="shared" si="852"/>
        <v>-3.7517138227596281E-3</v>
      </c>
      <c r="J266" s="427">
        <f t="shared" si="852"/>
        <v>-2.348234475560973E-2</v>
      </c>
      <c r="K266" s="427">
        <f t="shared" si="852"/>
        <v>-6.0154308879298846E-3</v>
      </c>
      <c r="L266" s="427">
        <f t="shared" si="852"/>
        <v>-2.2289733513852772E-3</v>
      </c>
      <c r="M266" s="427">
        <f t="shared" si="852"/>
        <v>-2.3180203504124197E-2</v>
      </c>
      <c r="N266" s="427">
        <f t="shared" si="852"/>
        <v>-1.0309278350515538E-2</v>
      </c>
      <c r="O266" s="427">
        <f t="shared" si="852"/>
        <v>-7.108212075597975E-3</v>
      </c>
      <c r="P266" s="427">
        <f t="shared" si="852"/>
        <v>-1.0220986718333158E-2</v>
      </c>
      <c r="Q266" s="427">
        <f t="shared" si="852"/>
        <v>-6.5410564423235007E-3</v>
      </c>
      <c r="R266" s="427">
        <f t="shared" si="852"/>
        <v>-7.4850299401197917E-3</v>
      </c>
      <c r="S266" s="427">
        <f t="shared" si="852"/>
        <v>-1.3675329976867601E-2</v>
      </c>
      <c r="T266" s="427">
        <f t="shared" si="852"/>
        <v>-8.8008646463513251E-3</v>
      </c>
      <c r="U266" s="427">
        <f t="shared" si="852"/>
        <v>-7.3143260371009156E-3</v>
      </c>
      <c r="V266" s="427">
        <f t="shared" si="852"/>
        <v>-1.3142542947953695E-3</v>
      </c>
      <c r="W266" s="427">
        <f t="shared" si="852"/>
        <v>-8.9786756453422711E-3</v>
      </c>
      <c r="X266" s="427">
        <f t="shared" si="852"/>
        <v>-5.8080293458324661E-3</v>
      </c>
      <c r="Y266" s="427">
        <f t="shared" si="852"/>
        <v>-8.704361719886422E-3</v>
      </c>
      <c r="Z266" s="427">
        <f t="shared" si="852"/>
        <v>-1.3550806242033531E-2</v>
      </c>
      <c r="AA266" s="427">
        <f t="shared" si="852"/>
        <v>9.963293130572648E-4</v>
      </c>
      <c r="AB266" s="427">
        <f t="shared" si="852"/>
        <v>-6.4879545340240652E-3</v>
      </c>
      <c r="AC266" s="427">
        <f>AC265/AC264-1</f>
        <v>-2.0640849223510949E-2</v>
      </c>
      <c r="AD266" s="427">
        <f>AD265/AD264-1</f>
        <v>0</v>
      </c>
      <c r="AE266" s="427">
        <f t="shared" ref="AE266:BV266" si="853">AE265/AE264-1</f>
        <v>0</v>
      </c>
      <c r="AF266" s="427">
        <f t="shared" si="853"/>
        <v>0</v>
      </c>
      <c r="AG266" s="427">
        <f t="shared" si="853"/>
        <v>0</v>
      </c>
      <c r="AH266" s="427">
        <f t="shared" si="853"/>
        <v>0</v>
      </c>
      <c r="AI266" s="427">
        <f t="shared" si="853"/>
        <v>0</v>
      </c>
      <c r="AJ266" s="427">
        <f t="shared" si="853"/>
        <v>0</v>
      </c>
      <c r="AK266" s="427">
        <f t="shared" si="853"/>
        <v>0</v>
      </c>
      <c r="AL266" s="427">
        <f t="shared" si="853"/>
        <v>0</v>
      </c>
      <c r="AM266" s="427">
        <f t="shared" si="853"/>
        <v>0</v>
      </c>
      <c r="AN266" s="427">
        <f t="shared" si="853"/>
        <v>0</v>
      </c>
      <c r="AO266" s="427">
        <f t="shared" si="853"/>
        <v>0</v>
      </c>
      <c r="AP266" s="427">
        <f t="shared" si="853"/>
        <v>0</v>
      </c>
      <c r="AQ266" s="427">
        <f t="shared" si="853"/>
        <v>0</v>
      </c>
      <c r="AR266" s="427">
        <f t="shared" si="853"/>
        <v>0</v>
      </c>
      <c r="AS266" s="427">
        <f t="shared" si="853"/>
        <v>0</v>
      </c>
      <c r="AT266" s="427">
        <f t="shared" si="853"/>
        <v>0</v>
      </c>
      <c r="AU266" s="427">
        <f t="shared" si="853"/>
        <v>0</v>
      </c>
      <c r="AV266" s="427">
        <f t="shared" si="853"/>
        <v>0</v>
      </c>
      <c r="AW266" s="427">
        <f t="shared" si="853"/>
        <v>0</v>
      </c>
      <c r="AX266" s="427">
        <f t="shared" si="853"/>
        <v>0</v>
      </c>
      <c r="AY266" s="427">
        <f t="shared" si="853"/>
        <v>0</v>
      </c>
      <c r="AZ266" s="427">
        <f t="shared" si="853"/>
        <v>0</v>
      </c>
      <c r="BA266" s="427">
        <f t="shared" si="853"/>
        <v>0</v>
      </c>
      <c r="BB266" s="427">
        <f t="shared" si="853"/>
        <v>0</v>
      </c>
      <c r="BC266" s="427">
        <f t="shared" si="853"/>
        <v>0</v>
      </c>
      <c r="BD266" s="427">
        <f t="shared" si="853"/>
        <v>0</v>
      </c>
      <c r="BE266" s="427">
        <f t="shared" si="853"/>
        <v>0</v>
      </c>
      <c r="BF266" s="427">
        <f t="shared" si="853"/>
        <v>0</v>
      </c>
      <c r="BG266" s="427">
        <f t="shared" si="853"/>
        <v>0</v>
      </c>
      <c r="BH266" s="427">
        <f t="shared" si="853"/>
        <v>0</v>
      </c>
      <c r="BI266" s="427">
        <f t="shared" si="853"/>
        <v>0</v>
      </c>
      <c r="BJ266" s="427">
        <f t="shared" si="853"/>
        <v>0</v>
      </c>
      <c r="BK266" s="427">
        <f t="shared" si="853"/>
        <v>0</v>
      </c>
      <c r="BL266" s="427">
        <f t="shared" si="853"/>
        <v>0</v>
      </c>
      <c r="BM266" s="427">
        <f t="shared" si="853"/>
        <v>0</v>
      </c>
      <c r="BN266" s="427">
        <f t="shared" si="853"/>
        <v>0</v>
      </c>
      <c r="BO266" s="427">
        <f t="shared" si="853"/>
        <v>0</v>
      </c>
      <c r="BP266" s="427">
        <f t="shared" si="853"/>
        <v>0</v>
      </c>
      <c r="BQ266" s="427">
        <f t="shared" si="853"/>
        <v>0</v>
      </c>
      <c r="BR266" s="427">
        <f t="shared" si="853"/>
        <v>0</v>
      </c>
      <c r="BS266" s="427">
        <f t="shared" si="853"/>
        <v>0</v>
      </c>
      <c r="BT266" s="427">
        <f t="shared" si="853"/>
        <v>0</v>
      </c>
      <c r="BU266" s="427">
        <f t="shared" si="853"/>
        <v>0</v>
      </c>
      <c r="BV266" s="427">
        <f t="shared" si="853"/>
        <v>0</v>
      </c>
    </row>
    <row r="267" spans="1:74" x14ac:dyDescent="0.35">
      <c r="A267" s="5"/>
      <c r="B267" s="70"/>
      <c r="C267" s="317"/>
      <c r="D267" s="318"/>
      <c r="E267" s="428"/>
      <c r="F267" s="318"/>
      <c r="G267" s="318"/>
      <c r="H267" s="318"/>
      <c r="I267" s="318"/>
      <c r="J267" s="318"/>
      <c r="K267" s="318"/>
      <c r="L267" s="318"/>
      <c r="M267" s="318"/>
      <c r="N267" s="318"/>
      <c r="O267" s="318"/>
      <c r="P267" s="318"/>
      <c r="Q267" s="110"/>
      <c r="R267" s="110"/>
      <c r="S267" s="318"/>
      <c r="T267" s="109"/>
      <c r="U267" s="110"/>
      <c r="V267" s="110"/>
      <c r="W267" s="110"/>
      <c r="X267" s="110"/>
      <c r="Y267" s="110"/>
      <c r="Z267" s="110"/>
      <c r="AA267" s="110"/>
      <c r="AB267" s="110"/>
      <c r="AC267" s="110"/>
      <c r="AD267" s="110"/>
    </row>
    <row r="268" spans="1:74" x14ac:dyDescent="0.35">
      <c r="A268" s="5"/>
      <c r="B268" s="464"/>
      <c r="C268" s="317"/>
      <c r="D268" s="317"/>
      <c r="E268" s="317"/>
      <c r="F268" s="317"/>
      <c r="G268" s="318"/>
      <c r="H268" s="474"/>
      <c r="I268" s="318"/>
      <c r="J268" s="318"/>
      <c r="K268" s="318"/>
      <c r="L268" s="318"/>
      <c r="M268" s="318"/>
      <c r="N268" s="318"/>
      <c r="O268" s="318"/>
      <c r="P268" s="318"/>
      <c r="Q268" s="110"/>
      <c r="R268" s="110"/>
      <c r="S268" s="318"/>
      <c r="T268" s="109"/>
      <c r="U268" s="110"/>
      <c r="V268" s="110"/>
      <c r="W268" s="110"/>
      <c r="X268" s="110"/>
      <c r="Y268" s="110"/>
      <c r="Z268" s="110"/>
      <c r="AA268" s="110"/>
      <c r="AB268" s="110"/>
      <c r="AC268" s="110"/>
      <c r="AD268" s="110"/>
    </row>
    <row r="269" spans="1:74" x14ac:dyDescent="0.35">
      <c r="A269" s="5" t="s">
        <v>400</v>
      </c>
      <c r="B269" s="69" t="s">
        <v>397</v>
      </c>
      <c r="C269" s="451">
        <f>C263+C238</f>
        <v>80624</v>
      </c>
      <c r="D269" s="451">
        <f>D263+D238</f>
        <v>84120</v>
      </c>
      <c r="E269" s="451">
        <f>E263+E238</f>
        <v>90223</v>
      </c>
      <c r="F269" s="451">
        <f>F263+F238</f>
        <v>84015</v>
      </c>
      <c r="G269" s="451">
        <f t="shared" ref="G269:AB269" si="854">G263+G238</f>
        <v>81017</v>
      </c>
      <c r="H269" s="451">
        <f t="shared" si="854"/>
        <v>87255</v>
      </c>
      <c r="I269" s="451">
        <f t="shared" si="854"/>
        <v>93730</v>
      </c>
      <c r="J269" s="451">
        <f t="shared" si="854"/>
        <v>98186</v>
      </c>
      <c r="K269" s="451">
        <f t="shared" si="854"/>
        <v>94676</v>
      </c>
      <c r="L269" s="451">
        <f t="shared" si="854"/>
        <v>92366</v>
      </c>
      <c r="M269" s="451">
        <f t="shared" si="854"/>
        <v>83336</v>
      </c>
      <c r="N269" s="451">
        <f t="shared" si="854"/>
        <v>89842</v>
      </c>
      <c r="O269" s="451">
        <f t="shared" si="854"/>
        <v>88748</v>
      </c>
      <c r="P269" s="451">
        <f t="shared" si="854"/>
        <v>89526</v>
      </c>
      <c r="Q269" s="451">
        <f>Q263+Q238</f>
        <v>85024</v>
      </c>
      <c r="R269" s="451">
        <f t="shared" si="854"/>
        <v>94380</v>
      </c>
      <c r="S269" s="451">
        <f t="shared" si="854"/>
        <v>97790</v>
      </c>
      <c r="T269" s="451">
        <f t="shared" si="854"/>
        <v>95443</v>
      </c>
      <c r="U269" s="451">
        <f t="shared" si="854"/>
        <v>92291</v>
      </c>
      <c r="V269" s="451">
        <f t="shared" si="854"/>
        <v>109967</v>
      </c>
      <c r="W269" s="451">
        <f t="shared" si="854"/>
        <v>90390</v>
      </c>
      <c r="X269" s="451">
        <f t="shared" si="854"/>
        <v>88912</v>
      </c>
      <c r="Y269" s="451">
        <f t="shared" si="854"/>
        <v>92466</v>
      </c>
      <c r="Z269" s="451">
        <f t="shared" si="854"/>
        <v>90607</v>
      </c>
      <c r="AA269" s="451">
        <f t="shared" si="854"/>
        <v>81880</v>
      </c>
      <c r="AB269" s="451">
        <f t="shared" si="854"/>
        <v>88432</v>
      </c>
      <c r="AC269" s="451">
        <f>AC263+AC238</f>
        <v>97666</v>
      </c>
      <c r="AD269" s="451">
        <f>AD263+AD238</f>
        <v>101939.46066631688</v>
      </c>
      <c r="AE269" s="451">
        <f t="shared" ref="AE269:BV269" si="855">AE263+AE238</f>
        <v>100686.29322815221</v>
      </c>
      <c r="AF269" s="451">
        <f t="shared" si="855"/>
        <v>101062.80544304402</v>
      </c>
      <c r="AG269" s="451">
        <f t="shared" si="855"/>
        <v>111641.22820190401</v>
      </c>
      <c r="AH269" s="451">
        <f t="shared" si="855"/>
        <v>117654.68136101298</v>
      </c>
      <c r="AI269" s="451">
        <f t="shared" si="855"/>
        <v>100061.28692814923</v>
      </c>
      <c r="AJ269" s="451">
        <f t="shared" si="855"/>
        <v>100436.94287541293</v>
      </c>
      <c r="AK269" s="451">
        <f t="shared" si="855"/>
        <v>110940.37654463385</v>
      </c>
      <c r="AL269" s="451">
        <f t="shared" si="855"/>
        <v>116912.37301140084</v>
      </c>
      <c r="AM269" s="451">
        <f t="shared" si="855"/>
        <v>101268.50010853561</v>
      </c>
      <c r="AN269" s="451">
        <f t="shared" si="855"/>
        <v>104079.97405780898</v>
      </c>
      <c r="AO269" s="451">
        <f t="shared" si="855"/>
        <v>114737.14966871165</v>
      </c>
      <c r="AP269" s="451">
        <f t="shared" si="855"/>
        <v>120798.70596256759</v>
      </c>
      <c r="AQ269" s="451">
        <f t="shared" si="855"/>
        <v>89936.137556973918</v>
      </c>
      <c r="AR269" s="451">
        <f t="shared" si="855"/>
        <v>90317.190708088994</v>
      </c>
      <c r="AS269" s="451">
        <f t="shared" si="855"/>
        <v>100833.76891393335</v>
      </c>
      <c r="AT269" s="451">
        <f t="shared" si="855"/>
        <v>106816.42426592053</v>
      </c>
      <c r="AU269" s="451">
        <f t="shared" si="855"/>
        <v>126548.36128011686</v>
      </c>
      <c r="AV269" s="451">
        <f t="shared" si="855"/>
        <v>127064.10960070309</v>
      </c>
      <c r="AW269" s="451">
        <f t="shared" si="855"/>
        <v>141303.15497785798</v>
      </c>
      <c r="AX269" s="451">
        <f t="shared" si="855"/>
        <v>149403.32354455008</v>
      </c>
      <c r="AY269" s="451">
        <f t="shared" si="855"/>
        <v>106137.2598964847</v>
      </c>
      <c r="AZ269" s="451">
        <f t="shared" si="855"/>
        <v>106569.04974402867</v>
      </c>
      <c r="BA269" s="451">
        <f t="shared" si="855"/>
        <v>118467.00912090624</v>
      </c>
      <c r="BB269" s="451">
        <f t="shared" si="855"/>
        <v>125235.94493519746</v>
      </c>
      <c r="BC269" s="451">
        <f t="shared" si="855"/>
        <v>20826.249117756874</v>
      </c>
      <c r="BD269" s="451">
        <f t="shared" si="855"/>
        <v>20907.891794903007</v>
      </c>
      <c r="BE269" s="451">
        <f t="shared" si="855"/>
        <v>23153.269239626094</v>
      </c>
      <c r="BF269" s="451">
        <f t="shared" si="855"/>
        <v>24430.800229528322</v>
      </c>
      <c r="BG269" s="451">
        <f t="shared" si="855"/>
        <v>22117.656419454113</v>
      </c>
      <c r="BH269" s="451">
        <f t="shared" si="855"/>
        <v>22205.28741022688</v>
      </c>
      <c r="BI269" s="451">
        <f t="shared" si="855"/>
        <v>24610.850342141566</v>
      </c>
      <c r="BJ269" s="451">
        <f t="shared" si="855"/>
        <v>25979.626507687804</v>
      </c>
      <c r="BK269" s="451">
        <f t="shared" si="855"/>
        <v>19049.142668551853</v>
      </c>
      <c r="BL269" s="451">
        <f t="shared" si="855"/>
        <v>19123.067835246144</v>
      </c>
      <c r="BM269" s="451">
        <f t="shared" si="855"/>
        <v>21148.663583747169</v>
      </c>
      <c r="BN269" s="451">
        <f t="shared" si="855"/>
        <v>22301.324498592207</v>
      </c>
      <c r="BO269" s="451">
        <f t="shared" si="855"/>
        <v>17606.595120991293</v>
      </c>
      <c r="BP269" s="451">
        <f t="shared" si="855"/>
        <v>17674.125198604394</v>
      </c>
      <c r="BQ269" s="451">
        <f t="shared" si="855"/>
        <v>19521.153380290092</v>
      </c>
      <c r="BR269" s="451">
        <f t="shared" si="855"/>
        <v>20572.279561904743</v>
      </c>
      <c r="BS269" s="451">
        <f t="shared" si="855"/>
        <v>19453.839731296543</v>
      </c>
      <c r="BT269" s="451">
        <f t="shared" si="855"/>
        <v>19529.879344490895</v>
      </c>
      <c r="BU269" s="451">
        <f t="shared" si="855"/>
        <v>21605.968948366961</v>
      </c>
      <c r="BV269" s="451">
        <f t="shared" si="855"/>
        <v>22787.538895349073</v>
      </c>
    </row>
    <row r="270" spans="1:74" x14ac:dyDescent="0.35">
      <c r="A270" s="5" t="s">
        <v>82</v>
      </c>
      <c r="B270" s="69" t="s">
        <v>401</v>
      </c>
      <c r="C270" s="429">
        <f t="shared" ref="C270:V270" si="856">C264+C240</f>
        <v>1168.5718954248366</v>
      </c>
      <c r="D270" s="429">
        <f t="shared" si="856"/>
        <v>912.9602220166513</v>
      </c>
      <c r="E270" s="429">
        <f t="shared" si="856"/>
        <v>1052.3642448582209</v>
      </c>
      <c r="F270" s="429">
        <f t="shared" si="856"/>
        <v>933.77321715202936</v>
      </c>
      <c r="G270" s="429">
        <f t="shared" si="856"/>
        <v>907.04370909988882</v>
      </c>
      <c r="H270" s="429">
        <f t="shared" si="856"/>
        <v>986.66448915599688</v>
      </c>
      <c r="I270" s="429">
        <f t="shared" si="856"/>
        <v>868.23413674372853</v>
      </c>
      <c r="J270" s="429">
        <f t="shared" si="856"/>
        <v>954.36842105263167</v>
      </c>
      <c r="K270" s="429">
        <f t="shared" si="856"/>
        <v>1044.1401515151515</v>
      </c>
      <c r="L270" s="429">
        <f t="shared" si="856"/>
        <v>1026.1690278456276</v>
      </c>
      <c r="M270" s="429">
        <f t="shared" si="856"/>
        <v>772.93467643467636</v>
      </c>
      <c r="N270" s="429">
        <f t="shared" si="856"/>
        <v>904.96401515151524</v>
      </c>
      <c r="O270" s="429">
        <f t="shared" si="856"/>
        <v>936.5324146570623</v>
      </c>
      <c r="P270" s="429">
        <f t="shared" si="856"/>
        <v>864.33835557468797</v>
      </c>
      <c r="Q270" s="429">
        <f>Q264+Q240</f>
        <v>902.75648323845667</v>
      </c>
      <c r="R270" s="429">
        <f t="shared" si="856"/>
        <v>905.34790907513445</v>
      </c>
      <c r="S270" s="429">
        <f t="shared" si="856"/>
        <v>870.18792542172241</v>
      </c>
      <c r="T270" s="429">
        <f t="shared" si="856"/>
        <v>958.53799159984737</v>
      </c>
      <c r="U270" s="429">
        <f t="shared" si="856"/>
        <v>941.44635903426797</v>
      </c>
      <c r="V270" s="429">
        <f t="shared" si="856"/>
        <v>1061.0943134535369</v>
      </c>
      <c r="W270" s="429">
        <f t="shared" ref="W270:AD270" si="857">W264+W240</f>
        <v>991</v>
      </c>
      <c r="X270" s="429">
        <f t="shared" si="857"/>
        <v>1000.5151515151515</v>
      </c>
      <c r="Y270" s="429">
        <f t="shared" si="857"/>
        <v>954.73624213836479</v>
      </c>
      <c r="Z270" s="429">
        <f t="shared" si="857"/>
        <v>949.55719305094669</v>
      </c>
      <c r="AA270" s="429">
        <f t="shared" si="857"/>
        <v>975.56511761331035</v>
      </c>
      <c r="AB270" s="429">
        <f t="shared" si="857"/>
        <v>1058.2168674698796</v>
      </c>
      <c r="AC270" s="429">
        <f t="shared" si="857"/>
        <v>1028.5706686930091</v>
      </c>
      <c r="AD270" s="429">
        <f t="shared" si="857"/>
        <v>1012.0468696937899</v>
      </c>
      <c r="AE270" s="429">
        <f t="shared" ref="AE270:BV270" si="858">AE264+AE240</f>
        <v>1117.6653726715235</v>
      </c>
      <c r="AF270" s="429">
        <f t="shared" si="858"/>
        <v>1121.9529287965236</v>
      </c>
      <c r="AG270" s="429">
        <f t="shared" si="858"/>
        <v>1109.7800102693393</v>
      </c>
      <c r="AH270" s="429">
        <f t="shared" si="858"/>
        <v>1106.5097994440728</v>
      </c>
      <c r="AI270" s="429">
        <f t="shared" si="858"/>
        <v>1136.0368860773262</v>
      </c>
      <c r="AJ270" s="429">
        <f t="shared" si="858"/>
        <v>1140.4108386047028</v>
      </c>
      <c r="AK270" s="429">
        <f t="shared" si="858"/>
        <v>1127.9543038859686</v>
      </c>
      <c r="AL270" s="429">
        <f t="shared" si="858"/>
        <v>1124.6005224685223</v>
      </c>
      <c r="AM270" s="429">
        <f t="shared" si="858"/>
        <v>1147.0045755205051</v>
      </c>
      <c r="AN270" s="429">
        <f t="shared" si="858"/>
        <v>1176.8169990011224</v>
      </c>
      <c r="AO270" s="429">
        <f t="shared" si="858"/>
        <v>1161.822474852052</v>
      </c>
      <c r="AP270" s="429">
        <f t="shared" si="858"/>
        <v>1157.3464543137814</v>
      </c>
      <c r="AQ270" s="429">
        <f t="shared" si="858"/>
        <v>1057.9671888048078</v>
      </c>
      <c r="AR270" s="429">
        <f t="shared" si="858"/>
        <v>1062.5191920098441</v>
      </c>
      <c r="AS270" s="429">
        <f t="shared" si="858"/>
        <v>1061.3797619893014</v>
      </c>
      <c r="AT270" s="429">
        <f t="shared" si="858"/>
        <v>1063.3422586720753</v>
      </c>
      <c r="AU270" s="429">
        <f t="shared" si="858"/>
        <v>1118.356512997135</v>
      </c>
      <c r="AV270" s="429">
        <f t="shared" si="858"/>
        <v>1123.0002413455993</v>
      </c>
      <c r="AW270" s="429">
        <f t="shared" si="858"/>
        <v>1117.741985329523</v>
      </c>
      <c r="AX270" s="429">
        <f t="shared" si="858"/>
        <v>1117.8551899658328</v>
      </c>
      <c r="AY270" s="429">
        <f t="shared" si="858"/>
        <v>1142.7646766329453</v>
      </c>
      <c r="AZ270" s="429">
        <f t="shared" si="858"/>
        <v>1147.5019784323977</v>
      </c>
      <c r="BA270" s="429">
        <f t="shared" si="858"/>
        <v>1141.7355694286011</v>
      </c>
      <c r="BB270" s="429">
        <f t="shared" si="858"/>
        <v>1141.6655794552598</v>
      </c>
      <c r="BC270" s="429">
        <f t="shared" si="858"/>
        <v>1206.1662649553493</v>
      </c>
      <c r="BD270" s="429">
        <f t="shared" si="858"/>
        <v>1210.9990257576724</v>
      </c>
      <c r="BE270" s="429">
        <f t="shared" si="858"/>
        <v>1200.6419408860786</v>
      </c>
      <c r="BF270" s="429">
        <f t="shared" si="858"/>
        <v>1198.507102769425</v>
      </c>
      <c r="BG270" s="429">
        <f t="shared" si="858"/>
        <v>1218.5136909913624</v>
      </c>
      <c r="BH270" s="429">
        <f t="shared" si="858"/>
        <v>1223.443834343253</v>
      </c>
      <c r="BI270" s="429">
        <f t="shared" si="858"/>
        <v>1213.9386566517899</v>
      </c>
      <c r="BJ270" s="429">
        <f t="shared" si="858"/>
        <v>1212.2499071352927</v>
      </c>
      <c r="BK270" s="429">
        <f t="shared" si="858"/>
        <v>1266.9949066610297</v>
      </c>
      <c r="BL270" s="429">
        <f t="shared" si="858"/>
        <v>1272.0243948696141</v>
      </c>
      <c r="BM270" s="429">
        <f t="shared" si="858"/>
        <v>1259.5927636856625</v>
      </c>
      <c r="BN270" s="429">
        <f t="shared" si="858"/>
        <v>1256.6087577258213</v>
      </c>
      <c r="BO270" s="429">
        <f t="shared" si="858"/>
        <v>1306.5673309262402</v>
      </c>
      <c r="BP270" s="429">
        <f t="shared" si="858"/>
        <v>1311.6981658401148</v>
      </c>
      <c r="BQ270" s="429">
        <f t="shared" si="858"/>
        <v>1297.3267158326896</v>
      </c>
      <c r="BR270" s="429">
        <f t="shared" si="858"/>
        <v>1293.5035410727785</v>
      </c>
      <c r="BS270" s="429">
        <f t="shared" si="858"/>
        <v>1309.8875549641223</v>
      </c>
      <c r="BT270" s="429">
        <f t="shared" si="858"/>
        <v>1315.1217787701357</v>
      </c>
      <c r="BU270" s="429">
        <f t="shared" si="858"/>
        <v>1302.6901297751629</v>
      </c>
      <c r="BV270" s="429">
        <f t="shared" si="858"/>
        <v>1299.8180163381628</v>
      </c>
    </row>
    <row r="271" spans="1:74" x14ac:dyDescent="0.35">
      <c r="A271" s="5" t="s">
        <v>82</v>
      </c>
      <c r="B271" s="461" t="s">
        <v>403</v>
      </c>
      <c r="C271" s="430">
        <f>C339</f>
        <v>1233</v>
      </c>
      <c r="D271" s="430">
        <f>D339</f>
        <v>941</v>
      </c>
      <c r="E271" s="430">
        <f t="shared" ref="E271:AC271" si="859">E339</f>
        <v>1149</v>
      </c>
      <c r="F271" s="430">
        <f t="shared" si="859"/>
        <v>955</v>
      </c>
      <c r="G271" s="430">
        <f t="shared" si="859"/>
        <v>988</v>
      </c>
      <c r="H271" s="430">
        <f t="shared" si="859"/>
        <v>1022</v>
      </c>
      <c r="I271" s="430">
        <f t="shared" si="859"/>
        <v>922</v>
      </c>
      <c r="J271" s="430">
        <f t="shared" si="859"/>
        <v>1024</v>
      </c>
      <c r="K271" s="430">
        <f t="shared" si="859"/>
        <v>1116</v>
      </c>
      <c r="L271" s="430">
        <f t="shared" si="859"/>
        <v>1090</v>
      </c>
      <c r="M271" s="430">
        <f t="shared" si="859"/>
        <v>815</v>
      </c>
      <c r="N271" s="430">
        <f t="shared" si="859"/>
        <v>948</v>
      </c>
      <c r="O271" s="430">
        <f t="shared" si="859"/>
        <v>973</v>
      </c>
      <c r="P271" s="430">
        <f t="shared" si="859"/>
        <v>922</v>
      </c>
      <c r="Q271" s="430">
        <f t="shared" si="859"/>
        <v>944</v>
      </c>
      <c r="R271" s="430">
        <f t="shared" si="859"/>
        <v>990</v>
      </c>
      <c r="S271" s="430">
        <f t="shared" si="859"/>
        <v>914</v>
      </c>
      <c r="T271" s="430">
        <f t="shared" si="859"/>
        <v>1003</v>
      </c>
      <c r="U271" s="430">
        <f t="shared" si="859"/>
        <v>993</v>
      </c>
      <c r="V271" s="430">
        <f t="shared" si="859"/>
        <v>1114</v>
      </c>
      <c r="W271" s="430">
        <f t="shared" si="859"/>
        <v>1010</v>
      </c>
      <c r="X271" s="430">
        <f t="shared" si="859"/>
        <v>1077</v>
      </c>
      <c r="Y271" s="430">
        <f t="shared" si="859"/>
        <v>1021</v>
      </c>
      <c r="Z271" s="430">
        <f t="shared" si="859"/>
        <v>1006</v>
      </c>
      <c r="AA271" s="430">
        <f t="shared" si="859"/>
        <v>1054</v>
      </c>
      <c r="AB271" s="430">
        <f t="shared" si="859"/>
        <v>1123</v>
      </c>
      <c r="AC271" s="430">
        <f t="shared" si="859"/>
        <v>1054</v>
      </c>
      <c r="AD271" s="429">
        <f>AD270</f>
        <v>1012.0468696937899</v>
      </c>
      <c r="AE271" s="429">
        <f t="shared" ref="AE271:BV271" si="860">AE270</f>
        <v>1117.6653726715235</v>
      </c>
      <c r="AF271" s="429">
        <f t="shared" si="860"/>
        <v>1121.9529287965236</v>
      </c>
      <c r="AG271" s="429">
        <f t="shared" si="860"/>
        <v>1109.7800102693393</v>
      </c>
      <c r="AH271" s="429">
        <f t="shared" si="860"/>
        <v>1106.5097994440728</v>
      </c>
      <c r="AI271" s="429">
        <f t="shared" si="860"/>
        <v>1136.0368860773262</v>
      </c>
      <c r="AJ271" s="429">
        <f t="shared" si="860"/>
        <v>1140.4108386047028</v>
      </c>
      <c r="AK271" s="429">
        <f t="shared" si="860"/>
        <v>1127.9543038859686</v>
      </c>
      <c r="AL271" s="429">
        <f t="shared" si="860"/>
        <v>1124.6005224685223</v>
      </c>
      <c r="AM271" s="429">
        <f t="shared" si="860"/>
        <v>1147.0045755205051</v>
      </c>
      <c r="AN271" s="429">
        <f t="shared" si="860"/>
        <v>1176.8169990011224</v>
      </c>
      <c r="AO271" s="429">
        <f t="shared" si="860"/>
        <v>1161.822474852052</v>
      </c>
      <c r="AP271" s="429">
        <f t="shared" si="860"/>
        <v>1157.3464543137814</v>
      </c>
      <c r="AQ271" s="429">
        <f t="shared" si="860"/>
        <v>1057.9671888048078</v>
      </c>
      <c r="AR271" s="429">
        <f t="shared" si="860"/>
        <v>1062.5191920098441</v>
      </c>
      <c r="AS271" s="429">
        <f t="shared" si="860"/>
        <v>1061.3797619893014</v>
      </c>
      <c r="AT271" s="429">
        <f t="shared" si="860"/>
        <v>1063.3422586720753</v>
      </c>
      <c r="AU271" s="429">
        <f t="shared" si="860"/>
        <v>1118.356512997135</v>
      </c>
      <c r="AV271" s="429">
        <f t="shared" si="860"/>
        <v>1123.0002413455993</v>
      </c>
      <c r="AW271" s="429">
        <f t="shared" si="860"/>
        <v>1117.741985329523</v>
      </c>
      <c r="AX271" s="429">
        <f t="shared" si="860"/>
        <v>1117.8551899658328</v>
      </c>
      <c r="AY271" s="429">
        <f t="shared" si="860"/>
        <v>1142.7646766329453</v>
      </c>
      <c r="AZ271" s="429">
        <f t="shared" si="860"/>
        <v>1147.5019784323977</v>
      </c>
      <c r="BA271" s="429">
        <f t="shared" si="860"/>
        <v>1141.7355694286011</v>
      </c>
      <c r="BB271" s="429">
        <f t="shared" si="860"/>
        <v>1141.6655794552598</v>
      </c>
      <c r="BC271" s="429">
        <f t="shared" si="860"/>
        <v>1206.1662649553493</v>
      </c>
      <c r="BD271" s="429">
        <f t="shared" si="860"/>
        <v>1210.9990257576724</v>
      </c>
      <c r="BE271" s="429">
        <f t="shared" si="860"/>
        <v>1200.6419408860786</v>
      </c>
      <c r="BF271" s="429">
        <f t="shared" si="860"/>
        <v>1198.507102769425</v>
      </c>
      <c r="BG271" s="429">
        <f t="shared" si="860"/>
        <v>1218.5136909913624</v>
      </c>
      <c r="BH271" s="429">
        <f t="shared" si="860"/>
        <v>1223.443834343253</v>
      </c>
      <c r="BI271" s="429">
        <f t="shared" si="860"/>
        <v>1213.9386566517899</v>
      </c>
      <c r="BJ271" s="429">
        <f t="shared" si="860"/>
        <v>1212.2499071352927</v>
      </c>
      <c r="BK271" s="429">
        <f t="shared" si="860"/>
        <v>1266.9949066610297</v>
      </c>
      <c r="BL271" s="429">
        <f t="shared" si="860"/>
        <v>1272.0243948696141</v>
      </c>
      <c r="BM271" s="429">
        <f t="shared" si="860"/>
        <v>1259.5927636856625</v>
      </c>
      <c r="BN271" s="429">
        <f t="shared" si="860"/>
        <v>1256.6087577258213</v>
      </c>
      <c r="BO271" s="429">
        <f t="shared" si="860"/>
        <v>1306.5673309262402</v>
      </c>
      <c r="BP271" s="429">
        <f t="shared" si="860"/>
        <v>1311.6981658401148</v>
      </c>
      <c r="BQ271" s="429">
        <f t="shared" si="860"/>
        <v>1297.3267158326896</v>
      </c>
      <c r="BR271" s="429">
        <f t="shared" si="860"/>
        <v>1293.5035410727785</v>
      </c>
      <c r="BS271" s="429">
        <f t="shared" si="860"/>
        <v>1309.8875549641223</v>
      </c>
      <c r="BT271" s="429">
        <f t="shared" si="860"/>
        <v>1315.1217787701357</v>
      </c>
      <c r="BU271" s="429">
        <f t="shared" si="860"/>
        <v>1302.6901297751629</v>
      </c>
      <c r="BV271" s="429">
        <f t="shared" si="860"/>
        <v>1299.8180163381628</v>
      </c>
    </row>
    <row r="272" spans="1:74" x14ac:dyDescent="0.35">
      <c r="A272" s="5"/>
      <c r="B272" s="462" t="s">
        <v>404</v>
      </c>
      <c r="C272" s="427">
        <f>C271/C270-1</f>
        <v>5.5134052793337496E-2</v>
      </c>
      <c r="D272" s="427">
        <f>D271/D270-1</f>
        <v>3.0713033609954143E-2</v>
      </c>
      <c r="E272" s="427">
        <f>E271/E270-1</f>
        <v>9.1827288520998973E-2</v>
      </c>
      <c r="F272" s="427">
        <f t="shared" ref="F272:AD272" si="861">F271/F270-1</f>
        <v>2.2732267811997664E-2</v>
      </c>
      <c r="G272" s="427">
        <f t="shared" si="861"/>
        <v>8.9252910403236019E-2</v>
      </c>
      <c r="H272" s="427">
        <f t="shared" si="861"/>
        <v>3.5813096784530485E-2</v>
      </c>
      <c r="I272" s="427">
        <f t="shared" si="861"/>
        <v>6.1925534807831806E-2</v>
      </c>
      <c r="J272" s="427">
        <f t="shared" si="861"/>
        <v>7.2960900016544317E-2</v>
      </c>
      <c r="K272" s="427">
        <f t="shared" si="861"/>
        <v>6.8822033498637802E-2</v>
      </c>
      <c r="L272" s="427">
        <f t="shared" si="861"/>
        <v>6.2203175522049348E-2</v>
      </c>
      <c r="M272" s="427">
        <f t="shared" si="861"/>
        <v>5.4422870195653283E-2</v>
      </c>
      <c r="N272" s="427">
        <f t="shared" si="861"/>
        <v>4.7555465331159397E-2</v>
      </c>
      <c r="O272" s="427">
        <f t="shared" si="861"/>
        <v>3.8938946236357852E-2</v>
      </c>
      <c r="P272" s="427">
        <f t="shared" si="861"/>
        <v>6.6711888988165491E-2</v>
      </c>
      <c r="Q272" s="427">
        <f t="shared" si="861"/>
        <v>4.5686203895861865E-2</v>
      </c>
      <c r="R272" s="427">
        <f t="shared" si="861"/>
        <v>9.3502276943835394E-2</v>
      </c>
      <c r="S272" s="427">
        <f t="shared" si="861"/>
        <v>5.03478309665637E-2</v>
      </c>
      <c r="T272" s="427">
        <f t="shared" si="861"/>
        <v>4.6385233334302445E-2</v>
      </c>
      <c r="U272" s="427">
        <f t="shared" si="861"/>
        <v>5.4760040729899373E-2</v>
      </c>
      <c r="V272" s="427">
        <f t="shared" si="861"/>
        <v>4.9859551479709108E-2</v>
      </c>
      <c r="W272" s="427">
        <f t="shared" si="861"/>
        <v>1.9172552976791213E-2</v>
      </c>
      <c r="X272" s="427">
        <f t="shared" si="861"/>
        <v>7.6445467486446317E-2</v>
      </c>
      <c r="Y272" s="427">
        <f t="shared" si="861"/>
        <v>6.9405302676288194E-2</v>
      </c>
      <c r="Z272" s="427">
        <f t="shared" si="861"/>
        <v>5.9441187284045016E-2</v>
      </c>
      <c r="AA272" s="427">
        <f t="shared" si="861"/>
        <v>8.0399433077904758E-2</v>
      </c>
      <c r="AB272" s="427">
        <f t="shared" si="861"/>
        <v>6.1219145641679518E-2</v>
      </c>
      <c r="AC272" s="427">
        <f t="shared" si="861"/>
        <v>2.4722979257520095E-2</v>
      </c>
      <c r="AD272" s="427">
        <f t="shared" si="861"/>
        <v>0</v>
      </c>
      <c r="AE272" s="427">
        <f t="shared" ref="AE272:BV272" si="862">AE271/AE270-1</f>
        <v>0</v>
      </c>
      <c r="AF272" s="427">
        <f t="shared" si="862"/>
        <v>0</v>
      </c>
      <c r="AG272" s="427">
        <f t="shared" si="862"/>
        <v>0</v>
      </c>
      <c r="AH272" s="427">
        <f t="shared" si="862"/>
        <v>0</v>
      </c>
      <c r="AI272" s="427">
        <f t="shared" si="862"/>
        <v>0</v>
      </c>
      <c r="AJ272" s="427">
        <f t="shared" si="862"/>
        <v>0</v>
      </c>
      <c r="AK272" s="427">
        <f t="shared" si="862"/>
        <v>0</v>
      </c>
      <c r="AL272" s="427">
        <f t="shared" si="862"/>
        <v>0</v>
      </c>
      <c r="AM272" s="427">
        <f t="shared" si="862"/>
        <v>0</v>
      </c>
      <c r="AN272" s="427">
        <f t="shared" si="862"/>
        <v>0</v>
      </c>
      <c r="AO272" s="427">
        <f t="shared" si="862"/>
        <v>0</v>
      </c>
      <c r="AP272" s="427">
        <f t="shared" si="862"/>
        <v>0</v>
      </c>
      <c r="AQ272" s="427">
        <f t="shared" si="862"/>
        <v>0</v>
      </c>
      <c r="AR272" s="427">
        <f t="shared" si="862"/>
        <v>0</v>
      </c>
      <c r="AS272" s="427">
        <f t="shared" si="862"/>
        <v>0</v>
      </c>
      <c r="AT272" s="427">
        <f t="shared" si="862"/>
        <v>0</v>
      </c>
      <c r="AU272" s="427">
        <f t="shared" si="862"/>
        <v>0</v>
      </c>
      <c r="AV272" s="427">
        <f t="shared" si="862"/>
        <v>0</v>
      </c>
      <c r="AW272" s="427">
        <f t="shared" si="862"/>
        <v>0</v>
      </c>
      <c r="AX272" s="427">
        <f t="shared" si="862"/>
        <v>0</v>
      </c>
      <c r="AY272" s="427">
        <f t="shared" si="862"/>
        <v>0</v>
      </c>
      <c r="AZ272" s="427">
        <f t="shared" si="862"/>
        <v>0</v>
      </c>
      <c r="BA272" s="427">
        <f t="shared" si="862"/>
        <v>0</v>
      </c>
      <c r="BB272" s="427">
        <f t="shared" si="862"/>
        <v>0</v>
      </c>
      <c r="BC272" s="427">
        <f t="shared" si="862"/>
        <v>0</v>
      </c>
      <c r="BD272" s="427">
        <f t="shared" si="862"/>
        <v>0</v>
      </c>
      <c r="BE272" s="427">
        <f t="shared" si="862"/>
        <v>0</v>
      </c>
      <c r="BF272" s="427">
        <f t="shared" si="862"/>
        <v>0</v>
      </c>
      <c r="BG272" s="427">
        <f t="shared" si="862"/>
        <v>0</v>
      </c>
      <c r="BH272" s="427">
        <f t="shared" si="862"/>
        <v>0</v>
      </c>
      <c r="BI272" s="427">
        <f t="shared" si="862"/>
        <v>0</v>
      </c>
      <c r="BJ272" s="427">
        <f t="shared" si="862"/>
        <v>0</v>
      </c>
      <c r="BK272" s="427">
        <f t="shared" si="862"/>
        <v>0</v>
      </c>
      <c r="BL272" s="427">
        <f t="shared" si="862"/>
        <v>0</v>
      </c>
      <c r="BM272" s="427">
        <f t="shared" si="862"/>
        <v>0</v>
      </c>
      <c r="BN272" s="427">
        <f t="shared" si="862"/>
        <v>0</v>
      </c>
      <c r="BO272" s="427">
        <f t="shared" si="862"/>
        <v>0</v>
      </c>
      <c r="BP272" s="427">
        <f t="shared" si="862"/>
        <v>0</v>
      </c>
      <c r="BQ272" s="427">
        <f t="shared" si="862"/>
        <v>0</v>
      </c>
      <c r="BR272" s="427">
        <f t="shared" si="862"/>
        <v>0</v>
      </c>
      <c r="BS272" s="427">
        <f t="shared" si="862"/>
        <v>0</v>
      </c>
      <c r="BT272" s="427">
        <f t="shared" si="862"/>
        <v>0</v>
      </c>
      <c r="BU272" s="427">
        <f t="shared" si="862"/>
        <v>0</v>
      </c>
      <c r="BV272" s="427">
        <f t="shared" si="862"/>
        <v>0</v>
      </c>
    </row>
    <row r="273" spans="1:171" x14ac:dyDescent="0.35">
      <c r="A273" s="5"/>
      <c r="B273" s="464"/>
      <c r="C273" s="317"/>
      <c r="D273" s="318"/>
      <c r="E273" s="318"/>
      <c r="F273" s="318"/>
      <c r="G273" s="318"/>
      <c r="H273" s="318"/>
      <c r="I273" s="318"/>
      <c r="J273" s="318"/>
      <c r="K273" s="318"/>
      <c r="L273" s="318"/>
      <c r="M273" s="318"/>
      <c r="N273" s="318"/>
      <c r="O273" s="318"/>
      <c r="P273" s="318"/>
      <c r="Q273" s="110"/>
      <c r="R273" s="110"/>
      <c r="S273" s="318"/>
      <c r="T273" s="109"/>
      <c r="U273" s="110"/>
      <c r="V273" s="110"/>
      <c r="W273" s="110"/>
      <c r="X273" s="110"/>
      <c r="Y273" s="110"/>
      <c r="Z273" s="110"/>
      <c r="AA273" s="110"/>
      <c r="AB273" s="110"/>
      <c r="AC273" s="110"/>
      <c r="AD273" s="110"/>
    </row>
    <row r="274" spans="1:171" x14ac:dyDescent="0.35">
      <c r="A274" s="5"/>
      <c r="B274" s="322"/>
      <c r="C274" s="317"/>
      <c r="D274" s="318"/>
      <c r="E274" s="318"/>
      <c r="F274" s="318"/>
      <c r="G274" s="318"/>
      <c r="H274" s="318"/>
      <c r="I274" s="318"/>
      <c r="J274" s="318"/>
      <c r="K274" s="318"/>
      <c r="L274" s="318"/>
      <c r="M274" s="318"/>
      <c r="N274" s="318"/>
      <c r="O274" s="318"/>
      <c r="P274" s="318"/>
      <c r="Q274" s="110"/>
      <c r="R274" s="110"/>
      <c r="S274" s="318"/>
      <c r="T274" s="109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</row>
    <row r="275" spans="1:171" x14ac:dyDescent="0.35">
      <c r="A275" s="5"/>
      <c r="B275" s="314" t="s">
        <v>194</v>
      </c>
      <c r="C275" s="440"/>
      <c r="D275" s="441"/>
      <c r="E275" s="441"/>
      <c r="F275" s="441"/>
      <c r="G275" s="441"/>
      <c r="H275" s="441"/>
      <c r="I275" s="441"/>
      <c r="J275" s="441"/>
      <c r="K275" s="441"/>
      <c r="L275" s="441"/>
      <c r="M275" s="441"/>
      <c r="N275" s="441"/>
      <c r="O275" s="441"/>
      <c r="P275" s="441"/>
      <c r="Q275" s="443"/>
      <c r="R275" s="443"/>
      <c r="S275" s="441"/>
      <c r="T275" s="442"/>
      <c r="U275" s="443"/>
      <c r="V275" s="443"/>
      <c r="W275" s="443"/>
      <c r="X275" s="443"/>
      <c r="Y275" s="443"/>
      <c r="Z275" s="443"/>
      <c r="AA275" s="443"/>
      <c r="AB275" s="443"/>
      <c r="AC275" s="443"/>
      <c r="AD275" s="443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</row>
    <row r="276" spans="1:171" x14ac:dyDescent="0.35">
      <c r="A276" s="5"/>
      <c r="B276" s="465"/>
      <c r="C276" s="317"/>
      <c r="D276" s="318"/>
      <c r="E276" s="318"/>
      <c r="F276" s="318"/>
      <c r="G276" s="318"/>
      <c r="H276" s="318"/>
      <c r="I276" s="318"/>
      <c r="J276" s="318"/>
      <c r="K276" s="318"/>
      <c r="L276" s="318"/>
      <c r="M276" s="318"/>
      <c r="N276" s="318"/>
      <c r="O276" s="318"/>
      <c r="P276" s="318"/>
      <c r="Q276" s="110"/>
      <c r="R276" s="110"/>
      <c r="S276" s="318"/>
      <c r="T276" s="109"/>
      <c r="U276" s="110"/>
      <c r="V276" s="110"/>
      <c r="W276" s="110"/>
      <c r="X276" s="110"/>
      <c r="Y276" s="110"/>
      <c r="Z276" s="110"/>
      <c r="AA276" s="110"/>
      <c r="AB276" s="110"/>
      <c r="AC276" s="110"/>
      <c r="AD276" s="110"/>
    </row>
    <row r="277" spans="1:171" x14ac:dyDescent="0.35">
      <c r="A277" s="5" t="s">
        <v>81</v>
      </c>
      <c r="B277" s="70" t="s">
        <v>449</v>
      </c>
      <c r="C277" s="588">
        <f t="shared" ref="C277:AH277" si="863">C198</f>
        <v>76000</v>
      </c>
      <c r="D277" s="588">
        <f t="shared" si="863"/>
        <v>102000</v>
      </c>
      <c r="E277" s="588">
        <f t="shared" si="863"/>
        <v>92000</v>
      </c>
      <c r="F277" s="588">
        <f t="shared" si="863"/>
        <v>99000</v>
      </c>
      <c r="G277" s="588">
        <f t="shared" si="863"/>
        <v>99000</v>
      </c>
      <c r="H277" s="588">
        <f t="shared" si="863"/>
        <v>99000</v>
      </c>
      <c r="I277" s="588">
        <f t="shared" si="863"/>
        <v>119000</v>
      </c>
      <c r="J277" s="588">
        <f t="shared" si="863"/>
        <v>109000</v>
      </c>
      <c r="K277" s="588">
        <f t="shared" si="863"/>
        <v>97000</v>
      </c>
      <c r="L277" s="588">
        <f t="shared" si="863"/>
        <v>99000</v>
      </c>
      <c r="M277" s="588">
        <f t="shared" si="863"/>
        <v>117000</v>
      </c>
      <c r="N277" s="588">
        <f t="shared" si="863"/>
        <v>106000</v>
      </c>
      <c r="O277" s="588">
        <f t="shared" si="863"/>
        <v>104000</v>
      </c>
      <c r="P277" s="588">
        <f t="shared" si="863"/>
        <v>112000</v>
      </c>
      <c r="Q277" s="588">
        <f t="shared" si="863"/>
        <v>103000</v>
      </c>
      <c r="R277" s="588">
        <f t="shared" si="863"/>
        <v>113000</v>
      </c>
      <c r="S277" s="588">
        <f t="shared" si="863"/>
        <v>121000</v>
      </c>
      <c r="T277" s="588">
        <f t="shared" si="863"/>
        <v>108000</v>
      </c>
      <c r="U277" s="588">
        <f t="shared" si="863"/>
        <v>107000</v>
      </c>
      <c r="V277" s="588">
        <f t="shared" si="863"/>
        <v>114000</v>
      </c>
      <c r="W277" s="588">
        <f t="shared" si="863"/>
        <v>100000</v>
      </c>
      <c r="X277" s="588">
        <f t="shared" si="863"/>
        <v>97000</v>
      </c>
      <c r="Y277" s="588">
        <f t="shared" si="863"/>
        <v>108000</v>
      </c>
      <c r="Z277" s="588">
        <f t="shared" si="863"/>
        <v>104000</v>
      </c>
      <c r="AA277" s="588">
        <f t="shared" si="863"/>
        <v>93000</v>
      </c>
      <c r="AB277" s="588">
        <f t="shared" si="863"/>
        <v>93000</v>
      </c>
      <c r="AC277" s="588">
        <f t="shared" si="863"/>
        <v>104000</v>
      </c>
      <c r="AD277" s="588">
        <f t="shared" si="863"/>
        <v>110000</v>
      </c>
      <c r="AE277" s="588">
        <f t="shared" si="863"/>
        <v>97572.345000000001</v>
      </c>
      <c r="AF277" s="588">
        <f t="shared" si="863"/>
        <v>97572.345000000001</v>
      </c>
      <c r="AG277" s="588">
        <f t="shared" si="863"/>
        <v>109113.16</v>
      </c>
      <c r="AH277" s="588">
        <f t="shared" si="863"/>
        <v>115408.15000000001</v>
      </c>
      <c r="AI277" s="588">
        <f t="shared" ref="AI277:BN277" si="864">AI198</f>
        <v>95427.532500000001</v>
      </c>
      <c r="AJ277" s="588">
        <f t="shared" si="864"/>
        <v>95427.532500000001</v>
      </c>
      <c r="AK277" s="588">
        <f t="shared" si="864"/>
        <v>106714.66</v>
      </c>
      <c r="AL277" s="588">
        <f t="shared" si="864"/>
        <v>112871.27500000001</v>
      </c>
      <c r="AM277" s="588">
        <f t="shared" si="864"/>
        <v>95738.385000000009</v>
      </c>
      <c r="AN277" s="588">
        <f t="shared" si="864"/>
        <v>95738.385000000009</v>
      </c>
      <c r="AO277" s="588">
        <f t="shared" si="864"/>
        <v>107062.28</v>
      </c>
      <c r="AP277" s="588">
        <f t="shared" si="864"/>
        <v>113238.95000000001</v>
      </c>
      <c r="AQ277" s="588">
        <f t="shared" si="864"/>
        <v>93012.322500000009</v>
      </c>
      <c r="AR277" s="588">
        <f t="shared" si="864"/>
        <v>93012.322500000009</v>
      </c>
      <c r="AS277" s="588">
        <f t="shared" si="864"/>
        <v>104013.78</v>
      </c>
      <c r="AT277" s="588">
        <f t="shared" si="864"/>
        <v>110014.57500000001</v>
      </c>
      <c r="AU277" s="588">
        <f t="shared" si="864"/>
        <v>123403.79250000001</v>
      </c>
      <c r="AV277" s="588">
        <f t="shared" si="864"/>
        <v>123403.79250000001</v>
      </c>
      <c r="AW277" s="588">
        <f t="shared" si="864"/>
        <v>137999.94</v>
      </c>
      <c r="AX277" s="588">
        <f t="shared" si="864"/>
        <v>145961.47500000001</v>
      </c>
      <c r="AY277" s="588">
        <f t="shared" si="864"/>
        <v>101274.21</v>
      </c>
      <c r="AZ277" s="588">
        <f t="shared" si="864"/>
        <v>101274.21</v>
      </c>
      <c r="BA277" s="588">
        <f t="shared" si="864"/>
        <v>113252.88</v>
      </c>
      <c r="BB277" s="588">
        <f t="shared" si="864"/>
        <v>119786.70000000001</v>
      </c>
      <c r="BC277" s="588">
        <f t="shared" si="864"/>
        <v>18770.655000000002</v>
      </c>
      <c r="BD277" s="588">
        <f t="shared" si="864"/>
        <v>18770.655000000002</v>
      </c>
      <c r="BE277" s="588">
        <f t="shared" si="864"/>
        <v>20990.84</v>
      </c>
      <c r="BF277" s="588">
        <f t="shared" si="864"/>
        <v>22201.850000000002</v>
      </c>
      <c r="BG277" s="588">
        <f t="shared" si="864"/>
        <v>19749.48</v>
      </c>
      <c r="BH277" s="588">
        <f t="shared" si="864"/>
        <v>19749.48</v>
      </c>
      <c r="BI277" s="588">
        <f t="shared" si="864"/>
        <v>22085.440000000002</v>
      </c>
      <c r="BJ277" s="588">
        <f t="shared" si="864"/>
        <v>23359.600000000002</v>
      </c>
      <c r="BK277" s="588">
        <f t="shared" si="864"/>
        <v>16331.497500000001</v>
      </c>
      <c r="BL277" s="588">
        <f t="shared" si="864"/>
        <v>16331.497500000001</v>
      </c>
      <c r="BM277" s="588">
        <f t="shared" si="864"/>
        <v>18263.18</v>
      </c>
      <c r="BN277" s="588">
        <f t="shared" si="864"/>
        <v>19316.825000000001</v>
      </c>
      <c r="BO277" s="588">
        <f t="shared" ref="BO277:BV277" si="865">BO198</f>
        <v>14624.0175</v>
      </c>
      <c r="BP277" s="588">
        <f t="shared" si="865"/>
        <v>14624.0175</v>
      </c>
      <c r="BQ277" s="588">
        <f t="shared" si="865"/>
        <v>16353.74</v>
      </c>
      <c r="BR277" s="588">
        <f t="shared" si="865"/>
        <v>17297.225000000002</v>
      </c>
      <c r="BS277" s="588">
        <f t="shared" si="865"/>
        <v>16141.545</v>
      </c>
      <c r="BT277" s="588">
        <f t="shared" si="865"/>
        <v>16141.545</v>
      </c>
      <c r="BU277" s="588">
        <f t="shared" si="865"/>
        <v>18050.760000000002</v>
      </c>
      <c r="BV277" s="588">
        <f t="shared" si="865"/>
        <v>19092.150000000001</v>
      </c>
      <c r="BW277" s="588"/>
      <c r="BX277" s="588"/>
      <c r="BY277" s="588"/>
      <c r="BZ277" s="588"/>
    </row>
    <row r="278" spans="1:171" x14ac:dyDescent="0.35">
      <c r="A278" s="424"/>
      <c r="B278" s="466" t="s">
        <v>407</v>
      </c>
      <c r="C278" s="317"/>
      <c r="D278" s="318"/>
      <c r="E278" s="318"/>
      <c r="F278" s="318"/>
      <c r="G278" s="436">
        <f>G277/C277-1</f>
        <v>0.30263157894736836</v>
      </c>
      <c r="H278" s="436">
        <f t="shared" ref="H278:AD278" si="866">H277/D277-1</f>
        <v>-2.9411764705882359E-2</v>
      </c>
      <c r="I278" s="436">
        <f t="shared" si="866"/>
        <v>0.29347826086956519</v>
      </c>
      <c r="J278" s="436">
        <f t="shared" si="866"/>
        <v>0.10101010101010099</v>
      </c>
      <c r="K278" s="436">
        <f t="shared" si="866"/>
        <v>-2.0202020202020221E-2</v>
      </c>
      <c r="L278" s="436">
        <f t="shared" si="866"/>
        <v>0</v>
      </c>
      <c r="M278" s="436">
        <f t="shared" si="866"/>
        <v>-1.6806722689075682E-2</v>
      </c>
      <c r="N278" s="436">
        <f t="shared" si="866"/>
        <v>-2.752293577981646E-2</v>
      </c>
      <c r="O278" s="436">
        <f t="shared" si="866"/>
        <v>7.2164948453608213E-2</v>
      </c>
      <c r="P278" s="436">
        <f t="shared" si="866"/>
        <v>0.13131313131313127</v>
      </c>
      <c r="Q278" s="436">
        <f t="shared" si="866"/>
        <v>-0.11965811965811968</v>
      </c>
      <c r="R278" s="436">
        <f t="shared" si="866"/>
        <v>6.60377358490567E-2</v>
      </c>
      <c r="S278" s="436">
        <f t="shared" si="866"/>
        <v>0.16346153846153855</v>
      </c>
      <c r="T278" s="436">
        <f t="shared" si="866"/>
        <v>-3.5714285714285698E-2</v>
      </c>
      <c r="U278" s="436">
        <f t="shared" si="866"/>
        <v>3.8834951456310662E-2</v>
      </c>
      <c r="V278" s="436">
        <f t="shared" si="866"/>
        <v>8.8495575221239076E-3</v>
      </c>
      <c r="W278" s="436">
        <f t="shared" si="866"/>
        <v>-0.17355371900826444</v>
      </c>
      <c r="X278" s="436">
        <f t="shared" si="866"/>
        <v>-0.10185185185185186</v>
      </c>
      <c r="Y278" s="436">
        <f t="shared" si="866"/>
        <v>9.3457943925232545E-3</v>
      </c>
      <c r="Z278" s="436">
        <f t="shared" si="866"/>
        <v>-8.7719298245614086E-2</v>
      </c>
      <c r="AA278" s="436">
        <f t="shared" si="866"/>
        <v>-6.9999999999999951E-2</v>
      </c>
      <c r="AB278" s="436">
        <f t="shared" si="866"/>
        <v>-4.123711340206182E-2</v>
      </c>
      <c r="AC278" s="436">
        <f t="shared" si="866"/>
        <v>-3.703703703703709E-2</v>
      </c>
      <c r="AD278" s="436">
        <f t="shared" si="866"/>
        <v>5.7692307692307709E-2</v>
      </c>
      <c r="AE278" s="436">
        <f t="shared" ref="AE278" si="867">AE277/AA277-1</f>
        <v>4.9164999999999903E-2</v>
      </c>
      <c r="AF278" s="436">
        <f t="shared" ref="AF278" si="868">AF277/AB277-1</f>
        <v>4.9164999999999903E-2</v>
      </c>
      <c r="AG278" s="436">
        <f t="shared" ref="AG278" si="869">AG277/AC277-1</f>
        <v>4.9165000000000125E-2</v>
      </c>
      <c r="AH278" s="436">
        <f t="shared" ref="AH278" si="870">AH277/AD277-1</f>
        <v>4.9165000000000125E-2</v>
      </c>
      <c r="AI278" s="436">
        <f t="shared" ref="AI278" si="871">AI277/AE277-1</f>
        <v>-2.1981766452369267E-2</v>
      </c>
      <c r="AJ278" s="436">
        <f t="shared" ref="AJ278" si="872">AJ277/AF277-1</f>
        <v>-2.1981766452369267E-2</v>
      </c>
      <c r="AK278" s="436">
        <f t="shared" ref="AK278" si="873">AK277/AG277-1</f>
        <v>-2.1981766452369267E-2</v>
      </c>
      <c r="AL278" s="436">
        <f t="shared" ref="AL278" si="874">AL277/AH277-1</f>
        <v>-2.1981766452369267E-2</v>
      </c>
      <c r="AM278" s="436">
        <f t="shared" ref="AM278" si="875">AM277/AI277-1</f>
        <v>3.2574718412634596E-3</v>
      </c>
      <c r="AN278" s="436">
        <f t="shared" ref="AN278" si="876">AN277/AJ277-1</f>
        <v>3.2574718412634596E-3</v>
      </c>
      <c r="AO278" s="436">
        <f t="shared" ref="AO278" si="877">AO277/AK277-1</f>
        <v>3.2574718412634596E-3</v>
      </c>
      <c r="AP278" s="436">
        <f t="shared" ref="AP278" si="878">AP277/AL277-1</f>
        <v>3.2574718412634596E-3</v>
      </c>
      <c r="AQ278" s="436">
        <f t="shared" ref="AQ278" si="879">AQ277/AM277-1</f>
        <v>-2.8474080693966175E-2</v>
      </c>
      <c r="AR278" s="436">
        <f t="shared" ref="AR278" si="880">AR277/AN277-1</f>
        <v>-2.8474080693966175E-2</v>
      </c>
      <c r="AS278" s="436">
        <f t="shared" ref="AS278" si="881">AS277/AO277-1</f>
        <v>-2.8474080693966175E-2</v>
      </c>
      <c r="AT278" s="436">
        <f t="shared" ref="AT278" si="882">AT277/AP277-1</f>
        <v>-2.8474080693966175E-2</v>
      </c>
      <c r="AU278" s="436">
        <f t="shared" ref="AU278" si="883">AU277/AQ277-1</f>
        <v>0.32674670606144685</v>
      </c>
      <c r="AV278" s="436">
        <f t="shared" ref="AV278" si="884">AV277/AR277-1</f>
        <v>0.32674670606144685</v>
      </c>
      <c r="AW278" s="436">
        <f t="shared" ref="AW278" si="885">AW277/AS277-1</f>
        <v>0.32674670606144685</v>
      </c>
      <c r="AX278" s="436">
        <f t="shared" ref="AX278" si="886">AX277/AT277-1</f>
        <v>0.32674670606144685</v>
      </c>
      <c r="AY278" s="436">
        <f t="shared" ref="AY278" si="887">AY277/AU277-1</f>
        <v>-0.17932659970721732</v>
      </c>
      <c r="AZ278" s="436">
        <f t="shared" ref="AZ278" si="888">AZ277/AV277-1</f>
        <v>-0.17932659970721732</v>
      </c>
      <c r="BA278" s="436">
        <f t="shared" ref="BA278" si="889">BA277/AW277-1</f>
        <v>-0.1793265997072172</v>
      </c>
      <c r="BB278" s="436">
        <f t="shared" ref="BB278" si="890">BB277/AX277-1</f>
        <v>-0.1793265997072172</v>
      </c>
      <c r="BC278" s="436">
        <f t="shared" ref="BC278" si="891">BC277/AY277-1</f>
        <v>-0.81465513283194213</v>
      </c>
      <c r="BD278" s="436">
        <f t="shared" ref="BD278" si="892">BD277/AZ277-1</f>
        <v>-0.81465513283194213</v>
      </c>
      <c r="BE278" s="436">
        <f t="shared" ref="BE278" si="893">BE277/BA277-1</f>
        <v>-0.81465513283194213</v>
      </c>
      <c r="BF278" s="436">
        <f t="shared" ref="BF278" si="894">BF277/BB277-1</f>
        <v>-0.81465513283194213</v>
      </c>
      <c r="BG278" s="436">
        <f t="shared" ref="BG278" si="895">BG277/BC277-1</f>
        <v>5.2146555354621205E-2</v>
      </c>
      <c r="BH278" s="436">
        <f t="shared" ref="BH278" si="896">BH277/BD277-1</f>
        <v>5.2146555354621205E-2</v>
      </c>
      <c r="BI278" s="436">
        <f t="shared" ref="BI278" si="897">BI277/BE277-1</f>
        <v>5.2146555354621427E-2</v>
      </c>
      <c r="BJ278" s="436">
        <f t="shared" ref="BJ278" si="898">BJ277/BF277-1</f>
        <v>5.2146555354621427E-2</v>
      </c>
      <c r="BK278" s="436">
        <f t="shared" ref="BK278" si="899">BK277/BG277-1</f>
        <v>-0.17306696176304381</v>
      </c>
      <c r="BL278" s="436">
        <f t="shared" ref="BL278" si="900">BL277/BH277-1</f>
        <v>-0.17306696176304381</v>
      </c>
      <c r="BM278" s="436">
        <f t="shared" ref="BM278" si="901">BM277/BI277-1</f>
        <v>-0.17306696176304392</v>
      </c>
      <c r="BN278" s="436">
        <f t="shared" ref="BN278" si="902">BN277/BJ277-1</f>
        <v>-0.17306696176304392</v>
      </c>
      <c r="BO278" s="436">
        <f t="shared" ref="BO278" si="903">BO277/BK277-1</f>
        <v>-0.10455134319433967</v>
      </c>
      <c r="BP278" s="436">
        <f t="shared" ref="BP278" si="904">BP277/BL277-1</f>
        <v>-0.10455134319433967</v>
      </c>
      <c r="BQ278" s="436">
        <f t="shared" ref="BQ278" si="905">BQ277/BM277-1</f>
        <v>-0.10455134319433967</v>
      </c>
      <c r="BR278" s="436">
        <f t="shared" ref="BR278" si="906">BR277/BN277-1</f>
        <v>-0.10455134319433956</v>
      </c>
      <c r="BS278" s="436">
        <f t="shared" ref="BS278" si="907">BS277/BO277-1</f>
        <v>0.10376953528672961</v>
      </c>
      <c r="BT278" s="436">
        <f t="shared" ref="BT278" si="908">BT277/BP277-1</f>
        <v>0.10376953528672961</v>
      </c>
      <c r="BU278" s="436">
        <f t="shared" ref="BU278" si="909">BU277/BQ277-1</f>
        <v>0.10376953528672961</v>
      </c>
      <c r="BV278" s="436">
        <f t="shared" ref="BV278" si="910">BV277/BR277-1</f>
        <v>0.10376953528672939</v>
      </c>
      <c r="BW278" s="436"/>
      <c r="BX278" s="436"/>
      <c r="BY278" s="436"/>
      <c r="BZ278" s="436"/>
    </row>
    <row r="279" spans="1:171" x14ac:dyDescent="0.35">
      <c r="A279" s="424"/>
      <c r="B279" s="466" t="s">
        <v>408</v>
      </c>
      <c r="C279" s="317"/>
      <c r="D279" s="318"/>
      <c r="E279" s="318"/>
      <c r="F279" s="318"/>
      <c r="G279" s="438">
        <f>G277/F277-1</f>
        <v>0</v>
      </c>
      <c r="H279" s="438">
        <f t="shared" ref="H279:AD279" si="911">H277/G277-1</f>
        <v>0</v>
      </c>
      <c r="I279" s="438">
        <f t="shared" si="911"/>
        <v>0.20202020202020199</v>
      </c>
      <c r="J279" s="438">
        <f t="shared" si="911"/>
        <v>-8.4033613445378186E-2</v>
      </c>
      <c r="K279" s="438">
        <f t="shared" si="911"/>
        <v>-0.11009174311926606</v>
      </c>
      <c r="L279" s="438">
        <f t="shared" si="911"/>
        <v>2.0618556701030855E-2</v>
      </c>
      <c r="M279" s="438">
        <f t="shared" si="911"/>
        <v>0.18181818181818188</v>
      </c>
      <c r="N279" s="438">
        <f t="shared" si="911"/>
        <v>-9.4017094017094016E-2</v>
      </c>
      <c r="O279" s="438">
        <f t="shared" si="911"/>
        <v>-1.8867924528301883E-2</v>
      </c>
      <c r="P279" s="438">
        <f t="shared" si="911"/>
        <v>7.6923076923076872E-2</v>
      </c>
      <c r="Q279" s="438">
        <f t="shared" si="911"/>
        <v>-8.0357142857142905E-2</v>
      </c>
      <c r="R279" s="438">
        <f t="shared" si="911"/>
        <v>9.7087378640776656E-2</v>
      </c>
      <c r="S279" s="438">
        <f t="shared" si="911"/>
        <v>7.079646017699126E-2</v>
      </c>
      <c r="T279" s="438">
        <f t="shared" si="911"/>
        <v>-0.1074380165289256</v>
      </c>
      <c r="U279" s="438">
        <f t="shared" si="911"/>
        <v>-9.2592592592593004E-3</v>
      </c>
      <c r="V279" s="438">
        <f t="shared" si="911"/>
        <v>6.5420560747663448E-2</v>
      </c>
      <c r="W279" s="438">
        <f t="shared" si="911"/>
        <v>-0.1228070175438597</v>
      </c>
      <c r="X279" s="438">
        <f t="shared" si="911"/>
        <v>-3.0000000000000027E-2</v>
      </c>
      <c r="Y279" s="438">
        <f t="shared" si="911"/>
        <v>0.11340206185567014</v>
      </c>
      <c r="Z279" s="438">
        <f t="shared" si="911"/>
        <v>-3.703703703703709E-2</v>
      </c>
      <c r="AA279" s="438">
        <f t="shared" si="911"/>
        <v>-0.10576923076923073</v>
      </c>
      <c r="AB279" s="438">
        <f t="shared" si="911"/>
        <v>0</v>
      </c>
      <c r="AC279" s="438">
        <f t="shared" si="911"/>
        <v>0.11827956989247301</v>
      </c>
      <c r="AD279" s="438">
        <f t="shared" si="911"/>
        <v>5.7692307692307709E-2</v>
      </c>
      <c r="AE279" s="438">
        <f t="shared" ref="AE279:BV279" si="912">AE277/AD277-1</f>
        <v>-0.11297868181818183</v>
      </c>
      <c r="AF279" s="438">
        <f t="shared" si="912"/>
        <v>0</v>
      </c>
      <c r="AG279" s="438">
        <f t="shared" si="912"/>
        <v>0.11827956989247324</v>
      </c>
      <c r="AH279" s="438">
        <f t="shared" si="912"/>
        <v>5.7692307692307709E-2</v>
      </c>
      <c r="AI279" s="438">
        <f t="shared" si="912"/>
        <v>-0.17313003890973044</v>
      </c>
      <c r="AJ279" s="438">
        <f t="shared" si="912"/>
        <v>0</v>
      </c>
      <c r="AK279" s="438">
        <f t="shared" si="912"/>
        <v>0.11827956989247324</v>
      </c>
      <c r="AL279" s="438">
        <f t="shared" si="912"/>
        <v>5.7692307692307709E-2</v>
      </c>
      <c r="AM279" s="438">
        <f t="shared" si="912"/>
        <v>-0.15179141017056819</v>
      </c>
      <c r="AN279" s="438">
        <f t="shared" si="912"/>
        <v>0</v>
      </c>
      <c r="AO279" s="438">
        <f t="shared" si="912"/>
        <v>0.11827956989247301</v>
      </c>
      <c r="AP279" s="438">
        <f t="shared" si="912"/>
        <v>5.7692307692307709E-2</v>
      </c>
      <c r="AQ279" s="438">
        <f t="shared" si="912"/>
        <v>-0.17861899549580773</v>
      </c>
      <c r="AR279" s="438">
        <f t="shared" si="912"/>
        <v>0</v>
      </c>
      <c r="AS279" s="438">
        <f t="shared" si="912"/>
        <v>0.11827956989247301</v>
      </c>
      <c r="AT279" s="438">
        <f t="shared" si="912"/>
        <v>5.7692307692307709E-2</v>
      </c>
      <c r="AU279" s="438">
        <f t="shared" si="912"/>
        <v>0.12170403330649604</v>
      </c>
      <c r="AV279" s="438">
        <f t="shared" si="912"/>
        <v>0</v>
      </c>
      <c r="AW279" s="438">
        <f t="shared" si="912"/>
        <v>0.11827956989247301</v>
      </c>
      <c r="AX279" s="438">
        <f t="shared" si="912"/>
        <v>5.7692307692307709E-2</v>
      </c>
      <c r="AY279" s="438">
        <f t="shared" si="912"/>
        <v>-0.30615794338882918</v>
      </c>
      <c r="AZ279" s="438">
        <f t="shared" si="912"/>
        <v>0</v>
      </c>
      <c r="BA279" s="438">
        <f t="shared" si="912"/>
        <v>0.11827956989247301</v>
      </c>
      <c r="BB279" s="438">
        <f t="shared" si="912"/>
        <v>5.7692307692307709E-2</v>
      </c>
      <c r="BC279" s="438">
        <f t="shared" si="912"/>
        <v>-0.84329933957609648</v>
      </c>
      <c r="BD279" s="438">
        <f t="shared" si="912"/>
        <v>0</v>
      </c>
      <c r="BE279" s="438">
        <f t="shared" si="912"/>
        <v>0.11827956989247301</v>
      </c>
      <c r="BF279" s="438">
        <f t="shared" si="912"/>
        <v>5.7692307692307709E-2</v>
      </c>
      <c r="BG279" s="438">
        <f t="shared" si="912"/>
        <v>-0.11045791229109292</v>
      </c>
      <c r="BH279" s="438">
        <f t="shared" si="912"/>
        <v>0</v>
      </c>
      <c r="BI279" s="438">
        <f t="shared" si="912"/>
        <v>0.11827956989247324</v>
      </c>
      <c r="BJ279" s="438">
        <f t="shared" si="912"/>
        <v>5.7692307692307709E-2</v>
      </c>
      <c r="BK279" s="438">
        <f t="shared" si="912"/>
        <v>-0.30086570403602797</v>
      </c>
      <c r="BL279" s="438">
        <f t="shared" si="912"/>
        <v>0</v>
      </c>
      <c r="BM279" s="438">
        <f t="shared" si="912"/>
        <v>0.11827956989247301</v>
      </c>
      <c r="BN279" s="438">
        <f t="shared" si="912"/>
        <v>5.7692307692307709E-2</v>
      </c>
      <c r="BO279" s="438">
        <f t="shared" si="912"/>
        <v>-0.24293886288248723</v>
      </c>
      <c r="BP279" s="438">
        <f t="shared" si="912"/>
        <v>0</v>
      </c>
      <c r="BQ279" s="438">
        <f t="shared" si="912"/>
        <v>0.11827956989247301</v>
      </c>
      <c r="BR279" s="438">
        <f t="shared" si="912"/>
        <v>5.7692307692307931E-2</v>
      </c>
      <c r="BS279" s="438">
        <f t="shared" si="912"/>
        <v>-6.6813029257583367E-2</v>
      </c>
      <c r="BT279" s="438">
        <f t="shared" si="912"/>
        <v>0</v>
      </c>
      <c r="BU279" s="438">
        <f t="shared" si="912"/>
        <v>0.11827956989247324</v>
      </c>
      <c r="BV279" s="438">
        <f t="shared" si="912"/>
        <v>5.7692307692307709E-2</v>
      </c>
      <c r="BW279" s="438"/>
      <c r="BX279" s="438"/>
      <c r="BY279" s="438"/>
      <c r="BZ279" s="438"/>
    </row>
    <row r="280" spans="1:171" x14ac:dyDescent="0.35">
      <c r="A280" s="5"/>
      <c r="B280" s="254" t="s">
        <v>180</v>
      </c>
      <c r="C280" s="317"/>
      <c r="D280" s="318"/>
      <c r="E280" s="318"/>
      <c r="F280" s="318"/>
      <c r="G280" s="427">
        <f>G198/SUM($G$198:$J$198)</f>
        <v>0.23239436619718309</v>
      </c>
      <c r="H280" s="427">
        <f>H198/SUM($G$198:$J$198)</f>
        <v>0.23239436619718309</v>
      </c>
      <c r="I280" s="427">
        <f>I198/SUM($G$198:$J$198)</f>
        <v>0.27934272300469482</v>
      </c>
      <c r="J280" s="427">
        <f>J198/SUM($G$198:$J$198)</f>
        <v>0.25586854460093894</v>
      </c>
      <c r="K280" s="427">
        <f>K198/SUM($K$198:$N$198)</f>
        <v>0.23150357995226731</v>
      </c>
      <c r="L280" s="427">
        <f>L198/SUM($K$198:$N$198)</f>
        <v>0.23627684964200477</v>
      </c>
      <c r="M280" s="427">
        <f>M198/SUM($K$198:$N$198)</f>
        <v>0.27923627684964203</v>
      </c>
      <c r="N280" s="427">
        <f>N198/SUM($K$198:$N$198)</f>
        <v>0.2529832935560859</v>
      </c>
      <c r="O280" s="427">
        <f>O198/SUM($O$198:$R$198)</f>
        <v>0.24074074074074073</v>
      </c>
      <c r="P280" s="427">
        <f>P198/SUM($O$198:$R$198)</f>
        <v>0.25925925925925924</v>
      </c>
      <c r="Q280" s="427">
        <f>Q198/SUM($O$198:$R$198)</f>
        <v>0.23842592592592593</v>
      </c>
      <c r="R280" s="427">
        <f>R198/SUM($O$198:$R$198)</f>
        <v>0.26157407407407407</v>
      </c>
      <c r="S280" s="427">
        <f>S198/SUM($S$198:$V$198)</f>
        <v>0.2688888888888889</v>
      </c>
      <c r="T280" s="427">
        <f>T198/SUM($S$198:$V$198)</f>
        <v>0.24</v>
      </c>
      <c r="U280" s="427">
        <f>U198/SUM($S$198:$V$198)</f>
        <v>0.23777777777777778</v>
      </c>
      <c r="V280" s="427">
        <f>V198/SUM($S$198:$V$198)</f>
        <v>0.25333333333333335</v>
      </c>
      <c r="W280" s="427">
        <f>W198/SUM($W$198:$Z$198)</f>
        <v>0.24449877750611246</v>
      </c>
      <c r="X280" s="427">
        <f>X198/SUM($W$198:$Z$198)</f>
        <v>0.23716381418092911</v>
      </c>
      <c r="Y280" s="427">
        <f>Y198/SUM($W$198:$Z$198)</f>
        <v>0.26405867970660146</v>
      </c>
      <c r="Z280" s="427">
        <f>Z198/SUM($W$198:$Z$198)</f>
        <v>0.25427872860635697</v>
      </c>
      <c r="AA280" s="427">
        <f>AA198/SUM($AA$198:$AD$198)</f>
        <v>0.23250000000000001</v>
      </c>
      <c r="AB280" s="427">
        <f>AB198/SUM($AA$198:$AD$198)</f>
        <v>0.23250000000000001</v>
      </c>
      <c r="AC280" s="427">
        <f>AC198/SUM($AA$198:$AD$198)</f>
        <v>0.26</v>
      </c>
      <c r="AD280" s="427">
        <f>AD198/SUM($AA$198:$AD$198)</f>
        <v>0.27500000000000002</v>
      </c>
      <c r="AE280" s="520">
        <f>AA280</f>
        <v>0.23250000000000001</v>
      </c>
      <c r="AF280" s="520">
        <f t="shared" ref="AF280:BV280" si="913">AB280</f>
        <v>0.23250000000000001</v>
      </c>
      <c r="AG280" s="520">
        <f t="shared" si="913"/>
        <v>0.26</v>
      </c>
      <c r="AH280" s="520">
        <f t="shared" si="913"/>
        <v>0.27500000000000002</v>
      </c>
      <c r="AI280" s="520">
        <f t="shared" si="913"/>
        <v>0.23250000000000001</v>
      </c>
      <c r="AJ280" s="520">
        <f t="shared" si="913"/>
        <v>0.23250000000000001</v>
      </c>
      <c r="AK280" s="520">
        <f t="shared" si="913"/>
        <v>0.26</v>
      </c>
      <c r="AL280" s="520">
        <f t="shared" si="913"/>
        <v>0.27500000000000002</v>
      </c>
      <c r="AM280" s="520">
        <f t="shared" si="913"/>
        <v>0.23250000000000001</v>
      </c>
      <c r="AN280" s="520">
        <f t="shared" si="913"/>
        <v>0.23250000000000001</v>
      </c>
      <c r="AO280" s="520">
        <f t="shared" si="913"/>
        <v>0.26</v>
      </c>
      <c r="AP280" s="520">
        <f t="shared" si="913"/>
        <v>0.27500000000000002</v>
      </c>
      <c r="AQ280" s="520">
        <f t="shared" si="913"/>
        <v>0.23250000000000001</v>
      </c>
      <c r="AR280" s="520">
        <f t="shared" si="913"/>
        <v>0.23250000000000001</v>
      </c>
      <c r="AS280" s="520">
        <f t="shared" si="913"/>
        <v>0.26</v>
      </c>
      <c r="AT280" s="520">
        <f t="shared" si="913"/>
        <v>0.27500000000000002</v>
      </c>
      <c r="AU280" s="520">
        <f t="shared" si="913"/>
        <v>0.23250000000000001</v>
      </c>
      <c r="AV280" s="520">
        <f t="shared" si="913"/>
        <v>0.23250000000000001</v>
      </c>
      <c r="AW280" s="520">
        <f t="shared" si="913"/>
        <v>0.26</v>
      </c>
      <c r="AX280" s="520">
        <f t="shared" si="913"/>
        <v>0.27500000000000002</v>
      </c>
      <c r="AY280" s="520">
        <f t="shared" si="913"/>
        <v>0.23250000000000001</v>
      </c>
      <c r="AZ280" s="520">
        <f t="shared" si="913"/>
        <v>0.23250000000000001</v>
      </c>
      <c r="BA280" s="520">
        <f t="shared" si="913"/>
        <v>0.26</v>
      </c>
      <c r="BB280" s="520">
        <f t="shared" si="913"/>
        <v>0.27500000000000002</v>
      </c>
      <c r="BC280" s="520">
        <f t="shared" si="913"/>
        <v>0.23250000000000001</v>
      </c>
      <c r="BD280" s="520">
        <f t="shared" si="913"/>
        <v>0.23250000000000001</v>
      </c>
      <c r="BE280" s="520">
        <f t="shared" si="913"/>
        <v>0.26</v>
      </c>
      <c r="BF280" s="520">
        <f t="shared" si="913"/>
        <v>0.27500000000000002</v>
      </c>
      <c r="BG280" s="520">
        <f t="shared" si="913"/>
        <v>0.23250000000000001</v>
      </c>
      <c r="BH280" s="520">
        <f t="shared" si="913"/>
        <v>0.23250000000000001</v>
      </c>
      <c r="BI280" s="520">
        <f t="shared" si="913"/>
        <v>0.26</v>
      </c>
      <c r="BJ280" s="520">
        <f t="shared" si="913"/>
        <v>0.27500000000000002</v>
      </c>
      <c r="BK280" s="520">
        <f t="shared" si="913"/>
        <v>0.23250000000000001</v>
      </c>
      <c r="BL280" s="520">
        <f t="shared" si="913"/>
        <v>0.23250000000000001</v>
      </c>
      <c r="BM280" s="520">
        <f t="shared" si="913"/>
        <v>0.26</v>
      </c>
      <c r="BN280" s="520">
        <f t="shared" si="913"/>
        <v>0.27500000000000002</v>
      </c>
      <c r="BO280" s="520">
        <f t="shared" si="913"/>
        <v>0.23250000000000001</v>
      </c>
      <c r="BP280" s="520">
        <f t="shared" si="913"/>
        <v>0.23250000000000001</v>
      </c>
      <c r="BQ280" s="520">
        <f t="shared" si="913"/>
        <v>0.26</v>
      </c>
      <c r="BR280" s="520">
        <f t="shared" si="913"/>
        <v>0.27500000000000002</v>
      </c>
      <c r="BS280" s="520">
        <f t="shared" si="913"/>
        <v>0.23250000000000001</v>
      </c>
      <c r="BT280" s="520">
        <f t="shared" si="913"/>
        <v>0.23250000000000001</v>
      </c>
      <c r="BU280" s="520">
        <f t="shared" si="913"/>
        <v>0.26</v>
      </c>
      <c r="BV280" s="520">
        <f t="shared" si="913"/>
        <v>0.27500000000000002</v>
      </c>
    </row>
    <row r="281" spans="1:171" x14ac:dyDescent="0.35">
      <c r="A281" s="5"/>
      <c r="B281" s="465"/>
      <c r="C281" s="317"/>
      <c r="D281" s="318"/>
      <c r="E281" s="318"/>
      <c r="F281" s="318"/>
      <c r="G281" s="318"/>
      <c r="H281" s="318"/>
      <c r="I281" s="318"/>
      <c r="J281" s="318"/>
      <c r="K281" s="318"/>
      <c r="L281" s="318"/>
      <c r="M281" s="318"/>
      <c r="N281" s="318"/>
      <c r="O281" s="318"/>
      <c r="P281" s="318"/>
      <c r="Q281" s="110"/>
      <c r="R281" s="110"/>
      <c r="S281" s="318"/>
      <c r="T281" s="109"/>
      <c r="U281" s="110"/>
      <c r="V281" s="110"/>
      <c r="W281" s="110"/>
      <c r="X281" s="110"/>
      <c r="Y281" s="110"/>
      <c r="Z281" s="110"/>
      <c r="AA281" s="110"/>
      <c r="AB281" s="110"/>
      <c r="AC281" s="110"/>
      <c r="AD281" s="110"/>
    </row>
    <row r="282" spans="1:171" x14ac:dyDescent="0.35">
      <c r="A282" s="5" t="s">
        <v>81</v>
      </c>
      <c r="B282" s="70" t="s">
        <v>434</v>
      </c>
      <c r="C282" s="588">
        <f t="shared" ref="C282:AH282" si="914">C199</f>
        <v>68000</v>
      </c>
      <c r="D282" s="588">
        <f t="shared" si="914"/>
        <v>92000</v>
      </c>
      <c r="E282" s="588">
        <f t="shared" si="914"/>
        <v>83000</v>
      </c>
      <c r="F282" s="588">
        <f t="shared" si="914"/>
        <v>89000</v>
      </c>
      <c r="G282" s="588">
        <f t="shared" si="914"/>
        <v>89000</v>
      </c>
      <c r="H282" s="588">
        <f t="shared" si="914"/>
        <v>89000</v>
      </c>
      <c r="I282" s="588">
        <f t="shared" si="914"/>
        <v>107000</v>
      </c>
      <c r="J282" s="588">
        <f t="shared" si="914"/>
        <v>98000</v>
      </c>
      <c r="K282" s="588">
        <f t="shared" si="914"/>
        <v>88000</v>
      </c>
      <c r="L282" s="588">
        <f t="shared" si="914"/>
        <v>89000</v>
      </c>
      <c r="M282" s="588">
        <f t="shared" si="914"/>
        <v>104000</v>
      </c>
      <c r="N282" s="588">
        <f t="shared" si="914"/>
        <v>96000</v>
      </c>
      <c r="O282" s="588">
        <f t="shared" si="914"/>
        <v>93000</v>
      </c>
      <c r="P282" s="588">
        <f t="shared" si="914"/>
        <v>101000</v>
      </c>
      <c r="Q282" s="588">
        <f t="shared" si="914"/>
        <v>93000</v>
      </c>
      <c r="R282" s="588">
        <f t="shared" si="914"/>
        <v>102000</v>
      </c>
      <c r="S282" s="588">
        <f t="shared" si="914"/>
        <v>109000</v>
      </c>
      <c r="T282" s="588">
        <f t="shared" si="914"/>
        <v>97000</v>
      </c>
      <c r="U282" s="588">
        <f t="shared" si="914"/>
        <v>96000</v>
      </c>
      <c r="V282" s="588">
        <f t="shared" si="914"/>
        <v>103000</v>
      </c>
      <c r="W282" s="588">
        <f t="shared" si="914"/>
        <v>90000</v>
      </c>
      <c r="X282" s="588">
        <f t="shared" si="914"/>
        <v>88000</v>
      </c>
      <c r="Y282" s="588">
        <f t="shared" si="914"/>
        <v>96000</v>
      </c>
      <c r="Z282" s="588">
        <f t="shared" si="914"/>
        <v>94000</v>
      </c>
      <c r="AA282" s="588">
        <f t="shared" si="914"/>
        <v>84000</v>
      </c>
      <c r="AB282" s="588">
        <f t="shared" si="914"/>
        <v>83000</v>
      </c>
      <c r="AC282" s="588">
        <f t="shared" si="914"/>
        <v>94000</v>
      </c>
      <c r="AD282" s="588">
        <f t="shared" si="914"/>
        <v>99000</v>
      </c>
      <c r="AE282" s="588">
        <f t="shared" si="914"/>
        <v>87815.11050000001</v>
      </c>
      <c r="AF282" s="588">
        <f t="shared" si="914"/>
        <v>87815.11050000001</v>
      </c>
      <c r="AG282" s="588">
        <f t="shared" si="914"/>
        <v>98201.844000000012</v>
      </c>
      <c r="AH282" s="588">
        <f t="shared" si="914"/>
        <v>103867.33500000001</v>
      </c>
      <c r="AI282" s="588">
        <f t="shared" ref="AI282:BN282" si="915">AI199</f>
        <v>85884.779250000007</v>
      </c>
      <c r="AJ282" s="588">
        <f t="shared" si="915"/>
        <v>85884.779250000007</v>
      </c>
      <c r="AK282" s="588">
        <f t="shared" si="915"/>
        <v>96043.194000000003</v>
      </c>
      <c r="AL282" s="588">
        <f t="shared" si="915"/>
        <v>101584.14750000001</v>
      </c>
      <c r="AM282" s="588">
        <f t="shared" si="915"/>
        <v>86164.546500000011</v>
      </c>
      <c r="AN282" s="588">
        <f t="shared" si="915"/>
        <v>86164.546500000011</v>
      </c>
      <c r="AO282" s="588">
        <f t="shared" si="915"/>
        <v>96356.051999999996</v>
      </c>
      <c r="AP282" s="588">
        <f t="shared" si="915"/>
        <v>101915.05500000001</v>
      </c>
      <c r="AQ282" s="588">
        <f t="shared" si="915"/>
        <v>83711.090250000008</v>
      </c>
      <c r="AR282" s="588">
        <f t="shared" si="915"/>
        <v>83711.090250000008</v>
      </c>
      <c r="AS282" s="588">
        <f t="shared" si="915"/>
        <v>93612.402000000002</v>
      </c>
      <c r="AT282" s="588">
        <f t="shared" si="915"/>
        <v>99013.117500000008</v>
      </c>
      <c r="AU282" s="588">
        <f t="shared" si="915"/>
        <v>111063.41325000001</v>
      </c>
      <c r="AV282" s="588">
        <f t="shared" si="915"/>
        <v>111063.41325000001</v>
      </c>
      <c r="AW282" s="588">
        <f t="shared" si="915"/>
        <v>124199.94600000001</v>
      </c>
      <c r="AX282" s="588">
        <f t="shared" si="915"/>
        <v>131365.32750000001</v>
      </c>
      <c r="AY282" s="588">
        <f t="shared" si="915"/>
        <v>91146.789000000004</v>
      </c>
      <c r="AZ282" s="588">
        <f t="shared" si="915"/>
        <v>91146.789000000004</v>
      </c>
      <c r="BA282" s="588">
        <f t="shared" si="915"/>
        <v>101927.592</v>
      </c>
      <c r="BB282" s="588">
        <f t="shared" si="915"/>
        <v>107808.03000000001</v>
      </c>
      <c r="BC282" s="588">
        <f t="shared" si="915"/>
        <v>16893.589500000002</v>
      </c>
      <c r="BD282" s="588">
        <f t="shared" si="915"/>
        <v>16893.589500000002</v>
      </c>
      <c r="BE282" s="588">
        <f t="shared" si="915"/>
        <v>18891.756000000001</v>
      </c>
      <c r="BF282" s="588">
        <f t="shared" si="915"/>
        <v>19981.665000000001</v>
      </c>
      <c r="BG282" s="588">
        <f t="shared" si="915"/>
        <v>17774.531999999999</v>
      </c>
      <c r="BH282" s="588">
        <f t="shared" si="915"/>
        <v>17774.531999999999</v>
      </c>
      <c r="BI282" s="588">
        <f t="shared" si="915"/>
        <v>19876.896000000004</v>
      </c>
      <c r="BJ282" s="588">
        <f t="shared" si="915"/>
        <v>21023.640000000003</v>
      </c>
      <c r="BK282" s="588">
        <f t="shared" si="915"/>
        <v>14698.347750000001</v>
      </c>
      <c r="BL282" s="588">
        <f t="shared" si="915"/>
        <v>14698.347750000001</v>
      </c>
      <c r="BM282" s="588">
        <f t="shared" si="915"/>
        <v>16436.862000000001</v>
      </c>
      <c r="BN282" s="588">
        <f t="shared" si="915"/>
        <v>17385.142500000002</v>
      </c>
      <c r="BO282" s="588">
        <f t="shared" ref="BO282:BV282" si="916">BO199</f>
        <v>13161.615750000001</v>
      </c>
      <c r="BP282" s="588">
        <f t="shared" si="916"/>
        <v>13161.615750000001</v>
      </c>
      <c r="BQ282" s="588">
        <f t="shared" si="916"/>
        <v>14718.366</v>
      </c>
      <c r="BR282" s="588">
        <f t="shared" si="916"/>
        <v>15567.502500000002</v>
      </c>
      <c r="BS282" s="588">
        <f t="shared" si="916"/>
        <v>14527.3905</v>
      </c>
      <c r="BT282" s="588">
        <f t="shared" si="916"/>
        <v>14527.3905</v>
      </c>
      <c r="BU282" s="588">
        <f t="shared" si="916"/>
        <v>16245.684000000003</v>
      </c>
      <c r="BV282" s="588">
        <f t="shared" si="916"/>
        <v>17182.935000000001</v>
      </c>
      <c r="BW282" s="588"/>
      <c r="BX282" s="588"/>
      <c r="BY282" s="588"/>
      <c r="BZ282" s="588"/>
      <c r="CA282" s="588"/>
      <c r="CB282" s="588"/>
      <c r="CC282" s="588"/>
      <c r="CD282" s="588"/>
      <c r="CE282" s="588"/>
      <c r="CF282" s="588"/>
      <c r="CG282" s="588"/>
      <c r="CH282" s="588"/>
      <c r="CI282" s="588"/>
      <c r="CJ282" s="588"/>
      <c r="CK282" s="588"/>
      <c r="CL282" s="588"/>
      <c r="CM282" s="588"/>
      <c r="CN282" s="588"/>
      <c r="CO282" s="588"/>
      <c r="CP282" s="588"/>
      <c r="CQ282" s="588"/>
      <c r="CR282" s="588"/>
      <c r="CS282" s="588"/>
      <c r="CT282" s="588"/>
      <c r="CU282" s="588"/>
      <c r="CV282" s="588"/>
      <c r="CW282" s="588"/>
      <c r="CX282" s="588"/>
      <c r="CY282" s="588"/>
      <c r="CZ282" s="588"/>
      <c r="DA282" s="588"/>
      <c r="DB282" s="588"/>
      <c r="DC282" s="588"/>
      <c r="DD282" s="588"/>
      <c r="DE282" s="588"/>
      <c r="DF282" s="588"/>
      <c r="DG282" s="588"/>
      <c r="DH282" s="588"/>
      <c r="DI282" s="588"/>
      <c r="DJ282" s="588"/>
      <c r="DK282" s="588"/>
      <c r="DL282" s="588"/>
      <c r="DM282" s="588"/>
      <c r="DN282" s="588"/>
      <c r="DO282" s="588"/>
      <c r="DP282" s="588"/>
      <c r="DQ282" s="588"/>
      <c r="DR282" s="588"/>
      <c r="DS282" s="588"/>
      <c r="DT282" s="588"/>
      <c r="DU282" s="588"/>
      <c r="DV282" s="588"/>
      <c r="DW282" s="588"/>
      <c r="DX282" s="588"/>
      <c r="DY282" s="588"/>
      <c r="DZ282" s="588"/>
      <c r="EA282" s="588"/>
      <c r="EB282" s="588"/>
      <c r="EC282" s="588"/>
      <c r="ED282" s="588"/>
      <c r="EE282" s="588"/>
      <c r="EF282" s="588"/>
      <c r="EG282" s="588"/>
      <c r="EH282" s="588"/>
      <c r="EI282" s="588"/>
      <c r="EJ282" s="588"/>
      <c r="EK282" s="588"/>
      <c r="EL282" s="588"/>
      <c r="EM282" s="588"/>
      <c r="EN282" s="588"/>
      <c r="EO282" s="588"/>
      <c r="EP282" s="588"/>
      <c r="EQ282" s="588"/>
      <c r="ER282" s="588"/>
      <c r="ES282" s="588"/>
      <c r="ET282" s="588"/>
      <c r="EU282" s="588"/>
      <c r="EV282" s="588"/>
      <c r="EW282" s="588"/>
      <c r="EX282" s="588"/>
      <c r="EY282" s="588"/>
      <c r="EZ282" s="588"/>
      <c r="FA282" s="588"/>
      <c r="FB282" s="588"/>
      <c r="FC282" s="588"/>
      <c r="FD282" s="588"/>
      <c r="FE282" s="588"/>
      <c r="FF282" s="588"/>
      <c r="FG282" s="588"/>
      <c r="FH282" s="588"/>
      <c r="FI282" s="588"/>
      <c r="FJ282" s="588"/>
      <c r="FK282" s="588"/>
      <c r="FL282" s="588"/>
      <c r="FM282" s="588"/>
      <c r="FN282" s="588"/>
      <c r="FO282" s="588"/>
    </row>
    <row r="283" spans="1:171" x14ac:dyDescent="0.35">
      <c r="A283" s="424"/>
      <c r="B283" s="466" t="s">
        <v>407</v>
      </c>
      <c r="C283" s="436"/>
      <c r="D283" s="436"/>
      <c r="E283" s="436"/>
      <c r="F283" s="436"/>
      <c r="G283" s="436">
        <f t="shared" ref="G283:AL283" si="917">G199/C199-1</f>
        <v>0.30882352941176472</v>
      </c>
      <c r="H283" s="436">
        <f t="shared" si="917"/>
        <v>-3.2608695652173947E-2</v>
      </c>
      <c r="I283" s="436">
        <f t="shared" si="917"/>
        <v>0.28915662650602414</v>
      </c>
      <c r="J283" s="436">
        <f t="shared" si="917"/>
        <v>0.101123595505618</v>
      </c>
      <c r="K283" s="436">
        <f t="shared" si="917"/>
        <v>-1.1235955056179803E-2</v>
      </c>
      <c r="L283" s="436">
        <f t="shared" si="917"/>
        <v>0</v>
      </c>
      <c r="M283" s="436">
        <f t="shared" si="917"/>
        <v>-2.8037383177570097E-2</v>
      </c>
      <c r="N283" s="436">
        <f t="shared" si="917"/>
        <v>-2.0408163265306145E-2</v>
      </c>
      <c r="O283" s="436">
        <f t="shared" si="917"/>
        <v>5.6818181818181879E-2</v>
      </c>
      <c r="P283" s="436">
        <f t="shared" si="917"/>
        <v>0.13483146067415741</v>
      </c>
      <c r="Q283" s="436">
        <f t="shared" si="917"/>
        <v>-0.10576923076923073</v>
      </c>
      <c r="R283" s="436">
        <f t="shared" si="917"/>
        <v>6.25E-2</v>
      </c>
      <c r="S283" s="436">
        <f t="shared" si="917"/>
        <v>0.17204301075268824</v>
      </c>
      <c r="T283" s="436">
        <f t="shared" si="917"/>
        <v>-3.9603960396039639E-2</v>
      </c>
      <c r="U283" s="436">
        <f t="shared" si="917"/>
        <v>3.2258064516129004E-2</v>
      </c>
      <c r="V283" s="436">
        <f t="shared" si="917"/>
        <v>9.8039215686274161E-3</v>
      </c>
      <c r="W283" s="436">
        <f t="shared" si="917"/>
        <v>-0.17431192660550454</v>
      </c>
      <c r="X283" s="436">
        <f t="shared" si="917"/>
        <v>-9.2783505154639179E-2</v>
      </c>
      <c r="Y283" s="436">
        <f t="shared" si="917"/>
        <v>0</v>
      </c>
      <c r="Z283" s="436">
        <f t="shared" si="917"/>
        <v>-8.737864077669899E-2</v>
      </c>
      <c r="AA283" s="436">
        <f t="shared" si="917"/>
        <v>-6.6666666666666652E-2</v>
      </c>
      <c r="AB283" s="436">
        <f t="shared" si="917"/>
        <v>-5.6818181818181768E-2</v>
      </c>
      <c r="AC283" s="436">
        <f t="shared" si="917"/>
        <v>-2.083333333333337E-2</v>
      </c>
      <c r="AD283" s="436">
        <f t="shared" si="917"/>
        <v>5.3191489361702038E-2</v>
      </c>
      <c r="AE283" s="436">
        <f t="shared" si="917"/>
        <v>4.5417982142857305E-2</v>
      </c>
      <c r="AF283" s="436">
        <f t="shared" si="917"/>
        <v>5.8013379518072394E-2</v>
      </c>
      <c r="AG283" s="436">
        <f t="shared" si="917"/>
        <v>4.4700468085106415E-2</v>
      </c>
      <c r="AH283" s="436">
        <f t="shared" si="917"/>
        <v>4.9165000000000125E-2</v>
      </c>
      <c r="AI283" s="436">
        <f t="shared" si="917"/>
        <v>-2.1981766452369267E-2</v>
      </c>
      <c r="AJ283" s="436">
        <f t="shared" si="917"/>
        <v>-2.1981766452369267E-2</v>
      </c>
      <c r="AK283" s="436">
        <f t="shared" si="917"/>
        <v>-2.1981766452369378E-2</v>
      </c>
      <c r="AL283" s="436">
        <f t="shared" si="917"/>
        <v>-2.1981766452369267E-2</v>
      </c>
      <c r="AM283" s="436">
        <f t="shared" ref="AM283:BR283" si="918">AM199/AI199-1</f>
        <v>3.2574718412634596E-3</v>
      </c>
      <c r="AN283" s="436">
        <f t="shared" si="918"/>
        <v>3.2574718412634596E-3</v>
      </c>
      <c r="AO283" s="436">
        <f t="shared" si="918"/>
        <v>3.2574718412632375E-3</v>
      </c>
      <c r="AP283" s="436">
        <f t="shared" si="918"/>
        <v>3.2574718412634596E-3</v>
      </c>
      <c r="AQ283" s="436">
        <f t="shared" si="918"/>
        <v>-2.8474080693966175E-2</v>
      </c>
      <c r="AR283" s="436">
        <f t="shared" si="918"/>
        <v>-2.8474080693966175E-2</v>
      </c>
      <c r="AS283" s="436">
        <f t="shared" si="918"/>
        <v>-2.8474080693966064E-2</v>
      </c>
      <c r="AT283" s="436">
        <f t="shared" si="918"/>
        <v>-2.8474080693966175E-2</v>
      </c>
      <c r="AU283" s="436">
        <f t="shared" si="918"/>
        <v>0.32674670606144685</v>
      </c>
      <c r="AV283" s="436">
        <f t="shared" si="918"/>
        <v>0.32674670606144685</v>
      </c>
      <c r="AW283" s="436">
        <f t="shared" si="918"/>
        <v>0.32674670606144685</v>
      </c>
      <c r="AX283" s="436">
        <f t="shared" si="918"/>
        <v>0.32674670606144685</v>
      </c>
      <c r="AY283" s="436">
        <f t="shared" si="918"/>
        <v>-0.17932659970721732</v>
      </c>
      <c r="AZ283" s="436">
        <f t="shared" si="918"/>
        <v>-0.17932659970721732</v>
      </c>
      <c r="BA283" s="436">
        <f t="shared" si="918"/>
        <v>-0.17932659970721732</v>
      </c>
      <c r="BB283" s="436">
        <f t="shared" si="918"/>
        <v>-0.1793265997072172</v>
      </c>
      <c r="BC283" s="436">
        <f t="shared" si="918"/>
        <v>-0.81465513283194213</v>
      </c>
      <c r="BD283" s="436">
        <f t="shared" si="918"/>
        <v>-0.81465513283194213</v>
      </c>
      <c r="BE283" s="436">
        <f t="shared" si="918"/>
        <v>-0.81465513283194213</v>
      </c>
      <c r="BF283" s="436">
        <f t="shared" si="918"/>
        <v>-0.81465513283194213</v>
      </c>
      <c r="BG283" s="436">
        <f t="shared" si="918"/>
        <v>5.2146555354621205E-2</v>
      </c>
      <c r="BH283" s="436">
        <f t="shared" si="918"/>
        <v>5.2146555354621205E-2</v>
      </c>
      <c r="BI283" s="436">
        <f t="shared" si="918"/>
        <v>5.2146555354621427E-2</v>
      </c>
      <c r="BJ283" s="436">
        <f t="shared" si="918"/>
        <v>5.2146555354621427E-2</v>
      </c>
      <c r="BK283" s="436">
        <f t="shared" si="918"/>
        <v>-0.17306696176304381</v>
      </c>
      <c r="BL283" s="436">
        <f t="shared" si="918"/>
        <v>-0.17306696176304381</v>
      </c>
      <c r="BM283" s="436">
        <f t="shared" si="918"/>
        <v>-0.17306696176304404</v>
      </c>
      <c r="BN283" s="436">
        <f t="shared" si="918"/>
        <v>-0.17306696176304392</v>
      </c>
      <c r="BO283" s="436">
        <f t="shared" si="918"/>
        <v>-0.10455134319433967</v>
      </c>
      <c r="BP283" s="436">
        <f t="shared" si="918"/>
        <v>-0.10455134319433967</v>
      </c>
      <c r="BQ283" s="436">
        <f t="shared" si="918"/>
        <v>-0.10455134319433967</v>
      </c>
      <c r="BR283" s="436">
        <f t="shared" si="918"/>
        <v>-0.10455134319433956</v>
      </c>
      <c r="BS283" s="436">
        <f t="shared" ref="BS283:BV283" si="919">BS199/BO199-1</f>
        <v>0.10376953528672939</v>
      </c>
      <c r="BT283" s="436">
        <f t="shared" si="919"/>
        <v>0.10376953528672939</v>
      </c>
      <c r="BU283" s="436">
        <f t="shared" si="919"/>
        <v>0.10376953528672961</v>
      </c>
      <c r="BV283" s="436">
        <f t="shared" si="919"/>
        <v>0.10376953528672939</v>
      </c>
      <c r="BW283" s="436"/>
      <c r="BX283" s="436"/>
      <c r="BY283" s="436"/>
      <c r="BZ283" s="436"/>
      <c r="CA283" s="436"/>
      <c r="CB283" s="436"/>
      <c r="CC283" s="436"/>
      <c r="CD283" s="436"/>
      <c r="CE283" s="436"/>
      <c r="CF283" s="436"/>
      <c r="CG283" s="436"/>
      <c r="CH283" s="436"/>
      <c r="CI283" s="436"/>
      <c r="CJ283" s="436"/>
      <c r="CK283" s="436"/>
      <c r="CL283" s="436"/>
      <c r="CM283" s="436"/>
      <c r="CN283" s="436"/>
      <c r="CO283" s="436"/>
      <c r="CP283" s="436"/>
      <c r="CQ283" s="436"/>
      <c r="CR283" s="436"/>
      <c r="CS283" s="436"/>
      <c r="CT283" s="436"/>
      <c r="CU283" s="436"/>
      <c r="CV283" s="436"/>
      <c r="CW283" s="436"/>
      <c r="CX283" s="436"/>
      <c r="CY283" s="436"/>
      <c r="CZ283" s="436"/>
      <c r="DA283" s="436"/>
      <c r="DB283" s="436"/>
      <c r="DC283" s="436"/>
      <c r="DD283" s="436"/>
      <c r="DE283" s="436"/>
      <c r="DF283" s="436"/>
      <c r="DG283" s="436"/>
      <c r="DH283" s="436"/>
      <c r="DI283" s="436"/>
      <c r="DJ283" s="436"/>
      <c r="DK283" s="436"/>
      <c r="DL283" s="436"/>
      <c r="DM283" s="436"/>
      <c r="DN283" s="436"/>
      <c r="DO283" s="436"/>
      <c r="DP283" s="436"/>
      <c r="DQ283" s="436"/>
      <c r="DR283" s="436"/>
      <c r="DS283" s="436"/>
      <c r="DT283" s="436"/>
      <c r="DU283" s="436"/>
      <c r="DV283" s="436"/>
      <c r="DW283" s="436"/>
      <c r="DX283" s="436"/>
      <c r="DY283" s="436"/>
      <c r="DZ283" s="436"/>
      <c r="EA283" s="436"/>
      <c r="EB283" s="436"/>
      <c r="EC283" s="436"/>
      <c r="ED283" s="436"/>
      <c r="EE283" s="436"/>
      <c r="EF283" s="436"/>
      <c r="EG283" s="436"/>
      <c r="EH283" s="436"/>
      <c r="EI283" s="436"/>
      <c r="EJ283" s="436"/>
      <c r="EK283" s="436"/>
      <c r="EL283" s="436"/>
      <c r="EM283" s="436"/>
      <c r="EN283" s="436"/>
      <c r="EO283" s="436"/>
      <c r="EP283" s="436"/>
      <c r="EQ283" s="436"/>
      <c r="ER283" s="436"/>
      <c r="ES283" s="436"/>
      <c r="ET283" s="436"/>
      <c r="EU283" s="436"/>
      <c r="EV283" s="436"/>
      <c r="EW283" s="436"/>
      <c r="EX283" s="436"/>
      <c r="EY283" s="436"/>
      <c r="EZ283" s="436"/>
      <c r="FA283" s="436"/>
      <c r="FB283" s="436"/>
      <c r="FC283" s="436"/>
      <c r="FD283" s="436"/>
      <c r="FE283" s="436"/>
      <c r="FF283" s="436"/>
      <c r="FG283" s="436"/>
      <c r="FH283" s="436"/>
      <c r="FI283" s="436"/>
      <c r="FJ283" s="436"/>
      <c r="FK283" s="436"/>
      <c r="FL283" s="436"/>
      <c r="FM283" s="436"/>
      <c r="FN283" s="436"/>
      <c r="FO283" s="436"/>
    </row>
    <row r="284" spans="1:171" x14ac:dyDescent="0.35">
      <c r="A284" s="424"/>
      <c r="B284" s="466" t="s">
        <v>408</v>
      </c>
      <c r="C284" s="438"/>
      <c r="D284" s="438">
        <f t="shared" ref="D284:AI284" si="920">D199/C199-1</f>
        <v>0.35294117647058831</v>
      </c>
      <c r="E284" s="438">
        <f t="shared" si="920"/>
        <v>-9.7826086956521729E-2</v>
      </c>
      <c r="F284" s="438">
        <f t="shared" si="920"/>
        <v>7.2289156626506035E-2</v>
      </c>
      <c r="G284" s="438">
        <f t="shared" si="920"/>
        <v>0</v>
      </c>
      <c r="H284" s="438">
        <f t="shared" si="920"/>
        <v>0</v>
      </c>
      <c r="I284" s="438">
        <f t="shared" si="920"/>
        <v>0.202247191011236</v>
      </c>
      <c r="J284" s="438">
        <f t="shared" si="920"/>
        <v>-8.411214953271029E-2</v>
      </c>
      <c r="K284" s="438">
        <f t="shared" si="920"/>
        <v>-0.10204081632653061</v>
      </c>
      <c r="L284" s="438">
        <f t="shared" si="920"/>
        <v>1.1363636363636465E-2</v>
      </c>
      <c r="M284" s="438">
        <f t="shared" si="920"/>
        <v>0.1685393258426966</v>
      </c>
      <c r="N284" s="438">
        <f t="shared" si="920"/>
        <v>-7.6923076923076872E-2</v>
      </c>
      <c r="O284" s="438">
        <f t="shared" si="920"/>
        <v>-3.125E-2</v>
      </c>
      <c r="P284" s="438">
        <f t="shared" si="920"/>
        <v>8.602150537634401E-2</v>
      </c>
      <c r="Q284" s="438">
        <f t="shared" si="920"/>
        <v>-7.9207920792079167E-2</v>
      </c>
      <c r="R284" s="438">
        <f t="shared" si="920"/>
        <v>9.6774193548387011E-2</v>
      </c>
      <c r="S284" s="438">
        <f t="shared" si="920"/>
        <v>6.8627450980392135E-2</v>
      </c>
      <c r="T284" s="438">
        <f t="shared" si="920"/>
        <v>-0.11009174311926606</v>
      </c>
      <c r="U284" s="438">
        <f t="shared" si="920"/>
        <v>-1.0309278350515427E-2</v>
      </c>
      <c r="V284" s="438">
        <f t="shared" si="920"/>
        <v>7.2916666666666741E-2</v>
      </c>
      <c r="W284" s="438">
        <f t="shared" si="920"/>
        <v>-0.12621359223300976</v>
      </c>
      <c r="X284" s="438">
        <f t="shared" si="920"/>
        <v>-2.2222222222222254E-2</v>
      </c>
      <c r="Y284" s="438">
        <f t="shared" si="920"/>
        <v>9.0909090909090828E-2</v>
      </c>
      <c r="Z284" s="438">
        <f t="shared" si="920"/>
        <v>-2.083333333333337E-2</v>
      </c>
      <c r="AA284" s="438">
        <f t="shared" si="920"/>
        <v>-0.1063829787234043</v>
      </c>
      <c r="AB284" s="438">
        <f t="shared" si="920"/>
        <v>-1.1904761904761862E-2</v>
      </c>
      <c r="AC284" s="438">
        <f t="shared" si="920"/>
        <v>0.1325301204819278</v>
      </c>
      <c r="AD284" s="438">
        <f t="shared" si="920"/>
        <v>5.3191489361702038E-2</v>
      </c>
      <c r="AE284" s="438">
        <f t="shared" si="920"/>
        <v>-0.11297868181818171</v>
      </c>
      <c r="AF284" s="438">
        <f t="shared" si="920"/>
        <v>0</v>
      </c>
      <c r="AG284" s="438">
        <f t="shared" si="920"/>
        <v>0.11827956989247324</v>
      </c>
      <c r="AH284" s="438">
        <f t="shared" si="920"/>
        <v>5.7692307692307709E-2</v>
      </c>
      <c r="AI284" s="438">
        <f t="shared" si="920"/>
        <v>-0.17313003890973033</v>
      </c>
      <c r="AJ284" s="438">
        <f t="shared" ref="AJ284:BO284" si="921">AJ199/AI199-1</f>
        <v>0</v>
      </c>
      <c r="AK284" s="438">
        <f t="shared" si="921"/>
        <v>0.11827956989247301</v>
      </c>
      <c r="AL284" s="438">
        <f t="shared" si="921"/>
        <v>5.7692307692307709E-2</v>
      </c>
      <c r="AM284" s="438">
        <f t="shared" si="921"/>
        <v>-0.15179141017056819</v>
      </c>
      <c r="AN284" s="438">
        <f t="shared" si="921"/>
        <v>0</v>
      </c>
      <c r="AO284" s="438">
        <f t="shared" si="921"/>
        <v>0.11827956989247301</v>
      </c>
      <c r="AP284" s="438">
        <f t="shared" si="921"/>
        <v>5.7692307692307709E-2</v>
      </c>
      <c r="AQ284" s="438">
        <f t="shared" si="921"/>
        <v>-0.17861899549580773</v>
      </c>
      <c r="AR284" s="438">
        <f t="shared" si="921"/>
        <v>0</v>
      </c>
      <c r="AS284" s="438">
        <f t="shared" si="921"/>
        <v>0.11827956989247301</v>
      </c>
      <c r="AT284" s="438">
        <f t="shared" si="921"/>
        <v>5.7692307692307709E-2</v>
      </c>
      <c r="AU284" s="438">
        <f t="shared" si="921"/>
        <v>0.12170403330649604</v>
      </c>
      <c r="AV284" s="438">
        <f t="shared" si="921"/>
        <v>0</v>
      </c>
      <c r="AW284" s="438">
        <f t="shared" si="921"/>
        <v>0.11827956989247301</v>
      </c>
      <c r="AX284" s="438">
        <f t="shared" si="921"/>
        <v>5.7692307692307709E-2</v>
      </c>
      <c r="AY284" s="438">
        <f t="shared" si="921"/>
        <v>-0.30615794338882918</v>
      </c>
      <c r="AZ284" s="438">
        <f t="shared" si="921"/>
        <v>0</v>
      </c>
      <c r="BA284" s="438">
        <f t="shared" si="921"/>
        <v>0.11827956989247301</v>
      </c>
      <c r="BB284" s="438">
        <f t="shared" si="921"/>
        <v>5.7692307692307709E-2</v>
      </c>
      <c r="BC284" s="438">
        <f t="shared" si="921"/>
        <v>-0.84329933957609648</v>
      </c>
      <c r="BD284" s="438">
        <f t="shared" si="921"/>
        <v>0</v>
      </c>
      <c r="BE284" s="438">
        <f t="shared" si="921"/>
        <v>0.11827956989247301</v>
      </c>
      <c r="BF284" s="438">
        <f t="shared" si="921"/>
        <v>5.7692307692307709E-2</v>
      </c>
      <c r="BG284" s="438">
        <f t="shared" si="921"/>
        <v>-0.11045791229109292</v>
      </c>
      <c r="BH284" s="438">
        <f t="shared" si="921"/>
        <v>0</v>
      </c>
      <c r="BI284" s="438">
        <f t="shared" si="921"/>
        <v>0.11827956989247346</v>
      </c>
      <c r="BJ284" s="438">
        <f t="shared" si="921"/>
        <v>5.7692307692307709E-2</v>
      </c>
      <c r="BK284" s="438">
        <f t="shared" si="921"/>
        <v>-0.30086570403602808</v>
      </c>
      <c r="BL284" s="438">
        <f t="shared" si="921"/>
        <v>0</v>
      </c>
      <c r="BM284" s="438">
        <f t="shared" si="921"/>
        <v>0.11827956989247301</v>
      </c>
      <c r="BN284" s="438">
        <f t="shared" si="921"/>
        <v>5.7692307692307709E-2</v>
      </c>
      <c r="BO284" s="438">
        <f t="shared" si="921"/>
        <v>-0.24293886288248723</v>
      </c>
      <c r="BP284" s="438">
        <f t="shared" ref="BP284:BV284" si="922">BP199/BO199-1</f>
        <v>0</v>
      </c>
      <c r="BQ284" s="438">
        <f t="shared" si="922"/>
        <v>0.11827956989247301</v>
      </c>
      <c r="BR284" s="438">
        <f t="shared" si="922"/>
        <v>5.7692307692307931E-2</v>
      </c>
      <c r="BS284" s="438">
        <f t="shared" si="922"/>
        <v>-6.6813029257583367E-2</v>
      </c>
      <c r="BT284" s="438">
        <f t="shared" si="922"/>
        <v>0</v>
      </c>
      <c r="BU284" s="438">
        <f t="shared" si="922"/>
        <v>0.11827956989247346</v>
      </c>
      <c r="BV284" s="438">
        <f t="shared" si="922"/>
        <v>5.7692307692307487E-2</v>
      </c>
      <c r="BW284" s="438"/>
      <c r="BX284" s="438"/>
      <c r="BY284" s="438"/>
      <c r="BZ284" s="438"/>
      <c r="CA284" s="438"/>
      <c r="CB284" s="438"/>
      <c r="CC284" s="438"/>
      <c r="CD284" s="438"/>
      <c r="CE284" s="438"/>
      <c r="CF284" s="438"/>
      <c r="CG284" s="438"/>
      <c r="CH284" s="438"/>
      <c r="CI284" s="438"/>
      <c r="CJ284" s="438"/>
      <c r="CK284" s="438"/>
      <c r="CL284" s="438"/>
      <c r="CM284" s="438"/>
      <c r="CN284" s="438"/>
      <c r="CO284" s="438"/>
      <c r="CP284" s="438"/>
      <c r="CQ284" s="438"/>
      <c r="CR284" s="438"/>
      <c r="CS284" s="438"/>
      <c r="CT284" s="438"/>
      <c r="CU284" s="438"/>
      <c r="CV284" s="438"/>
      <c r="CW284" s="438"/>
      <c r="CX284" s="438"/>
      <c r="CY284" s="438"/>
      <c r="CZ284" s="438"/>
      <c r="DA284" s="438"/>
      <c r="DB284" s="438"/>
      <c r="DC284" s="438"/>
      <c r="DD284" s="438"/>
      <c r="DE284" s="438"/>
      <c r="DF284" s="438"/>
      <c r="DG284" s="438"/>
      <c r="DH284" s="438"/>
      <c r="DI284" s="438"/>
      <c r="DJ284" s="438"/>
      <c r="DK284" s="438"/>
      <c r="DL284" s="438"/>
      <c r="DM284" s="438"/>
      <c r="DN284" s="438"/>
      <c r="DO284" s="438"/>
      <c r="DP284" s="438"/>
      <c r="DQ284" s="438"/>
      <c r="DR284" s="438"/>
      <c r="DS284" s="438"/>
      <c r="DT284" s="438"/>
      <c r="DU284" s="438"/>
      <c r="DV284" s="438"/>
      <c r="DW284" s="438"/>
      <c r="DX284" s="438"/>
      <c r="DY284" s="438"/>
      <c r="DZ284" s="438"/>
      <c r="EA284" s="438"/>
      <c r="EB284" s="438"/>
      <c r="EC284" s="438"/>
      <c r="ED284" s="438"/>
      <c r="EE284" s="438"/>
      <c r="EF284" s="438"/>
      <c r="EG284" s="438"/>
      <c r="EH284" s="438"/>
      <c r="EI284" s="438"/>
      <c r="EJ284" s="438"/>
      <c r="EK284" s="438"/>
      <c r="EL284" s="438"/>
      <c r="EM284" s="438"/>
      <c r="EN284" s="438"/>
      <c r="EO284" s="438"/>
      <c r="EP284" s="438"/>
      <c r="EQ284" s="438"/>
      <c r="ER284" s="438"/>
      <c r="ES284" s="438"/>
      <c r="ET284" s="438"/>
      <c r="EU284" s="438"/>
      <c r="EV284" s="438"/>
      <c r="EW284" s="438"/>
      <c r="EX284" s="438"/>
      <c r="EY284" s="438"/>
      <c r="EZ284" s="438"/>
      <c r="FA284" s="438"/>
      <c r="FB284" s="438"/>
      <c r="FC284" s="438"/>
      <c r="FD284" s="438"/>
      <c r="FE284" s="438"/>
      <c r="FF284" s="438"/>
      <c r="FG284" s="438"/>
      <c r="FH284" s="438"/>
      <c r="FI284" s="438"/>
      <c r="FJ284" s="438"/>
      <c r="FK284" s="438"/>
      <c r="FL284" s="438"/>
      <c r="FM284" s="438"/>
      <c r="FN284" s="438"/>
      <c r="FO284" s="438"/>
    </row>
    <row r="285" spans="1:171" x14ac:dyDescent="0.35">
      <c r="A285" s="5"/>
      <c r="B285" s="254" t="s">
        <v>180</v>
      </c>
      <c r="C285" s="317"/>
      <c r="D285" s="318"/>
      <c r="E285" s="318"/>
      <c r="F285" s="318"/>
      <c r="G285" s="427">
        <f>G199/SUM($G$199:$J$199)</f>
        <v>0.23237597911227154</v>
      </c>
      <c r="H285" s="427">
        <f>H199/SUM($G$199:$J$199)</f>
        <v>0.23237597911227154</v>
      </c>
      <c r="I285" s="427">
        <f>I199/SUM($G$199:$J$199)</f>
        <v>0.27937336814621411</v>
      </c>
      <c r="J285" s="427">
        <f>J199/SUM($G$199:$J$199)</f>
        <v>0.25587467362924282</v>
      </c>
      <c r="K285" s="427">
        <f>K199/SUM($K$199:$N$199)</f>
        <v>0.23342175066312998</v>
      </c>
      <c r="L285" s="427">
        <f>L199/SUM($K$199:$N$199)</f>
        <v>0.23607427055702918</v>
      </c>
      <c r="M285" s="427">
        <f>M199/SUM($K$199:$N$199)</f>
        <v>0.27586206896551724</v>
      </c>
      <c r="N285" s="427">
        <f>N199/SUM($K$199:$N$199)</f>
        <v>0.25464190981432361</v>
      </c>
      <c r="O285" s="427">
        <f>O199/SUM($O$199:$R$199)</f>
        <v>0.23907455012853471</v>
      </c>
      <c r="P285" s="427">
        <f>P199/SUM($O$199:$R$199)</f>
        <v>0.25964010282776351</v>
      </c>
      <c r="Q285" s="427">
        <f>Q199/SUM($O$199:$R$199)</f>
        <v>0.23907455012853471</v>
      </c>
      <c r="R285" s="427">
        <f>R199/SUM($O$199:$R$199)</f>
        <v>0.26221079691516708</v>
      </c>
      <c r="S285" s="427">
        <f>S199/SUM($S$199:$V$199)</f>
        <v>0.26913580246913582</v>
      </c>
      <c r="T285" s="427">
        <f>T199/SUM($S$199:$V$199)</f>
        <v>0.23950617283950618</v>
      </c>
      <c r="U285" s="427">
        <f>U199/SUM($S$199:$V$199)</f>
        <v>0.23703703703703705</v>
      </c>
      <c r="V285" s="427">
        <f>V199/SUM($S$199:$V$199)</f>
        <v>0.25432098765432098</v>
      </c>
      <c r="W285" s="427">
        <f>W199/SUM($W$199:$Z$199)</f>
        <v>0.24456521739130435</v>
      </c>
      <c r="X285" s="427">
        <f>X199/SUM($W$199:$Z$199)</f>
        <v>0.2391304347826087</v>
      </c>
      <c r="Y285" s="427">
        <f>Y199/SUM($W$199:$Z$199)</f>
        <v>0.2608695652173913</v>
      </c>
      <c r="Z285" s="427">
        <f>Z199/SUM($W$199:$Z$199)</f>
        <v>0.25543478260869568</v>
      </c>
      <c r="AA285" s="427">
        <f>AA199/SUM($AA$199:$AD$199)</f>
        <v>0.23333333333333334</v>
      </c>
      <c r="AB285" s="427">
        <f>AB199/SUM($AA$199:$AD$199)</f>
        <v>0.23055555555555557</v>
      </c>
      <c r="AC285" s="427">
        <f>AC199/SUM($AA$199:$AD$199)</f>
        <v>0.26111111111111113</v>
      </c>
      <c r="AD285" s="427">
        <f>AD199/SUM($AA$199:$AD$199)</f>
        <v>0.27500000000000002</v>
      </c>
      <c r="AE285" s="427">
        <f>AE280</f>
        <v>0.23250000000000001</v>
      </c>
      <c r="AF285" s="427">
        <f t="shared" ref="AF285:BV285" si="923">AF280</f>
        <v>0.23250000000000001</v>
      </c>
      <c r="AG285" s="427">
        <f t="shared" si="923"/>
        <v>0.26</v>
      </c>
      <c r="AH285" s="427">
        <f t="shared" si="923"/>
        <v>0.27500000000000002</v>
      </c>
      <c r="AI285" s="427">
        <f t="shared" si="923"/>
        <v>0.23250000000000001</v>
      </c>
      <c r="AJ285" s="427">
        <f t="shared" si="923"/>
        <v>0.23250000000000001</v>
      </c>
      <c r="AK285" s="427">
        <f t="shared" si="923"/>
        <v>0.26</v>
      </c>
      <c r="AL285" s="427">
        <f t="shared" si="923"/>
        <v>0.27500000000000002</v>
      </c>
      <c r="AM285" s="427">
        <f t="shared" si="923"/>
        <v>0.23250000000000001</v>
      </c>
      <c r="AN285" s="427">
        <f t="shared" si="923"/>
        <v>0.23250000000000001</v>
      </c>
      <c r="AO285" s="427">
        <f t="shared" si="923"/>
        <v>0.26</v>
      </c>
      <c r="AP285" s="427">
        <f t="shared" si="923"/>
        <v>0.27500000000000002</v>
      </c>
      <c r="AQ285" s="427">
        <f t="shared" si="923"/>
        <v>0.23250000000000001</v>
      </c>
      <c r="AR285" s="427">
        <f t="shared" si="923"/>
        <v>0.23250000000000001</v>
      </c>
      <c r="AS285" s="427">
        <f t="shared" si="923"/>
        <v>0.26</v>
      </c>
      <c r="AT285" s="427">
        <f t="shared" si="923"/>
        <v>0.27500000000000002</v>
      </c>
      <c r="AU285" s="427">
        <f t="shared" si="923"/>
        <v>0.23250000000000001</v>
      </c>
      <c r="AV285" s="427">
        <f t="shared" si="923"/>
        <v>0.23250000000000001</v>
      </c>
      <c r="AW285" s="427">
        <f t="shared" si="923"/>
        <v>0.26</v>
      </c>
      <c r="AX285" s="427">
        <f t="shared" si="923"/>
        <v>0.27500000000000002</v>
      </c>
      <c r="AY285" s="427">
        <f t="shared" si="923"/>
        <v>0.23250000000000001</v>
      </c>
      <c r="AZ285" s="427">
        <f t="shared" si="923"/>
        <v>0.23250000000000001</v>
      </c>
      <c r="BA285" s="427">
        <f t="shared" si="923"/>
        <v>0.26</v>
      </c>
      <c r="BB285" s="427">
        <f t="shared" si="923"/>
        <v>0.27500000000000002</v>
      </c>
      <c r="BC285" s="427">
        <f t="shared" si="923"/>
        <v>0.23250000000000001</v>
      </c>
      <c r="BD285" s="427">
        <f t="shared" si="923"/>
        <v>0.23250000000000001</v>
      </c>
      <c r="BE285" s="427">
        <f t="shared" si="923"/>
        <v>0.26</v>
      </c>
      <c r="BF285" s="427">
        <f t="shared" si="923"/>
        <v>0.27500000000000002</v>
      </c>
      <c r="BG285" s="427">
        <f t="shared" si="923"/>
        <v>0.23250000000000001</v>
      </c>
      <c r="BH285" s="427">
        <f t="shared" si="923"/>
        <v>0.23250000000000001</v>
      </c>
      <c r="BI285" s="427">
        <f t="shared" si="923"/>
        <v>0.26</v>
      </c>
      <c r="BJ285" s="427">
        <f t="shared" si="923"/>
        <v>0.27500000000000002</v>
      </c>
      <c r="BK285" s="427">
        <f t="shared" si="923"/>
        <v>0.23250000000000001</v>
      </c>
      <c r="BL285" s="427">
        <f t="shared" si="923"/>
        <v>0.23250000000000001</v>
      </c>
      <c r="BM285" s="427">
        <f t="shared" si="923"/>
        <v>0.26</v>
      </c>
      <c r="BN285" s="427">
        <f t="shared" si="923"/>
        <v>0.27500000000000002</v>
      </c>
      <c r="BO285" s="427">
        <f t="shared" si="923"/>
        <v>0.23250000000000001</v>
      </c>
      <c r="BP285" s="427">
        <f t="shared" si="923"/>
        <v>0.23250000000000001</v>
      </c>
      <c r="BQ285" s="427">
        <f t="shared" si="923"/>
        <v>0.26</v>
      </c>
      <c r="BR285" s="427">
        <f t="shared" si="923"/>
        <v>0.27500000000000002</v>
      </c>
      <c r="BS285" s="427">
        <f t="shared" si="923"/>
        <v>0.23250000000000001</v>
      </c>
      <c r="BT285" s="427">
        <f t="shared" si="923"/>
        <v>0.23250000000000001</v>
      </c>
      <c r="BU285" s="427">
        <f t="shared" si="923"/>
        <v>0.26</v>
      </c>
      <c r="BV285" s="427">
        <f t="shared" si="923"/>
        <v>0.27500000000000002</v>
      </c>
    </row>
    <row r="286" spans="1:171" x14ac:dyDescent="0.35">
      <c r="A286" s="5"/>
      <c r="B286" s="254"/>
      <c r="C286" s="317"/>
      <c r="D286" s="318"/>
      <c r="E286" s="318"/>
      <c r="F286" s="318"/>
      <c r="G286" s="427"/>
      <c r="H286" s="427"/>
      <c r="I286" s="427"/>
      <c r="J286" s="427"/>
      <c r="K286" s="427"/>
      <c r="L286" s="427"/>
      <c r="M286" s="427"/>
      <c r="N286" s="427"/>
      <c r="O286" s="427"/>
      <c r="P286" s="427"/>
      <c r="Q286" s="427"/>
      <c r="R286" s="427"/>
      <c r="S286" s="427"/>
      <c r="T286" s="427"/>
      <c r="U286" s="427"/>
      <c r="V286" s="427"/>
      <c r="W286" s="427"/>
      <c r="X286" s="427"/>
      <c r="Y286" s="427"/>
      <c r="Z286" s="427"/>
      <c r="AA286" s="427"/>
      <c r="AB286" s="110"/>
      <c r="AC286" s="110"/>
      <c r="AD286" s="110"/>
    </row>
    <row r="287" spans="1:171" x14ac:dyDescent="0.35">
      <c r="A287" s="5" t="s">
        <v>81</v>
      </c>
      <c r="B287" s="70" t="s">
        <v>276</v>
      </c>
      <c r="C287" s="588">
        <f t="shared" ref="C287:AD287" si="924">C203</f>
        <v>72000</v>
      </c>
      <c r="D287" s="588">
        <f t="shared" si="924"/>
        <v>94000</v>
      </c>
      <c r="E287" s="588">
        <f t="shared" si="924"/>
        <v>99000</v>
      </c>
      <c r="F287" s="588">
        <f t="shared" si="924"/>
        <v>98000</v>
      </c>
      <c r="G287" s="588">
        <f t="shared" si="924"/>
        <v>91000</v>
      </c>
      <c r="H287" s="588">
        <f t="shared" si="924"/>
        <v>86000</v>
      </c>
      <c r="I287" s="588">
        <f t="shared" si="924"/>
        <v>114000</v>
      </c>
      <c r="J287" s="588">
        <f t="shared" si="924"/>
        <v>133000</v>
      </c>
      <c r="K287" s="588">
        <f t="shared" si="924"/>
        <v>96000</v>
      </c>
      <c r="L287" s="588">
        <f t="shared" si="924"/>
        <v>92000</v>
      </c>
      <c r="M287" s="588">
        <f t="shared" si="924"/>
        <v>126000</v>
      </c>
      <c r="N287" s="588">
        <f t="shared" si="924"/>
        <v>110000</v>
      </c>
      <c r="O287" s="588">
        <f t="shared" si="924"/>
        <v>103000</v>
      </c>
      <c r="P287" s="588">
        <f t="shared" si="924"/>
        <v>115000</v>
      </c>
      <c r="Q287" s="588">
        <f t="shared" si="924"/>
        <v>102000</v>
      </c>
      <c r="R287" s="588">
        <f t="shared" si="924"/>
        <v>113000</v>
      </c>
      <c r="S287" s="588">
        <f t="shared" si="924"/>
        <v>124000</v>
      </c>
      <c r="T287" s="588">
        <f t="shared" si="924"/>
        <v>108000</v>
      </c>
      <c r="U287" s="588">
        <f t="shared" si="924"/>
        <v>107000</v>
      </c>
      <c r="V287" s="588">
        <f t="shared" si="924"/>
        <v>105000</v>
      </c>
      <c r="W287" s="588">
        <f t="shared" si="924"/>
        <v>102000</v>
      </c>
      <c r="X287" s="588">
        <f t="shared" si="924"/>
        <v>96000</v>
      </c>
      <c r="Y287" s="588">
        <f t="shared" si="924"/>
        <v>106000</v>
      </c>
      <c r="Z287" s="588">
        <f t="shared" si="924"/>
        <v>109000</v>
      </c>
      <c r="AA287" s="588">
        <f t="shared" si="924"/>
        <v>83000</v>
      </c>
      <c r="AB287" s="588">
        <f t="shared" si="924"/>
        <v>89000</v>
      </c>
      <c r="AC287" s="588">
        <f t="shared" si="924"/>
        <v>112000</v>
      </c>
      <c r="AD287" s="588">
        <f t="shared" si="924"/>
        <v>110000</v>
      </c>
      <c r="AE287" s="588">
        <f t="shared" ref="AE287:BV287" si="925">AE203</f>
        <v>97572.345000000001</v>
      </c>
      <c r="AF287" s="588">
        <f t="shared" si="925"/>
        <v>97572.345000000001</v>
      </c>
      <c r="AG287" s="588">
        <f t="shared" si="925"/>
        <v>109113.16</v>
      </c>
      <c r="AH287" s="588">
        <f t="shared" si="925"/>
        <v>115408.15000000001</v>
      </c>
      <c r="AI287" s="588">
        <f t="shared" si="925"/>
        <v>95427.532500000001</v>
      </c>
      <c r="AJ287" s="588">
        <f t="shared" si="925"/>
        <v>95427.532500000001</v>
      </c>
      <c r="AK287" s="588">
        <f t="shared" si="925"/>
        <v>106714.66</v>
      </c>
      <c r="AL287" s="588">
        <f t="shared" si="925"/>
        <v>112871.27500000001</v>
      </c>
      <c r="AM287" s="588">
        <f t="shared" si="925"/>
        <v>95738.385000000009</v>
      </c>
      <c r="AN287" s="588">
        <f t="shared" si="925"/>
        <v>95738.385000000009</v>
      </c>
      <c r="AO287" s="588">
        <f t="shared" si="925"/>
        <v>107062.28</v>
      </c>
      <c r="AP287" s="588">
        <f t="shared" si="925"/>
        <v>113238.95000000001</v>
      </c>
      <c r="AQ287" s="588">
        <f t="shared" si="925"/>
        <v>93012.322500000009</v>
      </c>
      <c r="AR287" s="588">
        <f t="shared" si="925"/>
        <v>93012.322500000009</v>
      </c>
      <c r="AS287" s="588">
        <f t="shared" si="925"/>
        <v>104013.78</v>
      </c>
      <c r="AT287" s="588">
        <f t="shared" si="925"/>
        <v>110014.57500000001</v>
      </c>
      <c r="AU287" s="588">
        <f t="shared" si="925"/>
        <v>123403.79250000001</v>
      </c>
      <c r="AV287" s="588">
        <f t="shared" si="925"/>
        <v>123403.79250000001</v>
      </c>
      <c r="AW287" s="588">
        <f t="shared" si="925"/>
        <v>137999.94</v>
      </c>
      <c r="AX287" s="588">
        <f t="shared" si="925"/>
        <v>145961.47500000001</v>
      </c>
      <c r="AY287" s="588">
        <f t="shared" si="925"/>
        <v>101274.21</v>
      </c>
      <c r="AZ287" s="588">
        <f t="shared" si="925"/>
        <v>101274.21</v>
      </c>
      <c r="BA287" s="588">
        <f t="shared" si="925"/>
        <v>113252.88</v>
      </c>
      <c r="BB287" s="588">
        <f t="shared" si="925"/>
        <v>119786.70000000001</v>
      </c>
      <c r="BC287" s="588">
        <f t="shared" si="925"/>
        <v>18770.655000000002</v>
      </c>
      <c r="BD287" s="588">
        <f t="shared" si="925"/>
        <v>18770.655000000002</v>
      </c>
      <c r="BE287" s="588">
        <f t="shared" si="925"/>
        <v>20990.84</v>
      </c>
      <c r="BF287" s="588">
        <f t="shared" si="925"/>
        <v>22201.850000000002</v>
      </c>
      <c r="BG287" s="588">
        <f t="shared" si="925"/>
        <v>19749.48</v>
      </c>
      <c r="BH287" s="588">
        <f t="shared" si="925"/>
        <v>19749.48</v>
      </c>
      <c r="BI287" s="588">
        <f t="shared" si="925"/>
        <v>22085.440000000002</v>
      </c>
      <c r="BJ287" s="588">
        <f t="shared" si="925"/>
        <v>23359.600000000002</v>
      </c>
      <c r="BK287" s="588">
        <f t="shared" si="925"/>
        <v>16331.497500000001</v>
      </c>
      <c r="BL287" s="588">
        <f t="shared" si="925"/>
        <v>16331.497500000001</v>
      </c>
      <c r="BM287" s="588">
        <f t="shared" si="925"/>
        <v>18263.18</v>
      </c>
      <c r="BN287" s="588">
        <f t="shared" si="925"/>
        <v>19316.825000000001</v>
      </c>
      <c r="BO287" s="588">
        <f t="shared" si="925"/>
        <v>14624.0175</v>
      </c>
      <c r="BP287" s="588">
        <f t="shared" si="925"/>
        <v>14624.0175</v>
      </c>
      <c r="BQ287" s="588">
        <f t="shared" si="925"/>
        <v>16353.74</v>
      </c>
      <c r="BR287" s="588">
        <f t="shared" si="925"/>
        <v>17297.225000000002</v>
      </c>
      <c r="BS287" s="588">
        <f t="shared" si="925"/>
        <v>16141.545</v>
      </c>
      <c r="BT287" s="588">
        <f t="shared" si="925"/>
        <v>16141.545</v>
      </c>
      <c r="BU287" s="588">
        <f t="shared" si="925"/>
        <v>18050.760000000002</v>
      </c>
      <c r="BV287" s="588">
        <f t="shared" si="925"/>
        <v>19092.150000000001</v>
      </c>
    </row>
    <row r="288" spans="1:171" x14ac:dyDescent="0.35">
      <c r="A288" s="424"/>
      <c r="B288" s="466" t="s">
        <v>649</v>
      </c>
      <c r="C288" s="317"/>
      <c r="D288" s="318"/>
      <c r="E288" s="318"/>
      <c r="F288" s="318"/>
      <c r="G288" s="436">
        <f>G287/C287-1</f>
        <v>0.26388888888888884</v>
      </c>
      <c r="H288" s="436">
        <f t="shared" ref="H288:AD288" si="926">H287/D287-1</f>
        <v>-8.5106382978723416E-2</v>
      </c>
      <c r="I288" s="436">
        <f t="shared" si="926"/>
        <v>0.1515151515151516</v>
      </c>
      <c r="J288" s="436">
        <f t="shared" si="926"/>
        <v>0.35714285714285721</v>
      </c>
      <c r="K288" s="436">
        <f t="shared" si="926"/>
        <v>5.4945054945054972E-2</v>
      </c>
      <c r="L288" s="436">
        <f t="shared" si="926"/>
        <v>6.9767441860465018E-2</v>
      </c>
      <c r="M288" s="436">
        <f t="shared" si="926"/>
        <v>0.10526315789473695</v>
      </c>
      <c r="N288" s="436">
        <f t="shared" si="926"/>
        <v>-0.17293233082706772</v>
      </c>
      <c r="O288" s="436">
        <f t="shared" si="926"/>
        <v>7.2916666666666741E-2</v>
      </c>
      <c r="P288" s="436">
        <f t="shared" si="926"/>
        <v>0.25</v>
      </c>
      <c r="Q288" s="436">
        <f t="shared" si="926"/>
        <v>-0.19047619047619047</v>
      </c>
      <c r="R288" s="436">
        <f t="shared" si="926"/>
        <v>2.7272727272727337E-2</v>
      </c>
      <c r="S288" s="436">
        <f t="shared" si="926"/>
        <v>0.20388349514563098</v>
      </c>
      <c r="T288" s="436">
        <f t="shared" si="926"/>
        <v>-6.0869565217391286E-2</v>
      </c>
      <c r="U288" s="436">
        <f t="shared" si="926"/>
        <v>4.9019607843137303E-2</v>
      </c>
      <c r="V288" s="436">
        <f t="shared" si="926"/>
        <v>-7.0796460176991149E-2</v>
      </c>
      <c r="W288" s="436">
        <f t="shared" si="926"/>
        <v>-0.17741935483870963</v>
      </c>
      <c r="X288" s="436">
        <f t="shared" si="926"/>
        <v>-0.11111111111111116</v>
      </c>
      <c r="Y288" s="436">
        <f t="shared" si="926"/>
        <v>-9.3457943925233655E-3</v>
      </c>
      <c r="Z288" s="436">
        <f t="shared" si="926"/>
        <v>3.8095238095238182E-2</v>
      </c>
      <c r="AA288" s="436">
        <f t="shared" si="926"/>
        <v>-0.18627450980392157</v>
      </c>
      <c r="AB288" s="436">
        <f t="shared" si="926"/>
        <v>-7.291666666666663E-2</v>
      </c>
      <c r="AC288" s="436">
        <f t="shared" si="926"/>
        <v>5.6603773584905648E-2</v>
      </c>
      <c r="AD288" s="436">
        <f t="shared" si="926"/>
        <v>9.1743119266054496E-3</v>
      </c>
      <c r="AE288" s="436">
        <f t="shared" ref="AE288" si="927">AE287/AA287-1</f>
        <v>0.17557042168674708</v>
      </c>
      <c r="AF288" s="436">
        <f t="shared" ref="AF288" si="928">AF287/AB287-1</f>
        <v>9.6318483146067502E-2</v>
      </c>
      <c r="AG288" s="436">
        <f t="shared" ref="AG288" si="929">AG287/AC287-1</f>
        <v>-2.5775357142857058E-2</v>
      </c>
      <c r="AH288" s="436">
        <f t="shared" ref="AH288" si="930">AH287/AD287-1</f>
        <v>4.9165000000000125E-2</v>
      </c>
      <c r="AI288" s="436">
        <f t="shared" ref="AI288" si="931">AI287/AE287-1</f>
        <v>-2.1981766452369267E-2</v>
      </c>
      <c r="AJ288" s="436">
        <f t="shared" ref="AJ288" si="932">AJ287/AF287-1</f>
        <v>-2.1981766452369267E-2</v>
      </c>
      <c r="AK288" s="436">
        <f t="shared" ref="AK288" si="933">AK287/AG287-1</f>
        <v>-2.1981766452369267E-2</v>
      </c>
      <c r="AL288" s="436">
        <f t="shared" ref="AL288" si="934">AL287/AH287-1</f>
        <v>-2.1981766452369267E-2</v>
      </c>
      <c r="AM288" s="436">
        <f t="shared" ref="AM288" si="935">AM287/AI287-1</f>
        <v>3.2574718412634596E-3</v>
      </c>
      <c r="AN288" s="436">
        <f t="shared" ref="AN288" si="936">AN287/AJ287-1</f>
        <v>3.2574718412634596E-3</v>
      </c>
      <c r="AO288" s="436">
        <f t="shared" ref="AO288" si="937">AO287/AK287-1</f>
        <v>3.2574718412634596E-3</v>
      </c>
      <c r="AP288" s="436">
        <f t="shared" ref="AP288" si="938">AP287/AL287-1</f>
        <v>3.2574718412634596E-3</v>
      </c>
      <c r="AQ288" s="436">
        <f t="shared" ref="AQ288" si="939">AQ287/AM287-1</f>
        <v>-2.8474080693966175E-2</v>
      </c>
      <c r="AR288" s="436">
        <f t="shared" ref="AR288" si="940">AR287/AN287-1</f>
        <v>-2.8474080693966175E-2</v>
      </c>
      <c r="AS288" s="436">
        <f t="shared" ref="AS288" si="941">AS287/AO287-1</f>
        <v>-2.8474080693966175E-2</v>
      </c>
      <c r="AT288" s="436">
        <f t="shared" ref="AT288" si="942">AT287/AP287-1</f>
        <v>-2.8474080693966175E-2</v>
      </c>
      <c r="AU288" s="436">
        <f t="shared" ref="AU288" si="943">AU287/AQ287-1</f>
        <v>0.32674670606144685</v>
      </c>
      <c r="AV288" s="436">
        <f t="shared" ref="AV288" si="944">AV287/AR287-1</f>
        <v>0.32674670606144685</v>
      </c>
      <c r="AW288" s="436">
        <f t="shared" ref="AW288" si="945">AW287/AS287-1</f>
        <v>0.32674670606144685</v>
      </c>
      <c r="AX288" s="436">
        <f t="shared" ref="AX288" si="946">AX287/AT287-1</f>
        <v>0.32674670606144685</v>
      </c>
      <c r="AY288" s="436">
        <f t="shared" ref="AY288" si="947">AY287/AU287-1</f>
        <v>-0.17932659970721732</v>
      </c>
      <c r="AZ288" s="436">
        <f t="shared" ref="AZ288" si="948">AZ287/AV287-1</f>
        <v>-0.17932659970721732</v>
      </c>
      <c r="BA288" s="436">
        <f t="shared" ref="BA288" si="949">BA287/AW287-1</f>
        <v>-0.1793265997072172</v>
      </c>
      <c r="BB288" s="436">
        <f t="shared" ref="BB288" si="950">BB287/AX287-1</f>
        <v>-0.1793265997072172</v>
      </c>
      <c r="BC288" s="436">
        <f t="shared" ref="BC288" si="951">BC287/AY287-1</f>
        <v>-0.81465513283194213</v>
      </c>
      <c r="BD288" s="436">
        <f t="shared" ref="BD288" si="952">BD287/AZ287-1</f>
        <v>-0.81465513283194213</v>
      </c>
      <c r="BE288" s="436">
        <f t="shared" ref="BE288" si="953">BE287/BA287-1</f>
        <v>-0.81465513283194213</v>
      </c>
      <c r="BF288" s="436">
        <f t="shared" ref="BF288" si="954">BF287/BB287-1</f>
        <v>-0.81465513283194213</v>
      </c>
      <c r="BG288" s="436">
        <f t="shared" ref="BG288" si="955">BG287/BC287-1</f>
        <v>5.2146555354621205E-2</v>
      </c>
      <c r="BH288" s="436">
        <f t="shared" ref="BH288" si="956">BH287/BD287-1</f>
        <v>5.2146555354621205E-2</v>
      </c>
      <c r="BI288" s="436">
        <f t="shared" ref="BI288" si="957">BI287/BE287-1</f>
        <v>5.2146555354621427E-2</v>
      </c>
      <c r="BJ288" s="436">
        <f t="shared" ref="BJ288" si="958">BJ287/BF287-1</f>
        <v>5.2146555354621427E-2</v>
      </c>
      <c r="BK288" s="436">
        <f t="shared" ref="BK288" si="959">BK287/BG287-1</f>
        <v>-0.17306696176304381</v>
      </c>
      <c r="BL288" s="436">
        <f t="shared" ref="BL288" si="960">BL287/BH287-1</f>
        <v>-0.17306696176304381</v>
      </c>
      <c r="BM288" s="436">
        <f t="shared" ref="BM288" si="961">BM287/BI287-1</f>
        <v>-0.17306696176304392</v>
      </c>
      <c r="BN288" s="436">
        <f t="shared" ref="BN288" si="962">BN287/BJ287-1</f>
        <v>-0.17306696176304392</v>
      </c>
      <c r="BO288" s="436">
        <f t="shared" ref="BO288" si="963">BO287/BK287-1</f>
        <v>-0.10455134319433967</v>
      </c>
      <c r="BP288" s="436">
        <f t="shared" ref="BP288" si="964">BP287/BL287-1</f>
        <v>-0.10455134319433967</v>
      </c>
      <c r="BQ288" s="436">
        <f t="shared" ref="BQ288" si="965">BQ287/BM287-1</f>
        <v>-0.10455134319433967</v>
      </c>
      <c r="BR288" s="436">
        <f t="shared" ref="BR288" si="966">BR287/BN287-1</f>
        <v>-0.10455134319433956</v>
      </c>
      <c r="BS288" s="436">
        <f t="shared" ref="BS288" si="967">BS287/BO287-1</f>
        <v>0.10376953528672961</v>
      </c>
      <c r="BT288" s="436">
        <f t="shared" ref="BT288" si="968">BT287/BP287-1</f>
        <v>0.10376953528672961</v>
      </c>
      <c r="BU288" s="436">
        <f t="shared" ref="BU288" si="969">BU287/BQ287-1</f>
        <v>0.10376953528672961</v>
      </c>
      <c r="BV288" s="436">
        <f t="shared" ref="BV288" si="970">BV287/BR287-1</f>
        <v>0.10376953528672939</v>
      </c>
    </row>
    <row r="289" spans="1:74" x14ac:dyDescent="0.35">
      <c r="A289" s="424"/>
      <c r="B289" s="466" t="s">
        <v>650</v>
      </c>
      <c r="C289" s="317"/>
      <c r="D289" s="318"/>
      <c r="E289" s="318"/>
      <c r="F289" s="318"/>
      <c r="G289" s="438">
        <f>G287/F287-1</f>
        <v>-7.1428571428571397E-2</v>
      </c>
      <c r="H289" s="438">
        <f t="shared" ref="H289:AD289" si="971">H287/G287-1</f>
        <v>-5.4945054945054972E-2</v>
      </c>
      <c r="I289" s="438">
        <f t="shared" si="971"/>
        <v>0.32558139534883712</v>
      </c>
      <c r="J289" s="438">
        <f t="shared" si="971"/>
        <v>0.16666666666666674</v>
      </c>
      <c r="K289" s="438">
        <f t="shared" si="971"/>
        <v>-0.27819548872180455</v>
      </c>
      <c r="L289" s="438">
        <f t="shared" si="971"/>
        <v>-4.166666666666663E-2</v>
      </c>
      <c r="M289" s="438">
        <f t="shared" si="971"/>
        <v>0.36956521739130443</v>
      </c>
      <c r="N289" s="438">
        <f t="shared" si="971"/>
        <v>-0.12698412698412698</v>
      </c>
      <c r="O289" s="438">
        <f t="shared" si="971"/>
        <v>-6.3636363636363602E-2</v>
      </c>
      <c r="P289" s="438">
        <f t="shared" si="971"/>
        <v>0.11650485436893199</v>
      </c>
      <c r="Q289" s="438">
        <f t="shared" si="971"/>
        <v>-0.11304347826086958</v>
      </c>
      <c r="R289" s="438">
        <f t="shared" si="971"/>
        <v>0.10784313725490202</v>
      </c>
      <c r="S289" s="438">
        <f t="shared" si="971"/>
        <v>9.7345132743362761E-2</v>
      </c>
      <c r="T289" s="438">
        <f t="shared" si="971"/>
        <v>-0.12903225806451613</v>
      </c>
      <c r="U289" s="438">
        <f t="shared" si="971"/>
        <v>-9.2592592592593004E-3</v>
      </c>
      <c r="V289" s="438">
        <f t="shared" si="971"/>
        <v>-1.8691588785046731E-2</v>
      </c>
      <c r="W289" s="438">
        <f t="shared" si="971"/>
        <v>-2.8571428571428581E-2</v>
      </c>
      <c r="X289" s="438">
        <f t="shared" si="971"/>
        <v>-5.8823529411764719E-2</v>
      </c>
      <c r="Y289" s="438">
        <f t="shared" si="971"/>
        <v>0.10416666666666674</v>
      </c>
      <c r="Z289" s="438">
        <f t="shared" si="971"/>
        <v>2.8301886792452935E-2</v>
      </c>
      <c r="AA289" s="438">
        <f t="shared" si="971"/>
        <v>-0.23853211009174313</v>
      </c>
      <c r="AB289" s="438">
        <f t="shared" si="971"/>
        <v>7.2289156626506035E-2</v>
      </c>
      <c r="AC289" s="438">
        <f t="shared" si="971"/>
        <v>0.2584269662921348</v>
      </c>
      <c r="AD289" s="438">
        <f t="shared" si="971"/>
        <v>-1.7857142857142905E-2</v>
      </c>
      <c r="AE289" s="438">
        <f t="shared" ref="AE289" si="972">AE287/AD287-1</f>
        <v>-0.11297868181818183</v>
      </c>
      <c r="AF289" s="438">
        <f t="shared" ref="AF289" si="973">AF287/AE287-1</f>
        <v>0</v>
      </c>
      <c r="AG289" s="438">
        <f t="shared" ref="AG289" si="974">AG287/AF287-1</f>
        <v>0.11827956989247324</v>
      </c>
      <c r="AH289" s="438">
        <f t="shared" ref="AH289" si="975">AH287/AG287-1</f>
        <v>5.7692307692307709E-2</v>
      </c>
      <c r="AI289" s="438">
        <f t="shared" ref="AI289" si="976">AI287/AH287-1</f>
        <v>-0.17313003890973044</v>
      </c>
      <c r="AJ289" s="438">
        <f t="shared" ref="AJ289" si="977">AJ287/AI287-1</f>
        <v>0</v>
      </c>
      <c r="AK289" s="438">
        <f t="shared" ref="AK289" si="978">AK287/AJ287-1</f>
        <v>0.11827956989247324</v>
      </c>
      <c r="AL289" s="438">
        <f t="shared" ref="AL289" si="979">AL287/AK287-1</f>
        <v>5.7692307692307709E-2</v>
      </c>
      <c r="AM289" s="438">
        <f t="shared" ref="AM289" si="980">AM287/AL287-1</f>
        <v>-0.15179141017056819</v>
      </c>
      <c r="AN289" s="438">
        <f t="shared" ref="AN289" si="981">AN287/AM287-1</f>
        <v>0</v>
      </c>
      <c r="AO289" s="438">
        <f t="shared" ref="AO289" si="982">AO287/AN287-1</f>
        <v>0.11827956989247301</v>
      </c>
      <c r="AP289" s="438">
        <f t="shared" ref="AP289" si="983">AP287/AO287-1</f>
        <v>5.7692307692307709E-2</v>
      </c>
      <c r="AQ289" s="438">
        <f t="shared" ref="AQ289" si="984">AQ287/AP287-1</f>
        <v>-0.17861899549580773</v>
      </c>
      <c r="AR289" s="438">
        <f t="shared" ref="AR289" si="985">AR287/AQ287-1</f>
        <v>0</v>
      </c>
      <c r="AS289" s="438">
        <f t="shared" ref="AS289" si="986">AS287/AR287-1</f>
        <v>0.11827956989247301</v>
      </c>
      <c r="AT289" s="438">
        <f t="shared" ref="AT289" si="987">AT287/AS287-1</f>
        <v>5.7692307692307709E-2</v>
      </c>
      <c r="AU289" s="438">
        <f t="shared" ref="AU289" si="988">AU287/AT287-1</f>
        <v>0.12170403330649604</v>
      </c>
      <c r="AV289" s="438">
        <f t="shared" ref="AV289" si="989">AV287/AU287-1</f>
        <v>0</v>
      </c>
      <c r="AW289" s="438">
        <f t="shared" ref="AW289" si="990">AW287/AV287-1</f>
        <v>0.11827956989247301</v>
      </c>
      <c r="AX289" s="438">
        <f t="shared" ref="AX289" si="991">AX287/AW287-1</f>
        <v>5.7692307692307709E-2</v>
      </c>
      <c r="AY289" s="438">
        <f t="shared" ref="AY289" si="992">AY287/AX287-1</f>
        <v>-0.30615794338882918</v>
      </c>
      <c r="AZ289" s="438">
        <f t="shared" ref="AZ289" si="993">AZ287/AY287-1</f>
        <v>0</v>
      </c>
      <c r="BA289" s="438">
        <f t="shared" ref="BA289" si="994">BA287/AZ287-1</f>
        <v>0.11827956989247301</v>
      </c>
      <c r="BB289" s="438">
        <f t="shared" ref="BB289" si="995">BB287/BA287-1</f>
        <v>5.7692307692307709E-2</v>
      </c>
      <c r="BC289" s="438">
        <f t="shared" ref="BC289" si="996">BC287/BB287-1</f>
        <v>-0.84329933957609648</v>
      </c>
      <c r="BD289" s="438">
        <f t="shared" ref="BD289" si="997">BD287/BC287-1</f>
        <v>0</v>
      </c>
      <c r="BE289" s="438">
        <f t="shared" ref="BE289" si="998">BE287/BD287-1</f>
        <v>0.11827956989247301</v>
      </c>
      <c r="BF289" s="438">
        <f t="shared" ref="BF289" si="999">BF287/BE287-1</f>
        <v>5.7692307692307709E-2</v>
      </c>
      <c r="BG289" s="438">
        <f t="shared" ref="BG289" si="1000">BG287/BF287-1</f>
        <v>-0.11045791229109292</v>
      </c>
      <c r="BH289" s="438">
        <f t="shared" ref="BH289" si="1001">BH287/BG287-1</f>
        <v>0</v>
      </c>
      <c r="BI289" s="438">
        <f t="shared" ref="BI289" si="1002">BI287/BH287-1</f>
        <v>0.11827956989247324</v>
      </c>
      <c r="BJ289" s="438">
        <f t="shared" ref="BJ289" si="1003">BJ287/BI287-1</f>
        <v>5.7692307692307709E-2</v>
      </c>
      <c r="BK289" s="438">
        <f t="shared" ref="BK289" si="1004">BK287/BJ287-1</f>
        <v>-0.30086570403602797</v>
      </c>
      <c r="BL289" s="438">
        <f t="shared" ref="BL289" si="1005">BL287/BK287-1</f>
        <v>0</v>
      </c>
      <c r="BM289" s="438">
        <f t="shared" ref="BM289" si="1006">BM287/BL287-1</f>
        <v>0.11827956989247301</v>
      </c>
      <c r="BN289" s="438">
        <f t="shared" ref="BN289" si="1007">BN287/BM287-1</f>
        <v>5.7692307692307709E-2</v>
      </c>
      <c r="BO289" s="438">
        <f t="shared" ref="BO289" si="1008">BO287/BN287-1</f>
        <v>-0.24293886288248723</v>
      </c>
      <c r="BP289" s="438">
        <f t="shared" ref="BP289" si="1009">BP287/BO287-1</f>
        <v>0</v>
      </c>
      <c r="BQ289" s="438">
        <f t="shared" ref="BQ289" si="1010">BQ287/BP287-1</f>
        <v>0.11827956989247301</v>
      </c>
      <c r="BR289" s="438">
        <f t="shared" ref="BR289" si="1011">BR287/BQ287-1</f>
        <v>5.7692307692307931E-2</v>
      </c>
      <c r="BS289" s="438">
        <f t="shared" ref="BS289" si="1012">BS287/BR287-1</f>
        <v>-6.6813029257583367E-2</v>
      </c>
      <c r="BT289" s="438">
        <f t="shared" ref="BT289" si="1013">BT287/BS287-1</f>
        <v>0</v>
      </c>
      <c r="BU289" s="438">
        <f t="shared" ref="BU289" si="1014">BU287/BT287-1</f>
        <v>0.11827956989247324</v>
      </c>
      <c r="BV289" s="438">
        <f t="shared" ref="BV289" si="1015">BV287/BU287-1</f>
        <v>5.7692307692307709E-2</v>
      </c>
    </row>
    <row r="290" spans="1:74" x14ac:dyDescent="0.35">
      <c r="A290" s="5"/>
      <c r="B290" s="254"/>
      <c r="C290" s="317"/>
      <c r="D290" s="318"/>
      <c r="E290" s="318"/>
      <c r="F290" s="318"/>
      <c r="G290" s="318"/>
      <c r="H290" s="318"/>
      <c r="I290" s="318"/>
      <c r="J290" s="318"/>
      <c r="K290" s="318"/>
      <c r="L290" s="318"/>
      <c r="M290" s="318"/>
      <c r="N290" s="318"/>
      <c r="O290" s="318"/>
      <c r="P290" s="318"/>
      <c r="Q290" s="110"/>
      <c r="R290" s="110"/>
      <c r="S290" s="318"/>
      <c r="T290" s="109"/>
      <c r="U290" s="110"/>
      <c r="V290" s="110"/>
      <c r="W290" s="110"/>
      <c r="X290" s="110"/>
      <c r="Y290" s="110"/>
      <c r="Z290" s="110"/>
      <c r="AA290" s="110"/>
      <c r="AB290" s="110"/>
      <c r="AC290" s="110"/>
      <c r="AD290" s="110"/>
    </row>
    <row r="291" spans="1:74" x14ac:dyDescent="0.35">
      <c r="A291" s="5" t="s">
        <v>354</v>
      </c>
      <c r="B291" s="70" t="s">
        <v>420</v>
      </c>
      <c r="C291" s="588">
        <f t="shared" ref="C291:AD291" si="1016">C212</f>
        <v>92900</v>
      </c>
      <c r="D291" s="588">
        <f t="shared" si="1016"/>
        <v>121200</v>
      </c>
      <c r="E291" s="588">
        <f t="shared" si="1016"/>
        <v>126500</v>
      </c>
      <c r="F291" s="588">
        <f t="shared" si="1016"/>
        <v>117200</v>
      </c>
      <c r="G291" s="588">
        <f t="shared" si="1016"/>
        <v>110300</v>
      </c>
      <c r="H291" s="588">
        <f t="shared" si="1016"/>
        <v>103000</v>
      </c>
      <c r="I291" s="588">
        <f t="shared" si="1016"/>
        <v>127600</v>
      </c>
      <c r="J291" s="588">
        <f t="shared" si="1016"/>
        <v>146200</v>
      </c>
      <c r="K291" s="588">
        <f t="shared" si="1016"/>
        <v>114700</v>
      </c>
      <c r="L291" s="588">
        <f t="shared" si="1016"/>
        <v>116900</v>
      </c>
      <c r="M291" s="588">
        <f t="shared" si="1016"/>
        <v>167600</v>
      </c>
      <c r="N291" s="588">
        <f t="shared" si="1016"/>
        <v>129900</v>
      </c>
      <c r="O291" s="588">
        <f t="shared" si="1016"/>
        <v>126900</v>
      </c>
      <c r="P291" s="588">
        <f t="shared" si="1016"/>
        <v>145100</v>
      </c>
      <c r="Q291" s="588">
        <f t="shared" si="1016"/>
        <v>130199.99999999999</v>
      </c>
      <c r="R291" s="588">
        <f t="shared" si="1016"/>
        <v>145200</v>
      </c>
      <c r="S291" s="588">
        <f t="shared" si="1016"/>
        <v>165000</v>
      </c>
      <c r="T291" s="588">
        <f t="shared" si="1016"/>
        <v>140800</v>
      </c>
      <c r="U291" s="588">
        <f t="shared" si="1016"/>
        <v>129699.99999999999</v>
      </c>
      <c r="V291" s="588">
        <f t="shared" si="1016"/>
        <v>128600</v>
      </c>
      <c r="W291" s="588">
        <f t="shared" si="1016"/>
        <v>134100</v>
      </c>
      <c r="X291" s="588">
        <f t="shared" si="1016"/>
        <v>127000</v>
      </c>
      <c r="Y291" s="588">
        <f t="shared" si="1016"/>
        <v>156600</v>
      </c>
      <c r="Z291" s="588">
        <f t="shared" si="1016"/>
        <v>161500</v>
      </c>
      <c r="AA291" s="588">
        <f t="shared" si="1016"/>
        <v>132500</v>
      </c>
      <c r="AB291" s="588">
        <f t="shared" si="1016"/>
        <v>154100</v>
      </c>
      <c r="AC291" s="588">
        <f t="shared" si="1016"/>
        <v>214100</v>
      </c>
      <c r="AD291" s="588">
        <f t="shared" si="1016"/>
        <v>206360</v>
      </c>
      <c r="AE291" s="588">
        <f t="shared" ref="AE291:BV291" si="1017">AE212</f>
        <v>184777.62834375</v>
      </c>
      <c r="AF291" s="588">
        <f t="shared" si="1017"/>
        <v>184777.62834375</v>
      </c>
      <c r="AG291" s="588">
        <f t="shared" si="1017"/>
        <v>206633.04675000001</v>
      </c>
      <c r="AH291" s="588">
        <f t="shared" si="1017"/>
        <v>218554.18406250002</v>
      </c>
      <c r="AI291" s="588">
        <f t="shared" si="1017"/>
        <v>176540.93512499999</v>
      </c>
      <c r="AJ291" s="588">
        <f t="shared" si="1017"/>
        <v>176540.93512499999</v>
      </c>
      <c r="AK291" s="588">
        <f t="shared" si="1017"/>
        <v>197422.12100000001</v>
      </c>
      <c r="AL291" s="588">
        <f t="shared" si="1017"/>
        <v>208811.85875000004</v>
      </c>
      <c r="AM291" s="588">
        <f t="shared" si="1017"/>
        <v>166441.18232250001</v>
      </c>
      <c r="AN291" s="588">
        <f t="shared" si="1017"/>
        <v>166441.18232250001</v>
      </c>
      <c r="AO291" s="588">
        <f t="shared" si="1017"/>
        <v>186127.77377999999</v>
      </c>
      <c r="AP291" s="588">
        <f t="shared" si="1017"/>
        <v>196865.91457500003</v>
      </c>
      <c r="AQ291" s="588">
        <f t="shared" si="1017"/>
        <v>157934.92360500002</v>
      </c>
      <c r="AR291" s="588">
        <f t="shared" si="1017"/>
        <v>157934.92360500002</v>
      </c>
      <c r="AS291" s="588">
        <f t="shared" si="1017"/>
        <v>176615.39843999999</v>
      </c>
      <c r="AT291" s="588">
        <f t="shared" si="1017"/>
        <v>186804.74835000004</v>
      </c>
      <c r="AU291" s="588">
        <f t="shared" si="1017"/>
        <v>214537.49326125003</v>
      </c>
      <c r="AV291" s="588">
        <f t="shared" si="1017"/>
        <v>214537.49326125003</v>
      </c>
      <c r="AW291" s="588">
        <f t="shared" si="1017"/>
        <v>239912.89569</v>
      </c>
      <c r="AX291" s="588">
        <f t="shared" si="1017"/>
        <v>253754.02428750001</v>
      </c>
      <c r="AY291" s="588">
        <f t="shared" si="1017"/>
        <v>176065.21408500001</v>
      </c>
      <c r="AZ291" s="588">
        <f t="shared" si="1017"/>
        <v>176065.21408500001</v>
      </c>
      <c r="BA291" s="588">
        <f t="shared" si="1017"/>
        <v>196890.13188</v>
      </c>
      <c r="BB291" s="588">
        <f t="shared" si="1017"/>
        <v>208249.17795000001</v>
      </c>
      <c r="BC291" s="588">
        <f t="shared" si="1017"/>
        <v>32632.783717500006</v>
      </c>
      <c r="BD291" s="588">
        <f t="shared" si="1017"/>
        <v>32632.783717500006</v>
      </c>
      <c r="BE291" s="588">
        <f t="shared" si="1017"/>
        <v>36492.575340000003</v>
      </c>
      <c r="BF291" s="588">
        <f t="shared" si="1017"/>
        <v>38597.916225000001</v>
      </c>
      <c r="BG291" s="588">
        <f t="shared" si="1017"/>
        <v>34334.470979999998</v>
      </c>
      <c r="BH291" s="588">
        <f t="shared" si="1017"/>
        <v>34334.470979999998</v>
      </c>
      <c r="BI291" s="588">
        <f t="shared" si="1017"/>
        <v>38395.537440000007</v>
      </c>
      <c r="BJ291" s="588">
        <f t="shared" si="1017"/>
        <v>40610.664600000004</v>
      </c>
      <c r="BK291" s="588">
        <f t="shared" si="1017"/>
        <v>28392.308403750001</v>
      </c>
      <c r="BL291" s="588">
        <f t="shared" si="1017"/>
        <v>28392.308403750001</v>
      </c>
      <c r="BM291" s="588">
        <f t="shared" si="1017"/>
        <v>31750.538430000001</v>
      </c>
      <c r="BN291" s="588">
        <f t="shared" si="1017"/>
        <v>33582.300262500001</v>
      </c>
      <c r="BO291" s="588">
        <f t="shared" si="1017"/>
        <v>25423.854423749999</v>
      </c>
      <c r="BP291" s="588">
        <f t="shared" si="1017"/>
        <v>25423.854423749999</v>
      </c>
      <c r="BQ291" s="588">
        <f t="shared" si="1017"/>
        <v>28430.976989999999</v>
      </c>
      <c r="BR291" s="588">
        <f t="shared" si="1017"/>
        <v>30071.225662500005</v>
      </c>
      <c r="BS291" s="588">
        <f t="shared" si="1017"/>
        <v>28062.075982500002</v>
      </c>
      <c r="BT291" s="588">
        <f t="shared" si="1017"/>
        <v>28062.075982500002</v>
      </c>
      <c r="BU291" s="588">
        <f t="shared" si="1017"/>
        <v>31381.246260000007</v>
      </c>
      <c r="BV291" s="588">
        <f t="shared" si="1017"/>
        <v>33191.702775000005</v>
      </c>
    </row>
    <row r="292" spans="1:74" x14ac:dyDescent="0.35">
      <c r="A292" s="5"/>
      <c r="B292" s="463" t="s">
        <v>410</v>
      </c>
      <c r="C292" s="317"/>
      <c r="D292" s="318"/>
      <c r="E292" s="318"/>
      <c r="F292" s="318"/>
      <c r="G292" s="473">
        <f t="shared" ref="G292:AL292" si="1018">G212/C212-1</f>
        <v>0.18729817007534977</v>
      </c>
      <c r="H292" s="473">
        <f t="shared" si="1018"/>
        <v>-0.15016501650165015</v>
      </c>
      <c r="I292" s="473">
        <f t="shared" si="1018"/>
        <v>8.6956521739129933E-3</v>
      </c>
      <c r="J292" s="473">
        <f t="shared" si="1018"/>
        <v>0.24744027303754268</v>
      </c>
      <c r="K292" s="473">
        <f t="shared" si="1018"/>
        <v>3.9891205802357277E-2</v>
      </c>
      <c r="L292" s="473">
        <f t="shared" si="1018"/>
        <v>0.13495145631067951</v>
      </c>
      <c r="M292" s="473">
        <f t="shared" si="1018"/>
        <v>0.31347962382445149</v>
      </c>
      <c r="N292" s="473">
        <f t="shared" si="1018"/>
        <v>-0.11149110807113538</v>
      </c>
      <c r="O292" s="473">
        <f t="shared" si="1018"/>
        <v>0.10636442894507403</v>
      </c>
      <c r="P292" s="473">
        <f t="shared" si="1018"/>
        <v>0.24123182207014549</v>
      </c>
      <c r="Q292" s="473">
        <f t="shared" si="1018"/>
        <v>-0.22315035799522687</v>
      </c>
      <c r="R292" s="473">
        <f t="shared" si="1018"/>
        <v>0.11778290993071594</v>
      </c>
      <c r="S292" s="473">
        <f t="shared" si="1018"/>
        <v>0.30023640661938544</v>
      </c>
      <c r="T292" s="473">
        <f t="shared" si="1018"/>
        <v>-2.9634734665747731E-2</v>
      </c>
      <c r="U292" s="473">
        <f t="shared" si="1018"/>
        <v>-3.8402457757296116E-3</v>
      </c>
      <c r="V292" s="473">
        <f t="shared" si="1018"/>
        <v>-0.11432506887052341</v>
      </c>
      <c r="W292" s="473">
        <f t="shared" si="1018"/>
        <v>-0.18727272727272726</v>
      </c>
      <c r="X292" s="473">
        <f t="shared" si="1018"/>
        <v>-9.8011363636363646E-2</v>
      </c>
      <c r="Y292" s="473">
        <f t="shared" si="1018"/>
        <v>0.20740169622205107</v>
      </c>
      <c r="Z292" s="473">
        <f t="shared" si="1018"/>
        <v>0.2558320373250389</v>
      </c>
      <c r="AA292" s="473">
        <f t="shared" si="1018"/>
        <v>-1.1931394481730084E-2</v>
      </c>
      <c r="AB292" s="473">
        <f t="shared" si="1018"/>
        <v>0.21338582677165352</v>
      </c>
      <c r="AC292" s="473">
        <f t="shared" si="1018"/>
        <v>0.36717752234993606</v>
      </c>
      <c r="AD292" s="473">
        <f t="shared" si="1018"/>
        <v>0.27777089783281728</v>
      </c>
      <c r="AE292" s="473">
        <f t="shared" si="1018"/>
        <v>0.3945481384433962</v>
      </c>
      <c r="AF292" s="473">
        <f t="shared" si="1018"/>
        <v>0.19907610865509406</v>
      </c>
      <c r="AG292" s="473">
        <f t="shared" si="1018"/>
        <v>-3.4876007706679091E-2</v>
      </c>
      <c r="AH292" s="473">
        <f t="shared" si="1018"/>
        <v>5.9091801039445668E-2</v>
      </c>
      <c r="AI292" s="473">
        <f t="shared" si="1018"/>
        <v>-4.4576247095383881E-2</v>
      </c>
      <c r="AJ292" s="473">
        <f t="shared" si="1018"/>
        <v>-4.4576247095383881E-2</v>
      </c>
      <c r="AK292" s="473">
        <f t="shared" si="1018"/>
        <v>-4.457624709538377E-2</v>
      </c>
      <c r="AL292" s="473">
        <f t="shared" si="1018"/>
        <v>-4.457624709538377E-2</v>
      </c>
      <c r="AM292" s="473">
        <f t="shared" ref="AM292:BR292" si="1019">AM212/AI212-1</f>
        <v>-5.7209127137277438E-2</v>
      </c>
      <c r="AN292" s="473">
        <f t="shared" si="1019"/>
        <v>-5.7209127137277438E-2</v>
      </c>
      <c r="AO292" s="473">
        <f t="shared" si="1019"/>
        <v>-5.720912713727766E-2</v>
      </c>
      <c r="AP292" s="473">
        <f t="shared" si="1019"/>
        <v>-5.720912713727766E-2</v>
      </c>
      <c r="AQ292" s="473">
        <f t="shared" si="1019"/>
        <v>-5.110669486244146E-2</v>
      </c>
      <c r="AR292" s="473">
        <f t="shared" si="1019"/>
        <v>-5.110669486244146E-2</v>
      </c>
      <c r="AS292" s="473">
        <f t="shared" si="1019"/>
        <v>-5.110669486244146E-2</v>
      </c>
      <c r="AT292" s="473">
        <f t="shared" si="1019"/>
        <v>-5.110669486244146E-2</v>
      </c>
      <c r="AU292" s="473">
        <f t="shared" si="1019"/>
        <v>0.35839172466891944</v>
      </c>
      <c r="AV292" s="473">
        <f t="shared" si="1019"/>
        <v>0.35839172466891944</v>
      </c>
      <c r="AW292" s="473">
        <f t="shared" si="1019"/>
        <v>0.35839172466891966</v>
      </c>
      <c r="AX292" s="473">
        <f t="shared" si="1019"/>
        <v>0.35839172466891922</v>
      </c>
      <c r="AY292" s="473">
        <f t="shared" si="1019"/>
        <v>-0.17932659970721732</v>
      </c>
      <c r="AZ292" s="473">
        <f t="shared" si="1019"/>
        <v>-0.17932659970721732</v>
      </c>
      <c r="BA292" s="473">
        <f t="shared" si="1019"/>
        <v>-0.17932659970721732</v>
      </c>
      <c r="BB292" s="473">
        <f t="shared" si="1019"/>
        <v>-0.1793265997072172</v>
      </c>
      <c r="BC292" s="473">
        <f t="shared" si="1019"/>
        <v>-0.81465513283194213</v>
      </c>
      <c r="BD292" s="473">
        <f t="shared" si="1019"/>
        <v>-0.81465513283194213</v>
      </c>
      <c r="BE292" s="473">
        <f t="shared" si="1019"/>
        <v>-0.81465513283194213</v>
      </c>
      <c r="BF292" s="473">
        <f t="shared" si="1019"/>
        <v>-0.81465513283194213</v>
      </c>
      <c r="BG292" s="473">
        <f t="shared" si="1019"/>
        <v>5.2146555354621205E-2</v>
      </c>
      <c r="BH292" s="473">
        <f t="shared" si="1019"/>
        <v>5.2146555354621205E-2</v>
      </c>
      <c r="BI292" s="473">
        <f t="shared" si="1019"/>
        <v>5.2146555354621427E-2</v>
      </c>
      <c r="BJ292" s="473">
        <f t="shared" si="1019"/>
        <v>5.2146555354621427E-2</v>
      </c>
      <c r="BK292" s="473">
        <f t="shared" si="1019"/>
        <v>-0.17306696176304381</v>
      </c>
      <c r="BL292" s="473">
        <f t="shared" si="1019"/>
        <v>-0.17306696176304381</v>
      </c>
      <c r="BM292" s="473">
        <f t="shared" si="1019"/>
        <v>-0.17306696176304404</v>
      </c>
      <c r="BN292" s="473">
        <f t="shared" si="1019"/>
        <v>-0.17306696176304392</v>
      </c>
      <c r="BO292" s="473">
        <f t="shared" si="1019"/>
        <v>-0.10455134319433967</v>
      </c>
      <c r="BP292" s="473">
        <f t="shared" si="1019"/>
        <v>-0.10455134319433967</v>
      </c>
      <c r="BQ292" s="473">
        <f t="shared" si="1019"/>
        <v>-0.10455134319433967</v>
      </c>
      <c r="BR292" s="473">
        <f t="shared" si="1019"/>
        <v>-0.10455134319433956</v>
      </c>
      <c r="BS292" s="473">
        <f t="shared" ref="BS292:BV292" si="1020">BS212/BO212-1</f>
        <v>0.10376953528672961</v>
      </c>
      <c r="BT292" s="473">
        <f t="shared" si="1020"/>
        <v>0.10376953528672961</v>
      </c>
      <c r="BU292" s="473">
        <f t="shared" si="1020"/>
        <v>0.10376953528672983</v>
      </c>
      <c r="BV292" s="473">
        <f t="shared" si="1020"/>
        <v>0.10376953528672961</v>
      </c>
    </row>
    <row r="293" spans="1:74" x14ac:dyDescent="0.35">
      <c r="A293" s="5"/>
      <c r="B293" s="463" t="s">
        <v>411</v>
      </c>
      <c r="C293" s="317"/>
      <c r="D293" s="318"/>
      <c r="E293" s="318"/>
      <c r="F293" s="318"/>
      <c r="G293" s="473">
        <f t="shared" ref="G293:AL293" si="1021">G212/F212-1</f>
        <v>-5.8873720136518815E-2</v>
      </c>
      <c r="H293" s="473">
        <f t="shared" si="1021"/>
        <v>-6.6183136899365391E-2</v>
      </c>
      <c r="I293" s="473">
        <f t="shared" si="1021"/>
        <v>0.23883495145631062</v>
      </c>
      <c r="J293" s="473">
        <f t="shared" si="1021"/>
        <v>0.14576802507836994</v>
      </c>
      <c r="K293" s="473">
        <f t="shared" si="1021"/>
        <v>-0.21545827633378933</v>
      </c>
      <c r="L293" s="473">
        <f t="shared" si="1021"/>
        <v>1.9180470793374038E-2</v>
      </c>
      <c r="M293" s="473">
        <f t="shared" si="1021"/>
        <v>0.43370402053036794</v>
      </c>
      <c r="N293" s="473">
        <f t="shared" si="1021"/>
        <v>-0.22494033412887826</v>
      </c>
      <c r="O293" s="473">
        <f t="shared" si="1021"/>
        <v>-2.3094688221709014E-2</v>
      </c>
      <c r="P293" s="473">
        <f t="shared" si="1021"/>
        <v>0.14342001576044128</v>
      </c>
      <c r="Q293" s="473">
        <f t="shared" si="1021"/>
        <v>-0.10268780151619583</v>
      </c>
      <c r="R293" s="473">
        <f t="shared" si="1021"/>
        <v>0.11520737327188946</v>
      </c>
      <c r="S293" s="473">
        <f t="shared" si="1021"/>
        <v>0.13636363636363646</v>
      </c>
      <c r="T293" s="473">
        <f t="shared" si="1021"/>
        <v>-0.14666666666666661</v>
      </c>
      <c r="U293" s="473">
        <f t="shared" si="1021"/>
        <v>-7.8835227272727404E-2</v>
      </c>
      <c r="V293" s="473">
        <f t="shared" si="1021"/>
        <v>-8.4811102544332106E-3</v>
      </c>
      <c r="W293" s="473">
        <f t="shared" si="1021"/>
        <v>4.2768273716951688E-2</v>
      </c>
      <c r="X293" s="473">
        <f t="shared" si="1021"/>
        <v>-5.2945563012677055E-2</v>
      </c>
      <c r="Y293" s="473">
        <f t="shared" si="1021"/>
        <v>0.23307086614173222</v>
      </c>
      <c r="Z293" s="473">
        <f t="shared" si="1021"/>
        <v>3.1289910600255322E-2</v>
      </c>
      <c r="AA293" s="473">
        <f t="shared" si="1021"/>
        <v>-0.17956656346749222</v>
      </c>
      <c r="AB293" s="473">
        <f t="shared" si="1021"/>
        <v>0.16301886792452835</v>
      </c>
      <c r="AC293" s="473">
        <f t="shared" si="1021"/>
        <v>0.38935756002595712</v>
      </c>
      <c r="AD293" s="473">
        <f t="shared" si="1021"/>
        <v>-3.6151331153666533E-2</v>
      </c>
      <c r="AE293" s="473">
        <f t="shared" si="1021"/>
        <v>-0.10458602275755968</v>
      </c>
      <c r="AF293" s="473">
        <f t="shared" si="1021"/>
        <v>0</v>
      </c>
      <c r="AG293" s="473">
        <f t="shared" si="1021"/>
        <v>0.11827956989247324</v>
      </c>
      <c r="AH293" s="473">
        <f t="shared" si="1021"/>
        <v>5.7692307692307709E-2</v>
      </c>
      <c r="AI293" s="473">
        <f t="shared" si="1021"/>
        <v>-0.19223264527155193</v>
      </c>
      <c r="AJ293" s="473">
        <f t="shared" si="1021"/>
        <v>0</v>
      </c>
      <c r="AK293" s="473">
        <f t="shared" si="1021"/>
        <v>0.11827956989247324</v>
      </c>
      <c r="AL293" s="473">
        <f t="shared" si="1021"/>
        <v>5.7692307692307931E-2</v>
      </c>
      <c r="AM293" s="473">
        <f t="shared" ref="AM293:BV293" si="1022">AM212/AL212-1</f>
        <v>-0.20291317112515295</v>
      </c>
      <c r="AN293" s="473">
        <f t="shared" si="1022"/>
        <v>0</v>
      </c>
      <c r="AO293" s="473">
        <f t="shared" si="1022"/>
        <v>0.11827956989247301</v>
      </c>
      <c r="AP293" s="473">
        <f t="shared" si="1022"/>
        <v>5.7692307692307931E-2</v>
      </c>
      <c r="AQ293" s="473">
        <f t="shared" si="1022"/>
        <v>-0.19775384202006419</v>
      </c>
      <c r="AR293" s="473">
        <f t="shared" si="1022"/>
        <v>0</v>
      </c>
      <c r="AS293" s="473">
        <f t="shared" si="1022"/>
        <v>0.11827956989247301</v>
      </c>
      <c r="AT293" s="473">
        <f t="shared" si="1022"/>
        <v>5.7692307692307931E-2</v>
      </c>
      <c r="AU293" s="473">
        <f t="shared" si="1022"/>
        <v>0.14845845812917724</v>
      </c>
      <c r="AV293" s="473">
        <f t="shared" si="1022"/>
        <v>0</v>
      </c>
      <c r="AW293" s="473">
        <f t="shared" si="1022"/>
        <v>0.11827956989247301</v>
      </c>
      <c r="AX293" s="473">
        <f t="shared" si="1022"/>
        <v>5.7692307692307709E-2</v>
      </c>
      <c r="AY293" s="473">
        <f t="shared" si="1022"/>
        <v>-0.30615794338882907</v>
      </c>
      <c r="AZ293" s="473">
        <f t="shared" si="1022"/>
        <v>0</v>
      </c>
      <c r="BA293" s="473">
        <f t="shared" si="1022"/>
        <v>0.11827956989247301</v>
      </c>
      <c r="BB293" s="473">
        <f t="shared" si="1022"/>
        <v>5.7692307692307709E-2</v>
      </c>
      <c r="BC293" s="473">
        <f t="shared" si="1022"/>
        <v>-0.84329933957609648</v>
      </c>
      <c r="BD293" s="473">
        <f t="shared" si="1022"/>
        <v>0</v>
      </c>
      <c r="BE293" s="473">
        <f t="shared" si="1022"/>
        <v>0.11827956989247301</v>
      </c>
      <c r="BF293" s="473">
        <f t="shared" si="1022"/>
        <v>5.7692307692307709E-2</v>
      </c>
      <c r="BG293" s="473">
        <f t="shared" si="1022"/>
        <v>-0.11045791229109292</v>
      </c>
      <c r="BH293" s="473">
        <f t="shared" si="1022"/>
        <v>0</v>
      </c>
      <c r="BI293" s="473">
        <f t="shared" si="1022"/>
        <v>0.11827956989247346</v>
      </c>
      <c r="BJ293" s="473">
        <f t="shared" si="1022"/>
        <v>5.7692307692307487E-2</v>
      </c>
      <c r="BK293" s="473">
        <f t="shared" si="1022"/>
        <v>-0.30086570403602808</v>
      </c>
      <c r="BL293" s="473">
        <f t="shared" si="1022"/>
        <v>0</v>
      </c>
      <c r="BM293" s="473">
        <f t="shared" si="1022"/>
        <v>0.11827956989247301</v>
      </c>
      <c r="BN293" s="473">
        <f t="shared" si="1022"/>
        <v>5.7692307692307709E-2</v>
      </c>
      <c r="BO293" s="473">
        <f t="shared" si="1022"/>
        <v>-0.24293886288248723</v>
      </c>
      <c r="BP293" s="473">
        <f t="shared" si="1022"/>
        <v>0</v>
      </c>
      <c r="BQ293" s="473">
        <f t="shared" si="1022"/>
        <v>0.11827956989247324</v>
      </c>
      <c r="BR293" s="473">
        <f t="shared" si="1022"/>
        <v>5.7692307692307931E-2</v>
      </c>
      <c r="BS293" s="473">
        <f t="shared" si="1022"/>
        <v>-6.6813029257583256E-2</v>
      </c>
      <c r="BT293" s="473">
        <f t="shared" si="1022"/>
        <v>0</v>
      </c>
      <c r="BU293" s="473">
        <f t="shared" si="1022"/>
        <v>0.11827956989247324</v>
      </c>
      <c r="BV293" s="473">
        <f t="shared" si="1022"/>
        <v>5.7692307692307709E-2</v>
      </c>
    </row>
    <row r="294" spans="1:74" x14ac:dyDescent="0.35">
      <c r="A294" s="5"/>
      <c r="B294" s="463"/>
      <c r="C294" s="317"/>
      <c r="D294" s="318"/>
      <c r="E294" s="318"/>
      <c r="F294" s="318"/>
      <c r="G294" s="318"/>
      <c r="H294" s="318"/>
      <c r="I294" s="318"/>
      <c r="J294" s="318"/>
      <c r="K294" s="318"/>
      <c r="L294" s="318"/>
      <c r="M294" s="318"/>
      <c r="N294" s="318"/>
      <c r="O294" s="318"/>
      <c r="P294" s="318"/>
      <c r="Q294" s="110"/>
      <c r="R294" s="110"/>
      <c r="S294" s="318"/>
      <c r="T294" s="109"/>
      <c r="U294" s="110"/>
      <c r="V294" s="110"/>
      <c r="W294" s="110"/>
      <c r="X294" s="110"/>
      <c r="Y294" s="110"/>
      <c r="Z294" s="110"/>
      <c r="AA294" s="110"/>
      <c r="AB294" s="110"/>
      <c r="AC294" s="110"/>
      <c r="AD294" s="110"/>
    </row>
    <row r="295" spans="1:74" x14ac:dyDescent="0.35">
      <c r="A295" s="5" t="s">
        <v>354</v>
      </c>
      <c r="B295" s="70" t="s">
        <v>186</v>
      </c>
      <c r="C295" s="588">
        <f t="shared" ref="C295:AD295" si="1023">C228</f>
        <v>25800</v>
      </c>
      <c r="D295" s="588">
        <f t="shared" si="1023"/>
        <v>37400</v>
      </c>
      <c r="E295" s="588">
        <f t="shared" si="1023"/>
        <v>29000</v>
      </c>
      <c r="F295" s="588">
        <f t="shared" si="1023"/>
        <v>34800</v>
      </c>
      <c r="G295" s="588">
        <f t="shared" si="1023"/>
        <v>39100</v>
      </c>
      <c r="H295" s="588">
        <f t="shared" si="1023"/>
        <v>34500</v>
      </c>
      <c r="I295" s="588">
        <f t="shared" si="1023"/>
        <v>42300</v>
      </c>
      <c r="J295" s="588">
        <f t="shared" si="1023"/>
        <v>16200</v>
      </c>
      <c r="K295" s="588">
        <f t="shared" si="1023"/>
        <v>42000</v>
      </c>
      <c r="L295" s="588">
        <f t="shared" si="1023"/>
        <v>50500</v>
      </c>
      <c r="M295" s="588">
        <f t="shared" si="1023"/>
        <v>82100</v>
      </c>
      <c r="N295" s="588">
        <f t="shared" si="1023"/>
        <v>50200</v>
      </c>
      <c r="O295" s="588">
        <f t="shared" si="1023"/>
        <v>45000</v>
      </c>
      <c r="P295" s="588">
        <f t="shared" si="1023"/>
        <v>59000</v>
      </c>
      <c r="Q295" s="588">
        <f t="shared" si="1023"/>
        <v>48000</v>
      </c>
      <c r="R295" s="588">
        <f t="shared" si="1023"/>
        <v>55300</v>
      </c>
      <c r="S295" s="588">
        <f t="shared" si="1023"/>
        <v>73800</v>
      </c>
      <c r="T295" s="588">
        <f t="shared" si="1023"/>
        <v>54300</v>
      </c>
      <c r="U295" s="588">
        <f t="shared" si="1023"/>
        <v>42300</v>
      </c>
      <c r="V295" s="588">
        <f t="shared" si="1023"/>
        <v>48700</v>
      </c>
      <c r="W295" s="588">
        <f t="shared" si="1023"/>
        <v>30000</v>
      </c>
      <c r="X295" s="588">
        <f t="shared" si="1023"/>
        <v>33700</v>
      </c>
      <c r="Y295" s="588">
        <f t="shared" si="1023"/>
        <v>58900</v>
      </c>
      <c r="Z295" s="588">
        <f t="shared" si="1023"/>
        <v>89500</v>
      </c>
      <c r="AA295" s="588">
        <f t="shared" si="1023"/>
        <v>52400</v>
      </c>
      <c r="AB295" s="588">
        <f t="shared" si="1023"/>
        <v>49000</v>
      </c>
      <c r="AC295" s="588">
        <f t="shared" si="1023"/>
        <v>92000</v>
      </c>
      <c r="AD295" s="588">
        <f t="shared" si="1023"/>
        <v>90183.794642857145</v>
      </c>
      <c r="AE295" s="588">
        <f t="shared" ref="AE295:BV295" si="1024">AE228</f>
        <v>81211.603672409285</v>
      </c>
      <c r="AF295" s="588">
        <f t="shared" si="1024"/>
        <v>80693.773549052596</v>
      </c>
      <c r="AG295" s="588">
        <f t="shared" si="1024"/>
        <v>89656.224135572338</v>
      </c>
      <c r="AH295" s="588">
        <f t="shared" si="1024"/>
        <v>94210.07117764448</v>
      </c>
      <c r="AI295" s="588">
        <f t="shared" si="1024"/>
        <v>73210.441283180902</v>
      </c>
      <c r="AJ295" s="588">
        <f t="shared" si="1024"/>
        <v>72693.788813971798</v>
      </c>
      <c r="AK295" s="588">
        <f t="shared" si="1024"/>
        <v>80711.328178186421</v>
      </c>
      <c r="AL295" s="588">
        <f t="shared" si="1024"/>
        <v>84750.530418735696</v>
      </c>
      <c r="AM295" s="588">
        <f t="shared" si="1024"/>
        <v>60685.148544491021</v>
      </c>
      <c r="AN295" s="588">
        <f t="shared" si="1024"/>
        <v>60156.36837560097</v>
      </c>
      <c r="AO295" s="588">
        <f t="shared" si="1024"/>
        <v>66677.357073227016</v>
      </c>
      <c r="AP295" s="588">
        <f t="shared" si="1024"/>
        <v>69892.418739098561</v>
      </c>
      <c r="AQ295" s="588">
        <f t="shared" si="1024"/>
        <v>53119.837962122896</v>
      </c>
      <c r="AR295" s="588">
        <f t="shared" si="1024"/>
        <v>52595.762533908535</v>
      </c>
      <c r="AS295" s="588">
        <f t="shared" si="1024"/>
        <v>58227.7735459088</v>
      </c>
      <c r="AT295" s="588">
        <f t="shared" si="1024"/>
        <v>60960.979772675215</v>
      </c>
      <c r="AU295" s="588">
        <f t="shared" si="1024"/>
        <v>72672.233167677128</v>
      </c>
      <c r="AV295" s="588">
        <f t="shared" si="1024"/>
        <v>71962.906867209298</v>
      </c>
      <c r="AW295" s="588">
        <f t="shared" si="1024"/>
        <v>79677.457303923293</v>
      </c>
      <c r="AX295" s="588">
        <f t="shared" si="1024"/>
        <v>83426.834733838652</v>
      </c>
      <c r="AY295" s="588">
        <f t="shared" si="1024"/>
        <v>57294.145750803335</v>
      </c>
      <c r="AZ295" s="588">
        <f t="shared" si="1024"/>
        <v>56700.290409132358</v>
      </c>
      <c r="BA295" s="588">
        <f t="shared" si="1024"/>
        <v>62739.35959396034</v>
      </c>
      <c r="BB295" s="588">
        <f t="shared" si="1024"/>
        <v>65649.486832483817</v>
      </c>
      <c r="BC295" s="588">
        <f t="shared" si="1024"/>
        <v>10175.590614268782</v>
      </c>
      <c r="BD295" s="588">
        <f t="shared" si="1024"/>
        <v>10063.304648752626</v>
      </c>
      <c r="BE295" s="588">
        <f t="shared" si="1024"/>
        <v>11127.393057575533</v>
      </c>
      <c r="BF295" s="588">
        <f t="shared" si="1024"/>
        <v>11635.215250749763</v>
      </c>
      <c r="BG295" s="588">
        <f t="shared" si="1024"/>
        <v>10230.091378519934</v>
      </c>
      <c r="BH295" s="588">
        <f t="shared" si="1024"/>
        <v>10109.569480512535</v>
      </c>
      <c r="BI295" s="588">
        <f t="shared" si="1024"/>
        <v>11169.873948317967</v>
      </c>
      <c r="BJ295" s="588">
        <f t="shared" si="1024"/>
        <v>11670.307878793759</v>
      </c>
      <c r="BK295" s="588">
        <f t="shared" si="1024"/>
        <v>8057.9465029171406</v>
      </c>
      <c r="BL295" s="588">
        <f t="shared" si="1024"/>
        <v>7956.2746934129755</v>
      </c>
      <c r="BM295" s="588">
        <f t="shared" si="1024"/>
        <v>8783.0734471567157</v>
      </c>
      <c r="BN295" s="588">
        <f t="shared" si="1024"/>
        <v>9168.326667756497</v>
      </c>
      <c r="BO295" s="588">
        <f t="shared" si="1024"/>
        <v>6848.5694595005807</v>
      </c>
      <c r="BP295" s="588">
        <f t="shared" si="1024"/>
        <v>6755.6930346793342</v>
      </c>
      <c r="BQ295" s="588">
        <f t="shared" si="1024"/>
        <v>7450.3723837025209</v>
      </c>
      <c r="BR295" s="588">
        <f t="shared" si="1024"/>
        <v>7769.2464391712892</v>
      </c>
      <c r="BS295" s="588">
        <f t="shared" si="1024"/>
        <v>7146.0999673566694</v>
      </c>
      <c r="BT295" s="588">
        <f t="shared" si="1024"/>
        <v>7041.5200872809546</v>
      </c>
      <c r="BU295" s="588">
        <f t="shared" si="1024"/>
        <v>7756.8537635667308</v>
      </c>
      <c r="BV295" s="588">
        <f t="shared" si="1024"/>
        <v>8079.4278665317506</v>
      </c>
    </row>
    <row r="296" spans="1:74" x14ac:dyDescent="0.35">
      <c r="A296" s="5"/>
      <c r="B296" s="463" t="s">
        <v>410</v>
      </c>
      <c r="C296" s="436"/>
      <c r="D296" s="436"/>
      <c r="E296" s="436"/>
      <c r="F296" s="436"/>
      <c r="G296" s="436">
        <f t="shared" ref="G296:L296" si="1025">IF(G295&lt;0,"",IF(C295&lt;0,"",G295/C295-1))</f>
        <v>0.51550387596899228</v>
      </c>
      <c r="H296" s="436">
        <f t="shared" si="1025"/>
        <v>-7.7540106951871635E-2</v>
      </c>
      <c r="I296" s="436">
        <f t="shared" si="1025"/>
        <v>0.45862068965517233</v>
      </c>
      <c r="J296" s="436">
        <f t="shared" si="1025"/>
        <v>-0.53448275862068972</v>
      </c>
      <c r="K296" s="436">
        <f t="shared" si="1025"/>
        <v>7.4168797953964249E-2</v>
      </c>
      <c r="L296" s="436">
        <f t="shared" si="1025"/>
        <v>0.46376811594202905</v>
      </c>
      <c r="M296" s="436">
        <f>IF(M295&lt;0,"",IF(I295&lt;0,"",M295/I295-1))</f>
        <v>0.94089834515366433</v>
      </c>
      <c r="N296" s="436">
        <f t="shared" ref="N296:Y296" si="1026">IF(N295&lt;0,"",IF(J295&lt;0,"",N295/J295-1))</f>
        <v>2.0987654320987654</v>
      </c>
      <c r="O296" s="436">
        <f t="shared" si="1026"/>
        <v>7.1428571428571397E-2</v>
      </c>
      <c r="P296" s="436">
        <f t="shared" si="1026"/>
        <v>0.16831683168316824</v>
      </c>
      <c r="Q296" s="436">
        <f t="shared" si="1026"/>
        <v>-0.41534713763702802</v>
      </c>
      <c r="R296" s="436">
        <f t="shared" si="1026"/>
        <v>0.10159362549800788</v>
      </c>
      <c r="S296" s="436">
        <f t="shared" si="1026"/>
        <v>0.6399999999999999</v>
      </c>
      <c r="T296" s="436">
        <f t="shared" si="1026"/>
        <v>-7.9661016949152508E-2</v>
      </c>
      <c r="U296" s="436">
        <f t="shared" si="1026"/>
        <v>-0.11875000000000002</v>
      </c>
      <c r="V296" s="436">
        <f t="shared" si="1026"/>
        <v>-0.11934900542495475</v>
      </c>
      <c r="W296" s="436">
        <f t="shared" si="1026"/>
        <v>-0.5934959349593496</v>
      </c>
      <c r="X296" s="436">
        <f t="shared" si="1026"/>
        <v>-0.37937384898710869</v>
      </c>
      <c r="Y296" s="436">
        <f t="shared" si="1026"/>
        <v>0.39243498817966893</v>
      </c>
      <c r="Z296" s="436">
        <f t="shared" ref="Z296" si="1027">IF(Z295&lt;0,"",IF(V295&lt;0,"",Z295/V295-1))</f>
        <v>0.83778234086242298</v>
      </c>
      <c r="AA296" s="436">
        <f t="shared" ref="AA296" si="1028">IF(AA295&lt;0,"",IF(W295&lt;0,"",AA295/W295-1))</f>
        <v>0.74666666666666659</v>
      </c>
      <c r="AB296" s="436">
        <f t="shared" ref="AB296" si="1029">IF(AB295&lt;0,"",IF(X295&lt;0,"",AB295/X295-1))</f>
        <v>0.45400593471810091</v>
      </c>
      <c r="AC296" s="436">
        <f t="shared" ref="AC296:AD296" si="1030">IF(AC295&lt;0,"",IF(Y295&lt;0,"",AC295/Y295-1))</f>
        <v>0.56196943972835323</v>
      </c>
      <c r="AD296" s="436">
        <f t="shared" si="1030"/>
        <v>7.6401636073424317E-3</v>
      </c>
      <c r="AE296" s="436">
        <f t="shared" ref="AE296" si="1031">IF(AE295&lt;0,"",IF(AA295&lt;0,"",AE295/AA295-1))</f>
        <v>0.54983976474063523</v>
      </c>
      <c r="AF296" s="436">
        <f t="shared" ref="AF296" si="1032">IF(AF295&lt;0,"",IF(AB295&lt;0,"",AF295/AB295-1))</f>
        <v>0.64681170508270602</v>
      </c>
      <c r="AG296" s="436">
        <f t="shared" ref="AG296" si="1033">IF(AG295&lt;0,"",IF(AC295&lt;0,"",AG295/AC295-1))</f>
        <v>-2.5475824613344189E-2</v>
      </c>
      <c r="AH296" s="436">
        <f t="shared" ref="AH296" si="1034">IF(AH295&lt;0,"",IF(AD295&lt;0,"",AH295/AD295-1))</f>
        <v>4.4645233112357463E-2</v>
      </c>
      <c r="AI296" s="436">
        <f t="shared" ref="AI296" si="1035">IF(AI295&lt;0,"",IF(AE295&lt;0,"",AI295/AE295-1))</f>
        <v>-9.8522403541043357E-2</v>
      </c>
      <c r="AJ296" s="436">
        <f t="shared" ref="AJ296" si="1036">IF(AJ295&lt;0,"",IF(AF295&lt;0,"",AJ295/AF295-1))</f>
        <v>-9.9140049885233394E-2</v>
      </c>
      <c r="AK296" s="436">
        <f t="shared" ref="AK296" si="1037">IF(AK295&lt;0,"",IF(AG295&lt;0,"",AK295/AG295-1))</f>
        <v>-9.9768823008428598E-2</v>
      </c>
      <c r="AL296" s="436">
        <f t="shared" ref="AL296" si="1038">IF(AL295&lt;0,"",IF(AH295&lt;0,"",AL295/AH295-1))</f>
        <v>-0.10040901827864745</v>
      </c>
      <c r="AM296" s="436">
        <f t="shared" ref="AM296" si="1039">IF(AM295&lt;0,"",IF(AI295&lt;0,"",AM295/AI295-1))</f>
        <v>-0.17108615272842775</v>
      </c>
      <c r="AN296" s="436">
        <f t="shared" ref="AN296" si="1040">IF(AN295&lt;0,"",IF(AJ295&lt;0,"",AN295/AJ295-1))</f>
        <v>-0.17246893638265182</v>
      </c>
      <c r="AO296" s="436">
        <f t="shared" ref="AO296" si="1041">IF(AO295&lt;0,"",IF(AK295&lt;0,"",AO295/AK295-1))</f>
        <v>-0.17387857964592779</v>
      </c>
      <c r="AP296" s="436">
        <f t="shared" ref="AP296" si="1042">IF(AP295&lt;0,"",IF(AL295&lt;0,"",AP295/AL295-1))</f>
        <v>-0.17531585473537603</v>
      </c>
      <c r="AQ296" s="436">
        <f t="shared" ref="AQ296" si="1043">IF(AQ295&lt;0,"",IF(AM295&lt;0,"",AQ295/AM295-1))</f>
        <v>-0.12466494296906361</v>
      </c>
      <c r="AR296" s="436">
        <f t="shared" ref="AR296" si="1044">IF(AR295&lt;0,"",IF(AN295&lt;0,"",AR295/AN295-1))</f>
        <v>-0.12568255108895454</v>
      </c>
      <c r="AS296" s="436">
        <f t="shared" ref="AS296" si="1045">IF(AS295&lt;0,"",IF(AO295&lt;0,"",AS295/AO295-1))</f>
        <v>-0.12672343203463565</v>
      </c>
      <c r="AT296" s="436">
        <f t="shared" ref="AT296" si="1046">IF(AT295&lt;0,"",IF(AP295&lt;0,"",AT295/AP295-1))</f>
        <v>-0.12778838002106518</v>
      </c>
      <c r="AU296" s="436">
        <f t="shared" ref="AU296" si="1047">IF(AU295&lt;0,"",IF(AQ295&lt;0,"",AU295/AQ295-1))</f>
        <v>0.36808085181841244</v>
      </c>
      <c r="AV296" s="436">
        <f t="shared" ref="AV296" si="1048">IF(AV295&lt;0,"",IF(AR295&lt;0,"",AV295/AR295-1))</f>
        <v>0.3682263247122759</v>
      </c>
      <c r="AW296" s="436">
        <f t="shared" ref="AW296" si="1049">IF(AW295&lt;0,"",IF(AS295&lt;0,"",AW295/AS295-1))</f>
        <v>0.36837547534086656</v>
      </c>
      <c r="AX296" s="436">
        <f t="shared" ref="AX296" si="1050">IF(AX295&lt;0,"",IF(AT295&lt;0,"",AX295/AT295-1))</f>
        <v>0.36852844302928012</v>
      </c>
      <c r="AY296" s="436">
        <f t="shared" ref="AY296" si="1051">IF(AY295&lt;0,"",IF(AU295&lt;0,"",AY295/AU295-1))</f>
        <v>-0.21160884627546572</v>
      </c>
      <c r="AZ296" s="436">
        <f t="shared" ref="AZ296" si="1052">IF(AZ295&lt;0,"",IF(AV295&lt;0,"",AZ295/AV295-1))</f>
        <v>-0.21209004920049335</v>
      </c>
      <c r="BA296" s="436">
        <f t="shared" ref="BA296" si="1053">IF(BA295&lt;0,"",IF(AW295&lt;0,"",BA295/AW295-1))</f>
        <v>-0.21258331130414887</v>
      </c>
      <c r="BB296" s="436">
        <f t="shared" ref="BB296" si="1054">IF(BB295&lt;0,"",IF(AX295&lt;0,"",BB295/AX295-1))</f>
        <v>-0.21308908528138359</v>
      </c>
      <c r="BC296" s="436">
        <f t="shared" ref="BC296" si="1055">IF(BC295&lt;0,"",IF(AY295&lt;0,"",BC295/AY295-1))</f>
        <v>-0.82239737619046172</v>
      </c>
      <c r="BD296" s="436">
        <f t="shared" ref="BD296" si="1056">IF(BD295&lt;0,"",IF(AZ295&lt;0,"",BD295/AZ295-1))</f>
        <v>-0.82251758190057189</v>
      </c>
      <c r="BE296" s="436">
        <f t="shared" ref="BE296" si="1057">IF(BE295&lt;0,"",IF(BA295&lt;0,"",BE295/BA295-1))</f>
        <v>-0.82264095251226121</v>
      </c>
      <c r="BF296" s="436">
        <f t="shared" ref="BF296" si="1058">IF(BF295&lt;0,"",IF(BB295&lt;0,"",BF295/BB295-1))</f>
        <v>-0.82276761308981661</v>
      </c>
      <c r="BG296" s="436">
        <f t="shared" ref="BG296" si="1059">IF(BG295&lt;0,"",IF(BC295&lt;0,"",BG295/BC295-1))</f>
        <v>5.3560295728414253E-3</v>
      </c>
      <c r="BH296" s="436">
        <f t="shared" ref="BH296" si="1060">IF(BH295&lt;0,"",IF(BD295&lt;0,"",BH295/BD295-1))</f>
        <v>4.5973796257519073E-3</v>
      </c>
      <c r="BI296" s="436">
        <f t="shared" ref="BI296" si="1061">IF(BI295&lt;0,"",IF(BE295&lt;0,"",BI295/BE295-1))</f>
        <v>3.817685824759609E-3</v>
      </c>
      <c r="BJ296" s="436">
        <f t="shared" ref="BJ296" si="1062">IF(BJ295&lt;0,"",IF(BF295&lt;0,"",BJ295/BF295-1))</f>
        <v>3.0160703766726193E-3</v>
      </c>
      <c r="BK296" s="436">
        <f t="shared" ref="BK296" si="1063">IF(BK295&lt;0,"",IF(BG295&lt;0,"",BK295/BG295-1))</f>
        <v>-0.21232898077172935</v>
      </c>
      <c r="BL296" s="436">
        <f t="shared" ref="BL296" si="1064">IF(BL295&lt;0,"",IF(BH295&lt;0,"",BL295/BH295-1))</f>
        <v>-0.21299569593446144</v>
      </c>
      <c r="BM296" s="436">
        <f t="shared" ref="BM296" si="1065">IF(BM295&lt;0,"",IF(BI295&lt;0,"",BM295/BI295-1))</f>
        <v>-0.21368195489087605</v>
      </c>
      <c r="BN296" s="436">
        <f t="shared" ref="BN296" si="1066">IF(BN295&lt;0,"",IF(BJ295&lt;0,"",BN295/BJ295-1))</f>
        <v>-0.21438862085066657</v>
      </c>
      <c r="BO296" s="436">
        <f t="shared" ref="BO296" si="1067">IF(BO295&lt;0,"",IF(BK295&lt;0,"",BO295/BK295-1))</f>
        <v>-0.1500850176876628</v>
      </c>
      <c r="BP296" s="436">
        <f t="shared" ref="BP296" si="1068">IF(BP295&lt;0,"",IF(BL295&lt;0,"",BP295/BL295-1))</f>
        <v>-0.15089746206570853</v>
      </c>
      <c r="BQ296" s="436">
        <f t="shared" ref="BQ296" si="1069">IF(BQ295&lt;0,"",IF(BM295&lt;0,"",BQ295/BM295-1))</f>
        <v>-0.15173516098577322</v>
      </c>
      <c r="BR296" s="436">
        <f t="shared" ref="BR296" si="1070">IF(BR295&lt;0,"",IF(BN295&lt;0,"",BR295/BN295-1))</f>
        <v>-0.15259929966343189</v>
      </c>
      <c r="BS296" s="436">
        <f t="shared" ref="BS296" si="1071">IF(BS295&lt;0,"",IF(BO295&lt;0,"",BS295/BO295-1))</f>
        <v>4.3444183433569927E-2</v>
      </c>
      <c r="BT296" s="436">
        <f t="shared" ref="BT296" si="1072">IF(BT295&lt;0,"",IF(BP295&lt;0,"",BT295/BP295-1))</f>
        <v>4.2309064537771279E-2</v>
      </c>
      <c r="BU296" s="436">
        <f t="shared" ref="BU296" si="1073">IF(BU295&lt;0,"",IF(BQ295&lt;0,"",BU295/BQ295-1))</f>
        <v>4.113638407318132E-2</v>
      </c>
      <c r="BV296" s="436">
        <f t="shared" ref="BV296" si="1074">IF(BV295&lt;0,"",IF(BR295&lt;0,"",BV295/BR295-1))</f>
        <v>3.9924261611341993E-2</v>
      </c>
    </row>
    <row r="297" spans="1:74" x14ac:dyDescent="0.35">
      <c r="A297" s="5"/>
      <c r="B297" s="463" t="s">
        <v>411</v>
      </c>
      <c r="C297" s="438"/>
      <c r="D297" s="438"/>
      <c r="E297" s="438"/>
      <c r="F297" s="438"/>
      <c r="G297" s="438">
        <f t="shared" ref="G297:L297" si="1075">IF(G295&lt;0,"",IF(F295&lt;0,"",G295/F295-1))</f>
        <v>0.12356321839080464</v>
      </c>
      <c r="H297" s="438">
        <f t="shared" si="1075"/>
        <v>-0.11764705882352944</v>
      </c>
      <c r="I297" s="438">
        <f t="shared" si="1075"/>
        <v>0.22608695652173916</v>
      </c>
      <c r="J297" s="438">
        <f t="shared" si="1075"/>
        <v>-0.61702127659574468</v>
      </c>
      <c r="K297" s="438">
        <f t="shared" si="1075"/>
        <v>1.5925925925925926</v>
      </c>
      <c r="L297" s="438">
        <f t="shared" si="1075"/>
        <v>0.20238095238095233</v>
      </c>
      <c r="M297" s="438">
        <f>IF(M295&lt;0,"",IF(L295&lt;0,"",M295/L295-1))</f>
        <v>0.62574257425742563</v>
      </c>
      <c r="N297" s="438">
        <f t="shared" ref="N297:Y297" si="1076">IF(N295&lt;0,"",IF(M295&lt;0,"",N295/M295-1))</f>
        <v>-0.38855054811205847</v>
      </c>
      <c r="O297" s="438">
        <f t="shared" si="1076"/>
        <v>-0.10358565737051795</v>
      </c>
      <c r="P297" s="438">
        <f t="shared" si="1076"/>
        <v>0.31111111111111112</v>
      </c>
      <c r="Q297" s="438">
        <f t="shared" si="1076"/>
        <v>-0.18644067796610164</v>
      </c>
      <c r="R297" s="438">
        <f t="shared" si="1076"/>
        <v>0.15208333333333335</v>
      </c>
      <c r="S297" s="438">
        <f t="shared" si="1076"/>
        <v>0.33453887884267641</v>
      </c>
      <c r="T297" s="438">
        <f t="shared" si="1076"/>
        <v>-0.26422764227642281</v>
      </c>
      <c r="U297" s="438">
        <f t="shared" si="1076"/>
        <v>-0.22099447513812154</v>
      </c>
      <c r="V297" s="438">
        <f t="shared" si="1076"/>
        <v>0.15130023640661938</v>
      </c>
      <c r="W297" s="438">
        <f t="shared" si="1076"/>
        <v>-0.38398357289527718</v>
      </c>
      <c r="X297" s="438">
        <f t="shared" si="1076"/>
        <v>0.12333333333333329</v>
      </c>
      <c r="Y297" s="438">
        <f t="shared" si="1076"/>
        <v>0.74777448071216623</v>
      </c>
      <c r="Z297" s="438">
        <f t="shared" ref="Z297" si="1077">IF(Z295&lt;0,"",IF(Y295&lt;0,"",Z295/Y295-1))</f>
        <v>0.51952461799660443</v>
      </c>
      <c r="AA297" s="438">
        <f t="shared" ref="AA297" si="1078">IF(AA295&lt;0,"",IF(Z295&lt;0,"",AA295/Z295-1))</f>
        <v>-0.41452513966480442</v>
      </c>
      <c r="AB297" s="438">
        <f t="shared" ref="AB297" si="1079">IF(AB295&lt;0,"",IF(AA295&lt;0,"",AB295/AA295-1))</f>
        <v>-6.4885496183206159E-2</v>
      </c>
      <c r="AC297" s="438">
        <f t="shared" ref="AC297:AD297" si="1080">IF(AC295&lt;0,"",IF(AB295&lt;0,"",AC295/AB295-1))</f>
        <v>0.87755102040816335</v>
      </c>
      <c r="AD297" s="438">
        <f t="shared" si="1080"/>
        <v>-1.9741362577639698E-2</v>
      </c>
      <c r="AE297" s="438">
        <f t="shared" ref="AE297" si="1081">IF(AE295&lt;0,"",IF(AD295&lt;0,"",AE295/AD295-1))</f>
        <v>-9.9487840426090157E-2</v>
      </c>
      <c r="AF297" s="438">
        <f t="shared" ref="AF297" si="1082">IF(AF295&lt;0,"",IF(AE295&lt;0,"",AF295/AE295-1))</f>
        <v>-6.3763070785488596E-3</v>
      </c>
      <c r="AG297" s="438">
        <f t="shared" ref="AG297" si="1083">IF(AG295&lt;0,"",IF(AF295&lt;0,"",AG295/AF295-1))</f>
        <v>0.11106743670961916</v>
      </c>
      <c r="AH297" s="438">
        <f t="shared" ref="AH297" si="1084">IF(AH295&lt;0,"",IF(AG295&lt;0,"",AH295/AG295-1))</f>
        <v>5.0792313483848162E-2</v>
      </c>
      <c r="AI297" s="438">
        <f t="shared" ref="AI297" si="1085">IF(AI295&lt;0,"",IF(AH295&lt;0,"",AI295/AH295-1))</f>
        <v>-0.22290217629563447</v>
      </c>
      <c r="AJ297" s="438">
        <f t="shared" ref="AJ297" si="1086">IF(AJ295&lt;0,"",IF(AI295&lt;0,"",AJ295/AI295-1))</f>
        <v>-7.0570872153422615E-3</v>
      </c>
      <c r="AK297" s="438">
        <f t="shared" ref="AK297" si="1087">IF(AK295&lt;0,"",IF(AJ295&lt;0,"",AK295/AJ295-1))</f>
        <v>0.11029194508944951</v>
      </c>
      <c r="AL297" s="438">
        <f t="shared" ref="AL297" si="1088">IF(AL295&lt;0,"",IF(AK295&lt;0,"",AL295/AK295-1))</f>
        <v>5.0045047352360816E-2</v>
      </c>
      <c r="AM297" s="438">
        <f t="shared" ref="AM297" si="1089">IF(AM295&lt;0,"",IF(AL295&lt;0,"",AM295/AL295-1))</f>
        <v>-0.2839555310785945</v>
      </c>
      <c r="AN297" s="438">
        <f t="shared" ref="AN297" si="1090">IF(AN295&lt;0,"",IF(AM295&lt;0,"",AN295/AM295-1))</f>
        <v>-8.7135020935539265E-3</v>
      </c>
      <c r="AO297" s="438">
        <f t="shared" ref="AO297" si="1091">IF(AO295&lt;0,"",IF(AN295&lt;0,"",AO295/AN295-1))</f>
        <v>0.10840063776640663</v>
      </c>
      <c r="AP297" s="438">
        <f t="shared" ref="AP297" si="1092">IF(AP295&lt;0,"",IF(AO295&lt;0,"",AP295/AO295-1))</f>
        <v>4.8218192906786417E-2</v>
      </c>
      <c r="AQ297" s="438">
        <f t="shared" ref="AQ297" si="1093">IF(AQ295&lt;0,"",IF(AP295&lt;0,"",AQ295/AP295-1))</f>
        <v>-0.23997711167481606</v>
      </c>
      <c r="AR297" s="438">
        <f t="shared" ref="AR297" si="1094">IF(AR295&lt;0,"",IF(AQ295&lt;0,"",AR295/AQ295-1))</f>
        <v>-9.865907885262204E-3</v>
      </c>
      <c r="AS297" s="438">
        <f t="shared" ref="AS297" si="1095">IF(AS295&lt;0,"",IF(AR295&lt;0,"",AS295/AR295-1))</f>
        <v>0.10708107917190679</v>
      </c>
      <c r="AT297" s="438">
        <f t="shared" ref="AT297" si="1096">IF(AT295&lt;0,"",IF(AS295&lt;0,"",AT295/AS295-1))</f>
        <v>4.6939906170574419E-2</v>
      </c>
      <c r="AU297" s="438">
        <f t="shared" ref="AU297" si="1097">IF(AU295&lt;0,"",IF(AT295&lt;0,"",AU295/AT295-1))</f>
        <v>0.19211064911806575</v>
      </c>
      <c r="AV297" s="438">
        <f t="shared" ref="AV297" si="1098">IF(AV295&lt;0,"",IF(AU295&lt;0,"",AV295/AU295-1))</f>
        <v>-9.7606234121249136E-3</v>
      </c>
      <c r="AW297" s="438">
        <f t="shared" ref="AW297" si="1099">IF(AW295&lt;0,"",IF(AV295&lt;0,"",AW295/AV295-1))</f>
        <v>0.10720176230442435</v>
      </c>
      <c r="AX297" s="438">
        <f t="shared" ref="AX297" si="1100">IF(AX295&lt;0,"",IF(AW295&lt;0,"",AX295/AW295-1))</f>
        <v>4.7056941282823006E-2</v>
      </c>
      <c r="AY297" s="438">
        <f t="shared" ref="AY297" si="1101">IF(AY295&lt;0,"",IF(AX295&lt;0,"",AY295/AX295-1))</f>
        <v>-0.31324080634735707</v>
      </c>
      <c r="AZ297" s="438">
        <f t="shared" ref="AZ297" si="1102">IF(AZ295&lt;0,"",IF(AY295&lt;0,"",AZ295/AY295-1))</f>
        <v>-1.0365026546584777E-2</v>
      </c>
      <c r="BA297" s="438">
        <f t="shared" ref="BA297" si="1103">IF(BA295&lt;0,"",IF(AZ295&lt;0,"",BA295/AZ295-1))</f>
        <v>0.10650861117733013</v>
      </c>
      <c r="BB297" s="438">
        <f t="shared" ref="BB297" si="1104">IF(BB295&lt;0,"",IF(BA295&lt;0,"",BB295/BA295-1))</f>
        <v>4.6384395017057489E-2</v>
      </c>
      <c r="BC297" s="438">
        <f t="shared" ref="BC297" si="1105">IF(BC295&lt;0,"",IF(BB295&lt;0,"",BC295/BB295-1))</f>
        <v>-0.84500121622833724</v>
      </c>
      <c r="BD297" s="438">
        <f t="shared" ref="BD297" si="1106">IF(BD295&lt;0,"",IF(BC295&lt;0,"",BD295/BC295-1))</f>
        <v>-1.1034835202460069E-2</v>
      </c>
      <c r="BE297" s="438">
        <f t="shared" ref="BE297" si="1107">IF(BE295&lt;0,"",IF(BD295&lt;0,"",BE295/BD295-1))</f>
        <v>0.10573946093888775</v>
      </c>
      <c r="BF297" s="438">
        <f t="shared" ref="BF297" si="1108">IF(BF295&lt;0,"",IF(BE295&lt;0,"",BF295/BE295-1))</f>
        <v>4.5637121879909204E-2</v>
      </c>
      <c r="BG297" s="438">
        <f t="shared" ref="BG297" si="1109">IF(BG295&lt;0,"",IF(BF295&lt;0,"",BG295/BF295-1))</f>
        <v>-0.1207647509691997</v>
      </c>
      <c r="BH297" s="438">
        <f t="shared" ref="BH297" si="1110">IF(BH295&lt;0,"",IF(BG295&lt;0,"",BH295/BG295-1))</f>
        <v>-1.1781116467880048E-2</v>
      </c>
      <c r="BI297" s="438">
        <f t="shared" ref="BI297" si="1111">IF(BI295&lt;0,"",IF(BH295&lt;0,"",BI295/BH295-1))</f>
        <v>0.10488126817361532</v>
      </c>
      <c r="BJ297" s="438">
        <f t="shared" ref="BJ297" si="1112">IF(BJ295&lt;0,"",IF(BI295&lt;0,"",BJ295/BI295-1))</f>
        <v>4.4802110819804897E-2</v>
      </c>
      <c r="BK297" s="438">
        <f t="shared" ref="BK297" si="1113">IF(BK295&lt;0,"",IF(BJ295&lt;0,"",BK295/BJ295-1))</f>
        <v>-0.30953436819269176</v>
      </c>
      <c r="BL297" s="438">
        <f t="shared" ref="BL297" si="1114">IF(BL295&lt;0,"",IF(BK295&lt;0,"",BL295/BK295-1))</f>
        <v>-1.2617583086132145E-2</v>
      </c>
      <c r="BM297" s="438">
        <f t="shared" ref="BM297" si="1115">IF(BM295&lt;0,"",IF(BL295&lt;0,"",BM295/BL295-1))</f>
        <v>0.10391782405756422</v>
      </c>
      <c r="BN297" s="438">
        <f t="shared" ref="BN297" si="1116">IF(BN295&lt;0,"",IF(BM295&lt;0,"",BN295/BM295-1))</f>
        <v>4.3863144594845194E-2</v>
      </c>
      <c r="BO297" s="438">
        <f t="shared" ref="BO297" si="1117">IF(BO295&lt;0,"",IF(BN295&lt;0,"",BO295/BN295-1))</f>
        <v>-0.2530186033198536</v>
      </c>
      <c r="BP297" s="438">
        <f t="shared" ref="BP297" si="1118">IF(BP295&lt;0,"",IF(BO295&lt;0,"",BP295/BO295-1))</f>
        <v>-1.3561434306898157E-2</v>
      </c>
      <c r="BQ297" s="438">
        <f t="shared" ref="BQ297" si="1119">IF(BQ295&lt;0,"",IF(BP295&lt;0,"",BQ295/BP295-1))</f>
        <v>0.10282873207192145</v>
      </c>
      <c r="BR297" s="438">
        <f t="shared" ref="BR297" si="1120">IF(BR295&lt;0,"",IF(BQ295&lt;0,"",BR295/BQ295-1))</f>
        <v>4.2799747320858339E-2</v>
      </c>
      <c r="BS297" s="438">
        <f t="shared" ref="BS297" si="1121">IF(BS295&lt;0,"",IF(BR295&lt;0,"",BS295/BR295-1))</f>
        <v>-8.0206809848741067E-2</v>
      </c>
      <c r="BT297" s="438">
        <f t="shared" ref="BT297" si="1122">IF(BT295&lt;0,"",IF(BS295&lt;0,"",BT295/BS295-1))</f>
        <v>-1.4634539196685559E-2</v>
      </c>
      <c r="BU297" s="438">
        <f t="shared" ref="BU297" si="1123">IF(BU295&lt;0,"",IF(BT295&lt;0,"",BU295/BT295-1))</f>
        <v>0.10158796217564992</v>
      </c>
      <c r="BV297" s="438">
        <f t="shared" ref="BV297" si="1124">IF(BV295&lt;0,"",IF(BU295&lt;0,"",BV295/BU295-1))</f>
        <v>4.1585688321226666E-2</v>
      </c>
    </row>
    <row r="298" spans="1:74" x14ac:dyDescent="0.35">
      <c r="A298" s="5"/>
      <c r="B298" s="254"/>
      <c r="C298" s="317"/>
      <c r="D298" s="318"/>
      <c r="E298" s="318"/>
      <c r="F298" s="318"/>
      <c r="G298" s="318"/>
      <c r="H298" s="318"/>
      <c r="I298" s="318"/>
      <c r="J298" s="318"/>
      <c r="K298" s="318"/>
      <c r="L298" s="318"/>
      <c r="M298" s="318"/>
      <c r="N298" s="318"/>
      <c r="O298" s="318"/>
      <c r="P298" s="318"/>
      <c r="Q298" s="110"/>
      <c r="R298" s="110"/>
      <c r="S298" s="318"/>
      <c r="T298" s="109"/>
      <c r="U298" s="110"/>
      <c r="V298" s="110"/>
      <c r="W298" s="110"/>
      <c r="X298" s="110"/>
      <c r="Y298" s="110"/>
      <c r="Z298" s="110"/>
      <c r="AA298" s="110"/>
      <c r="AB298" s="110"/>
      <c r="AC298" s="110"/>
      <c r="AD298" s="110"/>
    </row>
    <row r="299" spans="1:74" x14ac:dyDescent="0.35">
      <c r="A299" s="5" t="s">
        <v>82</v>
      </c>
      <c r="B299" s="70" t="s">
        <v>416</v>
      </c>
      <c r="C299" s="434"/>
      <c r="D299" s="434"/>
      <c r="E299" s="434"/>
      <c r="F299" s="434"/>
      <c r="G299" s="434"/>
      <c r="H299" s="434"/>
      <c r="I299" s="434"/>
      <c r="J299" s="420">
        <f t="shared" ref="J299:AC299" si="1125">J248</f>
        <v>983</v>
      </c>
      <c r="K299" s="420">
        <f t="shared" si="1125"/>
        <v>754</v>
      </c>
      <c r="L299" s="420">
        <f t="shared" si="1125"/>
        <v>728</v>
      </c>
      <c r="M299" s="420">
        <f t="shared" si="1125"/>
        <v>669</v>
      </c>
      <c r="N299" s="420">
        <f t="shared" si="1125"/>
        <v>725</v>
      </c>
      <c r="O299" s="420">
        <f t="shared" si="1125"/>
        <v>793</v>
      </c>
      <c r="P299" s="420">
        <f t="shared" si="1125"/>
        <v>750</v>
      </c>
      <c r="Q299" s="420">
        <f t="shared" si="1125"/>
        <v>810</v>
      </c>
      <c r="R299" s="420">
        <f t="shared" si="1125"/>
        <v>792</v>
      </c>
      <c r="S299" s="420">
        <f t="shared" si="1125"/>
        <v>712</v>
      </c>
      <c r="T299" s="420">
        <f t="shared" si="1125"/>
        <v>771</v>
      </c>
      <c r="U299" s="420">
        <f t="shared" si="1125"/>
        <v>809</v>
      </c>
      <c r="V299" s="420">
        <f t="shared" si="1125"/>
        <v>763</v>
      </c>
      <c r="W299" s="420">
        <f t="shared" si="1125"/>
        <v>896</v>
      </c>
      <c r="X299" s="420">
        <f t="shared" si="1125"/>
        <v>960</v>
      </c>
      <c r="Y299" s="420">
        <f t="shared" si="1125"/>
        <v>925</v>
      </c>
      <c r="Z299" s="420">
        <f t="shared" si="1125"/>
        <v>767</v>
      </c>
      <c r="AA299" s="420">
        <f t="shared" si="1125"/>
        <v>970</v>
      </c>
      <c r="AB299" s="420">
        <f t="shared" si="1125"/>
        <v>1079</v>
      </c>
      <c r="AC299" s="420">
        <f t="shared" si="1125"/>
        <v>1050</v>
      </c>
      <c r="AD299" s="420">
        <f t="shared" ref="AD299:BV299" si="1126">AD248</f>
        <v>1056.1473214285713</v>
      </c>
      <c r="AE299" s="420">
        <f t="shared" si="1126"/>
        <v>1061.428058035714</v>
      </c>
      <c r="AF299" s="420">
        <f t="shared" si="1126"/>
        <v>1066.7351983258925</v>
      </c>
      <c r="AG299" s="420">
        <f t="shared" si="1126"/>
        <v>1072.0688743175219</v>
      </c>
      <c r="AH299" s="420">
        <f t="shared" si="1126"/>
        <v>1077.4292186891093</v>
      </c>
      <c r="AI299" s="420">
        <f t="shared" si="1126"/>
        <v>1082.8163647825547</v>
      </c>
      <c r="AJ299" s="420">
        <f t="shared" si="1126"/>
        <v>1088.2304466064675</v>
      </c>
      <c r="AK299" s="420">
        <f t="shared" si="1126"/>
        <v>1093.6715988394997</v>
      </c>
      <c r="AL299" s="420">
        <f t="shared" si="1126"/>
        <v>1099.1399568336969</v>
      </c>
      <c r="AM299" s="420">
        <f t="shared" si="1126"/>
        <v>1104.6356566178654</v>
      </c>
      <c r="AN299" s="420">
        <f t="shared" si="1126"/>
        <v>1110.1588349009546</v>
      </c>
      <c r="AO299" s="420">
        <f t="shared" si="1126"/>
        <v>1115.7096290754594</v>
      </c>
      <c r="AP299" s="420">
        <f t="shared" si="1126"/>
        <v>1121.2881772208366</v>
      </c>
      <c r="AQ299" s="420">
        <f t="shared" si="1126"/>
        <v>1126.8946181069407</v>
      </c>
      <c r="AR299" s="420">
        <f t="shared" si="1126"/>
        <v>1132.5290911974753</v>
      </c>
      <c r="AS299" s="420">
        <f t="shared" si="1126"/>
        <v>1138.1917366534626</v>
      </c>
      <c r="AT299" s="420">
        <f t="shared" si="1126"/>
        <v>1143.8826953367297</v>
      </c>
      <c r="AU299" s="420">
        <f t="shared" si="1126"/>
        <v>1149.6021088134132</v>
      </c>
      <c r="AV299" s="420">
        <f t="shared" si="1126"/>
        <v>1155.3501193574803</v>
      </c>
      <c r="AW299" s="420">
        <f t="shared" si="1126"/>
        <v>1161.1268699542675</v>
      </c>
      <c r="AX299" s="420">
        <f t="shared" si="1126"/>
        <v>1166.9325043040387</v>
      </c>
      <c r="AY299" s="420">
        <f t="shared" si="1126"/>
        <v>1172.7671668255589</v>
      </c>
      <c r="AZ299" s="420">
        <f t="shared" si="1126"/>
        <v>1178.6310026596866</v>
      </c>
      <c r="BA299" s="420">
        <f t="shared" si="1126"/>
        <v>1184.524157672985</v>
      </c>
      <c r="BB299" s="420">
        <f t="shared" si="1126"/>
        <v>1190.4467784613498</v>
      </c>
      <c r="BC299" s="420">
        <f t="shared" si="1126"/>
        <v>1196.3990123536564</v>
      </c>
      <c r="BD299" s="420">
        <f t="shared" si="1126"/>
        <v>1202.3810074154246</v>
      </c>
      <c r="BE299" s="420">
        <f t="shared" si="1126"/>
        <v>1208.3929124525016</v>
      </c>
      <c r="BF299" s="420">
        <f t="shared" si="1126"/>
        <v>1214.434877014764</v>
      </c>
      <c r="BG299" s="420">
        <f t="shared" si="1126"/>
        <v>1220.5070513998376</v>
      </c>
      <c r="BH299" s="420">
        <f t="shared" si="1126"/>
        <v>1226.6095866568367</v>
      </c>
      <c r="BI299" s="420">
        <f t="shared" si="1126"/>
        <v>1232.7426345901208</v>
      </c>
      <c r="BJ299" s="420">
        <f t="shared" si="1126"/>
        <v>1238.9063477630714</v>
      </c>
      <c r="BK299" s="420">
        <f t="shared" si="1126"/>
        <v>1245.1008795018865</v>
      </c>
      <c r="BL299" s="420">
        <f t="shared" si="1126"/>
        <v>1251.3263838993958</v>
      </c>
      <c r="BM299" s="420">
        <f t="shared" si="1126"/>
        <v>1257.5830158188926</v>
      </c>
      <c r="BN299" s="420">
        <f t="shared" si="1126"/>
        <v>1263.8709308979869</v>
      </c>
      <c r="BO299" s="420">
        <f t="shared" si="1126"/>
        <v>1270.1902855524768</v>
      </c>
      <c r="BP299" s="420">
        <f t="shared" si="1126"/>
        <v>1276.5412369802391</v>
      </c>
      <c r="BQ299" s="420">
        <f t="shared" si="1126"/>
        <v>1282.9239431651401</v>
      </c>
      <c r="BR299" s="420">
        <f t="shared" si="1126"/>
        <v>1289.3385628809658</v>
      </c>
      <c r="BS299" s="420">
        <f t="shared" si="1126"/>
        <v>1295.7852556953706</v>
      </c>
      <c r="BT299" s="420">
        <f t="shared" si="1126"/>
        <v>1302.2641819738474</v>
      </c>
      <c r="BU299" s="420">
        <f t="shared" si="1126"/>
        <v>1308.7755028837164</v>
      </c>
      <c r="BV299" s="420">
        <f t="shared" si="1126"/>
        <v>1315.3193803981349</v>
      </c>
    </row>
    <row r="300" spans="1:74" x14ac:dyDescent="0.35">
      <c r="A300" s="191"/>
      <c r="B300" s="463" t="s">
        <v>410</v>
      </c>
      <c r="C300" s="436"/>
      <c r="D300" s="436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>
        <f t="shared" ref="N300" si="1127">IF(N299&lt;0,"",IF(J299&lt;0,"",N299/J299-1))</f>
        <v>-0.26246185147507628</v>
      </c>
      <c r="O300" s="436">
        <f>IF(O299&lt;0,"",IF(K299&lt;0,"",O299/K299-1))</f>
        <v>5.1724137931034475E-2</v>
      </c>
      <c r="P300" s="436">
        <f t="shared" ref="P300" si="1128">IF(P299&lt;0,"",IF(L299&lt;0,"",P299/L299-1))</f>
        <v>3.0219780219780112E-2</v>
      </c>
      <c r="Q300" s="436">
        <f t="shared" ref="Q300" si="1129">IF(Q299&lt;0,"",IF(M299&lt;0,"",Q299/M299-1))</f>
        <v>0.21076233183856496</v>
      </c>
      <c r="R300" s="436">
        <f t="shared" ref="R300" si="1130">IF(R299&lt;0,"",IF(N299&lt;0,"",R299/N299-1))</f>
        <v>9.2413793103448327E-2</v>
      </c>
      <c r="S300" s="436">
        <f t="shared" ref="S300" si="1131">IF(S299&lt;0,"",IF(O299&lt;0,"",S299/O299-1))</f>
        <v>-0.10214375788146279</v>
      </c>
      <c r="T300" s="436">
        <f t="shared" ref="T300" si="1132">IF(T299&lt;0,"",IF(P299&lt;0,"",T299/P299-1))</f>
        <v>2.8000000000000025E-2</v>
      </c>
      <c r="U300" s="436">
        <f t="shared" ref="U300" si="1133">IF(U299&lt;0,"",IF(Q299&lt;0,"",U299/Q299-1))</f>
        <v>-1.2345679012345512E-3</v>
      </c>
      <c r="V300" s="436">
        <f t="shared" ref="V300" si="1134">IF(V299&lt;0,"",IF(R299&lt;0,"",V299/R299-1))</f>
        <v>-3.6616161616161658E-2</v>
      </c>
      <c r="W300" s="436">
        <f t="shared" ref="W300" si="1135">IF(W299&lt;0,"",IF(S299&lt;0,"",W299/S299-1))</f>
        <v>0.2584269662921348</v>
      </c>
      <c r="X300" s="436">
        <f t="shared" ref="X300" si="1136">IF(X299&lt;0,"",IF(T299&lt;0,"",X299/T299-1))</f>
        <v>0.24513618677042803</v>
      </c>
      <c r="Y300" s="436">
        <f t="shared" ref="Y300" si="1137">IF(Y299&lt;0,"",IF(U299&lt;0,"",Y299/U299-1))</f>
        <v>0.14338689740420274</v>
      </c>
      <c r="Z300" s="436">
        <f t="shared" ref="Z300" si="1138">IF(Z299&lt;0,"",IF(V299&lt;0,"",Z299/V299-1))</f>
        <v>5.2424639580603838E-3</v>
      </c>
      <c r="AA300" s="436">
        <f t="shared" ref="AA300" si="1139">IF(AA299&lt;0,"",IF(W299&lt;0,"",AA299/W299-1))</f>
        <v>8.2589285714285809E-2</v>
      </c>
      <c r="AB300" s="436">
        <f t="shared" ref="AB300" si="1140">IF(AB299&lt;0,"",IF(X299&lt;0,"",AB299/X299-1))</f>
        <v>0.12395833333333339</v>
      </c>
      <c r="AC300" s="436">
        <f t="shared" ref="AC300" si="1141">IF(AC299&lt;0,"",IF(Y299&lt;0,"",AC299/Y299-1))</f>
        <v>0.13513513513513509</v>
      </c>
      <c r="AD300" s="436">
        <f t="shared" ref="AD300" si="1142">IF(AD299&lt;0,"",IF(Z299&lt;0,"",AD299/Z299-1))</f>
        <v>0.37698477370087535</v>
      </c>
      <c r="AE300" s="436">
        <f t="shared" ref="AE300" si="1143">IF(AE299&lt;0,"",IF(AA299&lt;0,"",AE299/AA299-1))</f>
        <v>9.4255729933725885E-2</v>
      </c>
      <c r="AF300" s="436">
        <f t="shared" ref="AF300" si="1144">IF(AF299&lt;0,"",IF(AB299&lt;0,"",AF299/AB299-1))</f>
        <v>-1.1366822682212674E-2</v>
      </c>
      <c r="AG300" s="436">
        <f t="shared" ref="AG300" si="1145">IF(AG299&lt;0,"",IF(AC299&lt;0,"",AG299/AC299-1))</f>
        <v>2.1017975540497114E-2</v>
      </c>
      <c r="AH300" s="436">
        <f t="shared" ref="AH300" si="1146">IF(AH299&lt;0,"",IF(AD299&lt;0,"",AH299/AD299-1))</f>
        <v>2.0150500624999568E-2</v>
      </c>
      <c r="AI300" s="436">
        <f t="shared" ref="AI300" si="1147">IF(AI299&lt;0,"",IF(AE299&lt;0,"",AI299/AE299-1))</f>
        <v>2.0150500624999568E-2</v>
      </c>
      <c r="AJ300" s="436">
        <f t="shared" ref="AJ300" si="1148">IF(AJ299&lt;0,"",IF(AF299&lt;0,"",AJ299/AF299-1))</f>
        <v>2.0150500624999568E-2</v>
      </c>
      <c r="AK300" s="436">
        <f t="shared" ref="AK300" si="1149">IF(AK299&lt;0,"",IF(AG299&lt;0,"",AK299/AG299-1))</f>
        <v>2.0150500624999568E-2</v>
      </c>
      <c r="AL300" s="436">
        <f t="shared" ref="AL300" si="1150">IF(AL299&lt;0,"",IF(AH299&lt;0,"",AL299/AH299-1))</f>
        <v>2.0150500624999568E-2</v>
      </c>
      <c r="AM300" s="436">
        <f t="shared" ref="AM300" si="1151">IF(AM299&lt;0,"",IF(AI299&lt;0,"",AM299/AI299-1))</f>
        <v>2.0150500624999568E-2</v>
      </c>
      <c r="AN300" s="436">
        <f t="shared" ref="AN300" si="1152">IF(AN299&lt;0,"",IF(AJ299&lt;0,"",AN299/AJ299-1))</f>
        <v>2.0150500624999568E-2</v>
      </c>
      <c r="AO300" s="436">
        <f t="shared" ref="AO300" si="1153">IF(AO299&lt;0,"",IF(AK299&lt;0,"",AO299/AK299-1))</f>
        <v>2.0150500624999568E-2</v>
      </c>
      <c r="AP300" s="436">
        <f t="shared" ref="AP300" si="1154">IF(AP299&lt;0,"",IF(AL299&lt;0,"",AP299/AL299-1))</f>
        <v>2.015050062499979E-2</v>
      </c>
      <c r="AQ300" s="436">
        <f t="shared" ref="AQ300" si="1155">IF(AQ299&lt;0,"",IF(AM299&lt;0,"",AQ299/AM299-1))</f>
        <v>2.015050062499979E-2</v>
      </c>
      <c r="AR300" s="436">
        <f t="shared" ref="AR300" si="1156">IF(AR299&lt;0,"",IF(AN299&lt;0,"",AR299/AN299-1))</f>
        <v>2.015050062499979E-2</v>
      </c>
      <c r="AS300" s="436">
        <f t="shared" ref="AS300" si="1157">IF(AS299&lt;0,"",IF(AO299&lt;0,"",AS299/AO299-1))</f>
        <v>2.015050062499979E-2</v>
      </c>
      <c r="AT300" s="436">
        <f t="shared" ref="AT300" si="1158">IF(AT299&lt;0,"",IF(AP299&lt;0,"",AT299/AP299-1))</f>
        <v>2.0150500624999568E-2</v>
      </c>
      <c r="AU300" s="436">
        <f t="shared" ref="AU300" si="1159">IF(AU299&lt;0,"",IF(AQ299&lt;0,"",AU299/AQ299-1))</f>
        <v>2.0150500624999568E-2</v>
      </c>
      <c r="AV300" s="436">
        <f t="shared" ref="AV300" si="1160">IF(AV299&lt;0,"",IF(AR299&lt;0,"",AV299/AR299-1))</f>
        <v>2.0150500624999568E-2</v>
      </c>
      <c r="AW300" s="436">
        <f t="shared" ref="AW300" si="1161">IF(AW299&lt;0,"",IF(AS299&lt;0,"",AW299/AS299-1))</f>
        <v>2.0150500624999568E-2</v>
      </c>
      <c r="AX300" s="436">
        <f t="shared" ref="AX300" si="1162">IF(AX299&lt;0,"",IF(AT299&lt;0,"",AX299/AT299-1))</f>
        <v>2.0150500624999568E-2</v>
      </c>
      <c r="AY300" s="436">
        <f t="shared" ref="AY300" si="1163">IF(AY299&lt;0,"",IF(AU299&lt;0,"",AY299/AU299-1))</f>
        <v>2.015050062499979E-2</v>
      </c>
      <c r="AZ300" s="436">
        <f t="shared" ref="AZ300" si="1164">IF(AZ299&lt;0,"",IF(AV299&lt;0,"",AZ299/AV299-1))</f>
        <v>2.0150500624999568E-2</v>
      </c>
      <c r="BA300" s="436">
        <f t="shared" ref="BA300" si="1165">IF(BA299&lt;0,"",IF(AW299&lt;0,"",BA299/AW299-1))</f>
        <v>2.015050062499979E-2</v>
      </c>
      <c r="BB300" s="436">
        <f t="shared" ref="BB300" si="1166">IF(BB299&lt;0,"",IF(AX299&lt;0,"",BB299/AX299-1))</f>
        <v>2.015050062499979E-2</v>
      </c>
      <c r="BC300" s="436">
        <f t="shared" ref="BC300" si="1167">IF(BC299&lt;0,"",IF(AY299&lt;0,"",BC299/AY299-1))</f>
        <v>2.015050062499979E-2</v>
      </c>
      <c r="BD300" s="436">
        <f t="shared" ref="BD300" si="1168">IF(BD299&lt;0,"",IF(AZ299&lt;0,"",BD299/AZ299-1))</f>
        <v>2.015050062499979E-2</v>
      </c>
      <c r="BE300" s="436">
        <f t="shared" ref="BE300" si="1169">IF(BE299&lt;0,"",IF(BA299&lt;0,"",BE299/BA299-1))</f>
        <v>2.0150500624999568E-2</v>
      </c>
      <c r="BF300" s="436">
        <f t="shared" ref="BF300" si="1170">IF(BF299&lt;0,"",IF(BB299&lt;0,"",BF299/BB299-1))</f>
        <v>2.0150500624999568E-2</v>
      </c>
      <c r="BG300" s="436">
        <f t="shared" ref="BG300" si="1171">IF(BG299&lt;0,"",IF(BC299&lt;0,"",BG299/BC299-1))</f>
        <v>2.0150500624999568E-2</v>
      </c>
      <c r="BH300" s="436">
        <f t="shared" ref="BH300" si="1172">IF(BH299&lt;0,"",IF(BD299&lt;0,"",BH299/BD299-1))</f>
        <v>2.0150500624999568E-2</v>
      </c>
      <c r="BI300" s="436">
        <f t="shared" ref="BI300" si="1173">IF(BI299&lt;0,"",IF(BE299&lt;0,"",BI299/BE299-1))</f>
        <v>2.0150500624999568E-2</v>
      </c>
      <c r="BJ300" s="436">
        <f t="shared" ref="BJ300" si="1174">IF(BJ299&lt;0,"",IF(BF299&lt;0,"",BJ299/BF299-1))</f>
        <v>2.015050062499979E-2</v>
      </c>
      <c r="BK300" s="436">
        <f t="shared" ref="BK300" si="1175">IF(BK299&lt;0,"",IF(BG299&lt;0,"",BK299/BG299-1))</f>
        <v>2.015050062499979E-2</v>
      </c>
      <c r="BL300" s="436">
        <f t="shared" ref="BL300" si="1176">IF(BL299&lt;0,"",IF(BH299&lt;0,"",BL299/BH299-1))</f>
        <v>2.0150500624999568E-2</v>
      </c>
      <c r="BM300" s="436">
        <f t="shared" ref="BM300" si="1177">IF(BM299&lt;0,"",IF(BI299&lt;0,"",BM299/BI299-1))</f>
        <v>2.0150500624999568E-2</v>
      </c>
      <c r="BN300" s="436">
        <f t="shared" ref="BN300" si="1178">IF(BN299&lt;0,"",IF(BJ299&lt;0,"",BN299/BJ299-1))</f>
        <v>2.0150500624999346E-2</v>
      </c>
      <c r="BO300" s="436">
        <f t="shared" ref="BO300" si="1179">IF(BO299&lt;0,"",IF(BK299&lt;0,"",BO299/BK299-1))</f>
        <v>2.0150500624999568E-2</v>
      </c>
      <c r="BP300" s="436">
        <f t="shared" ref="BP300" si="1180">IF(BP299&lt;0,"",IF(BL299&lt;0,"",BP299/BL299-1))</f>
        <v>2.0150500624999568E-2</v>
      </c>
      <c r="BQ300" s="436">
        <f t="shared" ref="BQ300" si="1181">IF(BQ299&lt;0,"",IF(BM299&lt;0,"",BQ299/BM299-1))</f>
        <v>2.0150500624999568E-2</v>
      </c>
      <c r="BR300" s="436">
        <f t="shared" ref="BR300" si="1182">IF(BR299&lt;0,"",IF(BN299&lt;0,"",BR299/BN299-1))</f>
        <v>2.015050062499979E-2</v>
      </c>
      <c r="BS300" s="436">
        <f t="shared" ref="BS300" si="1183">IF(BS299&lt;0,"",IF(BO299&lt;0,"",BS299/BO299-1))</f>
        <v>2.015050062499979E-2</v>
      </c>
      <c r="BT300" s="436">
        <f t="shared" ref="BT300" si="1184">IF(BT299&lt;0,"",IF(BP299&lt;0,"",BT299/BP299-1))</f>
        <v>2.015050062499979E-2</v>
      </c>
      <c r="BU300" s="436">
        <f t="shared" ref="BU300" si="1185">IF(BU299&lt;0,"",IF(BQ299&lt;0,"",BU299/BQ299-1))</f>
        <v>2.015050062499979E-2</v>
      </c>
      <c r="BV300" s="436">
        <f t="shared" ref="BV300" si="1186">IF(BV299&lt;0,"",IF(BR299&lt;0,"",BV299/BR299-1))</f>
        <v>2.0150500624999568E-2</v>
      </c>
    </row>
    <row r="301" spans="1:74" x14ac:dyDescent="0.35">
      <c r="A301" s="424"/>
      <c r="B301" s="463" t="s">
        <v>411</v>
      </c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>
        <f t="shared" ref="N301" si="1187">IF(N299&lt;0,"",IF(M299&lt;0,"",N299/M299-1))</f>
        <v>8.3707025411061231E-2</v>
      </c>
      <c r="O301" s="438">
        <f>IF(O299&lt;0,"",IF(N299&lt;0,"",O299/N299-1))</f>
        <v>9.3793103448275961E-2</v>
      </c>
      <c r="P301" s="438">
        <f t="shared" ref="P301" si="1188">IF(P299&lt;0,"",IF(O299&lt;0,"",P299/O299-1))</f>
        <v>-5.4224464060529609E-2</v>
      </c>
      <c r="Q301" s="438">
        <f t="shared" ref="Q301" si="1189">IF(Q299&lt;0,"",IF(P299&lt;0,"",Q299/P299-1))</f>
        <v>8.0000000000000071E-2</v>
      </c>
      <c r="R301" s="438">
        <f t="shared" ref="R301" si="1190">IF(R299&lt;0,"",IF(Q299&lt;0,"",R299/Q299-1))</f>
        <v>-2.2222222222222254E-2</v>
      </c>
      <c r="S301" s="438">
        <f t="shared" ref="S301" si="1191">IF(S299&lt;0,"",IF(R299&lt;0,"",S299/R299-1))</f>
        <v>-0.10101010101010099</v>
      </c>
      <c r="T301" s="438">
        <f t="shared" ref="T301" si="1192">IF(T299&lt;0,"",IF(S299&lt;0,"",T299/S299-1))</f>
        <v>8.2865168539325795E-2</v>
      </c>
      <c r="U301" s="438">
        <f t="shared" ref="U301" si="1193">IF(U299&lt;0,"",IF(T299&lt;0,"",U299/T299-1))</f>
        <v>4.9286640726329489E-2</v>
      </c>
      <c r="V301" s="438">
        <f t="shared" ref="V301" si="1194">IF(V299&lt;0,"",IF(U299&lt;0,"",V299/U299-1))</f>
        <v>-5.6860321384425205E-2</v>
      </c>
      <c r="W301" s="438">
        <f t="shared" ref="W301" si="1195">IF(W299&lt;0,"",IF(V299&lt;0,"",W299/V299-1))</f>
        <v>0.17431192660550465</v>
      </c>
      <c r="X301" s="438">
        <f t="shared" ref="X301" si="1196">IF(X299&lt;0,"",IF(W299&lt;0,"",X299/W299-1))</f>
        <v>7.1428571428571397E-2</v>
      </c>
      <c r="Y301" s="438">
        <f t="shared" ref="Y301" si="1197">IF(Y299&lt;0,"",IF(X299&lt;0,"",Y299/X299-1))</f>
        <v>-3.645833333333337E-2</v>
      </c>
      <c r="Z301" s="438">
        <f t="shared" ref="Z301" si="1198">IF(Z299&lt;0,"",IF(Y299&lt;0,"",Z299/Y299-1))</f>
        <v>-0.17081081081081084</v>
      </c>
      <c r="AA301" s="438">
        <f t="shared" ref="AA301" si="1199">IF(AA299&lt;0,"",IF(Z299&lt;0,"",AA299/Z299-1))</f>
        <v>0.26466753585397651</v>
      </c>
      <c r="AB301" s="438">
        <f t="shared" ref="AB301" si="1200">IF(AB299&lt;0,"",IF(AA299&lt;0,"",AB299/AA299-1))</f>
        <v>0.1123711340206186</v>
      </c>
      <c r="AC301" s="438">
        <f t="shared" ref="AC301" si="1201">IF(AC299&lt;0,"",IF(AB299&lt;0,"",AC299/AB299-1))</f>
        <v>-2.6876737720111232E-2</v>
      </c>
      <c r="AD301" s="438">
        <f t="shared" ref="AD301" si="1202">IF(AD299&lt;0,"",IF(AC299&lt;0,"",AD299/AC299-1))</f>
        <v>5.8545918367345351E-3</v>
      </c>
      <c r="AE301" s="438">
        <f t="shared" ref="AE301" si="1203">IF(AE299&lt;0,"",IF(AD299&lt;0,"",AE299/AD299-1))</f>
        <v>4.9999999999998934E-3</v>
      </c>
      <c r="AF301" s="438">
        <f t="shared" ref="AF301" si="1204">IF(AF299&lt;0,"",IF(AE299&lt;0,"",AF299/AE299-1))</f>
        <v>4.9999999999998934E-3</v>
      </c>
      <c r="AG301" s="438">
        <f t="shared" ref="AG301" si="1205">IF(AG299&lt;0,"",IF(AF299&lt;0,"",AG299/AF299-1))</f>
        <v>4.9999999999998934E-3</v>
      </c>
      <c r="AH301" s="438">
        <f t="shared" ref="AH301" si="1206">IF(AH299&lt;0,"",IF(AG299&lt;0,"",AH299/AG299-1))</f>
        <v>4.9999999999998934E-3</v>
      </c>
      <c r="AI301" s="438">
        <f t="shared" ref="AI301" si="1207">IF(AI299&lt;0,"",IF(AH299&lt;0,"",AI299/AH299-1))</f>
        <v>4.9999999999998934E-3</v>
      </c>
      <c r="AJ301" s="438">
        <f t="shared" ref="AJ301" si="1208">IF(AJ299&lt;0,"",IF(AI299&lt;0,"",AJ299/AI299-1))</f>
        <v>4.9999999999998934E-3</v>
      </c>
      <c r="AK301" s="438">
        <f t="shared" ref="AK301" si="1209">IF(AK299&lt;0,"",IF(AJ299&lt;0,"",AK299/AJ299-1))</f>
        <v>4.9999999999998934E-3</v>
      </c>
      <c r="AL301" s="438">
        <f t="shared" ref="AL301" si="1210">IF(AL299&lt;0,"",IF(AK299&lt;0,"",AL299/AK299-1))</f>
        <v>4.9999999999998934E-3</v>
      </c>
      <c r="AM301" s="438">
        <f t="shared" ref="AM301" si="1211">IF(AM299&lt;0,"",IF(AL299&lt;0,"",AM299/AL299-1))</f>
        <v>4.9999999999998934E-3</v>
      </c>
      <c r="AN301" s="438">
        <f t="shared" ref="AN301" si="1212">IF(AN299&lt;0,"",IF(AM299&lt;0,"",AN299/AM299-1))</f>
        <v>4.9999999999998934E-3</v>
      </c>
      <c r="AO301" s="438">
        <f t="shared" ref="AO301" si="1213">IF(AO299&lt;0,"",IF(AN299&lt;0,"",AO299/AN299-1))</f>
        <v>4.9999999999998934E-3</v>
      </c>
      <c r="AP301" s="438">
        <f t="shared" ref="AP301" si="1214">IF(AP299&lt;0,"",IF(AO299&lt;0,"",AP299/AO299-1))</f>
        <v>4.9999999999998934E-3</v>
      </c>
      <c r="AQ301" s="438">
        <f t="shared" ref="AQ301" si="1215">IF(AQ299&lt;0,"",IF(AP299&lt;0,"",AQ299/AP299-1))</f>
        <v>4.9999999999998934E-3</v>
      </c>
      <c r="AR301" s="438">
        <f t="shared" ref="AR301" si="1216">IF(AR299&lt;0,"",IF(AQ299&lt;0,"",AR299/AQ299-1))</f>
        <v>4.9999999999998934E-3</v>
      </c>
      <c r="AS301" s="438">
        <f t="shared" ref="AS301" si="1217">IF(AS299&lt;0,"",IF(AR299&lt;0,"",AS299/AR299-1))</f>
        <v>4.9999999999998934E-3</v>
      </c>
      <c r="AT301" s="438">
        <f t="shared" ref="AT301" si="1218">IF(AT299&lt;0,"",IF(AS299&lt;0,"",AT299/AS299-1))</f>
        <v>4.9999999999998934E-3</v>
      </c>
      <c r="AU301" s="438">
        <f t="shared" ref="AU301" si="1219">IF(AU299&lt;0,"",IF(AT299&lt;0,"",AU299/AT299-1))</f>
        <v>4.9999999999998934E-3</v>
      </c>
      <c r="AV301" s="438">
        <f t="shared" ref="AV301" si="1220">IF(AV299&lt;0,"",IF(AU299&lt;0,"",AV299/AU299-1))</f>
        <v>4.9999999999998934E-3</v>
      </c>
      <c r="AW301" s="438">
        <f t="shared" ref="AW301" si="1221">IF(AW299&lt;0,"",IF(AV299&lt;0,"",AW299/AV299-1))</f>
        <v>4.9999999999998934E-3</v>
      </c>
      <c r="AX301" s="438">
        <f t="shared" ref="AX301" si="1222">IF(AX299&lt;0,"",IF(AW299&lt;0,"",AX299/AW299-1))</f>
        <v>4.9999999999998934E-3</v>
      </c>
      <c r="AY301" s="438">
        <f t="shared" ref="AY301" si="1223">IF(AY299&lt;0,"",IF(AX299&lt;0,"",AY299/AX299-1))</f>
        <v>4.9999999999998934E-3</v>
      </c>
      <c r="AZ301" s="438">
        <f t="shared" ref="AZ301" si="1224">IF(AZ299&lt;0,"",IF(AY299&lt;0,"",AZ299/AY299-1))</f>
        <v>4.9999999999998934E-3</v>
      </c>
      <c r="BA301" s="438">
        <f t="shared" ref="BA301" si="1225">IF(BA299&lt;0,"",IF(AZ299&lt;0,"",BA299/AZ299-1))</f>
        <v>4.9999999999998934E-3</v>
      </c>
      <c r="BB301" s="438">
        <f t="shared" ref="BB301" si="1226">IF(BB299&lt;0,"",IF(BA299&lt;0,"",BB299/BA299-1))</f>
        <v>4.9999999999998934E-3</v>
      </c>
      <c r="BC301" s="438">
        <f t="shared" ref="BC301" si="1227">IF(BC299&lt;0,"",IF(BB299&lt;0,"",BC299/BB299-1))</f>
        <v>4.9999999999998934E-3</v>
      </c>
      <c r="BD301" s="438">
        <f t="shared" ref="BD301" si="1228">IF(BD299&lt;0,"",IF(BC299&lt;0,"",BD299/BC299-1))</f>
        <v>4.9999999999998934E-3</v>
      </c>
      <c r="BE301" s="438">
        <f t="shared" ref="BE301" si="1229">IF(BE299&lt;0,"",IF(BD299&lt;0,"",BE299/BD299-1))</f>
        <v>4.9999999999998934E-3</v>
      </c>
      <c r="BF301" s="438">
        <f t="shared" ref="BF301" si="1230">IF(BF299&lt;0,"",IF(BE299&lt;0,"",BF299/BE299-1))</f>
        <v>4.9999999999998934E-3</v>
      </c>
      <c r="BG301" s="438">
        <f t="shared" ref="BG301" si="1231">IF(BG299&lt;0,"",IF(BF299&lt;0,"",BG299/BF299-1))</f>
        <v>4.9999999999998934E-3</v>
      </c>
      <c r="BH301" s="438">
        <f t="shared" ref="BH301" si="1232">IF(BH299&lt;0,"",IF(BG299&lt;0,"",BH299/BG299-1))</f>
        <v>4.9999999999998934E-3</v>
      </c>
      <c r="BI301" s="438">
        <f t="shared" ref="BI301" si="1233">IF(BI299&lt;0,"",IF(BH299&lt;0,"",BI299/BH299-1))</f>
        <v>4.9999999999998934E-3</v>
      </c>
      <c r="BJ301" s="438">
        <f t="shared" ref="BJ301" si="1234">IF(BJ299&lt;0,"",IF(BI299&lt;0,"",BJ299/BI299-1))</f>
        <v>4.9999999999998934E-3</v>
      </c>
      <c r="BK301" s="438">
        <f t="shared" ref="BK301" si="1235">IF(BK299&lt;0,"",IF(BJ299&lt;0,"",BK299/BJ299-1))</f>
        <v>4.9999999999998934E-3</v>
      </c>
      <c r="BL301" s="438">
        <f t="shared" ref="BL301" si="1236">IF(BL299&lt;0,"",IF(BK299&lt;0,"",BL299/BK299-1))</f>
        <v>4.9999999999998934E-3</v>
      </c>
      <c r="BM301" s="438">
        <f t="shared" ref="BM301" si="1237">IF(BM299&lt;0,"",IF(BL299&lt;0,"",BM299/BL299-1))</f>
        <v>4.9999999999998934E-3</v>
      </c>
      <c r="BN301" s="438">
        <f t="shared" ref="BN301" si="1238">IF(BN299&lt;0,"",IF(BM299&lt;0,"",BN299/BM299-1))</f>
        <v>4.9999999999998934E-3</v>
      </c>
      <c r="BO301" s="438">
        <f t="shared" ref="BO301" si="1239">IF(BO299&lt;0,"",IF(BN299&lt;0,"",BO299/BN299-1))</f>
        <v>4.9999999999998934E-3</v>
      </c>
      <c r="BP301" s="438">
        <f t="shared" ref="BP301" si="1240">IF(BP299&lt;0,"",IF(BO299&lt;0,"",BP299/BO299-1))</f>
        <v>4.9999999999998934E-3</v>
      </c>
      <c r="BQ301" s="438">
        <f t="shared" ref="BQ301" si="1241">IF(BQ299&lt;0,"",IF(BP299&lt;0,"",BQ299/BP299-1))</f>
        <v>4.9999999999998934E-3</v>
      </c>
      <c r="BR301" s="438">
        <f t="shared" ref="BR301" si="1242">IF(BR299&lt;0,"",IF(BQ299&lt;0,"",BR299/BQ299-1))</f>
        <v>4.9999999999998934E-3</v>
      </c>
      <c r="BS301" s="438">
        <f t="shared" ref="BS301" si="1243">IF(BS299&lt;0,"",IF(BR299&lt;0,"",BS299/BR299-1))</f>
        <v>4.9999999999998934E-3</v>
      </c>
      <c r="BT301" s="438">
        <f t="shared" ref="BT301" si="1244">IF(BT299&lt;0,"",IF(BS299&lt;0,"",BT299/BS299-1))</f>
        <v>4.9999999999998934E-3</v>
      </c>
      <c r="BU301" s="438">
        <f t="shared" ref="BU301" si="1245">IF(BU299&lt;0,"",IF(BT299&lt;0,"",BU299/BT299-1))</f>
        <v>4.9999999999998934E-3</v>
      </c>
      <c r="BV301" s="438">
        <f t="shared" ref="BV301" si="1246">IF(BV299&lt;0,"",IF(BU299&lt;0,"",BV299/BU299-1))</f>
        <v>4.9999999999998934E-3</v>
      </c>
    </row>
    <row r="302" spans="1:74" x14ac:dyDescent="0.35">
      <c r="A302" s="5"/>
      <c r="B302" s="322"/>
      <c r="C302" s="318"/>
      <c r="D302" s="318"/>
      <c r="E302" s="318"/>
      <c r="F302" s="318"/>
      <c r="G302" s="318"/>
      <c r="H302" s="318"/>
      <c r="I302" s="318"/>
      <c r="J302" s="318"/>
      <c r="K302" s="318"/>
      <c r="L302" s="318"/>
      <c r="M302" s="318"/>
      <c r="N302" s="318"/>
      <c r="O302" s="318"/>
      <c r="P302" s="318"/>
      <c r="Q302" s="110"/>
      <c r="R302" s="110"/>
      <c r="S302" s="318"/>
      <c r="T302" s="109"/>
      <c r="U302" s="110"/>
      <c r="V302" s="110"/>
      <c r="W302" s="110"/>
      <c r="X302" s="110"/>
      <c r="Y302" s="110"/>
      <c r="Z302" s="110"/>
      <c r="AA302" s="110"/>
      <c r="AB302" s="110"/>
      <c r="AC302" s="110"/>
      <c r="AD302" s="110"/>
      <c r="AE302" s="110"/>
      <c r="AF302" s="110"/>
      <c r="AG302" s="110"/>
      <c r="AH302" s="110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110"/>
      <c r="BH302" s="110"/>
      <c r="BI302" s="110"/>
      <c r="BJ302" s="110"/>
      <c r="BK302" s="110"/>
      <c r="BL302" s="110"/>
      <c r="BM302" s="110"/>
      <c r="BN302" s="110"/>
      <c r="BO302" s="110"/>
      <c r="BP302" s="110"/>
      <c r="BQ302" s="110"/>
      <c r="BR302" s="110"/>
      <c r="BS302" s="110"/>
      <c r="BT302" s="110"/>
      <c r="BU302" s="110"/>
      <c r="BV302" s="110"/>
    </row>
    <row r="303" spans="1:74" x14ac:dyDescent="0.35">
      <c r="A303" s="5" t="s">
        <v>82</v>
      </c>
      <c r="B303" s="70" t="s">
        <v>417</v>
      </c>
      <c r="C303" s="420">
        <f t="shared" ref="C303:AC303" si="1247">C265</f>
        <v>875</v>
      </c>
      <c r="D303" s="420">
        <f t="shared" si="1247"/>
        <v>848</v>
      </c>
      <c r="E303" s="420">
        <f t="shared" si="1247"/>
        <v>861</v>
      </c>
      <c r="F303" s="420">
        <f t="shared" si="1247"/>
        <v>828</v>
      </c>
      <c r="G303" s="420">
        <f t="shared" si="1247"/>
        <v>761</v>
      </c>
      <c r="H303" s="420">
        <f t="shared" si="1247"/>
        <v>802</v>
      </c>
      <c r="I303" s="420">
        <f t="shared" si="1247"/>
        <v>747</v>
      </c>
      <c r="J303" s="420">
        <f t="shared" si="1247"/>
        <v>802</v>
      </c>
      <c r="K303" s="420">
        <f t="shared" si="1247"/>
        <v>691</v>
      </c>
      <c r="L303" s="420">
        <f t="shared" si="1247"/>
        <v>679</v>
      </c>
      <c r="M303" s="420">
        <f t="shared" si="1247"/>
        <v>624</v>
      </c>
      <c r="N303" s="420">
        <f t="shared" si="1247"/>
        <v>686</v>
      </c>
      <c r="O303" s="420">
        <f t="shared" si="1247"/>
        <v>766</v>
      </c>
      <c r="P303" s="420">
        <f t="shared" si="1247"/>
        <v>698</v>
      </c>
      <c r="Q303" s="420">
        <f t="shared" si="1247"/>
        <v>779</v>
      </c>
      <c r="R303" s="420">
        <f t="shared" si="1247"/>
        <v>715</v>
      </c>
      <c r="S303" s="420">
        <f t="shared" si="1247"/>
        <v>665</v>
      </c>
      <c r="T303" s="420">
        <f t="shared" si="1247"/>
        <v>728</v>
      </c>
      <c r="U303" s="420">
        <f t="shared" si="1247"/>
        <v>762</v>
      </c>
      <c r="V303" s="420">
        <f t="shared" si="1247"/>
        <v>723</v>
      </c>
      <c r="W303" s="420">
        <f t="shared" si="1247"/>
        <v>883</v>
      </c>
      <c r="X303" s="420">
        <f t="shared" si="1247"/>
        <v>887</v>
      </c>
      <c r="Y303" s="420">
        <f t="shared" si="1247"/>
        <v>866</v>
      </c>
      <c r="Z303" s="420">
        <f t="shared" si="1247"/>
        <v>848</v>
      </c>
      <c r="AA303" s="420">
        <f t="shared" si="1247"/>
        <v>909</v>
      </c>
      <c r="AB303" s="420">
        <f>AB265</f>
        <v>952</v>
      </c>
      <c r="AC303" s="420">
        <f t="shared" si="1247"/>
        <v>954</v>
      </c>
      <c r="AD303" s="420">
        <f t="shared" ref="AD303:BV303" si="1248">AD265</f>
        <v>956.59232423924436</v>
      </c>
      <c r="AE303" s="420">
        <f t="shared" si="1248"/>
        <v>961.8363823976913</v>
      </c>
      <c r="AF303" s="420">
        <f t="shared" si="1248"/>
        <v>966.12393852269133</v>
      </c>
      <c r="AG303" s="420">
        <f t="shared" si="1248"/>
        <v>970.43293242831624</v>
      </c>
      <c r="AH303" s="420">
        <f t="shared" si="1248"/>
        <v>974.76347130346926</v>
      </c>
      <c r="AI303" s="420">
        <f t="shared" si="1248"/>
        <v>976.70551072189619</v>
      </c>
      <c r="AJ303" s="420">
        <f t="shared" si="1248"/>
        <v>981.07946324927275</v>
      </c>
      <c r="AK303" s="420">
        <f t="shared" si="1248"/>
        <v>985.47528553928601</v>
      </c>
      <c r="AL303" s="420">
        <f t="shared" si="1248"/>
        <v>989.89308694074953</v>
      </c>
      <c r="AM303" s="420">
        <f t="shared" si="1248"/>
        <v>988.19053243841211</v>
      </c>
      <c r="AN303" s="420">
        <f t="shared" si="1248"/>
        <v>992.65262229892517</v>
      </c>
      <c r="AO303" s="420">
        <f t="shared" si="1248"/>
        <v>997.13702260874084</v>
      </c>
      <c r="AP303" s="420">
        <f t="shared" si="1248"/>
        <v>1001.6438449201055</v>
      </c>
      <c r="AQ303" s="420">
        <f t="shared" si="1248"/>
        <v>1003.9420890660072</v>
      </c>
      <c r="AR303" s="420">
        <f t="shared" si="1248"/>
        <v>1008.4940922710433</v>
      </c>
      <c r="AS303" s="420">
        <f t="shared" si="1248"/>
        <v>1013.0688554921046</v>
      </c>
      <c r="AT303" s="420">
        <f t="shared" si="1248"/>
        <v>1017.6664925292712</v>
      </c>
      <c r="AU303" s="420">
        <f t="shared" si="1248"/>
        <v>1024.5182300286435</v>
      </c>
      <c r="AV303" s="420">
        <f t="shared" si="1248"/>
        <v>1029.1619583771078</v>
      </c>
      <c r="AW303" s="420">
        <f t="shared" si="1248"/>
        <v>1033.8289053673143</v>
      </c>
      <c r="AX303" s="420">
        <f t="shared" si="1248"/>
        <v>1038.5191870924718</v>
      </c>
      <c r="AY303" s="420">
        <f t="shared" si="1248"/>
        <v>1043.2329202262551</v>
      </c>
      <c r="AZ303" s="420">
        <f t="shared" si="1248"/>
        <v>1047.9702220257075</v>
      </c>
      <c r="BA303" s="420">
        <f t="shared" si="1248"/>
        <v>1052.7312103341569</v>
      </c>
      <c r="BB303" s="420">
        <f t="shared" si="1248"/>
        <v>1057.5160035841488</v>
      </c>
      <c r="BC303" s="420">
        <f t="shared" si="1248"/>
        <v>1062.3247208003904</v>
      </c>
      <c r="BD303" s="420">
        <f t="shared" si="1248"/>
        <v>1067.1574816027135</v>
      </c>
      <c r="BE303" s="420">
        <f t="shared" si="1248"/>
        <v>1072.014406209048</v>
      </c>
      <c r="BF303" s="420">
        <f t="shared" si="1248"/>
        <v>1076.8956154384143</v>
      </c>
      <c r="BG303" s="420">
        <f t="shared" si="1248"/>
        <v>1081.8012307139272</v>
      </c>
      <c r="BH303" s="420">
        <f t="shared" si="1248"/>
        <v>1086.7313740658178</v>
      </c>
      <c r="BI303" s="420">
        <f t="shared" si="1248"/>
        <v>1091.6861681344681</v>
      </c>
      <c r="BJ303" s="420">
        <f t="shared" si="1248"/>
        <v>1096.6657361734613</v>
      </c>
      <c r="BK303" s="420">
        <f t="shared" si="1248"/>
        <v>1101.6702020526495</v>
      </c>
      <c r="BL303" s="420">
        <f t="shared" si="1248"/>
        <v>1106.6996902612339</v>
      </c>
      <c r="BM303" s="420">
        <f t="shared" si="1248"/>
        <v>1111.7543259108609</v>
      </c>
      <c r="BN303" s="420">
        <f t="shared" si="1248"/>
        <v>1116.8342347387363</v>
      </c>
      <c r="BO303" s="420">
        <f t="shared" si="1248"/>
        <v>1121.9395431107509</v>
      </c>
      <c r="BP303" s="420">
        <f t="shared" si="1248"/>
        <v>1127.0703780246256</v>
      </c>
      <c r="BQ303" s="420">
        <f t="shared" si="1248"/>
        <v>1132.2268671130696</v>
      </c>
      <c r="BR303" s="420">
        <f t="shared" si="1248"/>
        <v>1137.4091386469559</v>
      </c>
      <c r="BS303" s="420">
        <f t="shared" si="1248"/>
        <v>1142.6173215385115</v>
      </c>
      <c r="BT303" s="420">
        <f t="shared" si="1248"/>
        <v>1147.851545344525</v>
      </c>
      <c r="BU303" s="420">
        <f t="shared" si="1248"/>
        <v>1153.1119402695685</v>
      </c>
      <c r="BV303" s="420">
        <f t="shared" si="1248"/>
        <v>1158.3986371692374</v>
      </c>
    </row>
    <row r="304" spans="1:74" x14ac:dyDescent="0.35">
      <c r="A304" s="191"/>
      <c r="B304" s="463" t="s">
        <v>410</v>
      </c>
      <c r="C304" s="318"/>
      <c r="D304" s="318"/>
      <c r="E304" s="318"/>
      <c r="F304" s="318"/>
      <c r="G304" s="318"/>
      <c r="H304" s="318"/>
      <c r="I304" s="318"/>
      <c r="J304" s="318"/>
      <c r="K304" s="318"/>
      <c r="L304" s="318"/>
      <c r="M304" s="318"/>
      <c r="N304" s="436">
        <f>IF(N303&lt;0,"",IF(J303&lt;0,"",N303/J303-1))</f>
        <v>-0.14463840399002492</v>
      </c>
      <c r="O304" s="436">
        <f>IF(O303&lt;0,"",IF(K303&lt;0,"",O303/K303-1))</f>
        <v>0.1085383502170767</v>
      </c>
      <c r="P304" s="436">
        <f t="shared" ref="P304:AC304" si="1249">IF(P303&lt;0,"",IF(L303&lt;0,"",P303/L303-1))</f>
        <v>2.7982326951399017E-2</v>
      </c>
      <c r="Q304" s="436">
        <f t="shared" si="1249"/>
        <v>0.2483974358974359</v>
      </c>
      <c r="R304" s="436">
        <f t="shared" si="1249"/>
        <v>4.2274052478134205E-2</v>
      </c>
      <c r="S304" s="436">
        <f t="shared" si="1249"/>
        <v>-0.13185378590078334</v>
      </c>
      <c r="T304" s="436">
        <f t="shared" si="1249"/>
        <v>4.2979942693409656E-2</v>
      </c>
      <c r="U304" s="436">
        <f t="shared" si="1249"/>
        <v>-2.1822849807445421E-2</v>
      </c>
      <c r="V304" s="436">
        <f t="shared" si="1249"/>
        <v>1.118881118881121E-2</v>
      </c>
      <c r="W304" s="436">
        <f t="shared" si="1249"/>
        <v>0.32781954887218046</v>
      </c>
      <c r="X304" s="436">
        <f t="shared" si="1249"/>
        <v>0.2184065934065933</v>
      </c>
      <c r="Y304" s="436">
        <f t="shared" si="1249"/>
        <v>0.13648293963254599</v>
      </c>
      <c r="Z304" s="436">
        <f t="shared" si="1249"/>
        <v>0.17289073305670821</v>
      </c>
      <c r="AA304" s="436">
        <f t="shared" si="1249"/>
        <v>2.9445073612684114E-2</v>
      </c>
      <c r="AB304" s="436">
        <f t="shared" si="1249"/>
        <v>7.3280721533258264E-2</v>
      </c>
      <c r="AC304" s="436">
        <f t="shared" si="1249"/>
        <v>0.10161662817551953</v>
      </c>
      <c r="AD304" s="436">
        <f t="shared" ref="AD304" si="1250">IF(AD303&lt;0,"",IF(Z303&lt;0,"",AD303/Z303-1))</f>
        <v>0.12805698613118444</v>
      </c>
      <c r="AE304" s="436">
        <f t="shared" ref="AE304" si="1251">IF(AE303&lt;0,"",IF(AA303&lt;0,"",AE303/AA303-1))</f>
        <v>5.8125833220782575E-2</v>
      </c>
      <c r="AF304" s="436">
        <f t="shared" ref="AF304" si="1252">IF(AF303&lt;0,"",IF(AB303&lt;0,"",AF303/AB303-1))</f>
        <v>1.4836069876776659E-2</v>
      </c>
      <c r="AG304" s="436">
        <f t="shared" ref="AG304" si="1253">IF(AG303&lt;0,"",IF(AC303&lt;0,"",AG303/AC303-1))</f>
        <v>1.7225296046453176E-2</v>
      </c>
      <c r="AH304" s="436">
        <f t="shared" ref="AH304" si="1254">IF(AH303&lt;0,"",IF(AD303&lt;0,"",AH303/AD303-1))</f>
        <v>1.8995706534312706E-2</v>
      </c>
      <c r="AI304" s="436">
        <f t="shared" ref="AI304" si="1255">IF(AI303&lt;0,"",IF(AE303&lt;0,"",AI303/AE303-1))</f>
        <v>1.5459103644154926E-2</v>
      </c>
      <c r="AJ304" s="436">
        <f t="shared" ref="AJ304" si="1256">IF(AJ303&lt;0,"",IF(AF303&lt;0,"",AJ303/AF303-1))</f>
        <v>1.5479923569071241E-2</v>
      </c>
      <c r="AK304" s="436">
        <f t="shared" ref="AK304" si="1257">IF(AK303&lt;0,"",IF(AG303&lt;0,"",AK303/AG303-1))</f>
        <v>1.5500662238789875E-2</v>
      </c>
      <c r="AL304" s="436">
        <f t="shared" ref="AL304" si="1258">IF(AL303&lt;0,"",IF(AH303&lt;0,"",AL303/AH303-1))</f>
        <v>1.5521319871628636E-2</v>
      </c>
      <c r="AM304" s="436">
        <f t="shared" ref="AM304" si="1259">IF(AM303&lt;0,"",IF(AI303&lt;0,"",AM303/AI303-1))</f>
        <v>1.1758940223473457E-2</v>
      </c>
      <c r="AN304" s="436">
        <f t="shared" ref="AN304" si="1260">IF(AN303&lt;0,"",IF(AJ303&lt;0,"",AN303/AJ303-1))</f>
        <v>1.1796352368158791E-2</v>
      </c>
      <c r="AO304" s="436">
        <f t="shared" ref="AO304" si="1261">IF(AO303&lt;0,"",IF(AK303&lt;0,"",AO303/AK303-1))</f>
        <v>1.1833616977084516E-2</v>
      </c>
      <c r="AP304" s="436">
        <f t="shared" ref="AP304" si="1262">IF(AP303&lt;0,"",IF(AL303&lt;0,"",AP303/AL303-1))</f>
        <v>1.1870734460497578E-2</v>
      </c>
      <c r="AQ304" s="436">
        <f t="shared" ref="AQ304" si="1263">IF(AQ303&lt;0,"",IF(AM303&lt;0,"",AQ303/AM303-1))</f>
        <v>1.5939797144916223E-2</v>
      </c>
      <c r="AR304" s="436">
        <f t="shared" ref="AR304" si="1264">IF(AR303&lt;0,"",IF(AN303&lt;0,"",AR303/AN303-1))</f>
        <v>1.5958724750487541E-2</v>
      </c>
      <c r="AS304" s="436">
        <f t="shared" ref="AS304" si="1265">IF(AS303&lt;0,"",IF(AO303&lt;0,"",AS303/AO303-1))</f>
        <v>1.5977576323144005E-2</v>
      </c>
      <c r="AT304" s="436">
        <f t="shared" ref="AT304" si="1266">IF(AT303&lt;0,"",IF(AP303&lt;0,"",AT303/AP303-1))</f>
        <v>1.5996352087047194E-2</v>
      </c>
      <c r="AU304" s="436">
        <f t="shared" ref="AU304" si="1267">IF(AU303&lt;0,"",IF(AQ303&lt;0,"",AU303/AQ303-1))</f>
        <v>2.0495346481368193E-2</v>
      </c>
      <c r="AV304" s="436">
        <f t="shared" ref="AV304" si="1268">IF(AV303&lt;0,"",IF(AR303&lt;0,"",AV303/AR303-1))</f>
        <v>2.0493789963134335E-2</v>
      </c>
      <c r="AW304" s="436">
        <f t="shared" ref="AW304" si="1269">IF(AW303&lt;0,"",IF(AS303&lt;0,"",AW303/AS303-1))</f>
        <v>2.049223975514014E-2</v>
      </c>
      <c r="AX304" s="436">
        <f t="shared" ref="AX304" si="1270">IF(AX303&lt;0,"",IF(AT303&lt;0,"",AX303/AT303-1))</f>
        <v>2.0490695838254469E-2</v>
      </c>
      <c r="AY304" s="436">
        <f t="shared" ref="AY304" si="1271">IF(AY303&lt;0,"",IF(AU303&lt;0,"",AY303/AU303-1))</f>
        <v>1.8266820100495851E-2</v>
      </c>
      <c r="AZ304" s="436">
        <f t="shared" ref="AZ304" si="1272">IF(AZ303&lt;0,"",IF(AV303&lt;0,"",AZ303/AV303-1))</f>
        <v>1.8275319540821844E-2</v>
      </c>
      <c r="BA304" s="436">
        <f t="shared" ref="BA304" si="1273">IF(BA303&lt;0,"",IF(AW303&lt;0,"",BA303/AW303-1))</f>
        <v>1.8283784549559146E-2</v>
      </c>
      <c r="BB304" s="436">
        <f t="shared" ref="BB304" si="1274">IF(BB303&lt;0,"",IF(AX303&lt;0,"",BB303/AX303-1))</f>
        <v>1.8292215230863551E-2</v>
      </c>
      <c r="BC304" s="436">
        <f t="shared" ref="BC304" si="1275">IF(BC303&lt;0,"",IF(AY303&lt;0,"",BC303/AY303-1))</f>
        <v>1.8300611688897517E-2</v>
      </c>
      <c r="BD304" s="436">
        <f t="shared" ref="BD304" si="1276">IF(BD303&lt;0,"",IF(AZ303&lt;0,"",BD303/AZ303-1))</f>
        <v>1.8308974027828162E-2</v>
      </c>
      <c r="BE304" s="436">
        <f t="shared" ref="BE304" si="1277">IF(BE303&lt;0,"",IF(BA303&lt;0,"",BE303/BA303-1))</f>
        <v>1.8317302351822828E-2</v>
      </c>
      <c r="BF304" s="436">
        <f t="shared" ref="BF304" si="1278">IF(BF303&lt;0,"",IF(BB303&lt;0,"",BF303/BB303-1))</f>
        <v>1.8325596765045526E-2</v>
      </c>
      <c r="BG304" s="436">
        <f t="shared" ref="BG304" si="1279">IF(BG303&lt;0,"",IF(BC303&lt;0,"",BG303/BC303-1))</f>
        <v>1.8333857371654272E-2</v>
      </c>
      <c r="BH304" s="436">
        <f t="shared" ref="BH304" si="1280">IF(BH303&lt;0,"",IF(BD303&lt;0,"",BH303/BD303-1))</f>
        <v>1.8342084275797088E-2</v>
      </c>
      <c r="BI304" s="436">
        <f t="shared" ref="BI304" si="1281">IF(BI303&lt;0,"",IF(BE303&lt;0,"",BI303/BE303-1))</f>
        <v>1.835027758160912E-2</v>
      </c>
      <c r="BJ304" s="436">
        <f t="shared" ref="BJ304" si="1282">IF(BJ303&lt;0,"",IF(BF303&lt;0,"",BJ303/BF303-1))</f>
        <v>1.8358437393208638E-2</v>
      </c>
      <c r="BK304" s="436">
        <f t="shared" ref="BK304" si="1283">IF(BK303&lt;0,"",IF(BG303&lt;0,"",BK303/BG303-1))</f>
        <v>1.836656381469437E-2</v>
      </c>
      <c r="BL304" s="436">
        <f t="shared" ref="BL304" si="1284">IF(BL303&lt;0,"",IF(BH303&lt;0,"",BL303/BH303-1))</f>
        <v>1.8374656950142176E-2</v>
      </c>
      <c r="BM304" s="436">
        <f t="shared" ref="BM304" si="1285">IF(BM303&lt;0,"",IF(BI303&lt;0,"",BM303/BI303-1))</f>
        <v>1.8382716903600826E-2</v>
      </c>
      <c r="BN304" s="436">
        <f t="shared" ref="BN304" si="1286">IF(BN303&lt;0,"",IF(BJ303&lt;0,"",BN303/BJ303-1))</f>
        <v>1.8390743779091556E-2</v>
      </c>
      <c r="BO304" s="436">
        <f t="shared" ref="BO304" si="1287">IF(BO303&lt;0,"",IF(BK303&lt;0,"",BO303/BK303-1))</f>
        <v>1.8398737680600963E-2</v>
      </c>
      <c r="BP304" s="436">
        <f t="shared" ref="BP304" si="1288">IF(BP303&lt;0,"",IF(BL303&lt;0,"",BP303/BL303-1))</f>
        <v>1.8406698712080782E-2</v>
      </c>
      <c r="BQ304" s="436">
        <f t="shared" ref="BQ304" si="1289">IF(BQ303&lt;0,"",IF(BM303&lt;0,"",BQ303/BM303-1))</f>
        <v>1.8414626977444559E-2</v>
      </c>
      <c r="BR304" s="436">
        <f t="shared" ref="BR304" si="1290">IF(BR303&lt;0,"",IF(BN303&lt;0,"",BR303/BN303-1))</f>
        <v>1.8422522580562539E-2</v>
      </c>
      <c r="BS304" s="436">
        <f t="shared" ref="BS304" si="1291">IF(BS303&lt;0,"",IF(BO303&lt;0,"",BS303/BO303-1))</f>
        <v>1.8430385625261225E-2</v>
      </c>
      <c r="BT304" s="436">
        <f t="shared" ref="BT304" si="1292">IF(BT303&lt;0,"",IF(BP303&lt;0,"",BT303/BP303-1))</f>
        <v>1.8438216215318937E-2</v>
      </c>
      <c r="BU304" s="436">
        <f t="shared" ref="BU304" si="1293">IF(BU303&lt;0,"",IF(BQ303&lt;0,"",BU303/BQ303-1))</f>
        <v>1.8446014454462922E-2</v>
      </c>
      <c r="BV304" s="436">
        <f t="shared" ref="BV304" si="1294">IF(BV303&lt;0,"",IF(BR303&lt;0,"",BV303/BR303-1))</f>
        <v>1.8453780446366252E-2</v>
      </c>
    </row>
    <row r="305" spans="1:74" x14ac:dyDescent="0.35">
      <c r="A305" s="424"/>
      <c r="B305" s="463" t="s">
        <v>411</v>
      </c>
      <c r="C305" s="318"/>
      <c r="D305" s="318"/>
      <c r="E305" s="318"/>
      <c r="F305" s="318"/>
      <c r="G305" s="318"/>
      <c r="H305" s="318"/>
      <c r="I305" s="318"/>
      <c r="J305" s="318"/>
      <c r="K305" s="318"/>
      <c r="L305" s="318"/>
      <c r="M305" s="318"/>
      <c r="N305" s="438">
        <f>IF(N303&lt;0,"",IF(M303&lt;0,"",N303/M303-1))</f>
        <v>9.935897435897445E-2</v>
      </c>
      <c r="O305" s="438">
        <f>IF(O303&lt;0,"",IF(N303&lt;0,"",O303/N303-1))</f>
        <v>0.11661807580174921</v>
      </c>
      <c r="P305" s="438">
        <f t="shared" ref="P305:AC305" si="1295">IF(P303&lt;0,"",IF(O303&lt;0,"",P303/O303-1))</f>
        <v>-8.877284595300261E-2</v>
      </c>
      <c r="Q305" s="438">
        <f t="shared" si="1295"/>
        <v>0.1160458452722064</v>
      </c>
      <c r="R305" s="438">
        <f t="shared" si="1295"/>
        <v>-8.2156611039794658E-2</v>
      </c>
      <c r="S305" s="438">
        <f t="shared" si="1295"/>
        <v>-6.9930069930069894E-2</v>
      </c>
      <c r="T305" s="438">
        <f t="shared" si="1295"/>
        <v>9.473684210526323E-2</v>
      </c>
      <c r="U305" s="438">
        <f t="shared" si="1295"/>
        <v>4.6703296703296759E-2</v>
      </c>
      <c r="V305" s="438">
        <f t="shared" si="1295"/>
        <v>-5.1181102362204745E-2</v>
      </c>
      <c r="W305" s="438">
        <f t="shared" si="1295"/>
        <v>0.22130013831258655</v>
      </c>
      <c r="X305" s="438">
        <f t="shared" si="1295"/>
        <v>4.5300113250283935E-3</v>
      </c>
      <c r="Y305" s="438">
        <f t="shared" si="1295"/>
        <v>-2.3675310033821839E-2</v>
      </c>
      <c r="Z305" s="438">
        <f t="shared" si="1295"/>
        <v>-2.0785219399538146E-2</v>
      </c>
      <c r="AA305" s="438">
        <f t="shared" si="1295"/>
        <v>7.1933962264151052E-2</v>
      </c>
      <c r="AB305" s="438">
        <f t="shared" si="1295"/>
        <v>4.7304730473047396E-2</v>
      </c>
      <c r="AC305" s="438">
        <f t="shared" si="1295"/>
        <v>2.1008403361344463E-3</v>
      </c>
      <c r="AD305" s="438">
        <f t="shared" ref="AD305" si="1296">IF(AD303&lt;0,"",IF(AC303&lt;0,"",AD303/AC303-1))</f>
        <v>2.7173210054971531E-3</v>
      </c>
      <c r="AE305" s="438">
        <f t="shared" ref="AE305" si="1297">IF(AE303&lt;0,"",IF(AD303&lt;0,"",AE303/AD303-1))</f>
        <v>5.4820199008156489E-3</v>
      </c>
      <c r="AF305" s="438">
        <f t="shared" ref="AF305" si="1298">IF(AF303&lt;0,"",IF(AE303&lt;0,"",AF303/AE303-1))</f>
        <v>4.4576772135733744E-3</v>
      </c>
      <c r="AG305" s="438">
        <f t="shared" ref="AG305" si="1299">IF(AG303&lt;0,"",IF(AF303&lt;0,"",AG303/AF303-1))</f>
        <v>4.4600839848909501E-3</v>
      </c>
      <c r="AH305" s="438">
        <f t="shared" ref="AH305" si="1300">IF(AH303&lt;0,"",IF(AG303&lt;0,"",AH303/AG303-1))</f>
        <v>4.4624813631548577E-3</v>
      </c>
      <c r="AI305" s="438">
        <f t="shared" ref="AI305" si="1301">IF(AI303&lt;0,"",IF(AH303&lt;0,"",AI303/AH303-1))</f>
        <v>1.992318624568501E-3</v>
      </c>
      <c r="AJ305" s="438">
        <f t="shared" ref="AJ305" si="1302">IF(AJ303&lt;0,"",IF(AI303&lt;0,"",AJ303/AI303-1))</f>
        <v>4.4782715766020775E-3</v>
      </c>
      <c r="AK305" s="438">
        <f t="shared" ref="AK305" si="1303">IF(AK303&lt;0,"",IF(AJ303&lt;0,"",AK303/AJ303-1))</f>
        <v>4.4805976015995785E-3</v>
      </c>
      <c r="AL305" s="438">
        <f t="shared" ref="AL305" si="1304">IF(AL303&lt;0,"",IF(AK303&lt;0,"",AL303/AK303-1))</f>
        <v>4.4829144538576227E-3</v>
      </c>
      <c r="AM305" s="438">
        <f t="shared" ref="AM305" si="1305">IF(AM303&lt;0,"",IF(AL303&lt;0,"",AM303/AL303-1))</f>
        <v>-1.7199377637833191E-3</v>
      </c>
      <c r="AN305" s="438">
        <f t="shared" ref="AN305" si="1306">IF(AN303&lt;0,"",IF(AM303&lt;0,"",AN303/AM303-1))</f>
        <v>4.5154145015968705E-3</v>
      </c>
      <c r="AO305" s="438">
        <f t="shared" ref="AO305" si="1307">IF(AO303&lt;0,"",IF(AN303&lt;0,"",AO303/AN303-1))</f>
        <v>4.5175927701979202E-3</v>
      </c>
      <c r="AP305" s="438">
        <f t="shared" ref="AP305" si="1308">IF(AP303&lt;0,"",IF(AO303&lt;0,"",AP303/AO303-1))</f>
        <v>4.5197622886108402E-3</v>
      </c>
      <c r="AQ305" s="438">
        <f t="shared" ref="AQ305" si="1309">IF(AQ303&lt;0,"",IF(AP303&lt;0,"",AQ303/AP303-1))</f>
        <v>2.2944723891205054E-3</v>
      </c>
      <c r="AR305" s="438">
        <f t="shared" ref="AR305" si="1310">IF(AR303&lt;0,"",IF(AQ303&lt;0,"",AR303/AQ303-1))</f>
        <v>4.5341292636420505E-3</v>
      </c>
      <c r="AS305" s="438">
        <f t="shared" ref="AS305" si="1311">IF(AS303&lt;0,"",IF(AR303&lt;0,"",AS303/AR303-1))</f>
        <v>4.5362320474870987E-3</v>
      </c>
      <c r="AT305" s="438">
        <f t="shared" ref="AT305" si="1312">IF(AT303&lt;0,"",IF(AS303&lt;0,"",AT303/AS303-1))</f>
        <v>4.5383263064910917E-3</v>
      </c>
      <c r="AU305" s="438">
        <f t="shared" ref="AU305" si="1313">IF(AU303&lt;0,"",IF(AT303&lt;0,"",AU303/AT303-1))</f>
        <v>6.7327926680018635E-3</v>
      </c>
      <c r="AV305" s="438">
        <f t="shared" ref="AV305" si="1314">IF(AV303&lt;0,"",IF(AU303&lt;0,"",AV303/AU303-1))</f>
        <v>4.5325970903753454E-3</v>
      </c>
      <c r="AW305" s="438">
        <f t="shared" ref="AW305" si="1315">IF(AW303&lt;0,"",IF(AV303&lt;0,"",AW303/AV303-1))</f>
        <v>4.5347060802420902E-3</v>
      </c>
      <c r="AX305" s="438">
        <f t="shared" ref="AX305" si="1316">IF(AX303&lt;0,"",IF(AW303&lt;0,"",AX303/AW303-1))</f>
        <v>4.5368065265025681E-3</v>
      </c>
      <c r="AY305" s="438">
        <f t="shared" ref="AY305" si="1317">IF(AY303&lt;0,"",IF(AX303&lt;0,"",AY303/AX303-1))</f>
        <v>4.5388984550014388E-3</v>
      </c>
      <c r="AZ305" s="438">
        <f t="shared" ref="AZ305" si="1318">IF(AZ303&lt;0,"",IF(AY303&lt;0,"",AZ303/AY303-1))</f>
        <v>4.5409818915844724E-3</v>
      </c>
      <c r="BA305" s="438">
        <f t="shared" ref="BA305" si="1319">IF(BA303&lt;0,"",IF(AZ303&lt;0,"",BA303/AZ303-1))</f>
        <v>4.5430568620992151E-3</v>
      </c>
      <c r="BB305" s="438">
        <f t="shared" ref="BB305" si="1320">IF(BB303&lt;0,"",IF(BA303&lt;0,"",BB303/BA303-1))</f>
        <v>4.5451233923929912E-3</v>
      </c>
      <c r="BC305" s="438">
        <f t="shared" ref="BC305" si="1321">IF(BC303&lt;0,"",IF(BB303&lt;0,"",BC303/BB303-1))</f>
        <v>4.5471815083117928E-3</v>
      </c>
      <c r="BD305" s="438">
        <f t="shared" ref="BD305" si="1322">IF(BD303&lt;0,"",IF(BC303&lt;0,"",BD303/BC303-1))</f>
        <v>4.5492312357016118E-3</v>
      </c>
      <c r="BE305" s="438">
        <f t="shared" ref="BE305" si="1323">IF(BE303&lt;0,"",IF(BD303&lt;0,"",BE303/BD303-1))</f>
        <v>4.5512726004039994E-3</v>
      </c>
      <c r="BF305" s="438">
        <f t="shared" ref="BF305" si="1324">IF(BF303&lt;0,"",IF(BE303&lt;0,"",BF303/BE303-1))</f>
        <v>4.5533056282589524E-3</v>
      </c>
      <c r="BG305" s="438">
        <f t="shared" ref="BG305" si="1325">IF(BG303&lt;0,"",IF(BF303&lt;0,"",BG303/BF303-1))</f>
        <v>4.5553303451011384E-3</v>
      </c>
      <c r="BH305" s="438">
        <f t="shared" ref="BH305" si="1326">IF(BH303&lt;0,"",IF(BG303&lt;0,"",BH303/BG303-1))</f>
        <v>4.5573467767614506E-3</v>
      </c>
      <c r="BI305" s="438">
        <f t="shared" ref="BI305" si="1327">IF(BI303&lt;0,"",IF(BH303&lt;0,"",BI303/BH303-1))</f>
        <v>4.5593549490641205E-3</v>
      </c>
      <c r="BJ305" s="438">
        <f t="shared" ref="BJ305" si="1328">IF(BJ303&lt;0,"",IF(BI303&lt;0,"",BJ303/BI303-1))</f>
        <v>4.5613548878269405E-3</v>
      </c>
      <c r="BK305" s="438">
        <f t="shared" ref="BK305" si="1329">IF(BK303&lt;0,"",IF(BJ303&lt;0,"",BK303/BJ303-1))</f>
        <v>4.5633466188612637E-3</v>
      </c>
      <c r="BL305" s="438">
        <f t="shared" ref="BL305" si="1330">IF(BL303&lt;0,"",IF(BK303&lt;0,"",BL303/BK303-1))</f>
        <v>4.5653301679697833E-3</v>
      </c>
      <c r="BM305" s="438">
        <f t="shared" ref="BM305" si="1331">IF(BM303&lt;0,"",IF(BL303&lt;0,"",BM303/BL303-1))</f>
        <v>4.5673055609456448E-3</v>
      </c>
      <c r="BN305" s="438">
        <f t="shared" ref="BN305" si="1332">IF(BN303&lt;0,"",IF(BM303&lt;0,"",BN303/BM303-1))</f>
        <v>4.5692728235739999E-3</v>
      </c>
      <c r="BO305" s="438">
        <f t="shared" ref="BO305" si="1333">IF(BO303&lt;0,"",IF(BN303&lt;0,"",BO303/BN303-1))</f>
        <v>4.57123198162801E-3</v>
      </c>
      <c r="BP305" s="438">
        <f t="shared" ref="BP305" si="1334">IF(BP303&lt;0,"",IF(BO303&lt;0,"",BP303/BO303-1))</f>
        <v>4.5731830608704005E-3</v>
      </c>
      <c r="BQ305" s="438">
        <f t="shared" ref="BQ305" si="1335">IF(BQ303&lt;0,"",IF(BP303&lt;0,"",BQ303/BP303-1))</f>
        <v>4.5751260870519062E-3</v>
      </c>
      <c r="BR305" s="438">
        <f t="shared" ref="BR305" si="1336">IF(BR303&lt;0,"",IF(BQ303&lt;0,"",BR303/BQ303-1))</f>
        <v>4.5770610859110494E-3</v>
      </c>
      <c r="BS305" s="438">
        <f t="shared" ref="BS305" si="1337">IF(BS303&lt;0,"",IF(BR303&lt;0,"",BS303/BR303-1))</f>
        <v>4.5789880831723639E-3</v>
      </c>
      <c r="BT305" s="438">
        <f t="shared" ref="BT305" si="1338">IF(BT303&lt;0,"",IF(BS303&lt;0,"",BT303/BS303-1))</f>
        <v>4.5809071045463945E-3</v>
      </c>
      <c r="BU305" s="438">
        <f t="shared" ref="BU305" si="1339">IF(BU303&lt;0,"",IF(BT303&lt;0,"",BU303/BT303-1))</f>
        <v>4.5828181757290309E-3</v>
      </c>
      <c r="BV305" s="438">
        <f t="shared" ref="BV305" si="1340">IF(BV303&lt;0,"",IF(BU303&lt;0,"",BV303/BU303-1))</f>
        <v>4.5847213224008421E-3</v>
      </c>
    </row>
    <row r="306" spans="1:74" x14ac:dyDescent="0.35">
      <c r="A306" s="5"/>
      <c r="B306" s="254"/>
      <c r="C306" s="318"/>
      <c r="D306" s="318"/>
      <c r="E306" s="318"/>
      <c r="F306" s="318"/>
      <c r="G306" s="318"/>
      <c r="H306" s="318"/>
      <c r="I306" s="318"/>
      <c r="J306" s="318"/>
      <c r="K306" s="318"/>
      <c r="L306" s="318"/>
      <c r="M306" s="318"/>
      <c r="N306" s="318"/>
      <c r="O306" s="318"/>
      <c r="P306" s="318"/>
      <c r="Q306" s="110"/>
      <c r="R306" s="110"/>
      <c r="S306" s="318"/>
      <c r="T306" s="109"/>
      <c r="U306" s="110"/>
      <c r="V306" s="110"/>
      <c r="W306" s="110"/>
      <c r="X306" s="110"/>
      <c r="Y306" s="110"/>
      <c r="Z306" s="110"/>
      <c r="AA306" s="110"/>
      <c r="AB306" s="110"/>
      <c r="AC306" s="110"/>
      <c r="AD306" s="110"/>
      <c r="AE306" s="110"/>
      <c r="AF306" s="110"/>
      <c r="AG306" s="110"/>
      <c r="AH306" s="110"/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  <c r="AT306" s="110"/>
      <c r="AU306" s="110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/>
      <c r="BG306" s="110"/>
      <c r="BH306" s="110"/>
      <c r="BI306" s="110"/>
      <c r="BJ306" s="110"/>
      <c r="BK306" s="110"/>
      <c r="BL306" s="110"/>
      <c r="BM306" s="110"/>
      <c r="BN306" s="110"/>
      <c r="BO306" s="110"/>
      <c r="BP306" s="110"/>
      <c r="BQ306" s="110"/>
      <c r="BR306" s="110"/>
      <c r="BS306" s="110"/>
      <c r="BT306" s="110"/>
      <c r="BU306" s="110"/>
      <c r="BV306" s="110"/>
    </row>
    <row r="307" spans="1:74" x14ac:dyDescent="0.35">
      <c r="A307" s="5" t="s">
        <v>82</v>
      </c>
      <c r="B307" s="70" t="s">
        <v>418</v>
      </c>
      <c r="C307" s="420">
        <f t="shared" ref="C307:AC307" si="1341">C271</f>
        <v>1233</v>
      </c>
      <c r="D307" s="420">
        <f t="shared" si="1341"/>
        <v>941</v>
      </c>
      <c r="E307" s="420">
        <f t="shared" si="1341"/>
        <v>1149</v>
      </c>
      <c r="F307" s="420">
        <f t="shared" si="1341"/>
        <v>955</v>
      </c>
      <c r="G307" s="420">
        <f t="shared" si="1341"/>
        <v>988</v>
      </c>
      <c r="H307" s="420">
        <f t="shared" si="1341"/>
        <v>1022</v>
      </c>
      <c r="I307" s="420">
        <f t="shared" si="1341"/>
        <v>922</v>
      </c>
      <c r="J307" s="420">
        <f t="shared" si="1341"/>
        <v>1024</v>
      </c>
      <c r="K307" s="420">
        <f t="shared" si="1341"/>
        <v>1116</v>
      </c>
      <c r="L307" s="420">
        <f t="shared" si="1341"/>
        <v>1090</v>
      </c>
      <c r="M307" s="420">
        <f t="shared" si="1341"/>
        <v>815</v>
      </c>
      <c r="N307" s="420">
        <f t="shared" si="1341"/>
        <v>948</v>
      </c>
      <c r="O307" s="420">
        <f t="shared" si="1341"/>
        <v>973</v>
      </c>
      <c r="P307" s="420">
        <f t="shared" si="1341"/>
        <v>922</v>
      </c>
      <c r="Q307" s="420">
        <f t="shared" si="1341"/>
        <v>944</v>
      </c>
      <c r="R307" s="420">
        <f t="shared" si="1341"/>
        <v>990</v>
      </c>
      <c r="S307" s="420">
        <f t="shared" si="1341"/>
        <v>914</v>
      </c>
      <c r="T307" s="420">
        <f t="shared" si="1341"/>
        <v>1003</v>
      </c>
      <c r="U307" s="420">
        <f t="shared" si="1341"/>
        <v>993</v>
      </c>
      <c r="V307" s="420">
        <f t="shared" si="1341"/>
        <v>1114</v>
      </c>
      <c r="W307" s="420">
        <f t="shared" si="1341"/>
        <v>1010</v>
      </c>
      <c r="X307" s="420">
        <f t="shared" si="1341"/>
        <v>1077</v>
      </c>
      <c r="Y307" s="420">
        <f t="shared" si="1341"/>
        <v>1021</v>
      </c>
      <c r="Z307" s="420">
        <f t="shared" si="1341"/>
        <v>1006</v>
      </c>
      <c r="AA307" s="420">
        <f t="shared" si="1341"/>
        <v>1054</v>
      </c>
      <c r="AB307" s="420">
        <f t="shared" si="1341"/>
        <v>1123</v>
      </c>
      <c r="AC307" s="420">
        <f t="shared" si="1341"/>
        <v>1054</v>
      </c>
      <c r="AD307" s="420">
        <f t="shared" ref="AD307:BV307" si="1342">AD271</f>
        <v>1012.0468696937899</v>
      </c>
      <c r="AE307" s="420">
        <f t="shared" si="1342"/>
        <v>1117.6653726715235</v>
      </c>
      <c r="AF307" s="420">
        <f t="shared" si="1342"/>
        <v>1121.9529287965236</v>
      </c>
      <c r="AG307" s="420">
        <f t="shared" si="1342"/>
        <v>1109.7800102693393</v>
      </c>
      <c r="AH307" s="420">
        <f t="shared" si="1342"/>
        <v>1106.5097994440728</v>
      </c>
      <c r="AI307" s="420">
        <f t="shared" si="1342"/>
        <v>1136.0368860773262</v>
      </c>
      <c r="AJ307" s="420">
        <f t="shared" si="1342"/>
        <v>1140.4108386047028</v>
      </c>
      <c r="AK307" s="420">
        <f t="shared" si="1342"/>
        <v>1127.9543038859686</v>
      </c>
      <c r="AL307" s="420">
        <f t="shared" si="1342"/>
        <v>1124.6005224685223</v>
      </c>
      <c r="AM307" s="420">
        <f t="shared" si="1342"/>
        <v>1147.0045755205051</v>
      </c>
      <c r="AN307" s="420">
        <f t="shared" si="1342"/>
        <v>1176.8169990011224</v>
      </c>
      <c r="AO307" s="420">
        <f t="shared" si="1342"/>
        <v>1161.822474852052</v>
      </c>
      <c r="AP307" s="420">
        <f t="shared" si="1342"/>
        <v>1157.3464543137814</v>
      </c>
      <c r="AQ307" s="420">
        <f t="shared" si="1342"/>
        <v>1057.9671888048078</v>
      </c>
      <c r="AR307" s="420">
        <f t="shared" si="1342"/>
        <v>1062.5191920098441</v>
      </c>
      <c r="AS307" s="420">
        <f t="shared" si="1342"/>
        <v>1061.3797619893014</v>
      </c>
      <c r="AT307" s="420">
        <f t="shared" si="1342"/>
        <v>1063.3422586720753</v>
      </c>
      <c r="AU307" s="420">
        <f t="shared" si="1342"/>
        <v>1118.356512997135</v>
      </c>
      <c r="AV307" s="420">
        <f t="shared" si="1342"/>
        <v>1123.0002413455993</v>
      </c>
      <c r="AW307" s="420">
        <f t="shared" si="1342"/>
        <v>1117.741985329523</v>
      </c>
      <c r="AX307" s="420">
        <f t="shared" si="1342"/>
        <v>1117.8551899658328</v>
      </c>
      <c r="AY307" s="420">
        <f t="shared" si="1342"/>
        <v>1142.7646766329453</v>
      </c>
      <c r="AZ307" s="420">
        <f t="shared" si="1342"/>
        <v>1147.5019784323977</v>
      </c>
      <c r="BA307" s="420">
        <f t="shared" si="1342"/>
        <v>1141.7355694286011</v>
      </c>
      <c r="BB307" s="420">
        <f t="shared" si="1342"/>
        <v>1141.6655794552598</v>
      </c>
      <c r="BC307" s="420">
        <f t="shared" si="1342"/>
        <v>1206.1662649553493</v>
      </c>
      <c r="BD307" s="420">
        <f t="shared" si="1342"/>
        <v>1210.9990257576724</v>
      </c>
      <c r="BE307" s="420">
        <f t="shared" si="1342"/>
        <v>1200.6419408860786</v>
      </c>
      <c r="BF307" s="420">
        <f t="shared" si="1342"/>
        <v>1198.507102769425</v>
      </c>
      <c r="BG307" s="420">
        <f t="shared" si="1342"/>
        <v>1218.5136909913624</v>
      </c>
      <c r="BH307" s="420">
        <f t="shared" si="1342"/>
        <v>1223.443834343253</v>
      </c>
      <c r="BI307" s="420">
        <f t="shared" si="1342"/>
        <v>1213.9386566517899</v>
      </c>
      <c r="BJ307" s="420">
        <f t="shared" si="1342"/>
        <v>1212.2499071352927</v>
      </c>
      <c r="BK307" s="420">
        <f t="shared" si="1342"/>
        <v>1266.9949066610297</v>
      </c>
      <c r="BL307" s="420">
        <f t="shared" si="1342"/>
        <v>1272.0243948696141</v>
      </c>
      <c r="BM307" s="420">
        <f t="shared" si="1342"/>
        <v>1259.5927636856625</v>
      </c>
      <c r="BN307" s="420">
        <f t="shared" si="1342"/>
        <v>1256.6087577258213</v>
      </c>
      <c r="BO307" s="420">
        <f t="shared" si="1342"/>
        <v>1306.5673309262402</v>
      </c>
      <c r="BP307" s="420">
        <f t="shared" si="1342"/>
        <v>1311.6981658401148</v>
      </c>
      <c r="BQ307" s="420">
        <f t="shared" si="1342"/>
        <v>1297.3267158326896</v>
      </c>
      <c r="BR307" s="420">
        <f t="shared" si="1342"/>
        <v>1293.5035410727785</v>
      </c>
      <c r="BS307" s="420">
        <f t="shared" si="1342"/>
        <v>1309.8875549641223</v>
      </c>
      <c r="BT307" s="420">
        <f t="shared" si="1342"/>
        <v>1315.1217787701357</v>
      </c>
      <c r="BU307" s="420">
        <f t="shared" si="1342"/>
        <v>1302.6901297751629</v>
      </c>
      <c r="BV307" s="420">
        <f t="shared" si="1342"/>
        <v>1299.8180163381628</v>
      </c>
    </row>
    <row r="308" spans="1:74" x14ac:dyDescent="0.35">
      <c r="A308" s="191"/>
      <c r="B308" s="463" t="s">
        <v>410</v>
      </c>
      <c r="C308" s="318"/>
      <c r="D308" s="318"/>
      <c r="E308" s="318"/>
      <c r="F308" s="318"/>
      <c r="G308" s="318"/>
      <c r="H308" s="318"/>
      <c r="I308" s="318"/>
      <c r="J308" s="318"/>
      <c r="K308" s="318"/>
      <c r="L308" s="318"/>
      <c r="M308" s="318"/>
      <c r="N308" s="436">
        <f t="shared" ref="N308" si="1343">IF(N307&lt;0,"",IF(J307&lt;0,"",N307/J307-1))</f>
        <v>-7.421875E-2</v>
      </c>
      <c r="O308" s="436">
        <f t="shared" ref="O308" si="1344">IF(O307&lt;0,"",IF(K307&lt;0,"",O307/K307-1))</f>
        <v>-0.12813620071684584</v>
      </c>
      <c r="P308" s="436">
        <f t="shared" ref="P308" si="1345">IF(P307&lt;0,"",IF(L307&lt;0,"",P307/L307-1))</f>
        <v>-0.15412844036697249</v>
      </c>
      <c r="Q308" s="436">
        <f t="shared" ref="Q308" si="1346">IF(Q307&lt;0,"",IF(M307&lt;0,"",Q307/M307-1))</f>
        <v>0.15828220858895703</v>
      </c>
      <c r="R308" s="436">
        <f t="shared" ref="R308" si="1347">IF(R307&lt;0,"",IF(N307&lt;0,"",R307/N307-1))</f>
        <v>4.4303797468354444E-2</v>
      </c>
      <c r="S308" s="436">
        <f t="shared" ref="S308" si="1348">IF(S307&lt;0,"",IF(O307&lt;0,"",S307/O307-1))</f>
        <v>-6.0637204522096644E-2</v>
      </c>
      <c r="T308" s="436">
        <f t="shared" ref="T308" si="1349">IF(T307&lt;0,"",IF(P307&lt;0,"",T307/P307-1))</f>
        <v>8.7852494577006501E-2</v>
      </c>
      <c r="U308" s="436">
        <f t="shared" ref="U308" si="1350">IF(U307&lt;0,"",IF(Q307&lt;0,"",U307/Q307-1))</f>
        <v>5.1906779661016866E-2</v>
      </c>
      <c r="V308" s="436">
        <f t="shared" ref="V308" si="1351">IF(V307&lt;0,"",IF(R307&lt;0,"",V307/R307-1))</f>
        <v>0.12525252525252517</v>
      </c>
      <c r="W308" s="436">
        <f t="shared" ref="W308" si="1352">IF(W307&lt;0,"",IF(S307&lt;0,"",W307/S307-1))</f>
        <v>0.10503282275711157</v>
      </c>
      <c r="X308" s="436">
        <f t="shared" ref="X308" si="1353">IF(X307&lt;0,"",IF(T307&lt;0,"",X307/T307-1))</f>
        <v>7.3778664007976058E-2</v>
      </c>
      <c r="Y308" s="436">
        <f t="shared" ref="Y308" si="1354">IF(Y307&lt;0,"",IF(U307&lt;0,"",Y307/U307-1))</f>
        <v>2.8197381671701827E-2</v>
      </c>
      <c r="Z308" s="436">
        <f t="shared" ref="Z308" si="1355">IF(Z307&lt;0,"",IF(V307&lt;0,"",Z307/V307-1))</f>
        <v>-9.6947935368043137E-2</v>
      </c>
      <c r="AA308" s="436">
        <f t="shared" ref="AA308" si="1356">IF(AA307&lt;0,"",IF(W307&lt;0,"",AA307/W307-1))</f>
        <v>4.3564356435643603E-2</v>
      </c>
      <c r="AB308" s="436">
        <f t="shared" ref="AB308" si="1357">IF(AB307&lt;0,"",IF(X307&lt;0,"",AB307/X307-1))</f>
        <v>4.2711234911791962E-2</v>
      </c>
      <c r="AC308" s="436">
        <f t="shared" ref="AC308" si="1358">IF(AC307&lt;0,"",IF(Y307&lt;0,"",AC307/Y307-1))</f>
        <v>3.2321253672869643E-2</v>
      </c>
      <c r="AD308" s="436">
        <f t="shared" ref="AD308" si="1359">IF(AD307&lt;0,"",IF(Z307&lt;0,"",AD307/Z307-1))</f>
        <v>6.0108048646021484E-3</v>
      </c>
      <c r="AE308" s="436">
        <f t="shared" ref="AE308" si="1360">IF(AE307&lt;0,"",IF(AA307&lt;0,"",AE307/AA307-1))</f>
        <v>6.0403579384747275E-2</v>
      </c>
      <c r="AF308" s="436">
        <f t="shared" ref="AF308" si="1361">IF(AF307&lt;0,"",IF(AB307&lt;0,"",AF307/AB307-1))</f>
        <v>-9.3238753648838824E-4</v>
      </c>
      <c r="AG308" s="436">
        <f t="shared" ref="AG308" si="1362">IF(AG307&lt;0,"",IF(AC307&lt;0,"",AG307/AC307-1))</f>
        <v>5.2922210881725995E-2</v>
      </c>
      <c r="AH308" s="436">
        <f t="shared" ref="AH308" si="1363">IF(AH307&lt;0,"",IF(AD307&lt;0,"",AH307/AD307-1))</f>
        <v>9.3338493086653207E-2</v>
      </c>
      <c r="AI308" s="436">
        <f t="shared" ref="AI308" si="1364">IF(AI307&lt;0,"",IF(AE307&lt;0,"",AI307/AE307-1))</f>
        <v>1.6437400544932146E-2</v>
      </c>
      <c r="AJ308" s="436">
        <f t="shared" ref="AJ308" si="1365">IF(AJ307&lt;0,"",IF(AF307&lt;0,"",AJ307/AF307-1))</f>
        <v>1.6451590199936694E-2</v>
      </c>
      <c r="AK308" s="436">
        <f t="shared" ref="AK308" si="1366">IF(AK307&lt;0,"",IF(AG307&lt;0,"",AK307/AG307-1))</f>
        <v>1.6376483130398523E-2</v>
      </c>
      <c r="AL308" s="436">
        <f t="shared" ref="AL308" si="1367">IF(AL307&lt;0,"",IF(AH307&lt;0,"",AL307/AH307-1))</f>
        <v>1.634935635774637E-2</v>
      </c>
      <c r="AM308" s="436">
        <f t="shared" ref="AM308" si="1368">IF(AM307&lt;0,"",IF(AI307&lt;0,"",AM307/AI307-1))</f>
        <v>9.6543427221362776E-3</v>
      </c>
      <c r="AN308" s="436">
        <f t="shared" ref="AN308" si="1369">IF(AN307&lt;0,"",IF(AJ307&lt;0,"",AN307/AJ307-1))</f>
        <v>3.1923723595053355E-2</v>
      </c>
      <c r="AO308" s="436">
        <f t="shared" ref="AO308" si="1370">IF(AO307&lt;0,"",IF(AK307&lt;0,"",AO307/AK307-1))</f>
        <v>3.0026190643896333E-2</v>
      </c>
      <c r="AP308" s="436">
        <f t="shared" ref="AP308" si="1371">IF(AP307&lt;0,"",IF(AL307&lt;0,"",AP307/AL307-1))</f>
        <v>2.9117834458569414E-2</v>
      </c>
      <c r="AQ308" s="436">
        <f t="shared" ref="AQ308" si="1372">IF(AQ307&lt;0,"",IF(AM307&lt;0,"",AQ307/AM307-1))</f>
        <v>-7.7626008314127692E-2</v>
      </c>
      <c r="AR308" s="436">
        <f t="shared" ref="AR308" si="1373">IF(AR307&lt;0,"",IF(AN307&lt;0,"",AR307/AN307-1))</f>
        <v>-9.7124537704922576E-2</v>
      </c>
      <c r="AS308" s="436">
        <f t="shared" ref="AS308" si="1374">IF(AS307&lt;0,"",IF(AO307&lt;0,"",AS307/AO307-1))</f>
        <v>-8.6452719788830956E-2</v>
      </c>
      <c r="AT308" s="436">
        <f t="shared" ref="AT308" si="1375">IF(AT307&lt;0,"",IF(AP307&lt;0,"",AT307/AP307-1))</f>
        <v>-8.1223902567225115E-2</v>
      </c>
      <c r="AU308" s="436">
        <f t="shared" ref="AU308" si="1376">IF(AU307&lt;0,"",IF(AQ307&lt;0,"",AU307/AQ307-1))</f>
        <v>5.7080526533672016E-2</v>
      </c>
      <c r="AV308" s="436">
        <f t="shared" ref="AV308" si="1377">IF(AV307&lt;0,"",IF(AR307&lt;0,"",AV307/AR307-1))</f>
        <v>5.6922312359695137E-2</v>
      </c>
      <c r="AW308" s="436">
        <f t="shared" ref="AW308" si="1378">IF(AW307&lt;0,"",IF(AS307&lt;0,"",AW307/AS307-1))</f>
        <v>5.3102786918213019E-2</v>
      </c>
      <c r="AX308" s="436">
        <f t="shared" ref="AX308" si="1379">IF(AX307&lt;0,"",IF(AT307&lt;0,"",AX307/AT307-1))</f>
        <v>5.1265649276305725E-2</v>
      </c>
      <c r="AY308" s="436">
        <f t="shared" ref="AY308" si="1380">IF(AY307&lt;0,"",IF(AU307&lt;0,"",AY307/AU307-1))</f>
        <v>2.1825029274786134E-2</v>
      </c>
      <c r="AZ308" s="436">
        <f t="shared" ref="AZ308" si="1381">IF(AZ307&lt;0,"",IF(AV307&lt;0,"",AZ307/AV307-1))</f>
        <v>2.1818104916379921E-2</v>
      </c>
      <c r="BA308" s="436">
        <f t="shared" ref="BA308" si="1382">IF(BA307&lt;0,"",IF(AW307&lt;0,"",BA307/AW307-1))</f>
        <v>2.1466120458921933E-2</v>
      </c>
      <c r="BB308" s="436">
        <f t="shared" ref="BB308" si="1383">IF(BB307&lt;0,"",IF(AX307&lt;0,"",BB307/AX307-1))</f>
        <v>2.1300066147346808E-2</v>
      </c>
      <c r="BC308" s="436">
        <f t="shared" ref="BC308" si="1384">IF(BC307&lt;0,"",IF(AY307&lt;0,"",BC307/AY307-1))</f>
        <v>5.5480878626045005E-2</v>
      </c>
      <c r="BD308" s="436">
        <f t="shared" ref="BD308" si="1385">IF(BD307&lt;0,"",IF(AZ307&lt;0,"",BD307/AZ307-1))</f>
        <v>5.5335022090347907E-2</v>
      </c>
      <c r="BE308" s="436">
        <f t="shared" ref="BE308" si="1386">IF(BE307&lt;0,"",IF(BA307&lt;0,"",BE307/BA307-1))</f>
        <v>5.1593707890661644E-2</v>
      </c>
      <c r="BF308" s="436">
        <f t="shared" ref="BF308" si="1387">IF(BF307&lt;0,"",IF(BB307&lt;0,"",BF307/BB307-1))</f>
        <v>4.978824301708995E-2</v>
      </c>
      <c r="BG308" s="436">
        <f t="shared" ref="BG308" si="1388">IF(BG307&lt;0,"",IF(BC307&lt;0,"",BG307/BC307-1))</f>
        <v>1.0236918735635703E-2</v>
      </c>
      <c r="BH308" s="436">
        <f t="shared" ref="BH308" si="1389">IF(BH307&lt;0,"",IF(BD307&lt;0,"",BH307/BD307-1))</f>
        <v>1.027648108783108E-2</v>
      </c>
      <c r="BI308" s="436">
        <f t="shared" ref="BI308" si="1390">IF(BI307&lt;0,"",IF(BE307&lt;0,"",BI307/BE307-1))</f>
        <v>1.1074672067425961E-2</v>
      </c>
      <c r="BJ308" s="436">
        <f t="shared" ref="BJ308" si="1391">IF(BJ307&lt;0,"",IF(BF307&lt;0,"",BJ307/BF307-1))</f>
        <v>1.1466602353971567E-2</v>
      </c>
      <c r="BK308" s="436">
        <f t="shared" ref="BK308" si="1392">IF(BK307&lt;0,"",IF(BG307&lt;0,"",BK307/BG307-1))</f>
        <v>3.978717352795913E-2</v>
      </c>
      <c r="BL308" s="436">
        <f t="shared" ref="BL308" si="1393">IF(BL307&lt;0,"",IF(BH307&lt;0,"",BL307/BH307-1))</f>
        <v>3.9708043117842928E-2</v>
      </c>
      <c r="BM308" s="436">
        <f t="shared" ref="BM308" si="1394">IF(BM307&lt;0,"",IF(BI307&lt;0,"",BM307/BI307-1))</f>
        <v>3.7608248805415689E-2</v>
      </c>
      <c r="BN308" s="436">
        <f t="shared" ref="BN308" si="1395">IF(BN307&lt;0,"",IF(BJ307&lt;0,"",BN307/BJ307-1))</f>
        <v>3.6592166622932076E-2</v>
      </c>
      <c r="BO308" s="436">
        <f t="shared" ref="BO308" si="1396">IF(BO307&lt;0,"",IF(BK307&lt;0,"",BO307/BK307-1))</f>
        <v>3.123329388079199E-2</v>
      </c>
      <c r="BP308" s="436">
        <f t="shared" ref="BP308" si="1397">IF(BP307&lt;0,"",IF(BL307&lt;0,"",BP307/BL307-1))</f>
        <v>3.1189473354846564E-2</v>
      </c>
      <c r="BQ308" s="436">
        <f t="shared" ref="BQ308" si="1398">IF(BQ307&lt;0,"",IF(BM307&lt;0,"",BQ307/BM307-1))</f>
        <v>2.9957263359162933E-2</v>
      </c>
      <c r="BR308" s="436">
        <f t="shared" ref="BR308" si="1399">IF(BR307&lt;0,"",IF(BN307&lt;0,"",BR307/BN307-1))</f>
        <v>2.9360597019655099E-2</v>
      </c>
      <c r="BS308" s="436">
        <f t="shared" ref="BS308" si="1400">IF(BS307&lt;0,"",IF(BO307&lt;0,"",BS307/BO307-1))</f>
        <v>2.5411809703892452E-3</v>
      </c>
      <c r="BT308" s="436">
        <f t="shared" ref="BT308" si="1401">IF(BT307&lt;0,"",IF(BP307&lt;0,"",BT307/BP307-1))</f>
        <v>2.6100615363964241E-3</v>
      </c>
      <c r="BU308" s="436">
        <f t="shared" ref="BU308" si="1402">IF(BU307&lt;0,"",IF(BQ307&lt;0,"",BU307/BQ307-1))</f>
        <v>4.1342044968455394E-3</v>
      </c>
      <c r="BV308" s="436">
        <f t="shared" ref="BV308" si="1403">IF(BV307&lt;0,"",IF(BR307&lt;0,"",BV307/BR307-1))</f>
        <v>4.8816837873881802E-3</v>
      </c>
    </row>
    <row r="309" spans="1:74" x14ac:dyDescent="0.35">
      <c r="A309" s="424"/>
      <c r="B309" s="463" t="s">
        <v>411</v>
      </c>
      <c r="C309" s="318"/>
      <c r="D309" s="318"/>
      <c r="E309" s="318"/>
      <c r="F309" s="318"/>
      <c r="G309" s="318"/>
      <c r="H309" s="318"/>
      <c r="I309" s="318"/>
      <c r="J309" s="318"/>
      <c r="K309" s="318"/>
      <c r="L309" s="318"/>
      <c r="M309" s="318"/>
      <c r="N309" s="438">
        <f t="shared" ref="N309" si="1404">IF(N307&lt;0,"",IF(M307&lt;0,"",N307/M307-1))</f>
        <v>0.1631901840490797</v>
      </c>
      <c r="O309" s="438">
        <f t="shared" ref="O309" si="1405">IF(O307&lt;0,"",IF(N307&lt;0,"",O307/N307-1))</f>
        <v>2.6371308016877704E-2</v>
      </c>
      <c r="P309" s="438">
        <f t="shared" ref="P309" si="1406">IF(P307&lt;0,"",IF(O307&lt;0,"",P307/O307-1))</f>
        <v>-5.2415210688592007E-2</v>
      </c>
      <c r="Q309" s="438">
        <f t="shared" ref="Q309" si="1407">IF(Q307&lt;0,"",IF(P307&lt;0,"",Q307/P307-1))</f>
        <v>2.386117136659438E-2</v>
      </c>
      <c r="R309" s="438">
        <f t="shared" ref="R309" si="1408">IF(R307&lt;0,"",IF(Q307&lt;0,"",R307/Q307-1))</f>
        <v>4.8728813559322015E-2</v>
      </c>
      <c r="S309" s="438">
        <f t="shared" ref="S309" si="1409">IF(S307&lt;0,"",IF(R307&lt;0,"",S307/R307-1))</f>
        <v>-7.6767676767676818E-2</v>
      </c>
      <c r="T309" s="438">
        <f t="shared" ref="T309" si="1410">IF(T307&lt;0,"",IF(S307&lt;0,"",T307/S307-1))</f>
        <v>9.7374179431072294E-2</v>
      </c>
      <c r="U309" s="438">
        <f t="shared" ref="U309" si="1411">IF(U307&lt;0,"",IF(T307&lt;0,"",U307/T307-1))</f>
        <v>-9.9700897308075964E-3</v>
      </c>
      <c r="V309" s="438">
        <f t="shared" ref="V309" si="1412">IF(V307&lt;0,"",IF(U307&lt;0,"",V307/U307-1))</f>
        <v>0.12185297079556889</v>
      </c>
      <c r="W309" s="438">
        <f t="shared" ref="W309" si="1413">IF(W307&lt;0,"",IF(V307&lt;0,"",W307/V307-1))</f>
        <v>-9.3357271095152572E-2</v>
      </c>
      <c r="X309" s="438">
        <f t="shared" ref="X309" si="1414">IF(X307&lt;0,"",IF(W307&lt;0,"",X307/W307-1))</f>
        <v>6.6336633663366396E-2</v>
      </c>
      <c r="Y309" s="438">
        <f t="shared" ref="Y309" si="1415">IF(Y307&lt;0,"",IF(X307&lt;0,"",Y307/X307-1))</f>
        <v>-5.1996285979572843E-2</v>
      </c>
      <c r="Z309" s="438">
        <f t="shared" ref="Z309" si="1416">IF(Z307&lt;0,"",IF(Y307&lt;0,"",Z307/Y307-1))</f>
        <v>-1.4691478942213565E-2</v>
      </c>
      <c r="AA309" s="438">
        <f t="shared" ref="AA309" si="1417">IF(AA307&lt;0,"",IF(Z307&lt;0,"",AA307/Z307-1))</f>
        <v>4.7713717693836921E-2</v>
      </c>
      <c r="AB309" s="438">
        <f t="shared" ref="AB309" si="1418">IF(AB307&lt;0,"",IF(AA307&lt;0,"",AB307/AA307-1))</f>
        <v>6.5464895635673592E-2</v>
      </c>
      <c r="AC309" s="438">
        <f t="shared" ref="AC309" si="1419">IF(AC307&lt;0,"",IF(AB307&lt;0,"",AC307/AB307-1))</f>
        <v>-6.1442564559216373E-2</v>
      </c>
      <c r="AD309" s="438">
        <f t="shared" ref="AD309" si="1420">IF(AD307&lt;0,"",IF(AC307&lt;0,"",AD307/AC307-1))</f>
        <v>-3.9803728943273331E-2</v>
      </c>
      <c r="AE309" s="438">
        <f t="shared" ref="AE309" si="1421">IF(AE307&lt;0,"",IF(AD307&lt;0,"",AE307/AD307-1))</f>
        <v>0.10436127628129532</v>
      </c>
      <c r="AF309" s="438">
        <f t="shared" ref="AF309" si="1422">IF(AF307&lt;0,"",IF(AE307&lt;0,"",AF307/AE307-1))</f>
        <v>3.8361715678383312E-3</v>
      </c>
      <c r="AG309" s="438">
        <f t="shared" ref="AG309" si="1423">IF(AG307&lt;0,"",IF(AF307&lt;0,"",AG307/AF307-1))</f>
        <v>-1.0849758679485455E-2</v>
      </c>
      <c r="AH309" s="438">
        <f t="shared" ref="AH309" si="1424">IF(AH307&lt;0,"",IF(AG307&lt;0,"",AH307/AG307-1))</f>
        <v>-2.9467198859284283E-3</v>
      </c>
      <c r="AI309" s="438">
        <f t="shared" ref="AI309" si="1425">IF(AI307&lt;0,"",IF(AH307&lt;0,"",AI307/AH307-1))</f>
        <v>2.6684884894908611E-2</v>
      </c>
      <c r="AJ309" s="438">
        <f t="shared" ref="AJ309" si="1426">IF(AJ307&lt;0,"",IF(AI307&lt;0,"",AJ307/AI307-1))</f>
        <v>3.8501853073447112E-3</v>
      </c>
      <c r="AK309" s="438">
        <f t="shared" ref="AK309" si="1427">IF(AK307&lt;0,"",IF(AJ307&lt;0,"",AK307/AJ307-1))</f>
        <v>-1.0922848413098984E-2</v>
      </c>
      <c r="AL309" s="438">
        <f t="shared" ref="AL309" si="1428">IF(AL307&lt;0,"",IF(AK307&lt;0,"",AL307/AK307-1))</f>
        <v>-2.9733309282937714E-3</v>
      </c>
      <c r="AM309" s="438">
        <f t="shared" ref="AM309" si="1429">IF(AM307&lt;0,"",IF(AL307&lt;0,"",AM307/AL307-1))</f>
        <v>1.9921787874333852E-2</v>
      </c>
      <c r="AN309" s="438">
        <f t="shared" ref="AN309" si="1430">IF(AN307&lt;0,"",IF(AM307&lt;0,"",AN307/AM307-1))</f>
        <v>2.5991547127951709E-2</v>
      </c>
      <c r="AO309" s="438">
        <f t="shared" ref="AO309" si="1431">IF(AO307&lt;0,"",IF(AN307&lt;0,"",AO307/AN307-1))</f>
        <v>-1.2741593775240978E-2</v>
      </c>
      <c r="AP309" s="438">
        <f t="shared" ref="AP309" si="1432">IF(AP307&lt;0,"",IF(AO307&lt;0,"",AP307/AO307-1))</f>
        <v>-3.852585601634706E-3</v>
      </c>
      <c r="AQ309" s="438">
        <f t="shared" ref="AQ309" si="1433">IF(AQ307&lt;0,"",IF(AP307&lt;0,"",AQ307/AP307-1))</f>
        <v>-8.5868207517772133E-2</v>
      </c>
      <c r="AR309" s="438">
        <f t="shared" ref="AR309" si="1434">IF(AR307&lt;0,"",IF(AQ307&lt;0,"",AR307/AQ307-1))</f>
        <v>4.3025939303265037E-3</v>
      </c>
      <c r="AS309" s="438">
        <f t="shared" ref="AS309" si="1435">IF(AS307&lt;0,"",IF(AR307&lt;0,"",AS307/AR307-1))</f>
        <v>-1.072385354646932E-3</v>
      </c>
      <c r="AT309" s="438">
        <f t="shared" ref="AT309" si="1436">IF(AT307&lt;0,"",IF(AS307&lt;0,"",AT307/AS307-1))</f>
        <v>1.8490051846247191E-3</v>
      </c>
      <c r="AU309" s="438">
        <f t="shared" ref="AU309" si="1437">IF(AU307&lt;0,"",IF(AT307&lt;0,"",AU307/AT307-1))</f>
        <v>5.1737108984799107E-2</v>
      </c>
      <c r="AV309" s="438">
        <f t="shared" ref="AV309" si="1438">IF(AV307&lt;0,"",IF(AU307&lt;0,"",AV307/AU307-1))</f>
        <v>4.1522790760339934E-3</v>
      </c>
      <c r="AW309" s="438">
        <f t="shared" ref="AW309" si="1439">IF(AW307&lt;0,"",IF(AV307&lt;0,"",AW307/AV307-1))</f>
        <v>-4.6823284826508216E-3</v>
      </c>
      <c r="AX309" s="438">
        <f t="shared" ref="AX309" si="1440">IF(AX307&lt;0,"",IF(AW307&lt;0,"",AX307/AW307-1))</f>
        <v>1.0127975668416944E-4</v>
      </c>
      <c r="AY309" s="438">
        <f t="shared" ref="AY309" si="1441">IF(AY307&lt;0,"",IF(AX307&lt;0,"",AY307/AX307-1))</f>
        <v>2.2283285787557006E-2</v>
      </c>
      <c r="AZ309" s="438">
        <f t="shared" ref="AZ309" si="1442">IF(AZ307&lt;0,"",IF(AY307&lt;0,"",AZ307/AY307-1))</f>
        <v>4.1454744763465001E-3</v>
      </c>
      <c r="BA309" s="438">
        <f t="shared" ref="BA309" si="1443">IF(BA307&lt;0,"",IF(AZ307&lt;0,"",BA307/AZ307-1))</f>
        <v>-5.0251843675894747E-3</v>
      </c>
      <c r="BB309" s="438">
        <f t="shared" ref="BB309" si="1444">IF(BB307&lt;0,"",IF(BA307&lt;0,"",BB307/BA307-1))</f>
        <v>-6.1301386429013505E-5</v>
      </c>
      <c r="BC309" s="438">
        <f t="shared" ref="BC309" si="1445">IF(BC307&lt;0,"",IF(BB307&lt;0,"",BC307/BB307-1))</f>
        <v>5.6497004605206458E-2</v>
      </c>
      <c r="BD309" s="438">
        <f t="shared" ref="BD309" si="1446">IF(BD307&lt;0,"",IF(BC307&lt;0,"",BD307/BC307-1))</f>
        <v>4.0067119623030667E-3</v>
      </c>
      <c r="BE309" s="438">
        <f t="shared" ref="BE309" si="1447">IF(BE307&lt;0,"",IF(BD307&lt;0,"",BE307/BD307-1))</f>
        <v>-8.5525129676415901E-3</v>
      </c>
      <c r="BF309" s="438">
        <f t="shared" ref="BF309" si="1448">IF(BF307&lt;0,"",IF(BE307&lt;0,"",BF307/BE307-1))</f>
        <v>-1.7780805783595977E-3</v>
      </c>
      <c r="BG309" s="438">
        <f t="shared" ref="BG309" si="1449">IF(BG307&lt;0,"",IF(BF307&lt;0,"",BG307/BF307-1))</f>
        <v>1.6692924201873849E-2</v>
      </c>
      <c r="BH309" s="438">
        <f t="shared" ref="BH309" si="1450">IF(BH307&lt;0,"",IF(BG307&lt;0,"",BH307/BG307-1))</f>
        <v>4.0460303305083212E-3</v>
      </c>
      <c r="BI309" s="438">
        <f t="shared" ref="BI309" si="1451">IF(BI307&lt;0,"",IF(BH307&lt;0,"",BI307/BH307-1))</f>
        <v>-7.7691982456763453E-3</v>
      </c>
      <c r="BJ309" s="438">
        <f t="shared" ref="BJ309" si="1452">IF(BJ307&lt;0,"",IF(BI307&lt;0,"",BJ307/BI307-1))</f>
        <v>-1.3911324985358409E-3</v>
      </c>
      <c r="BK309" s="438">
        <f t="shared" ref="BK309" si="1453">IF(BK307&lt;0,"",IF(BJ307&lt;0,"",BK307/BJ307-1))</f>
        <v>4.5159829836660226E-2</v>
      </c>
      <c r="BL309" s="438">
        <f t="shared" ref="BL309" si="1454">IF(BL307&lt;0,"",IF(BK307&lt;0,"",BL307/BK307-1))</f>
        <v>3.9696199109739982E-3</v>
      </c>
      <c r="BM309" s="438">
        <f t="shared" ref="BM309" si="1455">IF(BM307&lt;0,"",IF(BL307&lt;0,"",BM307/BL307-1))</f>
        <v>-9.7731075237954546E-3</v>
      </c>
      <c r="BN309" s="438">
        <f t="shared" ref="BN309" si="1456">IF(BN307&lt;0,"",IF(BM307&lt;0,"",BN307/BM307-1))</f>
        <v>-2.3690243750763562E-3</v>
      </c>
      <c r="BO309" s="438">
        <f t="shared" ref="BO309" si="1457">IF(BO307&lt;0,"",IF(BN307&lt;0,"",BO307/BN307-1))</f>
        <v>3.9756664827668819E-2</v>
      </c>
      <c r="BP309" s="438">
        <f t="shared" ref="BP309" si="1458">IF(BP307&lt;0,"",IF(BO307&lt;0,"",BP307/BO307-1))</f>
        <v>3.9269579090404072E-3</v>
      </c>
      <c r="BQ309" s="438">
        <f t="shared" ref="BQ309" si="1459">IF(BQ307&lt;0,"",IF(BP307&lt;0,"",BQ307/BP307-1))</f>
        <v>-1.0956369675351851E-2</v>
      </c>
      <c r="BR309" s="438">
        <f t="shared" ref="BR309" si="1460">IF(BR307&lt;0,"",IF(BQ307&lt;0,"",BR307/BQ307-1))</f>
        <v>-2.9469637164275531E-3</v>
      </c>
      <c r="BS309" s="438">
        <f t="shared" ref="BS309" si="1461">IF(BS307&lt;0,"",IF(BR307&lt;0,"",BS307/BR307-1))</f>
        <v>1.2666385031892213E-2</v>
      </c>
      <c r="BT309" s="438">
        <f t="shared" ref="BT309" si="1462">IF(BT307&lt;0,"",IF(BS307&lt;0,"",BT307/BS307-1))</f>
        <v>3.9959336861985495E-3</v>
      </c>
      <c r="BU309" s="438">
        <f t="shared" ref="BU309" si="1463">IF(BU307&lt;0,"",IF(BT307&lt;0,"",BU307/BT307-1))</f>
        <v>-9.4528500673136673E-3</v>
      </c>
      <c r="BV309" s="438">
        <f t="shared" ref="BV309" si="1464">IF(BV307&lt;0,"",IF(BU307&lt;0,"",BV307/BU307-1))</f>
        <v>-2.2047556601167972E-3</v>
      </c>
    </row>
    <row r="310" spans="1:74" x14ac:dyDescent="0.35">
      <c r="A310" s="5"/>
      <c r="B310" s="322"/>
      <c r="C310" s="318"/>
      <c r="D310" s="318"/>
      <c r="E310" s="318"/>
      <c r="F310" s="318"/>
      <c r="G310" s="318"/>
      <c r="H310" s="318"/>
      <c r="I310" s="318"/>
      <c r="J310" s="318"/>
      <c r="K310" s="318"/>
      <c r="L310" s="318"/>
      <c r="M310" s="318"/>
      <c r="N310" s="318"/>
      <c r="O310" s="318"/>
      <c r="P310" s="318"/>
      <c r="Q310" s="110"/>
      <c r="R310" s="110"/>
      <c r="S310" s="318"/>
      <c r="T310" s="109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110"/>
    </row>
    <row r="311" spans="1:74" x14ac:dyDescent="0.35">
      <c r="A311" s="5" t="s">
        <v>82</v>
      </c>
      <c r="B311" s="70" t="s">
        <v>421</v>
      </c>
      <c r="C311" s="420">
        <f t="shared" ref="C311:AC311" si="1465">-C216*1000/C198</f>
        <v>256.57894736842104</v>
      </c>
      <c r="D311" s="420">
        <f t="shared" si="1465"/>
        <v>302.94117647058823</v>
      </c>
      <c r="E311" s="420">
        <f t="shared" si="1465"/>
        <v>266.30434782608694</v>
      </c>
      <c r="F311" s="420">
        <f t="shared" si="1465"/>
        <v>259.59595959595958</v>
      </c>
      <c r="G311" s="420">
        <f t="shared" si="1465"/>
        <v>279.79797979797979</v>
      </c>
      <c r="H311" s="420">
        <f t="shared" si="1465"/>
        <v>280.80808080808083</v>
      </c>
      <c r="I311" s="420">
        <f t="shared" si="1465"/>
        <v>272.26890756302521</v>
      </c>
      <c r="J311" s="420">
        <f t="shared" si="1465"/>
        <v>271.55963302752292</v>
      </c>
      <c r="K311" s="420">
        <f t="shared" si="1465"/>
        <v>240.20618556701032</v>
      </c>
      <c r="L311" s="420">
        <f t="shared" si="1465"/>
        <v>234.34343434343435</v>
      </c>
      <c r="M311" s="420">
        <f t="shared" si="1465"/>
        <v>276.06837606837604</v>
      </c>
      <c r="N311" s="420">
        <f t="shared" si="1465"/>
        <v>280.18867924528303</v>
      </c>
      <c r="O311" s="420">
        <f t="shared" si="1465"/>
        <v>297.11538461538464</v>
      </c>
      <c r="P311" s="420">
        <f t="shared" si="1465"/>
        <v>322.32142857142856</v>
      </c>
      <c r="Q311" s="420">
        <f t="shared" si="1465"/>
        <v>300.97087378640776</v>
      </c>
      <c r="R311" s="420">
        <f t="shared" si="1465"/>
        <v>306.19469026548671</v>
      </c>
      <c r="S311" s="420">
        <f t="shared" si="1465"/>
        <v>283.47107438016531</v>
      </c>
      <c r="T311" s="420">
        <f t="shared" si="1465"/>
        <v>353.7037037037037</v>
      </c>
      <c r="U311" s="420">
        <f t="shared" si="1465"/>
        <v>303.73831775700933</v>
      </c>
      <c r="V311" s="420">
        <f t="shared" si="1465"/>
        <v>264.03508771929825</v>
      </c>
      <c r="W311" s="420">
        <f t="shared" si="1465"/>
        <v>333</v>
      </c>
      <c r="X311" s="420">
        <f t="shared" si="1465"/>
        <v>353.60824742268039</v>
      </c>
      <c r="Y311" s="420">
        <f t="shared" si="1465"/>
        <v>369.44444444444446</v>
      </c>
      <c r="Z311" s="420">
        <f t="shared" si="1465"/>
        <v>399.03846153846155</v>
      </c>
      <c r="AA311" s="420">
        <f t="shared" si="1465"/>
        <v>377.41935483870969</v>
      </c>
      <c r="AB311" s="420">
        <f t="shared" si="1465"/>
        <v>405.3763440860215</v>
      </c>
      <c r="AC311" s="420">
        <f t="shared" si="1465"/>
        <v>444.23076923076923</v>
      </c>
      <c r="AD311" s="584">
        <f>AC311</f>
        <v>444.23076923076923</v>
      </c>
      <c r="AE311" s="584">
        <f>AD311</f>
        <v>444.23076923076923</v>
      </c>
      <c r="AF311" s="584">
        <f t="shared" ref="AF311:BV311" si="1466">AE311</f>
        <v>444.23076923076923</v>
      </c>
      <c r="AG311" s="584">
        <f t="shared" si="1466"/>
        <v>444.23076923076923</v>
      </c>
      <c r="AH311" s="584">
        <f t="shared" si="1466"/>
        <v>444.23076923076923</v>
      </c>
      <c r="AI311" s="584">
        <f t="shared" si="1466"/>
        <v>444.23076923076923</v>
      </c>
      <c r="AJ311" s="584">
        <f t="shared" si="1466"/>
        <v>444.23076923076923</v>
      </c>
      <c r="AK311" s="584">
        <f t="shared" si="1466"/>
        <v>444.23076923076923</v>
      </c>
      <c r="AL311" s="584">
        <f t="shared" si="1466"/>
        <v>444.23076923076923</v>
      </c>
      <c r="AM311" s="584">
        <f t="shared" si="1466"/>
        <v>444.23076923076923</v>
      </c>
      <c r="AN311" s="584">
        <f t="shared" si="1466"/>
        <v>444.23076923076923</v>
      </c>
      <c r="AO311" s="584">
        <f t="shared" si="1466"/>
        <v>444.23076923076923</v>
      </c>
      <c r="AP311" s="584">
        <f t="shared" si="1466"/>
        <v>444.23076923076923</v>
      </c>
      <c r="AQ311" s="584">
        <f t="shared" si="1466"/>
        <v>444.23076923076923</v>
      </c>
      <c r="AR311" s="584">
        <f t="shared" si="1466"/>
        <v>444.23076923076923</v>
      </c>
      <c r="AS311" s="584">
        <f t="shared" si="1466"/>
        <v>444.23076923076923</v>
      </c>
      <c r="AT311" s="584">
        <f t="shared" si="1466"/>
        <v>444.23076923076923</v>
      </c>
      <c r="AU311" s="584">
        <f t="shared" si="1466"/>
        <v>444.23076923076923</v>
      </c>
      <c r="AV311" s="584">
        <f t="shared" si="1466"/>
        <v>444.23076923076923</v>
      </c>
      <c r="AW311" s="584">
        <f t="shared" si="1466"/>
        <v>444.23076923076923</v>
      </c>
      <c r="AX311" s="584">
        <f t="shared" si="1466"/>
        <v>444.23076923076923</v>
      </c>
      <c r="AY311" s="584">
        <f t="shared" si="1466"/>
        <v>444.23076923076923</v>
      </c>
      <c r="AZ311" s="584">
        <f t="shared" si="1466"/>
        <v>444.23076923076923</v>
      </c>
      <c r="BA311" s="584">
        <f t="shared" si="1466"/>
        <v>444.23076923076923</v>
      </c>
      <c r="BB311" s="584">
        <f t="shared" si="1466"/>
        <v>444.23076923076923</v>
      </c>
      <c r="BC311" s="584">
        <f t="shared" si="1466"/>
        <v>444.23076923076923</v>
      </c>
      <c r="BD311" s="584">
        <f t="shared" si="1466"/>
        <v>444.23076923076923</v>
      </c>
      <c r="BE311" s="584">
        <f t="shared" si="1466"/>
        <v>444.23076923076923</v>
      </c>
      <c r="BF311" s="584">
        <f t="shared" si="1466"/>
        <v>444.23076923076923</v>
      </c>
      <c r="BG311" s="584">
        <f t="shared" si="1466"/>
        <v>444.23076923076923</v>
      </c>
      <c r="BH311" s="584">
        <f t="shared" si="1466"/>
        <v>444.23076923076923</v>
      </c>
      <c r="BI311" s="584">
        <f t="shared" si="1466"/>
        <v>444.23076923076923</v>
      </c>
      <c r="BJ311" s="584">
        <f t="shared" si="1466"/>
        <v>444.23076923076923</v>
      </c>
      <c r="BK311" s="584">
        <f t="shared" si="1466"/>
        <v>444.23076923076923</v>
      </c>
      <c r="BL311" s="584">
        <f t="shared" si="1466"/>
        <v>444.23076923076923</v>
      </c>
      <c r="BM311" s="584">
        <f t="shared" si="1466"/>
        <v>444.23076923076923</v>
      </c>
      <c r="BN311" s="584">
        <f t="shared" si="1466"/>
        <v>444.23076923076923</v>
      </c>
      <c r="BO311" s="584">
        <f t="shared" si="1466"/>
        <v>444.23076923076923</v>
      </c>
      <c r="BP311" s="584">
        <f t="shared" si="1466"/>
        <v>444.23076923076923</v>
      </c>
      <c r="BQ311" s="584">
        <f t="shared" si="1466"/>
        <v>444.23076923076923</v>
      </c>
      <c r="BR311" s="584">
        <f t="shared" si="1466"/>
        <v>444.23076923076923</v>
      </c>
      <c r="BS311" s="584">
        <f t="shared" si="1466"/>
        <v>444.23076923076923</v>
      </c>
      <c r="BT311" s="584">
        <f t="shared" si="1466"/>
        <v>444.23076923076923</v>
      </c>
      <c r="BU311" s="584">
        <f t="shared" si="1466"/>
        <v>444.23076923076923</v>
      </c>
      <c r="BV311" s="584">
        <f t="shared" si="1466"/>
        <v>444.23076923076923</v>
      </c>
    </row>
    <row r="312" spans="1:74" x14ac:dyDescent="0.35">
      <c r="A312" s="191"/>
      <c r="B312" s="463" t="s">
        <v>410</v>
      </c>
      <c r="C312" s="317"/>
      <c r="D312" s="318"/>
      <c r="E312" s="318"/>
      <c r="F312" s="318"/>
      <c r="G312" s="318"/>
      <c r="H312" s="318"/>
      <c r="I312" s="318"/>
      <c r="J312" s="318"/>
      <c r="K312" s="318"/>
      <c r="L312" s="318"/>
      <c r="M312" s="318"/>
      <c r="N312" s="436">
        <f t="shared" ref="N312" si="1467">IF(N311&lt;0,"",IF(J311&lt;0,"",N311/J311-1))</f>
        <v>3.1775879653238137E-2</v>
      </c>
      <c r="O312" s="436">
        <f t="shared" ref="O312" si="1468">IF(O311&lt;0,"",IF(K311&lt;0,"",O311/K311-1))</f>
        <v>0.23691812479366137</v>
      </c>
      <c r="P312" s="436">
        <f t="shared" ref="P312" si="1469">IF(P311&lt;0,"",IF(L311&lt;0,"",P311/L311-1))</f>
        <v>0.37542333743842349</v>
      </c>
      <c r="Q312" s="436">
        <f>IF(Q311&lt;0,"",IF(M311&lt;0,"",Q311/M311-1))</f>
        <v>9.020409390122941E-2</v>
      </c>
      <c r="R312" s="436">
        <f t="shared" ref="R312" si="1470">IF(R311&lt;0,"",IF(N311&lt;0,"",R311/N311-1))</f>
        <v>9.2816066267393582E-2</v>
      </c>
      <c r="S312" s="436">
        <f t="shared" ref="S312" si="1471">IF(S311&lt;0,"",IF(O311&lt;0,"",S311/O311-1))</f>
        <v>-4.5922597555430822E-2</v>
      </c>
      <c r="T312" s="436">
        <f t="shared" ref="T312" si="1472">IF(T311&lt;0,"",IF(P311&lt;0,"",T311/P311-1))</f>
        <v>9.7363291269108476E-2</v>
      </c>
      <c r="U312" s="436">
        <f t="shared" ref="U312" si="1473">IF(U311&lt;0,"",IF(Q311&lt;0,"",U311/Q311-1))</f>
        <v>9.1950557732891625E-3</v>
      </c>
      <c r="V312" s="436">
        <f t="shared" ref="V312" si="1474">IF(V311&lt;0,"",IF(R311&lt;0,"",V311/R311-1))</f>
        <v>-0.13768887536760976</v>
      </c>
      <c r="W312" s="436">
        <f t="shared" ref="W312" si="1475">IF(W311&lt;0,"",IF(S311&lt;0,"",W311/S311-1))</f>
        <v>0.17472303206997086</v>
      </c>
      <c r="X312" s="436">
        <f t="shared" ref="X312" si="1476">IF(X311&lt;0,"",IF(T311&lt;0,"",X311/T311-1))</f>
        <v>-2.6987639661035789E-4</v>
      </c>
      <c r="Y312" s="436">
        <f t="shared" ref="Y312" si="1477">IF(Y311&lt;0,"",IF(U311&lt;0,"",Y311/U311-1))</f>
        <v>0.21632478632478636</v>
      </c>
      <c r="Z312" s="436">
        <f t="shared" ref="Z312" si="1478">IF(Z311&lt;0,"",IF(V311&lt;0,"",Z311/V311-1))</f>
        <v>0.51130845898287758</v>
      </c>
      <c r="AA312" s="436">
        <f t="shared" ref="AA312" si="1479">IF(AA311&lt;0,"",IF(W311&lt;0,"",AA311/W311-1))</f>
        <v>0.13339145597210122</v>
      </c>
      <c r="AB312" s="436">
        <f t="shared" ref="AB312" si="1480">IF(AB311&lt;0,"",IF(X311&lt;0,"",AB311/X311-1))</f>
        <v>0.14639957365434664</v>
      </c>
      <c r="AC312" s="436">
        <f>IF(AC311&lt;0,"",IF(Y311&lt;0,"",AC311/Y311-1))</f>
        <v>0.20242914979757076</v>
      </c>
      <c r="AD312" s="436">
        <f>IF(AD311&lt;0,"",IF(Z311&lt;0,"",AD311/Z311-1))</f>
        <v>0.11325301204819271</v>
      </c>
      <c r="AE312" s="436">
        <f t="shared" ref="AE312:BV312" si="1481">IF(AE311&lt;0,"",IF(AA311&lt;0,"",AE311/AA311-1))</f>
        <v>0.17702169625246533</v>
      </c>
      <c r="AF312" s="436">
        <f t="shared" si="1481"/>
        <v>9.5847786166088467E-2</v>
      </c>
      <c r="AG312" s="436">
        <f t="shared" si="1481"/>
        <v>0</v>
      </c>
      <c r="AH312" s="436">
        <f t="shared" si="1481"/>
        <v>0</v>
      </c>
      <c r="AI312" s="436">
        <f t="shared" si="1481"/>
        <v>0</v>
      </c>
      <c r="AJ312" s="436">
        <f t="shared" si="1481"/>
        <v>0</v>
      </c>
      <c r="AK312" s="436">
        <f t="shared" si="1481"/>
        <v>0</v>
      </c>
      <c r="AL312" s="436">
        <f t="shared" si="1481"/>
        <v>0</v>
      </c>
      <c r="AM312" s="436">
        <f t="shared" si="1481"/>
        <v>0</v>
      </c>
      <c r="AN312" s="436">
        <f t="shared" si="1481"/>
        <v>0</v>
      </c>
      <c r="AO312" s="436">
        <f t="shared" si="1481"/>
        <v>0</v>
      </c>
      <c r="AP312" s="436">
        <f t="shared" si="1481"/>
        <v>0</v>
      </c>
      <c r="AQ312" s="436">
        <f t="shared" si="1481"/>
        <v>0</v>
      </c>
      <c r="AR312" s="436">
        <f t="shared" si="1481"/>
        <v>0</v>
      </c>
      <c r="AS312" s="436">
        <f t="shared" si="1481"/>
        <v>0</v>
      </c>
      <c r="AT312" s="436">
        <f t="shared" si="1481"/>
        <v>0</v>
      </c>
      <c r="AU312" s="436">
        <f t="shared" si="1481"/>
        <v>0</v>
      </c>
      <c r="AV312" s="436">
        <f t="shared" si="1481"/>
        <v>0</v>
      </c>
      <c r="AW312" s="436">
        <f t="shared" si="1481"/>
        <v>0</v>
      </c>
      <c r="AX312" s="436">
        <f t="shared" si="1481"/>
        <v>0</v>
      </c>
      <c r="AY312" s="436">
        <f t="shared" si="1481"/>
        <v>0</v>
      </c>
      <c r="AZ312" s="436">
        <f t="shared" si="1481"/>
        <v>0</v>
      </c>
      <c r="BA312" s="436">
        <f t="shared" si="1481"/>
        <v>0</v>
      </c>
      <c r="BB312" s="436">
        <f t="shared" si="1481"/>
        <v>0</v>
      </c>
      <c r="BC312" s="436">
        <f t="shared" si="1481"/>
        <v>0</v>
      </c>
      <c r="BD312" s="436">
        <f t="shared" si="1481"/>
        <v>0</v>
      </c>
      <c r="BE312" s="436">
        <f t="shared" si="1481"/>
        <v>0</v>
      </c>
      <c r="BF312" s="436">
        <f t="shared" si="1481"/>
        <v>0</v>
      </c>
      <c r="BG312" s="436">
        <f t="shared" si="1481"/>
        <v>0</v>
      </c>
      <c r="BH312" s="436">
        <f t="shared" si="1481"/>
        <v>0</v>
      </c>
      <c r="BI312" s="436">
        <f t="shared" si="1481"/>
        <v>0</v>
      </c>
      <c r="BJ312" s="436">
        <f t="shared" si="1481"/>
        <v>0</v>
      </c>
      <c r="BK312" s="436">
        <f t="shared" si="1481"/>
        <v>0</v>
      </c>
      <c r="BL312" s="436">
        <f t="shared" si="1481"/>
        <v>0</v>
      </c>
      <c r="BM312" s="436">
        <f t="shared" si="1481"/>
        <v>0</v>
      </c>
      <c r="BN312" s="436">
        <f t="shared" si="1481"/>
        <v>0</v>
      </c>
      <c r="BO312" s="436">
        <f t="shared" si="1481"/>
        <v>0</v>
      </c>
      <c r="BP312" s="436">
        <f t="shared" si="1481"/>
        <v>0</v>
      </c>
      <c r="BQ312" s="436">
        <f t="shared" si="1481"/>
        <v>0</v>
      </c>
      <c r="BR312" s="436">
        <f t="shared" si="1481"/>
        <v>0</v>
      </c>
      <c r="BS312" s="436">
        <f t="shared" si="1481"/>
        <v>0</v>
      </c>
      <c r="BT312" s="436">
        <f t="shared" si="1481"/>
        <v>0</v>
      </c>
      <c r="BU312" s="436">
        <f t="shared" si="1481"/>
        <v>0</v>
      </c>
      <c r="BV312" s="436">
        <f t="shared" si="1481"/>
        <v>0</v>
      </c>
    </row>
    <row r="313" spans="1:74" x14ac:dyDescent="0.35">
      <c r="A313" s="424"/>
      <c r="B313" s="463" t="s">
        <v>411</v>
      </c>
      <c r="C313" s="317"/>
      <c r="D313" s="318"/>
      <c r="E313" s="318"/>
      <c r="F313" s="318"/>
      <c r="G313" s="318"/>
      <c r="H313" s="318"/>
      <c r="I313" s="318"/>
      <c r="J313" s="318"/>
      <c r="K313" s="318"/>
      <c r="L313" s="318"/>
      <c r="M313" s="318"/>
      <c r="N313" s="438">
        <f t="shared" ref="N313" si="1482">IF(N311&lt;0,"",IF(M311&lt;0,"",N311/M311-1))</f>
        <v>1.4924937204276123E-2</v>
      </c>
      <c r="O313" s="438">
        <f t="shared" ref="O313" si="1483">IF(O311&lt;0,"",IF(N311&lt;0,"",O311/N311-1))</f>
        <v>6.041181041181054E-2</v>
      </c>
      <c r="P313" s="438">
        <f t="shared" ref="P313" si="1484">IF(P311&lt;0,"",IF(O311&lt;0,"",P311/O311-1))</f>
        <v>8.4835876098011909E-2</v>
      </c>
      <c r="Q313" s="438">
        <f>IF(Q311&lt;0,"",IF(P311&lt;0,"",Q311/P311-1))</f>
        <v>-6.6239948363499446E-2</v>
      </c>
      <c r="R313" s="438">
        <f t="shared" ref="R313" si="1485">IF(R311&lt;0,"",IF(Q311&lt;0,"",R311/Q311-1))</f>
        <v>1.7356551527262232E-2</v>
      </c>
      <c r="S313" s="438">
        <f t="shared" ref="S313" si="1486">IF(S311&lt;0,"",IF(R311&lt;0,"",S311/R311-1))</f>
        <v>-7.4212965174604628E-2</v>
      </c>
      <c r="T313" s="438">
        <f t="shared" ref="T313" si="1487">IF(T311&lt;0,"",IF(S311&lt;0,"",T311/S311-1))</f>
        <v>0.24775942122880878</v>
      </c>
      <c r="U313" s="438">
        <f t="shared" ref="U313" si="1488">IF(U311&lt;0,"",IF(T311&lt;0,"",U311/T311-1))</f>
        <v>-0.14126339482311501</v>
      </c>
      <c r="V313" s="438">
        <f t="shared" ref="V313" si="1489">IF(V311&lt;0,"",IF(U311&lt;0,"",V311/U311-1))</f>
        <v>-0.13071524966261805</v>
      </c>
      <c r="W313" s="438">
        <f t="shared" ref="W313" si="1490">IF(W311&lt;0,"",IF(V311&lt;0,"",W311/V311-1))</f>
        <v>0.26119601328903652</v>
      </c>
      <c r="X313" s="438">
        <f t="shared" ref="X313" si="1491">IF(X311&lt;0,"",IF(W311&lt;0,"",X311/W311-1))</f>
        <v>6.1886628896938189E-2</v>
      </c>
      <c r="Y313" s="438">
        <f t="shared" ref="Y313" si="1492">IF(Y311&lt;0,"",IF(X311&lt;0,"",Y311/X311-1))</f>
        <v>4.4784580498866244E-2</v>
      </c>
      <c r="Z313" s="438">
        <f t="shared" ref="Z313" si="1493">IF(Z311&lt;0,"",IF(Y311&lt;0,"",Z311/Y311-1))</f>
        <v>8.010410641989596E-2</v>
      </c>
      <c r="AA313" s="438">
        <f t="shared" ref="AA313" si="1494">IF(AA311&lt;0,"",IF(Z311&lt;0,"",AA311/Z311-1))</f>
        <v>-5.4178002331908282E-2</v>
      </c>
      <c r="AB313" s="438">
        <f t="shared" ref="AB313" si="1495">IF(AB311&lt;0,"",IF(AA311&lt;0,"",AB311/AA311-1))</f>
        <v>7.4074074074073959E-2</v>
      </c>
      <c r="AC313" s="438">
        <f t="shared" ref="AC313" si="1496">IF(AC311&lt;0,"",IF(AB311&lt;0,"",AC311/AB311-1))</f>
        <v>9.5847786166088467E-2</v>
      </c>
      <c r="AD313" s="438">
        <f t="shared" ref="AD313" si="1497">IF(AD311&lt;0,"",IF(AC311&lt;0,"",AD311/AC311-1))</f>
        <v>0</v>
      </c>
      <c r="AE313" s="438">
        <f t="shared" ref="AE313" si="1498">IF(AE311&lt;0,"",IF(AD311&lt;0,"",AE311/AD311-1))</f>
        <v>0</v>
      </c>
      <c r="AF313" s="438">
        <f t="shared" ref="AF313" si="1499">IF(AF311&lt;0,"",IF(AE311&lt;0,"",AF311/AE311-1))</f>
        <v>0</v>
      </c>
      <c r="AG313" s="438">
        <f t="shared" ref="AG313" si="1500">IF(AG311&lt;0,"",IF(AF311&lt;0,"",AG311/AF311-1))</f>
        <v>0</v>
      </c>
      <c r="AH313" s="438">
        <f t="shared" ref="AH313" si="1501">IF(AH311&lt;0,"",IF(AG311&lt;0,"",AH311/AG311-1))</f>
        <v>0</v>
      </c>
      <c r="AI313" s="438">
        <f t="shared" ref="AI313" si="1502">IF(AI311&lt;0,"",IF(AH311&lt;0,"",AI311/AH311-1))</f>
        <v>0</v>
      </c>
      <c r="AJ313" s="438">
        <f t="shared" ref="AJ313" si="1503">IF(AJ311&lt;0,"",IF(AI311&lt;0,"",AJ311/AI311-1))</f>
        <v>0</v>
      </c>
      <c r="AK313" s="438">
        <f t="shared" ref="AK313" si="1504">IF(AK311&lt;0,"",IF(AJ311&lt;0,"",AK311/AJ311-1))</f>
        <v>0</v>
      </c>
      <c r="AL313" s="438">
        <f t="shared" ref="AL313" si="1505">IF(AL311&lt;0,"",IF(AK311&lt;0,"",AL311/AK311-1))</f>
        <v>0</v>
      </c>
      <c r="AM313" s="438">
        <f t="shared" ref="AM313" si="1506">IF(AM311&lt;0,"",IF(AL311&lt;0,"",AM311/AL311-1))</f>
        <v>0</v>
      </c>
      <c r="AN313" s="438">
        <f t="shared" ref="AN313" si="1507">IF(AN311&lt;0,"",IF(AM311&lt;0,"",AN311/AM311-1))</f>
        <v>0</v>
      </c>
      <c r="AO313" s="438">
        <f t="shared" ref="AO313" si="1508">IF(AO311&lt;0,"",IF(AN311&lt;0,"",AO311/AN311-1))</f>
        <v>0</v>
      </c>
      <c r="AP313" s="438">
        <f t="shared" ref="AP313" si="1509">IF(AP311&lt;0,"",IF(AO311&lt;0,"",AP311/AO311-1))</f>
        <v>0</v>
      </c>
      <c r="AQ313" s="438">
        <f t="shared" ref="AQ313" si="1510">IF(AQ311&lt;0,"",IF(AP311&lt;0,"",AQ311/AP311-1))</f>
        <v>0</v>
      </c>
      <c r="AR313" s="438">
        <f t="shared" ref="AR313" si="1511">IF(AR311&lt;0,"",IF(AQ311&lt;0,"",AR311/AQ311-1))</f>
        <v>0</v>
      </c>
      <c r="AS313" s="438">
        <f t="shared" ref="AS313" si="1512">IF(AS311&lt;0,"",IF(AR311&lt;0,"",AS311/AR311-1))</f>
        <v>0</v>
      </c>
      <c r="AT313" s="438">
        <f t="shared" ref="AT313" si="1513">IF(AT311&lt;0,"",IF(AS311&lt;0,"",AT311/AS311-1))</f>
        <v>0</v>
      </c>
      <c r="AU313" s="438">
        <f t="shared" ref="AU313" si="1514">IF(AU311&lt;0,"",IF(AT311&lt;0,"",AU311/AT311-1))</f>
        <v>0</v>
      </c>
      <c r="AV313" s="438">
        <f t="shared" ref="AV313" si="1515">IF(AV311&lt;0,"",IF(AU311&lt;0,"",AV311/AU311-1))</f>
        <v>0</v>
      </c>
      <c r="AW313" s="438">
        <f t="shared" ref="AW313" si="1516">IF(AW311&lt;0,"",IF(AV311&lt;0,"",AW311/AV311-1))</f>
        <v>0</v>
      </c>
      <c r="AX313" s="438">
        <f t="shared" ref="AX313" si="1517">IF(AX311&lt;0,"",IF(AW311&lt;0,"",AX311/AW311-1))</f>
        <v>0</v>
      </c>
      <c r="AY313" s="438">
        <f t="shared" ref="AY313" si="1518">IF(AY311&lt;0,"",IF(AX311&lt;0,"",AY311/AX311-1))</f>
        <v>0</v>
      </c>
      <c r="AZ313" s="438">
        <f t="shared" ref="AZ313" si="1519">IF(AZ311&lt;0,"",IF(AY311&lt;0,"",AZ311/AY311-1))</f>
        <v>0</v>
      </c>
      <c r="BA313" s="438">
        <f t="shared" ref="BA313" si="1520">IF(BA311&lt;0,"",IF(AZ311&lt;0,"",BA311/AZ311-1))</f>
        <v>0</v>
      </c>
      <c r="BB313" s="438">
        <f t="shared" ref="BB313" si="1521">IF(BB311&lt;0,"",IF(BA311&lt;0,"",BB311/BA311-1))</f>
        <v>0</v>
      </c>
      <c r="BC313" s="438">
        <f t="shared" ref="BC313" si="1522">IF(BC311&lt;0,"",IF(BB311&lt;0,"",BC311/BB311-1))</f>
        <v>0</v>
      </c>
      <c r="BD313" s="438">
        <f t="shared" ref="BD313" si="1523">IF(BD311&lt;0,"",IF(BC311&lt;0,"",BD311/BC311-1))</f>
        <v>0</v>
      </c>
      <c r="BE313" s="438">
        <f t="shared" ref="BE313" si="1524">IF(BE311&lt;0,"",IF(BD311&lt;0,"",BE311/BD311-1))</f>
        <v>0</v>
      </c>
      <c r="BF313" s="438">
        <f t="shared" ref="BF313" si="1525">IF(BF311&lt;0,"",IF(BE311&lt;0,"",BF311/BE311-1))</f>
        <v>0</v>
      </c>
      <c r="BG313" s="438">
        <f t="shared" ref="BG313" si="1526">IF(BG311&lt;0,"",IF(BF311&lt;0,"",BG311/BF311-1))</f>
        <v>0</v>
      </c>
      <c r="BH313" s="438">
        <f t="shared" ref="BH313" si="1527">IF(BH311&lt;0,"",IF(BG311&lt;0,"",BH311/BG311-1))</f>
        <v>0</v>
      </c>
      <c r="BI313" s="438">
        <f t="shared" ref="BI313" si="1528">IF(BI311&lt;0,"",IF(BH311&lt;0,"",BI311/BH311-1))</f>
        <v>0</v>
      </c>
      <c r="BJ313" s="438">
        <f t="shared" ref="BJ313" si="1529">IF(BJ311&lt;0,"",IF(BI311&lt;0,"",BJ311/BI311-1))</f>
        <v>0</v>
      </c>
      <c r="BK313" s="438">
        <f t="shared" ref="BK313" si="1530">IF(BK311&lt;0,"",IF(BJ311&lt;0,"",BK311/BJ311-1))</f>
        <v>0</v>
      </c>
      <c r="BL313" s="438">
        <f t="shared" ref="BL313" si="1531">IF(BL311&lt;0,"",IF(BK311&lt;0,"",BL311/BK311-1))</f>
        <v>0</v>
      </c>
      <c r="BM313" s="438">
        <f t="shared" ref="BM313" si="1532">IF(BM311&lt;0,"",IF(BL311&lt;0,"",BM311/BL311-1))</f>
        <v>0</v>
      </c>
      <c r="BN313" s="438">
        <f t="shared" ref="BN313" si="1533">IF(BN311&lt;0,"",IF(BM311&lt;0,"",BN311/BM311-1))</f>
        <v>0</v>
      </c>
      <c r="BO313" s="438">
        <f t="shared" ref="BO313" si="1534">IF(BO311&lt;0,"",IF(BN311&lt;0,"",BO311/BN311-1))</f>
        <v>0</v>
      </c>
      <c r="BP313" s="438">
        <f t="shared" ref="BP313" si="1535">IF(BP311&lt;0,"",IF(BO311&lt;0,"",BP311/BO311-1))</f>
        <v>0</v>
      </c>
      <c r="BQ313" s="438">
        <f t="shared" ref="BQ313" si="1536">IF(BQ311&lt;0,"",IF(BP311&lt;0,"",BQ311/BP311-1))</f>
        <v>0</v>
      </c>
      <c r="BR313" s="438">
        <f t="shared" ref="BR313" si="1537">IF(BR311&lt;0,"",IF(BQ311&lt;0,"",BR311/BQ311-1))</f>
        <v>0</v>
      </c>
      <c r="BS313" s="438">
        <f t="shared" ref="BS313" si="1538">IF(BS311&lt;0,"",IF(BR311&lt;0,"",BS311/BR311-1))</f>
        <v>0</v>
      </c>
      <c r="BT313" s="438">
        <f t="shared" ref="BT313" si="1539">IF(BT311&lt;0,"",IF(BS311&lt;0,"",BT311/BS311-1))</f>
        <v>0</v>
      </c>
      <c r="BU313" s="438">
        <f t="shared" ref="BU313" si="1540">IF(BU311&lt;0,"",IF(BT311&lt;0,"",BU311/BT311-1))</f>
        <v>0</v>
      </c>
      <c r="BV313" s="438">
        <f t="shared" ref="BV313" si="1541">IF(BV311&lt;0,"",IF(BU311&lt;0,"",BV311/BU311-1))</f>
        <v>0</v>
      </c>
    </row>
    <row r="314" spans="1:74" x14ac:dyDescent="0.35">
      <c r="A314" s="5"/>
      <c r="B314" s="322"/>
      <c r="C314" s="317"/>
      <c r="D314" s="318"/>
      <c r="E314" s="318"/>
      <c r="F314" s="318"/>
      <c r="G314" s="318"/>
      <c r="H314" s="318"/>
      <c r="I314" s="318"/>
      <c r="J314" s="318"/>
      <c r="K314" s="318"/>
      <c r="L314" s="318"/>
      <c r="M314" s="318"/>
      <c r="N314" s="318"/>
      <c r="O314" s="318"/>
      <c r="P314" s="318"/>
      <c r="Q314" s="110"/>
      <c r="R314" s="110"/>
      <c r="S314" s="318"/>
      <c r="T314" s="109"/>
      <c r="U314" s="110"/>
      <c r="V314" s="110"/>
      <c r="W314" s="110"/>
      <c r="X314" s="110"/>
      <c r="Y314" s="110"/>
      <c r="Z314" s="110"/>
      <c r="AA314" s="110"/>
      <c r="AB314" s="110"/>
      <c r="AC314" s="110"/>
      <c r="AD314" s="110"/>
    </row>
    <row r="315" spans="1:74" x14ac:dyDescent="0.35">
      <c r="A315" s="5"/>
      <c r="B315" s="70" t="s">
        <v>60</v>
      </c>
      <c r="C315" s="589">
        <f>C326</f>
        <v>3.4</v>
      </c>
      <c r="D315" s="589">
        <f t="shared" ref="D315:AB315" si="1542">D326</f>
        <v>2</v>
      </c>
      <c r="E315" s="589">
        <f t="shared" si="1542"/>
        <v>2.5</v>
      </c>
      <c r="F315" s="589">
        <f t="shared" si="1542"/>
        <v>3.1</v>
      </c>
      <c r="G315" s="589">
        <f t="shared" si="1542"/>
        <v>3.5</v>
      </c>
      <c r="H315" s="589">
        <f t="shared" si="1542"/>
        <v>3.4</v>
      </c>
      <c r="I315" s="589">
        <f t="shared" si="1542"/>
        <v>2.9</v>
      </c>
      <c r="J315" s="589">
        <f t="shared" si="1542"/>
        <v>3.2</v>
      </c>
      <c r="K315" s="589">
        <f t="shared" si="1542"/>
        <v>3.2</v>
      </c>
      <c r="L315" s="589">
        <f t="shared" si="1542"/>
        <v>2.8</v>
      </c>
      <c r="M315" s="589">
        <f t="shared" si="1542"/>
        <v>3.1</v>
      </c>
      <c r="N315" s="589">
        <f t="shared" si="1542"/>
        <v>4.5</v>
      </c>
      <c r="O315" s="589">
        <f t="shared" si="1542"/>
        <v>3.6</v>
      </c>
      <c r="P315" s="589">
        <f t="shared" si="1542"/>
        <v>3.7</v>
      </c>
      <c r="Q315" s="589">
        <f t="shared" si="1542"/>
        <v>2.6</v>
      </c>
      <c r="R315" s="589">
        <f t="shared" si="1542"/>
        <v>2.5</v>
      </c>
      <c r="S315" s="589">
        <f t="shared" si="1542"/>
        <v>3.5</v>
      </c>
      <c r="T315" s="589">
        <f t="shared" si="1542"/>
        <v>2.9</v>
      </c>
      <c r="U315" s="589">
        <f t="shared" si="1542"/>
        <v>2.1</v>
      </c>
      <c r="V315" s="589">
        <f t="shared" si="1542"/>
        <v>2.4</v>
      </c>
      <c r="W315" s="589">
        <f t="shared" si="1542"/>
        <v>2.6</v>
      </c>
      <c r="X315" s="589">
        <f t="shared" si="1542"/>
        <v>2.5</v>
      </c>
      <c r="Y315" s="589">
        <f t="shared" si="1542"/>
        <v>2.2000000000000002</v>
      </c>
      <c r="Z315" s="589">
        <f t="shared" si="1542"/>
        <v>1.7</v>
      </c>
      <c r="AA315" s="589">
        <f t="shared" si="1542"/>
        <v>2.8</v>
      </c>
      <c r="AB315" s="589">
        <f t="shared" si="1542"/>
        <v>2.1</v>
      </c>
      <c r="AC315" s="589">
        <f>AC326</f>
        <v>2.4</v>
      </c>
      <c r="AD315" s="110"/>
    </row>
    <row r="316" spans="1:74" x14ac:dyDescent="0.35">
      <c r="A316" s="191"/>
      <c r="B316" s="463" t="s">
        <v>410</v>
      </c>
      <c r="C316" s="317"/>
      <c r="D316" s="318"/>
      <c r="E316" s="318"/>
      <c r="F316" s="318"/>
      <c r="G316" s="436">
        <f t="shared" ref="G316" si="1543">IF(G315&lt;0,"",IF(C315&lt;0,"",G315/C315-1))</f>
        <v>2.941176470588247E-2</v>
      </c>
      <c r="H316" s="436">
        <f t="shared" ref="H316" si="1544">IF(H315&lt;0,"",IF(D315&lt;0,"",H315/D315-1))</f>
        <v>0.7</v>
      </c>
      <c r="I316" s="436">
        <f t="shared" ref="I316" si="1545">IF(I315&lt;0,"",IF(E315&lt;0,"",I315/E315-1))</f>
        <v>0.15999999999999992</v>
      </c>
      <c r="J316" s="436">
        <f t="shared" ref="J316" si="1546">IF(J315&lt;0,"",IF(F315&lt;0,"",J315/F315-1))</f>
        <v>3.2258064516129004E-2</v>
      </c>
      <c r="K316" s="436">
        <f t="shared" ref="K316" si="1547">IF(K315&lt;0,"",IF(G315&lt;0,"",K315/G315-1))</f>
        <v>-8.5714285714285632E-2</v>
      </c>
      <c r="L316" s="436">
        <f t="shared" ref="L316" si="1548">IF(L315&lt;0,"",IF(H315&lt;0,"",L315/H315-1))</f>
        <v>-0.17647058823529416</v>
      </c>
      <c r="M316" s="436">
        <f t="shared" ref="M316" si="1549">IF(M315&lt;0,"",IF(I315&lt;0,"",M315/I315-1))</f>
        <v>6.8965517241379448E-2</v>
      </c>
      <c r="N316" s="436">
        <f t="shared" ref="N316" si="1550">IF(N315&lt;0,"",IF(J315&lt;0,"",N315/J315-1))</f>
        <v>0.40625</v>
      </c>
      <c r="O316" s="436">
        <f t="shared" ref="O316" si="1551">IF(O315&lt;0,"",IF(K315&lt;0,"",O315/K315-1))</f>
        <v>0.125</v>
      </c>
      <c r="P316" s="436">
        <f t="shared" ref="P316" si="1552">IF(P315&lt;0,"",IF(L315&lt;0,"",P315/L315-1))</f>
        <v>0.32142857142857162</v>
      </c>
      <c r="Q316" s="436">
        <f t="shared" ref="Q316" si="1553">IF(Q315&lt;0,"",IF(M315&lt;0,"",Q315/M315-1))</f>
        <v>-0.16129032258064513</v>
      </c>
      <c r="R316" s="436">
        <f t="shared" ref="R316" si="1554">IF(R315&lt;0,"",IF(N315&lt;0,"",R315/N315-1))</f>
        <v>-0.44444444444444442</v>
      </c>
      <c r="S316" s="436">
        <f t="shared" ref="S316" si="1555">IF(S315&lt;0,"",IF(O315&lt;0,"",S315/O315-1))</f>
        <v>-2.777777777777779E-2</v>
      </c>
      <c r="T316" s="436">
        <f t="shared" ref="T316" si="1556">IF(T315&lt;0,"",IF(P315&lt;0,"",T315/P315-1))</f>
        <v>-0.21621621621621623</v>
      </c>
      <c r="U316" s="436">
        <f t="shared" ref="U316" si="1557">IF(U315&lt;0,"",IF(Q315&lt;0,"",U315/Q315-1))</f>
        <v>-0.19230769230769229</v>
      </c>
      <c r="V316" s="436">
        <f t="shared" ref="V316" si="1558">IF(V315&lt;0,"",IF(R315&lt;0,"",V315/R315-1))</f>
        <v>-4.0000000000000036E-2</v>
      </c>
      <c r="W316" s="436">
        <f t="shared" ref="W316" si="1559">IF(W315&lt;0,"",IF(S315&lt;0,"",W315/S315-1))</f>
        <v>-0.25714285714285712</v>
      </c>
      <c r="X316" s="436">
        <f t="shared" ref="X316" si="1560">IF(X315&lt;0,"",IF(T315&lt;0,"",X315/T315-1))</f>
        <v>-0.13793103448275856</v>
      </c>
      <c r="Y316" s="436">
        <f t="shared" ref="Y316" si="1561">IF(Y315&lt;0,"",IF(U315&lt;0,"",Y315/U315-1))</f>
        <v>4.7619047619047672E-2</v>
      </c>
      <c r="Z316" s="436">
        <f t="shared" ref="Z316" si="1562">IF(Z315&lt;0,"",IF(V315&lt;0,"",Z315/V315-1))</f>
        <v>-0.29166666666666663</v>
      </c>
      <c r="AA316" s="436">
        <f t="shared" ref="AA316" si="1563">IF(AA315&lt;0,"",IF(W315&lt;0,"",AA315/W315-1))</f>
        <v>7.6923076923076872E-2</v>
      </c>
      <c r="AB316" s="436">
        <f t="shared" ref="AB316" si="1564">IF(AB315&lt;0,"",IF(X315&lt;0,"",AB315/X315-1))</f>
        <v>-0.15999999999999992</v>
      </c>
      <c r="AC316" s="436">
        <f t="shared" ref="AC316" si="1565">IF(AC315&lt;0,"",IF(Y315&lt;0,"",AC315/Y315-1))</f>
        <v>9.0909090909090828E-2</v>
      </c>
      <c r="AD316" s="110"/>
    </row>
    <row r="317" spans="1:74" x14ac:dyDescent="0.35">
      <c r="A317" s="424"/>
      <c r="B317" s="463" t="s">
        <v>411</v>
      </c>
      <c r="C317" s="317"/>
      <c r="D317" s="318"/>
      <c r="E317" s="318"/>
      <c r="F317" s="318"/>
      <c r="G317" s="438">
        <f t="shared" ref="G317" si="1566">IF(G315&lt;0,"",IF(F315&lt;0,"",G315/F315-1))</f>
        <v>0.12903225806451601</v>
      </c>
      <c r="H317" s="438">
        <f t="shared" ref="H317" si="1567">IF(H315&lt;0,"",IF(G315&lt;0,"",H315/G315-1))</f>
        <v>-2.8571428571428581E-2</v>
      </c>
      <c r="I317" s="438">
        <f t="shared" ref="I317" si="1568">IF(I315&lt;0,"",IF(H315&lt;0,"",I315/H315-1))</f>
        <v>-0.1470588235294118</v>
      </c>
      <c r="J317" s="438">
        <f t="shared" ref="J317" si="1569">IF(J315&lt;0,"",IF(I315&lt;0,"",J315/I315-1))</f>
        <v>0.10344827586206895</v>
      </c>
      <c r="K317" s="438">
        <f t="shared" ref="K317" si="1570">IF(K315&lt;0,"",IF(J315&lt;0,"",K315/J315-1))</f>
        <v>0</v>
      </c>
      <c r="L317" s="438">
        <f t="shared" ref="L317" si="1571">IF(L315&lt;0,"",IF(K315&lt;0,"",L315/K315-1))</f>
        <v>-0.12500000000000011</v>
      </c>
      <c r="M317" s="438">
        <f t="shared" ref="M317" si="1572">IF(M315&lt;0,"",IF(L315&lt;0,"",M315/L315-1))</f>
        <v>0.10714285714285721</v>
      </c>
      <c r="N317" s="438">
        <f t="shared" ref="N317" si="1573">IF(N315&lt;0,"",IF(M315&lt;0,"",N315/M315-1))</f>
        <v>0.45161290322580649</v>
      </c>
      <c r="O317" s="438">
        <f t="shared" ref="O317" si="1574">IF(O315&lt;0,"",IF(N315&lt;0,"",O315/N315-1))</f>
        <v>-0.19999999999999996</v>
      </c>
      <c r="P317" s="438">
        <f t="shared" ref="P317" si="1575">IF(P315&lt;0,"",IF(O315&lt;0,"",P315/O315-1))</f>
        <v>2.7777777777777901E-2</v>
      </c>
      <c r="Q317" s="438">
        <f t="shared" ref="Q317" si="1576">IF(Q315&lt;0,"",IF(P315&lt;0,"",Q315/P315-1))</f>
        <v>-0.29729729729729726</v>
      </c>
      <c r="R317" s="438">
        <f t="shared" ref="R317" si="1577">IF(R315&lt;0,"",IF(Q315&lt;0,"",R315/Q315-1))</f>
        <v>-3.8461538461538547E-2</v>
      </c>
      <c r="S317" s="438">
        <f t="shared" ref="S317" si="1578">IF(S315&lt;0,"",IF(R315&lt;0,"",S315/R315-1))</f>
        <v>0.39999999999999991</v>
      </c>
      <c r="T317" s="438">
        <f t="shared" ref="T317" si="1579">IF(T315&lt;0,"",IF(S315&lt;0,"",T315/S315-1))</f>
        <v>-0.17142857142857149</v>
      </c>
      <c r="U317" s="438">
        <f t="shared" ref="U317" si="1580">IF(U315&lt;0,"",IF(T315&lt;0,"",U315/T315-1))</f>
        <v>-0.27586206896551724</v>
      </c>
      <c r="V317" s="438">
        <f t="shared" ref="V317" si="1581">IF(V315&lt;0,"",IF(U315&lt;0,"",V315/U315-1))</f>
        <v>0.14285714285714279</v>
      </c>
      <c r="W317" s="438">
        <f t="shared" ref="W317" si="1582">IF(W315&lt;0,"",IF(V315&lt;0,"",W315/V315-1))</f>
        <v>8.3333333333333481E-2</v>
      </c>
      <c r="X317" s="438">
        <f t="shared" ref="X317" si="1583">IF(X315&lt;0,"",IF(W315&lt;0,"",X315/W315-1))</f>
        <v>-3.8461538461538547E-2</v>
      </c>
      <c r="Y317" s="438">
        <f t="shared" ref="Y317" si="1584">IF(Y315&lt;0,"",IF(X315&lt;0,"",Y315/X315-1))</f>
        <v>-0.11999999999999988</v>
      </c>
      <c r="Z317" s="438">
        <f t="shared" ref="Z317" si="1585">IF(Z315&lt;0,"",IF(Y315&lt;0,"",Z315/Y315-1))</f>
        <v>-0.2272727272727274</v>
      </c>
      <c r="AA317" s="438">
        <f t="shared" ref="AA317" si="1586">IF(AA315&lt;0,"",IF(Z315&lt;0,"",AA315/Z315-1))</f>
        <v>0.64705882352941169</v>
      </c>
      <c r="AB317" s="438">
        <f t="shared" ref="AB317" si="1587">IF(AB315&lt;0,"",IF(AA315&lt;0,"",AB315/AA315-1))</f>
        <v>-0.24999999999999989</v>
      </c>
      <c r="AC317" s="438">
        <f t="shared" ref="AC317" si="1588">IF(AC315&lt;0,"",IF(AB315&lt;0,"",AC315/AB315-1))</f>
        <v>0.14285714285714279</v>
      </c>
      <c r="AD317" s="110"/>
    </row>
    <row r="318" spans="1:74" x14ac:dyDescent="0.35">
      <c r="A318" s="5"/>
      <c r="B318" s="322"/>
      <c r="C318" s="317"/>
      <c r="D318" s="318"/>
      <c r="E318" s="318"/>
      <c r="F318" s="318"/>
      <c r="G318" s="318"/>
      <c r="H318" s="318"/>
      <c r="I318" s="318"/>
      <c r="J318" s="318"/>
      <c r="K318" s="318"/>
      <c r="L318" s="318"/>
      <c r="M318" s="318"/>
      <c r="N318" s="318"/>
      <c r="O318" s="318"/>
      <c r="P318" s="318"/>
      <c r="Q318" s="110"/>
      <c r="R318" s="110"/>
      <c r="S318" s="318"/>
      <c r="T318" s="109"/>
      <c r="U318" s="110"/>
      <c r="V318" s="110"/>
      <c r="W318" s="110"/>
      <c r="X318" s="110"/>
      <c r="Y318" s="110"/>
      <c r="Z318" s="110"/>
      <c r="AA318" s="110"/>
      <c r="AB318" s="110"/>
      <c r="AC318" s="110"/>
      <c r="AD318" s="110"/>
    </row>
    <row r="319" spans="1:74" x14ac:dyDescent="0.35">
      <c r="A319" s="5"/>
      <c r="B319" s="322"/>
      <c r="C319" s="317"/>
      <c r="D319" s="318"/>
      <c r="E319" s="318"/>
      <c r="F319" s="318"/>
      <c r="G319" s="318"/>
      <c r="H319" s="318"/>
      <c r="I319" s="318"/>
      <c r="J319" s="318"/>
      <c r="K319" s="318"/>
      <c r="L319" s="318"/>
      <c r="M319" s="318"/>
      <c r="N319" s="318"/>
      <c r="O319" s="318"/>
      <c r="P319" s="318"/>
      <c r="Q319" s="110"/>
      <c r="R319" s="110"/>
      <c r="S319" s="318"/>
      <c r="T319" s="109"/>
      <c r="U319" s="110"/>
      <c r="V319" s="110"/>
      <c r="W319" s="110"/>
      <c r="X319" s="110"/>
      <c r="Y319" s="110"/>
      <c r="Z319" s="110"/>
      <c r="AA319" s="110"/>
      <c r="AB319" s="110"/>
      <c r="AC319" s="110"/>
      <c r="AD319" s="110"/>
    </row>
    <row r="320" spans="1:74" s="278" customFormat="1" x14ac:dyDescent="0.35">
      <c r="A320" s="5"/>
      <c r="B320" s="544" t="s">
        <v>405</v>
      </c>
      <c r="C320" s="544"/>
      <c r="D320" s="544"/>
      <c r="E320" s="544"/>
      <c r="F320" s="544"/>
      <c r="G320" s="544"/>
      <c r="H320" s="544"/>
      <c r="I320" s="544"/>
      <c r="J320" s="544"/>
      <c r="K320" s="544"/>
      <c r="L320" s="544"/>
      <c r="M320" s="544"/>
      <c r="N320" s="544"/>
      <c r="O320" s="544"/>
      <c r="P320" s="544"/>
      <c r="Q320" s="544"/>
      <c r="R320" s="544"/>
      <c r="S320" s="544"/>
      <c r="T320" s="544"/>
      <c r="U320" s="544"/>
      <c r="V320" s="544"/>
      <c r="W320" s="544"/>
      <c r="X320" s="544"/>
      <c r="Y320" s="544"/>
      <c r="Z320" s="544"/>
      <c r="AA320" s="544"/>
      <c r="AB320" s="544"/>
      <c r="AC320" s="544"/>
      <c r="AD320" s="544"/>
      <c r="AE320" s="544"/>
      <c r="AF320" s="544"/>
      <c r="AG320" s="544"/>
      <c r="AH320" s="544"/>
      <c r="AI320" s="544"/>
      <c r="AJ320" s="544"/>
      <c r="AK320" s="544"/>
      <c r="AL320" s="544"/>
      <c r="AM320" s="544"/>
      <c r="AN320" s="544"/>
      <c r="AO320" s="544"/>
      <c r="AP320" s="544"/>
      <c r="AQ320" s="544"/>
      <c r="AR320" s="544"/>
      <c r="AS320" s="544"/>
      <c r="AT320" s="544"/>
      <c r="AU320" s="544"/>
      <c r="AV320" s="544"/>
      <c r="AW320" s="544"/>
      <c r="AX320" s="544"/>
    </row>
    <row r="321" spans="2:47" x14ac:dyDescent="0.35">
      <c r="B321" s="70"/>
      <c r="C321" s="317"/>
      <c r="D321" s="318"/>
      <c r="E321" s="318"/>
      <c r="F321" s="318"/>
      <c r="G321" s="318"/>
      <c r="H321" s="318"/>
      <c r="I321" s="318"/>
      <c r="J321" s="318"/>
      <c r="K321" s="318"/>
      <c r="L321" s="318"/>
      <c r="M321" s="318"/>
      <c r="N321" s="318"/>
      <c r="O321" s="318"/>
      <c r="P321" s="318"/>
      <c r="Q321" s="110"/>
      <c r="R321" s="110"/>
      <c r="S321" s="318"/>
      <c r="T321" s="109"/>
      <c r="U321" s="110"/>
      <c r="V321" s="110"/>
      <c r="W321" s="110"/>
      <c r="X321" s="110"/>
      <c r="Y321" s="110"/>
      <c r="Z321" s="110"/>
      <c r="AA321" s="110"/>
      <c r="AB321" s="110"/>
      <c r="AC321" s="110"/>
      <c r="AD321" s="110"/>
    </row>
    <row r="322" spans="2:47" x14ac:dyDescent="0.35">
      <c r="B322" s="70" t="s">
        <v>253</v>
      </c>
      <c r="C322" s="317"/>
      <c r="D322" s="318"/>
      <c r="E322" s="318"/>
      <c r="F322" s="318"/>
      <c r="G322" s="318"/>
      <c r="H322" s="318"/>
      <c r="I322" s="318"/>
      <c r="J322" s="318"/>
      <c r="K322" s="318"/>
      <c r="L322" s="318"/>
      <c r="M322" s="318"/>
      <c r="N322" s="318"/>
      <c r="O322" s="318"/>
      <c r="P322" s="318"/>
      <c r="Q322" s="110"/>
      <c r="R322" s="110"/>
      <c r="S322" s="318"/>
      <c r="T322" s="109"/>
      <c r="U322" s="110"/>
      <c r="V322" s="110"/>
      <c r="W322" s="110"/>
      <c r="X322" s="110"/>
      <c r="Y322" s="110"/>
      <c r="Z322" s="110"/>
      <c r="AA322" s="110"/>
      <c r="AB322" s="110"/>
      <c r="AC322" s="110"/>
      <c r="AD322" s="110"/>
    </row>
    <row r="323" spans="2:47" x14ac:dyDescent="0.35">
      <c r="B323" s="70" t="s">
        <v>254</v>
      </c>
      <c r="C323" s="582">
        <v>2776</v>
      </c>
      <c r="D323" s="582">
        <v>3546</v>
      </c>
      <c r="E323" s="582">
        <v>3303</v>
      </c>
      <c r="F323" s="582">
        <v>2955</v>
      </c>
      <c r="G323" s="582">
        <v>2667</v>
      </c>
      <c r="H323" s="582">
        <v>2807</v>
      </c>
      <c r="I323" s="582">
        <v>3038</v>
      </c>
      <c r="J323" s="582">
        <v>3007</v>
      </c>
      <c r="K323" s="582">
        <v>3062</v>
      </c>
      <c r="L323" s="582">
        <v>3119</v>
      </c>
      <c r="M323" s="582">
        <v>2650</v>
      </c>
      <c r="N323" s="582">
        <v>2090</v>
      </c>
      <c r="O323" s="582">
        <v>2493</v>
      </c>
      <c r="P323" s="582">
        <v>2691</v>
      </c>
      <c r="Q323" s="582">
        <v>3137</v>
      </c>
      <c r="R323" s="582">
        <v>3490</v>
      </c>
      <c r="S323" s="582">
        <v>2846</v>
      </c>
      <c r="T323" s="582">
        <v>3055</v>
      </c>
      <c r="U323" s="582">
        <v>4038</v>
      </c>
      <c r="V323" s="582">
        <v>3927</v>
      </c>
      <c r="W323" s="582">
        <v>3247</v>
      </c>
      <c r="X323" s="582">
        <v>4263</v>
      </c>
      <c r="Y323" s="582">
        <v>4635</v>
      </c>
      <c r="Z323" s="582">
        <v>5557</v>
      </c>
      <c r="AA323" s="582">
        <v>3953</v>
      </c>
      <c r="AB323" s="582">
        <v>3817</v>
      </c>
      <c r="AC323" s="582">
        <v>4282</v>
      </c>
      <c r="AD323" s="323"/>
      <c r="AE323" s="323"/>
      <c r="AF323" s="323"/>
      <c r="AG323" s="323"/>
      <c r="AH323" s="323"/>
      <c r="AI323" s="323"/>
      <c r="AJ323" s="323"/>
      <c r="AK323" s="323"/>
      <c r="AL323" s="323"/>
      <c r="AM323" s="323"/>
      <c r="AN323" s="323"/>
      <c r="AO323" s="323"/>
      <c r="AP323" s="323"/>
      <c r="AQ323" s="323"/>
      <c r="AR323" s="323"/>
      <c r="AS323" s="323"/>
      <c r="AT323" s="323"/>
      <c r="AU323" s="323"/>
    </row>
    <row r="324" spans="2:47" x14ac:dyDescent="0.35">
      <c r="B324" s="70" t="s">
        <v>422</v>
      </c>
      <c r="C324" s="582">
        <v>9550</v>
      </c>
      <c r="D324" s="582">
        <v>7147</v>
      </c>
      <c r="E324" s="582">
        <v>8292</v>
      </c>
      <c r="F324" s="582">
        <v>9129</v>
      </c>
      <c r="G324" s="582">
        <v>9408</v>
      </c>
      <c r="H324" s="582">
        <v>9654</v>
      </c>
      <c r="I324" s="582">
        <v>8693</v>
      </c>
      <c r="J324" s="582">
        <v>9613</v>
      </c>
      <c r="K324" s="582">
        <v>9765</v>
      </c>
      <c r="L324" s="582">
        <v>8771</v>
      </c>
      <c r="M324" s="582">
        <v>8109</v>
      </c>
      <c r="N324" s="582">
        <v>9338</v>
      </c>
      <c r="O324" s="582">
        <v>8878</v>
      </c>
      <c r="P324" s="582">
        <v>9840</v>
      </c>
      <c r="Q324" s="582">
        <v>8270</v>
      </c>
      <c r="R324" s="582">
        <v>8709</v>
      </c>
      <c r="S324" s="582">
        <v>10015</v>
      </c>
      <c r="T324" s="582">
        <v>8928</v>
      </c>
      <c r="U324" s="582">
        <v>8390</v>
      </c>
      <c r="V324" s="582">
        <v>9492</v>
      </c>
      <c r="W324" s="582">
        <v>8470</v>
      </c>
      <c r="X324" s="582">
        <v>10594</v>
      </c>
      <c r="Y324" s="582">
        <v>10273</v>
      </c>
      <c r="Z324" s="582">
        <v>9268</v>
      </c>
      <c r="AA324" s="582">
        <v>11250</v>
      </c>
      <c r="AB324" s="582">
        <v>8079</v>
      </c>
      <c r="AC324" s="582">
        <v>10334</v>
      </c>
      <c r="AD324" s="323"/>
      <c r="AE324" s="323"/>
      <c r="AF324" s="323"/>
      <c r="AG324" s="323"/>
      <c r="AH324" s="323"/>
      <c r="AI324" s="323"/>
      <c r="AJ324" s="323"/>
      <c r="AK324" s="323"/>
      <c r="AL324" s="323"/>
      <c r="AM324" s="323"/>
      <c r="AN324" s="323"/>
      <c r="AO324" s="323"/>
      <c r="AP324" s="323"/>
      <c r="AQ324" s="323"/>
      <c r="AR324" s="323"/>
      <c r="AS324" s="323"/>
      <c r="AT324" s="323"/>
      <c r="AU324" s="323"/>
    </row>
    <row r="325" spans="2:47" x14ac:dyDescent="0.35">
      <c r="B325" s="70" t="s">
        <v>423</v>
      </c>
      <c r="C325" s="582">
        <v>12326</v>
      </c>
      <c r="D325" s="582">
        <v>10693</v>
      </c>
      <c r="E325" s="582">
        <v>11595</v>
      </c>
      <c r="F325" s="582">
        <v>12084</v>
      </c>
      <c r="G325" s="582">
        <v>12075</v>
      </c>
      <c r="H325" s="582">
        <v>12461</v>
      </c>
      <c r="I325" s="582">
        <v>11731</v>
      </c>
      <c r="J325" s="582">
        <v>12620</v>
      </c>
      <c r="K325" s="582">
        <v>12827</v>
      </c>
      <c r="L325" s="582">
        <v>11890</v>
      </c>
      <c r="M325" s="582">
        <v>10759</v>
      </c>
      <c r="N325" s="582">
        <v>11428</v>
      </c>
      <c r="O325" s="582">
        <v>11371</v>
      </c>
      <c r="P325" s="582">
        <v>12531</v>
      </c>
      <c r="Q325" s="582">
        <v>11407</v>
      </c>
      <c r="R325" s="582">
        <v>12199</v>
      </c>
      <c r="S325" s="582">
        <v>12861</v>
      </c>
      <c r="T325" s="582">
        <v>11983</v>
      </c>
      <c r="U325" s="582">
        <v>12428</v>
      </c>
      <c r="V325" s="582">
        <v>13419</v>
      </c>
      <c r="W325" s="582">
        <v>11717</v>
      </c>
      <c r="X325" s="582">
        <v>14857</v>
      </c>
      <c r="Y325" s="582">
        <v>14908</v>
      </c>
      <c r="Z325" s="582">
        <v>14825</v>
      </c>
      <c r="AA325" s="582">
        <v>15203</v>
      </c>
      <c r="AB325" s="582">
        <v>11896</v>
      </c>
      <c r="AC325" s="582">
        <v>14616</v>
      </c>
      <c r="AD325" s="323"/>
      <c r="AE325" s="323"/>
      <c r="AF325" s="323"/>
      <c r="AG325" s="323"/>
      <c r="AH325" s="323"/>
      <c r="AI325" s="323"/>
      <c r="AJ325" s="323"/>
      <c r="AK325" s="323"/>
      <c r="AL325" s="323"/>
      <c r="AM325" s="323"/>
      <c r="AN325" s="323"/>
      <c r="AO325" s="323"/>
      <c r="AP325" s="323"/>
      <c r="AQ325" s="323"/>
      <c r="AR325" s="323"/>
      <c r="AS325" s="323"/>
      <c r="AT325" s="323"/>
      <c r="AU325" s="323"/>
    </row>
    <row r="326" spans="2:47" x14ac:dyDescent="0.35">
      <c r="B326" s="70" t="s">
        <v>424</v>
      </c>
      <c r="C326" s="583">
        <v>3.4</v>
      </c>
      <c r="D326" s="583">
        <v>2</v>
      </c>
      <c r="E326" s="583">
        <v>2.5</v>
      </c>
      <c r="F326" s="583">
        <v>3.1</v>
      </c>
      <c r="G326" s="583">
        <v>3.5</v>
      </c>
      <c r="H326" s="583">
        <v>3.4</v>
      </c>
      <c r="I326" s="583">
        <v>2.9</v>
      </c>
      <c r="J326" s="583">
        <v>3.2</v>
      </c>
      <c r="K326" s="583">
        <v>3.2</v>
      </c>
      <c r="L326" s="583">
        <v>2.8</v>
      </c>
      <c r="M326" s="583">
        <v>3.1</v>
      </c>
      <c r="N326" s="583">
        <v>4.5</v>
      </c>
      <c r="O326" s="583">
        <v>3.6</v>
      </c>
      <c r="P326" s="583">
        <v>3.7</v>
      </c>
      <c r="Q326" s="583">
        <v>2.6</v>
      </c>
      <c r="R326" s="583">
        <v>2.5</v>
      </c>
      <c r="S326" s="583">
        <v>3.5</v>
      </c>
      <c r="T326" s="583">
        <v>2.9</v>
      </c>
      <c r="U326" s="583">
        <v>2.1</v>
      </c>
      <c r="V326" s="583">
        <v>2.4</v>
      </c>
      <c r="W326" s="583">
        <v>2.6</v>
      </c>
      <c r="X326" s="583">
        <v>2.5</v>
      </c>
      <c r="Y326" s="583">
        <v>2.2000000000000002</v>
      </c>
      <c r="Z326" s="583">
        <v>1.7</v>
      </c>
      <c r="AA326" s="583">
        <v>2.8</v>
      </c>
      <c r="AB326" s="583">
        <v>2.1</v>
      </c>
      <c r="AC326" s="583">
        <v>2.4</v>
      </c>
      <c r="AD326" s="450"/>
      <c r="AE326" s="450"/>
      <c r="AF326" s="450"/>
      <c r="AG326" s="450"/>
      <c r="AH326" s="450"/>
      <c r="AI326" s="450"/>
      <c r="AJ326" s="450"/>
      <c r="AK326" s="450"/>
      <c r="AL326" s="450"/>
      <c r="AM326" s="450"/>
      <c r="AN326" s="450"/>
      <c r="AO326" s="450"/>
      <c r="AP326" s="450"/>
      <c r="AQ326" s="450"/>
      <c r="AR326" s="450"/>
      <c r="AS326" s="450"/>
      <c r="AT326" s="450"/>
      <c r="AU326" s="450"/>
    </row>
    <row r="327" spans="2:47" x14ac:dyDescent="0.35">
      <c r="B327" s="70" t="s">
        <v>256</v>
      </c>
      <c r="C327" s="582">
        <v>2884</v>
      </c>
      <c r="D327" s="582">
        <v>3725</v>
      </c>
      <c r="E327" s="582">
        <v>2692</v>
      </c>
      <c r="F327" s="582">
        <v>2596</v>
      </c>
      <c r="G327" s="582">
        <v>2526</v>
      </c>
      <c r="H327" s="582">
        <v>2763</v>
      </c>
      <c r="I327" s="582">
        <v>3295</v>
      </c>
      <c r="J327" s="582">
        <v>3132</v>
      </c>
      <c r="K327" s="582">
        <v>2747</v>
      </c>
      <c r="L327" s="582">
        <v>2793</v>
      </c>
      <c r="M327" s="582">
        <v>3112</v>
      </c>
      <c r="N327" s="582">
        <v>3354</v>
      </c>
      <c r="O327" s="582">
        <v>3482</v>
      </c>
      <c r="P327" s="582">
        <v>3470</v>
      </c>
      <c r="Q327" s="582">
        <v>3367</v>
      </c>
      <c r="R327" s="582">
        <v>3572</v>
      </c>
      <c r="S327" s="582">
        <v>3332</v>
      </c>
      <c r="T327" s="582">
        <v>3240</v>
      </c>
      <c r="U327" s="582">
        <v>3370</v>
      </c>
      <c r="V327" s="582">
        <v>3089</v>
      </c>
      <c r="W327" s="582">
        <v>3204</v>
      </c>
      <c r="X327" s="582">
        <v>3410</v>
      </c>
      <c r="Y327" s="582">
        <v>3546</v>
      </c>
      <c r="Z327" s="582">
        <v>3213</v>
      </c>
      <c r="AA327" s="582">
        <v>3230</v>
      </c>
      <c r="AB327" s="582">
        <v>2929</v>
      </c>
      <c r="AC327" s="582">
        <v>3014</v>
      </c>
      <c r="AD327" s="323"/>
      <c r="AE327" s="323"/>
      <c r="AF327" s="323"/>
      <c r="AG327" s="323"/>
      <c r="AH327" s="323"/>
      <c r="AI327" s="323"/>
      <c r="AJ327" s="323"/>
      <c r="AK327" s="323"/>
      <c r="AL327" s="323"/>
      <c r="AM327" s="323"/>
      <c r="AN327" s="323"/>
      <c r="AO327" s="323"/>
      <c r="AP327" s="323"/>
      <c r="AQ327" s="323"/>
      <c r="AR327" s="323"/>
      <c r="AS327" s="323"/>
      <c r="AT327" s="323"/>
      <c r="AU327" s="323"/>
    </row>
    <row r="328" spans="2:47" x14ac:dyDescent="0.35">
      <c r="B328" s="70" t="s">
        <v>257</v>
      </c>
      <c r="C328" s="583">
        <v>0.89</v>
      </c>
      <c r="D328" s="583">
        <v>0.96</v>
      </c>
      <c r="E328" s="583">
        <v>1.17</v>
      </c>
      <c r="F328" s="583">
        <v>1.28</v>
      </c>
      <c r="G328" s="583">
        <v>1.33</v>
      </c>
      <c r="H328" s="583">
        <v>1.23</v>
      </c>
      <c r="I328" s="583">
        <v>1.23</v>
      </c>
      <c r="J328" s="583">
        <v>1.18</v>
      </c>
      <c r="K328" s="583">
        <v>1.21</v>
      </c>
      <c r="L328" s="583">
        <v>1.24</v>
      </c>
      <c r="M328" s="583">
        <v>1.3</v>
      </c>
      <c r="N328" s="583">
        <v>1.1599999999999999</v>
      </c>
      <c r="O328" s="583">
        <v>1.07</v>
      </c>
      <c r="P328" s="583">
        <v>1.1100000000000001</v>
      </c>
      <c r="Q328" s="583">
        <v>1.04</v>
      </c>
      <c r="R328" s="583">
        <v>1.06</v>
      </c>
      <c r="S328" s="583">
        <v>1.23</v>
      </c>
      <c r="T328" s="583">
        <v>1.1399999999999999</v>
      </c>
      <c r="U328" s="583">
        <v>1.08</v>
      </c>
      <c r="V328" s="583">
        <v>1.27</v>
      </c>
      <c r="W328" s="583">
        <v>1.08</v>
      </c>
      <c r="X328" s="583">
        <v>0.98</v>
      </c>
      <c r="Y328" s="583">
        <v>1.03</v>
      </c>
      <c r="Z328" s="583">
        <v>1.07</v>
      </c>
      <c r="AA328" s="583">
        <v>1.01</v>
      </c>
      <c r="AB328" s="583">
        <v>1.1100000000000001</v>
      </c>
      <c r="AC328" s="583">
        <v>1.26</v>
      </c>
      <c r="AD328" s="450"/>
      <c r="AE328" s="450"/>
      <c r="AF328" s="450"/>
      <c r="AG328" s="450"/>
      <c r="AH328" s="450"/>
      <c r="AI328" s="450"/>
      <c r="AJ328" s="450"/>
      <c r="AK328" s="450"/>
      <c r="AL328" s="450"/>
      <c r="AM328" s="450"/>
      <c r="AN328" s="450"/>
      <c r="AO328" s="450"/>
      <c r="AP328" s="450"/>
      <c r="AQ328" s="450"/>
      <c r="AR328" s="450"/>
      <c r="AS328" s="450"/>
      <c r="AT328" s="450"/>
      <c r="AU328" s="450"/>
    </row>
    <row r="329" spans="2:47" x14ac:dyDescent="0.35">
      <c r="B329" s="70" t="s">
        <v>250</v>
      </c>
      <c r="C329" s="581">
        <v>0.9</v>
      </c>
      <c r="D329" s="581">
        <v>0.9</v>
      </c>
      <c r="E329" s="581">
        <v>0.91</v>
      </c>
      <c r="F329" s="581">
        <v>0.92</v>
      </c>
      <c r="G329" s="581">
        <v>0.91</v>
      </c>
      <c r="H329" s="581">
        <v>0.91</v>
      </c>
      <c r="I329" s="581">
        <v>0.91</v>
      </c>
      <c r="J329" s="581">
        <v>0.93</v>
      </c>
      <c r="K329" s="581">
        <v>0.92</v>
      </c>
      <c r="L329" s="581">
        <v>0.9</v>
      </c>
      <c r="M329" s="581">
        <v>0.89</v>
      </c>
      <c r="N329" s="581">
        <v>0.86</v>
      </c>
      <c r="O329" s="581">
        <v>0.87</v>
      </c>
      <c r="P329" s="581">
        <v>0.91</v>
      </c>
      <c r="Q329" s="581">
        <v>0.92</v>
      </c>
      <c r="R329" s="581">
        <v>0.92</v>
      </c>
      <c r="S329" s="581">
        <v>0.92</v>
      </c>
      <c r="T329" s="581">
        <v>0.91</v>
      </c>
      <c r="U329" s="581">
        <v>0.91</v>
      </c>
      <c r="V329" s="581">
        <v>0.9</v>
      </c>
      <c r="W329" s="581">
        <v>0.9</v>
      </c>
      <c r="X329" s="581">
        <v>0.9</v>
      </c>
      <c r="Y329" s="581">
        <v>0.91</v>
      </c>
      <c r="Z329" s="581">
        <v>0.94</v>
      </c>
      <c r="AA329" s="581">
        <v>0.9</v>
      </c>
      <c r="AB329" s="581">
        <v>0.89</v>
      </c>
      <c r="AC329" s="581">
        <v>0.85</v>
      </c>
      <c r="AD329" s="468"/>
      <c r="AE329" s="468"/>
      <c r="AF329" s="468"/>
      <c r="AG329" s="468"/>
      <c r="AH329" s="468"/>
      <c r="AI329" s="468"/>
      <c r="AJ329" s="468"/>
      <c r="AK329" s="468"/>
      <c r="AL329" s="468"/>
      <c r="AM329" s="468"/>
      <c r="AN329" s="468"/>
      <c r="AO329" s="468"/>
      <c r="AP329" s="468"/>
      <c r="AQ329" s="468"/>
      <c r="AR329" s="468"/>
      <c r="AS329" s="468"/>
      <c r="AT329" s="468"/>
      <c r="AU329" s="468"/>
    </row>
    <row r="330" spans="2:47" x14ac:dyDescent="0.35">
      <c r="B330" s="70" t="s">
        <v>261</v>
      </c>
      <c r="C330" s="582">
        <v>76</v>
      </c>
      <c r="D330" s="582">
        <v>102</v>
      </c>
      <c r="E330" s="582">
        <v>92</v>
      </c>
      <c r="F330" s="582">
        <v>99</v>
      </c>
      <c r="G330" s="582">
        <v>99</v>
      </c>
      <c r="H330" s="582">
        <v>99</v>
      </c>
      <c r="I330" s="582">
        <v>119</v>
      </c>
      <c r="J330" s="582">
        <v>109</v>
      </c>
      <c r="K330" s="582">
        <v>97</v>
      </c>
      <c r="L330" s="582">
        <v>99</v>
      </c>
      <c r="M330" s="582">
        <v>117</v>
      </c>
      <c r="N330" s="582">
        <v>106</v>
      </c>
      <c r="O330" s="582">
        <v>104</v>
      </c>
      <c r="P330" s="582">
        <v>112</v>
      </c>
      <c r="Q330" s="582">
        <v>103</v>
      </c>
      <c r="R330" s="582">
        <v>113</v>
      </c>
      <c r="S330" s="582">
        <v>121</v>
      </c>
      <c r="T330" s="582">
        <v>108</v>
      </c>
      <c r="U330" s="582">
        <v>107</v>
      </c>
      <c r="V330" s="582">
        <v>114</v>
      </c>
      <c r="W330" s="582">
        <v>100</v>
      </c>
      <c r="X330" s="582">
        <v>97</v>
      </c>
      <c r="Y330" s="582">
        <v>108</v>
      </c>
      <c r="Z330" s="582">
        <v>104</v>
      </c>
      <c r="AA330" s="582">
        <v>93</v>
      </c>
      <c r="AB330" s="582">
        <v>93</v>
      </c>
      <c r="AC330" s="582">
        <v>104</v>
      </c>
      <c r="AD330" s="323"/>
      <c r="AE330" s="323"/>
      <c r="AF330" s="323"/>
      <c r="AG330" s="323"/>
      <c r="AH330" s="323"/>
      <c r="AI330" s="323"/>
      <c r="AJ330" s="323"/>
      <c r="AK330" s="323"/>
      <c r="AL330" s="323"/>
      <c r="AM330" s="323"/>
      <c r="AN330" s="323"/>
      <c r="AO330" s="323"/>
      <c r="AP330" s="323"/>
      <c r="AQ330" s="323"/>
      <c r="AR330" s="323"/>
      <c r="AS330" s="323"/>
      <c r="AT330" s="323"/>
      <c r="AU330" s="323"/>
    </row>
    <row r="331" spans="2:47" x14ac:dyDescent="0.35">
      <c r="B331" s="70" t="s">
        <v>425</v>
      </c>
      <c r="C331" s="582">
        <v>68</v>
      </c>
      <c r="D331" s="582">
        <v>92</v>
      </c>
      <c r="E331" s="582">
        <v>83</v>
      </c>
      <c r="F331" s="582">
        <v>89</v>
      </c>
      <c r="G331" s="582">
        <v>89</v>
      </c>
      <c r="H331" s="582">
        <v>89</v>
      </c>
      <c r="I331" s="582">
        <v>107</v>
      </c>
      <c r="J331" s="582">
        <v>98</v>
      </c>
      <c r="K331" s="582">
        <v>88</v>
      </c>
      <c r="L331" s="582">
        <v>89</v>
      </c>
      <c r="M331" s="582">
        <v>104</v>
      </c>
      <c r="N331" s="582">
        <v>96</v>
      </c>
      <c r="O331" s="582">
        <v>93</v>
      </c>
      <c r="P331" s="582">
        <v>101</v>
      </c>
      <c r="Q331" s="582">
        <v>93</v>
      </c>
      <c r="R331" s="582">
        <v>102</v>
      </c>
      <c r="S331" s="582">
        <v>109</v>
      </c>
      <c r="T331" s="582">
        <v>97</v>
      </c>
      <c r="U331" s="582">
        <v>96</v>
      </c>
      <c r="V331" s="582">
        <v>103</v>
      </c>
      <c r="W331" s="582">
        <v>90</v>
      </c>
      <c r="X331" s="582">
        <v>88</v>
      </c>
      <c r="Y331" s="582">
        <v>96</v>
      </c>
      <c r="Z331" s="582">
        <v>94</v>
      </c>
      <c r="AA331" s="582">
        <v>84</v>
      </c>
      <c r="AB331" s="582">
        <v>83</v>
      </c>
      <c r="AC331" s="582">
        <v>94</v>
      </c>
      <c r="AD331" s="323"/>
      <c r="AE331" s="323"/>
      <c r="AF331" s="323"/>
      <c r="AG331" s="323"/>
      <c r="AH331" s="323"/>
      <c r="AI331" s="323"/>
      <c r="AJ331" s="323"/>
      <c r="AK331" s="323"/>
      <c r="AL331" s="323"/>
      <c r="AM331" s="323"/>
      <c r="AN331" s="323"/>
      <c r="AO331" s="323"/>
      <c r="AP331" s="323"/>
      <c r="AQ331" s="323"/>
      <c r="AR331" s="323"/>
      <c r="AS331" s="323"/>
      <c r="AT331" s="323"/>
      <c r="AU331" s="323"/>
    </row>
    <row r="332" spans="2:47" x14ac:dyDescent="0.35">
      <c r="B332" s="70" t="s">
        <v>262</v>
      </c>
      <c r="C332" s="582">
        <v>72</v>
      </c>
      <c r="D332" s="582">
        <v>94</v>
      </c>
      <c r="E332" s="582">
        <v>99</v>
      </c>
      <c r="F332" s="582">
        <v>98</v>
      </c>
      <c r="G332" s="582">
        <v>91</v>
      </c>
      <c r="H332" s="582">
        <v>86</v>
      </c>
      <c r="I332" s="582">
        <v>114</v>
      </c>
      <c r="J332" s="582">
        <v>133</v>
      </c>
      <c r="K332" s="582">
        <v>96</v>
      </c>
      <c r="L332" s="582">
        <v>92</v>
      </c>
      <c r="M332" s="582">
        <v>126</v>
      </c>
      <c r="N332" s="582">
        <v>110</v>
      </c>
      <c r="O332" s="582">
        <v>103</v>
      </c>
      <c r="P332" s="582">
        <v>115</v>
      </c>
      <c r="Q332" s="582">
        <v>102</v>
      </c>
      <c r="R332" s="582">
        <v>113</v>
      </c>
      <c r="S332" s="582">
        <v>124</v>
      </c>
      <c r="T332" s="582">
        <v>108</v>
      </c>
      <c r="U332" s="582">
        <v>107</v>
      </c>
      <c r="V332" s="582">
        <v>105</v>
      </c>
      <c r="W332" s="582">
        <v>102</v>
      </c>
      <c r="X332" s="582">
        <v>96</v>
      </c>
      <c r="Y332" s="582">
        <v>106</v>
      </c>
      <c r="Z332" s="582">
        <v>109</v>
      </c>
      <c r="AA332" s="582">
        <v>83</v>
      </c>
      <c r="AB332" s="582">
        <v>89</v>
      </c>
      <c r="AC332" s="582">
        <v>112</v>
      </c>
      <c r="AD332" s="323"/>
      <c r="AE332" s="323"/>
      <c r="AF332" s="323"/>
      <c r="AG332" s="323"/>
      <c r="AH332" s="323"/>
      <c r="AI332" s="323"/>
      <c r="AJ332" s="323"/>
      <c r="AK332" s="323"/>
      <c r="AL332" s="323"/>
      <c r="AM332" s="323"/>
      <c r="AN332" s="323"/>
      <c r="AO332" s="323"/>
      <c r="AP332" s="323"/>
      <c r="AQ332" s="323"/>
      <c r="AR332" s="323"/>
      <c r="AS332" s="323"/>
      <c r="AT332" s="323"/>
      <c r="AU332" s="323"/>
    </row>
    <row r="333" spans="2:47" x14ac:dyDescent="0.35">
      <c r="B333" s="70" t="s">
        <v>263</v>
      </c>
      <c r="C333" s="582"/>
      <c r="D333" s="582"/>
      <c r="E333" s="582"/>
      <c r="F333" s="582"/>
      <c r="G333" s="582"/>
      <c r="H333" s="582"/>
      <c r="I333" s="582"/>
      <c r="J333" s="582"/>
      <c r="K333" s="582"/>
      <c r="L333" s="582"/>
      <c r="M333" s="582"/>
      <c r="N333" s="582"/>
      <c r="O333" s="582"/>
      <c r="P333" s="582"/>
      <c r="Q333" s="582"/>
      <c r="R333" s="582"/>
      <c r="S333" s="582"/>
      <c r="T333" s="582"/>
      <c r="U333" s="582"/>
      <c r="V333" s="582"/>
      <c r="W333" s="582"/>
      <c r="X333" s="582"/>
      <c r="Y333" s="582"/>
      <c r="Z333" s="582"/>
      <c r="AA333" s="582"/>
      <c r="AB333" s="582"/>
      <c r="AC333" s="582"/>
      <c r="AD333" s="317"/>
      <c r="AE333" s="317"/>
      <c r="AF333" s="317"/>
      <c r="AG333" s="317"/>
      <c r="AH333" s="317"/>
      <c r="AI333" s="317"/>
      <c r="AJ333" s="317"/>
      <c r="AK333" s="317"/>
      <c r="AL333" s="317"/>
      <c r="AM333" s="317"/>
      <c r="AN333" s="317"/>
      <c r="AO333" s="317"/>
      <c r="AP333" s="317"/>
      <c r="AQ333" s="317"/>
      <c r="AR333" s="317"/>
      <c r="AS333" s="317"/>
      <c r="AT333" s="317"/>
      <c r="AU333" s="317"/>
    </row>
    <row r="334" spans="2:47" x14ac:dyDescent="0.35">
      <c r="B334" s="70" t="s">
        <v>264</v>
      </c>
      <c r="C334" s="584">
        <v>1289</v>
      </c>
      <c r="D334" s="584">
        <v>1290</v>
      </c>
      <c r="E334" s="584">
        <v>1275</v>
      </c>
      <c r="F334" s="584">
        <v>1200</v>
      </c>
      <c r="G334" s="584">
        <v>1213</v>
      </c>
      <c r="H334" s="584">
        <v>1192</v>
      </c>
      <c r="I334" s="584">
        <v>1122</v>
      </c>
      <c r="J334" s="584">
        <v>1101</v>
      </c>
      <c r="K334" s="584">
        <v>1189</v>
      </c>
      <c r="L334" s="584">
        <v>1277</v>
      </c>
      <c r="M334" s="584">
        <v>1324</v>
      </c>
      <c r="N334" s="584">
        <v>1181</v>
      </c>
      <c r="O334" s="584">
        <v>1226</v>
      </c>
      <c r="P334" s="584">
        <v>1259</v>
      </c>
      <c r="Q334" s="584">
        <v>1281</v>
      </c>
      <c r="R334" s="584">
        <v>1277</v>
      </c>
      <c r="S334" s="584">
        <v>1330</v>
      </c>
      <c r="T334" s="584">
        <v>1300</v>
      </c>
      <c r="U334" s="584">
        <v>1206</v>
      </c>
      <c r="V334" s="584">
        <v>1232</v>
      </c>
      <c r="W334" s="584">
        <v>1310</v>
      </c>
      <c r="X334" s="584">
        <v>1319</v>
      </c>
      <c r="Y334" s="584">
        <v>1483</v>
      </c>
      <c r="Z334" s="584">
        <v>1476</v>
      </c>
      <c r="AA334" s="584">
        <v>1604</v>
      </c>
      <c r="AB334" s="584">
        <v>1728</v>
      </c>
      <c r="AC334" s="584">
        <v>1906</v>
      </c>
      <c r="AD334" s="469"/>
      <c r="AE334" s="469"/>
      <c r="AF334" s="469"/>
      <c r="AG334" s="469"/>
      <c r="AH334" s="469"/>
      <c r="AI334" s="469"/>
      <c r="AJ334" s="469"/>
      <c r="AK334" s="469"/>
      <c r="AL334" s="469"/>
      <c r="AM334" s="469"/>
      <c r="AN334" s="469"/>
      <c r="AO334" s="469"/>
      <c r="AP334" s="469"/>
      <c r="AQ334" s="469"/>
      <c r="AR334" s="469"/>
      <c r="AS334" s="469"/>
      <c r="AT334" s="469"/>
      <c r="AU334" s="469"/>
    </row>
    <row r="335" spans="2:47" x14ac:dyDescent="0.35">
      <c r="B335" s="70" t="s">
        <v>265</v>
      </c>
      <c r="C335" s="584"/>
      <c r="D335" s="584"/>
      <c r="E335" s="584"/>
      <c r="F335" s="584"/>
      <c r="G335" s="584"/>
      <c r="H335" s="584"/>
      <c r="I335" s="584"/>
      <c r="J335" s="584">
        <v>983</v>
      </c>
      <c r="K335" s="584">
        <v>754</v>
      </c>
      <c r="L335" s="584">
        <v>728</v>
      </c>
      <c r="M335" s="584">
        <v>669</v>
      </c>
      <c r="N335" s="584">
        <v>725</v>
      </c>
      <c r="O335" s="584">
        <v>793</v>
      </c>
      <c r="P335" s="584">
        <v>750</v>
      </c>
      <c r="Q335" s="584">
        <v>810</v>
      </c>
      <c r="R335" s="584">
        <v>792</v>
      </c>
      <c r="S335" s="584">
        <v>712</v>
      </c>
      <c r="T335" s="584">
        <v>771</v>
      </c>
      <c r="U335" s="584">
        <v>809</v>
      </c>
      <c r="V335" s="584">
        <v>763</v>
      </c>
      <c r="W335" s="584">
        <v>896</v>
      </c>
      <c r="X335" s="584">
        <v>960</v>
      </c>
      <c r="Y335" s="584">
        <v>925</v>
      </c>
      <c r="Z335" s="584">
        <v>767</v>
      </c>
      <c r="AA335" s="584">
        <v>970</v>
      </c>
      <c r="AB335" s="584">
        <v>1079</v>
      </c>
      <c r="AC335" s="584">
        <v>1050</v>
      </c>
      <c r="AD335" s="469"/>
      <c r="AE335" s="469"/>
      <c r="AF335" s="469"/>
      <c r="AG335" s="469"/>
      <c r="AH335" s="469"/>
      <c r="AI335" s="469"/>
      <c r="AJ335" s="469"/>
      <c r="AK335" s="469"/>
      <c r="AL335" s="469"/>
      <c r="AM335" s="469"/>
      <c r="AN335" s="469"/>
      <c r="AO335" s="469"/>
      <c r="AP335" s="469"/>
      <c r="AQ335" s="469"/>
      <c r="AR335" s="469"/>
      <c r="AS335" s="469"/>
      <c r="AT335" s="469"/>
      <c r="AU335" s="469"/>
    </row>
    <row r="336" spans="2:47" x14ac:dyDescent="0.35">
      <c r="B336" s="70" t="s">
        <v>426</v>
      </c>
      <c r="C336" s="584">
        <v>819</v>
      </c>
      <c r="D336" s="584">
        <v>796</v>
      </c>
      <c r="E336" s="584">
        <v>801</v>
      </c>
      <c r="F336" s="584">
        <v>781</v>
      </c>
      <c r="G336" s="584">
        <v>717</v>
      </c>
      <c r="H336" s="584">
        <v>761</v>
      </c>
      <c r="I336" s="584">
        <v>704</v>
      </c>
      <c r="J336" s="584">
        <v>748</v>
      </c>
      <c r="K336" s="584">
        <v>645</v>
      </c>
      <c r="L336" s="584">
        <v>634</v>
      </c>
      <c r="M336" s="584">
        <v>554</v>
      </c>
      <c r="N336" s="584">
        <v>637</v>
      </c>
      <c r="O336" s="584">
        <v>715</v>
      </c>
      <c r="P336" s="584">
        <v>646</v>
      </c>
      <c r="Q336" s="584">
        <v>726</v>
      </c>
      <c r="R336" s="584">
        <v>665</v>
      </c>
      <c r="S336" s="584">
        <v>598</v>
      </c>
      <c r="T336" s="584">
        <v>671</v>
      </c>
      <c r="U336" s="584">
        <v>713</v>
      </c>
      <c r="V336" s="584">
        <v>674</v>
      </c>
      <c r="W336" s="584">
        <v>823</v>
      </c>
      <c r="X336" s="584">
        <v>830</v>
      </c>
      <c r="Y336" s="584">
        <v>793</v>
      </c>
      <c r="Z336" s="584">
        <v>775</v>
      </c>
      <c r="AA336" s="584">
        <v>833</v>
      </c>
      <c r="AB336" s="584">
        <v>866</v>
      </c>
      <c r="AC336" s="584">
        <v>849</v>
      </c>
      <c r="AD336" s="469"/>
      <c r="AE336" s="469"/>
      <c r="AF336" s="469"/>
      <c r="AG336" s="469"/>
      <c r="AH336" s="469"/>
      <c r="AI336" s="469"/>
      <c r="AJ336" s="469"/>
      <c r="AK336" s="469"/>
      <c r="AL336" s="469"/>
      <c r="AM336" s="469"/>
      <c r="AN336" s="469"/>
      <c r="AO336" s="469"/>
      <c r="AP336" s="469"/>
      <c r="AQ336" s="469"/>
      <c r="AR336" s="469"/>
      <c r="AS336" s="469"/>
      <c r="AT336" s="469"/>
      <c r="AU336" s="469"/>
    </row>
    <row r="337" spans="2:75" x14ac:dyDescent="0.35">
      <c r="B337" s="70" t="s">
        <v>427</v>
      </c>
      <c r="C337" s="584">
        <v>56</v>
      </c>
      <c r="D337" s="584">
        <v>52</v>
      </c>
      <c r="E337" s="584">
        <v>60</v>
      </c>
      <c r="F337" s="584">
        <v>47</v>
      </c>
      <c r="G337" s="584">
        <v>44</v>
      </c>
      <c r="H337" s="584">
        <v>41</v>
      </c>
      <c r="I337" s="584">
        <v>43</v>
      </c>
      <c r="J337" s="584">
        <v>54</v>
      </c>
      <c r="K337" s="584">
        <v>46</v>
      </c>
      <c r="L337" s="584">
        <v>45</v>
      </c>
      <c r="M337" s="584">
        <v>70</v>
      </c>
      <c r="N337" s="584">
        <v>49</v>
      </c>
      <c r="O337" s="584">
        <v>51</v>
      </c>
      <c r="P337" s="584">
        <v>52</v>
      </c>
      <c r="Q337" s="584">
        <v>53</v>
      </c>
      <c r="R337" s="584">
        <v>50</v>
      </c>
      <c r="S337" s="584">
        <v>67</v>
      </c>
      <c r="T337" s="584">
        <v>57</v>
      </c>
      <c r="U337" s="584">
        <v>49</v>
      </c>
      <c r="V337" s="584">
        <v>49</v>
      </c>
      <c r="W337" s="584">
        <v>60</v>
      </c>
      <c r="X337" s="584">
        <v>57</v>
      </c>
      <c r="Y337" s="584">
        <v>73</v>
      </c>
      <c r="Z337" s="584">
        <v>73</v>
      </c>
      <c r="AA337" s="584">
        <v>76</v>
      </c>
      <c r="AB337" s="584">
        <v>86</v>
      </c>
      <c r="AC337" s="584">
        <v>105</v>
      </c>
      <c r="AD337" s="469"/>
      <c r="AE337" s="469"/>
      <c r="AF337" s="469"/>
      <c r="AG337" s="469"/>
      <c r="AH337" s="469"/>
      <c r="AI337" s="469"/>
      <c r="AJ337" s="469"/>
      <c r="AK337" s="469"/>
      <c r="AL337" s="469"/>
      <c r="AM337" s="469"/>
      <c r="AN337" s="469"/>
      <c r="AO337" s="469"/>
      <c r="AP337" s="469"/>
      <c r="AQ337" s="469"/>
      <c r="AR337" s="469"/>
      <c r="AS337" s="469"/>
      <c r="AT337" s="469"/>
      <c r="AU337" s="469"/>
    </row>
    <row r="338" spans="2:75" x14ac:dyDescent="0.35">
      <c r="B338" s="70" t="s">
        <v>266</v>
      </c>
      <c r="C338" s="584">
        <v>875</v>
      </c>
      <c r="D338" s="584">
        <v>848</v>
      </c>
      <c r="E338" s="584">
        <v>861</v>
      </c>
      <c r="F338" s="584">
        <v>828</v>
      </c>
      <c r="G338" s="584">
        <v>761</v>
      </c>
      <c r="H338" s="584">
        <v>802</v>
      </c>
      <c r="I338" s="584">
        <v>747</v>
      </c>
      <c r="J338" s="584">
        <v>802</v>
      </c>
      <c r="K338" s="584">
        <v>691</v>
      </c>
      <c r="L338" s="584">
        <v>679</v>
      </c>
      <c r="M338" s="584">
        <v>624</v>
      </c>
      <c r="N338" s="584">
        <v>686</v>
      </c>
      <c r="O338" s="584">
        <v>766</v>
      </c>
      <c r="P338" s="584">
        <v>698</v>
      </c>
      <c r="Q338" s="584">
        <v>779</v>
      </c>
      <c r="R338" s="584">
        <v>715</v>
      </c>
      <c r="S338" s="584">
        <v>665</v>
      </c>
      <c r="T338" s="584">
        <v>728</v>
      </c>
      <c r="U338" s="584">
        <v>762</v>
      </c>
      <c r="V338" s="584">
        <v>723</v>
      </c>
      <c r="W338" s="584">
        <v>883</v>
      </c>
      <c r="X338" s="584">
        <v>887</v>
      </c>
      <c r="Y338" s="584">
        <v>866</v>
      </c>
      <c r="Z338" s="584">
        <v>848</v>
      </c>
      <c r="AA338" s="584">
        <v>909</v>
      </c>
      <c r="AB338" s="584">
        <v>952</v>
      </c>
      <c r="AC338" s="584">
        <v>954</v>
      </c>
      <c r="AD338" s="469"/>
      <c r="AE338" s="469"/>
      <c r="AF338" s="469"/>
      <c r="AG338" s="469"/>
      <c r="AH338" s="469"/>
      <c r="AI338" s="469"/>
      <c r="AJ338" s="469"/>
      <c r="AK338" s="469"/>
      <c r="AL338" s="469"/>
      <c r="AM338" s="469"/>
      <c r="AN338" s="469"/>
      <c r="AO338" s="469"/>
      <c r="AP338" s="469"/>
      <c r="AQ338" s="469"/>
      <c r="AR338" s="469"/>
      <c r="AS338" s="469"/>
      <c r="AT338" s="469"/>
      <c r="AU338" s="469"/>
    </row>
    <row r="339" spans="2:75" x14ac:dyDescent="0.35">
      <c r="B339" s="70" t="s">
        <v>267</v>
      </c>
      <c r="C339" s="584">
        <v>1233</v>
      </c>
      <c r="D339" s="584">
        <v>941</v>
      </c>
      <c r="E339" s="584">
        <v>1149</v>
      </c>
      <c r="F339" s="584">
        <v>955</v>
      </c>
      <c r="G339" s="584">
        <v>988</v>
      </c>
      <c r="H339" s="584">
        <v>1022</v>
      </c>
      <c r="I339" s="584">
        <v>922</v>
      </c>
      <c r="J339" s="584">
        <v>1024</v>
      </c>
      <c r="K339" s="584">
        <v>1116</v>
      </c>
      <c r="L339" s="584">
        <v>1090</v>
      </c>
      <c r="M339" s="584">
        <v>815</v>
      </c>
      <c r="N339" s="584">
        <v>948</v>
      </c>
      <c r="O339" s="584">
        <v>973</v>
      </c>
      <c r="P339" s="584">
        <v>922</v>
      </c>
      <c r="Q339" s="584">
        <v>944</v>
      </c>
      <c r="R339" s="584">
        <v>990</v>
      </c>
      <c r="S339" s="584">
        <v>914</v>
      </c>
      <c r="T339" s="584">
        <v>1003</v>
      </c>
      <c r="U339" s="584">
        <v>993</v>
      </c>
      <c r="V339" s="584">
        <v>1114</v>
      </c>
      <c r="W339" s="584">
        <v>1010</v>
      </c>
      <c r="X339" s="584">
        <v>1077</v>
      </c>
      <c r="Y339" s="584">
        <v>1021</v>
      </c>
      <c r="Z339" s="584">
        <v>1006</v>
      </c>
      <c r="AA339" s="584">
        <v>1054</v>
      </c>
      <c r="AB339" s="584">
        <v>1123</v>
      </c>
      <c r="AC339" s="584">
        <v>1054</v>
      </c>
      <c r="AD339" s="469"/>
      <c r="AE339" s="469"/>
      <c r="AF339" s="469"/>
      <c r="AG339" s="469"/>
      <c r="AH339" s="469"/>
      <c r="AI339" s="469"/>
      <c r="AJ339" s="469"/>
      <c r="AK339" s="469"/>
      <c r="AL339" s="469"/>
      <c r="AM339" s="469"/>
      <c r="AN339" s="469"/>
      <c r="AO339" s="469"/>
      <c r="AP339" s="469"/>
      <c r="AQ339" s="469"/>
      <c r="AR339" s="469"/>
      <c r="AS339" s="469"/>
      <c r="AT339" s="469"/>
      <c r="AU339" s="469"/>
    </row>
    <row r="340" spans="2:75" x14ac:dyDescent="0.35">
      <c r="B340" s="70"/>
      <c r="C340" s="110"/>
      <c r="D340" s="110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110"/>
      <c r="V340" s="110"/>
      <c r="W340" s="110"/>
      <c r="X340" s="110"/>
      <c r="Y340" s="110"/>
      <c r="Z340" s="110"/>
      <c r="AA340" s="110"/>
      <c r="AB340" s="110"/>
      <c r="AC340" s="110"/>
      <c r="AD340" s="110"/>
    </row>
    <row r="341" spans="2:75" x14ac:dyDescent="0.35">
      <c r="B341" s="70"/>
      <c r="C341" s="110"/>
      <c r="D341" s="110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110"/>
      <c r="V341" s="110"/>
      <c r="W341" s="110"/>
      <c r="X341" s="110"/>
      <c r="Y341" s="110"/>
      <c r="Z341" s="110"/>
      <c r="AA341" s="110"/>
      <c r="AB341" s="110"/>
      <c r="AC341" s="110"/>
      <c r="AD341" s="110"/>
    </row>
    <row r="342" spans="2:75" x14ac:dyDescent="0.35">
      <c r="B342" s="70"/>
      <c r="C342" s="110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  <c r="Z342" s="110"/>
      <c r="AA342" s="110"/>
      <c r="AB342" s="110"/>
      <c r="AC342" s="110"/>
      <c r="AD342" s="110"/>
    </row>
    <row r="343" spans="2:75" x14ac:dyDescent="0.35">
      <c r="B343" s="70" t="s">
        <v>89</v>
      </c>
      <c r="C343" s="583">
        <v>92.9</v>
      </c>
      <c r="D343" s="583">
        <v>121.2</v>
      </c>
      <c r="E343" s="583">
        <v>126.5</v>
      </c>
      <c r="F343" s="583">
        <v>117.2</v>
      </c>
      <c r="G343" s="583">
        <v>110.3</v>
      </c>
      <c r="H343" s="583">
        <v>103</v>
      </c>
      <c r="I343" s="583">
        <v>127.6</v>
      </c>
      <c r="J343" s="583">
        <v>146.19999999999999</v>
      </c>
      <c r="K343" s="583">
        <v>114.7</v>
      </c>
      <c r="L343" s="583">
        <v>116.9</v>
      </c>
      <c r="M343" s="583">
        <v>167.6</v>
      </c>
      <c r="N343" s="583">
        <v>129.9</v>
      </c>
      <c r="O343" s="583">
        <v>126.9</v>
      </c>
      <c r="P343" s="583">
        <v>145.1</v>
      </c>
      <c r="Q343" s="583">
        <v>130.19999999999999</v>
      </c>
      <c r="R343" s="583">
        <v>145.19999999999999</v>
      </c>
      <c r="S343" s="583">
        <v>165</v>
      </c>
      <c r="T343" s="583">
        <v>140.80000000000001</v>
      </c>
      <c r="U343" s="583">
        <v>129.69999999999999</v>
      </c>
      <c r="V343" s="583">
        <v>128.6</v>
      </c>
      <c r="W343" s="583">
        <v>134.1</v>
      </c>
      <c r="X343" s="583">
        <v>127</v>
      </c>
      <c r="Y343" s="583">
        <v>156.6</v>
      </c>
      <c r="Z343" s="583">
        <v>161.5</v>
      </c>
      <c r="AA343" s="583">
        <v>132.5</v>
      </c>
      <c r="AB343" s="583">
        <v>154.1</v>
      </c>
      <c r="AC343" s="583">
        <v>214.1</v>
      </c>
      <c r="AD343" s="324"/>
      <c r="AE343" s="324"/>
      <c r="AF343" s="324"/>
      <c r="AG343" s="324"/>
      <c r="AH343" s="324"/>
      <c r="AI343" s="324"/>
      <c r="AJ343" s="324"/>
      <c r="AK343" s="324"/>
      <c r="AL343" s="324"/>
      <c r="AM343" s="324"/>
      <c r="AN343" s="324"/>
      <c r="AO343" s="324"/>
      <c r="AP343" s="324"/>
      <c r="AQ343" s="324"/>
      <c r="AR343" s="324"/>
      <c r="AS343" s="324"/>
      <c r="AT343" s="324"/>
      <c r="AU343" s="324"/>
      <c r="AV343" s="324"/>
      <c r="AW343" s="324"/>
      <c r="AX343" s="324"/>
      <c r="AY343" s="324"/>
      <c r="AZ343" s="324"/>
      <c r="BA343" s="324"/>
      <c r="BB343" s="324"/>
      <c r="BC343" s="324"/>
      <c r="BD343" s="324"/>
      <c r="BE343" s="324"/>
      <c r="BF343" s="324"/>
      <c r="BG343" s="324"/>
      <c r="BH343" s="324"/>
      <c r="BI343" s="324"/>
      <c r="BJ343" s="324"/>
      <c r="BK343" s="324"/>
      <c r="BL343" s="324"/>
      <c r="BM343" s="324"/>
      <c r="BN343" s="324"/>
      <c r="BO343" s="324"/>
      <c r="BP343" s="324"/>
      <c r="BQ343" s="324"/>
      <c r="BR343" s="324"/>
      <c r="BS343" s="324"/>
      <c r="BT343" s="324"/>
      <c r="BU343" s="324"/>
      <c r="BV343" s="324"/>
      <c r="BW343" s="324"/>
    </row>
    <row r="344" spans="2:75" x14ac:dyDescent="0.35">
      <c r="B344" s="70" t="s">
        <v>358</v>
      </c>
      <c r="C344" s="583">
        <v>66.900000000000006</v>
      </c>
      <c r="D344" s="583">
        <v>81.2</v>
      </c>
      <c r="E344" s="583">
        <v>95.2</v>
      </c>
      <c r="F344" s="583">
        <v>82.2</v>
      </c>
      <c r="G344" s="583">
        <v>71.2</v>
      </c>
      <c r="H344" s="583">
        <v>67.8</v>
      </c>
      <c r="I344" s="583">
        <v>84.6</v>
      </c>
      <c r="J344" s="583">
        <v>130.5</v>
      </c>
      <c r="K344" s="583">
        <v>72.7</v>
      </c>
      <c r="L344" s="583">
        <v>66.5</v>
      </c>
      <c r="M344" s="583">
        <v>84.6</v>
      </c>
      <c r="N344" s="583">
        <v>79.400000000000006</v>
      </c>
      <c r="O344" s="583">
        <v>81.900000000000006</v>
      </c>
      <c r="P344" s="583">
        <v>86.1</v>
      </c>
      <c r="Q344" s="583">
        <v>82.2</v>
      </c>
      <c r="R344" s="583">
        <v>89.9</v>
      </c>
      <c r="S344" s="583">
        <v>88.2</v>
      </c>
      <c r="T344" s="583">
        <v>83.3</v>
      </c>
      <c r="U344" s="583">
        <v>87</v>
      </c>
      <c r="V344" s="583">
        <v>79.5</v>
      </c>
      <c r="W344" s="583">
        <v>91.6</v>
      </c>
      <c r="X344" s="583">
        <v>92.3</v>
      </c>
      <c r="Y344" s="583">
        <v>97.6</v>
      </c>
      <c r="Z344" s="583">
        <v>84</v>
      </c>
      <c r="AA344" s="583">
        <v>80.099999999999994</v>
      </c>
      <c r="AB344" s="583">
        <v>96.1</v>
      </c>
      <c r="AC344" s="583">
        <v>117.7</v>
      </c>
      <c r="AD344" s="324"/>
      <c r="AE344" s="324"/>
      <c r="AF344" s="324"/>
      <c r="AG344" s="324"/>
      <c r="AH344" s="324"/>
      <c r="AI344" s="324"/>
      <c r="AJ344" s="324"/>
      <c r="AK344" s="324"/>
      <c r="AL344" s="324"/>
      <c r="AM344" s="324"/>
      <c r="AN344" s="324"/>
      <c r="AO344" s="324"/>
      <c r="AP344" s="324"/>
      <c r="AQ344" s="324"/>
      <c r="AR344" s="324"/>
      <c r="AS344" s="324"/>
      <c r="AT344" s="324"/>
      <c r="AU344" s="324"/>
      <c r="AV344" s="324"/>
      <c r="AW344" s="324"/>
      <c r="AX344" s="324"/>
      <c r="AY344" s="324"/>
      <c r="AZ344" s="324"/>
      <c r="BA344" s="324"/>
      <c r="BB344" s="324"/>
      <c r="BC344" s="324"/>
      <c r="BD344" s="324"/>
      <c r="BE344" s="324"/>
      <c r="BF344" s="324"/>
      <c r="BG344" s="324"/>
      <c r="BH344" s="324"/>
      <c r="BI344" s="324"/>
      <c r="BJ344" s="324"/>
      <c r="BK344" s="324"/>
      <c r="BL344" s="324"/>
      <c r="BM344" s="324"/>
      <c r="BN344" s="324"/>
      <c r="BO344" s="324"/>
      <c r="BP344" s="324"/>
      <c r="BQ344" s="324"/>
      <c r="BR344" s="324"/>
      <c r="BS344" s="324"/>
      <c r="BT344" s="324"/>
      <c r="BU344" s="324"/>
      <c r="BV344" s="324"/>
      <c r="BW344" s="324"/>
    </row>
    <row r="345" spans="2:75" x14ac:dyDescent="0.35">
      <c r="B345" s="70" t="s">
        <v>359</v>
      </c>
      <c r="C345" s="583">
        <v>19.5</v>
      </c>
      <c r="D345" s="583">
        <v>30.9</v>
      </c>
      <c r="E345" s="583">
        <v>24.5</v>
      </c>
      <c r="F345" s="583">
        <v>25.7</v>
      </c>
      <c r="G345" s="583">
        <v>27.7</v>
      </c>
      <c r="H345" s="583">
        <v>27.8</v>
      </c>
      <c r="I345" s="583">
        <v>32.4</v>
      </c>
      <c r="J345" s="583">
        <v>29.6</v>
      </c>
      <c r="K345" s="583">
        <v>23.3</v>
      </c>
      <c r="L345" s="583">
        <v>23.2</v>
      </c>
      <c r="M345" s="583">
        <v>32.299999999999997</v>
      </c>
      <c r="N345" s="583">
        <v>29.7</v>
      </c>
      <c r="O345" s="583">
        <v>30.9</v>
      </c>
      <c r="P345" s="583">
        <v>36.1</v>
      </c>
      <c r="Q345" s="583">
        <v>31</v>
      </c>
      <c r="R345" s="583">
        <v>34.6</v>
      </c>
      <c r="S345" s="583">
        <v>34.299999999999997</v>
      </c>
      <c r="T345" s="583">
        <v>38.200000000000003</v>
      </c>
      <c r="U345" s="583">
        <v>32.5</v>
      </c>
      <c r="V345" s="583">
        <v>30.1</v>
      </c>
      <c r="W345" s="583">
        <v>33.299999999999997</v>
      </c>
      <c r="X345" s="583">
        <v>34.299999999999997</v>
      </c>
      <c r="Y345" s="583">
        <v>39.9</v>
      </c>
      <c r="Z345" s="583">
        <v>41.5</v>
      </c>
      <c r="AA345" s="583">
        <v>35.1</v>
      </c>
      <c r="AB345" s="583">
        <v>37.700000000000003</v>
      </c>
      <c r="AC345" s="583">
        <v>46.2</v>
      </c>
      <c r="AD345" s="324"/>
      <c r="AE345" s="324"/>
      <c r="AF345" s="324"/>
      <c r="AG345" s="324"/>
      <c r="AH345" s="324"/>
      <c r="AI345" s="324"/>
      <c r="AJ345" s="324"/>
      <c r="AK345" s="324"/>
      <c r="AL345" s="324"/>
      <c r="AM345" s="324"/>
      <c r="AN345" s="324"/>
      <c r="AO345" s="324"/>
      <c r="AP345" s="324"/>
      <c r="AQ345" s="324"/>
      <c r="AR345" s="324"/>
      <c r="AS345" s="324"/>
      <c r="AT345" s="324"/>
      <c r="AU345" s="324"/>
      <c r="AV345" s="324"/>
      <c r="AW345" s="324"/>
      <c r="AX345" s="324"/>
      <c r="AY345" s="324"/>
      <c r="AZ345" s="324"/>
      <c r="BA345" s="324"/>
      <c r="BB345" s="324"/>
      <c r="BC345" s="324"/>
      <c r="BD345" s="324"/>
      <c r="BE345" s="324"/>
      <c r="BF345" s="324"/>
      <c r="BG345" s="324"/>
      <c r="BH345" s="324"/>
      <c r="BI345" s="324"/>
      <c r="BJ345" s="324"/>
      <c r="BK345" s="324"/>
      <c r="BL345" s="324"/>
      <c r="BM345" s="324"/>
      <c r="BN345" s="324"/>
      <c r="BO345" s="324"/>
      <c r="BP345" s="324"/>
      <c r="BQ345" s="324"/>
      <c r="BR345" s="324"/>
      <c r="BS345" s="324"/>
      <c r="BT345" s="324"/>
      <c r="BU345" s="324"/>
      <c r="BV345" s="324"/>
      <c r="BW345" s="324"/>
    </row>
    <row r="346" spans="2:75" x14ac:dyDescent="0.35">
      <c r="B346" s="70" t="s">
        <v>85</v>
      </c>
      <c r="C346" s="583">
        <v>0</v>
      </c>
      <c r="D346" s="583">
        <v>0</v>
      </c>
      <c r="E346" s="583">
        <v>0</v>
      </c>
      <c r="F346" s="583">
        <v>0</v>
      </c>
      <c r="G346" s="583">
        <v>0</v>
      </c>
      <c r="H346" s="583">
        <v>0</v>
      </c>
      <c r="I346" s="583">
        <v>0</v>
      </c>
      <c r="J346" s="583">
        <v>0</v>
      </c>
      <c r="K346" s="583">
        <v>0</v>
      </c>
      <c r="L346" s="583">
        <v>0</v>
      </c>
      <c r="M346" s="583">
        <v>0</v>
      </c>
      <c r="N346" s="583">
        <v>0</v>
      </c>
      <c r="O346" s="583">
        <v>0</v>
      </c>
      <c r="P346" s="583">
        <v>0</v>
      </c>
      <c r="Q346" s="583">
        <v>0</v>
      </c>
      <c r="R346" s="583">
        <v>0</v>
      </c>
      <c r="S346" s="583">
        <v>0</v>
      </c>
      <c r="T346" s="583">
        <v>0</v>
      </c>
      <c r="U346" s="583">
        <v>0</v>
      </c>
      <c r="V346" s="583">
        <v>0</v>
      </c>
      <c r="W346" s="583">
        <v>0</v>
      </c>
      <c r="X346" s="583">
        <v>0</v>
      </c>
      <c r="Y346" s="583">
        <v>0</v>
      </c>
      <c r="Z346" s="583">
        <v>0</v>
      </c>
      <c r="AA346" s="583">
        <v>0</v>
      </c>
      <c r="AB346" s="583">
        <v>0</v>
      </c>
      <c r="AC346" s="583"/>
      <c r="AD346" s="324"/>
      <c r="AE346" s="324"/>
      <c r="AF346" s="324"/>
      <c r="AG346" s="324"/>
      <c r="AH346" s="324"/>
      <c r="AI346" s="324"/>
      <c r="AJ346" s="324"/>
      <c r="AK346" s="324"/>
      <c r="AL346" s="324"/>
      <c r="AM346" s="324"/>
      <c r="AN346" s="324"/>
      <c r="AO346" s="324"/>
      <c r="AP346" s="324"/>
      <c r="AQ346" s="324"/>
      <c r="AR346" s="324"/>
      <c r="AS346" s="324"/>
      <c r="AT346" s="324"/>
      <c r="AU346" s="324"/>
      <c r="AV346" s="324"/>
      <c r="AW346" s="324"/>
      <c r="AX346" s="324"/>
      <c r="AY346" s="324"/>
      <c r="AZ346" s="324"/>
      <c r="BA346" s="324"/>
      <c r="BB346" s="324"/>
      <c r="BC346" s="324"/>
      <c r="BD346" s="324"/>
      <c r="BE346" s="324"/>
      <c r="BF346" s="324"/>
      <c r="BG346" s="324"/>
      <c r="BH346" s="324"/>
      <c r="BI346" s="324"/>
      <c r="BJ346" s="324"/>
      <c r="BK346" s="324"/>
      <c r="BL346" s="324"/>
      <c r="BM346" s="324"/>
      <c r="BN346" s="324"/>
      <c r="BO346" s="324"/>
      <c r="BP346" s="324"/>
      <c r="BQ346" s="324"/>
      <c r="BR346" s="324"/>
      <c r="BS346" s="324"/>
      <c r="BT346" s="324"/>
      <c r="BU346" s="324"/>
      <c r="BV346" s="324"/>
      <c r="BW346" s="324"/>
    </row>
    <row r="347" spans="2:75" x14ac:dyDescent="0.35">
      <c r="B347" s="70" t="s">
        <v>361</v>
      </c>
      <c r="C347" s="583"/>
      <c r="D347" s="583"/>
      <c r="E347" s="583"/>
      <c r="F347" s="583">
        <v>0</v>
      </c>
      <c r="G347" s="583"/>
      <c r="H347" s="583"/>
      <c r="I347" s="583"/>
      <c r="J347" s="583">
        <v>0.8</v>
      </c>
      <c r="K347" s="583"/>
      <c r="L347" s="583"/>
      <c r="M347" s="583">
        <v>0</v>
      </c>
      <c r="N347" s="583"/>
      <c r="O347" s="583">
        <v>0</v>
      </c>
      <c r="P347" s="583">
        <v>0</v>
      </c>
      <c r="Q347" s="583"/>
      <c r="R347" s="583">
        <v>0</v>
      </c>
      <c r="S347" s="583"/>
      <c r="T347" s="583"/>
      <c r="U347" s="583"/>
      <c r="V347" s="583"/>
      <c r="W347" s="583"/>
      <c r="X347" s="583"/>
      <c r="Y347" s="583"/>
      <c r="Z347" s="583">
        <v>-109.5</v>
      </c>
      <c r="AA347" s="583"/>
      <c r="AB347" s="583"/>
      <c r="AC347" s="583"/>
      <c r="AD347" s="324"/>
      <c r="AE347" s="324"/>
      <c r="AF347" s="324"/>
      <c r="AG347" s="324"/>
      <c r="AH347" s="324"/>
      <c r="AI347" s="324"/>
      <c r="AJ347" s="324"/>
      <c r="AK347" s="324"/>
      <c r="AL347" s="324"/>
      <c r="AM347" s="324"/>
      <c r="AN347" s="324"/>
      <c r="AO347" s="324"/>
      <c r="AP347" s="324"/>
      <c r="AQ347" s="324"/>
      <c r="AR347" s="324"/>
      <c r="AS347" s="324"/>
      <c r="AT347" s="324"/>
      <c r="AU347" s="324"/>
      <c r="AV347" s="324"/>
      <c r="AW347" s="324"/>
      <c r="AX347" s="324"/>
      <c r="AY347" s="324"/>
      <c r="AZ347" s="324"/>
      <c r="BA347" s="324"/>
      <c r="BB347" s="324"/>
      <c r="BC347" s="324"/>
      <c r="BD347" s="324"/>
      <c r="BE347" s="324"/>
      <c r="BF347" s="324"/>
      <c r="BG347" s="324"/>
      <c r="BH347" s="324"/>
      <c r="BI347" s="324"/>
      <c r="BJ347" s="324"/>
      <c r="BK347" s="324"/>
      <c r="BL347" s="324"/>
      <c r="BM347" s="324"/>
      <c r="BN347" s="324"/>
      <c r="BO347" s="324"/>
      <c r="BP347" s="324"/>
      <c r="BQ347" s="324"/>
      <c r="BR347" s="324"/>
      <c r="BS347" s="324"/>
      <c r="BT347" s="324"/>
      <c r="BU347" s="324"/>
      <c r="BV347" s="324"/>
      <c r="BW347" s="324"/>
    </row>
    <row r="348" spans="2:75" x14ac:dyDescent="0.35">
      <c r="B348" s="70" t="s">
        <v>362</v>
      </c>
      <c r="C348" s="583">
        <v>0.2</v>
      </c>
      <c r="D348" s="583">
        <v>2.6</v>
      </c>
      <c r="E348" s="583">
        <v>2.2999999999999998</v>
      </c>
      <c r="F348" s="583">
        <v>0.2</v>
      </c>
      <c r="G348" s="583">
        <v>0</v>
      </c>
      <c r="H348" s="583">
        <v>0.7</v>
      </c>
      <c r="I348" s="583">
        <v>0.7</v>
      </c>
      <c r="J348" s="583">
        <v>-0.5</v>
      </c>
      <c r="K348" s="583">
        <v>0</v>
      </c>
      <c r="L348" s="583">
        <v>-0.1</v>
      </c>
      <c r="M348" s="583">
        <v>0.9</v>
      </c>
      <c r="N348" s="583">
        <v>0.3</v>
      </c>
      <c r="O348" s="583">
        <v>0</v>
      </c>
      <c r="P348" s="583">
        <v>0</v>
      </c>
      <c r="Q348" s="583">
        <v>0</v>
      </c>
      <c r="R348" s="583">
        <v>0</v>
      </c>
      <c r="S348" s="583">
        <v>3</v>
      </c>
      <c r="T348" s="583">
        <v>3.2</v>
      </c>
      <c r="U348" s="583">
        <v>0.4</v>
      </c>
      <c r="V348" s="583">
        <v>0.4</v>
      </c>
      <c r="W348" s="583">
        <v>12.5</v>
      </c>
      <c r="X348" s="583">
        <v>1</v>
      </c>
      <c r="Y348" s="583">
        <v>0.1</v>
      </c>
      <c r="Z348" s="583">
        <v>-12</v>
      </c>
      <c r="AA348" s="583">
        <v>0</v>
      </c>
      <c r="AB348" s="583">
        <v>9</v>
      </c>
      <c r="AC348" s="583">
        <v>4.4000000000000004</v>
      </c>
      <c r="AD348" s="324"/>
      <c r="AE348" s="324"/>
      <c r="AF348" s="324"/>
      <c r="AG348" s="324"/>
      <c r="AH348" s="324"/>
      <c r="AI348" s="324"/>
      <c r="AJ348" s="324"/>
      <c r="AK348" s="324"/>
      <c r="AL348" s="324"/>
      <c r="AM348" s="324"/>
      <c r="AN348" s="324"/>
      <c r="AO348" s="324"/>
      <c r="AP348" s="324"/>
      <c r="AQ348" s="324"/>
      <c r="AR348" s="324"/>
      <c r="AS348" s="324"/>
      <c r="AT348" s="324"/>
      <c r="AU348" s="324"/>
      <c r="AV348" s="324"/>
      <c r="AW348" s="324"/>
      <c r="AX348" s="324"/>
      <c r="AY348" s="324"/>
      <c r="AZ348" s="324"/>
      <c r="BA348" s="324"/>
      <c r="BB348" s="324"/>
      <c r="BC348" s="324"/>
      <c r="BD348" s="324"/>
      <c r="BE348" s="324"/>
      <c r="BF348" s="324"/>
      <c r="BG348" s="324"/>
      <c r="BH348" s="324"/>
      <c r="BI348" s="324"/>
      <c r="BJ348" s="324"/>
      <c r="BK348" s="324"/>
      <c r="BL348" s="324"/>
      <c r="BM348" s="324"/>
      <c r="BN348" s="324"/>
      <c r="BO348" s="324"/>
      <c r="BP348" s="324"/>
      <c r="BQ348" s="324"/>
      <c r="BR348" s="324"/>
      <c r="BS348" s="324"/>
      <c r="BT348" s="324"/>
      <c r="BU348" s="324"/>
      <c r="BV348" s="324"/>
      <c r="BW348" s="324"/>
    </row>
    <row r="349" spans="2:75" x14ac:dyDescent="0.35">
      <c r="B349" s="70" t="s">
        <v>363</v>
      </c>
      <c r="C349" s="583">
        <v>6.3</v>
      </c>
      <c r="D349" s="583">
        <v>6.5</v>
      </c>
      <c r="E349" s="583">
        <v>4.5</v>
      </c>
      <c r="F349" s="583">
        <v>9.1</v>
      </c>
      <c r="G349" s="583">
        <v>11.4</v>
      </c>
      <c r="H349" s="583">
        <v>6.7</v>
      </c>
      <c r="I349" s="583">
        <v>9.9</v>
      </c>
      <c r="J349" s="583">
        <v>-14.2</v>
      </c>
      <c r="K349" s="583">
        <v>18.7</v>
      </c>
      <c r="L349" s="583">
        <v>27.3</v>
      </c>
      <c r="M349" s="583">
        <v>49.8</v>
      </c>
      <c r="N349" s="583">
        <v>20.5</v>
      </c>
      <c r="O349" s="583">
        <v>14.1</v>
      </c>
      <c r="P349" s="583">
        <v>22.9</v>
      </c>
      <c r="Q349" s="583">
        <v>17</v>
      </c>
      <c r="R349" s="583">
        <v>20.7</v>
      </c>
      <c r="S349" s="583">
        <v>39.5</v>
      </c>
      <c r="T349" s="583">
        <v>16.100000000000001</v>
      </c>
      <c r="U349" s="583">
        <v>9.8000000000000007</v>
      </c>
      <c r="V349" s="583">
        <v>18.600000000000001</v>
      </c>
      <c r="W349" s="583">
        <v>-3.3</v>
      </c>
      <c r="X349" s="583">
        <v>-0.6</v>
      </c>
      <c r="Y349" s="583">
        <v>19</v>
      </c>
      <c r="Z349" s="583">
        <v>157.5</v>
      </c>
      <c r="AA349" s="583">
        <v>17.3</v>
      </c>
      <c r="AB349" s="583">
        <v>11.3</v>
      </c>
      <c r="AC349" s="583">
        <v>45.8</v>
      </c>
      <c r="AD349" s="324"/>
      <c r="AE349" s="324"/>
      <c r="AF349" s="324"/>
      <c r="AG349" s="324"/>
      <c r="AH349" s="324"/>
      <c r="AI349" s="324"/>
      <c r="AJ349" s="324"/>
      <c r="AK349" s="324"/>
      <c r="AL349" s="324"/>
      <c r="AM349" s="324"/>
      <c r="AN349" s="324"/>
      <c r="AO349" s="324"/>
      <c r="AP349" s="324"/>
      <c r="AQ349" s="324"/>
      <c r="AR349" s="324"/>
      <c r="AS349" s="324"/>
      <c r="AT349" s="324"/>
      <c r="AU349" s="324"/>
      <c r="AV349" s="324"/>
      <c r="AW349" s="324"/>
      <c r="AX349" s="324"/>
      <c r="AY349" s="324"/>
      <c r="AZ349" s="324"/>
      <c r="BA349" s="324"/>
      <c r="BB349" s="324"/>
      <c r="BC349" s="324"/>
      <c r="BD349" s="324"/>
      <c r="BE349" s="324"/>
      <c r="BF349" s="324"/>
      <c r="BG349" s="324"/>
      <c r="BH349" s="324"/>
      <c r="BI349" s="324"/>
      <c r="BJ349" s="324"/>
      <c r="BK349" s="324"/>
      <c r="BL349" s="324"/>
      <c r="BM349" s="324"/>
      <c r="BN349" s="324"/>
      <c r="BO349" s="324"/>
      <c r="BP349" s="324"/>
      <c r="BQ349" s="324"/>
      <c r="BR349" s="324"/>
      <c r="BS349" s="324"/>
      <c r="BT349" s="324"/>
      <c r="BU349" s="324"/>
      <c r="BV349" s="324"/>
      <c r="BW349" s="324"/>
    </row>
    <row r="350" spans="2:75" x14ac:dyDescent="0.35">
      <c r="B350" s="70" t="s">
        <v>364</v>
      </c>
      <c r="C350" s="583">
        <v>35.299999999999997</v>
      </c>
      <c r="D350" s="583">
        <v>19.8</v>
      </c>
      <c r="E350" s="583">
        <v>22.3</v>
      </c>
      <c r="F350" s="583">
        <v>20.6</v>
      </c>
      <c r="G350" s="583">
        <v>15.3</v>
      </c>
      <c r="H350" s="583">
        <v>18.3</v>
      </c>
      <c r="I350" s="583">
        <v>14.7</v>
      </c>
      <c r="J350" s="583">
        <v>18.399999999999999</v>
      </c>
      <c r="K350" s="583">
        <v>33.5</v>
      </c>
      <c r="L350" s="583">
        <v>32</v>
      </c>
      <c r="M350" s="583">
        <v>16.899999999999999</v>
      </c>
      <c r="N350" s="583">
        <v>23.8</v>
      </c>
      <c r="O350" s="583">
        <v>17.100000000000001</v>
      </c>
      <c r="P350" s="583">
        <v>18.600000000000001</v>
      </c>
      <c r="Q350" s="583">
        <v>16.8</v>
      </c>
      <c r="R350" s="583">
        <v>29.9</v>
      </c>
      <c r="S350" s="583">
        <v>35.4</v>
      </c>
      <c r="T350" s="583">
        <v>33.5</v>
      </c>
      <c r="U350" s="583">
        <v>30.3</v>
      </c>
      <c r="V350" s="583">
        <v>59</v>
      </c>
      <c r="W350" s="583">
        <v>30.4</v>
      </c>
      <c r="X350" s="583">
        <v>27</v>
      </c>
      <c r="Y350" s="583">
        <v>20.100000000000001</v>
      </c>
      <c r="Z350" s="583">
        <v>23.5</v>
      </c>
      <c r="AA350" s="583">
        <v>31.9</v>
      </c>
      <c r="AB350" s="583">
        <v>21.7</v>
      </c>
      <c r="AC350" s="583">
        <v>22.7</v>
      </c>
      <c r="AD350" s="324"/>
      <c r="AE350" s="324"/>
      <c r="AF350" s="324"/>
      <c r="AG350" s="324"/>
      <c r="AH350" s="324"/>
      <c r="AI350" s="324"/>
      <c r="AJ350" s="324"/>
      <c r="AK350" s="324"/>
      <c r="AL350" s="324"/>
      <c r="AM350" s="324"/>
      <c r="AN350" s="324"/>
      <c r="AO350" s="324"/>
      <c r="AP350" s="324"/>
      <c r="AQ350" s="324"/>
      <c r="AR350" s="324"/>
      <c r="AS350" s="324"/>
      <c r="AT350" s="324"/>
      <c r="AU350" s="324"/>
      <c r="AV350" s="324"/>
      <c r="AW350" s="324"/>
      <c r="AX350" s="324"/>
      <c r="AY350" s="324"/>
      <c r="AZ350" s="324"/>
      <c r="BA350" s="324"/>
      <c r="BB350" s="324"/>
      <c r="BC350" s="324"/>
      <c r="BD350" s="324"/>
      <c r="BE350" s="324"/>
      <c r="BF350" s="324"/>
      <c r="BG350" s="324"/>
      <c r="BH350" s="324"/>
      <c r="BI350" s="324"/>
      <c r="BJ350" s="324"/>
      <c r="BK350" s="324"/>
      <c r="BL350" s="324"/>
      <c r="BM350" s="324"/>
      <c r="BN350" s="324"/>
      <c r="BO350" s="324"/>
      <c r="BP350" s="324"/>
      <c r="BQ350" s="324"/>
      <c r="BR350" s="324"/>
      <c r="BS350" s="324"/>
      <c r="BT350" s="324"/>
      <c r="BU350" s="324"/>
      <c r="BV350" s="324"/>
      <c r="BW350" s="324"/>
    </row>
    <row r="351" spans="2:75" x14ac:dyDescent="0.35">
      <c r="B351" s="70" t="s">
        <v>365</v>
      </c>
      <c r="C351" s="583">
        <v>899.5</v>
      </c>
      <c r="D351" s="583">
        <v>892.1</v>
      </c>
      <c r="E351" s="583">
        <v>904.4</v>
      </c>
      <c r="F351" s="583">
        <v>897.3</v>
      </c>
      <c r="G351" s="583">
        <v>887.5</v>
      </c>
      <c r="H351" s="583">
        <v>880.1</v>
      </c>
      <c r="I351" s="583">
        <v>859.7</v>
      </c>
      <c r="J351" s="583">
        <v>854.8</v>
      </c>
      <c r="K351" s="583">
        <v>875</v>
      </c>
      <c r="L351" s="583">
        <v>888.6</v>
      </c>
      <c r="M351" s="583">
        <v>885.1</v>
      </c>
      <c r="N351" s="583">
        <v>883.4</v>
      </c>
      <c r="O351" s="583">
        <v>866.6</v>
      </c>
      <c r="P351" s="583">
        <v>851.5</v>
      </c>
      <c r="Q351" s="583">
        <v>842.4</v>
      </c>
      <c r="R351" s="583">
        <v>849.3</v>
      </c>
      <c r="S351" s="583">
        <v>852.5</v>
      </c>
      <c r="T351" s="583">
        <v>853.9</v>
      </c>
      <c r="U351" s="583">
        <v>863.9</v>
      </c>
      <c r="V351" s="583">
        <v>865.3</v>
      </c>
      <c r="W351" s="583">
        <v>859.8</v>
      </c>
      <c r="X351" s="583">
        <v>867.1</v>
      </c>
      <c r="Y351" s="583">
        <v>850.9</v>
      </c>
      <c r="Z351" s="583">
        <v>958.1</v>
      </c>
      <c r="AA351" s="583">
        <v>954.5</v>
      </c>
      <c r="AB351" s="583">
        <v>942.1</v>
      </c>
      <c r="AC351" s="583">
        <v>940.9</v>
      </c>
      <c r="AD351" s="324"/>
      <c r="AE351" s="324"/>
      <c r="AF351" s="324"/>
      <c r="AG351" s="324"/>
      <c r="AH351" s="324"/>
      <c r="AI351" s="324"/>
      <c r="AJ351" s="324"/>
      <c r="AK351" s="324"/>
      <c r="AL351" s="324"/>
      <c r="AM351" s="324"/>
      <c r="AN351" s="324"/>
      <c r="AO351" s="324"/>
      <c r="AP351" s="324"/>
      <c r="AQ351" s="324"/>
      <c r="AR351" s="324"/>
      <c r="AS351" s="324"/>
      <c r="AT351" s="324"/>
      <c r="AU351" s="324"/>
      <c r="AV351" s="324"/>
      <c r="AW351" s="324"/>
      <c r="AX351" s="324"/>
      <c r="AY351" s="324"/>
      <c r="AZ351" s="324"/>
      <c r="BA351" s="324"/>
      <c r="BB351" s="324"/>
      <c r="BC351" s="324"/>
      <c r="BD351" s="324"/>
      <c r="BE351" s="324"/>
      <c r="BF351" s="324"/>
      <c r="BG351" s="324"/>
      <c r="BH351" s="324"/>
      <c r="BI351" s="324"/>
      <c r="BJ351" s="324"/>
      <c r="BK351" s="324"/>
      <c r="BL351" s="324"/>
      <c r="BM351" s="324"/>
      <c r="BN351" s="324"/>
      <c r="BO351" s="324"/>
      <c r="BP351" s="324"/>
      <c r="BQ351" s="324"/>
      <c r="BR351" s="324"/>
      <c r="BS351" s="324"/>
      <c r="BT351" s="324"/>
      <c r="BU351" s="324"/>
      <c r="BV351" s="324"/>
      <c r="BW351" s="324"/>
    </row>
    <row r="352" spans="2:75" x14ac:dyDescent="0.35">
      <c r="B352" s="70" t="s">
        <v>366</v>
      </c>
      <c r="C352" s="583">
        <v>1086.8</v>
      </c>
      <c r="D352" s="583">
        <v>1089.4000000000001</v>
      </c>
      <c r="E352" s="583">
        <v>1096.8</v>
      </c>
      <c r="F352" s="583">
        <v>1093.3</v>
      </c>
      <c r="G352" s="583">
        <v>1090</v>
      </c>
      <c r="H352" s="583">
        <v>1089.7</v>
      </c>
      <c r="I352" s="583">
        <v>1103.8</v>
      </c>
      <c r="J352" s="583">
        <v>1072.4000000000001</v>
      </c>
      <c r="K352" s="583">
        <v>1087.5999999999999</v>
      </c>
      <c r="L352" s="583">
        <v>1108.0999999999999</v>
      </c>
      <c r="M352" s="583">
        <v>1138.8</v>
      </c>
      <c r="N352" s="583">
        <v>1099.5999999999999</v>
      </c>
      <c r="O352" s="583">
        <v>1098.5999999999999</v>
      </c>
      <c r="P352" s="583">
        <v>1076.5999999999999</v>
      </c>
      <c r="Q352" s="583">
        <v>1065.2</v>
      </c>
      <c r="R352" s="583">
        <v>1070.7</v>
      </c>
      <c r="S352" s="583">
        <v>1105.5</v>
      </c>
      <c r="T352" s="583">
        <v>1113.3</v>
      </c>
      <c r="U352" s="583">
        <v>1107.2</v>
      </c>
      <c r="V352" s="583">
        <v>1110.5999999999999</v>
      </c>
      <c r="W352" s="583">
        <v>1119.3</v>
      </c>
      <c r="X352" s="583">
        <v>1151.0999999999999</v>
      </c>
      <c r="Y352" s="583">
        <v>1102.0999999999999</v>
      </c>
      <c r="Z352" s="583">
        <v>1255.5999999999999</v>
      </c>
      <c r="AA352" s="583">
        <v>1242</v>
      </c>
      <c r="AB352" s="583">
        <v>1257.0999999999999</v>
      </c>
      <c r="AC352" s="583">
        <v>1287.8</v>
      </c>
      <c r="AD352" s="324"/>
      <c r="AE352" s="324"/>
      <c r="AF352" s="324"/>
      <c r="AG352" s="324"/>
      <c r="AH352" s="324"/>
      <c r="AI352" s="324"/>
      <c r="AJ352" s="324"/>
      <c r="AK352" s="324"/>
      <c r="AL352" s="324"/>
      <c r="AM352" s="324"/>
      <c r="AN352" s="324"/>
      <c r="AO352" s="324"/>
      <c r="AP352" s="324"/>
      <c r="AQ352" s="324"/>
      <c r="AR352" s="324"/>
      <c r="AS352" s="324"/>
      <c r="AT352" s="324"/>
      <c r="AU352" s="324"/>
      <c r="AV352" s="324"/>
      <c r="AW352" s="324"/>
      <c r="AX352" s="324"/>
      <c r="AY352" s="324"/>
      <c r="AZ352" s="324"/>
      <c r="BA352" s="324"/>
      <c r="BB352" s="324"/>
      <c r="BC352" s="324"/>
      <c r="BD352" s="324"/>
      <c r="BE352" s="324"/>
      <c r="BF352" s="324"/>
      <c r="BG352" s="324"/>
      <c r="BH352" s="324"/>
      <c r="BI352" s="324"/>
      <c r="BJ352" s="324"/>
      <c r="BK352" s="324"/>
      <c r="BL352" s="324"/>
      <c r="BM352" s="324"/>
      <c r="BN352" s="324"/>
      <c r="BO352" s="324"/>
      <c r="BP352" s="324"/>
      <c r="BQ352" s="324"/>
      <c r="BR352" s="324"/>
      <c r="BS352" s="324"/>
      <c r="BT352" s="324"/>
      <c r="BU352" s="324"/>
      <c r="BV352" s="324"/>
      <c r="BW352" s="324"/>
    </row>
    <row r="353" spans="1:82" x14ac:dyDescent="0.35">
      <c r="B353" s="70" t="s">
        <v>367</v>
      </c>
      <c r="C353" s="583">
        <v>109.9</v>
      </c>
      <c r="D353" s="583">
        <v>118.4</v>
      </c>
      <c r="E353" s="583">
        <v>118.1</v>
      </c>
      <c r="F353" s="583">
        <v>136.5</v>
      </c>
      <c r="G353" s="583">
        <v>146.80000000000001</v>
      </c>
      <c r="H353" s="583">
        <v>148</v>
      </c>
      <c r="I353" s="583">
        <v>154.4</v>
      </c>
      <c r="J353" s="583">
        <v>154.5</v>
      </c>
      <c r="K353" s="583">
        <v>163.6</v>
      </c>
      <c r="L353" s="583">
        <v>174.6</v>
      </c>
      <c r="M353" s="583">
        <v>172.8</v>
      </c>
      <c r="N353" s="583">
        <v>189.9</v>
      </c>
      <c r="O353" s="583">
        <v>187.3</v>
      </c>
      <c r="P353" s="583">
        <v>182.3</v>
      </c>
      <c r="Q353" s="583">
        <v>193.3</v>
      </c>
      <c r="R353" s="583">
        <v>204.8</v>
      </c>
      <c r="S353" s="583">
        <v>213</v>
      </c>
      <c r="T353" s="583">
        <v>215.2</v>
      </c>
      <c r="U353" s="583">
        <v>219</v>
      </c>
      <c r="V353" s="583">
        <v>210.6</v>
      </c>
      <c r="W353" s="583">
        <v>204.1</v>
      </c>
      <c r="X353" s="583">
        <v>233.7</v>
      </c>
      <c r="Y353" s="583">
        <v>235.6</v>
      </c>
      <c r="Z353" s="583">
        <v>254.2</v>
      </c>
      <c r="AA353" s="583">
        <v>278.60000000000002</v>
      </c>
      <c r="AB353" s="583">
        <v>291.10000000000002</v>
      </c>
      <c r="AC353" s="583">
        <v>294.39999999999998</v>
      </c>
      <c r="AD353" s="324"/>
      <c r="AE353" s="324"/>
      <c r="AF353" s="324"/>
      <c r="AG353" s="324"/>
      <c r="AH353" s="324"/>
      <c r="AI353" s="324"/>
      <c r="AJ353" s="324"/>
      <c r="AK353" s="324"/>
      <c r="AL353" s="324"/>
      <c r="AM353" s="324"/>
      <c r="AN353" s="324"/>
      <c r="AO353" s="324"/>
      <c r="AP353" s="324"/>
      <c r="AQ353" s="324"/>
      <c r="AR353" s="324"/>
      <c r="AS353" s="324"/>
      <c r="AT353" s="324"/>
      <c r="AU353" s="324"/>
      <c r="AV353" s="324"/>
      <c r="AW353" s="324"/>
      <c r="AX353" s="324"/>
      <c r="AY353" s="324"/>
      <c r="AZ353" s="324"/>
      <c r="BA353" s="324"/>
      <c r="BB353" s="324"/>
      <c r="BC353" s="324"/>
      <c r="BD353" s="324"/>
      <c r="BE353" s="324"/>
      <c r="BF353" s="324"/>
      <c r="BG353" s="324"/>
      <c r="BH353" s="324"/>
      <c r="BI353" s="324"/>
      <c r="BJ353" s="324"/>
      <c r="BK353" s="324"/>
      <c r="BL353" s="324"/>
      <c r="BM353" s="324"/>
      <c r="BN353" s="324"/>
      <c r="BO353" s="324"/>
      <c r="BP353" s="324"/>
      <c r="BQ353" s="324"/>
      <c r="BR353" s="324"/>
      <c r="BS353" s="324"/>
      <c r="BT353" s="324"/>
      <c r="BU353" s="324"/>
      <c r="BV353" s="324"/>
      <c r="BW353" s="324"/>
    </row>
    <row r="354" spans="1:82" x14ac:dyDescent="0.35">
      <c r="B354" s="70"/>
      <c r="C354" s="324"/>
      <c r="D354" s="318"/>
      <c r="E354" s="318"/>
      <c r="F354" s="318"/>
      <c r="G354" s="318"/>
      <c r="H354" s="318"/>
      <c r="I354" s="318"/>
      <c r="J354" s="318"/>
      <c r="K354" s="318"/>
      <c r="L354" s="318"/>
      <c r="M354" s="318"/>
      <c r="N354" s="318"/>
      <c r="O354" s="318"/>
      <c r="P354" s="318"/>
      <c r="Q354" s="110"/>
      <c r="R354" s="110"/>
      <c r="S354" s="318"/>
      <c r="T354" s="109"/>
      <c r="U354" s="110"/>
      <c r="V354" s="110"/>
      <c r="W354" s="110"/>
      <c r="X354" s="110"/>
      <c r="Y354" s="110"/>
      <c r="Z354" s="110"/>
      <c r="AA354" s="110"/>
      <c r="AB354" s="110"/>
      <c r="AC354" s="110"/>
      <c r="AD354" s="110"/>
    </row>
    <row r="355" spans="1:82" x14ac:dyDescent="0.35">
      <c r="B355" s="70"/>
      <c r="C355" s="317"/>
      <c r="D355" s="318"/>
      <c r="E355" s="318"/>
      <c r="F355" s="318"/>
      <c r="G355" s="318"/>
      <c r="H355" s="318"/>
      <c r="I355" s="318"/>
      <c r="J355" s="318"/>
      <c r="K355" s="318"/>
      <c r="L355" s="318"/>
      <c r="M355" s="318"/>
      <c r="N355" s="318"/>
      <c r="O355" s="318"/>
      <c r="P355" s="318"/>
      <c r="Q355" s="110"/>
      <c r="R355" s="110"/>
      <c r="S355" s="318"/>
      <c r="T355" s="109"/>
      <c r="U355" s="110"/>
      <c r="V355" s="110"/>
      <c r="W355" s="110"/>
      <c r="X355" s="110"/>
      <c r="Y355" s="110"/>
      <c r="Z355" s="110"/>
      <c r="AA355" s="110"/>
      <c r="AB355" s="110"/>
      <c r="AC355" s="110"/>
      <c r="AD355" s="110"/>
    </row>
    <row r="356" spans="1:82" x14ac:dyDescent="0.35"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</row>
    <row r="357" spans="1:82" x14ac:dyDescent="0.35"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</row>
    <row r="358" spans="1:82" x14ac:dyDescent="0.35"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</row>
    <row r="359" spans="1:82" s="5" customFormat="1" x14ac:dyDescent="0.35">
      <c r="B359" s="534" t="s">
        <v>33</v>
      </c>
      <c r="C359" s="538"/>
      <c r="D359" s="539"/>
      <c r="E359" s="539"/>
      <c r="F359" s="539"/>
      <c r="G359" s="539"/>
      <c r="H359" s="539"/>
      <c r="I359" s="539"/>
      <c r="J359" s="539"/>
      <c r="K359" s="539"/>
      <c r="L359" s="539"/>
      <c r="M359" s="539"/>
      <c r="N359" s="539"/>
      <c r="O359" s="539"/>
      <c r="P359" s="539"/>
      <c r="Q359" s="541"/>
      <c r="R359" s="540"/>
      <c r="S359" s="546"/>
      <c r="T359" s="547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8"/>
      <c r="AF359" s="548"/>
      <c r="AG359" s="548"/>
      <c r="AH359" s="548"/>
      <c r="AI359" s="548"/>
      <c r="AJ359" s="548"/>
      <c r="AK359" s="548"/>
      <c r="AL359" s="548"/>
      <c r="AM359" s="534" t="s">
        <v>100</v>
      </c>
      <c r="AN359" s="548"/>
      <c r="AO359" s="548"/>
      <c r="AP359" s="542"/>
      <c r="AQ359" s="542"/>
      <c r="AR359" s="542"/>
      <c r="AS359" s="542"/>
      <c r="AT359" s="542"/>
      <c r="AU359" s="543"/>
      <c r="AV359" s="543"/>
      <c r="AW359" s="543"/>
      <c r="AX359" s="543"/>
      <c r="AY359" s="543"/>
      <c r="AZ359" s="543"/>
      <c r="BA359" s="543"/>
      <c r="BB359" s="543"/>
      <c r="BC359" s="543"/>
      <c r="BD359" s="543"/>
      <c r="BE359" s="543"/>
      <c r="BF359" s="543"/>
      <c r="BG359" s="543"/>
      <c r="BH359" s="543"/>
      <c r="BI359" s="543"/>
      <c r="BJ359" s="543"/>
      <c r="BK359" s="543"/>
      <c r="BL359" s="543"/>
      <c r="BM359" s="543"/>
      <c r="BN359" s="543"/>
      <c r="BO359" s="543"/>
      <c r="BP359" s="543"/>
      <c r="BQ359" s="543"/>
      <c r="BR359" s="543"/>
      <c r="BS359" s="543"/>
      <c r="BT359" s="543"/>
      <c r="BU359" s="543"/>
      <c r="BV359" s="543"/>
      <c r="BW359" s="543"/>
      <c r="BX359" s="543"/>
      <c r="BY359" s="543"/>
      <c r="BZ359" s="543"/>
      <c r="CA359" s="543"/>
      <c r="CB359" s="543"/>
      <c r="CC359" s="543"/>
      <c r="CD359" s="543"/>
    </row>
    <row r="360" spans="1:82" s="5" customFormat="1" x14ac:dyDescent="0.35">
      <c r="B360" s="70"/>
      <c r="C360" s="317"/>
      <c r="D360" s="318"/>
      <c r="E360" s="318"/>
      <c r="F360" s="318"/>
      <c r="G360" s="318"/>
      <c r="H360" s="318"/>
      <c r="I360" s="318"/>
      <c r="J360" s="318"/>
      <c r="K360" s="318"/>
      <c r="L360" s="318"/>
      <c r="M360" s="318"/>
      <c r="N360" s="318"/>
      <c r="O360" s="318"/>
      <c r="P360" s="318"/>
      <c r="Q360" s="109"/>
      <c r="R360" s="110"/>
      <c r="S360" s="320"/>
      <c r="T360" s="321"/>
      <c r="U360" s="110"/>
      <c r="V360" s="110"/>
      <c r="W360" s="110"/>
      <c r="X360" s="110"/>
      <c r="Y360" s="110"/>
      <c r="Z360" s="110"/>
      <c r="AA360" s="110"/>
      <c r="AB360" s="110"/>
      <c r="AC360" s="110"/>
      <c r="AD360" s="110"/>
      <c r="AE360" s="171"/>
      <c r="AF360" s="171"/>
      <c r="AG360" s="171"/>
      <c r="AH360" s="171"/>
      <c r="AI360" s="171"/>
      <c r="AJ360" s="171"/>
      <c r="AK360" s="171"/>
      <c r="AL360" s="171"/>
      <c r="AM360" s="9"/>
      <c r="AN360" s="171"/>
      <c r="AO360" s="171"/>
    </row>
    <row r="361" spans="1:82" s="5" customFormat="1" x14ac:dyDescent="0.35">
      <c r="A361" s="5" t="s">
        <v>80</v>
      </c>
      <c r="B361" s="69" t="s">
        <v>225</v>
      </c>
      <c r="C361" s="579">
        <v>0.95</v>
      </c>
      <c r="D361" s="580">
        <f>C361</f>
        <v>0.95</v>
      </c>
      <c r="E361" s="580">
        <f t="shared" ref="E361:J362" si="1589">D361</f>
        <v>0.95</v>
      </c>
      <c r="F361" s="580">
        <f t="shared" si="1589"/>
        <v>0.95</v>
      </c>
      <c r="G361" s="580">
        <f>F361</f>
        <v>0.95</v>
      </c>
      <c r="H361" s="580">
        <f t="shared" si="1589"/>
        <v>0.95</v>
      </c>
      <c r="I361" s="580">
        <f t="shared" si="1589"/>
        <v>0.95</v>
      </c>
      <c r="J361" s="580">
        <f t="shared" si="1589"/>
        <v>0.95</v>
      </c>
      <c r="K361" s="580">
        <f t="shared" ref="K361:K362" si="1590">J361</f>
        <v>0.95</v>
      </c>
      <c r="L361" s="580">
        <f t="shared" ref="L361:L362" si="1591">K361</f>
        <v>0.95</v>
      </c>
      <c r="M361" s="580">
        <f t="shared" ref="M361:M362" si="1592">L361</f>
        <v>0.95</v>
      </c>
      <c r="N361" s="580">
        <f t="shared" ref="N361:N362" si="1593">M361</f>
        <v>0.95</v>
      </c>
      <c r="O361" s="580">
        <f t="shared" ref="O361:O362" si="1594">N361</f>
        <v>0.95</v>
      </c>
      <c r="P361" s="580">
        <f t="shared" ref="P361:P362" si="1595">O361</f>
        <v>0.95</v>
      </c>
      <c r="Q361" s="580">
        <f t="shared" ref="Q361:Q362" si="1596">P361</f>
        <v>0.95</v>
      </c>
      <c r="R361" s="580">
        <f t="shared" ref="R361:R362" si="1597">Q361</f>
        <v>0.95</v>
      </c>
      <c r="S361" s="580">
        <f t="shared" ref="S361:S362" si="1598">R361</f>
        <v>0.95</v>
      </c>
      <c r="T361" s="580">
        <f t="shared" ref="T361:T362" si="1599">S361</f>
        <v>0.95</v>
      </c>
      <c r="U361" s="580">
        <f t="shared" ref="U361:U362" si="1600">T361</f>
        <v>0.95</v>
      </c>
      <c r="V361" s="580">
        <f t="shared" ref="V361:V362" si="1601">U361</f>
        <v>0.95</v>
      </c>
      <c r="W361" s="580">
        <f t="shared" ref="W361:W362" si="1602">V361</f>
        <v>0.95</v>
      </c>
      <c r="X361" s="580">
        <f t="shared" ref="X361:X362" si="1603">W361</f>
        <v>0.95</v>
      </c>
      <c r="Y361" s="580">
        <f t="shared" ref="Y361:Y362" si="1604">X361</f>
        <v>0.95</v>
      </c>
      <c r="Z361" s="580">
        <f t="shared" ref="Z361:Z362" si="1605">Y361</f>
        <v>0.95</v>
      </c>
      <c r="AA361" s="580">
        <f t="shared" ref="AA361:AA362" si="1606">Z361</f>
        <v>0.95</v>
      </c>
      <c r="AB361" s="580">
        <f t="shared" ref="AB361:AB362" si="1607">AA361</f>
        <v>0.95</v>
      </c>
      <c r="AC361" s="580">
        <f t="shared" ref="AC361:AC362" si="1608">AB361</f>
        <v>0.95</v>
      </c>
      <c r="AD361" s="580">
        <f t="shared" ref="AD361:AD362" si="1609">AC361</f>
        <v>0.95</v>
      </c>
      <c r="AE361" s="617">
        <f>AD361</f>
        <v>0.95</v>
      </c>
      <c r="AF361" s="617">
        <f t="shared" ref="AF361:CD361" si="1610">AE361</f>
        <v>0.95</v>
      </c>
      <c r="AG361" s="617">
        <f t="shared" si="1610"/>
        <v>0.95</v>
      </c>
      <c r="AH361" s="617">
        <f t="shared" si="1610"/>
        <v>0.95</v>
      </c>
      <c r="AI361" s="617">
        <f t="shared" si="1610"/>
        <v>0.95</v>
      </c>
      <c r="AJ361" s="617">
        <f t="shared" si="1610"/>
        <v>0.95</v>
      </c>
      <c r="AK361" s="617">
        <f t="shared" si="1610"/>
        <v>0.95</v>
      </c>
      <c r="AL361" s="617">
        <f t="shared" si="1610"/>
        <v>0.95</v>
      </c>
      <c r="AM361" s="617">
        <f t="shared" si="1610"/>
        <v>0.95</v>
      </c>
      <c r="AN361" s="617">
        <f t="shared" si="1610"/>
        <v>0.95</v>
      </c>
      <c r="AO361" s="617">
        <f t="shared" si="1610"/>
        <v>0.95</v>
      </c>
      <c r="AP361" s="617">
        <f t="shared" si="1610"/>
        <v>0.95</v>
      </c>
      <c r="AQ361" s="617">
        <f t="shared" si="1610"/>
        <v>0.95</v>
      </c>
      <c r="AR361" s="617">
        <f t="shared" si="1610"/>
        <v>0.95</v>
      </c>
      <c r="AS361" s="617">
        <f t="shared" si="1610"/>
        <v>0.95</v>
      </c>
      <c r="AT361" s="617">
        <f t="shared" si="1610"/>
        <v>0.95</v>
      </c>
      <c r="AU361" s="617">
        <f t="shared" si="1610"/>
        <v>0.95</v>
      </c>
      <c r="AV361" s="617">
        <f t="shared" si="1610"/>
        <v>0.95</v>
      </c>
      <c r="AW361" s="617">
        <f t="shared" si="1610"/>
        <v>0.95</v>
      </c>
      <c r="AX361" s="617">
        <f t="shared" si="1610"/>
        <v>0.95</v>
      </c>
      <c r="AY361" s="617">
        <f t="shared" si="1610"/>
        <v>0.95</v>
      </c>
      <c r="AZ361" s="617">
        <f t="shared" si="1610"/>
        <v>0.95</v>
      </c>
      <c r="BA361" s="617">
        <f t="shared" si="1610"/>
        <v>0.95</v>
      </c>
      <c r="BB361" s="617">
        <f t="shared" si="1610"/>
        <v>0.95</v>
      </c>
      <c r="BC361" s="617">
        <f t="shared" si="1610"/>
        <v>0.95</v>
      </c>
      <c r="BD361" s="617">
        <f t="shared" si="1610"/>
        <v>0.95</v>
      </c>
      <c r="BE361" s="617">
        <f t="shared" si="1610"/>
        <v>0.95</v>
      </c>
      <c r="BF361" s="617">
        <f t="shared" si="1610"/>
        <v>0.95</v>
      </c>
      <c r="BG361" s="617">
        <f t="shared" si="1610"/>
        <v>0.95</v>
      </c>
      <c r="BH361" s="617">
        <f t="shared" si="1610"/>
        <v>0.95</v>
      </c>
      <c r="BI361" s="617">
        <f t="shared" si="1610"/>
        <v>0.95</v>
      </c>
      <c r="BJ361" s="617">
        <f t="shared" si="1610"/>
        <v>0.95</v>
      </c>
      <c r="BK361" s="617">
        <f t="shared" si="1610"/>
        <v>0.95</v>
      </c>
      <c r="BL361" s="617">
        <f t="shared" si="1610"/>
        <v>0.95</v>
      </c>
      <c r="BM361" s="617">
        <f t="shared" si="1610"/>
        <v>0.95</v>
      </c>
      <c r="BN361" s="617">
        <f t="shared" si="1610"/>
        <v>0.95</v>
      </c>
      <c r="BO361" s="617">
        <f t="shared" si="1610"/>
        <v>0.95</v>
      </c>
      <c r="BP361" s="617">
        <f t="shared" si="1610"/>
        <v>0.95</v>
      </c>
      <c r="BQ361" s="617">
        <f t="shared" si="1610"/>
        <v>0.95</v>
      </c>
      <c r="BR361" s="617">
        <f t="shared" si="1610"/>
        <v>0.95</v>
      </c>
      <c r="BS361" s="617">
        <f t="shared" si="1610"/>
        <v>0.95</v>
      </c>
      <c r="BT361" s="617">
        <f t="shared" si="1610"/>
        <v>0.95</v>
      </c>
      <c r="BU361" s="617">
        <f t="shared" si="1610"/>
        <v>0.95</v>
      </c>
      <c r="BV361" s="617">
        <f t="shared" si="1610"/>
        <v>0.95</v>
      </c>
      <c r="BW361" s="617">
        <f t="shared" si="1610"/>
        <v>0.95</v>
      </c>
      <c r="BX361" s="617">
        <f t="shared" si="1610"/>
        <v>0.95</v>
      </c>
      <c r="BY361" s="617">
        <f t="shared" si="1610"/>
        <v>0.95</v>
      </c>
      <c r="BZ361" s="617">
        <f t="shared" si="1610"/>
        <v>0.95</v>
      </c>
      <c r="CA361" s="617">
        <f t="shared" si="1610"/>
        <v>0.95</v>
      </c>
      <c r="CB361" s="617">
        <f t="shared" si="1610"/>
        <v>0.95</v>
      </c>
      <c r="CC361" s="617">
        <f t="shared" si="1610"/>
        <v>0.95</v>
      </c>
      <c r="CD361" s="617">
        <f t="shared" si="1610"/>
        <v>0.95</v>
      </c>
    </row>
    <row r="362" spans="1:82" s="5" customFormat="1" x14ac:dyDescent="0.35">
      <c r="A362" s="5" t="s">
        <v>80</v>
      </c>
      <c r="B362" s="69" t="s">
        <v>226</v>
      </c>
      <c r="C362" s="579">
        <v>1</v>
      </c>
      <c r="D362" s="580">
        <f>C362</f>
        <v>1</v>
      </c>
      <c r="E362" s="580">
        <f t="shared" si="1589"/>
        <v>1</v>
      </c>
      <c r="F362" s="580">
        <f t="shared" si="1589"/>
        <v>1</v>
      </c>
      <c r="G362" s="580">
        <f>F362</f>
        <v>1</v>
      </c>
      <c r="H362" s="580">
        <f t="shared" si="1589"/>
        <v>1</v>
      </c>
      <c r="I362" s="580">
        <f t="shared" si="1589"/>
        <v>1</v>
      </c>
      <c r="J362" s="580">
        <f t="shared" si="1589"/>
        <v>1</v>
      </c>
      <c r="K362" s="580">
        <f t="shared" si="1590"/>
        <v>1</v>
      </c>
      <c r="L362" s="580">
        <f t="shared" si="1591"/>
        <v>1</v>
      </c>
      <c r="M362" s="580">
        <f t="shared" si="1592"/>
        <v>1</v>
      </c>
      <c r="N362" s="580">
        <f t="shared" si="1593"/>
        <v>1</v>
      </c>
      <c r="O362" s="580">
        <f t="shared" si="1594"/>
        <v>1</v>
      </c>
      <c r="P362" s="580">
        <f t="shared" si="1595"/>
        <v>1</v>
      </c>
      <c r="Q362" s="580">
        <f t="shared" si="1596"/>
        <v>1</v>
      </c>
      <c r="R362" s="580">
        <f t="shared" si="1597"/>
        <v>1</v>
      </c>
      <c r="S362" s="580">
        <f t="shared" si="1598"/>
        <v>1</v>
      </c>
      <c r="T362" s="580">
        <f t="shared" si="1599"/>
        <v>1</v>
      </c>
      <c r="U362" s="580">
        <f t="shared" si="1600"/>
        <v>1</v>
      </c>
      <c r="V362" s="580">
        <f t="shared" si="1601"/>
        <v>1</v>
      </c>
      <c r="W362" s="580">
        <f t="shared" si="1602"/>
        <v>1</v>
      </c>
      <c r="X362" s="580">
        <f t="shared" si="1603"/>
        <v>1</v>
      </c>
      <c r="Y362" s="580">
        <f t="shared" si="1604"/>
        <v>1</v>
      </c>
      <c r="Z362" s="580">
        <f t="shared" si="1605"/>
        <v>1</v>
      </c>
      <c r="AA362" s="580">
        <f t="shared" si="1606"/>
        <v>1</v>
      </c>
      <c r="AB362" s="580">
        <f t="shared" si="1607"/>
        <v>1</v>
      </c>
      <c r="AC362" s="580">
        <f t="shared" si="1608"/>
        <v>1</v>
      </c>
      <c r="AD362" s="580">
        <f t="shared" si="1609"/>
        <v>1</v>
      </c>
      <c r="AE362" s="617">
        <f>AD362</f>
        <v>1</v>
      </c>
      <c r="AF362" s="617">
        <f t="shared" ref="AF362:CD362" si="1611">AE362</f>
        <v>1</v>
      </c>
      <c r="AG362" s="617">
        <f t="shared" si="1611"/>
        <v>1</v>
      </c>
      <c r="AH362" s="617">
        <f t="shared" si="1611"/>
        <v>1</v>
      </c>
      <c r="AI362" s="617">
        <f t="shared" si="1611"/>
        <v>1</v>
      </c>
      <c r="AJ362" s="617">
        <f t="shared" si="1611"/>
        <v>1</v>
      </c>
      <c r="AK362" s="617">
        <f t="shared" si="1611"/>
        <v>1</v>
      </c>
      <c r="AL362" s="617">
        <f t="shared" si="1611"/>
        <v>1</v>
      </c>
      <c r="AM362" s="617">
        <f t="shared" si="1611"/>
        <v>1</v>
      </c>
      <c r="AN362" s="617">
        <f t="shared" si="1611"/>
        <v>1</v>
      </c>
      <c r="AO362" s="617">
        <f t="shared" si="1611"/>
        <v>1</v>
      </c>
      <c r="AP362" s="617">
        <f t="shared" si="1611"/>
        <v>1</v>
      </c>
      <c r="AQ362" s="617">
        <f t="shared" si="1611"/>
        <v>1</v>
      </c>
      <c r="AR362" s="617">
        <f t="shared" si="1611"/>
        <v>1</v>
      </c>
      <c r="AS362" s="617">
        <f t="shared" si="1611"/>
        <v>1</v>
      </c>
      <c r="AT362" s="617">
        <f t="shared" si="1611"/>
        <v>1</v>
      </c>
      <c r="AU362" s="617">
        <f t="shared" si="1611"/>
        <v>1</v>
      </c>
      <c r="AV362" s="617">
        <f t="shared" si="1611"/>
        <v>1</v>
      </c>
      <c r="AW362" s="617">
        <f t="shared" si="1611"/>
        <v>1</v>
      </c>
      <c r="AX362" s="617">
        <f t="shared" si="1611"/>
        <v>1</v>
      </c>
      <c r="AY362" s="617">
        <f t="shared" si="1611"/>
        <v>1</v>
      </c>
      <c r="AZ362" s="617">
        <f t="shared" si="1611"/>
        <v>1</v>
      </c>
      <c r="BA362" s="617">
        <f t="shared" si="1611"/>
        <v>1</v>
      </c>
      <c r="BB362" s="617">
        <f t="shared" si="1611"/>
        <v>1</v>
      </c>
      <c r="BC362" s="617">
        <f t="shared" si="1611"/>
        <v>1</v>
      </c>
      <c r="BD362" s="617">
        <f t="shared" si="1611"/>
        <v>1</v>
      </c>
      <c r="BE362" s="617">
        <f t="shared" si="1611"/>
        <v>1</v>
      </c>
      <c r="BF362" s="617">
        <f t="shared" si="1611"/>
        <v>1</v>
      </c>
      <c r="BG362" s="617">
        <f t="shared" si="1611"/>
        <v>1</v>
      </c>
      <c r="BH362" s="617">
        <f t="shared" si="1611"/>
        <v>1</v>
      </c>
      <c r="BI362" s="617">
        <f t="shared" si="1611"/>
        <v>1</v>
      </c>
      <c r="BJ362" s="617">
        <f t="shared" si="1611"/>
        <v>1</v>
      </c>
      <c r="BK362" s="617">
        <f t="shared" si="1611"/>
        <v>1</v>
      </c>
      <c r="BL362" s="617">
        <f t="shared" si="1611"/>
        <v>1</v>
      </c>
      <c r="BM362" s="617">
        <f t="shared" si="1611"/>
        <v>1</v>
      </c>
      <c r="BN362" s="617">
        <f t="shared" si="1611"/>
        <v>1</v>
      </c>
      <c r="BO362" s="617">
        <f t="shared" si="1611"/>
        <v>1</v>
      </c>
      <c r="BP362" s="617">
        <f t="shared" si="1611"/>
        <v>1</v>
      </c>
      <c r="BQ362" s="617">
        <f t="shared" si="1611"/>
        <v>1</v>
      </c>
      <c r="BR362" s="617">
        <f t="shared" si="1611"/>
        <v>1</v>
      </c>
      <c r="BS362" s="617">
        <f t="shared" si="1611"/>
        <v>1</v>
      </c>
      <c r="BT362" s="617">
        <f t="shared" si="1611"/>
        <v>1</v>
      </c>
      <c r="BU362" s="617">
        <f t="shared" si="1611"/>
        <v>1</v>
      </c>
      <c r="BV362" s="617">
        <f t="shared" si="1611"/>
        <v>1</v>
      </c>
      <c r="BW362" s="617">
        <f t="shared" si="1611"/>
        <v>1</v>
      </c>
      <c r="BX362" s="617">
        <f t="shared" si="1611"/>
        <v>1</v>
      </c>
      <c r="BY362" s="617">
        <f t="shared" si="1611"/>
        <v>1</v>
      </c>
      <c r="BZ362" s="617">
        <f t="shared" si="1611"/>
        <v>1</v>
      </c>
      <c r="CA362" s="617">
        <f t="shared" si="1611"/>
        <v>1</v>
      </c>
      <c r="CB362" s="617">
        <f t="shared" si="1611"/>
        <v>1</v>
      </c>
      <c r="CC362" s="617">
        <f t="shared" si="1611"/>
        <v>1</v>
      </c>
      <c r="CD362" s="617">
        <f t="shared" si="1611"/>
        <v>1</v>
      </c>
    </row>
    <row r="363" spans="1:82" s="5" customFormat="1" x14ac:dyDescent="0.35">
      <c r="B363" s="70"/>
      <c r="C363" s="317"/>
      <c r="D363" s="318"/>
      <c r="E363" s="318"/>
      <c r="F363" s="318"/>
      <c r="G363" s="318"/>
      <c r="H363" s="318"/>
      <c r="I363" s="318"/>
      <c r="J363" s="318"/>
      <c r="K363" s="318"/>
      <c r="L363" s="318"/>
      <c r="M363" s="318"/>
      <c r="N363" s="318"/>
      <c r="O363" s="318"/>
      <c r="P363" s="318"/>
      <c r="Q363" s="109"/>
      <c r="R363" s="110"/>
      <c r="S363" s="320"/>
      <c r="T363" s="321"/>
      <c r="U363" s="110"/>
      <c r="V363" s="110"/>
      <c r="W363" s="110"/>
      <c r="X363" s="110"/>
      <c r="Y363" s="110"/>
      <c r="Z363" s="110"/>
      <c r="AA363" s="110"/>
      <c r="AB363" s="110"/>
      <c r="AC363" s="110"/>
      <c r="AD363" s="110"/>
      <c r="AE363" s="171"/>
      <c r="AF363" s="171"/>
      <c r="AG363" s="171"/>
      <c r="AH363" s="171"/>
      <c r="AI363" s="171"/>
      <c r="AJ363" s="171"/>
      <c r="AK363" s="171"/>
      <c r="AL363" s="171"/>
      <c r="AM363" s="9"/>
      <c r="AN363" s="171"/>
      <c r="AO363" s="171"/>
    </row>
    <row r="364" spans="1:82" s="5" customFormat="1" x14ac:dyDescent="0.35">
      <c r="B364" s="70"/>
      <c r="C364" s="317"/>
      <c r="D364" s="318"/>
      <c r="E364" s="318"/>
      <c r="F364" s="318"/>
      <c r="G364" s="318"/>
      <c r="H364" s="318"/>
      <c r="I364" s="318"/>
      <c r="J364" s="318"/>
      <c r="K364" s="318"/>
      <c r="L364" s="318"/>
      <c r="M364" s="318"/>
      <c r="N364" s="318"/>
      <c r="O364" s="318"/>
      <c r="P364" s="318"/>
      <c r="Q364" s="109"/>
      <c r="R364" s="110"/>
      <c r="S364" s="320"/>
      <c r="T364" s="321"/>
      <c r="U364" s="110"/>
      <c r="V364" s="110"/>
      <c r="W364" s="110"/>
      <c r="X364" s="110"/>
      <c r="Y364" s="110"/>
      <c r="Z364" s="110"/>
      <c r="AA364" s="110"/>
      <c r="AB364" s="110"/>
      <c r="AC364" s="110"/>
      <c r="AD364" s="110"/>
      <c r="AE364" s="171"/>
      <c r="AF364" s="171"/>
      <c r="AG364" s="171"/>
      <c r="AH364" s="171"/>
      <c r="AI364" s="171"/>
      <c r="AJ364" s="171"/>
      <c r="AK364" s="171"/>
      <c r="AL364" s="171"/>
      <c r="AM364" s="9"/>
      <c r="AN364" s="171"/>
      <c r="AO364" s="171"/>
    </row>
    <row r="365" spans="1:82" s="5" customFormat="1" x14ac:dyDescent="0.35">
      <c r="B365" s="444" t="s">
        <v>224</v>
      </c>
      <c r="C365" s="375"/>
      <c r="D365" s="375"/>
      <c r="E365" s="375"/>
      <c r="F365" s="375"/>
      <c r="G365" s="375"/>
      <c r="H365" s="375"/>
      <c r="I365" s="375"/>
      <c r="J365" s="375"/>
      <c r="K365" s="375"/>
      <c r="L365" s="375"/>
      <c r="M365" s="375"/>
      <c r="N365" s="375"/>
      <c r="O365" s="375"/>
      <c r="P365" s="375"/>
      <c r="Q365" s="375"/>
      <c r="R365" s="375"/>
      <c r="S365" s="375"/>
      <c r="T365" s="375"/>
      <c r="U365" s="375"/>
      <c r="V365" s="375"/>
      <c r="W365" s="375"/>
      <c r="X365" s="375"/>
      <c r="Y365" s="375"/>
      <c r="Z365" s="375"/>
      <c r="AA365" s="375"/>
      <c r="AB365" s="375"/>
      <c r="AC365" s="375"/>
      <c r="AD365" s="375"/>
      <c r="AE365" s="375"/>
      <c r="AF365" s="375"/>
      <c r="AG365" s="375"/>
      <c r="AH365" s="375"/>
      <c r="AI365" s="375"/>
      <c r="AJ365" s="375"/>
      <c r="AK365" s="375"/>
      <c r="AL365" s="375"/>
      <c r="AM365" s="375"/>
      <c r="AN365" s="375"/>
      <c r="AO365" s="375"/>
      <c r="AP365" s="375"/>
      <c r="AQ365" s="375"/>
      <c r="AR365" s="375"/>
      <c r="AS365" s="375"/>
      <c r="AT365" s="375"/>
      <c r="AU365" s="375"/>
      <c r="AV365" s="375"/>
      <c r="AW365" s="375"/>
      <c r="AX365" s="375"/>
      <c r="AY365" s="375"/>
      <c r="AZ365" s="375"/>
      <c r="BA365" s="375"/>
      <c r="BB365" s="375"/>
      <c r="BC365" s="375"/>
      <c r="BD365" s="375"/>
      <c r="BE365" s="375"/>
      <c r="BF365" s="375"/>
      <c r="BG365" s="375"/>
      <c r="BH365" s="375"/>
      <c r="BI365" s="375"/>
      <c r="BJ365" s="375"/>
      <c r="BK365" s="375"/>
      <c r="BL365" s="375"/>
      <c r="BM365" s="375"/>
      <c r="BN365" s="375"/>
      <c r="BO365" s="375"/>
      <c r="BP365" s="375"/>
      <c r="BQ365" s="375"/>
      <c r="BR365" s="375"/>
      <c r="BS365" s="375"/>
      <c r="BT365" s="375"/>
      <c r="BU365" s="375"/>
      <c r="BV365" s="375"/>
      <c r="BW365" s="375"/>
      <c r="BX365" s="375"/>
      <c r="BY365" s="375"/>
      <c r="BZ365" s="375"/>
      <c r="CA365" s="375"/>
      <c r="CB365" s="375"/>
      <c r="CC365" s="375"/>
      <c r="CD365" s="375"/>
    </row>
    <row r="366" spans="1:82" s="5" customFormat="1" x14ac:dyDescent="0.35">
      <c r="B366" s="70" t="s">
        <v>106</v>
      </c>
      <c r="C366" s="317"/>
      <c r="D366" s="318"/>
      <c r="E366" s="318"/>
      <c r="F366" s="318"/>
      <c r="G366" s="318"/>
      <c r="H366" s="318"/>
      <c r="I366" s="318"/>
      <c r="J366" s="318"/>
      <c r="K366" s="318"/>
      <c r="L366" s="318"/>
      <c r="M366" s="318"/>
      <c r="N366" s="318"/>
      <c r="O366" s="318"/>
      <c r="P366" s="318"/>
      <c r="Q366" s="109"/>
      <c r="R366" s="318"/>
      <c r="S366" s="318"/>
      <c r="T366" s="110"/>
      <c r="U366" s="110"/>
      <c r="V366" s="318"/>
      <c r="W366" s="110"/>
      <c r="X366" s="110"/>
      <c r="Y366" s="110"/>
      <c r="Z366" s="318"/>
      <c r="AA366" s="110"/>
      <c r="AB366" s="110"/>
      <c r="AC366" s="110"/>
      <c r="AD366" s="110"/>
      <c r="AE366" s="171"/>
      <c r="AF366" s="171"/>
      <c r="AG366" s="171"/>
      <c r="AH366" s="171"/>
      <c r="AI366" s="171"/>
      <c r="AJ366" s="171"/>
      <c r="AK366" s="171"/>
      <c r="AL366" s="171"/>
      <c r="AM366" s="9"/>
      <c r="AN366" s="171"/>
      <c r="AO366" s="171"/>
    </row>
    <row r="367" spans="1:82" s="5" customFormat="1" x14ac:dyDescent="0.35">
      <c r="A367" s="5" t="s">
        <v>229</v>
      </c>
      <c r="B367" s="69" t="s">
        <v>247</v>
      </c>
      <c r="C367" s="575">
        <f>D367+C$662</f>
        <v>28753</v>
      </c>
      <c r="D367" s="575">
        <f>E367+D$662</f>
        <v>25672</v>
      </c>
      <c r="E367" s="575">
        <f>F367+E$662</f>
        <v>22670</v>
      </c>
      <c r="F367" s="576">
        <v>19014</v>
      </c>
      <c r="G367" s="575">
        <f>H367+G$662</f>
        <v>32628</v>
      </c>
      <c r="H367" s="575">
        <f>I367+H$662</f>
        <v>29087</v>
      </c>
      <c r="I367" s="575">
        <f>J367+I$662</f>
        <v>25792</v>
      </c>
      <c r="J367" s="576">
        <v>22481</v>
      </c>
      <c r="K367" s="575">
        <f>L367+K$662</f>
        <v>32568</v>
      </c>
      <c r="L367" s="575">
        <f>M367+L$662</f>
        <v>28885</v>
      </c>
      <c r="M367" s="575">
        <f>N367+M$662</f>
        <v>25815</v>
      </c>
      <c r="N367" s="576">
        <v>22307</v>
      </c>
      <c r="O367" s="575">
        <f>P367+O$662</f>
        <v>97716</v>
      </c>
      <c r="P367" s="575">
        <f>Q367+P$662</f>
        <v>94150</v>
      </c>
      <c r="Q367" s="575">
        <f>R367+Q$662</f>
        <v>90462</v>
      </c>
      <c r="R367" s="576">
        <v>86471</v>
      </c>
      <c r="S367" s="575">
        <f>T367+S$662</f>
        <v>76371</v>
      </c>
      <c r="T367" s="575">
        <f>U367+T$662</f>
        <v>72095</v>
      </c>
      <c r="U367" s="575">
        <f>V367+U$662</f>
        <v>68094</v>
      </c>
      <c r="V367" s="576">
        <v>64770</v>
      </c>
      <c r="W367" s="575">
        <f>X367+W$662</f>
        <v>74150</v>
      </c>
      <c r="X367" s="575">
        <f>Y367+X$662</f>
        <v>70092</v>
      </c>
      <c r="Y367" s="575">
        <f>Z367+Y$662</f>
        <v>66074</v>
      </c>
      <c r="Z367" s="576">
        <v>64191</v>
      </c>
      <c r="AA367" s="575">
        <f>Z367-(AA$525/1000)</f>
        <v>61286</v>
      </c>
      <c r="AB367" s="575">
        <f t="shared" ref="AB367:BF367" si="1612">AA367-(AB$525/1000)</f>
        <v>58852</v>
      </c>
      <c r="AC367" s="575">
        <f t="shared" si="1612"/>
        <v>56534</v>
      </c>
      <c r="AD367" s="575">
        <f t="shared" si="1612"/>
        <v>53714.679003508769</v>
      </c>
      <c r="AE367" s="575">
        <f t="shared" si="1612"/>
        <v>50728.886184409872</v>
      </c>
      <c r="AF367" s="575">
        <f t="shared" si="1612"/>
        <v>48099.605940725771</v>
      </c>
      <c r="AG367" s="575">
        <f t="shared" si="1612"/>
        <v>45826.838272456465</v>
      </c>
      <c r="AH367" s="575">
        <f t="shared" si="1612"/>
        <v>42918.446209862101</v>
      </c>
      <c r="AI367" s="575">
        <f t="shared" si="1612"/>
        <v>40402.880784525587</v>
      </c>
      <c r="AJ367" s="575">
        <f>AI367-(AJ$525/1000)</f>
        <v>38187.681380124777</v>
      </c>
      <c r="AK367" s="575">
        <f t="shared" si="1612"/>
        <v>36272.847996659671</v>
      </c>
      <c r="AL367" s="575">
        <f t="shared" si="1612"/>
        <v>33822.493615342093</v>
      </c>
      <c r="AM367" s="575">
        <f t="shared" si="1612"/>
        <v>30541.295868827139</v>
      </c>
      <c r="AN367" s="575">
        <f t="shared" si="1612"/>
        <v>27651.882927866212</v>
      </c>
      <c r="AO367" s="575">
        <f t="shared" si="1612"/>
        <v>25154.254792459309</v>
      </c>
      <c r="AP367" s="575">
        <f t="shared" si="1612"/>
        <v>21958.115589255427</v>
      </c>
      <c r="AQ367" s="575">
        <f t="shared" si="1612"/>
        <v>17582.177718620587</v>
      </c>
      <c r="AR367" s="575">
        <f t="shared" si="1612"/>
        <v>13728.739892240654</v>
      </c>
      <c r="AS367" s="575">
        <f t="shared" si="1612"/>
        <v>10397.802110115626</v>
      </c>
      <c r="AT367" s="575">
        <f t="shared" si="1612"/>
        <v>6135.3017490887596</v>
      </c>
      <c r="AU367" s="575">
        <f t="shared" si="1612"/>
        <v>1406.2064872697947</v>
      </c>
      <c r="AV367" s="575">
        <f t="shared" si="1612"/>
        <v>-2758.2206835857123</v>
      </c>
      <c r="AW367" s="575">
        <f t="shared" si="1612"/>
        <v>-6357.9797634777606</v>
      </c>
      <c r="AX367" s="575">
        <f t="shared" si="1612"/>
        <v>-10964.482610811239</v>
      </c>
      <c r="AY367" s="575">
        <f t="shared" si="1612"/>
        <v>-15703.23115991291</v>
      </c>
      <c r="AZ367" s="575">
        <f t="shared" si="1612"/>
        <v>-19876.158986733783</v>
      </c>
      <c r="BA367" s="575">
        <f t="shared" si="1612"/>
        <v>-23483.266091273861</v>
      </c>
      <c r="BB367" s="575">
        <f t="shared" si="1612"/>
        <v>-28099.171983564571</v>
      </c>
      <c r="BC367" s="575">
        <f t="shared" si="1612"/>
        <v>-32411.0254074365</v>
      </c>
      <c r="BD367" s="575">
        <f t="shared" si="1612"/>
        <v>-36208.030661293873</v>
      </c>
      <c r="BE367" s="575">
        <f t="shared" si="1612"/>
        <v>-39490.187745136682</v>
      </c>
      <c r="BF367" s="575">
        <f t="shared" si="1612"/>
        <v>-43690.264921571237</v>
      </c>
      <c r="BG367" s="575">
        <f t="shared" ref="BG367:CD367" si="1613">BF367-(BG$525/1000)</f>
        <v>-48673.069600142102</v>
      </c>
      <c r="BH367" s="575">
        <f t="shared" si="1613"/>
        <v>-53060.912526047789</v>
      </c>
      <c r="BI367" s="575">
        <f t="shared" si="1613"/>
        <v>-56853.793699288297</v>
      </c>
      <c r="BJ367" s="575">
        <f t="shared" si="1613"/>
        <v>-61707.429049977902</v>
      </c>
      <c r="BK367" s="575">
        <f t="shared" si="1613"/>
        <v>-65283.649415501677</v>
      </c>
      <c r="BL367" s="575">
        <f t="shared" si="1613"/>
        <v>-68432.858394097246</v>
      </c>
      <c r="BM367" s="575">
        <f t="shared" si="1613"/>
        <v>-71155.0559857646</v>
      </c>
      <c r="BN367" s="575">
        <f t="shared" si="1613"/>
        <v>-74638.569931757913</v>
      </c>
      <c r="BO367" s="575">
        <f t="shared" si="1613"/>
        <v>-76501.188438948753</v>
      </c>
      <c r="BP367" s="575">
        <f t="shared" si="1613"/>
        <v>-78141.404736325756</v>
      </c>
      <c r="BQ367" s="575">
        <f t="shared" si="1613"/>
        <v>-79559.218823888936</v>
      </c>
      <c r="BR367" s="575">
        <f t="shared" si="1613"/>
        <v>-81373.55264079124</v>
      </c>
      <c r="BS367" s="575">
        <f t="shared" si="1613"/>
        <v>-84499.915482375669</v>
      </c>
      <c r="BT367" s="575">
        <f t="shared" si="1613"/>
        <v>-87252.981268248521</v>
      </c>
      <c r="BU367" s="575">
        <f t="shared" si="1613"/>
        <v>-89632.749998409796</v>
      </c>
      <c r="BV367" s="575">
        <f t="shared" si="1613"/>
        <v>-92678.068084477898</v>
      </c>
      <c r="BW367" s="575">
        <f t="shared" si="1613"/>
        <v>-95817.357729081996</v>
      </c>
      <c r="BX367" s="575">
        <f t="shared" si="1613"/>
        <v>-98581.806819106496</v>
      </c>
      <c r="BY367" s="575">
        <f t="shared" si="1613"/>
        <v>-100971.4153545514</v>
      </c>
      <c r="BZ367" s="575">
        <f t="shared" si="1613"/>
        <v>-104029.32514191123</v>
      </c>
      <c r="CA367" s="575">
        <f t="shared" si="1613"/>
        <v>-104253.85964833594</v>
      </c>
      <c r="CB367" s="575">
        <f t="shared" si="1613"/>
        <v>-104451.58406444128</v>
      </c>
      <c r="CC367" s="575">
        <f t="shared" si="1613"/>
        <v>-104622.49839022725</v>
      </c>
      <c r="CD367" s="575">
        <f t="shared" si="1613"/>
        <v>-104841.21228493789</v>
      </c>
    </row>
    <row r="368" spans="1:82" s="5" customFormat="1" x14ac:dyDescent="0.35">
      <c r="A368" s="5" t="s">
        <v>230</v>
      </c>
      <c r="B368" s="69" t="s">
        <v>227</v>
      </c>
      <c r="C368" s="577">
        <f t="shared" ref="C368:E368" si="1614">D368</f>
        <v>0.9</v>
      </c>
      <c r="D368" s="577">
        <f t="shared" si="1614"/>
        <v>0.9</v>
      </c>
      <c r="E368" s="577">
        <f t="shared" si="1614"/>
        <v>0.9</v>
      </c>
      <c r="F368" s="578">
        <v>0.9</v>
      </c>
      <c r="G368" s="577">
        <f t="shared" ref="G368:H368" si="1615">H368</f>
        <v>0.9</v>
      </c>
      <c r="H368" s="577">
        <f t="shared" si="1615"/>
        <v>0.9</v>
      </c>
      <c r="I368" s="577">
        <f>J368</f>
        <v>0.9</v>
      </c>
      <c r="J368" s="578">
        <v>0.9</v>
      </c>
      <c r="K368" s="577">
        <f>L368</f>
        <v>0.9</v>
      </c>
      <c r="L368" s="577">
        <f>M368</f>
        <v>0.9</v>
      </c>
      <c r="M368" s="577">
        <f>N368</f>
        <v>0.9</v>
      </c>
      <c r="N368" s="578">
        <v>0.9</v>
      </c>
      <c r="O368" s="577">
        <f>$R$368</f>
        <v>1</v>
      </c>
      <c r="P368" s="577">
        <f>$R$368</f>
        <v>1</v>
      </c>
      <c r="Q368" s="577">
        <f>$R$368</f>
        <v>1</v>
      </c>
      <c r="R368" s="578">
        <v>1</v>
      </c>
      <c r="S368" s="577">
        <f>T368</f>
        <v>0.9</v>
      </c>
      <c r="T368" s="577">
        <f>U368</f>
        <v>0.9</v>
      </c>
      <c r="U368" s="577">
        <f>V368</f>
        <v>0.9</v>
      </c>
      <c r="V368" s="578">
        <v>0.9</v>
      </c>
      <c r="W368" s="577">
        <f>X368</f>
        <v>0.9</v>
      </c>
      <c r="X368" s="577">
        <f>Y368</f>
        <v>0.9</v>
      </c>
      <c r="Y368" s="577">
        <f>Z368</f>
        <v>0.9</v>
      </c>
      <c r="Z368" s="578">
        <v>0.9</v>
      </c>
      <c r="AA368" s="577">
        <f t="shared" ref="AA368:BF368" si="1616">IF(AA367&gt;0,AA369/AA367*g_troz,0)</f>
        <v>0.86973788705205657</v>
      </c>
      <c r="AB368" s="577">
        <f t="shared" si="1616"/>
        <v>0.87181534451569276</v>
      </c>
      <c r="AC368" s="577">
        <f t="shared" si="1616"/>
        <v>0.87567638581097307</v>
      </c>
      <c r="AD368" s="577">
        <f t="shared" si="1616"/>
        <v>0.87964841035647046</v>
      </c>
      <c r="AE368" s="577">
        <f t="shared" si="1616"/>
        <v>0.8843363439892038</v>
      </c>
      <c r="AF368" s="577">
        <f t="shared" si="1616"/>
        <v>0.88894644169662818</v>
      </c>
      <c r="AG368" s="577">
        <f t="shared" si="1616"/>
        <v>0.89335771257012409</v>
      </c>
      <c r="AH368" s="577">
        <f t="shared" si="1616"/>
        <v>0.89968414920050066</v>
      </c>
      <c r="AI368" s="577">
        <f t="shared" si="1616"/>
        <v>0.90589068681152451</v>
      </c>
      <c r="AJ368" s="577">
        <f>IF(AJ367&gt;0,AJ369/AJ367*g_troz,0)</f>
        <v>0.9120332170170522</v>
      </c>
      <c r="AK368" s="577">
        <f t="shared" si="1616"/>
        <v>0.91794741884705466</v>
      </c>
      <c r="AL368" s="577">
        <f t="shared" si="1616"/>
        <v>0.92649241194614085</v>
      </c>
      <c r="AM368" s="577">
        <f t="shared" si="1616"/>
        <v>0.9400820978197042</v>
      </c>
      <c r="AN368" s="577">
        <f t="shared" si="1616"/>
        <v>0.95471961915208747</v>
      </c>
      <c r="AO368" s="577">
        <f t="shared" si="1616"/>
        <v>0.9700821125784298</v>
      </c>
      <c r="AP368" s="577">
        <f t="shared" si="1616"/>
        <v>0.9948386134523779</v>
      </c>
      <c r="AQ368" s="577">
        <f t="shared" si="1616"/>
        <v>1.0433309948236167</v>
      </c>
      <c r="AR368" s="577">
        <f t="shared" si="1616"/>
        <v>1.1116301152923453</v>
      </c>
      <c r="AS368" s="577">
        <f t="shared" si="1616"/>
        <v>1.2114608789558894</v>
      </c>
      <c r="AT368" s="577">
        <f t="shared" si="1616"/>
        <v>1.4973232891231478</v>
      </c>
      <c r="AU368" s="577">
        <f t="shared" si="1616"/>
        <v>3.842432839108886</v>
      </c>
      <c r="AV368" s="577">
        <f t="shared" si="1616"/>
        <v>0</v>
      </c>
      <c r="AW368" s="577">
        <f t="shared" si="1616"/>
        <v>0</v>
      </c>
      <c r="AX368" s="577">
        <f t="shared" si="1616"/>
        <v>0</v>
      </c>
      <c r="AY368" s="577">
        <f t="shared" si="1616"/>
        <v>0</v>
      </c>
      <c r="AZ368" s="577">
        <f t="shared" si="1616"/>
        <v>0</v>
      </c>
      <c r="BA368" s="577">
        <f t="shared" si="1616"/>
        <v>0</v>
      </c>
      <c r="BB368" s="577">
        <f t="shared" si="1616"/>
        <v>0</v>
      </c>
      <c r="BC368" s="577">
        <f t="shared" si="1616"/>
        <v>0</v>
      </c>
      <c r="BD368" s="577">
        <f t="shared" si="1616"/>
        <v>0</v>
      </c>
      <c r="BE368" s="577">
        <f t="shared" si="1616"/>
        <v>0</v>
      </c>
      <c r="BF368" s="577">
        <f t="shared" si="1616"/>
        <v>0</v>
      </c>
      <c r="BG368" s="577">
        <f t="shared" ref="BG368:CD368" si="1617">IF(BG367&gt;0,BG369/BG367*g_troz,0)</f>
        <v>0</v>
      </c>
      <c r="BH368" s="577">
        <f t="shared" si="1617"/>
        <v>0</v>
      </c>
      <c r="BI368" s="577">
        <f t="shared" si="1617"/>
        <v>0</v>
      </c>
      <c r="BJ368" s="577">
        <f t="shared" si="1617"/>
        <v>0</v>
      </c>
      <c r="BK368" s="577">
        <f t="shared" si="1617"/>
        <v>0</v>
      </c>
      <c r="BL368" s="577">
        <f t="shared" si="1617"/>
        <v>0</v>
      </c>
      <c r="BM368" s="577">
        <f t="shared" si="1617"/>
        <v>0</v>
      </c>
      <c r="BN368" s="577">
        <f t="shared" si="1617"/>
        <v>0</v>
      </c>
      <c r="BO368" s="577">
        <f t="shared" si="1617"/>
        <v>0</v>
      </c>
      <c r="BP368" s="577">
        <f t="shared" si="1617"/>
        <v>0</v>
      </c>
      <c r="BQ368" s="577">
        <f t="shared" si="1617"/>
        <v>0</v>
      </c>
      <c r="BR368" s="577">
        <f t="shared" si="1617"/>
        <v>0</v>
      </c>
      <c r="BS368" s="577">
        <f t="shared" si="1617"/>
        <v>0</v>
      </c>
      <c r="BT368" s="577">
        <f t="shared" si="1617"/>
        <v>0</v>
      </c>
      <c r="BU368" s="577">
        <f t="shared" si="1617"/>
        <v>0</v>
      </c>
      <c r="BV368" s="577">
        <f t="shared" si="1617"/>
        <v>0</v>
      </c>
      <c r="BW368" s="577">
        <f t="shared" si="1617"/>
        <v>0</v>
      </c>
      <c r="BX368" s="577">
        <f t="shared" si="1617"/>
        <v>0</v>
      </c>
      <c r="BY368" s="577">
        <f t="shared" si="1617"/>
        <v>0</v>
      </c>
      <c r="BZ368" s="577">
        <f t="shared" si="1617"/>
        <v>0</v>
      </c>
      <c r="CA368" s="577">
        <f t="shared" si="1617"/>
        <v>0</v>
      </c>
      <c r="CB368" s="577">
        <f t="shared" si="1617"/>
        <v>0</v>
      </c>
      <c r="CC368" s="577">
        <f t="shared" si="1617"/>
        <v>0</v>
      </c>
      <c r="CD368" s="577">
        <f t="shared" si="1617"/>
        <v>0</v>
      </c>
    </row>
    <row r="369" spans="1:82" s="5" customFormat="1" x14ac:dyDescent="0.35">
      <c r="A369" s="5" t="s">
        <v>231</v>
      </c>
      <c r="B369" s="69" t="s">
        <v>228</v>
      </c>
      <c r="C369" s="575">
        <f>C367*C368/g_troz</f>
        <v>831.98737447898429</v>
      </c>
      <c r="D369" s="575">
        <f>D367*D368/g_troz</f>
        <v>742.83656931883581</v>
      </c>
      <c r="E369" s="575">
        <f>E367*E368/g_troz</f>
        <v>655.97168223971676</v>
      </c>
      <c r="F369" s="576">
        <v>542</v>
      </c>
      <c r="G369" s="575">
        <f>G367*G368/g_troz</f>
        <v>944.1131031370744</v>
      </c>
      <c r="H369" s="575">
        <f>H367*H368/g_troz</f>
        <v>841.65188889751391</v>
      </c>
      <c r="I369" s="575">
        <f>I367*I368/g_troz</f>
        <v>746.3088499482476</v>
      </c>
      <c r="J369" s="576">
        <v>635</v>
      </c>
      <c r="K369" s="575">
        <f>K367*K368/g_troz</f>
        <v>942.37696282236845</v>
      </c>
      <c r="L369" s="575">
        <f>L367*L368/g_troz</f>
        <v>835.80688317133729</v>
      </c>
      <c r="M369" s="575">
        <f>M367*M368/g_troz</f>
        <v>746.97437040221826</v>
      </c>
      <c r="N369" s="576">
        <v>633</v>
      </c>
      <c r="O369" s="575">
        <f>O367*O368/g_troz</f>
        <v>3141.6423517000517</v>
      </c>
      <c r="P369" s="575">
        <f>P367*P368/g_troz</f>
        <v>3026.9927894363245</v>
      </c>
      <c r="Q369" s="575">
        <f>Q367*Q368/g_troz</f>
        <v>2908.4208360912244</v>
      </c>
      <c r="R369" s="576">
        <v>2704</v>
      </c>
      <c r="S369" s="575">
        <f>S367*S368/g_troz</f>
        <v>2209.8461995734192</v>
      </c>
      <c r="T369" s="575">
        <f>T367*T368/g_troz</f>
        <v>2086.1172664787109</v>
      </c>
      <c r="U369" s="575">
        <f>U367*U368/g_troz</f>
        <v>1970.3456431597383</v>
      </c>
      <c r="V369" s="576">
        <v>1793</v>
      </c>
      <c r="W369" s="575">
        <f>W367*W368/g_troz</f>
        <v>2145.5800722573881</v>
      </c>
      <c r="X369" s="575">
        <f>X367*X368/g_troz</f>
        <v>2028.1591156394454</v>
      </c>
      <c r="Y369" s="575">
        <f>Y367*Y368/g_troz</f>
        <v>1911.8955858979728</v>
      </c>
      <c r="Z369" s="576">
        <v>1785</v>
      </c>
      <c r="AA369" s="575">
        <f>Z369-(AA$532/1000/AA$531)</f>
        <v>1713.7234042553191</v>
      </c>
      <c r="AB369" s="575">
        <f t="shared" ref="AB369:BF369" si="1618">AA369-(AB$532/1000/AB$531)</f>
        <v>1649.5929694727104</v>
      </c>
      <c r="AC369" s="575">
        <f t="shared" si="1618"/>
        <v>1591.6384240181649</v>
      </c>
      <c r="AD369" s="575">
        <f t="shared" si="1618"/>
        <v>1519.1238041351239</v>
      </c>
      <c r="AE369" s="575">
        <f t="shared" si="1618"/>
        <v>1442.3274295485016</v>
      </c>
      <c r="AF369" s="575">
        <f t="shared" si="1618"/>
        <v>1374.7007713304313</v>
      </c>
      <c r="AG369" s="575">
        <f t="shared" si="1618"/>
        <v>1316.2438294809128</v>
      </c>
      <c r="AH369" s="575">
        <f t="shared" si="1618"/>
        <v>1241.4382485795684</v>
      </c>
      <c r="AI369" s="575">
        <f t="shared" si="1618"/>
        <v>1176.7364034061309</v>
      </c>
      <c r="AJ369" s="575">
        <f t="shared" si="1618"/>
        <v>1119.760151686238</v>
      </c>
      <c r="AK369" s="575">
        <f t="shared" si="1618"/>
        <v>1070.5094934198901</v>
      </c>
      <c r="AL369" s="575">
        <f t="shared" si="1618"/>
        <v>1007.4849152462352</v>
      </c>
      <c r="AM369" s="575">
        <f t="shared" si="1618"/>
        <v>923.09054949443089</v>
      </c>
      <c r="AN369" s="575">
        <f t="shared" si="1618"/>
        <v>848.7731229368718</v>
      </c>
      <c r="AO369" s="575">
        <f t="shared" si="1618"/>
        <v>784.53263557355808</v>
      </c>
      <c r="AP369" s="575">
        <f t="shared" si="1618"/>
        <v>702.32602635734645</v>
      </c>
      <c r="AQ369" s="575">
        <f t="shared" si="1618"/>
        <v>589.77429077427269</v>
      </c>
      <c r="AR369" s="575">
        <f t="shared" si="1618"/>
        <v>490.66156839514798</v>
      </c>
      <c r="AS369" s="575">
        <f t="shared" si="1618"/>
        <v>404.98785921997239</v>
      </c>
      <c r="AT369" s="575">
        <f t="shared" si="1618"/>
        <v>295.35380413512434</v>
      </c>
      <c r="AU369" s="575">
        <f t="shared" si="1618"/>
        <v>173.71864952581157</v>
      </c>
      <c r="AV369" s="575">
        <f t="shared" si="1618"/>
        <v>66.607095466864521</v>
      </c>
      <c r="AW369" s="575">
        <f t="shared" si="1618"/>
        <v>-25.980858041716843</v>
      </c>
      <c r="AX369" s="575">
        <f t="shared" si="1618"/>
        <v>-144.4628625315423</v>
      </c>
      <c r="AY369" s="575">
        <f t="shared" si="1618"/>
        <v>-266.34630545523942</v>
      </c>
      <c r="AZ369" s="575">
        <f t="shared" si="1618"/>
        <v>-373.6765014626742</v>
      </c>
      <c r="BA369" s="575">
        <f t="shared" si="1618"/>
        <v>-466.45345055384661</v>
      </c>
      <c r="BB369" s="575">
        <f t="shared" si="1618"/>
        <v>-585.17730697598677</v>
      </c>
      <c r="BC369" s="575">
        <f t="shared" si="1618"/>
        <v>-696.0807523135685</v>
      </c>
      <c r="BD369" s="575">
        <f t="shared" si="1618"/>
        <v>-793.74199522278229</v>
      </c>
      <c r="BE369" s="575">
        <f t="shared" si="1618"/>
        <v>-878.16103570362816</v>
      </c>
      <c r="BF369" s="575">
        <f t="shared" si="1618"/>
        <v>-986.18952919820902</v>
      </c>
      <c r="BG369" s="575">
        <f t="shared" ref="BG369:CD369" si="1619">BF369-(BG$532/1000/BG$531)</f>
        <v>-1114.3502415355736</v>
      </c>
      <c r="BH369" s="575">
        <f t="shared" si="1619"/>
        <v>-1227.2081822505661</v>
      </c>
      <c r="BI369" s="575">
        <f t="shared" si="1619"/>
        <v>-1324.7633513431867</v>
      </c>
      <c r="BJ369" s="575">
        <f t="shared" si="1619"/>
        <v>-1449.6017514204311</v>
      </c>
      <c r="BK369" s="575">
        <f t="shared" si="1619"/>
        <v>-1541.584275136848</v>
      </c>
      <c r="BL369" s="575">
        <f t="shared" si="1619"/>
        <v>-1622.583810946827</v>
      </c>
      <c r="BM369" s="575">
        <f t="shared" si="1619"/>
        <v>-1692.6003588503681</v>
      </c>
      <c r="BN369" s="575">
        <f t="shared" si="1619"/>
        <v>-1782.1984180870977</v>
      </c>
      <c r="BO369" s="575">
        <f t="shared" si="1619"/>
        <v>-1830.1060785500808</v>
      </c>
      <c r="BP369" s="575">
        <f t="shared" si="1619"/>
        <v>-1872.293421345842</v>
      </c>
      <c r="BQ369" s="575">
        <f t="shared" si="1619"/>
        <v>-1908.7604464743813</v>
      </c>
      <c r="BR369" s="575">
        <f t="shared" si="1619"/>
        <v>-1955.4261958648754</v>
      </c>
      <c r="BS369" s="575">
        <f t="shared" si="1619"/>
        <v>-2035.8381153859607</v>
      </c>
      <c r="BT369" s="575">
        <f t="shared" si="1619"/>
        <v>-2106.6486116806477</v>
      </c>
      <c r="BU369" s="575">
        <f t="shared" si="1619"/>
        <v>-2167.8576847489367</v>
      </c>
      <c r="BV369" s="575">
        <f t="shared" si="1619"/>
        <v>-2246.1850847537644</v>
      </c>
      <c r="BW369" s="575">
        <f t="shared" si="1619"/>
        <v>-2326.9294893691117</v>
      </c>
      <c r="BX369" s="575">
        <f t="shared" si="1619"/>
        <v>-2398.0327710453134</v>
      </c>
      <c r="BY369" s="575">
        <f t="shared" si="1619"/>
        <v>-2459.4949297823691</v>
      </c>
      <c r="BZ369" s="575">
        <f t="shared" si="1619"/>
        <v>-2538.1461958648756</v>
      </c>
      <c r="CA369" s="575">
        <f t="shared" si="1619"/>
        <v>-2543.921357474454</v>
      </c>
      <c r="CB369" s="575">
        <f t="shared" si="1619"/>
        <v>-2549.0069475485602</v>
      </c>
      <c r="CC369" s="575">
        <f t="shared" si="1619"/>
        <v>-2553.4029660871943</v>
      </c>
      <c r="CD369" s="575">
        <f t="shared" si="1619"/>
        <v>-2559.0284180870976</v>
      </c>
    </row>
    <row r="370" spans="1:82" s="5" customFormat="1" x14ac:dyDescent="0.35">
      <c r="B370" s="444"/>
      <c r="C370" s="375"/>
      <c r="D370" s="375"/>
      <c r="E370" s="375"/>
      <c r="F370" s="375"/>
      <c r="G370" s="375"/>
      <c r="H370" s="375"/>
      <c r="I370" s="375"/>
      <c r="J370" s="375"/>
      <c r="K370" s="375"/>
      <c r="L370" s="375"/>
      <c r="M370" s="375"/>
      <c r="N370" s="375"/>
      <c r="O370" s="375"/>
      <c r="P370" s="375"/>
      <c r="Q370" s="375"/>
      <c r="R370" s="375"/>
      <c r="S370" s="375"/>
      <c r="T370" s="375"/>
      <c r="U370" s="375"/>
      <c r="V370" s="375"/>
      <c r="W370" s="375"/>
      <c r="X370" s="375"/>
      <c r="Y370" s="375"/>
      <c r="Z370" s="375"/>
      <c r="AA370" s="375"/>
      <c r="AB370" s="375"/>
      <c r="AC370" s="375"/>
      <c r="AD370" s="375"/>
      <c r="AE370" s="375"/>
      <c r="AF370" s="375"/>
      <c r="AG370" s="375"/>
      <c r="AH370" s="375"/>
      <c r="AI370" s="375"/>
      <c r="AJ370" s="375"/>
      <c r="AK370" s="375"/>
      <c r="AL370" s="375"/>
      <c r="AM370" s="375"/>
      <c r="AN370" s="375"/>
      <c r="AO370" s="375"/>
      <c r="AP370" s="375"/>
      <c r="AQ370" s="375"/>
      <c r="AR370" s="375"/>
      <c r="AS370" s="375"/>
      <c r="AT370" s="375"/>
      <c r="AU370" s="375"/>
      <c r="AV370" s="375"/>
      <c r="AW370" s="375"/>
      <c r="AX370" s="375"/>
      <c r="AY370" s="375"/>
      <c r="AZ370" s="375"/>
      <c r="BA370" s="375"/>
      <c r="BB370" s="375"/>
      <c r="BC370" s="375"/>
      <c r="BD370" s="375"/>
      <c r="BE370" s="375"/>
      <c r="BF370" s="375"/>
      <c r="BG370" s="375"/>
      <c r="BH370" s="375"/>
      <c r="BI370" s="375"/>
      <c r="BJ370" s="375"/>
      <c r="BK370" s="375"/>
      <c r="BL370" s="375"/>
      <c r="BM370" s="375"/>
      <c r="BN370" s="375"/>
      <c r="BO370" s="375"/>
      <c r="BP370" s="375"/>
      <c r="BQ370" s="375"/>
      <c r="BR370" s="375"/>
      <c r="BS370" s="375"/>
      <c r="BT370" s="375"/>
      <c r="BU370" s="375"/>
      <c r="BV370" s="375"/>
      <c r="BW370" s="375"/>
      <c r="BX370" s="375"/>
      <c r="BY370" s="375"/>
      <c r="BZ370" s="375"/>
      <c r="CA370" s="375"/>
      <c r="CB370" s="375"/>
      <c r="CC370" s="375"/>
      <c r="CD370" s="375"/>
    </row>
    <row r="371" spans="1:82" s="5" customFormat="1" x14ac:dyDescent="0.35">
      <c r="B371" s="70" t="s">
        <v>246</v>
      </c>
      <c r="C371" s="109"/>
      <c r="D371" s="109"/>
      <c r="E371" s="109"/>
      <c r="F371" s="324"/>
      <c r="G371" s="109"/>
      <c r="H371" s="109"/>
      <c r="I371" s="109"/>
      <c r="J371" s="324"/>
      <c r="K371" s="109"/>
      <c r="L371" s="109"/>
      <c r="M371" s="109"/>
      <c r="N371" s="324"/>
      <c r="O371" s="109"/>
      <c r="P371" s="109"/>
      <c r="Q371" s="109"/>
      <c r="R371" s="324"/>
      <c r="S371" s="109"/>
      <c r="T371" s="109"/>
      <c r="U371" s="109"/>
      <c r="V371" s="324"/>
      <c r="W371" s="109"/>
      <c r="X371" s="109"/>
      <c r="Y371" s="109"/>
      <c r="Z371" s="324"/>
      <c r="AA371" s="110"/>
      <c r="AB371" s="110"/>
      <c r="AC371" s="110"/>
      <c r="AD371" s="110"/>
      <c r="AE371" s="110"/>
      <c r="AF371" s="110"/>
      <c r="AG371" s="110"/>
      <c r="AH371" s="110"/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  <c r="AT371" s="110"/>
      <c r="AU371" s="110"/>
      <c r="AV371" s="110"/>
      <c r="AW371" s="110"/>
      <c r="AX371" s="110"/>
      <c r="AY371" s="110"/>
      <c r="AZ371" s="110"/>
      <c r="BA371" s="110"/>
      <c r="BB371" s="110"/>
      <c r="BC371" s="110"/>
      <c r="BD371" s="110"/>
      <c r="BE371" s="110"/>
      <c r="BF371" s="110"/>
      <c r="BG371" s="110"/>
      <c r="BH371" s="110"/>
      <c r="BI371" s="110"/>
      <c r="BJ371" s="110"/>
      <c r="BK371" s="110"/>
      <c r="BL371" s="110"/>
      <c r="BM371" s="110"/>
      <c r="BN371" s="110"/>
      <c r="BO371" s="110"/>
      <c r="BP371" s="110"/>
      <c r="BQ371" s="110"/>
      <c r="BR371" s="110"/>
      <c r="BS371" s="110"/>
      <c r="BT371" s="110"/>
      <c r="BU371" s="110"/>
      <c r="BV371" s="110"/>
      <c r="BW371" s="110"/>
      <c r="BX371" s="110"/>
      <c r="BY371" s="110"/>
      <c r="BZ371" s="110"/>
      <c r="CA371" s="110"/>
      <c r="CB371" s="110"/>
      <c r="CC371" s="110"/>
      <c r="CD371" s="110"/>
    </row>
    <row r="372" spans="1:82" s="5" customFormat="1" x14ac:dyDescent="0.35">
      <c r="A372" s="5" t="s">
        <v>229</v>
      </c>
      <c r="B372" s="69" t="s">
        <v>245</v>
      </c>
      <c r="C372" s="575">
        <f>D372+C$662</f>
        <v>60732</v>
      </c>
      <c r="D372" s="575">
        <f>E372+D$662</f>
        <v>57651</v>
      </c>
      <c r="E372" s="575">
        <f>F372+E$662</f>
        <v>54649</v>
      </c>
      <c r="F372" s="576">
        <v>50993</v>
      </c>
      <c r="G372" s="575">
        <f>H372+G$662</f>
        <v>73287</v>
      </c>
      <c r="H372" s="575">
        <f>I372+H$662</f>
        <v>69746</v>
      </c>
      <c r="I372" s="575">
        <f>J372+I$662</f>
        <v>66451</v>
      </c>
      <c r="J372" s="576">
        <v>63140</v>
      </c>
      <c r="K372" s="575">
        <f>L372+K$662</f>
        <v>71029</v>
      </c>
      <c r="L372" s="575">
        <f>M372+L$662</f>
        <v>67346</v>
      </c>
      <c r="M372" s="575">
        <f>N372+M$662</f>
        <v>64276</v>
      </c>
      <c r="N372" s="576">
        <v>60768</v>
      </c>
      <c r="O372" s="575">
        <f>P372+O$662</f>
        <v>265255</v>
      </c>
      <c r="P372" s="575">
        <f>Q372+P$662</f>
        <v>261689</v>
      </c>
      <c r="Q372" s="575">
        <f>R372+Q$662</f>
        <v>258001</v>
      </c>
      <c r="R372" s="576">
        <v>254010</v>
      </c>
      <c r="S372" s="575">
        <f>T372+S$662</f>
        <v>268436</v>
      </c>
      <c r="T372" s="575">
        <f>U372+T$662</f>
        <v>264160</v>
      </c>
      <c r="U372" s="575">
        <f>V372+U$662</f>
        <v>260159</v>
      </c>
      <c r="V372" s="576">
        <v>256835</v>
      </c>
      <c r="W372" s="575">
        <f>X372+W$662</f>
        <v>257169</v>
      </c>
      <c r="X372" s="575">
        <f>Y372+X$662</f>
        <v>253111</v>
      </c>
      <c r="Y372" s="575">
        <f>Z372+Y$662</f>
        <v>249093</v>
      </c>
      <c r="Z372" s="576">
        <v>247210</v>
      </c>
      <c r="AA372" s="575">
        <f t="shared" ref="AA372:BF372" si="1620">Z372-(AA$525/1000)</f>
        <v>244305</v>
      </c>
      <c r="AB372" s="575">
        <f t="shared" si="1620"/>
        <v>241871</v>
      </c>
      <c r="AC372" s="575">
        <f t="shared" si="1620"/>
        <v>239553</v>
      </c>
      <c r="AD372" s="575">
        <f t="shared" si="1620"/>
        <v>236733.67900350876</v>
      </c>
      <c r="AE372" s="575">
        <f t="shared" si="1620"/>
        <v>233747.88618440987</v>
      </c>
      <c r="AF372" s="575">
        <f t="shared" si="1620"/>
        <v>231118.60594072577</v>
      </c>
      <c r="AG372" s="575">
        <f t="shared" si="1620"/>
        <v>228845.83827245646</v>
      </c>
      <c r="AH372" s="575">
        <f t="shared" si="1620"/>
        <v>225937.4462098621</v>
      </c>
      <c r="AI372" s="575">
        <f t="shared" si="1620"/>
        <v>223421.88078452559</v>
      </c>
      <c r="AJ372" s="575">
        <f>AI372-(AJ$525/1000)</f>
        <v>221206.68138012479</v>
      </c>
      <c r="AK372" s="575">
        <f t="shared" si="1620"/>
        <v>219291.84799665969</v>
      </c>
      <c r="AL372" s="575">
        <f t="shared" si="1620"/>
        <v>216841.49361534213</v>
      </c>
      <c r="AM372" s="575">
        <f t="shared" si="1620"/>
        <v>213560.29586882718</v>
      </c>
      <c r="AN372" s="575">
        <f t="shared" si="1620"/>
        <v>210670.88292786625</v>
      </c>
      <c r="AO372" s="575">
        <f t="shared" si="1620"/>
        <v>208173.25479245934</v>
      </c>
      <c r="AP372" s="575">
        <f t="shared" si="1620"/>
        <v>204977.11558925547</v>
      </c>
      <c r="AQ372" s="575">
        <f t="shared" si="1620"/>
        <v>200601.17771862063</v>
      </c>
      <c r="AR372" s="575">
        <f t="shared" si="1620"/>
        <v>196747.7398922407</v>
      </c>
      <c r="AS372" s="575">
        <f t="shared" si="1620"/>
        <v>193416.80211011568</v>
      </c>
      <c r="AT372" s="575">
        <f t="shared" si="1620"/>
        <v>189154.3017490888</v>
      </c>
      <c r="AU372" s="575">
        <f t="shared" si="1620"/>
        <v>184425.20648726984</v>
      </c>
      <c r="AV372" s="575">
        <f t="shared" si="1620"/>
        <v>180260.77931641432</v>
      </c>
      <c r="AW372" s="575">
        <f t="shared" si="1620"/>
        <v>176661.02023652228</v>
      </c>
      <c r="AX372" s="575">
        <f t="shared" si="1620"/>
        <v>172054.51738918881</v>
      </c>
      <c r="AY372" s="575">
        <f t="shared" si="1620"/>
        <v>167315.76884008714</v>
      </c>
      <c r="AZ372" s="575">
        <f t="shared" si="1620"/>
        <v>163142.84101326627</v>
      </c>
      <c r="BA372" s="575">
        <f t="shared" si="1620"/>
        <v>159535.73390872619</v>
      </c>
      <c r="BB372" s="575">
        <f t="shared" si="1620"/>
        <v>154919.82801643549</v>
      </c>
      <c r="BC372" s="575">
        <f t="shared" si="1620"/>
        <v>150607.97459256358</v>
      </c>
      <c r="BD372" s="575">
        <f t="shared" si="1620"/>
        <v>146810.9693387062</v>
      </c>
      <c r="BE372" s="575">
        <f t="shared" si="1620"/>
        <v>143528.81225486338</v>
      </c>
      <c r="BF372" s="575">
        <f t="shared" si="1620"/>
        <v>139328.73507842881</v>
      </c>
      <c r="BG372" s="575">
        <f t="shared" ref="BG372:CD372" si="1621">BF372-(BG$525/1000)</f>
        <v>134345.93039985796</v>
      </c>
      <c r="BH372" s="575">
        <f t="shared" si="1621"/>
        <v>129958.08747395227</v>
      </c>
      <c r="BI372" s="575">
        <f t="shared" si="1621"/>
        <v>126165.20630071177</v>
      </c>
      <c r="BJ372" s="575">
        <f t="shared" si="1621"/>
        <v>121311.57095002216</v>
      </c>
      <c r="BK372" s="575">
        <f t="shared" si="1621"/>
        <v>117735.35058449837</v>
      </c>
      <c r="BL372" s="575">
        <f t="shared" si="1621"/>
        <v>114586.14160590281</v>
      </c>
      <c r="BM372" s="575">
        <f t="shared" si="1621"/>
        <v>111863.94401423546</v>
      </c>
      <c r="BN372" s="575">
        <f t="shared" si="1621"/>
        <v>108380.43006824215</v>
      </c>
      <c r="BO372" s="575">
        <f t="shared" si="1621"/>
        <v>106517.81156105131</v>
      </c>
      <c r="BP372" s="575">
        <f t="shared" si="1621"/>
        <v>104877.5952636743</v>
      </c>
      <c r="BQ372" s="575">
        <f t="shared" si="1621"/>
        <v>103459.78117611112</v>
      </c>
      <c r="BR372" s="575">
        <f t="shared" si="1621"/>
        <v>101645.44735920882</v>
      </c>
      <c r="BS372" s="575">
        <f t="shared" si="1621"/>
        <v>98519.084517624389</v>
      </c>
      <c r="BT372" s="575">
        <f t="shared" si="1621"/>
        <v>95766.018731751537</v>
      </c>
      <c r="BU372" s="575">
        <f t="shared" si="1621"/>
        <v>93386.250001590262</v>
      </c>
      <c r="BV372" s="575">
        <f t="shared" si="1621"/>
        <v>90340.93191552216</v>
      </c>
      <c r="BW372" s="575">
        <f t="shared" si="1621"/>
        <v>87201.642270918062</v>
      </c>
      <c r="BX372" s="575">
        <f t="shared" si="1621"/>
        <v>84437.193180893562</v>
      </c>
      <c r="BY372" s="575">
        <f t="shared" si="1621"/>
        <v>82047.58464544866</v>
      </c>
      <c r="BZ372" s="575">
        <f t="shared" si="1621"/>
        <v>78989.674858088823</v>
      </c>
      <c r="CA372" s="575">
        <f t="shared" si="1621"/>
        <v>78765.140351664115</v>
      </c>
      <c r="CB372" s="575">
        <f t="shared" si="1621"/>
        <v>78567.415935558776</v>
      </c>
      <c r="CC372" s="575">
        <f t="shared" si="1621"/>
        <v>78396.501609772808</v>
      </c>
      <c r="CD372" s="575">
        <f t="shared" si="1621"/>
        <v>78177.787715062164</v>
      </c>
    </row>
    <row r="373" spans="1:82" s="5" customFormat="1" x14ac:dyDescent="0.35">
      <c r="A373" s="5" t="s">
        <v>230</v>
      </c>
      <c r="B373" s="69" t="s">
        <v>227</v>
      </c>
      <c r="C373" s="577">
        <f t="shared" ref="C373:E373" si="1622">D373</f>
        <v>1</v>
      </c>
      <c r="D373" s="577">
        <f t="shared" si="1622"/>
        <v>1</v>
      </c>
      <c r="E373" s="577">
        <f t="shared" si="1622"/>
        <v>1</v>
      </c>
      <c r="F373" s="578">
        <v>1</v>
      </c>
      <c r="G373" s="577">
        <f t="shared" ref="G373:H373" si="1623">H373</f>
        <v>1</v>
      </c>
      <c r="H373" s="577">
        <f t="shared" si="1623"/>
        <v>1</v>
      </c>
      <c r="I373" s="577">
        <f>J373</f>
        <v>1</v>
      </c>
      <c r="J373" s="578">
        <v>1</v>
      </c>
      <c r="K373" s="577">
        <f>L373</f>
        <v>1</v>
      </c>
      <c r="L373" s="577">
        <f>M373</f>
        <v>1</v>
      </c>
      <c r="M373" s="577">
        <f>N373</f>
        <v>1</v>
      </c>
      <c r="N373" s="578">
        <v>1</v>
      </c>
      <c r="O373" s="577">
        <f>P373</f>
        <v>1</v>
      </c>
      <c r="P373" s="577">
        <f>Q373</f>
        <v>1</v>
      </c>
      <c r="Q373" s="577">
        <f>R373</f>
        <v>1</v>
      </c>
      <c r="R373" s="578">
        <v>1</v>
      </c>
      <c r="S373" s="577">
        <f>T373</f>
        <v>0.9</v>
      </c>
      <c r="T373" s="577">
        <f>U373</f>
        <v>0.9</v>
      </c>
      <c r="U373" s="577">
        <f>V373</f>
        <v>0.9</v>
      </c>
      <c r="V373" s="578">
        <v>0.9</v>
      </c>
      <c r="W373" s="577">
        <f>X373</f>
        <v>0.9</v>
      </c>
      <c r="X373" s="577">
        <f>Y373</f>
        <v>0.9</v>
      </c>
      <c r="Y373" s="577">
        <f>Z373</f>
        <v>0.9</v>
      </c>
      <c r="Z373" s="578">
        <v>0.9</v>
      </c>
      <c r="AA373" s="577">
        <f t="shared" ref="AA373:BF373" si="1624">IF(AA372&gt;0,AA374/AA372*g_troz,0)</f>
        <v>0.9326680499681641</v>
      </c>
      <c r="AB373" s="577">
        <f t="shared" si="1624"/>
        <v>0.9338068162658506</v>
      </c>
      <c r="AC373" s="577">
        <f t="shared" si="1624"/>
        <v>0.93531786534519523</v>
      </c>
      <c r="AD373" s="577">
        <f t="shared" si="1624"/>
        <v>0.93692939987874357</v>
      </c>
      <c r="AE373" s="577">
        <f t="shared" si="1624"/>
        <v>0.93867847588347342</v>
      </c>
      <c r="AF373" s="577">
        <f t="shared" si="1624"/>
        <v>0.94025612721699758</v>
      </c>
      <c r="AG373" s="577">
        <f t="shared" si="1624"/>
        <v>0.94164907188936675</v>
      </c>
      <c r="AH373" s="577">
        <f t="shared" si="1624"/>
        <v>0.94347245727000084</v>
      </c>
      <c r="AI373" s="577">
        <f t="shared" si="1624"/>
        <v>0.9450878512131955</v>
      </c>
      <c r="AJ373" s="577">
        <f>IF(AJ372&gt;0,AJ374/AJ372*g_troz,0)</f>
        <v>0.94654078436868638</v>
      </c>
      <c r="AK373" s="577">
        <f t="shared" si="1624"/>
        <v>0.9478203631059342</v>
      </c>
      <c r="AL373" s="577">
        <f t="shared" si="1624"/>
        <v>0.94949076422864143</v>
      </c>
      <c r="AM373" s="577">
        <f t="shared" si="1624"/>
        <v>0.95178758048241296</v>
      </c>
      <c r="AN373" s="577">
        <f t="shared" si="1624"/>
        <v>0.95386939166214402</v>
      </c>
      <c r="AO373" s="577">
        <f t="shared" si="1624"/>
        <v>0.95571549106706732</v>
      </c>
      <c r="AP373" s="577">
        <f t="shared" si="1624"/>
        <v>0.95814351033211986</v>
      </c>
      <c r="AQ373" s="577">
        <f t="shared" si="1624"/>
        <v>0.96159327161332309</v>
      </c>
      <c r="AR373" s="577">
        <f t="shared" si="1624"/>
        <v>0.96475818535344693</v>
      </c>
      <c r="AS373" s="577">
        <f t="shared" si="1624"/>
        <v>0.96759557723730039</v>
      </c>
      <c r="AT373" s="577">
        <f t="shared" si="1624"/>
        <v>0.97137226220758532</v>
      </c>
      <c r="AU373" s="577">
        <f t="shared" si="1624"/>
        <v>0.97576664933421164</v>
      </c>
      <c r="AV373" s="577">
        <f t="shared" si="1624"/>
        <v>0.97982725205097243</v>
      </c>
      <c r="AW373" s="577">
        <f t="shared" si="1624"/>
        <v>0.98349152831585429</v>
      </c>
      <c r="AX373" s="577">
        <f t="shared" si="1624"/>
        <v>0.98840424005673</v>
      </c>
      <c r="AY373" s="577">
        <f t="shared" si="1624"/>
        <v>0.99374026023822737</v>
      </c>
      <c r="AZ373" s="577">
        <f t="shared" si="1624"/>
        <v>0.99869582015187297</v>
      </c>
      <c r="BA373" s="577">
        <f t="shared" si="1624"/>
        <v>1.0031883378277078</v>
      </c>
      <c r="BB373" s="577">
        <f t="shared" si="1624"/>
        <v>1.0092424256603136</v>
      </c>
      <c r="BC373" s="577">
        <f t="shared" si="1624"/>
        <v>1.0152329628277075</v>
      </c>
      <c r="BD373" s="577">
        <f t="shared" si="1624"/>
        <v>1.0207995815506903</v>
      </c>
      <c r="BE373" s="577">
        <f t="shared" si="1624"/>
        <v>1.0258487343954117</v>
      </c>
      <c r="BF373" s="577">
        <f t="shared" si="1624"/>
        <v>1.0326569646870802</v>
      </c>
      <c r="BG373" s="577">
        <f t="shared" ref="BG373:CD373" si="1625">IF(BG372&gt;0,BG374/BG372*g_troz,0)</f>
        <v>1.0412860627825302</v>
      </c>
      <c r="BH373" s="577">
        <f t="shared" si="1625"/>
        <v>1.0494327304065221</v>
      </c>
      <c r="BI373" s="577">
        <f t="shared" si="1625"/>
        <v>1.0569313802711602</v>
      </c>
      <c r="BJ373" s="577">
        <f t="shared" si="1625"/>
        <v>1.0672111188007962</v>
      </c>
      <c r="BK373" s="577">
        <f t="shared" si="1625"/>
        <v>1.0753276771684037</v>
      </c>
      <c r="BL373" s="577">
        <f t="shared" si="1625"/>
        <v>1.0828945991438086</v>
      </c>
      <c r="BM373" s="577">
        <f t="shared" si="1625"/>
        <v>1.0897788101670405</v>
      </c>
      <c r="BN373" s="577">
        <f t="shared" si="1625"/>
        <v>1.0990927474326024</v>
      </c>
      <c r="BO373" s="577">
        <f t="shared" si="1625"/>
        <v>1.1043228181463181</v>
      </c>
      <c r="BP373" s="577">
        <f t="shared" si="1625"/>
        <v>1.1090822259562734</v>
      </c>
      <c r="BQ373" s="577">
        <f t="shared" si="1625"/>
        <v>1.1133178925041298</v>
      </c>
      <c r="BR373" s="577">
        <f t="shared" si="1625"/>
        <v>1.1189105015444725</v>
      </c>
      <c r="BS373" s="577">
        <f t="shared" si="1625"/>
        <v>1.1290306721357994</v>
      </c>
      <c r="BT373" s="577">
        <f t="shared" si="1625"/>
        <v>1.1384895918857909</v>
      </c>
      <c r="BU373" s="577">
        <f t="shared" si="1625"/>
        <v>1.1471153472431495</v>
      </c>
      <c r="BV373" s="577">
        <f t="shared" si="1625"/>
        <v>1.1588163184695681</v>
      </c>
      <c r="BW373" s="577">
        <f t="shared" si="1625"/>
        <v>1.1717338315295505</v>
      </c>
      <c r="BX373" s="577">
        <f t="shared" si="1625"/>
        <v>1.1839042888077977</v>
      </c>
      <c r="BY373" s="577">
        <f t="shared" si="1625"/>
        <v>1.1950853731662621</v>
      </c>
      <c r="BZ373" s="577">
        <f t="shared" si="1625"/>
        <v>1.210380225710197</v>
      </c>
      <c r="CA373" s="577">
        <f t="shared" si="1625"/>
        <v>1.2115500899548983</v>
      </c>
      <c r="CB373" s="577">
        <f t="shared" si="1625"/>
        <v>1.2125858055917873</v>
      </c>
      <c r="CC373" s="577">
        <f t="shared" si="1625"/>
        <v>1.2134852950249078</v>
      </c>
      <c r="CD373" s="577">
        <f t="shared" si="1625"/>
        <v>1.2146420811392717</v>
      </c>
    </row>
    <row r="374" spans="1:82" s="5" customFormat="1" x14ac:dyDescent="0.35">
      <c r="A374" s="5" t="s">
        <v>231</v>
      </c>
      <c r="B374" s="69" t="s">
        <v>228</v>
      </c>
      <c r="C374" s="575">
        <f>C372*C373/g_troz</f>
        <v>1952.5791406059145</v>
      </c>
      <c r="D374" s="575">
        <f>D372*D373/g_troz</f>
        <v>1853.5226904279718</v>
      </c>
      <c r="E374" s="575">
        <f>E372*E373/g_troz</f>
        <v>1757.0061492289506</v>
      </c>
      <c r="F374" s="576">
        <v>1678</v>
      </c>
      <c r="G374" s="575">
        <f>G372*G373/g_troz</f>
        <v>2356.2317637750389</v>
      </c>
      <c r="H374" s="575">
        <f>H372*H373/g_troz</f>
        <v>2242.3859701755273</v>
      </c>
      <c r="I374" s="575">
        <f>I372*I373/g_troz</f>
        <v>2136.4492602318978</v>
      </c>
      <c r="J374" s="576">
        <v>2056</v>
      </c>
      <c r="K374" s="575">
        <f>K372*K373/g_troz</f>
        <v>2283.635378023077</v>
      </c>
      <c r="L374" s="575">
        <f>L372*L373/g_troz</f>
        <v>2165.2241784108201</v>
      </c>
      <c r="M374" s="575">
        <f>M372*M373/g_troz</f>
        <v>2066.5213864451321</v>
      </c>
      <c r="N374" s="576">
        <v>1999</v>
      </c>
      <c r="O374" s="575">
        <f>O372*O373/g_troz</f>
        <v>8528.1462810614157</v>
      </c>
      <c r="P374" s="575">
        <f>P372*P373/g_troz</f>
        <v>8413.4967187976872</v>
      </c>
      <c r="Q374" s="575">
        <f>Q372*Q373/g_troz</f>
        <v>8294.924765452588</v>
      </c>
      <c r="R374" s="576">
        <v>8036</v>
      </c>
      <c r="S374" s="575">
        <f>S372*S373/g_troz</f>
        <v>7767.3760253065984</v>
      </c>
      <c r="T374" s="575">
        <f>T372*T373/g_troz</f>
        <v>7643.6470922118906</v>
      </c>
      <c r="U374" s="575">
        <f>U372*U373/g_troz</f>
        <v>7527.8754688929184</v>
      </c>
      <c r="V374" s="576">
        <v>7683</v>
      </c>
      <c r="W374" s="575">
        <f>W372*W373/g_troz</f>
        <v>7441.3578098767402</v>
      </c>
      <c r="X374" s="575">
        <f>X372*X373/g_troz</f>
        <v>7323.9368532587969</v>
      </c>
      <c r="Y374" s="575">
        <f>Y372*Y373/g_troz</f>
        <v>7207.6733235173251</v>
      </c>
      <c r="Z374" s="576">
        <v>7397</v>
      </c>
      <c r="AA374" s="575">
        <f t="shared" ref="AA374:BF374" si="1626">Z374-(AA$532/1000/AA$531)</f>
        <v>7325.7234042553191</v>
      </c>
      <c r="AB374" s="575">
        <f t="shared" si="1626"/>
        <v>7261.5929694727101</v>
      </c>
      <c r="AC374" s="575">
        <f t="shared" si="1626"/>
        <v>7203.6384240181651</v>
      </c>
      <c r="AD374" s="575">
        <f t="shared" si="1626"/>
        <v>7131.1238041351244</v>
      </c>
      <c r="AE374" s="575">
        <f t="shared" si="1626"/>
        <v>7054.3274295485026</v>
      </c>
      <c r="AF374" s="575">
        <f t="shared" si="1626"/>
        <v>6986.700771330432</v>
      </c>
      <c r="AG374" s="575">
        <f t="shared" si="1626"/>
        <v>6928.2438294809135</v>
      </c>
      <c r="AH374" s="575">
        <f t="shared" si="1626"/>
        <v>6853.4382485795686</v>
      </c>
      <c r="AI374" s="575">
        <f t="shared" si="1626"/>
        <v>6788.7364034061311</v>
      </c>
      <c r="AJ374" s="575">
        <f>AI374-(AJ$532/1000/AJ$531)</f>
        <v>6731.7601516862387</v>
      </c>
      <c r="AK374" s="575">
        <f t="shared" si="1626"/>
        <v>6682.5094934198905</v>
      </c>
      <c r="AL374" s="575">
        <f t="shared" si="1626"/>
        <v>6619.4849152462357</v>
      </c>
      <c r="AM374" s="575">
        <f t="shared" si="1626"/>
        <v>6535.0905494944309</v>
      </c>
      <c r="AN374" s="575">
        <f t="shared" si="1626"/>
        <v>6460.7731229368719</v>
      </c>
      <c r="AO374" s="575">
        <f t="shared" si="1626"/>
        <v>6396.5326355735579</v>
      </c>
      <c r="AP374" s="575">
        <f t="shared" si="1626"/>
        <v>6314.3260263573466</v>
      </c>
      <c r="AQ374" s="575">
        <f t="shared" si="1626"/>
        <v>6201.7742907742731</v>
      </c>
      <c r="AR374" s="575">
        <f t="shared" si="1626"/>
        <v>6102.6615683951486</v>
      </c>
      <c r="AS374" s="575">
        <f t="shared" si="1626"/>
        <v>6016.987859219973</v>
      </c>
      <c r="AT374" s="575">
        <f t="shared" si="1626"/>
        <v>5907.3538041351248</v>
      </c>
      <c r="AU374" s="575">
        <f t="shared" si="1626"/>
        <v>5785.718649525812</v>
      </c>
      <c r="AV374" s="575">
        <f t="shared" si="1626"/>
        <v>5678.6070954668648</v>
      </c>
      <c r="AW374" s="575">
        <f t="shared" si="1626"/>
        <v>5586.0191419582834</v>
      </c>
      <c r="AX374" s="575">
        <f t="shared" si="1626"/>
        <v>5467.5371374684582</v>
      </c>
      <c r="AY374" s="575">
        <f t="shared" si="1626"/>
        <v>5345.6536945447615</v>
      </c>
      <c r="AZ374" s="575">
        <f t="shared" si="1626"/>
        <v>5238.3234985373265</v>
      </c>
      <c r="BA374" s="575">
        <f t="shared" si="1626"/>
        <v>5145.5465494461541</v>
      </c>
      <c r="BB374" s="575">
        <f t="shared" si="1626"/>
        <v>5026.8226930240144</v>
      </c>
      <c r="BC374" s="575">
        <f t="shared" si="1626"/>
        <v>4915.9192476864328</v>
      </c>
      <c r="BD374" s="575">
        <f t="shared" si="1626"/>
        <v>4818.258004777219</v>
      </c>
      <c r="BE374" s="575">
        <f t="shared" si="1626"/>
        <v>4733.838964296373</v>
      </c>
      <c r="BF374" s="575">
        <f t="shared" si="1626"/>
        <v>4625.8104708017918</v>
      </c>
      <c r="BG374" s="575">
        <f t="shared" ref="BG374:CD374" si="1627">BF374-(BG$532/1000/BG$531)</f>
        <v>4497.6497584644276</v>
      </c>
      <c r="BH374" s="575">
        <f t="shared" si="1627"/>
        <v>4384.7918177494348</v>
      </c>
      <c r="BI374" s="575">
        <f t="shared" si="1627"/>
        <v>4287.2366486568144</v>
      </c>
      <c r="BJ374" s="575">
        <f t="shared" si="1627"/>
        <v>4162.3982485795705</v>
      </c>
      <c r="BK374" s="575">
        <f t="shared" si="1627"/>
        <v>4070.4157248631536</v>
      </c>
      <c r="BL374" s="575">
        <f t="shared" si="1627"/>
        <v>3989.4161890531745</v>
      </c>
      <c r="BM374" s="575">
        <f t="shared" si="1627"/>
        <v>3919.3996411496332</v>
      </c>
      <c r="BN374" s="575">
        <f t="shared" si="1627"/>
        <v>3829.8015819129037</v>
      </c>
      <c r="BO374" s="575">
        <f t="shared" si="1627"/>
        <v>3781.8939214499205</v>
      </c>
      <c r="BP374" s="575">
        <f t="shared" si="1627"/>
        <v>3739.7065786541593</v>
      </c>
      <c r="BQ374" s="575">
        <f t="shared" si="1627"/>
        <v>3703.2395535256201</v>
      </c>
      <c r="BR374" s="575">
        <f t="shared" si="1627"/>
        <v>3656.573804135126</v>
      </c>
      <c r="BS374" s="575">
        <f t="shared" si="1627"/>
        <v>3576.1618846140409</v>
      </c>
      <c r="BT374" s="575">
        <f t="shared" si="1627"/>
        <v>3505.3513883193536</v>
      </c>
      <c r="BU374" s="575">
        <f t="shared" si="1627"/>
        <v>3444.1423152510647</v>
      </c>
      <c r="BV374" s="575">
        <f t="shared" si="1627"/>
        <v>3365.814915246237</v>
      </c>
      <c r="BW374" s="575">
        <f t="shared" si="1627"/>
        <v>3285.0705106308897</v>
      </c>
      <c r="BX374" s="575">
        <f t="shared" si="1627"/>
        <v>3213.9672289546879</v>
      </c>
      <c r="BY374" s="575">
        <f t="shared" si="1627"/>
        <v>3152.5050702176322</v>
      </c>
      <c r="BZ374" s="575">
        <f t="shared" si="1627"/>
        <v>3073.8538041351258</v>
      </c>
      <c r="CA374" s="575">
        <f t="shared" si="1627"/>
        <v>3068.0786425255474</v>
      </c>
      <c r="CB374" s="575">
        <f t="shared" si="1627"/>
        <v>3062.9930524514411</v>
      </c>
      <c r="CC374" s="575">
        <f t="shared" si="1627"/>
        <v>3058.5970339128071</v>
      </c>
      <c r="CD374" s="575">
        <f t="shared" si="1627"/>
        <v>3052.9715819129037</v>
      </c>
    </row>
    <row r="375" spans="1:82" s="5" customFormat="1" x14ac:dyDescent="0.35">
      <c r="B375" s="69"/>
      <c r="C375" s="109"/>
      <c r="D375" s="109"/>
      <c r="E375" s="109"/>
      <c r="F375" s="324"/>
      <c r="G375" s="109"/>
      <c r="H375" s="109"/>
      <c r="I375" s="109"/>
      <c r="J375" s="324"/>
      <c r="K375" s="109"/>
      <c r="L375" s="109"/>
      <c r="M375" s="109"/>
      <c r="N375" s="324"/>
      <c r="O375" s="109"/>
      <c r="P375" s="109"/>
      <c r="Q375" s="109"/>
      <c r="R375" s="324"/>
      <c r="S375" s="109"/>
      <c r="T375" s="109"/>
      <c r="U375" s="109"/>
      <c r="V375" s="324"/>
      <c r="W375" s="109"/>
      <c r="X375" s="109"/>
      <c r="Y375" s="109"/>
      <c r="Z375" s="324"/>
      <c r="AA375" s="110"/>
      <c r="AB375" s="110"/>
      <c r="AC375" s="110"/>
      <c r="AD375" s="110"/>
      <c r="AE375" s="110"/>
      <c r="AF375" s="110"/>
      <c r="AG375" s="110"/>
      <c r="AH375" s="110"/>
      <c r="AI375" s="110"/>
      <c r="AJ375" s="110"/>
      <c r="AK375" s="110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0"/>
      <c r="BG375" s="110"/>
      <c r="BH375" s="110"/>
      <c r="BI375" s="110"/>
      <c r="BJ375" s="110"/>
      <c r="BK375" s="110"/>
      <c r="BL375" s="110"/>
      <c r="BM375" s="110"/>
      <c r="BN375" s="110"/>
      <c r="BO375" s="110"/>
      <c r="BP375" s="110"/>
      <c r="BQ375" s="110"/>
      <c r="BR375" s="110"/>
      <c r="BS375" s="110"/>
      <c r="BT375" s="110"/>
      <c r="BU375" s="110"/>
      <c r="BV375" s="110"/>
      <c r="BW375" s="110"/>
      <c r="BX375" s="110"/>
      <c r="BY375" s="110"/>
      <c r="BZ375" s="110"/>
      <c r="CA375" s="110"/>
      <c r="CB375" s="110"/>
      <c r="CC375" s="110"/>
      <c r="CD375" s="110"/>
    </row>
    <row r="376" spans="1:82" s="5" customFormat="1" x14ac:dyDescent="0.35">
      <c r="B376" s="70" t="s">
        <v>244</v>
      </c>
      <c r="C376" s="109"/>
      <c r="D376" s="109"/>
      <c r="E376" s="109"/>
      <c r="F376" s="324"/>
      <c r="G376" s="109"/>
      <c r="H376" s="109"/>
      <c r="I376" s="109"/>
      <c r="J376" s="324"/>
      <c r="K376" s="109"/>
      <c r="L376" s="109"/>
      <c r="M376" s="109"/>
      <c r="N376" s="324"/>
      <c r="O376" s="109"/>
      <c r="P376" s="109"/>
      <c r="Q376" s="109"/>
      <c r="R376" s="324"/>
      <c r="S376" s="109"/>
      <c r="T376" s="109"/>
      <c r="U376" s="109"/>
      <c r="V376" s="324"/>
      <c r="W376" s="109"/>
      <c r="X376" s="109"/>
      <c r="Y376" s="109"/>
      <c r="Z376" s="324"/>
      <c r="AA376" s="110"/>
      <c r="AB376" s="110"/>
      <c r="AC376" s="110"/>
      <c r="AD376" s="110"/>
      <c r="AE376" s="110"/>
      <c r="AF376" s="110"/>
      <c r="AG376" s="110"/>
      <c r="AH376" s="110"/>
      <c r="AI376" s="110"/>
      <c r="AJ376" s="110"/>
      <c r="AK376" s="110"/>
      <c r="AL376" s="110"/>
      <c r="AM376" s="110"/>
      <c r="AN376" s="110"/>
      <c r="AO376" s="110"/>
      <c r="AP376" s="110"/>
      <c r="AQ376" s="110"/>
      <c r="AR376" s="110"/>
      <c r="AS376" s="110"/>
      <c r="AT376" s="110"/>
      <c r="AU376" s="110"/>
      <c r="AV376" s="110"/>
      <c r="AW376" s="110"/>
      <c r="AX376" s="110"/>
      <c r="AY376" s="110"/>
      <c r="AZ376" s="110"/>
      <c r="BA376" s="110"/>
      <c r="BB376" s="110"/>
      <c r="BC376" s="110"/>
      <c r="BD376" s="110"/>
      <c r="BE376" s="110"/>
      <c r="BF376" s="110"/>
      <c r="BG376" s="110"/>
      <c r="BH376" s="110"/>
      <c r="BI376" s="110"/>
      <c r="BJ376" s="110"/>
      <c r="BK376" s="110"/>
      <c r="BL376" s="110"/>
      <c r="BM376" s="110"/>
      <c r="BN376" s="110"/>
      <c r="BO376" s="110"/>
      <c r="BP376" s="110"/>
      <c r="BQ376" s="110"/>
      <c r="BR376" s="110"/>
      <c r="BS376" s="110"/>
      <c r="BT376" s="110"/>
      <c r="BU376" s="110"/>
      <c r="BV376" s="110"/>
      <c r="BW376" s="110"/>
      <c r="BX376" s="110"/>
      <c r="BY376" s="110"/>
      <c r="BZ376" s="110"/>
      <c r="CA376" s="110"/>
      <c r="CB376" s="110"/>
      <c r="CC376" s="110"/>
      <c r="CD376" s="110"/>
    </row>
    <row r="377" spans="1:82" s="5" customFormat="1" x14ac:dyDescent="0.35">
      <c r="A377" s="5" t="s">
        <v>229</v>
      </c>
      <c r="B377" s="69" t="s">
        <v>243</v>
      </c>
      <c r="C377" s="575">
        <f>D377+C$662</f>
        <v>136451</v>
      </c>
      <c r="D377" s="575">
        <f>E377+D$662</f>
        <v>133370</v>
      </c>
      <c r="E377" s="575">
        <f>F377+E$662</f>
        <v>130368</v>
      </c>
      <c r="F377" s="576">
        <v>126712</v>
      </c>
      <c r="G377" s="575">
        <f>H377+G$662</f>
        <v>146649</v>
      </c>
      <c r="H377" s="575">
        <f>I377+H$662</f>
        <v>143108</v>
      </c>
      <c r="I377" s="575">
        <f>J377+I$662</f>
        <v>139813</v>
      </c>
      <c r="J377" s="576">
        <v>136502</v>
      </c>
      <c r="K377" s="575">
        <f>L377+K$662</f>
        <v>139523</v>
      </c>
      <c r="L377" s="575">
        <f>M377+L$662</f>
        <v>135840</v>
      </c>
      <c r="M377" s="575">
        <f>N377+M$662</f>
        <v>132770</v>
      </c>
      <c r="N377" s="576">
        <v>129262</v>
      </c>
      <c r="O377" s="575">
        <f>P377+O$662</f>
        <v>56806</v>
      </c>
      <c r="P377" s="575">
        <f>Q377+P$662</f>
        <v>53240</v>
      </c>
      <c r="Q377" s="575">
        <f>R377+Q$662</f>
        <v>49552</v>
      </c>
      <c r="R377" s="576">
        <v>45561</v>
      </c>
      <c r="S377" s="575">
        <f>T377+S$662</f>
        <v>47246</v>
      </c>
      <c r="T377" s="575">
        <f>U377+T$662</f>
        <v>42970</v>
      </c>
      <c r="U377" s="575">
        <f>V377+U$662</f>
        <v>38969</v>
      </c>
      <c r="V377" s="576">
        <v>35645</v>
      </c>
      <c r="W377" s="575">
        <f>X377+W$662</f>
        <v>35235</v>
      </c>
      <c r="X377" s="575">
        <f>Y377+X$662</f>
        <v>31177</v>
      </c>
      <c r="Y377" s="575">
        <f>Z377+Y$662</f>
        <v>27159</v>
      </c>
      <c r="Z377" s="576">
        <v>25276</v>
      </c>
      <c r="AA377" s="575">
        <f t="shared" ref="AA377:BF377" si="1628">Z377-(AA$525/1000)</f>
        <v>22371</v>
      </c>
      <c r="AB377" s="575">
        <f t="shared" si="1628"/>
        <v>19937</v>
      </c>
      <c r="AC377" s="575">
        <f t="shared" si="1628"/>
        <v>17619</v>
      </c>
      <c r="AD377" s="575">
        <f t="shared" si="1628"/>
        <v>14799.679003508772</v>
      </c>
      <c r="AE377" s="575">
        <f t="shared" si="1628"/>
        <v>11813.886184409879</v>
      </c>
      <c r="AF377" s="575">
        <f t="shared" si="1628"/>
        <v>9184.6059407257799</v>
      </c>
      <c r="AG377" s="575">
        <f t="shared" si="1628"/>
        <v>6911.8382724564726</v>
      </c>
      <c r="AH377" s="575">
        <f t="shared" si="1628"/>
        <v>4003.4462098621075</v>
      </c>
      <c r="AI377" s="575">
        <f t="shared" si="1628"/>
        <v>1487.8807845255965</v>
      </c>
      <c r="AJ377" s="575">
        <f>AI377-(AJ$525/1000)</f>
        <v>-727.31861987521188</v>
      </c>
      <c r="AK377" s="575">
        <f t="shared" si="1628"/>
        <v>-2642.1520033403172</v>
      </c>
      <c r="AL377" s="575">
        <f t="shared" si="1628"/>
        <v>-5092.5063846578923</v>
      </c>
      <c r="AM377" s="575">
        <f t="shared" si="1628"/>
        <v>-8373.7041311728444</v>
      </c>
      <c r="AN377" s="575">
        <f t="shared" si="1628"/>
        <v>-11263.117072133773</v>
      </c>
      <c r="AO377" s="575">
        <f t="shared" si="1628"/>
        <v>-13760.745207540676</v>
      </c>
      <c r="AP377" s="575">
        <f t="shared" si="1628"/>
        <v>-16956.884410744558</v>
      </c>
      <c r="AQ377" s="575">
        <f t="shared" si="1628"/>
        <v>-21332.822281379398</v>
      </c>
      <c r="AR377" s="575">
        <f t="shared" si="1628"/>
        <v>-25186.260107759332</v>
      </c>
      <c r="AS377" s="575">
        <f t="shared" si="1628"/>
        <v>-28517.197889884359</v>
      </c>
      <c r="AT377" s="575">
        <f t="shared" si="1628"/>
        <v>-32779.698250911228</v>
      </c>
      <c r="AU377" s="575">
        <f t="shared" si="1628"/>
        <v>-37508.79351273019</v>
      </c>
      <c r="AV377" s="575">
        <f t="shared" si="1628"/>
        <v>-41673.2206835857</v>
      </c>
      <c r="AW377" s="575">
        <f t="shared" si="1628"/>
        <v>-45272.97976347775</v>
      </c>
      <c r="AX377" s="575">
        <f t="shared" si="1628"/>
        <v>-49879.482610811225</v>
      </c>
      <c r="AY377" s="575">
        <f t="shared" si="1628"/>
        <v>-54618.231159912895</v>
      </c>
      <c r="AZ377" s="575">
        <f t="shared" si="1628"/>
        <v>-58791.158986733768</v>
      </c>
      <c r="BA377" s="575">
        <f t="shared" si="1628"/>
        <v>-62398.266091273843</v>
      </c>
      <c r="BB377" s="575">
        <f t="shared" si="1628"/>
        <v>-67014.171983564549</v>
      </c>
      <c r="BC377" s="575">
        <f t="shared" si="1628"/>
        <v>-71326.025407436478</v>
      </c>
      <c r="BD377" s="575">
        <f t="shared" si="1628"/>
        <v>-75123.030661293844</v>
      </c>
      <c r="BE377" s="575">
        <f t="shared" si="1628"/>
        <v>-78405.18774513666</v>
      </c>
      <c r="BF377" s="575">
        <f t="shared" si="1628"/>
        <v>-82605.264921571215</v>
      </c>
      <c r="BG377" s="575">
        <f t="shared" ref="BG377:CD377" si="1629">BF377-(BG$525/1000)</f>
        <v>-87588.069600142073</v>
      </c>
      <c r="BH377" s="575">
        <f t="shared" si="1629"/>
        <v>-91975.912526047759</v>
      </c>
      <c r="BI377" s="575">
        <f t="shared" si="1629"/>
        <v>-95768.793699288261</v>
      </c>
      <c r="BJ377" s="575">
        <f t="shared" si="1629"/>
        <v>-100622.42904997787</v>
      </c>
      <c r="BK377" s="575">
        <f t="shared" si="1629"/>
        <v>-104198.64941550166</v>
      </c>
      <c r="BL377" s="575">
        <f t="shared" si="1629"/>
        <v>-107347.85839409722</v>
      </c>
      <c r="BM377" s="575">
        <f t="shared" si="1629"/>
        <v>-110070.05598576457</v>
      </c>
      <c r="BN377" s="575">
        <f t="shared" si="1629"/>
        <v>-113553.56993175788</v>
      </c>
      <c r="BO377" s="575">
        <f t="shared" si="1629"/>
        <v>-115416.18843894872</v>
      </c>
      <c r="BP377" s="575">
        <f t="shared" si="1629"/>
        <v>-117056.40473632573</v>
      </c>
      <c r="BQ377" s="575">
        <f t="shared" si="1629"/>
        <v>-118474.21882388891</v>
      </c>
      <c r="BR377" s="575">
        <f t="shared" si="1629"/>
        <v>-120288.55264079121</v>
      </c>
      <c r="BS377" s="575">
        <f t="shared" si="1629"/>
        <v>-123414.91548237564</v>
      </c>
      <c r="BT377" s="575">
        <f t="shared" si="1629"/>
        <v>-126167.98126824849</v>
      </c>
      <c r="BU377" s="575">
        <f t="shared" si="1629"/>
        <v>-128547.74999840977</v>
      </c>
      <c r="BV377" s="575">
        <f t="shared" si="1629"/>
        <v>-131593.06808447785</v>
      </c>
      <c r="BW377" s="575">
        <f t="shared" si="1629"/>
        <v>-134732.35772908194</v>
      </c>
      <c r="BX377" s="575">
        <f t="shared" si="1629"/>
        <v>-137496.80681910642</v>
      </c>
      <c r="BY377" s="575">
        <f t="shared" si="1629"/>
        <v>-139886.41535455134</v>
      </c>
      <c r="BZ377" s="575">
        <f t="shared" si="1629"/>
        <v>-142944.32514191119</v>
      </c>
      <c r="CA377" s="575">
        <f t="shared" si="1629"/>
        <v>-143168.8596483359</v>
      </c>
      <c r="CB377" s="575">
        <f t="shared" si="1629"/>
        <v>-143366.58406444124</v>
      </c>
      <c r="CC377" s="575">
        <f t="shared" si="1629"/>
        <v>-143537.49839022721</v>
      </c>
      <c r="CD377" s="575">
        <f t="shared" si="1629"/>
        <v>-143756.21228493785</v>
      </c>
    </row>
    <row r="378" spans="1:82" s="5" customFormat="1" x14ac:dyDescent="0.35">
      <c r="A378" s="5" t="s">
        <v>230</v>
      </c>
      <c r="B378" s="69" t="s">
        <v>227</v>
      </c>
      <c r="C378" s="577">
        <f t="shared" ref="C378:E378" si="1630">D378</f>
        <v>1</v>
      </c>
      <c r="D378" s="577">
        <f t="shared" si="1630"/>
        <v>1</v>
      </c>
      <c r="E378" s="577">
        <f t="shared" si="1630"/>
        <v>1</v>
      </c>
      <c r="F378" s="578">
        <v>1</v>
      </c>
      <c r="G378" s="577">
        <f t="shared" ref="G378:H378" si="1631">H378</f>
        <v>1</v>
      </c>
      <c r="H378" s="577">
        <f t="shared" si="1631"/>
        <v>1</v>
      </c>
      <c r="I378" s="577">
        <f>J378</f>
        <v>1</v>
      </c>
      <c r="J378" s="578">
        <v>1</v>
      </c>
      <c r="K378" s="577">
        <f>L378</f>
        <v>1</v>
      </c>
      <c r="L378" s="577">
        <f>M378</f>
        <v>1</v>
      </c>
      <c r="M378" s="577">
        <f>N378</f>
        <v>1</v>
      </c>
      <c r="N378" s="578">
        <v>1</v>
      </c>
      <c r="O378" s="577">
        <f>P378</f>
        <v>0.7</v>
      </c>
      <c r="P378" s="577">
        <f>Q378</f>
        <v>0.7</v>
      </c>
      <c r="Q378" s="577">
        <f>R378</f>
        <v>0.7</v>
      </c>
      <c r="R378" s="578">
        <v>0.7</v>
      </c>
      <c r="S378" s="577">
        <f>T378</f>
        <v>0.6</v>
      </c>
      <c r="T378" s="577">
        <f>U378</f>
        <v>0.6</v>
      </c>
      <c r="U378" s="577">
        <f>V378</f>
        <v>0.6</v>
      </c>
      <c r="V378" s="578">
        <v>0.6</v>
      </c>
      <c r="W378" s="577">
        <f>X378</f>
        <v>0.6</v>
      </c>
      <c r="X378" s="577">
        <f>Y378</f>
        <v>0.6</v>
      </c>
      <c r="Y378" s="577">
        <f>Z378</f>
        <v>0.6</v>
      </c>
      <c r="Z378" s="578">
        <v>0.6</v>
      </c>
      <c r="AA378" s="577">
        <f t="shared" ref="AA378:BF378" si="1632">IF(AA377&gt;0,AA379/AA377*g_troz,0)</f>
        <v>0.87136367906094225</v>
      </c>
      <c r="AB378" s="577">
        <f t="shared" si="1632"/>
        <v>0.87769460670299215</v>
      </c>
      <c r="AC378" s="577">
        <f t="shared" si="1632"/>
        <v>0.89085700175024429</v>
      </c>
      <c r="AD378" s="577">
        <f t="shared" si="1632"/>
        <v>0.90816515097780337</v>
      </c>
      <c r="AE378" s="577">
        <f t="shared" si="1632"/>
        <v>0.93550236466219328</v>
      </c>
      <c r="AF378" s="577">
        <f t="shared" si="1632"/>
        <v>0.97429267234420469</v>
      </c>
      <c r="AG378" s="577">
        <f t="shared" si="1632"/>
        <v>1.031604017735303</v>
      </c>
      <c r="AH378" s="577">
        <f t="shared" si="1632"/>
        <v>1.1998578799170854</v>
      </c>
      <c r="AI378" s="577">
        <f t="shared" si="1632"/>
        <v>1.8758990441213101</v>
      </c>
      <c r="AJ378" s="577">
        <f t="shared" si="1632"/>
        <v>0</v>
      </c>
      <c r="AK378" s="577">
        <f t="shared" si="1632"/>
        <v>0</v>
      </c>
      <c r="AL378" s="577">
        <f t="shared" si="1632"/>
        <v>0</v>
      </c>
      <c r="AM378" s="577">
        <f t="shared" si="1632"/>
        <v>0</v>
      </c>
      <c r="AN378" s="577">
        <f t="shared" si="1632"/>
        <v>0</v>
      </c>
      <c r="AO378" s="577">
        <f t="shared" si="1632"/>
        <v>0</v>
      </c>
      <c r="AP378" s="577">
        <f t="shared" si="1632"/>
        <v>0</v>
      </c>
      <c r="AQ378" s="577">
        <f t="shared" si="1632"/>
        <v>0</v>
      </c>
      <c r="AR378" s="577">
        <f t="shared" si="1632"/>
        <v>0</v>
      </c>
      <c r="AS378" s="577">
        <f t="shared" si="1632"/>
        <v>0</v>
      </c>
      <c r="AT378" s="577">
        <f t="shared" si="1632"/>
        <v>0</v>
      </c>
      <c r="AU378" s="577">
        <f t="shared" si="1632"/>
        <v>0</v>
      </c>
      <c r="AV378" s="577">
        <f t="shared" si="1632"/>
        <v>0</v>
      </c>
      <c r="AW378" s="577">
        <f t="shared" si="1632"/>
        <v>0</v>
      </c>
      <c r="AX378" s="577">
        <f t="shared" si="1632"/>
        <v>0</v>
      </c>
      <c r="AY378" s="577">
        <f t="shared" si="1632"/>
        <v>0</v>
      </c>
      <c r="AZ378" s="577">
        <f t="shared" si="1632"/>
        <v>0</v>
      </c>
      <c r="BA378" s="577">
        <f t="shared" si="1632"/>
        <v>0</v>
      </c>
      <c r="BB378" s="577">
        <f t="shared" si="1632"/>
        <v>0</v>
      </c>
      <c r="BC378" s="577">
        <f t="shared" si="1632"/>
        <v>0</v>
      </c>
      <c r="BD378" s="577">
        <f t="shared" si="1632"/>
        <v>0</v>
      </c>
      <c r="BE378" s="577">
        <f t="shared" si="1632"/>
        <v>0</v>
      </c>
      <c r="BF378" s="577">
        <f t="shared" si="1632"/>
        <v>0</v>
      </c>
      <c r="BG378" s="577">
        <f t="shared" ref="BG378:CD378" si="1633">IF(BG377&gt;0,BG379/BG377*g_troz,0)</f>
        <v>0</v>
      </c>
      <c r="BH378" s="577">
        <f t="shared" si="1633"/>
        <v>0</v>
      </c>
      <c r="BI378" s="577">
        <f t="shared" si="1633"/>
        <v>0</v>
      </c>
      <c r="BJ378" s="577">
        <f t="shared" si="1633"/>
        <v>0</v>
      </c>
      <c r="BK378" s="577">
        <f t="shared" si="1633"/>
        <v>0</v>
      </c>
      <c r="BL378" s="577">
        <f t="shared" si="1633"/>
        <v>0</v>
      </c>
      <c r="BM378" s="577">
        <f t="shared" si="1633"/>
        <v>0</v>
      </c>
      <c r="BN378" s="577">
        <f t="shared" si="1633"/>
        <v>0</v>
      </c>
      <c r="BO378" s="577">
        <f t="shared" si="1633"/>
        <v>0</v>
      </c>
      <c r="BP378" s="577">
        <f t="shared" si="1633"/>
        <v>0</v>
      </c>
      <c r="BQ378" s="577">
        <f t="shared" si="1633"/>
        <v>0</v>
      </c>
      <c r="BR378" s="577">
        <f t="shared" si="1633"/>
        <v>0</v>
      </c>
      <c r="BS378" s="577">
        <f t="shared" si="1633"/>
        <v>0</v>
      </c>
      <c r="BT378" s="577">
        <f t="shared" si="1633"/>
        <v>0</v>
      </c>
      <c r="BU378" s="577">
        <f t="shared" si="1633"/>
        <v>0</v>
      </c>
      <c r="BV378" s="577">
        <f t="shared" si="1633"/>
        <v>0</v>
      </c>
      <c r="BW378" s="577">
        <f t="shared" si="1633"/>
        <v>0</v>
      </c>
      <c r="BX378" s="577">
        <f t="shared" si="1633"/>
        <v>0</v>
      </c>
      <c r="BY378" s="577">
        <f t="shared" si="1633"/>
        <v>0</v>
      </c>
      <c r="BZ378" s="577">
        <f t="shared" si="1633"/>
        <v>0</v>
      </c>
      <c r="CA378" s="577">
        <f t="shared" si="1633"/>
        <v>0</v>
      </c>
      <c r="CB378" s="577">
        <f t="shared" si="1633"/>
        <v>0</v>
      </c>
      <c r="CC378" s="577">
        <f t="shared" si="1633"/>
        <v>0</v>
      </c>
      <c r="CD378" s="577">
        <f t="shared" si="1633"/>
        <v>0</v>
      </c>
    </row>
    <row r="379" spans="1:82" s="5" customFormat="1" x14ac:dyDescent="0.35">
      <c r="A379" s="5" t="s">
        <v>231</v>
      </c>
      <c r="B379" s="69" t="s">
        <v>228</v>
      </c>
      <c r="C379" s="575">
        <f>C377*C378/g_troz</f>
        <v>4387.0015200358566</v>
      </c>
      <c r="D379" s="575">
        <f>D377*D378/g_troz</f>
        <v>4287.9450698579139</v>
      </c>
      <c r="E379" s="575">
        <f>E377*E378/g_troz</f>
        <v>4191.4285286588929</v>
      </c>
      <c r="F379" s="576">
        <v>4124</v>
      </c>
      <c r="G379" s="575">
        <f>G377*G378/g_troz</f>
        <v>4714.8748335427244</v>
      </c>
      <c r="H379" s="575">
        <f>H377*H378/g_troz</f>
        <v>4601.0290399432133</v>
      </c>
      <c r="I379" s="575">
        <f>I377*I378/g_troz</f>
        <v>4495.0923299995839</v>
      </c>
      <c r="J379" s="576">
        <v>4262</v>
      </c>
      <c r="K379" s="575">
        <f>K377*K378/g_troz</f>
        <v>4485.7686134946816</v>
      </c>
      <c r="L379" s="575">
        <f>L377*L378/g_troz</f>
        <v>4367.3574138824251</v>
      </c>
      <c r="M379" s="575">
        <f>M377*M378/g_troz</f>
        <v>4268.6546219167367</v>
      </c>
      <c r="N379" s="576">
        <v>4026</v>
      </c>
      <c r="O379" s="575">
        <f>O377*O378/g_troz</f>
        <v>1278.4487167042366</v>
      </c>
      <c r="P379" s="575">
        <f>P377*P378/g_troz</f>
        <v>1198.1940231196277</v>
      </c>
      <c r="Q379" s="575">
        <f>Q377*Q378/g_troz</f>
        <v>1115.1936557780575</v>
      </c>
      <c r="R379" s="576">
        <v>1059</v>
      </c>
      <c r="S379" s="575">
        <f>S377*S378/g_troz</f>
        <v>911.39650342883851</v>
      </c>
      <c r="T379" s="575">
        <f>T377*T378/g_troz</f>
        <v>828.91054803236659</v>
      </c>
      <c r="U379" s="575">
        <f>U377*U378/g_troz</f>
        <v>751.72946581971826</v>
      </c>
      <c r="V379" s="576">
        <v>711</v>
      </c>
      <c r="W379" s="575">
        <f>W377*W378/g_troz</f>
        <v>679.69893320736412</v>
      </c>
      <c r="X379" s="575">
        <f>X377*X378/g_troz</f>
        <v>601.41829546206873</v>
      </c>
      <c r="Y379" s="575">
        <f>Y377*Y378/g_troz</f>
        <v>523.9092756344204</v>
      </c>
      <c r="Z379" s="576">
        <v>698</v>
      </c>
      <c r="AA379" s="575">
        <f t="shared" ref="AA379:BF379" si="1634">Z379-(AA$532/1000/AA$531)</f>
        <v>626.72340425531911</v>
      </c>
      <c r="AB379" s="575">
        <f t="shared" si="1634"/>
        <v>562.59296947271037</v>
      </c>
      <c r="AC379" s="575">
        <f t="shared" si="1634"/>
        <v>504.63842401816493</v>
      </c>
      <c r="AD379" s="575">
        <f t="shared" si="1634"/>
        <v>432.12380413512398</v>
      </c>
      <c r="AE379" s="575">
        <f t="shared" si="1634"/>
        <v>355.32742954850175</v>
      </c>
      <c r="AF379" s="575">
        <f t="shared" si="1634"/>
        <v>287.70077133043139</v>
      </c>
      <c r="AG379" s="575">
        <f t="shared" si="1634"/>
        <v>229.24382948091295</v>
      </c>
      <c r="AH379" s="575">
        <f t="shared" si="1634"/>
        <v>154.43824857956844</v>
      </c>
      <c r="AI379" s="575">
        <f t="shared" si="1634"/>
        <v>89.736403406130833</v>
      </c>
      <c r="AJ379" s="575">
        <f>AI379-(AJ$532/1000/AJ$531)</f>
        <v>32.760151686238011</v>
      </c>
      <c r="AK379" s="575">
        <f t="shared" si="1634"/>
        <v>-16.490506580110022</v>
      </c>
      <c r="AL379" s="575">
        <f t="shared" si="1634"/>
        <v>-79.515084753764881</v>
      </c>
      <c r="AM379" s="575">
        <f t="shared" si="1634"/>
        <v>-163.90945050556925</v>
      </c>
      <c r="AN379" s="575">
        <f t="shared" si="1634"/>
        <v>-238.22687706312834</v>
      </c>
      <c r="AO379" s="575">
        <f t="shared" si="1634"/>
        <v>-302.46736442644215</v>
      </c>
      <c r="AP379" s="575">
        <f t="shared" si="1634"/>
        <v>-384.67397364265378</v>
      </c>
      <c r="AQ379" s="575">
        <f t="shared" si="1634"/>
        <v>-497.2257092257276</v>
      </c>
      <c r="AR379" s="575">
        <f t="shared" si="1634"/>
        <v>-596.3384316048523</v>
      </c>
      <c r="AS379" s="575">
        <f t="shared" si="1634"/>
        <v>-682.01214078002795</v>
      </c>
      <c r="AT379" s="575">
        <f t="shared" si="1634"/>
        <v>-791.64619586487595</v>
      </c>
      <c r="AU379" s="575">
        <f t="shared" si="1634"/>
        <v>-913.28135047418868</v>
      </c>
      <c r="AV379" s="575">
        <f t="shared" si="1634"/>
        <v>-1020.3929045331357</v>
      </c>
      <c r="AW379" s="575">
        <f t="shared" si="1634"/>
        <v>-1112.9808580417171</v>
      </c>
      <c r="AX379" s="575">
        <f t="shared" si="1634"/>
        <v>-1231.4628625315424</v>
      </c>
      <c r="AY379" s="575">
        <f t="shared" si="1634"/>
        <v>-1353.3463054552394</v>
      </c>
      <c r="AZ379" s="575">
        <f t="shared" si="1634"/>
        <v>-1460.6765014626742</v>
      </c>
      <c r="BA379" s="575">
        <f t="shared" si="1634"/>
        <v>-1553.4534505538466</v>
      </c>
      <c r="BB379" s="575">
        <f t="shared" si="1634"/>
        <v>-1672.1773069759868</v>
      </c>
      <c r="BC379" s="575">
        <f t="shared" si="1634"/>
        <v>-1783.0807523135686</v>
      </c>
      <c r="BD379" s="575">
        <f t="shared" si="1634"/>
        <v>-1880.7419952227824</v>
      </c>
      <c r="BE379" s="575">
        <f t="shared" si="1634"/>
        <v>-1965.1610357036282</v>
      </c>
      <c r="BF379" s="575">
        <f t="shared" si="1634"/>
        <v>-2073.1895291982091</v>
      </c>
      <c r="BG379" s="575">
        <f t="shared" ref="BG379:CD379" si="1635">BF379-(BG$532/1000/BG$531)</f>
        <v>-2201.3502415355738</v>
      </c>
      <c r="BH379" s="575">
        <f t="shared" si="1635"/>
        <v>-2314.2081822505666</v>
      </c>
      <c r="BI379" s="575">
        <f t="shared" si="1635"/>
        <v>-2411.7633513431874</v>
      </c>
      <c r="BJ379" s="575">
        <f t="shared" si="1635"/>
        <v>-2536.6017514204318</v>
      </c>
      <c r="BK379" s="575">
        <f t="shared" si="1635"/>
        <v>-2628.5842751368486</v>
      </c>
      <c r="BL379" s="575">
        <f t="shared" si="1635"/>
        <v>-2709.5838109468277</v>
      </c>
      <c r="BM379" s="575">
        <f t="shared" si="1635"/>
        <v>-2779.600358850369</v>
      </c>
      <c r="BN379" s="575">
        <f t="shared" si="1635"/>
        <v>-2869.1984180870986</v>
      </c>
      <c r="BO379" s="575">
        <f t="shared" si="1635"/>
        <v>-2917.1060785500817</v>
      </c>
      <c r="BP379" s="575">
        <f t="shared" si="1635"/>
        <v>-2959.2934213458429</v>
      </c>
      <c r="BQ379" s="575">
        <f t="shared" si="1635"/>
        <v>-2995.7604464743822</v>
      </c>
      <c r="BR379" s="575">
        <f t="shared" si="1635"/>
        <v>-3042.4261958648763</v>
      </c>
      <c r="BS379" s="575">
        <f t="shared" si="1635"/>
        <v>-3122.8381153859614</v>
      </c>
      <c r="BT379" s="575">
        <f t="shared" si="1635"/>
        <v>-3193.6486116806486</v>
      </c>
      <c r="BU379" s="575">
        <f t="shared" si="1635"/>
        <v>-3254.8576847489376</v>
      </c>
      <c r="BV379" s="575">
        <f t="shared" si="1635"/>
        <v>-3333.1850847537653</v>
      </c>
      <c r="BW379" s="575">
        <f t="shared" si="1635"/>
        <v>-3413.9294893691126</v>
      </c>
      <c r="BX379" s="575">
        <f t="shared" si="1635"/>
        <v>-3485.0327710453143</v>
      </c>
      <c r="BY379" s="575">
        <f t="shared" si="1635"/>
        <v>-3546.49492978237</v>
      </c>
      <c r="BZ379" s="575">
        <f t="shared" si="1635"/>
        <v>-3625.1461958648765</v>
      </c>
      <c r="CA379" s="575">
        <f t="shared" si="1635"/>
        <v>-3630.9213574744549</v>
      </c>
      <c r="CB379" s="575">
        <f t="shared" si="1635"/>
        <v>-3636.0069475485611</v>
      </c>
      <c r="CC379" s="575">
        <f t="shared" si="1635"/>
        <v>-3640.4029660871952</v>
      </c>
      <c r="CD379" s="575">
        <f t="shared" si="1635"/>
        <v>-3646.0284180870985</v>
      </c>
    </row>
    <row r="380" spans="1:82" s="5" customFormat="1" x14ac:dyDescent="0.35">
      <c r="B380" s="69"/>
      <c r="C380" s="109"/>
      <c r="D380" s="109"/>
      <c r="E380" s="109"/>
      <c r="F380" s="318"/>
      <c r="G380" s="109"/>
      <c r="H380" s="109"/>
      <c r="I380" s="109"/>
      <c r="J380" s="318"/>
      <c r="K380" s="109"/>
      <c r="L380" s="109"/>
      <c r="M380" s="109"/>
      <c r="N380" s="318"/>
      <c r="O380" s="109"/>
      <c r="P380" s="109"/>
      <c r="Q380" s="109"/>
      <c r="R380" s="318"/>
      <c r="S380" s="109"/>
      <c r="T380" s="109"/>
      <c r="U380" s="109"/>
      <c r="V380" s="318"/>
      <c r="W380" s="109"/>
      <c r="X380" s="109"/>
      <c r="Y380" s="109"/>
      <c r="Z380" s="318"/>
      <c r="AA380" s="110"/>
      <c r="AB380" s="110"/>
      <c r="AC380" s="110"/>
      <c r="AD380" s="110"/>
      <c r="AE380" s="110"/>
      <c r="AF380" s="110"/>
      <c r="AG380" s="110"/>
      <c r="AH380" s="110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  <c r="AT380" s="110"/>
      <c r="AU380" s="110"/>
      <c r="AV380" s="110"/>
      <c r="AW380" s="110"/>
      <c r="AX380" s="110"/>
      <c r="AY380" s="110"/>
      <c r="AZ380" s="110"/>
      <c r="BA380" s="110"/>
      <c r="BB380" s="110"/>
      <c r="BC380" s="110"/>
      <c r="BD380" s="110"/>
      <c r="BE380" s="110"/>
      <c r="BF380" s="110"/>
      <c r="BG380" s="110"/>
      <c r="BH380" s="110"/>
      <c r="BI380" s="110"/>
      <c r="BJ380" s="110"/>
      <c r="BK380" s="110"/>
      <c r="BL380" s="110"/>
      <c r="BM380" s="110"/>
      <c r="BN380" s="110"/>
      <c r="BO380" s="110"/>
      <c r="BP380" s="110"/>
      <c r="BQ380" s="110"/>
      <c r="BR380" s="110"/>
      <c r="BS380" s="110"/>
      <c r="BT380" s="110"/>
      <c r="BU380" s="110"/>
      <c r="BV380" s="110"/>
      <c r="BW380" s="110"/>
      <c r="BX380" s="110"/>
      <c r="BY380" s="110"/>
      <c r="BZ380" s="110"/>
      <c r="CA380" s="110"/>
      <c r="CB380" s="110"/>
      <c r="CC380" s="110"/>
      <c r="CD380" s="110"/>
    </row>
    <row r="381" spans="1:82" s="5" customFormat="1" x14ac:dyDescent="0.35">
      <c r="B381" s="70" t="s">
        <v>446</v>
      </c>
      <c r="C381" s="109"/>
      <c r="D381" s="109"/>
      <c r="E381" s="109"/>
      <c r="F381" s="318"/>
      <c r="G381" s="109"/>
      <c r="H381" s="109"/>
      <c r="I381" s="109"/>
      <c r="J381" s="318"/>
      <c r="K381" s="109"/>
      <c r="L381" s="109"/>
      <c r="M381" s="109"/>
      <c r="N381" s="318"/>
      <c r="O381" s="109"/>
      <c r="P381" s="109"/>
      <c r="Q381" s="109"/>
      <c r="R381" s="318"/>
      <c r="S381" s="109"/>
      <c r="T381" s="109"/>
      <c r="U381" s="109"/>
      <c r="V381" s="318"/>
      <c r="W381" s="109"/>
      <c r="X381" s="109"/>
      <c r="Y381" s="109"/>
      <c r="Z381" s="318"/>
      <c r="AA381" s="110"/>
      <c r="AB381" s="110"/>
      <c r="AC381" s="110"/>
      <c r="AD381" s="110"/>
      <c r="AE381" s="110"/>
      <c r="AF381" s="110"/>
      <c r="AG381" s="110"/>
      <c r="AH381" s="110"/>
      <c r="AI381" s="110"/>
      <c r="AJ381" s="110"/>
      <c r="AK381" s="110"/>
      <c r="AL381" s="110"/>
      <c r="AM381" s="110"/>
      <c r="AN381" s="110"/>
      <c r="AO381" s="110"/>
      <c r="AP381" s="110"/>
      <c r="AQ381" s="110"/>
      <c r="AR381" s="110"/>
      <c r="AS381" s="110"/>
      <c r="AT381" s="110"/>
      <c r="AU381" s="110"/>
      <c r="AV381" s="110"/>
      <c r="AW381" s="110"/>
      <c r="AX381" s="110"/>
      <c r="AY381" s="110"/>
      <c r="AZ381" s="110"/>
      <c r="BA381" s="110"/>
      <c r="BB381" s="110"/>
      <c r="BC381" s="110"/>
      <c r="BD381" s="110"/>
      <c r="BE381" s="110"/>
      <c r="BF381" s="110"/>
      <c r="BG381" s="110"/>
      <c r="BH381" s="110"/>
      <c r="BI381" s="110"/>
      <c r="BJ381" s="110"/>
      <c r="BK381" s="110"/>
      <c r="BL381" s="110"/>
      <c r="BM381" s="110"/>
      <c r="BN381" s="110"/>
      <c r="BO381" s="110"/>
      <c r="BP381" s="110"/>
      <c r="BQ381" s="110"/>
      <c r="BR381" s="110"/>
      <c r="BS381" s="110"/>
      <c r="BT381" s="110"/>
      <c r="BU381" s="110"/>
      <c r="BV381" s="110"/>
      <c r="BW381" s="110"/>
      <c r="BX381" s="110"/>
      <c r="BY381" s="110"/>
      <c r="BZ381" s="110"/>
      <c r="CA381" s="110"/>
      <c r="CB381" s="110"/>
      <c r="CC381" s="110"/>
      <c r="CD381" s="110"/>
    </row>
    <row r="382" spans="1:82" s="5" customFormat="1" x14ac:dyDescent="0.35">
      <c r="A382" s="5" t="s">
        <v>229</v>
      </c>
      <c r="B382" s="69" t="s">
        <v>249</v>
      </c>
      <c r="C382" s="575">
        <f t="shared" ref="C382:E382" si="1636">C377+C372</f>
        <v>197183</v>
      </c>
      <c r="D382" s="575">
        <f t="shared" si="1636"/>
        <v>191021</v>
      </c>
      <c r="E382" s="575">
        <f t="shared" si="1636"/>
        <v>185017</v>
      </c>
      <c r="F382" s="575">
        <f>F377+F372</f>
        <v>177705</v>
      </c>
      <c r="G382" s="575">
        <f t="shared" ref="G382:H382" si="1637">G377+G372</f>
        <v>219936</v>
      </c>
      <c r="H382" s="575">
        <f t="shared" si="1637"/>
        <v>212854</v>
      </c>
      <c r="I382" s="575">
        <f t="shared" ref="I382:Z382" si="1638">I377+I372</f>
        <v>206264</v>
      </c>
      <c r="J382" s="575">
        <f t="shared" si="1638"/>
        <v>199642</v>
      </c>
      <c r="K382" s="575">
        <f t="shared" si="1638"/>
        <v>210552</v>
      </c>
      <c r="L382" s="575">
        <f t="shared" si="1638"/>
        <v>203186</v>
      </c>
      <c r="M382" s="575">
        <f t="shared" si="1638"/>
        <v>197046</v>
      </c>
      <c r="N382" s="575">
        <f t="shared" si="1638"/>
        <v>190030</v>
      </c>
      <c r="O382" s="575">
        <f t="shared" si="1638"/>
        <v>322061</v>
      </c>
      <c r="P382" s="575">
        <f t="shared" si="1638"/>
        <v>314929</v>
      </c>
      <c r="Q382" s="575">
        <f t="shared" si="1638"/>
        <v>307553</v>
      </c>
      <c r="R382" s="575">
        <f t="shared" si="1638"/>
        <v>299571</v>
      </c>
      <c r="S382" s="575">
        <f t="shared" si="1638"/>
        <v>315682</v>
      </c>
      <c r="T382" s="575">
        <f t="shared" si="1638"/>
        <v>307130</v>
      </c>
      <c r="U382" s="575">
        <f t="shared" si="1638"/>
        <v>299128</v>
      </c>
      <c r="V382" s="575">
        <f t="shared" si="1638"/>
        <v>292480</v>
      </c>
      <c r="W382" s="575">
        <f t="shared" si="1638"/>
        <v>292404</v>
      </c>
      <c r="X382" s="575">
        <f t="shared" si="1638"/>
        <v>284288</v>
      </c>
      <c r="Y382" s="575">
        <f t="shared" si="1638"/>
        <v>276252</v>
      </c>
      <c r="Z382" s="575">
        <f t="shared" si="1638"/>
        <v>272486</v>
      </c>
      <c r="AA382" s="575">
        <f t="shared" ref="AA382:AG382" si="1639">AA377+AA372</f>
        <v>266676</v>
      </c>
      <c r="AB382" s="575">
        <f t="shared" si="1639"/>
        <v>261808</v>
      </c>
      <c r="AC382" s="575">
        <f t="shared" si="1639"/>
        <v>257172</v>
      </c>
      <c r="AD382" s="575">
        <f t="shared" si="1639"/>
        <v>251533.35800701752</v>
      </c>
      <c r="AE382" s="575">
        <f t="shared" si="1639"/>
        <v>245561.77236881974</v>
      </c>
      <c r="AF382" s="575">
        <f t="shared" si="1639"/>
        <v>240303.21188145154</v>
      </c>
      <c r="AG382" s="575">
        <f t="shared" si="1639"/>
        <v>235757.67654491292</v>
      </c>
      <c r="AH382" s="575">
        <f t="shared" ref="AH382:AO382" si="1640">AH377+AH372</f>
        <v>229940.8924197242</v>
      </c>
      <c r="AI382" s="575">
        <f t="shared" si="1640"/>
        <v>224909.76156905119</v>
      </c>
      <c r="AJ382" s="575">
        <f>AJ377+AJ372</f>
        <v>220479.36276024958</v>
      </c>
      <c r="AK382" s="575">
        <f t="shared" si="1640"/>
        <v>216649.69599331939</v>
      </c>
      <c r="AL382" s="575">
        <f t="shared" si="1640"/>
        <v>211748.98723068423</v>
      </c>
      <c r="AM382" s="575">
        <f t="shared" si="1640"/>
        <v>205186.59173765432</v>
      </c>
      <c r="AN382" s="575">
        <f t="shared" si="1640"/>
        <v>199407.76585573246</v>
      </c>
      <c r="AO382" s="575">
        <f t="shared" si="1640"/>
        <v>194412.50958491868</v>
      </c>
      <c r="AP382" s="575">
        <f t="shared" ref="AP382:CD382" si="1641">AP377+AP372</f>
        <v>188020.23117851091</v>
      </c>
      <c r="AQ382" s="575">
        <f t="shared" si="1641"/>
        <v>179268.35543724123</v>
      </c>
      <c r="AR382" s="575">
        <f t="shared" si="1641"/>
        <v>171561.47978448137</v>
      </c>
      <c r="AS382" s="575">
        <f t="shared" si="1641"/>
        <v>164899.60422023133</v>
      </c>
      <c r="AT382" s="575">
        <f t="shared" si="1641"/>
        <v>156374.60349817757</v>
      </c>
      <c r="AU382" s="575">
        <f t="shared" si="1641"/>
        <v>146916.41297453965</v>
      </c>
      <c r="AV382" s="575">
        <f t="shared" si="1641"/>
        <v>138587.55863282862</v>
      </c>
      <c r="AW382" s="575">
        <f t="shared" si="1641"/>
        <v>131388.04047304453</v>
      </c>
      <c r="AX382" s="575">
        <f t="shared" si="1641"/>
        <v>122175.03477837759</v>
      </c>
      <c r="AY382" s="575">
        <f t="shared" si="1641"/>
        <v>112697.53768017425</v>
      </c>
      <c r="AZ382" s="575">
        <f t="shared" si="1641"/>
        <v>104351.68202653251</v>
      </c>
      <c r="BA382" s="575">
        <f t="shared" si="1641"/>
        <v>97137.467817452358</v>
      </c>
      <c r="BB382" s="575">
        <f t="shared" si="1641"/>
        <v>87905.656032870946</v>
      </c>
      <c r="BC382" s="575">
        <f t="shared" si="1641"/>
        <v>79281.949185127101</v>
      </c>
      <c r="BD382" s="575">
        <f t="shared" si="1641"/>
        <v>71687.938677412356</v>
      </c>
      <c r="BE382" s="575">
        <f t="shared" si="1641"/>
        <v>65123.624509726724</v>
      </c>
      <c r="BF382" s="575">
        <f t="shared" si="1641"/>
        <v>56723.470156857598</v>
      </c>
      <c r="BG382" s="575">
        <f t="shared" si="1641"/>
        <v>46757.860799715883</v>
      </c>
      <c r="BH382" s="575">
        <f t="shared" si="1641"/>
        <v>37982.17494790451</v>
      </c>
      <c r="BI382" s="575">
        <f t="shared" si="1641"/>
        <v>30396.412601423508</v>
      </c>
      <c r="BJ382" s="575">
        <f t="shared" si="1641"/>
        <v>20689.141900044284</v>
      </c>
      <c r="BK382" s="575">
        <f t="shared" si="1641"/>
        <v>13536.701168996718</v>
      </c>
      <c r="BL382" s="575">
        <f t="shared" si="1641"/>
        <v>7238.2832118055958</v>
      </c>
      <c r="BM382" s="575">
        <f t="shared" si="1641"/>
        <v>1793.8880284708866</v>
      </c>
      <c r="BN382" s="575">
        <f t="shared" si="1641"/>
        <v>-5173.1398635157384</v>
      </c>
      <c r="BO382" s="575">
        <f t="shared" si="1641"/>
        <v>-8898.376877897419</v>
      </c>
      <c r="BP382" s="575">
        <f t="shared" si="1641"/>
        <v>-12178.809472651425</v>
      </c>
      <c r="BQ382" s="575">
        <f t="shared" si="1641"/>
        <v>-15014.437647777784</v>
      </c>
      <c r="BR382" s="575">
        <f t="shared" si="1641"/>
        <v>-18643.105281582393</v>
      </c>
      <c r="BS382" s="575">
        <f t="shared" si="1641"/>
        <v>-24895.830964751251</v>
      </c>
      <c r="BT382" s="575">
        <f t="shared" si="1641"/>
        <v>-30401.962536496954</v>
      </c>
      <c r="BU382" s="575">
        <f t="shared" si="1641"/>
        <v>-35161.499996819504</v>
      </c>
      <c r="BV382" s="575">
        <f t="shared" si="1641"/>
        <v>-41252.136168955694</v>
      </c>
      <c r="BW382" s="575">
        <f t="shared" si="1641"/>
        <v>-47530.715458163875</v>
      </c>
      <c r="BX382" s="575">
        <f t="shared" si="1641"/>
        <v>-53059.613638212861</v>
      </c>
      <c r="BY382" s="575">
        <f t="shared" si="1641"/>
        <v>-57838.83070910268</v>
      </c>
      <c r="BZ382" s="575">
        <f t="shared" si="1641"/>
        <v>-63954.650283822368</v>
      </c>
      <c r="CA382" s="575">
        <f t="shared" si="1641"/>
        <v>-64403.719296671785</v>
      </c>
      <c r="CB382" s="575">
        <f t="shared" si="1641"/>
        <v>-64799.168128882462</v>
      </c>
      <c r="CC382" s="575">
        <f t="shared" si="1641"/>
        <v>-65140.996780454399</v>
      </c>
      <c r="CD382" s="575">
        <f t="shared" si="1641"/>
        <v>-65578.424569875686</v>
      </c>
    </row>
    <row r="383" spans="1:82" s="5" customFormat="1" x14ac:dyDescent="0.35">
      <c r="A383" s="5" t="s">
        <v>230</v>
      </c>
      <c r="B383" s="69" t="s">
        <v>227</v>
      </c>
      <c r="C383" s="577">
        <f t="shared" ref="C383:E383" si="1642">AVERAGE(C373,C378)</f>
        <v>1</v>
      </c>
      <c r="D383" s="577">
        <f t="shared" si="1642"/>
        <v>1</v>
      </c>
      <c r="E383" s="577">
        <f t="shared" si="1642"/>
        <v>1</v>
      </c>
      <c r="F383" s="577">
        <f>AVERAGE(F373,F378)</f>
        <v>1</v>
      </c>
      <c r="G383" s="577">
        <f t="shared" ref="G383:H383" si="1643">AVERAGE(G373,G378)</f>
        <v>1</v>
      </c>
      <c r="H383" s="577">
        <f t="shared" si="1643"/>
        <v>1</v>
      </c>
      <c r="I383" s="577">
        <f t="shared" ref="I383:Z383" si="1644">AVERAGE(I373,I378)</f>
        <v>1</v>
      </c>
      <c r="J383" s="577">
        <f t="shared" si="1644"/>
        <v>1</v>
      </c>
      <c r="K383" s="577">
        <f t="shared" si="1644"/>
        <v>1</v>
      </c>
      <c r="L383" s="577">
        <f t="shared" si="1644"/>
        <v>1</v>
      </c>
      <c r="M383" s="577">
        <f t="shared" si="1644"/>
        <v>1</v>
      </c>
      <c r="N383" s="577">
        <f t="shared" si="1644"/>
        <v>1</v>
      </c>
      <c r="O383" s="577">
        <f t="shared" si="1644"/>
        <v>0.85</v>
      </c>
      <c r="P383" s="577">
        <f t="shared" si="1644"/>
        <v>0.85</v>
      </c>
      <c r="Q383" s="577">
        <f t="shared" si="1644"/>
        <v>0.85</v>
      </c>
      <c r="R383" s="577">
        <f t="shared" si="1644"/>
        <v>0.85</v>
      </c>
      <c r="S383" s="577">
        <f t="shared" si="1644"/>
        <v>0.75</v>
      </c>
      <c r="T383" s="577">
        <f t="shared" si="1644"/>
        <v>0.75</v>
      </c>
      <c r="U383" s="577">
        <f t="shared" si="1644"/>
        <v>0.75</v>
      </c>
      <c r="V383" s="577">
        <f t="shared" si="1644"/>
        <v>0.75</v>
      </c>
      <c r="W383" s="577">
        <f t="shared" si="1644"/>
        <v>0.75</v>
      </c>
      <c r="X383" s="577">
        <f t="shared" si="1644"/>
        <v>0.75</v>
      </c>
      <c r="Y383" s="577">
        <f t="shared" si="1644"/>
        <v>0.75</v>
      </c>
      <c r="Z383" s="577">
        <f t="shared" si="1644"/>
        <v>0.75</v>
      </c>
      <c r="AA383" s="577">
        <f>AVERAGE(AA373,AA378)</f>
        <v>0.90201586451455318</v>
      </c>
      <c r="AB383" s="577">
        <f t="shared" ref="AB383:AG383" si="1645">AVERAGE(AB373,AB378)</f>
        <v>0.90575071148442143</v>
      </c>
      <c r="AC383" s="577">
        <f t="shared" si="1645"/>
        <v>0.91308743354771971</v>
      </c>
      <c r="AD383" s="577">
        <f t="shared" si="1645"/>
        <v>0.92254727542827353</v>
      </c>
      <c r="AE383" s="577">
        <f t="shared" si="1645"/>
        <v>0.9370904202728334</v>
      </c>
      <c r="AF383" s="577">
        <f t="shared" si="1645"/>
        <v>0.95727439978060114</v>
      </c>
      <c r="AG383" s="577">
        <f t="shared" si="1645"/>
        <v>0.9866265448123348</v>
      </c>
      <c r="AH383" s="577">
        <f t="shared" ref="AH383:AO383" si="1646">AVERAGE(AH373,AH378)</f>
        <v>1.071665168593543</v>
      </c>
      <c r="AI383" s="577">
        <f t="shared" si="1646"/>
        <v>1.4104934476672528</v>
      </c>
      <c r="AJ383" s="577">
        <f t="shared" si="1646"/>
        <v>0.47327039218434319</v>
      </c>
      <c r="AK383" s="577">
        <f t="shared" si="1646"/>
        <v>0.4739101815529671</v>
      </c>
      <c r="AL383" s="577">
        <f t="shared" si="1646"/>
        <v>0.47474538211432071</v>
      </c>
      <c r="AM383" s="577">
        <f t="shared" si="1646"/>
        <v>0.47589379024120648</v>
      </c>
      <c r="AN383" s="577">
        <f t="shared" si="1646"/>
        <v>0.47693469583107201</v>
      </c>
      <c r="AO383" s="577">
        <f t="shared" si="1646"/>
        <v>0.47785774553353366</v>
      </c>
      <c r="AP383" s="577">
        <f t="shared" ref="AP383:CD383" si="1647">AVERAGE(AP373,AP378)</f>
        <v>0.47907175516605993</v>
      </c>
      <c r="AQ383" s="577">
        <f t="shared" si="1647"/>
        <v>0.48079663580666154</v>
      </c>
      <c r="AR383" s="577">
        <f t="shared" si="1647"/>
        <v>0.48237909267672346</v>
      </c>
      <c r="AS383" s="577">
        <f t="shared" si="1647"/>
        <v>0.48379778861865019</v>
      </c>
      <c r="AT383" s="577">
        <f t="shared" si="1647"/>
        <v>0.48568613110379266</v>
      </c>
      <c r="AU383" s="577">
        <f t="shared" si="1647"/>
        <v>0.48788332466710582</v>
      </c>
      <c r="AV383" s="577">
        <f t="shared" si="1647"/>
        <v>0.48991362602548622</v>
      </c>
      <c r="AW383" s="577">
        <f t="shared" si="1647"/>
        <v>0.49174576415792715</v>
      </c>
      <c r="AX383" s="577">
        <f t="shared" si="1647"/>
        <v>0.494202120028365</v>
      </c>
      <c r="AY383" s="577">
        <f t="shared" si="1647"/>
        <v>0.49687013011911368</v>
      </c>
      <c r="AZ383" s="577">
        <f t="shared" si="1647"/>
        <v>0.49934791007593649</v>
      </c>
      <c r="BA383" s="577">
        <f t="shared" si="1647"/>
        <v>0.50159416891385389</v>
      </c>
      <c r="BB383" s="577">
        <f t="shared" si="1647"/>
        <v>0.50462121283015682</v>
      </c>
      <c r="BC383" s="577">
        <f t="shared" si="1647"/>
        <v>0.50761648141385374</v>
      </c>
      <c r="BD383" s="577">
        <f t="shared" si="1647"/>
        <v>0.51039979077534514</v>
      </c>
      <c r="BE383" s="577">
        <f t="shared" si="1647"/>
        <v>0.51292436719770584</v>
      </c>
      <c r="BF383" s="577">
        <f t="shared" si="1647"/>
        <v>0.51632848234354012</v>
      </c>
      <c r="BG383" s="577">
        <f t="shared" si="1647"/>
        <v>0.52064303139126511</v>
      </c>
      <c r="BH383" s="577">
        <f t="shared" si="1647"/>
        <v>0.52471636520326104</v>
      </c>
      <c r="BI383" s="577">
        <f t="shared" si="1647"/>
        <v>0.52846569013558009</v>
      </c>
      <c r="BJ383" s="577">
        <f t="shared" si="1647"/>
        <v>0.53360555940039811</v>
      </c>
      <c r="BK383" s="577">
        <f t="shared" si="1647"/>
        <v>0.53766383858420186</v>
      </c>
      <c r="BL383" s="577">
        <f t="shared" si="1647"/>
        <v>0.54144729957190429</v>
      </c>
      <c r="BM383" s="577">
        <f t="shared" si="1647"/>
        <v>0.54488940508352024</v>
      </c>
      <c r="BN383" s="577">
        <f t="shared" si="1647"/>
        <v>0.54954637371630122</v>
      </c>
      <c r="BO383" s="577">
        <f t="shared" si="1647"/>
        <v>0.55216140907315903</v>
      </c>
      <c r="BP383" s="577">
        <f t="shared" si="1647"/>
        <v>0.55454111297813669</v>
      </c>
      <c r="BQ383" s="577">
        <f t="shared" si="1647"/>
        <v>0.55665894625206491</v>
      </c>
      <c r="BR383" s="577">
        <f t="shared" si="1647"/>
        <v>0.55945525077223623</v>
      </c>
      <c r="BS383" s="577">
        <f t="shared" si="1647"/>
        <v>0.56451533606789972</v>
      </c>
      <c r="BT383" s="577">
        <f t="shared" si="1647"/>
        <v>0.56924479594289545</v>
      </c>
      <c r="BU383" s="577">
        <f t="shared" si="1647"/>
        <v>0.57355767362157473</v>
      </c>
      <c r="BV383" s="577">
        <f t="shared" si="1647"/>
        <v>0.57940815923478406</v>
      </c>
      <c r="BW383" s="577">
        <f t="shared" si="1647"/>
        <v>0.58586691576477523</v>
      </c>
      <c r="BX383" s="577">
        <f t="shared" si="1647"/>
        <v>0.59195214440389887</v>
      </c>
      <c r="BY383" s="577">
        <f t="shared" si="1647"/>
        <v>0.59754268658313103</v>
      </c>
      <c r="BZ383" s="577">
        <f t="shared" si="1647"/>
        <v>0.60519011285509849</v>
      </c>
      <c r="CA383" s="577">
        <f t="shared" si="1647"/>
        <v>0.60577504497744916</v>
      </c>
      <c r="CB383" s="577">
        <f t="shared" si="1647"/>
        <v>0.60629290279589365</v>
      </c>
      <c r="CC383" s="577">
        <f t="shared" si="1647"/>
        <v>0.60674264751245388</v>
      </c>
      <c r="CD383" s="577">
        <f t="shared" si="1647"/>
        <v>0.60732104056963587</v>
      </c>
    </row>
    <row r="384" spans="1:82" s="5" customFormat="1" x14ac:dyDescent="0.35">
      <c r="A384" s="5" t="s">
        <v>231</v>
      </c>
      <c r="B384" s="69" t="s">
        <v>228</v>
      </c>
      <c r="C384" s="575">
        <f t="shared" ref="C384:E384" si="1648">SUM(C374+C379)</f>
        <v>6339.5806606417709</v>
      </c>
      <c r="D384" s="575">
        <f t="shared" si="1648"/>
        <v>6141.4677602858856</v>
      </c>
      <c r="E384" s="575">
        <f t="shared" si="1648"/>
        <v>5948.4346778878435</v>
      </c>
      <c r="F384" s="575">
        <f>SUM(F374+F379)</f>
        <v>5802</v>
      </c>
      <c r="G384" s="575">
        <f t="shared" ref="G384:H384" si="1649">SUM(G374+G379)</f>
        <v>7071.1065973177629</v>
      </c>
      <c r="H384" s="575">
        <f t="shared" si="1649"/>
        <v>6843.4150101187406</v>
      </c>
      <c r="I384" s="575">
        <f t="shared" ref="I384:Z384" si="1650">SUM(I374+I379)</f>
        <v>6631.5415902314817</v>
      </c>
      <c r="J384" s="575">
        <f t="shared" si="1650"/>
        <v>6318</v>
      </c>
      <c r="K384" s="575">
        <f t="shared" si="1650"/>
        <v>6769.4039915177582</v>
      </c>
      <c r="L384" s="575">
        <f t="shared" si="1650"/>
        <v>6532.5815922932452</v>
      </c>
      <c r="M384" s="575">
        <f t="shared" si="1650"/>
        <v>6335.1760083618683</v>
      </c>
      <c r="N384" s="575">
        <f t="shared" si="1650"/>
        <v>6025</v>
      </c>
      <c r="O384" s="575">
        <f t="shared" si="1650"/>
        <v>9806.5949977656528</v>
      </c>
      <c r="P384" s="575">
        <f t="shared" si="1650"/>
        <v>9611.6907419173149</v>
      </c>
      <c r="Q384" s="575">
        <f t="shared" si="1650"/>
        <v>9410.1184212306453</v>
      </c>
      <c r="R384" s="575">
        <f t="shared" si="1650"/>
        <v>9095</v>
      </c>
      <c r="S384" s="575">
        <f t="shared" si="1650"/>
        <v>8678.7725287354369</v>
      </c>
      <c r="T384" s="575">
        <f t="shared" si="1650"/>
        <v>8472.5576402442566</v>
      </c>
      <c r="U384" s="575">
        <f t="shared" si="1650"/>
        <v>8279.6049347126373</v>
      </c>
      <c r="V384" s="575">
        <f t="shared" si="1650"/>
        <v>8394</v>
      </c>
      <c r="W384" s="575">
        <f t="shared" si="1650"/>
        <v>8121.0567430841047</v>
      </c>
      <c r="X384" s="575">
        <f t="shared" si="1650"/>
        <v>7925.3551487208661</v>
      </c>
      <c r="Y384" s="575">
        <f t="shared" si="1650"/>
        <v>7731.5825991517459</v>
      </c>
      <c r="Z384" s="575">
        <f t="shared" si="1650"/>
        <v>8095</v>
      </c>
      <c r="AA384" s="575">
        <f t="shared" ref="AA384:AG384" si="1651">SUM(AA374+AA379)</f>
        <v>7952.4468085106382</v>
      </c>
      <c r="AB384" s="575">
        <f t="shared" si="1651"/>
        <v>7824.1859389454203</v>
      </c>
      <c r="AC384" s="575">
        <f t="shared" si="1651"/>
        <v>7708.2768480363302</v>
      </c>
      <c r="AD384" s="575">
        <f t="shared" si="1651"/>
        <v>7563.2476082702487</v>
      </c>
      <c r="AE384" s="575">
        <f t="shared" si="1651"/>
        <v>7409.6548590970042</v>
      </c>
      <c r="AF384" s="575">
        <f t="shared" si="1651"/>
        <v>7274.401542660863</v>
      </c>
      <c r="AG384" s="575">
        <f t="shared" si="1651"/>
        <v>7157.4876589618261</v>
      </c>
      <c r="AH384" s="575">
        <f t="shared" ref="AH384:AO384" si="1652">SUM(AH374+AH379)</f>
        <v>7007.8764971591372</v>
      </c>
      <c r="AI384" s="575">
        <f t="shared" si="1652"/>
        <v>6878.4728068122622</v>
      </c>
      <c r="AJ384" s="575">
        <f t="shared" si="1652"/>
        <v>6764.5203033724765</v>
      </c>
      <c r="AK384" s="575">
        <f t="shared" si="1652"/>
        <v>6666.0189868397802</v>
      </c>
      <c r="AL384" s="575">
        <f t="shared" si="1652"/>
        <v>6539.9698304924705</v>
      </c>
      <c r="AM384" s="575">
        <f t="shared" si="1652"/>
        <v>6371.1810989888618</v>
      </c>
      <c r="AN384" s="575">
        <f t="shared" si="1652"/>
        <v>6222.5462458737438</v>
      </c>
      <c r="AO384" s="575">
        <f t="shared" si="1652"/>
        <v>6094.0652711471157</v>
      </c>
      <c r="AP384" s="575">
        <f t="shared" ref="AP384:CD384" si="1653">SUM(AP374+AP379)</f>
        <v>5929.6520527146931</v>
      </c>
      <c r="AQ384" s="575">
        <f t="shared" si="1653"/>
        <v>5704.5485815485454</v>
      </c>
      <c r="AR384" s="575">
        <f t="shared" si="1653"/>
        <v>5506.3231367902963</v>
      </c>
      <c r="AS384" s="575">
        <f t="shared" si="1653"/>
        <v>5334.975718439945</v>
      </c>
      <c r="AT384" s="575">
        <f t="shared" si="1653"/>
        <v>5115.7076082702488</v>
      </c>
      <c r="AU384" s="575">
        <f t="shared" si="1653"/>
        <v>4872.4372990516231</v>
      </c>
      <c r="AV384" s="575">
        <f t="shared" si="1653"/>
        <v>4658.2141909337288</v>
      </c>
      <c r="AW384" s="575">
        <f t="shared" si="1653"/>
        <v>4473.0382839165668</v>
      </c>
      <c r="AX384" s="575">
        <f t="shared" si="1653"/>
        <v>4236.0742749369156</v>
      </c>
      <c r="AY384" s="575">
        <f t="shared" si="1653"/>
        <v>3992.3073890895221</v>
      </c>
      <c r="AZ384" s="575">
        <f t="shared" si="1653"/>
        <v>3777.6469970746521</v>
      </c>
      <c r="BA384" s="575">
        <f t="shared" si="1653"/>
        <v>3592.0930988923074</v>
      </c>
      <c r="BB384" s="575">
        <f t="shared" si="1653"/>
        <v>3354.6453860480278</v>
      </c>
      <c r="BC384" s="575">
        <f t="shared" si="1653"/>
        <v>3132.8384953728641</v>
      </c>
      <c r="BD384" s="575">
        <f t="shared" si="1653"/>
        <v>2937.5160095544366</v>
      </c>
      <c r="BE384" s="575">
        <f t="shared" si="1653"/>
        <v>2768.677928592745</v>
      </c>
      <c r="BF384" s="575">
        <f t="shared" si="1653"/>
        <v>2552.6209416035827</v>
      </c>
      <c r="BG384" s="575">
        <f t="shared" si="1653"/>
        <v>2296.2995169288538</v>
      </c>
      <c r="BH384" s="575">
        <f t="shared" si="1653"/>
        <v>2070.5836354988683</v>
      </c>
      <c r="BI384" s="575">
        <f t="shared" si="1653"/>
        <v>1875.473297313627</v>
      </c>
      <c r="BJ384" s="575">
        <f t="shared" si="1653"/>
        <v>1625.7964971591387</v>
      </c>
      <c r="BK384" s="575">
        <f t="shared" si="1653"/>
        <v>1441.831449726305</v>
      </c>
      <c r="BL384" s="575">
        <f t="shared" si="1653"/>
        <v>1279.8323781063468</v>
      </c>
      <c r="BM384" s="575">
        <f t="shared" si="1653"/>
        <v>1139.7992822992642</v>
      </c>
      <c r="BN384" s="575">
        <f t="shared" si="1653"/>
        <v>960.60316382580504</v>
      </c>
      <c r="BO384" s="575">
        <f t="shared" si="1653"/>
        <v>864.78784289983878</v>
      </c>
      <c r="BP384" s="575">
        <f t="shared" si="1653"/>
        <v>780.41315730831639</v>
      </c>
      <c r="BQ384" s="575">
        <f t="shared" si="1653"/>
        <v>707.47910705123786</v>
      </c>
      <c r="BR384" s="575">
        <f t="shared" si="1653"/>
        <v>614.14760827024975</v>
      </c>
      <c r="BS384" s="575">
        <f t="shared" si="1653"/>
        <v>453.32376922807953</v>
      </c>
      <c r="BT384" s="575">
        <f t="shared" si="1653"/>
        <v>311.70277663870502</v>
      </c>
      <c r="BU384" s="575">
        <f t="shared" si="1653"/>
        <v>189.28463050212713</v>
      </c>
      <c r="BV384" s="575">
        <f t="shared" si="1653"/>
        <v>32.629830492471683</v>
      </c>
      <c r="BW384" s="575">
        <f t="shared" si="1653"/>
        <v>-128.85897873822296</v>
      </c>
      <c r="BX384" s="575">
        <f t="shared" si="1653"/>
        <v>-271.06554209062642</v>
      </c>
      <c r="BY384" s="575">
        <f t="shared" si="1653"/>
        <v>-393.9898595647378</v>
      </c>
      <c r="BZ384" s="575">
        <f t="shared" si="1653"/>
        <v>-551.29239172975076</v>
      </c>
      <c r="CA384" s="575">
        <f t="shared" si="1653"/>
        <v>-562.84271494890754</v>
      </c>
      <c r="CB384" s="575">
        <f t="shared" si="1653"/>
        <v>-573.01389509711998</v>
      </c>
      <c r="CC384" s="575">
        <f t="shared" si="1653"/>
        <v>-581.80593217438809</v>
      </c>
      <c r="CD384" s="575">
        <f t="shared" si="1653"/>
        <v>-593.05683617419481</v>
      </c>
    </row>
    <row r="385" spans="1:82" s="5" customFormat="1" x14ac:dyDescent="0.35">
      <c r="B385" s="444"/>
      <c r="C385" s="375"/>
      <c r="D385" s="375"/>
      <c r="E385" s="375"/>
      <c r="F385" s="375"/>
      <c r="G385" s="375"/>
      <c r="H385" s="375"/>
      <c r="I385" s="375"/>
      <c r="J385" s="375"/>
      <c r="K385" s="375"/>
      <c r="L385" s="375"/>
      <c r="M385" s="375"/>
      <c r="N385" s="375"/>
      <c r="O385" s="375"/>
      <c r="P385" s="375"/>
      <c r="Q385" s="375"/>
      <c r="R385" s="375"/>
      <c r="S385" s="375"/>
      <c r="T385" s="375"/>
      <c r="U385" s="375"/>
      <c r="V385" s="375"/>
      <c r="W385" s="375"/>
      <c r="X385" s="375"/>
      <c r="Y385" s="375"/>
      <c r="Z385" s="375"/>
      <c r="AA385" s="375"/>
      <c r="AB385" s="375"/>
      <c r="AC385" s="375"/>
      <c r="AD385" s="375"/>
      <c r="AE385" s="375"/>
      <c r="AF385" s="375"/>
      <c r="AG385" s="375"/>
      <c r="AH385" s="375"/>
      <c r="AI385" s="375"/>
      <c r="AJ385" s="375"/>
      <c r="AK385" s="375"/>
      <c r="AL385" s="375"/>
      <c r="AM385" s="375"/>
      <c r="AN385" s="375"/>
      <c r="AO385" s="375"/>
      <c r="AP385" s="375"/>
      <c r="AQ385" s="375"/>
      <c r="AR385" s="375"/>
      <c r="AS385" s="375"/>
      <c r="AT385" s="375"/>
      <c r="AU385" s="375"/>
      <c r="AV385" s="375"/>
      <c r="AW385" s="375"/>
      <c r="AX385" s="375"/>
      <c r="AY385" s="375"/>
      <c r="AZ385" s="375"/>
      <c r="BA385" s="375"/>
      <c r="BB385" s="375"/>
      <c r="BC385" s="375"/>
      <c r="BD385" s="375"/>
      <c r="BE385" s="375"/>
      <c r="BF385" s="375"/>
      <c r="BG385" s="375"/>
      <c r="BH385" s="375"/>
      <c r="BI385" s="375"/>
      <c r="BJ385" s="375"/>
      <c r="BK385" s="375"/>
      <c r="BL385" s="375"/>
      <c r="BM385" s="375"/>
      <c r="BN385" s="375"/>
      <c r="BO385" s="375"/>
      <c r="BP385" s="375"/>
      <c r="BQ385" s="375"/>
      <c r="BR385" s="375"/>
      <c r="BS385" s="375"/>
      <c r="BT385" s="375"/>
      <c r="BU385" s="375"/>
      <c r="BV385" s="375"/>
      <c r="BW385" s="375"/>
      <c r="BX385" s="375"/>
      <c r="BY385" s="375"/>
      <c r="BZ385" s="375"/>
      <c r="CA385" s="375"/>
      <c r="CB385" s="375"/>
      <c r="CC385" s="375"/>
      <c r="CD385" s="375"/>
    </row>
    <row r="386" spans="1:82" s="5" customFormat="1" x14ac:dyDescent="0.35">
      <c r="B386" s="70" t="s">
        <v>170</v>
      </c>
      <c r="C386" s="109"/>
      <c r="D386" s="109"/>
      <c r="E386" s="109"/>
      <c r="F386" s="318"/>
      <c r="G386" s="109"/>
      <c r="H386" s="109"/>
      <c r="I386" s="109"/>
      <c r="J386" s="318"/>
      <c r="K386" s="109"/>
      <c r="L386" s="109"/>
      <c r="M386" s="109"/>
      <c r="N386" s="318"/>
      <c r="O386" s="109"/>
      <c r="P386" s="109"/>
      <c r="Q386" s="109"/>
      <c r="R386" s="318"/>
      <c r="S386" s="109"/>
      <c r="T386" s="109"/>
      <c r="U386" s="109"/>
      <c r="V386" s="318"/>
      <c r="W386" s="109"/>
      <c r="X386" s="109"/>
      <c r="Y386" s="109"/>
      <c r="Z386" s="318"/>
      <c r="AA386" s="110"/>
      <c r="AB386" s="110"/>
      <c r="AC386" s="110"/>
      <c r="AD386" s="110"/>
      <c r="AE386" s="171"/>
      <c r="AF386" s="171"/>
      <c r="AG386" s="171"/>
      <c r="AH386" s="171"/>
      <c r="AI386" s="171"/>
      <c r="AJ386" s="171"/>
      <c r="AK386" s="171"/>
      <c r="AL386" s="171"/>
      <c r="AM386" s="9"/>
      <c r="AN386" s="171"/>
      <c r="AO386" s="171"/>
    </row>
    <row r="387" spans="1:82" s="5" customFormat="1" x14ac:dyDescent="0.35">
      <c r="A387" s="5" t="s">
        <v>229</v>
      </c>
      <c r="B387" s="69" t="s">
        <v>232</v>
      </c>
      <c r="C387" s="575">
        <f>D387+C$662</f>
        <v>27008</v>
      </c>
      <c r="D387" s="575">
        <f>E387+D$662</f>
        <v>23927</v>
      </c>
      <c r="E387" s="575">
        <f>F387+E$662</f>
        <v>20925</v>
      </c>
      <c r="F387" s="576">
        <v>17269</v>
      </c>
      <c r="G387" s="575">
        <f>H387+G$662</f>
        <v>21420</v>
      </c>
      <c r="H387" s="575">
        <f>I387+H$662</f>
        <v>17879</v>
      </c>
      <c r="I387" s="575">
        <f>J387+I$662</f>
        <v>14584</v>
      </c>
      <c r="J387" s="576">
        <v>11273</v>
      </c>
      <c r="K387" s="575">
        <f>L387+K$662</f>
        <v>19618</v>
      </c>
      <c r="L387" s="575">
        <f>M387+L$662</f>
        <v>15935</v>
      </c>
      <c r="M387" s="575">
        <f>N387+M$662</f>
        <v>12865</v>
      </c>
      <c r="N387" s="576">
        <v>9357</v>
      </c>
      <c r="O387" s="575">
        <f>P387+O$662</f>
        <v>95603</v>
      </c>
      <c r="P387" s="575">
        <f>Q387+P$662</f>
        <v>92037</v>
      </c>
      <c r="Q387" s="575">
        <f>R387+Q$662</f>
        <v>88349</v>
      </c>
      <c r="R387" s="576">
        <v>84358</v>
      </c>
      <c r="S387" s="575">
        <f>T387+S$662</f>
        <v>112184</v>
      </c>
      <c r="T387" s="575">
        <f>U387+T$662</f>
        <v>107908</v>
      </c>
      <c r="U387" s="575">
        <f>V387+U$662</f>
        <v>103907</v>
      </c>
      <c r="V387" s="576">
        <v>100583</v>
      </c>
      <c r="W387" s="575">
        <f>X387+W$662</f>
        <v>102315</v>
      </c>
      <c r="X387" s="575">
        <f>Y387+X$662</f>
        <v>98257</v>
      </c>
      <c r="Y387" s="575">
        <f>Z387+Y$662</f>
        <v>94239</v>
      </c>
      <c r="Z387" s="576">
        <v>92356</v>
      </c>
      <c r="AA387" s="575">
        <f t="shared" ref="AA387:BF387" si="1654">Z387-(AA$525/1000)</f>
        <v>89451</v>
      </c>
      <c r="AB387" s="575">
        <f t="shared" si="1654"/>
        <v>87017</v>
      </c>
      <c r="AC387" s="575">
        <f t="shared" si="1654"/>
        <v>84699</v>
      </c>
      <c r="AD387" s="575">
        <f t="shared" si="1654"/>
        <v>81879.679003508776</v>
      </c>
      <c r="AE387" s="575">
        <f t="shared" si="1654"/>
        <v>78893.886184409886</v>
      </c>
      <c r="AF387" s="575">
        <f t="shared" si="1654"/>
        <v>76264.605940725785</v>
      </c>
      <c r="AG387" s="575">
        <f t="shared" si="1654"/>
        <v>73991.838272456473</v>
      </c>
      <c r="AH387" s="575">
        <f t="shared" si="1654"/>
        <v>71083.446209862101</v>
      </c>
      <c r="AI387" s="575">
        <f t="shared" si="1654"/>
        <v>68567.880784525594</v>
      </c>
      <c r="AJ387" s="575">
        <f>AI387-(AJ$525/1000)</f>
        <v>66352.681380124792</v>
      </c>
      <c r="AK387" s="575">
        <f t="shared" si="1654"/>
        <v>64437.847996659686</v>
      </c>
      <c r="AL387" s="575">
        <f t="shared" si="1654"/>
        <v>61987.493615342108</v>
      </c>
      <c r="AM387" s="575">
        <f t="shared" si="1654"/>
        <v>58706.295868827154</v>
      </c>
      <c r="AN387" s="575">
        <f t="shared" si="1654"/>
        <v>55816.882927866223</v>
      </c>
      <c r="AO387" s="575">
        <f t="shared" si="1654"/>
        <v>53319.254792459316</v>
      </c>
      <c r="AP387" s="575">
        <f t="shared" si="1654"/>
        <v>50123.115589255438</v>
      </c>
      <c r="AQ387" s="575">
        <f t="shared" si="1654"/>
        <v>45747.177718620602</v>
      </c>
      <c r="AR387" s="575">
        <f t="shared" si="1654"/>
        <v>41893.739892240672</v>
      </c>
      <c r="AS387" s="575">
        <f t="shared" si="1654"/>
        <v>38562.802110115648</v>
      </c>
      <c r="AT387" s="575">
        <f t="shared" si="1654"/>
        <v>34300.30174908878</v>
      </c>
      <c r="AU387" s="575">
        <f t="shared" si="1654"/>
        <v>29571.206487269814</v>
      </c>
      <c r="AV387" s="575">
        <f t="shared" si="1654"/>
        <v>25406.779316414308</v>
      </c>
      <c r="AW387" s="575">
        <f t="shared" si="1654"/>
        <v>21807.020236522258</v>
      </c>
      <c r="AX387" s="575">
        <f t="shared" si="1654"/>
        <v>17200.517389188779</v>
      </c>
      <c r="AY387" s="575">
        <f t="shared" si="1654"/>
        <v>12461.768840087108</v>
      </c>
      <c r="AZ387" s="575">
        <f t="shared" si="1654"/>
        <v>8288.8410132662339</v>
      </c>
      <c r="BA387" s="575">
        <f t="shared" si="1654"/>
        <v>4681.7339087261553</v>
      </c>
      <c r="BB387" s="575">
        <f t="shared" si="1654"/>
        <v>65.828016435446443</v>
      </c>
      <c r="BC387" s="575">
        <f t="shared" si="1654"/>
        <v>-4246.0254074364811</v>
      </c>
      <c r="BD387" s="575">
        <f t="shared" si="1654"/>
        <v>-8043.0306612938512</v>
      </c>
      <c r="BE387" s="575">
        <f t="shared" si="1654"/>
        <v>-11325.187745136662</v>
      </c>
      <c r="BF387" s="575">
        <f t="shared" si="1654"/>
        <v>-15525.264921571219</v>
      </c>
      <c r="BG387" s="575">
        <f t="shared" ref="BG387:CD387" si="1655">BF387-(BG$525/1000)</f>
        <v>-20508.06960014208</v>
      </c>
      <c r="BH387" s="575">
        <f t="shared" si="1655"/>
        <v>-24895.912526047767</v>
      </c>
      <c r="BI387" s="575">
        <f t="shared" si="1655"/>
        <v>-28688.793699288275</v>
      </c>
      <c r="BJ387" s="575">
        <f t="shared" si="1655"/>
        <v>-33542.42904997788</v>
      </c>
      <c r="BK387" s="575">
        <f t="shared" si="1655"/>
        <v>-37118.649415501655</v>
      </c>
      <c r="BL387" s="575">
        <f t="shared" si="1655"/>
        <v>-40267.858394097217</v>
      </c>
      <c r="BM387" s="575">
        <f t="shared" si="1655"/>
        <v>-42990.055985764571</v>
      </c>
      <c r="BN387" s="575">
        <f t="shared" si="1655"/>
        <v>-46473.569931757876</v>
      </c>
      <c r="BO387" s="575">
        <f t="shared" si="1655"/>
        <v>-48336.188438948717</v>
      </c>
      <c r="BP387" s="575">
        <f t="shared" si="1655"/>
        <v>-49976.404736325727</v>
      </c>
      <c r="BQ387" s="575">
        <f t="shared" si="1655"/>
        <v>-51394.218823888907</v>
      </c>
      <c r="BR387" s="575">
        <f t="shared" si="1655"/>
        <v>-53208.552640791218</v>
      </c>
      <c r="BS387" s="575">
        <f t="shared" si="1655"/>
        <v>-56334.915482375647</v>
      </c>
      <c r="BT387" s="575">
        <f t="shared" si="1655"/>
        <v>-59087.981268248499</v>
      </c>
      <c r="BU387" s="575">
        <f t="shared" si="1655"/>
        <v>-61467.749998409781</v>
      </c>
      <c r="BV387" s="575">
        <f t="shared" si="1655"/>
        <v>-64513.068084477884</v>
      </c>
      <c r="BW387" s="575">
        <f t="shared" si="1655"/>
        <v>-67652.357729081981</v>
      </c>
      <c r="BX387" s="575">
        <f t="shared" si="1655"/>
        <v>-70416.806819106481</v>
      </c>
      <c r="BY387" s="575">
        <f t="shared" si="1655"/>
        <v>-72806.415354551384</v>
      </c>
      <c r="BZ387" s="575">
        <f t="shared" si="1655"/>
        <v>-75864.32514191122</v>
      </c>
      <c r="CA387" s="575">
        <f t="shared" si="1655"/>
        <v>-76088.859648335929</v>
      </c>
      <c r="CB387" s="575">
        <f t="shared" si="1655"/>
        <v>-76286.584064441267</v>
      </c>
      <c r="CC387" s="575">
        <f t="shared" si="1655"/>
        <v>-76457.498390227236</v>
      </c>
      <c r="CD387" s="575">
        <f t="shared" si="1655"/>
        <v>-76676.212284937879</v>
      </c>
    </row>
    <row r="388" spans="1:82" s="5" customFormat="1" x14ac:dyDescent="0.35">
      <c r="A388" s="5" t="s">
        <v>230</v>
      </c>
      <c r="B388" s="69" t="s">
        <v>233</v>
      </c>
      <c r="C388" s="577">
        <f t="shared" ref="C388:E388" si="1656">D388</f>
        <v>1</v>
      </c>
      <c r="D388" s="577">
        <f t="shared" si="1656"/>
        <v>1</v>
      </c>
      <c r="E388" s="577">
        <f t="shared" si="1656"/>
        <v>1</v>
      </c>
      <c r="F388" s="578">
        <v>1</v>
      </c>
      <c r="G388" s="577">
        <f t="shared" ref="G388:H388" si="1657">H388</f>
        <v>1</v>
      </c>
      <c r="H388" s="577">
        <f t="shared" si="1657"/>
        <v>1</v>
      </c>
      <c r="I388" s="577">
        <f>J388</f>
        <v>1</v>
      </c>
      <c r="J388" s="578">
        <v>1</v>
      </c>
      <c r="K388" s="577">
        <f>L388</f>
        <v>1.1000000000000001</v>
      </c>
      <c r="L388" s="577">
        <f>M388</f>
        <v>1.1000000000000001</v>
      </c>
      <c r="M388" s="577">
        <f>N388</f>
        <v>1.1000000000000001</v>
      </c>
      <c r="N388" s="578">
        <v>1.1000000000000001</v>
      </c>
      <c r="O388" s="577">
        <f>P388</f>
        <v>1.1000000000000001</v>
      </c>
      <c r="P388" s="577">
        <f>Q388</f>
        <v>1.1000000000000001</v>
      </c>
      <c r="Q388" s="577">
        <f>R388</f>
        <v>1.1000000000000001</v>
      </c>
      <c r="R388" s="578">
        <v>1.1000000000000001</v>
      </c>
      <c r="S388" s="577">
        <f>T388</f>
        <v>1</v>
      </c>
      <c r="T388" s="577">
        <f>U388</f>
        <v>1</v>
      </c>
      <c r="U388" s="577">
        <f>V388</f>
        <v>1</v>
      </c>
      <c r="V388" s="578">
        <v>1</v>
      </c>
      <c r="W388" s="577">
        <f>X388</f>
        <v>1</v>
      </c>
      <c r="X388" s="577">
        <f>Y388</f>
        <v>1</v>
      </c>
      <c r="Y388" s="577">
        <f>Z388</f>
        <v>1</v>
      </c>
      <c r="Z388" s="578">
        <v>1</v>
      </c>
      <c r="AA388" s="577">
        <f t="shared" ref="AA388:BF388" si="1658">IF(AA387&gt;0,AA389/AA387*g_troz,0)</f>
        <v>0.99993288154936588</v>
      </c>
      <c r="AB388" s="577">
        <f t="shared" si="1658"/>
        <v>1.0049796786494314</v>
      </c>
      <c r="AC388" s="577">
        <f t="shared" si="1658"/>
        <v>1.011201181088768</v>
      </c>
      <c r="AD388" s="577">
        <f t="shared" si="1658"/>
        <v>1.0184733630461715</v>
      </c>
      <c r="AE388" s="577">
        <f t="shared" si="1658"/>
        <v>1.0267416361671444</v>
      </c>
      <c r="AF388" s="577">
        <f t="shared" si="1658"/>
        <v>1.0345587263761757</v>
      </c>
      <c r="AG388" s="577">
        <f t="shared" si="1658"/>
        <v>1.0417635411512218</v>
      </c>
      <c r="AH388" s="577">
        <f t="shared" si="1658"/>
        <v>1.0516553401789872</v>
      </c>
      <c r="AI388" s="577">
        <f t="shared" si="1658"/>
        <v>1.0608878768362733</v>
      </c>
      <c r="AJ388" s="577">
        <f t="shared" si="1658"/>
        <v>1.0695976781187908</v>
      </c>
      <c r="AK388" s="577">
        <f t="shared" si="1658"/>
        <v>1.0776090355774275</v>
      </c>
      <c r="AL388" s="577">
        <f t="shared" si="1658"/>
        <v>1.0885828704100096</v>
      </c>
      <c r="AM388" s="577">
        <f t="shared" si="1658"/>
        <v>1.1047122727178622</v>
      </c>
      <c r="AN388" s="577">
        <f t="shared" si="1658"/>
        <v>1.1204859873697255</v>
      </c>
      <c r="AO388" s="577">
        <f t="shared" si="1658"/>
        <v>1.1354984781139039</v>
      </c>
      <c r="AP388" s="577">
        <f t="shared" si="1658"/>
        <v>1.1568917978608702</v>
      </c>
      <c r="AQ388" s="577">
        <f t="shared" si="1658"/>
        <v>1.1910302171440044</v>
      </c>
      <c r="AR388" s="577">
        <f t="shared" si="1658"/>
        <v>1.2269976584341851</v>
      </c>
      <c r="AS388" s="577">
        <f t="shared" si="1658"/>
        <v>1.2638804199434748</v>
      </c>
      <c r="AT388" s="577">
        <f t="shared" si="1658"/>
        <v>1.3215268649207377</v>
      </c>
      <c r="AU388" s="577">
        <f t="shared" si="1658"/>
        <v>1.4049306390234177</v>
      </c>
      <c r="AV388" s="577">
        <f t="shared" si="1658"/>
        <v>1.5040848670449345</v>
      </c>
      <c r="AW388" s="577">
        <f t="shared" si="1658"/>
        <v>1.6203105533454758</v>
      </c>
      <c r="AX388" s="577">
        <f t="shared" si="1658"/>
        <v>1.8399994623581046</v>
      </c>
      <c r="AY388" s="577">
        <f t="shared" si="1658"/>
        <v>2.2354726898394719</v>
      </c>
      <c r="AZ388" s="577">
        <f t="shared" si="1658"/>
        <v>2.9581459709996958</v>
      </c>
      <c r="BA388" s="577">
        <f t="shared" si="1658"/>
        <v>4.6209195964118379</v>
      </c>
      <c r="BB388" s="577">
        <f t="shared" si="1658"/>
        <v>272.54643572284692</v>
      </c>
      <c r="BC388" s="577">
        <f t="shared" si="1658"/>
        <v>0</v>
      </c>
      <c r="BD388" s="577">
        <f t="shared" si="1658"/>
        <v>0</v>
      </c>
      <c r="BE388" s="577">
        <f t="shared" si="1658"/>
        <v>0</v>
      </c>
      <c r="BF388" s="577">
        <f t="shared" si="1658"/>
        <v>0</v>
      </c>
      <c r="BG388" s="577">
        <f t="shared" ref="BG388:CD388" si="1659">IF(BG387&gt;0,BG389/BG387*g_troz,0)</f>
        <v>0</v>
      </c>
      <c r="BH388" s="577">
        <f t="shared" si="1659"/>
        <v>0</v>
      </c>
      <c r="BI388" s="577">
        <f t="shared" si="1659"/>
        <v>0</v>
      </c>
      <c r="BJ388" s="577">
        <f t="shared" si="1659"/>
        <v>0</v>
      </c>
      <c r="BK388" s="577">
        <f t="shared" si="1659"/>
        <v>0</v>
      </c>
      <c r="BL388" s="577">
        <f t="shared" si="1659"/>
        <v>0</v>
      </c>
      <c r="BM388" s="577">
        <f t="shared" si="1659"/>
        <v>0</v>
      </c>
      <c r="BN388" s="577">
        <f t="shared" si="1659"/>
        <v>0</v>
      </c>
      <c r="BO388" s="577">
        <f t="shared" si="1659"/>
        <v>0</v>
      </c>
      <c r="BP388" s="577">
        <f t="shared" si="1659"/>
        <v>0</v>
      </c>
      <c r="BQ388" s="577">
        <f t="shared" si="1659"/>
        <v>0</v>
      </c>
      <c r="BR388" s="577">
        <f t="shared" si="1659"/>
        <v>0</v>
      </c>
      <c r="BS388" s="577">
        <f t="shared" si="1659"/>
        <v>0</v>
      </c>
      <c r="BT388" s="577">
        <f t="shared" si="1659"/>
        <v>0</v>
      </c>
      <c r="BU388" s="577">
        <f t="shared" si="1659"/>
        <v>0</v>
      </c>
      <c r="BV388" s="577">
        <f t="shared" si="1659"/>
        <v>0</v>
      </c>
      <c r="BW388" s="577">
        <f t="shared" si="1659"/>
        <v>0</v>
      </c>
      <c r="BX388" s="577">
        <f t="shared" si="1659"/>
        <v>0</v>
      </c>
      <c r="BY388" s="577">
        <f t="shared" si="1659"/>
        <v>0</v>
      </c>
      <c r="BZ388" s="577">
        <f t="shared" si="1659"/>
        <v>0</v>
      </c>
      <c r="CA388" s="577">
        <f t="shared" si="1659"/>
        <v>0</v>
      </c>
      <c r="CB388" s="577">
        <f t="shared" si="1659"/>
        <v>0</v>
      </c>
      <c r="CC388" s="577">
        <f t="shared" si="1659"/>
        <v>0</v>
      </c>
      <c r="CD388" s="577">
        <f t="shared" si="1659"/>
        <v>0</v>
      </c>
    </row>
    <row r="389" spans="1:82" s="5" customFormat="1" x14ac:dyDescent="0.35">
      <c r="A389" s="5" t="s">
        <v>231</v>
      </c>
      <c r="B389" s="69" t="s">
        <v>234</v>
      </c>
      <c r="C389" s="575">
        <f>C387*C388/g_troz</f>
        <v>868.32736332550451</v>
      </c>
      <c r="D389" s="575">
        <f>D387*D388/g_troz</f>
        <v>769.27091314756171</v>
      </c>
      <c r="E389" s="575">
        <f>E387*E388/g_troz</f>
        <v>672.75437194854055</v>
      </c>
      <c r="F389" s="576">
        <v>552</v>
      </c>
      <c r="G389" s="575">
        <f>G387*G388/g_troz</f>
        <v>688.66899150001132</v>
      </c>
      <c r="H389" s="575">
        <f>H387*H388/g_troz</f>
        <v>574.82319790049962</v>
      </c>
      <c r="I389" s="575">
        <f>I387*I388/g_troz</f>
        <v>468.8864879568705</v>
      </c>
      <c r="J389" s="576">
        <v>379</v>
      </c>
      <c r="K389" s="575">
        <f>K387*K388/g_troz</f>
        <v>693.80668080167823</v>
      </c>
      <c r="L389" s="575">
        <f>L387*L388/g_troz</f>
        <v>563.5543612281956</v>
      </c>
      <c r="M389" s="575">
        <f>M387*M388/g_troz</f>
        <v>454.98129006593894</v>
      </c>
      <c r="N389" s="576">
        <v>327</v>
      </c>
      <c r="O389" s="575">
        <f>O387*O388/g_troz</f>
        <v>3381.0786066205951</v>
      </c>
      <c r="P389" s="575">
        <f>P387*P388/g_troz</f>
        <v>3254.9640881304954</v>
      </c>
      <c r="Q389" s="575">
        <f>Q387*Q388/g_troz</f>
        <v>3124.5349394508853</v>
      </c>
      <c r="R389" s="576">
        <v>3034</v>
      </c>
      <c r="S389" s="575">
        <f>S387*S388/g_troz</f>
        <v>3606.7993530549616</v>
      </c>
      <c r="T389" s="575">
        <f>T387*T388/g_troz</f>
        <v>3469.322760727508</v>
      </c>
      <c r="U389" s="575">
        <f>U387*U388/g_troz</f>
        <v>3340.6876237064275</v>
      </c>
      <c r="V389" s="576">
        <v>3208</v>
      </c>
      <c r="W389" s="575">
        <f>W387*W388/g_troz</f>
        <v>3289.503635169172</v>
      </c>
      <c r="X389" s="575">
        <f>X387*X388/g_troz</f>
        <v>3159.0359055936797</v>
      </c>
      <c r="Y389" s="575">
        <f>Y387*Y388/g_troz</f>
        <v>3029.8542058809321</v>
      </c>
      <c r="Z389" s="576">
        <v>2947</v>
      </c>
      <c r="AA389" s="575">
        <f t="shared" ref="AA389:BF389" si="1660">Z389-(AA$532/1000/AA$531)</f>
        <v>2875.7234042553191</v>
      </c>
      <c r="AB389" s="575">
        <f t="shared" si="1660"/>
        <v>2811.5929694727106</v>
      </c>
      <c r="AC389" s="575">
        <f t="shared" si="1660"/>
        <v>2753.6384240181651</v>
      </c>
      <c r="AD389" s="575">
        <f t="shared" si="1660"/>
        <v>2681.1238041351244</v>
      </c>
      <c r="AE389" s="575">
        <f t="shared" si="1660"/>
        <v>2604.3274295485021</v>
      </c>
      <c r="AF389" s="575">
        <f t="shared" si="1660"/>
        <v>2536.700771330432</v>
      </c>
      <c r="AG389" s="575">
        <f t="shared" si="1660"/>
        <v>2478.2438294809135</v>
      </c>
      <c r="AH389" s="575">
        <f t="shared" si="1660"/>
        <v>2403.4382485795691</v>
      </c>
      <c r="AI389" s="575">
        <f t="shared" si="1660"/>
        <v>2338.7364034061316</v>
      </c>
      <c r="AJ389" s="575">
        <f t="shared" si="1660"/>
        <v>2281.7601516862387</v>
      </c>
      <c r="AK389" s="575">
        <f t="shared" si="1660"/>
        <v>2232.5094934198905</v>
      </c>
      <c r="AL389" s="575">
        <f t="shared" si="1660"/>
        <v>2169.4849152462357</v>
      </c>
      <c r="AM389" s="575">
        <f t="shared" si="1660"/>
        <v>2085.0905494944313</v>
      </c>
      <c r="AN389" s="575">
        <f t="shared" si="1660"/>
        <v>2010.7731229368724</v>
      </c>
      <c r="AO389" s="575">
        <f t="shared" si="1660"/>
        <v>1946.5326355735585</v>
      </c>
      <c r="AP389" s="575">
        <f t="shared" si="1660"/>
        <v>1864.326026357347</v>
      </c>
      <c r="AQ389" s="575">
        <f t="shared" si="1660"/>
        <v>1751.7742907742731</v>
      </c>
      <c r="AR389" s="575">
        <f t="shared" si="1660"/>
        <v>1652.6615683951484</v>
      </c>
      <c r="AS389" s="575">
        <f t="shared" si="1660"/>
        <v>1566.9878592199727</v>
      </c>
      <c r="AT389" s="575">
        <f t="shared" si="1660"/>
        <v>1457.3538041351246</v>
      </c>
      <c r="AU389" s="575">
        <f t="shared" si="1660"/>
        <v>1335.7186495258118</v>
      </c>
      <c r="AV389" s="575">
        <f t="shared" si="1660"/>
        <v>1228.6070954668646</v>
      </c>
      <c r="AW389" s="575">
        <f t="shared" si="1660"/>
        <v>1136.0191419582832</v>
      </c>
      <c r="AX389" s="575">
        <f t="shared" si="1660"/>
        <v>1017.5371374684577</v>
      </c>
      <c r="AY389" s="575">
        <f t="shared" si="1660"/>
        <v>895.65369454476058</v>
      </c>
      <c r="AZ389" s="575">
        <f t="shared" si="1660"/>
        <v>788.3234985373258</v>
      </c>
      <c r="BA389" s="575">
        <f t="shared" si="1660"/>
        <v>695.54654944615334</v>
      </c>
      <c r="BB389" s="575">
        <f t="shared" si="1660"/>
        <v>576.82269302401323</v>
      </c>
      <c r="BC389" s="575">
        <f t="shared" si="1660"/>
        <v>465.9192476864315</v>
      </c>
      <c r="BD389" s="575">
        <f t="shared" si="1660"/>
        <v>368.25800477721771</v>
      </c>
      <c r="BE389" s="575">
        <f t="shared" si="1660"/>
        <v>283.8389642963719</v>
      </c>
      <c r="BF389" s="575">
        <f t="shared" si="1660"/>
        <v>175.81047080179107</v>
      </c>
      <c r="BG389" s="575">
        <f t="shared" ref="BG389:CD389" si="1661">BF389-(BG$532/1000/BG$531)</f>
        <v>47.649758464426554</v>
      </c>
      <c r="BH389" s="575">
        <f t="shared" si="1661"/>
        <v>-65.208182250566068</v>
      </c>
      <c r="BI389" s="575">
        <f t="shared" si="1661"/>
        <v>-162.7633513431868</v>
      </c>
      <c r="BJ389" s="575">
        <f t="shared" si="1661"/>
        <v>-287.60175142043107</v>
      </c>
      <c r="BK389" s="575">
        <f t="shared" si="1661"/>
        <v>-379.58427513684791</v>
      </c>
      <c r="BL389" s="575">
        <f t="shared" si="1661"/>
        <v>-460.58381094682693</v>
      </c>
      <c r="BM389" s="575">
        <f t="shared" si="1661"/>
        <v>-530.60035885036814</v>
      </c>
      <c r="BN389" s="575">
        <f t="shared" si="1661"/>
        <v>-620.19841808709782</v>
      </c>
      <c r="BO389" s="575">
        <f t="shared" si="1661"/>
        <v>-668.10607855008095</v>
      </c>
      <c r="BP389" s="575">
        <f t="shared" si="1661"/>
        <v>-710.29342134584215</v>
      </c>
      <c r="BQ389" s="575">
        <f t="shared" si="1661"/>
        <v>-746.76044647438152</v>
      </c>
      <c r="BR389" s="575">
        <f t="shared" si="1661"/>
        <v>-793.42619586487558</v>
      </c>
      <c r="BS389" s="575">
        <f t="shared" si="1661"/>
        <v>-873.83811538596092</v>
      </c>
      <c r="BT389" s="575">
        <f t="shared" si="1661"/>
        <v>-944.64861168064795</v>
      </c>
      <c r="BU389" s="575">
        <f t="shared" si="1661"/>
        <v>-1005.8576847489368</v>
      </c>
      <c r="BV389" s="575">
        <f t="shared" si="1661"/>
        <v>-1084.1850847537646</v>
      </c>
      <c r="BW389" s="575">
        <f t="shared" si="1661"/>
        <v>-1164.9294893691122</v>
      </c>
      <c r="BX389" s="575">
        <f t="shared" si="1661"/>
        <v>-1236.0327710453137</v>
      </c>
      <c r="BY389" s="575">
        <f t="shared" si="1661"/>
        <v>-1297.4949297823691</v>
      </c>
      <c r="BZ389" s="575">
        <f t="shared" si="1661"/>
        <v>-1376.1461958648756</v>
      </c>
      <c r="CA389" s="575">
        <f t="shared" si="1661"/>
        <v>-1381.921357474454</v>
      </c>
      <c r="CB389" s="575">
        <f t="shared" si="1661"/>
        <v>-1387.0069475485602</v>
      </c>
      <c r="CC389" s="575">
        <f t="shared" si="1661"/>
        <v>-1391.4029660871945</v>
      </c>
      <c r="CD389" s="575">
        <f t="shared" si="1661"/>
        <v>-1397.0284180870979</v>
      </c>
    </row>
    <row r="390" spans="1:82" s="5" customFormat="1" x14ac:dyDescent="0.35">
      <c r="B390" s="70"/>
      <c r="C390" s="109"/>
      <c r="D390" s="109"/>
      <c r="E390" s="109"/>
      <c r="F390" s="324"/>
      <c r="G390" s="109"/>
      <c r="H390" s="109"/>
      <c r="I390" s="109"/>
      <c r="J390" s="324"/>
      <c r="K390" s="109"/>
      <c r="L390" s="109"/>
      <c r="M390" s="109"/>
      <c r="N390" s="324"/>
      <c r="O390" s="109"/>
      <c r="P390" s="109"/>
      <c r="Q390" s="109"/>
      <c r="R390" s="324"/>
      <c r="S390" s="109"/>
      <c r="T390" s="109"/>
      <c r="U390" s="109"/>
      <c r="V390" s="324"/>
      <c r="W390" s="109"/>
      <c r="X390" s="109"/>
      <c r="Y390" s="109"/>
      <c r="Z390" s="324"/>
      <c r="AA390" s="110"/>
      <c r="AB390" s="110"/>
      <c r="AC390" s="110"/>
      <c r="AD390" s="110"/>
      <c r="AE390" s="110"/>
      <c r="AF390" s="110"/>
      <c r="AG390" s="110"/>
      <c r="AH390" s="110"/>
      <c r="AI390" s="110"/>
      <c r="AJ390" s="110"/>
      <c r="AK390" s="110"/>
      <c r="AL390" s="110"/>
      <c r="AM390" s="110"/>
      <c r="AN390" s="110"/>
      <c r="AO390" s="110"/>
      <c r="AP390" s="11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/>
      <c r="BD390" s="110"/>
      <c r="BE390" s="110"/>
      <c r="BF390" s="110"/>
      <c r="BG390" s="110"/>
      <c r="BH390" s="110"/>
      <c r="BI390" s="110"/>
      <c r="BJ390" s="110"/>
      <c r="BK390" s="110"/>
      <c r="BL390" s="110"/>
      <c r="BM390" s="110"/>
      <c r="BN390" s="110"/>
      <c r="BO390" s="110"/>
      <c r="BP390" s="110"/>
      <c r="BQ390" s="110"/>
      <c r="BR390" s="110"/>
      <c r="BS390" s="110"/>
      <c r="BT390" s="110"/>
      <c r="BU390" s="110"/>
      <c r="BV390" s="110"/>
      <c r="BW390" s="110"/>
      <c r="BX390" s="110"/>
      <c r="BY390" s="110"/>
      <c r="BZ390" s="110"/>
      <c r="CA390" s="110"/>
      <c r="CB390" s="110"/>
      <c r="CC390" s="110"/>
      <c r="CD390" s="110"/>
    </row>
    <row r="391" spans="1:82" s="5" customFormat="1" x14ac:dyDescent="0.35">
      <c r="B391" s="70" t="s">
        <v>235</v>
      </c>
      <c r="C391" s="109"/>
      <c r="D391" s="109"/>
      <c r="E391" s="109"/>
      <c r="F391" s="324"/>
      <c r="G391" s="109"/>
      <c r="H391" s="109"/>
      <c r="I391" s="109"/>
      <c r="J391" s="324"/>
      <c r="K391" s="109"/>
      <c r="L391" s="109"/>
      <c r="M391" s="109"/>
      <c r="N391" s="324"/>
      <c r="O391" s="109"/>
      <c r="P391" s="109"/>
      <c r="Q391" s="109"/>
      <c r="R391" s="324"/>
      <c r="S391" s="109"/>
      <c r="T391" s="109"/>
      <c r="U391" s="109"/>
      <c r="V391" s="324"/>
      <c r="W391" s="109"/>
      <c r="X391" s="109"/>
      <c r="Y391" s="109"/>
      <c r="Z391" s="324"/>
      <c r="AA391" s="110"/>
      <c r="AB391" s="110"/>
      <c r="AC391" s="110"/>
      <c r="AD391" s="110"/>
      <c r="AE391" s="110"/>
      <c r="AF391" s="110"/>
      <c r="AG391" s="110"/>
      <c r="AH391" s="110"/>
      <c r="AI391" s="110"/>
      <c r="AJ391" s="110"/>
      <c r="AK391" s="110"/>
      <c r="AL391" s="110"/>
      <c r="AM391" s="110"/>
      <c r="AN391" s="110"/>
      <c r="AO391" s="110"/>
      <c r="AP391" s="11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/>
      <c r="BB391" s="110"/>
      <c r="BC391" s="110"/>
      <c r="BD391" s="110"/>
      <c r="BE391" s="110"/>
      <c r="BF391" s="110"/>
      <c r="BG391" s="110"/>
      <c r="BH391" s="110"/>
      <c r="BI391" s="110"/>
      <c r="BJ391" s="110"/>
      <c r="BK391" s="110"/>
      <c r="BL391" s="110"/>
      <c r="BM391" s="110"/>
      <c r="BN391" s="110"/>
      <c r="BO391" s="110"/>
      <c r="BP391" s="110"/>
      <c r="BQ391" s="110"/>
      <c r="BR391" s="110"/>
      <c r="BS391" s="110"/>
      <c r="BT391" s="110"/>
      <c r="BU391" s="110"/>
      <c r="BV391" s="110"/>
      <c r="BW391" s="110"/>
      <c r="BX391" s="110"/>
      <c r="BY391" s="110"/>
      <c r="BZ391" s="110"/>
      <c r="CA391" s="110"/>
      <c r="CB391" s="110"/>
      <c r="CC391" s="110"/>
      <c r="CD391" s="110"/>
    </row>
    <row r="392" spans="1:82" s="5" customFormat="1" x14ac:dyDescent="0.35">
      <c r="A392" s="5" t="s">
        <v>229</v>
      </c>
      <c r="B392" s="69" t="s">
        <v>236</v>
      </c>
      <c r="C392" s="575">
        <f>D392+C$662</f>
        <v>86110</v>
      </c>
      <c r="D392" s="575">
        <f>E392+D$662</f>
        <v>83029</v>
      </c>
      <c r="E392" s="575">
        <f>F392+E$662</f>
        <v>80027</v>
      </c>
      <c r="F392" s="576">
        <v>76371</v>
      </c>
      <c r="G392" s="575">
        <f>H392+G$662</f>
        <v>69096</v>
      </c>
      <c r="H392" s="575">
        <f>I392+H$662</f>
        <v>65555</v>
      </c>
      <c r="I392" s="575">
        <f>J392+I$662</f>
        <v>62260</v>
      </c>
      <c r="J392" s="576">
        <v>58949</v>
      </c>
      <c r="K392" s="575">
        <f>L392+K$662</f>
        <v>63308</v>
      </c>
      <c r="L392" s="575">
        <f>M392+L$662</f>
        <v>59625</v>
      </c>
      <c r="M392" s="575">
        <f>N392+M$662</f>
        <v>56555</v>
      </c>
      <c r="N392" s="576">
        <v>53047</v>
      </c>
      <c r="O392" s="575">
        <f>P392+O$662</f>
        <v>34367</v>
      </c>
      <c r="P392" s="575">
        <f>Q392+P$662</f>
        <v>30801</v>
      </c>
      <c r="Q392" s="575">
        <f>R392+Q$662</f>
        <v>27113</v>
      </c>
      <c r="R392" s="576">
        <v>23122</v>
      </c>
      <c r="S392" s="575">
        <f>T392+S$662</f>
        <v>41377</v>
      </c>
      <c r="T392" s="575">
        <f>U392+T$662</f>
        <v>37101</v>
      </c>
      <c r="U392" s="575">
        <f>V392+U$662</f>
        <v>33100</v>
      </c>
      <c r="V392" s="576">
        <v>29776</v>
      </c>
      <c r="W392" s="575">
        <f>X392+W$662</f>
        <v>39481</v>
      </c>
      <c r="X392" s="575">
        <f>Y392+X$662</f>
        <v>35423</v>
      </c>
      <c r="Y392" s="575">
        <f>Z392+Y$662</f>
        <v>31405</v>
      </c>
      <c r="Z392" s="576">
        <v>29522</v>
      </c>
      <c r="AA392" s="575">
        <f t="shared" ref="AA392:BF392" si="1662">Z392-(AA$525/1000)</f>
        <v>26617</v>
      </c>
      <c r="AB392" s="575">
        <f t="shared" si="1662"/>
        <v>24183</v>
      </c>
      <c r="AC392" s="575">
        <f t="shared" si="1662"/>
        <v>21865</v>
      </c>
      <c r="AD392" s="575">
        <f t="shared" si="1662"/>
        <v>19045.679003508772</v>
      </c>
      <c r="AE392" s="575">
        <f t="shared" si="1662"/>
        <v>16059.886184409879</v>
      </c>
      <c r="AF392" s="575">
        <f t="shared" si="1662"/>
        <v>13430.60594072578</v>
      </c>
      <c r="AG392" s="575">
        <f t="shared" si="1662"/>
        <v>11157.838272456473</v>
      </c>
      <c r="AH392" s="575">
        <f t="shared" si="1662"/>
        <v>8249.4462098621079</v>
      </c>
      <c r="AI392" s="575">
        <f t="shared" si="1662"/>
        <v>5733.8807845255969</v>
      </c>
      <c r="AJ392" s="575">
        <f>AI392-(AJ$525/1000)</f>
        <v>3518.6813801247886</v>
      </c>
      <c r="AK392" s="575">
        <f t="shared" si="1662"/>
        <v>1603.8479966596833</v>
      </c>
      <c r="AL392" s="575">
        <f t="shared" si="1662"/>
        <v>-846.50638465789234</v>
      </c>
      <c r="AM392" s="575">
        <f t="shared" si="1662"/>
        <v>-4127.7041311728444</v>
      </c>
      <c r="AN392" s="575">
        <f t="shared" si="1662"/>
        <v>-7017.117072133773</v>
      </c>
      <c r="AO392" s="575">
        <f t="shared" si="1662"/>
        <v>-9514.7452075406763</v>
      </c>
      <c r="AP392" s="575">
        <f t="shared" si="1662"/>
        <v>-12710.884410744557</v>
      </c>
      <c r="AQ392" s="575">
        <f t="shared" si="1662"/>
        <v>-17086.822281379395</v>
      </c>
      <c r="AR392" s="575">
        <f t="shared" si="1662"/>
        <v>-20940.260107759328</v>
      </c>
      <c r="AS392" s="575">
        <f t="shared" si="1662"/>
        <v>-24271.197889884355</v>
      </c>
      <c r="AT392" s="575">
        <f t="shared" si="1662"/>
        <v>-28533.69825091122</v>
      </c>
      <c r="AU392" s="575">
        <f t="shared" si="1662"/>
        <v>-33262.793512730183</v>
      </c>
      <c r="AV392" s="575">
        <f t="shared" si="1662"/>
        <v>-37427.220683585692</v>
      </c>
      <c r="AW392" s="575">
        <f t="shared" si="1662"/>
        <v>-41026.979763477742</v>
      </c>
      <c r="AX392" s="575">
        <f t="shared" si="1662"/>
        <v>-45633.482610811217</v>
      </c>
      <c r="AY392" s="575">
        <f t="shared" si="1662"/>
        <v>-50372.231159912888</v>
      </c>
      <c r="AZ392" s="575">
        <f t="shared" si="1662"/>
        <v>-54545.158986733761</v>
      </c>
      <c r="BA392" s="575">
        <f t="shared" si="1662"/>
        <v>-58152.266091273836</v>
      </c>
      <c r="BB392" s="575">
        <f t="shared" si="1662"/>
        <v>-62768.171983564542</v>
      </c>
      <c r="BC392" s="575">
        <f t="shared" si="1662"/>
        <v>-67080.025407436464</v>
      </c>
      <c r="BD392" s="575">
        <f t="shared" si="1662"/>
        <v>-70877.030661293829</v>
      </c>
      <c r="BE392" s="575">
        <f t="shared" si="1662"/>
        <v>-74159.187745136645</v>
      </c>
      <c r="BF392" s="575">
        <f t="shared" si="1662"/>
        <v>-78359.264921571201</v>
      </c>
      <c r="BG392" s="575">
        <f t="shared" ref="BG392:CD392" si="1663">BF392-(BG$525/1000)</f>
        <v>-83342.069600142058</v>
      </c>
      <c r="BH392" s="575">
        <f t="shared" si="1663"/>
        <v>-87729.912526047745</v>
      </c>
      <c r="BI392" s="575">
        <f t="shared" si="1663"/>
        <v>-91522.793699288246</v>
      </c>
      <c r="BJ392" s="575">
        <f t="shared" si="1663"/>
        <v>-96376.429049977858</v>
      </c>
      <c r="BK392" s="575">
        <f t="shared" si="1663"/>
        <v>-99952.649415501626</v>
      </c>
      <c r="BL392" s="575">
        <f t="shared" si="1663"/>
        <v>-103101.85839409719</v>
      </c>
      <c r="BM392" s="575">
        <f t="shared" si="1663"/>
        <v>-105824.05598576454</v>
      </c>
      <c r="BN392" s="575">
        <f t="shared" si="1663"/>
        <v>-109307.56993175785</v>
      </c>
      <c r="BO392" s="575">
        <f t="shared" si="1663"/>
        <v>-111170.18843894869</v>
      </c>
      <c r="BP392" s="575">
        <f t="shared" si="1663"/>
        <v>-112810.4047363257</v>
      </c>
      <c r="BQ392" s="575">
        <f t="shared" si="1663"/>
        <v>-114228.21882388888</v>
      </c>
      <c r="BR392" s="575">
        <f t="shared" si="1663"/>
        <v>-116042.55264079118</v>
      </c>
      <c r="BS392" s="575">
        <f t="shared" si="1663"/>
        <v>-119168.91548237561</v>
      </c>
      <c r="BT392" s="575">
        <f t="shared" si="1663"/>
        <v>-121921.98126824846</v>
      </c>
      <c r="BU392" s="575">
        <f t="shared" si="1663"/>
        <v>-124301.74999840974</v>
      </c>
      <c r="BV392" s="575">
        <f t="shared" si="1663"/>
        <v>-127347.06808447784</v>
      </c>
      <c r="BW392" s="575">
        <f t="shared" si="1663"/>
        <v>-130486.35772908194</v>
      </c>
      <c r="BX392" s="575">
        <f t="shared" si="1663"/>
        <v>-133250.80681910642</v>
      </c>
      <c r="BY392" s="575">
        <f t="shared" si="1663"/>
        <v>-135640.41535455134</v>
      </c>
      <c r="BZ392" s="575">
        <f t="shared" si="1663"/>
        <v>-138698.32514191119</v>
      </c>
      <c r="CA392" s="575">
        <f t="shared" si="1663"/>
        <v>-138922.8596483359</v>
      </c>
      <c r="CB392" s="575">
        <f t="shared" si="1663"/>
        <v>-139120.58406444124</v>
      </c>
      <c r="CC392" s="575">
        <f t="shared" si="1663"/>
        <v>-139291.49839022721</v>
      </c>
      <c r="CD392" s="575">
        <f t="shared" si="1663"/>
        <v>-139510.21228493785</v>
      </c>
    </row>
    <row r="393" spans="1:82" s="5" customFormat="1" x14ac:dyDescent="0.35">
      <c r="A393" s="5" t="s">
        <v>230</v>
      </c>
      <c r="B393" s="69" t="s">
        <v>237</v>
      </c>
      <c r="C393" s="577">
        <f t="shared" ref="C393:E393" si="1664">D393</f>
        <v>1.1000000000000001</v>
      </c>
      <c r="D393" s="577">
        <f t="shared" si="1664"/>
        <v>1.1000000000000001</v>
      </c>
      <c r="E393" s="577">
        <f t="shared" si="1664"/>
        <v>1.1000000000000001</v>
      </c>
      <c r="F393" s="578">
        <v>1.1000000000000001</v>
      </c>
      <c r="G393" s="577">
        <f t="shared" ref="G393:H393" si="1665">H393</f>
        <v>1</v>
      </c>
      <c r="H393" s="577">
        <f t="shared" si="1665"/>
        <v>1</v>
      </c>
      <c r="I393" s="577">
        <f>J393</f>
        <v>1</v>
      </c>
      <c r="J393" s="578">
        <v>1</v>
      </c>
      <c r="K393" s="577">
        <f>L393</f>
        <v>1</v>
      </c>
      <c r="L393" s="577">
        <f>M393</f>
        <v>1</v>
      </c>
      <c r="M393" s="577">
        <f>N393</f>
        <v>1</v>
      </c>
      <c r="N393" s="578">
        <v>1</v>
      </c>
      <c r="O393" s="577">
        <f>P393</f>
        <v>0.6</v>
      </c>
      <c r="P393" s="577">
        <f>Q393</f>
        <v>0.6</v>
      </c>
      <c r="Q393" s="577">
        <f>R393</f>
        <v>0.6</v>
      </c>
      <c r="R393" s="578">
        <v>0.6</v>
      </c>
      <c r="S393" s="577">
        <f>T393</f>
        <v>0.6</v>
      </c>
      <c r="T393" s="577">
        <f>U393</f>
        <v>0.6</v>
      </c>
      <c r="U393" s="577">
        <f>V393</f>
        <v>0.6</v>
      </c>
      <c r="V393" s="578">
        <v>0.6</v>
      </c>
      <c r="W393" s="577">
        <f>X393</f>
        <v>0.6</v>
      </c>
      <c r="X393" s="577">
        <f>Y393</f>
        <v>0.6</v>
      </c>
      <c r="Y393" s="577">
        <f>Z393</f>
        <v>0.6</v>
      </c>
      <c r="Z393" s="578">
        <v>0.6</v>
      </c>
      <c r="AA393" s="577">
        <f t="shared" ref="AA393:BF393" si="1666">IF(AA392&gt;0,AA394/AA392*g_troz,0)</f>
        <v>0.58746086114409357</v>
      </c>
      <c r="AB393" s="577">
        <f t="shared" si="1666"/>
        <v>0.56410562174409939</v>
      </c>
      <c r="AC393" s="577">
        <f t="shared" si="1666"/>
        <v>0.54146711139435433</v>
      </c>
      <c r="AD393" s="577">
        <f t="shared" si="1666"/>
        <v>0.50319663539845294</v>
      </c>
      <c r="AE393" s="577">
        <f t="shared" si="1666"/>
        <v>0.44801608526653725</v>
      </c>
      <c r="AF393" s="577">
        <f t="shared" si="1666"/>
        <v>0.3791089669140445</v>
      </c>
      <c r="AG393" s="577">
        <f t="shared" si="1666"/>
        <v>0.29337663162616018</v>
      </c>
      <c r="AH393" s="577">
        <f t="shared" si="1666"/>
        <v>0.11476350465749222</v>
      </c>
      <c r="AI393" s="577">
        <f t="shared" si="1666"/>
        <v>-0.18586312164321375</v>
      </c>
      <c r="AJ393" s="577">
        <f>IF(AJ392&gt;0,AJ394/AJ392*g_troz,0)</f>
        <v>-0.80651704393933199</v>
      </c>
      <c r="AK393" s="577">
        <f t="shared" si="1666"/>
        <v>-2.7245370017205586</v>
      </c>
      <c r="AL393" s="577">
        <f t="shared" si="1666"/>
        <v>0</v>
      </c>
      <c r="AM393" s="577">
        <f t="shared" si="1666"/>
        <v>0</v>
      </c>
      <c r="AN393" s="577">
        <f t="shared" si="1666"/>
        <v>0</v>
      </c>
      <c r="AO393" s="577">
        <f t="shared" si="1666"/>
        <v>0</v>
      </c>
      <c r="AP393" s="577">
        <f t="shared" si="1666"/>
        <v>0</v>
      </c>
      <c r="AQ393" s="577">
        <f t="shared" si="1666"/>
        <v>0</v>
      </c>
      <c r="AR393" s="577">
        <f t="shared" si="1666"/>
        <v>0</v>
      </c>
      <c r="AS393" s="577">
        <f t="shared" si="1666"/>
        <v>0</v>
      </c>
      <c r="AT393" s="577">
        <f t="shared" si="1666"/>
        <v>0</v>
      </c>
      <c r="AU393" s="577">
        <f t="shared" si="1666"/>
        <v>0</v>
      </c>
      <c r="AV393" s="577">
        <f t="shared" si="1666"/>
        <v>0</v>
      </c>
      <c r="AW393" s="577">
        <f t="shared" si="1666"/>
        <v>0</v>
      </c>
      <c r="AX393" s="577">
        <f t="shared" si="1666"/>
        <v>0</v>
      </c>
      <c r="AY393" s="577">
        <f t="shared" si="1666"/>
        <v>0</v>
      </c>
      <c r="AZ393" s="577">
        <f t="shared" si="1666"/>
        <v>0</v>
      </c>
      <c r="BA393" s="577">
        <f t="shared" si="1666"/>
        <v>0</v>
      </c>
      <c r="BB393" s="577">
        <f t="shared" si="1666"/>
        <v>0</v>
      </c>
      <c r="BC393" s="577">
        <f t="shared" si="1666"/>
        <v>0</v>
      </c>
      <c r="BD393" s="577">
        <f t="shared" si="1666"/>
        <v>0</v>
      </c>
      <c r="BE393" s="577">
        <f t="shared" si="1666"/>
        <v>0</v>
      </c>
      <c r="BF393" s="577">
        <f t="shared" si="1666"/>
        <v>0</v>
      </c>
      <c r="BG393" s="577">
        <f t="shared" ref="BG393:CD393" si="1667">IF(BG392&gt;0,BG394/BG392*g_troz,0)</f>
        <v>0</v>
      </c>
      <c r="BH393" s="577">
        <f t="shared" si="1667"/>
        <v>0</v>
      </c>
      <c r="BI393" s="577">
        <f t="shared" si="1667"/>
        <v>0</v>
      </c>
      <c r="BJ393" s="577">
        <f t="shared" si="1667"/>
        <v>0</v>
      </c>
      <c r="BK393" s="577">
        <f t="shared" si="1667"/>
        <v>0</v>
      </c>
      <c r="BL393" s="577">
        <f t="shared" si="1667"/>
        <v>0</v>
      </c>
      <c r="BM393" s="577">
        <f t="shared" si="1667"/>
        <v>0</v>
      </c>
      <c r="BN393" s="577">
        <f t="shared" si="1667"/>
        <v>0</v>
      </c>
      <c r="BO393" s="577">
        <f t="shared" si="1667"/>
        <v>0</v>
      </c>
      <c r="BP393" s="577">
        <f t="shared" si="1667"/>
        <v>0</v>
      </c>
      <c r="BQ393" s="577">
        <f t="shared" si="1667"/>
        <v>0</v>
      </c>
      <c r="BR393" s="577">
        <f t="shared" si="1667"/>
        <v>0</v>
      </c>
      <c r="BS393" s="577">
        <f t="shared" si="1667"/>
        <v>0</v>
      </c>
      <c r="BT393" s="577">
        <f t="shared" si="1667"/>
        <v>0</v>
      </c>
      <c r="BU393" s="577">
        <f t="shared" si="1667"/>
        <v>0</v>
      </c>
      <c r="BV393" s="577">
        <f t="shared" si="1667"/>
        <v>0</v>
      </c>
      <c r="BW393" s="577">
        <f t="shared" si="1667"/>
        <v>0</v>
      </c>
      <c r="BX393" s="577">
        <f t="shared" si="1667"/>
        <v>0</v>
      </c>
      <c r="BY393" s="577">
        <f t="shared" si="1667"/>
        <v>0</v>
      </c>
      <c r="BZ393" s="577">
        <f t="shared" si="1667"/>
        <v>0</v>
      </c>
      <c r="CA393" s="577">
        <f t="shared" si="1667"/>
        <v>0</v>
      </c>
      <c r="CB393" s="577">
        <f t="shared" si="1667"/>
        <v>0</v>
      </c>
      <c r="CC393" s="577">
        <f t="shared" si="1667"/>
        <v>0</v>
      </c>
      <c r="CD393" s="577">
        <f t="shared" si="1667"/>
        <v>0</v>
      </c>
    </row>
    <row r="394" spans="1:82" s="5" customFormat="1" x14ac:dyDescent="0.35">
      <c r="A394" s="5" t="s">
        <v>231</v>
      </c>
      <c r="B394" s="69" t="s">
        <v>238</v>
      </c>
      <c r="C394" s="575">
        <f>C392*C393/g_troz</f>
        <v>3045.3508657270113</v>
      </c>
      <c r="D394" s="575">
        <f>D392*D393/g_troz</f>
        <v>2936.3887705312741</v>
      </c>
      <c r="E394" s="575">
        <f>E392*E393/g_troz</f>
        <v>2830.2205752123509</v>
      </c>
      <c r="F394" s="576">
        <v>2603</v>
      </c>
      <c r="G394" s="575">
        <f>G392*G393/g_troz</f>
        <v>2221.4879849059189</v>
      </c>
      <c r="H394" s="575">
        <f>H392*H393/g_troz</f>
        <v>2107.6421913064073</v>
      </c>
      <c r="I394" s="575">
        <f>I392*I393/g_troz</f>
        <v>2001.7054813627781</v>
      </c>
      <c r="J394" s="576">
        <v>1972</v>
      </c>
      <c r="K394" s="575">
        <f>K392*K393/g_troz</f>
        <v>2035.3994637667001</v>
      </c>
      <c r="L394" s="575">
        <f>L392*L393/g_troz</f>
        <v>1916.9882641544434</v>
      </c>
      <c r="M394" s="575">
        <f>M392*M393/g_troz</f>
        <v>1818.2854721887554</v>
      </c>
      <c r="N394" s="576">
        <v>1751</v>
      </c>
      <c r="O394" s="575">
        <f>O392*O393/g_troz</f>
        <v>662.95482439442276</v>
      </c>
      <c r="P394" s="575">
        <f>P392*P393/g_troz</f>
        <v>594.16508703618626</v>
      </c>
      <c r="Q394" s="575">
        <f>Q392*Q393/g_troz</f>
        <v>523.02191502912626</v>
      </c>
      <c r="R394" s="576">
        <v>479</v>
      </c>
      <c r="S394" s="575">
        <f>S392*S393/g_troz</f>
        <v>798.18086446207201</v>
      </c>
      <c r="T394" s="575">
        <f>T392*T393/g_troz</f>
        <v>715.69490906559997</v>
      </c>
      <c r="U394" s="575">
        <f>U392*U393/g_troz</f>
        <v>638.51382685295175</v>
      </c>
      <c r="V394" s="576">
        <v>587</v>
      </c>
      <c r="W394" s="575">
        <f>W392*W393/g_troz</f>
        <v>761.6061751656008</v>
      </c>
      <c r="X394" s="575">
        <f>X392*X393/g_troz</f>
        <v>683.32553742030541</v>
      </c>
      <c r="Y394" s="575">
        <f>Y392*Y393/g_troz</f>
        <v>605.81651759265708</v>
      </c>
      <c r="Z394" s="576">
        <v>574</v>
      </c>
      <c r="AA394" s="575">
        <f t="shared" ref="AA394:BF394" si="1668">Z394-(AA$532/1000/AA$531)</f>
        <v>502.72340425531911</v>
      </c>
      <c r="AB394" s="575">
        <f t="shared" si="1668"/>
        <v>438.59296947271042</v>
      </c>
      <c r="AC394" s="575">
        <f t="shared" si="1668"/>
        <v>380.63842401816498</v>
      </c>
      <c r="AD394" s="575">
        <f t="shared" si="1668"/>
        <v>308.12380413512403</v>
      </c>
      <c r="AE394" s="575">
        <f t="shared" si="1668"/>
        <v>231.32742954850178</v>
      </c>
      <c r="AF394" s="575">
        <f t="shared" si="1668"/>
        <v>163.70077133043145</v>
      </c>
      <c r="AG394" s="575">
        <f t="shared" si="1668"/>
        <v>105.24382948091302</v>
      </c>
      <c r="AH394" s="575">
        <f t="shared" si="1668"/>
        <v>30.438248579568494</v>
      </c>
      <c r="AI394" s="575">
        <f t="shared" si="1668"/>
        <v>-34.26359659386911</v>
      </c>
      <c r="AJ394" s="575">
        <f t="shared" si="1668"/>
        <v>-91.239848313761939</v>
      </c>
      <c r="AK394" s="575">
        <f t="shared" si="1668"/>
        <v>-140.49050658010998</v>
      </c>
      <c r="AL394" s="575">
        <f t="shared" si="1668"/>
        <v>-203.51508475376482</v>
      </c>
      <c r="AM394" s="575">
        <f t="shared" si="1668"/>
        <v>-287.90945050556923</v>
      </c>
      <c r="AN394" s="575">
        <f t="shared" si="1668"/>
        <v>-362.22687706312831</v>
      </c>
      <c r="AO394" s="575">
        <f t="shared" si="1668"/>
        <v>-426.46736442644209</v>
      </c>
      <c r="AP394" s="575">
        <f t="shared" si="1668"/>
        <v>-508.67397364265372</v>
      </c>
      <c r="AQ394" s="575">
        <f t="shared" si="1668"/>
        <v>-621.22570922572754</v>
      </c>
      <c r="AR394" s="575">
        <f t="shared" si="1668"/>
        <v>-720.3384316048523</v>
      </c>
      <c r="AS394" s="575">
        <f t="shared" si="1668"/>
        <v>-806.01214078002795</v>
      </c>
      <c r="AT394" s="575">
        <f t="shared" si="1668"/>
        <v>-915.64619586487595</v>
      </c>
      <c r="AU394" s="575">
        <f t="shared" si="1668"/>
        <v>-1037.2813504741887</v>
      </c>
      <c r="AV394" s="575">
        <f t="shared" si="1668"/>
        <v>-1144.3929045331358</v>
      </c>
      <c r="AW394" s="575">
        <f t="shared" si="1668"/>
        <v>-1236.9808580417173</v>
      </c>
      <c r="AX394" s="575">
        <f t="shared" si="1668"/>
        <v>-1355.4628625315427</v>
      </c>
      <c r="AY394" s="575">
        <f t="shared" si="1668"/>
        <v>-1477.3463054552399</v>
      </c>
      <c r="AZ394" s="575">
        <f t="shared" si="1668"/>
        <v>-1584.6765014626747</v>
      </c>
      <c r="BA394" s="575">
        <f t="shared" si="1668"/>
        <v>-1677.453450553847</v>
      </c>
      <c r="BB394" s="575">
        <f t="shared" si="1668"/>
        <v>-1796.1773069759872</v>
      </c>
      <c r="BC394" s="575">
        <f t="shared" si="1668"/>
        <v>-1907.0807523135691</v>
      </c>
      <c r="BD394" s="575">
        <f t="shared" si="1668"/>
        <v>-2004.7419952227829</v>
      </c>
      <c r="BE394" s="575">
        <f t="shared" si="1668"/>
        <v>-2089.1610357036288</v>
      </c>
      <c r="BF394" s="575">
        <f t="shared" si="1668"/>
        <v>-2197.1895291982096</v>
      </c>
      <c r="BG394" s="575">
        <f t="shared" ref="BG394:CD394" si="1669">BF394-(BG$532/1000/BG$531)</f>
        <v>-2325.3502415355742</v>
      </c>
      <c r="BH394" s="575">
        <f t="shared" si="1669"/>
        <v>-2438.208182250567</v>
      </c>
      <c r="BI394" s="575">
        <f t="shared" si="1669"/>
        <v>-2535.7633513431879</v>
      </c>
      <c r="BJ394" s="575">
        <f t="shared" si="1669"/>
        <v>-2660.6017514204323</v>
      </c>
      <c r="BK394" s="575">
        <f t="shared" si="1669"/>
        <v>-2752.5842751368491</v>
      </c>
      <c r="BL394" s="575">
        <f t="shared" si="1669"/>
        <v>-2833.5838109468282</v>
      </c>
      <c r="BM394" s="575">
        <f t="shared" si="1669"/>
        <v>-2903.6003588503695</v>
      </c>
      <c r="BN394" s="575">
        <f t="shared" si="1669"/>
        <v>-2993.1984180870991</v>
      </c>
      <c r="BO394" s="575">
        <f t="shared" si="1669"/>
        <v>-3041.1060785500822</v>
      </c>
      <c r="BP394" s="575">
        <f t="shared" si="1669"/>
        <v>-3083.2934213458434</v>
      </c>
      <c r="BQ394" s="575">
        <f t="shared" si="1669"/>
        <v>-3119.7604464743827</v>
      </c>
      <c r="BR394" s="575">
        <f t="shared" si="1669"/>
        <v>-3166.4261958648767</v>
      </c>
      <c r="BS394" s="575">
        <f t="shared" si="1669"/>
        <v>-3246.8381153859618</v>
      </c>
      <c r="BT394" s="575">
        <f t="shared" si="1669"/>
        <v>-3317.6486116806491</v>
      </c>
      <c r="BU394" s="575">
        <f t="shared" si="1669"/>
        <v>-3378.857684748938</v>
      </c>
      <c r="BV394" s="575">
        <f t="shared" si="1669"/>
        <v>-3457.1850847537658</v>
      </c>
      <c r="BW394" s="575">
        <f t="shared" si="1669"/>
        <v>-3537.9294893691131</v>
      </c>
      <c r="BX394" s="575">
        <f t="shared" si="1669"/>
        <v>-3609.0327710453148</v>
      </c>
      <c r="BY394" s="575">
        <f t="shared" si="1669"/>
        <v>-3670.4949297823705</v>
      </c>
      <c r="BZ394" s="575">
        <f t="shared" si="1669"/>
        <v>-3749.146195864877</v>
      </c>
      <c r="CA394" s="575">
        <f t="shared" si="1669"/>
        <v>-3754.9213574744554</v>
      </c>
      <c r="CB394" s="575">
        <f t="shared" si="1669"/>
        <v>-3760.0069475485616</v>
      </c>
      <c r="CC394" s="575">
        <f t="shared" si="1669"/>
        <v>-3764.4029660871956</v>
      </c>
      <c r="CD394" s="575">
        <f t="shared" si="1669"/>
        <v>-3770.028418087099</v>
      </c>
    </row>
    <row r="395" spans="1:82" s="5" customFormat="1" x14ac:dyDescent="0.35">
      <c r="B395" s="70"/>
      <c r="C395" s="109"/>
      <c r="D395" s="109"/>
      <c r="E395" s="109"/>
      <c r="F395" s="318"/>
      <c r="G395" s="109"/>
      <c r="H395" s="109"/>
      <c r="I395" s="109"/>
      <c r="J395" s="318"/>
      <c r="K395" s="109"/>
      <c r="L395" s="109"/>
      <c r="M395" s="109"/>
      <c r="N395" s="318"/>
      <c r="O395" s="109"/>
      <c r="P395" s="109"/>
      <c r="Q395" s="109"/>
      <c r="R395" s="318"/>
      <c r="S395" s="109"/>
      <c r="T395" s="109"/>
      <c r="U395" s="109"/>
      <c r="V395" s="318"/>
      <c r="W395" s="109"/>
      <c r="X395" s="109"/>
      <c r="Y395" s="109"/>
      <c r="Z395" s="318"/>
      <c r="AA395" s="110"/>
      <c r="AB395" s="110"/>
      <c r="AC395" s="110"/>
      <c r="AD395" s="110"/>
      <c r="AE395" s="110"/>
      <c r="AF395" s="110"/>
      <c r="AG395" s="110"/>
      <c r="AH395" s="110"/>
      <c r="AI395" s="110"/>
      <c r="AJ395" s="110"/>
      <c r="AK395" s="110"/>
      <c r="AL395" s="110"/>
      <c r="AM395" s="110"/>
      <c r="AN395" s="110"/>
      <c r="AO395" s="110"/>
      <c r="AP395" s="110"/>
      <c r="AQ395" s="110"/>
      <c r="AR395" s="110"/>
      <c r="AS395" s="110"/>
      <c r="AT395" s="110"/>
      <c r="AU395" s="110"/>
      <c r="AV395" s="110"/>
      <c r="AW395" s="110"/>
      <c r="AX395" s="110"/>
      <c r="AY395" s="110"/>
      <c r="AZ395" s="110"/>
      <c r="BA395" s="110"/>
      <c r="BB395" s="110"/>
      <c r="BC395" s="110"/>
      <c r="BD395" s="110"/>
      <c r="BE395" s="110"/>
      <c r="BF395" s="110"/>
      <c r="BG395" s="110"/>
      <c r="BH395" s="110"/>
      <c r="BI395" s="110"/>
      <c r="BJ395" s="110"/>
      <c r="BK395" s="110"/>
      <c r="BL395" s="110"/>
      <c r="BM395" s="110"/>
      <c r="BN395" s="110"/>
      <c r="BO395" s="110"/>
      <c r="BP395" s="110"/>
      <c r="BQ395" s="110"/>
      <c r="BR395" s="110"/>
      <c r="BS395" s="110"/>
      <c r="BT395" s="110"/>
      <c r="BU395" s="110"/>
      <c r="BV395" s="110"/>
      <c r="BW395" s="110"/>
      <c r="BX395" s="110"/>
      <c r="BY395" s="110"/>
      <c r="BZ395" s="110"/>
      <c r="CA395" s="110"/>
      <c r="CB395" s="110"/>
      <c r="CC395" s="110"/>
      <c r="CD395" s="110"/>
    </row>
    <row r="396" spans="1:82" s="5" customFormat="1" x14ac:dyDescent="0.35">
      <c r="B396" s="70" t="s">
        <v>239</v>
      </c>
      <c r="C396" s="109"/>
      <c r="D396" s="109"/>
      <c r="E396" s="109"/>
      <c r="F396" s="318"/>
      <c r="G396" s="109"/>
      <c r="H396" s="109"/>
      <c r="I396" s="109"/>
      <c r="J396" s="318"/>
      <c r="K396" s="109"/>
      <c r="L396" s="109"/>
      <c r="M396" s="109"/>
      <c r="N396" s="318"/>
      <c r="O396" s="109"/>
      <c r="P396" s="109"/>
      <c r="Q396" s="109"/>
      <c r="R396" s="318"/>
      <c r="S396" s="109"/>
      <c r="T396" s="109"/>
      <c r="U396" s="109"/>
      <c r="V396" s="318"/>
      <c r="W396" s="109"/>
      <c r="X396" s="109"/>
      <c r="Y396" s="109"/>
      <c r="Z396" s="318"/>
      <c r="AA396" s="110"/>
      <c r="AB396" s="110"/>
      <c r="AC396" s="110"/>
      <c r="AD396" s="110"/>
      <c r="AE396" s="110"/>
      <c r="AF396" s="110"/>
      <c r="AG396" s="110"/>
      <c r="AH396" s="110"/>
      <c r="AI396" s="110"/>
      <c r="AJ396" s="110"/>
      <c r="AK396" s="110"/>
      <c r="AL396" s="110"/>
      <c r="AM396" s="110"/>
      <c r="AN396" s="110"/>
      <c r="AO396" s="110"/>
      <c r="AP396" s="110"/>
      <c r="AQ396" s="110"/>
      <c r="AR396" s="110"/>
      <c r="AS396" s="110"/>
      <c r="AT396" s="110"/>
      <c r="AU396" s="110"/>
      <c r="AV396" s="110"/>
      <c r="AW396" s="110"/>
      <c r="AX396" s="110"/>
      <c r="AY396" s="110"/>
      <c r="AZ396" s="110"/>
      <c r="BA396" s="110"/>
      <c r="BB396" s="110"/>
      <c r="BC396" s="110"/>
      <c r="BD396" s="110"/>
      <c r="BE396" s="110"/>
      <c r="BF396" s="110"/>
      <c r="BG396" s="110"/>
      <c r="BH396" s="110"/>
      <c r="BI396" s="110"/>
      <c r="BJ396" s="110"/>
      <c r="BK396" s="110"/>
      <c r="BL396" s="110"/>
      <c r="BM396" s="110"/>
      <c r="BN396" s="110"/>
      <c r="BO396" s="110"/>
      <c r="BP396" s="110"/>
      <c r="BQ396" s="110"/>
      <c r="BR396" s="110"/>
      <c r="BS396" s="110"/>
      <c r="BT396" s="110"/>
      <c r="BU396" s="110"/>
      <c r="BV396" s="110"/>
      <c r="BW396" s="110"/>
      <c r="BX396" s="110"/>
      <c r="BY396" s="110"/>
      <c r="BZ396" s="110"/>
      <c r="CA396" s="110"/>
      <c r="CB396" s="110"/>
      <c r="CC396" s="110"/>
      <c r="CD396" s="110"/>
    </row>
    <row r="397" spans="1:82" s="5" customFormat="1" x14ac:dyDescent="0.35">
      <c r="A397" s="5" t="s">
        <v>229</v>
      </c>
      <c r="B397" s="69" t="s">
        <v>240</v>
      </c>
      <c r="C397" s="575">
        <f t="shared" ref="C397:E397" si="1670">C387+C392</f>
        <v>113118</v>
      </c>
      <c r="D397" s="575">
        <f t="shared" si="1670"/>
        <v>106956</v>
      </c>
      <c r="E397" s="575">
        <f t="shared" si="1670"/>
        <v>100952</v>
      </c>
      <c r="F397" s="575">
        <f t="shared" ref="F397:Z397" si="1671">F387+F392</f>
        <v>93640</v>
      </c>
      <c r="G397" s="575">
        <f t="shared" si="1671"/>
        <v>90516</v>
      </c>
      <c r="H397" s="575">
        <f t="shared" si="1671"/>
        <v>83434</v>
      </c>
      <c r="I397" s="575">
        <f t="shared" si="1671"/>
        <v>76844</v>
      </c>
      <c r="J397" s="575">
        <f t="shared" si="1671"/>
        <v>70222</v>
      </c>
      <c r="K397" s="575">
        <f t="shared" si="1671"/>
        <v>82926</v>
      </c>
      <c r="L397" s="575">
        <f t="shared" si="1671"/>
        <v>75560</v>
      </c>
      <c r="M397" s="575">
        <f t="shared" si="1671"/>
        <v>69420</v>
      </c>
      <c r="N397" s="575">
        <f t="shared" si="1671"/>
        <v>62404</v>
      </c>
      <c r="O397" s="575">
        <f t="shared" si="1671"/>
        <v>129970</v>
      </c>
      <c r="P397" s="575">
        <f t="shared" si="1671"/>
        <v>122838</v>
      </c>
      <c r="Q397" s="575">
        <f t="shared" si="1671"/>
        <v>115462</v>
      </c>
      <c r="R397" s="575">
        <f t="shared" si="1671"/>
        <v>107480</v>
      </c>
      <c r="S397" s="575">
        <f t="shared" si="1671"/>
        <v>153561</v>
      </c>
      <c r="T397" s="575">
        <f t="shared" si="1671"/>
        <v>145009</v>
      </c>
      <c r="U397" s="575">
        <f t="shared" si="1671"/>
        <v>137007</v>
      </c>
      <c r="V397" s="575">
        <f t="shared" si="1671"/>
        <v>130359</v>
      </c>
      <c r="W397" s="575">
        <f t="shared" si="1671"/>
        <v>141796</v>
      </c>
      <c r="X397" s="575">
        <f t="shared" si="1671"/>
        <v>133680</v>
      </c>
      <c r="Y397" s="575">
        <f t="shared" si="1671"/>
        <v>125644</v>
      </c>
      <c r="Z397" s="575">
        <f t="shared" si="1671"/>
        <v>121878</v>
      </c>
      <c r="AA397" s="575">
        <f t="shared" ref="AA397:CD397" si="1672">AA387+AA392</f>
        <v>116068</v>
      </c>
      <c r="AB397" s="575">
        <f t="shared" si="1672"/>
        <v>111200</v>
      </c>
      <c r="AC397" s="575">
        <f t="shared" si="1672"/>
        <v>106564</v>
      </c>
      <c r="AD397" s="575">
        <f t="shared" si="1672"/>
        <v>100925.35800701755</v>
      </c>
      <c r="AE397" s="575">
        <f t="shared" si="1672"/>
        <v>94953.772368819773</v>
      </c>
      <c r="AF397" s="575">
        <f t="shared" si="1672"/>
        <v>89695.211881451571</v>
      </c>
      <c r="AG397" s="575">
        <f t="shared" si="1672"/>
        <v>85149.676544912945</v>
      </c>
      <c r="AH397" s="575">
        <f t="shared" si="1672"/>
        <v>79332.892419724201</v>
      </c>
      <c r="AI397" s="575">
        <f t="shared" si="1672"/>
        <v>74301.761569051188</v>
      </c>
      <c r="AJ397" s="575">
        <f t="shared" si="1672"/>
        <v>69871.362760249584</v>
      </c>
      <c r="AK397" s="575">
        <f t="shared" si="1672"/>
        <v>66041.695993319372</v>
      </c>
      <c r="AL397" s="575">
        <f t="shared" si="1672"/>
        <v>61140.987230684215</v>
      </c>
      <c r="AM397" s="575">
        <f t="shared" si="1672"/>
        <v>54578.591737654308</v>
      </c>
      <c r="AN397" s="575">
        <f t="shared" si="1672"/>
        <v>48799.765855732447</v>
      </c>
      <c r="AO397" s="575">
        <f t="shared" si="1672"/>
        <v>43804.50958491864</v>
      </c>
      <c r="AP397" s="575">
        <f t="shared" si="1672"/>
        <v>37412.231178510883</v>
      </c>
      <c r="AQ397" s="575">
        <f t="shared" si="1672"/>
        <v>28660.355437241207</v>
      </c>
      <c r="AR397" s="575">
        <f t="shared" si="1672"/>
        <v>20953.479784481344</v>
      </c>
      <c r="AS397" s="575">
        <f t="shared" si="1672"/>
        <v>14291.604220231293</v>
      </c>
      <c r="AT397" s="575">
        <f t="shared" si="1672"/>
        <v>5766.6034981775592</v>
      </c>
      <c r="AU397" s="575">
        <f t="shared" si="1672"/>
        <v>-3691.5870254603687</v>
      </c>
      <c r="AV397" s="575">
        <f t="shared" si="1672"/>
        <v>-12020.441367171385</v>
      </c>
      <c r="AW397" s="575">
        <f t="shared" si="1672"/>
        <v>-19219.959526955485</v>
      </c>
      <c r="AX397" s="575">
        <f t="shared" si="1672"/>
        <v>-28432.965221622439</v>
      </c>
      <c r="AY397" s="575">
        <f t="shared" si="1672"/>
        <v>-37910.462319825776</v>
      </c>
      <c r="AZ397" s="575">
        <f t="shared" si="1672"/>
        <v>-46256.317973467529</v>
      </c>
      <c r="BA397" s="575">
        <f t="shared" si="1672"/>
        <v>-53470.532182547679</v>
      </c>
      <c r="BB397" s="575">
        <f t="shared" si="1672"/>
        <v>-62702.343967129098</v>
      </c>
      <c r="BC397" s="575">
        <f t="shared" si="1672"/>
        <v>-71326.050814872942</v>
      </c>
      <c r="BD397" s="575">
        <f t="shared" si="1672"/>
        <v>-78920.061322587688</v>
      </c>
      <c r="BE397" s="575">
        <f t="shared" si="1672"/>
        <v>-85484.375490273305</v>
      </c>
      <c r="BF397" s="575">
        <f t="shared" si="1672"/>
        <v>-93884.529843142416</v>
      </c>
      <c r="BG397" s="575">
        <f t="shared" si="1672"/>
        <v>-103850.13920028415</v>
      </c>
      <c r="BH397" s="575">
        <f t="shared" si="1672"/>
        <v>-112625.82505209552</v>
      </c>
      <c r="BI397" s="575">
        <f t="shared" si="1672"/>
        <v>-120211.58739857652</v>
      </c>
      <c r="BJ397" s="575">
        <f t="shared" si="1672"/>
        <v>-129918.85809995575</v>
      </c>
      <c r="BK397" s="575">
        <f t="shared" si="1672"/>
        <v>-137071.29883100328</v>
      </c>
      <c r="BL397" s="575">
        <f t="shared" si="1672"/>
        <v>-143369.7167881944</v>
      </c>
      <c r="BM397" s="575">
        <f t="shared" si="1672"/>
        <v>-148814.11197152911</v>
      </c>
      <c r="BN397" s="575">
        <f t="shared" si="1672"/>
        <v>-155781.13986351574</v>
      </c>
      <c r="BO397" s="575">
        <f t="shared" si="1672"/>
        <v>-159506.37687789742</v>
      </c>
      <c r="BP397" s="575">
        <f t="shared" si="1672"/>
        <v>-162786.80947265142</v>
      </c>
      <c r="BQ397" s="575">
        <f t="shared" si="1672"/>
        <v>-165622.43764777778</v>
      </c>
      <c r="BR397" s="575">
        <f t="shared" si="1672"/>
        <v>-169251.10528158239</v>
      </c>
      <c r="BS397" s="575">
        <f t="shared" si="1672"/>
        <v>-175503.83096475125</v>
      </c>
      <c r="BT397" s="575">
        <f t="shared" si="1672"/>
        <v>-181009.96253649695</v>
      </c>
      <c r="BU397" s="575">
        <f t="shared" si="1672"/>
        <v>-185769.49999681953</v>
      </c>
      <c r="BV397" s="575">
        <f t="shared" si="1672"/>
        <v>-191860.13616895571</v>
      </c>
      <c r="BW397" s="575">
        <f t="shared" si="1672"/>
        <v>-198138.71545816393</v>
      </c>
      <c r="BX397" s="575">
        <f t="shared" si="1672"/>
        <v>-203667.6136382129</v>
      </c>
      <c r="BY397" s="575">
        <f t="shared" si="1672"/>
        <v>-208446.83070910274</v>
      </c>
      <c r="BZ397" s="575">
        <f t="shared" si="1672"/>
        <v>-214562.65028382241</v>
      </c>
      <c r="CA397" s="575">
        <f t="shared" si="1672"/>
        <v>-215011.71929667183</v>
      </c>
      <c r="CB397" s="575">
        <f t="shared" si="1672"/>
        <v>-215407.16812888251</v>
      </c>
      <c r="CC397" s="575">
        <f t="shared" si="1672"/>
        <v>-215748.99678045444</v>
      </c>
      <c r="CD397" s="575">
        <f t="shared" si="1672"/>
        <v>-216186.42456987573</v>
      </c>
    </row>
    <row r="398" spans="1:82" s="5" customFormat="1" x14ac:dyDescent="0.35">
      <c r="A398" s="5" t="s">
        <v>230</v>
      </c>
      <c r="B398" s="69" t="s">
        <v>241</v>
      </c>
      <c r="C398" s="577">
        <f t="shared" ref="C398:Z398" si="1673">AVERAGE(C388,C393)</f>
        <v>1.05</v>
      </c>
      <c r="D398" s="577">
        <f t="shared" si="1673"/>
        <v>1.05</v>
      </c>
      <c r="E398" s="577">
        <f t="shared" si="1673"/>
        <v>1.05</v>
      </c>
      <c r="F398" s="577">
        <f t="shared" si="1673"/>
        <v>1.05</v>
      </c>
      <c r="G398" s="577">
        <f t="shared" si="1673"/>
        <v>1</v>
      </c>
      <c r="H398" s="577">
        <f t="shared" si="1673"/>
        <v>1</v>
      </c>
      <c r="I398" s="577">
        <f t="shared" si="1673"/>
        <v>1</v>
      </c>
      <c r="J398" s="577">
        <f t="shared" si="1673"/>
        <v>1</v>
      </c>
      <c r="K398" s="577">
        <f t="shared" si="1673"/>
        <v>1.05</v>
      </c>
      <c r="L398" s="577">
        <f t="shared" si="1673"/>
        <v>1.05</v>
      </c>
      <c r="M398" s="577">
        <f t="shared" si="1673"/>
        <v>1.05</v>
      </c>
      <c r="N398" s="577">
        <f t="shared" si="1673"/>
        <v>1.05</v>
      </c>
      <c r="O398" s="577">
        <f t="shared" si="1673"/>
        <v>0.85000000000000009</v>
      </c>
      <c r="P398" s="577">
        <f t="shared" si="1673"/>
        <v>0.85000000000000009</v>
      </c>
      <c r="Q398" s="577">
        <f t="shared" si="1673"/>
        <v>0.85000000000000009</v>
      </c>
      <c r="R398" s="577">
        <f t="shared" si="1673"/>
        <v>0.85000000000000009</v>
      </c>
      <c r="S398" s="577">
        <f t="shared" si="1673"/>
        <v>0.8</v>
      </c>
      <c r="T398" s="577">
        <f t="shared" si="1673"/>
        <v>0.8</v>
      </c>
      <c r="U398" s="577">
        <f t="shared" si="1673"/>
        <v>0.8</v>
      </c>
      <c r="V398" s="577">
        <f t="shared" si="1673"/>
        <v>0.8</v>
      </c>
      <c r="W398" s="577">
        <f t="shared" si="1673"/>
        <v>0.8</v>
      </c>
      <c r="X398" s="577">
        <f t="shared" si="1673"/>
        <v>0.8</v>
      </c>
      <c r="Y398" s="577">
        <f t="shared" si="1673"/>
        <v>0.8</v>
      </c>
      <c r="Z398" s="577">
        <f t="shared" si="1673"/>
        <v>0.8</v>
      </c>
      <c r="AA398" s="577">
        <f t="shared" ref="AA398:CD398" si="1674">AVERAGE(AA388,AA393)</f>
        <v>0.79369687134672973</v>
      </c>
      <c r="AB398" s="577">
        <f t="shared" si="1674"/>
        <v>0.78454265019676539</v>
      </c>
      <c r="AC398" s="577">
        <f t="shared" si="1674"/>
        <v>0.77633414624156116</v>
      </c>
      <c r="AD398" s="577">
        <f t="shared" si="1674"/>
        <v>0.76083499922231224</v>
      </c>
      <c r="AE398" s="577">
        <f t="shared" si="1674"/>
        <v>0.73737886071684078</v>
      </c>
      <c r="AF398" s="577">
        <f t="shared" si="1674"/>
        <v>0.70683384664511006</v>
      </c>
      <c r="AG398" s="577">
        <f t="shared" si="1674"/>
        <v>0.66757008638869098</v>
      </c>
      <c r="AH398" s="577">
        <f t="shared" si="1674"/>
        <v>0.5832094224182397</v>
      </c>
      <c r="AI398" s="577">
        <f t="shared" si="1674"/>
        <v>0.43751237759652978</v>
      </c>
      <c r="AJ398" s="577">
        <f t="shared" si="1674"/>
        <v>0.13154031708972941</v>
      </c>
      <c r="AK398" s="577">
        <f t="shared" si="1674"/>
        <v>-0.82346398307156554</v>
      </c>
      <c r="AL398" s="577">
        <f t="shared" si="1674"/>
        <v>0.54429143520500478</v>
      </c>
      <c r="AM398" s="577">
        <f t="shared" si="1674"/>
        <v>0.5523561363589311</v>
      </c>
      <c r="AN398" s="577">
        <f t="shared" si="1674"/>
        <v>0.56024299368486274</v>
      </c>
      <c r="AO398" s="577">
        <f t="shared" si="1674"/>
        <v>0.56774923905695196</v>
      </c>
      <c r="AP398" s="577">
        <f t="shared" si="1674"/>
        <v>0.57844589893043508</v>
      </c>
      <c r="AQ398" s="577">
        <f t="shared" si="1674"/>
        <v>0.59551510857200218</v>
      </c>
      <c r="AR398" s="577">
        <f t="shared" si="1674"/>
        <v>0.61349882921709253</v>
      </c>
      <c r="AS398" s="577">
        <f t="shared" si="1674"/>
        <v>0.63194020997173739</v>
      </c>
      <c r="AT398" s="577">
        <f t="shared" si="1674"/>
        <v>0.66076343246036884</v>
      </c>
      <c r="AU398" s="577">
        <f t="shared" si="1674"/>
        <v>0.70246531951170887</v>
      </c>
      <c r="AV398" s="577">
        <f t="shared" si="1674"/>
        <v>0.75204243352246725</v>
      </c>
      <c r="AW398" s="577">
        <f t="shared" si="1674"/>
        <v>0.8101552766727379</v>
      </c>
      <c r="AX398" s="577">
        <f t="shared" si="1674"/>
        <v>0.91999973117905232</v>
      </c>
      <c r="AY398" s="577">
        <f t="shared" si="1674"/>
        <v>1.1177363449197359</v>
      </c>
      <c r="AZ398" s="577">
        <f t="shared" si="1674"/>
        <v>1.4790729854998479</v>
      </c>
      <c r="BA398" s="577">
        <f t="shared" si="1674"/>
        <v>2.310459798205919</v>
      </c>
      <c r="BB398" s="577">
        <f t="shared" si="1674"/>
        <v>136.27321786142346</v>
      </c>
      <c r="BC398" s="577">
        <f t="shared" si="1674"/>
        <v>0</v>
      </c>
      <c r="BD398" s="577">
        <f t="shared" si="1674"/>
        <v>0</v>
      </c>
      <c r="BE398" s="577">
        <f t="shared" si="1674"/>
        <v>0</v>
      </c>
      <c r="BF398" s="577">
        <f t="shared" si="1674"/>
        <v>0</v>
      </c>
      <c r="BG398" s="577">
        <f t="shared" si="1674"/>
        <v>0</v>
      </c>
      <c r="BH398" s="577">
        <f t="shared" si="1674"/>
        <v>0</v>
      </c>
      <c r="BI398" s="577">
        <f t="shared" si="1674"/>
        <v>0</v>
      </c>
      <c r="BJ398" s="577">
        <f t="shared" si="1674"/>
        <v>0</v>
      </c>
      <c r="BK398" s="577">
        <f t="shared" si="1674"/>
        <v>0</v>
      </c>
      <c r="BL398" s="577">
        <f t="shared" si="1674"/>
        <v>0</v>
      </c>
      <c r="BM398" s="577">
        <f t="shared" si="1674"/>
        <v>0</v>
      </c>
      <c r="BN398" s="577">
        <f t="shared" si="1674"/>
        <v>0</v>
      </c>
      <c r="BO398" s="577">
        <f t="shared" si="1674"/>
        <v>0</v>
      </c>
      <c r="BP398" s="577">
        <f t="shared" si="1674"/>
        <v>0</v>
      </c>
      <c r="BQ398" s="577">
        <f t="shared" si="1674"/>
        <v>0</v>
      </c>
      <c r="BR398" s="577">
        <f t="shared" si="1674"/>
        <v>0</v>
      </c>
      <c r="BS398" s="577">
        <f t="shared" si="1674"/>
        <v>0</v>
      </c>
      <c r="BT398" s="577">
        <f t="shared" si="1674"/>
        <v>0</v>
      </c>
      <c r="BU398" s="577">
        <f t="shared" si="1674"/>
        <v>0</v>
      </c>
      <c r="BV398" s="577">
        <f t="shared" si="1674"/>
        <v>0</v>
      </c>
      <c r="BW398" s="577">
        <f t="shared" si="1674"/>
        <v>0</v>
      </c>
      <c r="BX398" s="577">
        <f t="shared" si="1674"/>
        <v>0</v>
      </c>
      <c r="BY398" s="577">
        <f t="shared" si="1674"/>
        <v>0</v>
      </c>
      <c r="BZ398" s="577">
        <f t="shared" si="1674"/>
        <v>0</v>
      </c>
      <c r="CA398" s="577">
        <f t="shared" si="1674"/>
        <v>0</v>
      </c>
      <c r="CB398" s="577">
        <f t="shared" si="1674"/>
        <v>0</v>
      </c>
      <c r="CC398" s="577">
        <f t="shared" si="1674"/>
        <v>0</v>
      </c>
      <c r="CD398" s="577">
        <f t="shared" si="1674"/>
        <v>0</v>
      </c>
    </row>
    <row r="399" spans="1:82" s="5" customFormat="1" x14ac:dyDescent="0.35">
      <c r="A399" s="5" t="s">
        <v>231</v>
      </c>
      <c r="B399" s="69" t="s">
        <v>242</v>
      </c>
      <c r="C399" s="575">
        <f t="shared" ref="C399:E399" si="1675">C389+C394</f>
        <v>3913.6782290525157</v>
      </c>
      <c r="D399" s="575">
        <f t="shared" si="1675"/>
        <v>3705.6596836788358</v>
      </c>
      <c r="E399" s="575">
        <f t="shared" si="1675"/>
        <v>3502.9749471608916</v>
      </c>
      <c r="F399" s="575">
        <f t="shared" ref="F399:Z399" si="1676">F389+F394</f>
        <v>3155</v>
      </c>
      <c r="G399" s="575">
        <f t="shared" si="1676"/>
        <v>2910.1569764059304</v>
      </c>
      <c r="H399" s="575">
        <f t="shared" si="1676"/>
        <v>2682.4653892069068</v>
      </c>
      <c r="I399" s="575">
        <f t="shared" si="1676"/>
        <v>2470.5919693196483</v>
      </c>
      <c r="J399" s="575">
        <f t="shared" si="1676"/>
        <v>2351</v>
      </c>
      <c r="K399" s="575">
        <f t="shared" si="1676"/>
        <v>2729.2061445683785</v>
      </c>
      <c r="L399" s="575">
        <f t="shared" si="1676"/>
        <v>2480.542625382639</v>
      </c>
      <c r="M399" s="575">
        <f t="shared" si="1676"/>
        <v>2273.2667622546942</v>
      </c>
      <c r="N399" s="575">
        <f t="shared" si="1676"/>
        <v>2078</v>
      </c>
      <c r="O399" s="575">
        <f t="shared" si="1676"/>
        <v>4044.0334310150179</v>
      </c>
      <c r="P399" s="575">
        <f t="shared" si="1676"/>
        <v>3849.1291751666818</v>
      </c>
      <c r="Q399" s="575">
        <f t="shared" si="1676"/>
        <v>3647.5568544800117</v>
      </c>
      <c r="R399" s="575">
        <f t="shared" si="1676"/>
        <v>3513</v>
      </c>
      <c r="S399" s="575">
        <f t="shared" si="1676"/>
        <v>4404.9802175170335</v>
      </c>
      <c r="T399" s="575">
        <f t="shared" si="1676"/>
        <v>4185.0176697931083</v>
      </c>
      <c r="U399" s="575">
        <f t="shared" si="1676"/>
        <v>3979.2014505593793</v>
      </c>
      <c r="V399" s="575">
        <f t="shared" si="1676"/>
        <v>3795</v>
      </c>
      <c r="W399" s="575">
        <f t="shared" si="1676"/>
        <v>4051.1098103347726</v>
      </c>
      <c r="X399" s="575">
        <f t="shared" si="1676"/>
        <v>3842.3614430139851</v>
      </c>
      <c r="Y399" s="575">
        <f t="shared" si="1676"/>
        <v>3635.6707234735891</v>
      </c>
      <c r="Z399" s="575">
        <f t="shared" si="1676"/>
        <v>3521</v>
      </c>
      <c r="AA399" s="575">
        <f t="shared" ref="AA399:CD399" si="1677">AA389+AA394</f>
        <v>3378.4468085106382</v>
      </c>
      <c r="AB399" s="575">
        <f t="shared" si="1677"/>
        <v>3250.1859389454212</v>
      </c>
      <c r="AC399" s="575">
        <f t="shared" si="1677"/>
        <v>3134.2768480363302</v>
      </c>
      <c r="AD399" s="575">
        <f t="shared" si="1677"/>
        <v>2989.2476082702483</v>
      </c>
      <c r="AE399" s="575">
        <f t="shared" si="1677"/>
        <v>2835.6548590970037</v>
      </c>
      <c r="AF399" s="575">
        <f t="shared" si="1677"/>
        <v>2700.4015426608635</v>
      </c>
      <c r="AG399" s="575">
        <f t="shared" si="1677"/>
        <v>2583.4876589618266</v>
      </c>
      <c r="AH399" s="575">
        <f t="shared" si="1677"/>
        <v>2433.8764971591377</v>
      </c>
      <c r="AI399" s="575">
        <f t="shared" si="1677"/>
        <v>2304.4728068122627</v>
      </c>
      <c r="AJ399" s="575">
        <f t="shared" si="1677"/>
        <v>2190.520303372477</v>
      </c>
      <c r="AK399" s="575">
        <f t="shared" si="1677"/>
        <v>2092.0189868397806</v>
      </c>
      <c r="AL399" s="575">
        <f t="shared" si="1677"/>
        <v>1965.9698304924709</v>
      </c>
      <c r="AM399" s="575">
        <f t="shared" si="1677"/>
        <v>1797.1810989888622</v>
      </c>
      <c r="AN399" s="575">
        <f t="shared" si="1677"/>
        <v>1648.5462458737441</v>
      </c>
      <c r="AO399" s="575">
        <f t="shared" si="1677"/>
        <v>1520.0652711471164</v>
      </c>
      <c r="AP399" s="575">
        <f t="shared" si="1677"/>
        <v>1355.6520527146934</v>
      </c>
      <c r="AQ399" s="575">
        <f t="shared" si="1677"/>
        <v>1130.5485815485456</v>
      </c>
      <c r="AR399" s="575">
        <f t="shared" si="1677"/>
        <v>932.32313679029608</v>
      </c>
      <c r="AS399" s="575">
        <f t="shared" si="1677"/>
        <v>760.97571843994479</v>
      </c>
      <c r="AT399" s="575">
        <f t="shared" si="1677"/>
        <v>541.70760827024867</v>
      </c>
      <c r="AU399" s="575">
        <f t="shared" si="1677"/>
        <v>298.43729905162309</v>
      </c>
      <c r="AV399" s="575">
        <f t="shared" si="1677"/>
        <v>84.214190933728787</v>
      </c>
      <c r="AW399" s="575">
        <f t="shared" si="1677"/>
        <v>-100.96171608343411</v>
      </c>
      <c r="AX399" s="575">
        <f t="shared" si="1677"/>
        <v>-337.925725063085</v>
      </c>
      <c r="AY399" s="575">
        <f t="shared" si="1677"/>
        <v>-581.69261091047929</v>
      </c>
      <c r="AZ399" s="575">
        <f t="shared" si="1677"/>
        <v>-796.35300292534885</v>
      </c>
      <c r="BA399" s="575">
        <f t="shared" si="1677"/>
        <v>-981.90690110769367</v>
      </c>
      <c r="BB399" s="575">
        <f t="shared" si="1677"/>
        <v>-1219.354613951974</v>
      </c>
      <c r="BC399" s="575">
        <f t="shared" si="1677"/>
        <v>-1441.1615046271377</v>
      </c>
      <c r="BD399" s="575">
        <f t="shared" si="1677"/>
        <v>-1636.4839904455653</v>
      </c>
      <c r="BE399" s="575">
        <f t="shared" si="1677"/>
        <v>-1805.322071407257</v>
      </c>
      <c r="BF399" s="575">
        <f t="shared" si="1677"/>
        <v>-2021.3790583964185</v>
      </c>
      <c r="BG399" s="575">
        <f t="shared" si="1677"/>
        <v>-2277.7004830711476</v>
      </c>
      <c r="BH399" s="575">
        <f t="shared" si="1677"/>
        <v>-2503.4163645011331</v>
      </c>
      <c r="BI399" s="575">
        <f t="shared" si="1677"/>
        <v>-2698.5267026863748</v>
      </c>
      <c r="BJ399" s="575">
        <f t="shared" si="1677"/>
        <v>-2948.2035028408632</v>
      </c>
      <c r="BK399" s="575">
        <f t="shared" si="1677"/>
        <v>-3132.1685502736968</v>
      </c>
      <c r="BL399" s="575">
        <f t="shared" si="1677"/>
        <v>-3294.167621893655</v>
      </c>
      <c r="BM399" s="575">
        <f t="shared" si="1677"/>
        <v>-3434.2007177007376</v>
      </c>
      <c r="BN399" s="575">
        <f t="shared" si="1677"/>
        <v>-3613.3968361741968</v>
      </c>
      <c r="BO399" s="575">
        <f t="shared" si="1677"/>
        <v>-3709.212157100163</v>
      </c>
      <c r="BP399" s="575">
        <f t="shared" si="1677"/>
        <v>-3793.5868426916854</v>
      </c>
      <c r="BQ399" s="575">
        <f t="shared" si="1677"/>
        <v>-3866.5208929487644</v>
      </c>
      <c r="BR399" s="575">
        <f t="shared" si="1677"/>
        <v>-3959.8523917297525</v>
      </c>
      <c r="BS399" s="575">
        <f t="shared" si="1677"/>
        <v>-4120.6762307719227</v>
      </c>
      <c r="BT399" s="575">
        <f t="shared" si="1677"/>
        <v>-4262.2972233612973</v>
      </c>
      <c r="BU399" s="575">
        <f t="shared" si="1677"/>
        <v>-4384.7153694978751</v>
      </c>
      <c r="BV399" s="575">
        <f t="shared" si="1677"/>
        <v>-4541.3701695075306</v>
      </c>
      <c r="BW399" s="575">
        <f t="shared" si="1677"/>
        <v>-4702.8589787382252</v>
      </c>
      <c r="BX399" s="575">
        <f t="shared" si="1677"/>
        <v>-4845.0655420906287</v>
      </c>
      <c r="BY399" s="575">
        <f t="shared" si="1677"/>
        <v>-4967.9898595647392</v>
      </c>
      <c r="BZ399" s="575">
        <f t="shared" si="1677"/>
        <v>-5125.2923917297521</v>
      </c>
      <c r="CA399" s="575">
        <f t="shared" si="1677"/>
        <v>-5136.8427149489089</v>
      </c>
      <c r="CB399" s="575">
        <f t="shared" si="1677"/>
        <v>-5147.0138950971213</v>
      </c>
      <c r="CC399" s="575">
        <f t="shared" si="1677"/>
        <v>-5155.8059321743904</v>
      </c>
      <c r="CD399" s="575">
        <f t="shared" si="1677"/>
        <v>-5167.0568361741971</v>
      </c>
    </row>
    <row r="400" spans="1:82" s="5" customFormat="1" x14ac:dyDescent="0.35">
      <c r="B400" s="444"/>
      <c r="C400" s="375"/>
      <c r="D400" s="375"/>
      <c r="E400" s="375"/>
      <c r="F400" s="375"/>
      <c r="G400" s="375"/>
      <c r="H400" s="375"/>
      <c r="I400" s="375"/>
      <c r="J400" s="375"/>
      <c r="K400" s="375"/>
      <c r="L400" s="375"/>
      <c r="M400" s="375"/>
      <c r="N400" s="375"/>
      <c r="O400" s="375"/>
      <c r="P400" s="375"/>
      <c r="Q400" s="375"/>
      <c r="R400" s="375"/>
      <c r="S400" s="375"/>
      <c r="T400" s="375"/>
      <c r="U400" s="375"/>
      <c r="V400" s="375"/>
      <c r="W400" s="375"/>
      <c r="X400" s="375"/>
      <c r="Y400" s="375"/>
      <c r="Z400" s="375"/>
      <c r="AA400" s="375"/>
      <c r="AB400" s="375"/>
      <c r="AC400" s="375"/>
      <c r="AD400" s="375"/>
      <c r="AE400" s="375"/>
      <c r="AF400" s="375"/>
      <c r="AG400" s="375"/>
      <c r="AH400" s="375"/>
      <c r="AI400" s="375"/>
      <c r="AJ400" s="375"/>
      <c r="AK400" s="375"/>
      <c r="AL400" s="375"/>
      <c r="AM400" s="375"/>
      <c r="AN400" s="375"/>
      <c r="AO400" s="375"/>
      <c r="AP400" s="375"/>
      <c r="AQ400" s="375"/>
      <c r="AR400" s="375"/>
      <c r="AS400" s="375"/>
      <c r="AT400" s="375"/>
      <c r="AU400" s="375"/>
      <c r="AV400" s="375"/>
      <c r="AW400" s="375"/>
      <c r="AX400" s="375"/>
      <c r="AY400" s="375"/>
      <c r="AZ400" s="375"/>
      <c r="BA400" s="375"/>
      <c r="BB400" s="375"/>
      <c r="BC400" s="375"/>
      <c r="BD400" s="375"/>
      <c r="BE400" s="375"/>
      <c r="BF400" s="375"/>
      <c r="BG400" s="375"/>
      <c r="BH400" s="375"/>
      <c r="BI400" s="375"/>
      <c r="BJ400" s="375"/>
      <c r="BK400" s="375"/>
      <c r="BL400" s="375"/>
      <c r="BM400" s="375"/>
      <c r="BN400" s="375"/>
      <c r="BO400" s="375"/>
      <c r="BP400" s="375"/>
      <c r="BQ400" s="375"/>
      <c r="BR400" s="375"/>
      <c r="BS400" s="375"/>
      <c r="BT400" s="375"/>
      <c r="BU400" s="375"/>
      <c r="BV400" s="375"/>
      <c r="BW400" s="375"/>
      <c r="BX400" s="375"/>
      <c r="BY400" s="375"/>
      <c r="BZ400" s="375"/>
      <c r="CA400" s="375"/>
      <c r="CB400" s="375"/>
      <c r="CC400" s="375"/>
      <c r="CD400" s="375"/>
    </row>
    <row r="401" spans="1:82" s="5" customFormat="1" x14ac:dyDescent="0.35">
      <c r="B401" s="70"/>
      <c r="C401" s="317"/>
      <c r="D401" s="318"/>
      <c r="E401" s="318"/>
      <c r="F401" s="318"/>
      <c r="G401" s="317"/>
      <c r="H401" s="318"/>
      <c r="I401" s="318"/>
      <c r="J401" s="318"/>
      <c r="K401" s="317"/>
      <c r="L401" s="318"/>
      <c r="M401" s="318"/>
      <c r="N401" s="318"/>
      <c r="O401" s="317"/>
      <c r="P401" s="318"/>
      <c r="Q401" s="318"/>
      <c r="R401" s="318"/>
      <c r="S401" s="317"/>
      <c r="T401" s="318"/>
      <c r="U401" s="318"/>
      <c r="V401" s="318"/>
      <c r="W401" s="317"/>
      <c r="X401" s="318"/>
      <c r="Y401" s="318"/>
      <c r="Z401" s="318"/>
      <c r="AA401" s="110"/>
      <c r="AB401" s="110"/>
      <c r="AC401" s="110"/>
      <c r="AD401" s="110"/>
      <c r="AE401" s="171"/>
      <c r="AF401" s="171"/>
      <c r="AG401" s="171"/>
      <c r="AH401" s="171"/>
      <c r="AI401" s="171"/>
      <c r="AJ401" s="171"/>
      <c r="AK401" s="171"/>
      <c r="AL401" s="171"/>
      <c r="AM401" s="9"/>
      <c r="AN401" s="171"/>
      <c r="AO401" s="171"/>
    </row>
    <row r="402" spans="1:82" s="5" customFormat="1" x14ac:dyDescent="0.35">
      <c r="B402" s="70"/>
      <c r="C402" s="317"/>
      <c r="D402" s="318"/>
      <c r="E402" s="318"/>
      <c r="F402" s="318"/>
      <c r="G402" s="317"/>
      <c r="H402" s="318"/>
      <c r="I402" s="318"/>
      <c r="J402" s="318"/>
      <c r="K402" s="317"/>
      <c r="L402" s="318"/>
      <c r="M402" s="318"/>
      <c r="N402" s="318"/>
      <c r="O402" s="317"/>
      <c r="P402" s="318"/>
      <c r="Q402" s="318"/>
      <c r="R402" s="318"/>
      <c r="S402" s="317"/>
      <c r="T402" s="318"/>
      <c r="U402" s="318"/>
      <c r="V402" s="318"/>
      <c r="W402" s="317"/>
      <c r="X402" s="318"/>
      <c r="Y402" s="318"/>
      <c r="Z402" s="318"/>
      <c r="AA402" s="110"/>
      <c r="AB402" s="110"/>
      <c r="AC402" s="110"/>
      <c r="AD402" s="110"/>
      <c r="AE402" s="171"/>
      <c r="AF402" s="171"/>
      <c r="AG402" s="171"/>
      <c r="AH402" s="171"/>
      <c r="AI402" s="171"/>
      <c r="AJ402" s="171"/>
      <c r="AK402" s="171"/>
      <c r="AL402" s="171"/>
      <c r="AM402" s="9"/>
      <c r="AN402" s="171"/>
      <c r="AO402" s="171"/>
    </row>
    <row r="403" spans="1:82" s="5" customFormat="1" x14ac:dyDescent="0.35">
      <c r="B403" s="444" t="s">
        <v>252</v>
      </c>
      <c r="C403" s="375"/>
      <c r="D403" s="375"/>
      <c r="E403" s="375"/>
      <c r="F403" s="375"/>
      <c r="G403" s="375"/>
      <c r="H403" s="375"/>
      <c r="I403" s="375"/>
      <c r="J403" s="375"/>
      <c r="K403" s="375"/>
      <c r="L403" s="375"/>
      <c r="M403" s="375"/>
      <c r="N403" s="375"/>
      <c r="O403" s="375"/>
      <c r="P403" s="375"/>
      <c r="Q403" s="375"/>
      <c r="R403" s="375"/>
      <c r="S403" s="375"/>
      <c r="T403" s="375"/>
      <c r="U403" s="375"/>
      <c r="V403" s="375"/>
      <c r="W403" s="375"/>
      <c r="X403" s="375"/>
      <c r="Y403" s="375"/>
      <c r="Z403" s="375"/>
      <c r="AA403" s="375"/>
      <c r="AB403" s="375"/>
      <c r="AC403" s="375"/>
      <c r="AD403" s="375"/>
      <c r="AE403" s="375"/>
      <c r="AF403" s="375"/>
      <c r="AG403" s="375"/>
      <c r="AH403" s="375"/>
      <c r="AI403" s="375"/>
      <c r="AJ403" s="375"/>
      <c r="AK403" s="375"/>
      <c r="AL403" s="375"/>
      <c r="AM403" s="375"/>
      <c r="AN403" s="375"/>
      <c r="AO403" s="375"/>
      <c r="AP403" s="375"/>
      <c r="AQ403" s="375"/>
      <c r="AR403" s="375"/>
      <c r="AS403" s="375"/>
      <c r="AT403" s="375"/>
      <c r="AU403" s="375"/>
      <c r="AV403" s="375"/>
      <c r="AW403" s="375"/>
      <c r="AX403" s="375"/>
      <c r="AY403" s="375"/>
      <c r="AZ403" s="375"/>
      <c r="BA403" s="375"/>
      <c r="BB403" s="375"/>
      <c r="BC403" s="375"/>
      <c r="BD403" s="375"/>
      <c r="BE403" s="375"/>
      <c r="BF403" s="375"/>
      <c r="BG403" s="375"/>
      <c r="BH403" s="375"/>
      <c r="BI403" s="375"/>
      <c r="BJ403" s="375"/>
      <c r="BK403" s="375"/>
      <c r="BL403" s="375"/>
      <c r="BM403" s="375"/>
      <c r="BN403" s="375"/>
      <c r="BO403" s="375"/>
      <c r="BP403" s="375"/>
      <c r="BQ403" s="375"/>
      <c r="BR403" s="375"/>
      <c r="BS403" s="375"/>
      <c r="BT403" s="375"/>
      <c r="BU403" s="375"/>
      <c r="BV403" s="375"/>
      <c r="BW403" s="375"/>
      <c r="BX403" s="375"/>
      <c r="BY403" s="375"/>
      <c r="BZ403" s="375"/>
      <c r="CA403" s="375"/>
      <c r="CB403" s="375"/>
      <c r="CC403" s="375"/>
      <c r="CD403" s="375"/>
    </row>
    <row r="404" spans="1:82" s="5" customFormat="1" x14ac:dyDescent="0.35">
      <c r="B404" s="70" t="s">
        <v>106</v>
      </c>
      <c r="C404" s="317"/>
      <c r="D404" s="318"/>
      <c r="E404" s="318"/>
      <c r="F404" s="318"/>
      <c r="G404" s="317"/>
      <c r="H404" s="318"/>
      <c r="I404" s="318"/>
      <c r="J404" s="318"/>
      <c r="K404" s="317"/>
      <c r="L404" s="318"/>
      <c r="M404" s="318"/>
      <c r="N404" s="318"/>
      <c r="O404" s="317"/>
      <c r="P404" s="318"/>
      <c r="Q404" s="318"/>
      <c r="R404" s="318"/>
      <c r="S404" s="317"/>
      <c r="T404" s="318"/>
      <c r="U404" s="318"/>
      <c r="V404" s="318"/>
      <c r="W404" s="317"/>
      <c r="X404" s="318"/>
      <c r="Y404" s="318"/>
      <c r="Z404" s="318"/>
      <c r="AA404" s="110"/>
      <c r="AB404" s="110"/>
      <c r="AC404" s="110"/>
      <c r="AD404" s="110"/>
      <c r="AE404" s="171"/>
      <c r="AF404" s="171"/>
      <c r="AG404" s="171"/>
      <c r="AH404" s="171"/>
      <c r="AI404" s="171"/>
      <c r="AJ404" s="171"/>
      <c r="AK404" s="171"/>
      <c r="AL404" s="171"/>
      <c r="AM404" s="9"/>
      <c r="AN404" s="171"/>
      <c r="AO404" s="171"/>
    </row>
    <row r="405" spans="1:82" s="5" customFormat="1" x14ac:dyDescent="0.35">
      <c r="A405" s="5" t="s">
        <v>229</v>
      </c>
      <c r="B405" s="69" t="s">
        <v>247</v>
      </c>
      <c r="C405" s="575">
        <f>D405+C$662</f>
        <v>27802</v>
      </c>
      <c r="D405" s="575">
        <f>E405+D$662</f>
        <v>24721</v>
      </c>
      <c r="E405" s="575">
        <f>F405+E$662</f>
        <v>21719</v>
      </c>
      <c r="F405" s="576">
        <v>18063</v>
      </c>
      <c r="G405" s="575">
        <f>H405+G$662</f>
        <v>31504</v>
      </c>
      <c r="H405" s="575">
        <f>I405+H$662</f>
        <v>27963</v>
      </c>
      <c r="I405" s="575">
        <f>J405+I$662</f>
        <v>24668</v>
      </c>
      <c r="J405" s="576">
        <v>21357</v>
      </c>
      <c r="K405" s="575">
        <f>L405+K$662</f>
        <v>31453</v>
      </c>
      <c r="L405" s="575">
        <f>M405+L$662</f>
        <v>27770</v>
      </c>
      <c r="M405" s="575">
        <f>N405+M$662</f>
        <v>24700</v>
      </c>
      <c r="N405" s="576">
        <v>21192</v>
      </c>
      <c r="O405" s="575">
        <f>P405+O$662</f>
        <v>93392</v>
      </c>
      <c r="P405" s="575">
        <f>Q405+P$662</f>
        <v>89826</v>
      </c>
      <c r="Q405" s="575">
        <f>R405+Q$662</f>
        <v>86138</v>
      </c>
      <c r="R405" s="576">
        <v>82147</v>
      </c>
      <c r="S405" s="575">
        <f>T405+S$662</f>
        <v>73133</v>
      </c>
      <c r="T405" s="575">
        <f>U405+T$662</f>
        <v>68857</v>
      </c>
      <c r="U405" s="575">
        <f>V405+U$662</f>
        <v>64856</v>
      </c>
      <c r="V405" s="576">
        <v>61532</v>
      </c>
      <c r="W405" s="575">
        <f>X405+W$662</f>
        <v>70940</v>
      </c>
      <c r="X405" s="575">
        <f>Y405+X$662</f>
        <v>66882</v>
      </c>
      <c r="Y405" s="575">
        <f>Z405+Y$662</f>
        <v>62864</v>
      </c>
      <c r="Z405" s="576">
        <v>60981</v>
      </c>
      <c r="AA405" s="575">
        <f t="shared" ref="AA405:BF405" si="1678">Z405-(AA$525/1000)</f>
        <v>58076</v>
      </c>
      <c r="AB405" s="575">
        <f t="shared" si="1678"/>
        <v>55642</v>
      </c>
      <c r="AC405" s="575">
        <f t="shared" si="1678"/>
        <v>53324</v>
      </c>
      <c r="AD405" s="575">
        <f t="shared" si="1678"/>
        <v>50504.679003508769</v>
      </c>
      <c r="AE405" s="575">
        <f t="shared" si="1678"/>
        <v>47518.886184409872</v>
      </c>
      <c r="AF405" s="575">
        <f t="shared" si="1678"/>
        <v>44889.605940725771</v>
      </c>
      <c r="AG405" s="575">
        <f t="shared" si="1678"/>
        <v>42616.838272456465</v>
      </c>
      <c r="AH405" s="575">
        <f t="shared" si="1678"/>
        <v>39708.446209862101</v>
      </c>
      <c r="AI405" s="575">
        <f t="shared" si="1678"/>
        <v>37192.880784525587</v>
      </c>
      <c r="AJ405" s="575">
        <f>AI405-(AJ$525/1000)</f>
        <v>34977.681380124777</v>
      </c>
      <c r="AK405" s="575">
        <f t="shared" si="1678"/>
        <v>33062.847996659671</v>
      </c>
      <c r="AL405" s="575">
        <f t="shared" si="1678"/>
        <v>30612.493615342097</v>
      </c>
      <c r="AM405" s="575">
        <f t="shared" si="1678"/>
        <v>27331.295868827146</v>
      </c>
      <c r="AN405" s="575">
        <f t="shared" si="1678"/>
        <v>24441.88292786622</v>
      </c>
      <c r="AO405" s="575">
        <f t="shared" si="1678"/>
        <v>21944.254792459316</v>
      </c>
      <c r="AP405" s="575">
        <f t="shared" si="1678"/>
        <v>18748.115589255434</v>
      </c>
      <c r="AQ405" s="575">
        <f t="shared" si="1678"/>
        <v>14372.177718620595</v>
      </c>
      <c r="AR405" s="575">
        <f t="shared" si="1678"/>
        <v>10518.739892240661</v>
      </c>
      <c r="AS405" s="575">
        <f t="shared" si="1678"/>
        <v>7187.8021101156337</v>
      </c>
      <c r="AT405" s="575">
        <f t="shared" si="1678"/>
        <v>2925.3017490887669</v>
      </c>
      <c r="AU405" s="575">
        <f t="shared" si="1678"/>
        <v>-1803.793512730198</v>
      </c>
      <c r="AV405" s="575">
        <f t="shared" si="1678"/>
        <v>-5968.220683585705</v>
      </c>
      <c r="AW405" s="575">
        <f t="shared" si="1678"/>
        <v>-9567.9797634777533</v>
      </c>
      <c r="AX405" s="575">
        <f t="shared" si="1678"/>
        <v>-14174.482610811232</v>
      </c>
      <c r="AY405" s="575">
        <f t="shared" si="1678"/>
        <v>-18913.231159912903</v>
      </c>
      <c r="AZ405" s="575">
        <f t="shared" si="1678"/>
        <v>-23086.158986733775</v>
      </c>
      <c r="BA405" s="575">
        <f t="shared" si="1678"/>
        <v>-26693.266091273854</v>
      </c>
      <c r="BB405" s="575">
        <f t="shared" si="1678"/>
        <v>-31309.171983564564</v>
      </c>
      <c r="BC405" s="575">
        <f t="shared" si="1678"/>
        <v>-35621.025407436493</v>
      </c>
      <c r="BD405" s="575">
        <f t="shared" si="1678"/>
        <v>-39418.030661293866</v>
      </c>
      <c r="BE405" s="575">
        <f t="shared" si="1678"/>
        <v>-42700.187745136674</v>
      </c>
      <c r="BF405" s="575">
        <f t="shared" si="1678"/>
        <v>-46900.26492157123</v>
      </c>
      <c r="BG405" s="575">
        <f t="shared" ref="BG405:CD405" si="1679">BF405-(BG$525/1000)</f>
        <v>-51883.069600142095</v>
      </c>
      <c r="BH405" s="575">
        <f t="shared" si="1679"/>
        <v>-56270.912526047781</v>
      </c>
      <c r="BI405" s="575">
        <f t="shared" si="1679"/>
        <v>-60063.79369928829</v>
      </c>
      <c r="BJ405" s="575">
        <f t="shared" si="1679"/>
        <v>-64917.429049977894</v>
      </c>
      <c r="BK405" s="575">
        <f t="shared" si="1679"/>
        <v>-68493.64941550167</v>
      </c>
      <c r="BL405" s="575">
        <f t="shared" si="1679"/>
        <v>-71642.858394097231</v>
      </c>
      <c r="BM405" s="575">
        <f t="shared" si="1679"/>
        <v>-74365.055985764586</v>
      </c>
      <c r="BN405" s="575">
        <f t="shared" si="1679"/>
        <v>-77848.569931757898</v>
      </c>
      <c r="BO405" s="575">
        <f t="shared" si="1679"/>
        <v>-79711.188438948739</v>
      </c>
      <c r="BP405" s="575">
        <f t="shared" si="1679"/>
        <v>-81351.404736325741</v>
      </c>
      <c r="BQ405" s="575">
        <f t="shared" si="1679"/>
        <v>-82769.218823888921</v>
      </c>
      <c r="BR405" s="575">
        <f t="shared" si="1679"/>
        <v>-84583.552640791226</v>
      </c>
      <c r="BS405" s="575">
        <f t="shared" si="1679"/>
        <v>-87709.915482375654</v>
      </c>
      <c r="BT405" s="575">
        <f t="shared" si="1679"/>
        <v>-90462.981268248506</v>
      </c>
      <c r="BU405" s="575">
        <f t="shared" si="1679"/>
        <v>-92842.749998409781</v>
      </c>
      <c r="BV405" s="575">
        <f t="shared" si="1679"/>
        <v>-95888.068084477884</v>
      </c>
      <c r="BW405" s="575">
        <f t="shared" si="1679"/>
        <v>-99027.357729081981</v>
      </c>
      <c r="BX405" s="575">
        <f t="shared" si="1679"/>
        <v>-101791.80681910648</v>
      </c>
      <c r="BY405" s="575">
        <f t="shared" si="1679"/>
        <v>-104181.41535455138</v>
      </c>
      <c r="BZ405" s="575">
        <f t="shared" si="1679"/>
        <v>-107239.32514191122</v>
      </c>
      <c r="CA405" s="575">
        <f t="shared" si="1679"/>
        <v>-107463.85964833593</v>
      </c>
      <c r="CB405" s="575">
        <f t="shared" si="1679"/>
        <v>-107661.58406444127</v>
      </c>
      <c r="CC405" s="575">
        <f t="shared" si="1679"/>
        <v>-107832.49839022724</v>
      </c>
      <c r="CD405" s="575">
        <f t="shared" si="1679"/>
        <v>-108051.21228493788</v>
      </c>
    </row>
    <row r="406" spans="1:82" s="5" customFormat="1" x14ac:dyDescent="0.35">
      <c r="A406" s="5" t="s">
        <v>230</v>
      </c>
      <c r="B406" s="69" t="s">
        <v>227</v>
      </c>
      <c r="C406" s="577">
        <f t="shared" ref="C406" si="1680">D406</f>
        <v>0.9</v>
      </c>
      <c r="D406" s="577">
        <f t="shared" ref="D406:E406" si="1681">E406</f>
        <v>0.9</v>
      </c>
      <c r="E406" s="577">
        <f t="shared" si="1681"/>
        <v>0.9</v>
      </c>
      <c r="F406" s="578">
        <v>0.9</v>
      </c>
      <c r="G406" s="577">
        <f t="shared" ref="G406:I406" si="1682">H406</f>
        <v>0.9</v>
      </c>
      <c r="H406" s="577">
        <f t="shared" si="1682"/>
        <v>0.9</v>
      </c>
      <c r="I406" s="577">
        <f t="shared" si="1682"/>
        <v>0.9</v>
      </c>
      <c r="J406" s="578">
        <v>0.9</v>
      </c>
      <c r="K406" s="577">
        <f t="shared" ref="K406:M406" si="1683">L406</f>
        <v>0.9</v>
      </c>
      <c r="L406" s="577">
        <f t="shared" si="1683"/>
        <v>0.9</v>
      </c>
      <c r="M406" s="577">
        <f t="shared" si="1683"/>
        <v>0.9</v>
      </c>
      <c r="N406" s="578">
        <v>0.9</v>
      </c>
      <c r="O406" s="577">
        <f t="shared" ref="O406:Q406" si="1684">P406</f>
        <v>1</v>
      </c>
      <c r="P406" s="577">
        <f t="shared" si="1684"/>
        <v>1</v>
      </c>
      <c r="Q406" s="577">
        <f t="shared" si="1684"/>
        <v>1</v>
      </c>
      <c r="R406" s="578">
        <v>1</v>
      </c>
      <c r="S406" s="577">
        <f t="shared" ref="S406:U406" si="1685">T406</f>
        <v>0.9</v>
      </c>
      <c r="T406" s="577">
        <f t="shared" si="1685"/>
        <v>0.9</v>
      </c>
      <c r="U406" s="577">
        <f t="shared" si="1685"/>
        <v>0.9</v>
      </c>
      <c r="V406" s="578">
        <v>0.9</v>
      </c>
      <c r="W406" s="577">
        <f t="shared" ref="W406:Y406" si="1686">X406</f>
        <v>0.9</v>
      </c>
      <c r="X406" s="577">
        <f t="shared" si="1686"/>
        <v>0.9</v>
      </c>
      <c r="Y406" s="577">
        <f t="shared" si="1686"/>
        <v>0.9</v>
      </c>
      <c r="Z406" s="578">
        <v>0.9</v>
      </c>
      <c r="AA406" s="577">
        <f t="shared" ref="AA406:BF406" si="1687">IF(AA405&gt;0,AA407/AA405*g_troz,0)</f>
        <v>0.87014509798664397</v>
      </c>
      <c r="AB406" s="577">
        <f t="shared" si="1687"/>
        <v>0.87236021746589898</v>
      </c>
      <c r="AC406" s="577">
        <f t="shared" si="1687"/>
        <v>0.87647737154447447</v>
      </c>
      <c r="AD406" s="577">
        <f t="shared" si="1687"/>
        <v>0.88074656528267881</v>
      </c>
      <c r="AE406" s="577">
        <f t="shared" si="1687"/>
        <v>0.8858201798840879</v>
      </c>
      <c r="AF406" s="577">
        <f t="shared" si="1687"/>
        <v>0.89084685139857167</v>
      </c>
      <c r="AG406" s="577">
        <f t="shared" si="1687"/>
        <v>0.89569173888888054</v>
      </c>
      <c r="AH406" s="577">
        <f t="shared" si="1687"/>
        <v>0.9027005523883912</v>
      </c>
      <c r="AI406" s="577">
        <f t="shared" si="1687"/>
        <v>0.909646773097885</v>
      </c>
      <c r="AJ406" s="577">
        <f t="shared" si="1687"/>
        <v>0.91659090023488043</v>
      </c>
      <c r="AK406" s="577">
        <f t="shared" si="1687"/>
        <v>0.92334325707965537</v>
      </c>
      <c r="AL406" s="577">
        <f t="shared" si="1687"/>
        <v>0.93321617675058488</v>
      </c>
      <c r="AM406" s="577">
        <f t="shared" si="1687"/>
        <v>0.94920914763097042</v>
      </c>
      <c r="AN406" s="577">
        <f t="shared" si="1687"/>
        <v>0.96684800317033415</v>
      </c>
      <c r="AO406" s="577">
        <f t="shared" si="1687"/>
        <v>0.98583813389001052</v>
      </c>
      <c r="AP406" s="577">
        <f t="shared" si="1687"/>
        <v>1.0175194269964236</v>
      </c>
      <c r="AQ406" s="577">
        <f t="shared" si="1687"/>
        <v>1.0837481862580922</v>
      </c>
      <c r="AR406" s="577">
        <f t="shared" si="1687"/>
        <v>1.1876965684117573</v>
      </c>
      <c r="AS406" s="577">
        <f t="shared" si="1687"/>
        <v>1.367361106741982</v>
      </c>
      <c r="AT406" s="577">
        <f t="shared" si="1687"/>
        <v>2.1940713505907157</v>
      </c>
      <c r="AU406" s="577">
        <f t="shared" si="1687"/>
        <v>0</v>
      </c>
      <c r="AV406" s="577">
        <f t="shared" si="1687"/>
        <v>0</v>
      </c>
      <c r="AW406" s="577">
        <f t="shared" si="1687"/>
        <v>0</v>
      </c>
      <c r="AX406" s="577">
        <f t="shared" si="1687"/>
        <v>0</v>
      </c>
      <c r="AY406" s="577">
        <f t="shared" si="1687"/>
        <v>0</v>
      </c>
      <c r="AZ406" s="577">
        <f t="shared" si="1687"/>
        <v>0</v>
      </c>
      <c r="BA406" s="577">
        <f t="shared" si="1687"/>
        <v>0</v>
      </c>
      <c r="BB406" s="577">
        <f t="shared" si="1687"/>
        <v>0</v>
      </c>
      <c r="BC406" s="577">
        <f t="shared" si="1687"/>
        <v>0</v>
      </c>
      <c r="BD406" s="577">
        <f t="shared" si="1687"/>
        <v>0</v>
      </c>
      <c r="BE406" s="577">
        <f t="shared" si="1687"/>
        <v>0</v>
      </c>
      <c r="BF406" s="577">
        <f t="shared" si="1687"/>
        <v>0</v>
      </c>
      <c r="BG406" s="577">
        <f t="shared" ref="BG406:CD406" si="1688">IF(BG405&gt;0,BG407/BG405*g_troz,0)</f>
        <v>0</v>
      </c>
      <c r="BH406" s="577">
        <f t="shared" si="1688"/>
        <v>0</v>
      </c>
      <c r="BI406" s="577">
        <f t="shared" si="1688"/>
        <v>0</v>
      </c>
      <c r="BJ406" s="577">
        <f t="shared" si="1688"/>
        <v>0</v>
      </c>
      <c r="BK406" s="577">
        <f t="shared" si="1688"/>
        <v>0</v>
      </c>
      <c r="BL406" s="577">
        <f t="shared" si="1688"/>
        <v>0</v>
      </c>
      <c r="BM406" s="577">
        <f t="shared" si="1688"/>
        <v>0</v>
      </c>
      <c r="BN406" s="577">
        <f t="shared" si="1688"/>
        <v>0</v>
      </c>
      <c r="BO406" s="577">
        <f t="shared" si="1688"/>
        <v>0</v>
      </c>
      <c r="BP406" s="577">
        <f t="shared" si="1688"/>
        <v>0</v>
      </c>
      <c r="BQ406" s="577">
        <f t="shared" si="1688"/>
        <v>0</v>
      </c>
      <c r="BR406" s="577">
        <f t="shared" si="1688"/>
        <v>0</v>
      </c>
      <c r="BS406" s="577">
        <f t="shared" si="1688"/>
        <v>0</v>
      </c>
      <c r="BT406" s="577">
        <f t="shared" si="1688"/>
        <v>0</v>
      </c>
      <c r="BU406" s="577">
        <f t="shared" si="1688"/>
        <v>0</v>
      </c>
      <c r="BV406" s="577">
        <f t="shared" si="1688"/>
        <v>0</v>
      </c>
      <c r="BW406" s="577">
        <f t="shared" si="1688"/>
        <v>0</v>
      </c>
      <c r="BX406" s="577">
        <f t="shared" si="1688"/>
        <v>0</v>
      </c>
      <c r="BY406" s="577">
        <f t="shared" si="1688"/>
        <v>0</v>
      </c>
      <c r="BZ406" s="577">
        <f t="shared" si="1688"/>
        <v>0</v>
      </c>
      <c r="CA406" s="577">
        <f t="shared" si="1688"/>
        <v>0</v>
      </c>
      <c r="CB406" s="577">
        <f t="shared" si="1688"/>
        <v>0</v>
      </c>
      <c r="CC406" s="577">
        <f t="shared" si="1688"/>
        <v>0</v>
      </c>
      <c r="CD406" s="577">
        <f t="shared" si="1688"/>
        <v>0</v>
      </c>
    </row>
    <row r="407" spans="1:82" s="5" customFormat="1" x14ac:dyDescent="0.35">
      <c r="A407" s="5" t="s">
        <v>231</v>
      </c>
      <c r="B407" s="69" t="s">
        <v>228</v>
      </c>
      <c r="C407" s="575">
        <f>C405*C406/g_troz</f>
        <v>804.46955049089559</v>
      </c>
      <c r="D407" s="575">
        <f>D405*D406/g_troz</f>
        <v>715.31874533074711</v>
      </c>
      <c r="E407" s="575">
        <f>E405*E406/g_troz</f>
        <v>628.45385825162805</v>
      </c>
      <c r="F407" s="576">
        <v>515</v>
      </c>
      <c r="G407" s="575">
        <f>G405*G406/g_troz</f>
        <v>911.58940790825045</v>
      </c>
      <c r="H407" s="575">
        <f>H405*H406/g_troz</f>
        <v>809.12819366868985</v>
      </c>
      <c r="I407" s="575">
        <f>I405*I406/g_troz</f>
        <v>713.78515471942353</v>
      </c>
      <c r="J407" s="576">
        <v>603</v>
      </c>
      <c r="K407" s="575">
        <f>K405*K406/g_troz</f>
        <v>910.1136886407503</v>
      </c>
      <c r="L407" s="575">
        <f>L405*L406/g_troz</f>
        <v>803.54360898971913</v>
      </c>
      <c r="M407" s="575">
        <f>M405*M406/g_troz</f>
        <v>714.71109622059998</v>
      </c>
      <c r="N407" s="576">
        <v>601</v>
      </c>
      <c r="O407" s="575">
        <f>O405*O406/g_troz</f>
        <v>3002.6225235373045</v>
      </c>
      <c r="P407" s="575">
        <f>P405*P406/g_troz</f>
        <v>2887.9729612735769</v>
      </c>
      <c r="Q407" s="575">
        <f>Q405*Q406/g_troz</f>
        <v>2769.4010079284772</v>
      </c>
      <c r="R407" s="576">
        <v>2569</v>
      </c>
      <c r="S407" s="575">
        <f>S405*S406/g_troz</f>
        <v>2116.1524939231231</v>
      </c>
      <c r="T407" s="575">
        <f>T405*T406/g_troz</f>
        <v>1992.4235608284152</v>
      </c>
      <c r="U407" s="575">
        <f>U405*U406/g_troz</f>
        <v>1876.6519375094429</v>
      </c>
      <c r="V407" s="576">
        <v>1703</v>
      </c>
      <c r="W407" s="575">
        <f>W405*W406/g_troz</f>
        <v>2052.6965654206219</v>
      </c>
      <c r="X407" s="575">
        <f>X405*X406/g_troz</f>
        <v>1935.275608802679</v>
      </c>
      <c r="Y407" s="575">
        <f>Y405*Y406/g_troz</f>
        <v>1819.0120790612064</v>
      </c>
      <c r="Z407" s="576">
        <v>1696</v>
      </c>
      <c r="AA407" s="575">
        <f t="shared" ref="AA407:BF407" si="1689">Z407-(AA$532/1000/AA$531)</f>
        <v>1624.7234042553191</v>
      </c>
      <c r="AB407" s="575">
        <f t="shared" si="1689"/>
        <v>1560.5929694727104</v>
      </c>
      <c r="AC407" s="575">
        <f t="shared" si="1689"/>
        <v>1502.6384240181649</v>
      </c>
      <c r="AD407" s="575">
        <f t="shared" si="1689"/>
        <v>1430.1238041351239</v>
      </c>
      <c r="AE407" s="575">
        <f t="shared" si="1689"/>
        <v>1353.3274295485016</v>
      </c>
      <c r="AF407" s="575">
        <f t="shared" si="1689"/>
        <v>1285.7007713304313</v>
      </c>
      <c r="AG407" s="575">
        <f t="shared" si="1689"/>
        <v>1227.2438294809128</v>
      </c>
      <c r="AH407" s="575">
        <f t="shared" si="1689"/>
        <v>1152.4382485795684</v>
      </c>
      <c r="AI407" s="575">
        <f t="shared" si="1689"/>
        <v>1087.7364034061309</v>
      </c>
      <c r="AJ407" s="575">
        <f>AI407-(AJ$532/1000/AJ$531)</f>
        <v>1030.760151686238</v>
      </c>
      <c r="AK407" s="575">
        <f t="shared" si="1689"/>
        <v>981.50949341988996</v>
      </c>
      <c r="AL407" s="575">
        <f t="shared" si="1689"/>
        <v>918.48491524623512</v>
      </c>
      <c r="AM407" s="575">
        <f t="shared" si="1689"/>
        <v>834.09054949443077</v>
      </c>
      <c r="AN407" s="575">
        <f t="shared" si="1689"/>
        <v>759.77312293687169</v>
      </c>
      <c r="AO407" s="575">
        <f t="shared" si="1689"/>
        <v>695.53263557355785</v>
      </c>
      <c r="AP407" s="575">
        <f t="shared" si="1689"/>
        <v>613.32602635734622</v>
      </c>
      <c r="AQ407" s="575">
        <f t="shared" si="1689"/>
        <v>500.7742907742724</v>
      </c>
      <c r="AR407" s="575">
        <f t="shared" si="1689"/>
        <v>401.6615683951477</v>
      </c>
      <c r="AS407" s="575">
        <f t="shared" si="1689"/>
        <v>315.98785921997205</v>
      </c>
      <c r="AT407" s="575">
        <f t="shared" si="1689"/>
        <v>206.35380413512399</v>
      </c>
      <c r="AU407" s="575">
        <f t="shared" si="1689"/>
        <v>84.71864952581123</v>
      </c>
      <c r="AV407" s="575">
        <f t="shared" si="1689"/>
        <v>-22.39290453313582</v>
      </c>
      <c r="AW407" s="575">
        <f t="shared" si="1689"/>
        <v>-114.98085804171718</v>
      </c>
      <c r="AX407" s="575">
        <f t="shared" si="1689"/>
        <v>-233.46286253154264</v>
      </c>
      <c r="AY407" s="575">
        <f t="shared" si="1689"/>
        <v>-355.34630545523976</v>
      </c>
      <c r="AZ407" s="575">
        <f t="shared" si="1689"/>
        <v>-462.67650146267454</v>
      </c>
      <c r="BA407" s="575">
        <f t="shared" si="1689"/>
        <v>-555.45345055384701</v>
      </c>
      <c r="BB407" s="575">
        <f t="shared" si="1689"/>
        <v>-674.17730697598711</v>
      </c>
      <c r="BC407" s="575">
        <f t="shared" si="1689"/>
        <v>-785.08075231356884</v>
      </c>
      <c r="BD407" s="575">
        <f t="shared" si="1689"/>
        <v>-882.74199522278263</v>
      </c>
      <c r="BE407" s="575">
        <f t="shared" si="1689"/>
        <v>-967.1610357036285</v>
      </c>
      <c r="BF407" s="575">
        <f t="shared" si="1689"/>
        <v>-1075.1895291982094</v>
      </c>
      <c r="BG407" s="575">
        <f t="shared" ref="BG407:CD407" si="1690">BF407-(BG$532/1000/BG$531)</f>
        <v>-1203.3502415355738</v>
      </c>
      <c r="BH407" s="575">
        <f t="shared" si="1690"/>
        <v>-1316.2081822505663</v>
      </c>
      <c r="BI407" s="575">
        <f t="shared" si="1690"/>
        <v>-1413.763351343187</v>
      </c>
      <c r="BJ407" s="575">
        <f t="shared" si="1690"/>
        <v>-1538.6017514204314</v>
      </c>
      <c r="BK407" s="575">
        <f t="shared" si="1690"/>
        <v>-1630.5842751368482</v>
      </c>
      <c r="BL407" s="575">
        <f t="shared" si="1690"/>
        <v>-1711.5838109468273</v>
      </c>
      <c r="BM407" s="575">
        <f t="shared" si="1690"/>
        <v>-1781.6003588503684</v>
      </c>
      <c r="BN407" s="575">
        <f t="shared" si="1690"/>
        <v>-1871.1984180870979</v>
      </c>
      <c r="BO407" s="575">
        <f t="shared" si="1690"/>
        <v>-1919.1060785500811</v>
      </c>
      <c r="BP407" s="575">
        <f t="shared" si="1690"/>
        <v>-1961.2934213458423</v>
      </c>
      <c r="BQ407" s="575">
        <f t="shared" si="1690"/>
        <v>-1997.7604464743815</v>
      </c>
      <c r="BR407" s="575">
        <f t="shared" si="1690"/>
        <v>-2044.4261958648756</v>
      </c>
      <c r="BS407" s="575">
        <f t="shared" si="1690"/>
        <v>-2124.8381153859609</v>
      </c>
      <c r="BT407" s="575">
        <f t="shared" si="1690"/>
        <v>-2195.6486116806482</v>
      </c>
      <c r="BU407" s="575">
        <f t="shared" si="1690"/>
        <v>-2256.8576847489371</v>
      </c>
      <c r="BV407" s="575">
        <f t="shared" si="1690"/>
        <v>-2335.1850847537648</v>
      </c>
      <c r="BW407" s="575">
        <f t="shared" si="1690"/>
        <v>-2415.9294893691122</v>
      </c>
      <c r="BX407" s="575">
        <f t="shared" si="1690"/>
        <v>-2487.0327710453139</v>
      </c>
      <c r="BY407" s="575">
        <f t="shared" si="1690"/>
        <v>-2548.4949297823696</v>
      </c>
      <c r="BZ407" s="575">
        <f t="shared" si="1690"/>
        <v>-2627.1461958648761</v>
      </c>
      <c r="CA407" s="575">
        <f t="shared" si="1690"/>
        <v>-2632.9213574744545</v>
      </c>
      <c r="CB407" s="575">
        <f t="shared" si="1690"/>
        <v>-2638.0069475485607</v>
      </c>
      <c r="CC407" s="575">
        <f t="shared" si="1690"/>
        <v>-2642.4029660871947</v>
      </c>
      <c r="CD407" s="575">
        <f t="shared" si="1690"/>
        <v>-2648.0284180870981</v>
      </c>
    </row>
    <row r="408" spans="1:82" s="5" customFormat="1" x14ac:dyDescent="0.35">
      <c r="B408" s="444"/>
      <c r="C408" s="375"/>
      <c r="D408" s="375"/>
      <c r="E408" s="375"/>
      <c r="F408" s="375"/>
      <c r="G408" s="375"/>
      <c r="H408" s="375"/>
      <c r="I408" s="375"/>
      <c r="J408" s="375"/>
      <c r="K408" s="375"/>
      <c r="L408" s="375"/>
      <c r="M408" s="375"/>
      <c r="N408" s="375"/>
      <c r="O408" s="375"/>
      <c r="P408" s="375"/>
      <c r="Q408" s="375"/>
      <c r="R408" s="375"/>
      <c r="S408" s="375"/>
      <c r="T408" s="375"/>
      <c r="U408" s="375"/>
      <c r="V408" s="375"/>
      <c r="W408" s="375"/>
      <c r="X408" s="375"/>
      <c r="Y408" s="375"/>
      <c r="Z408" s="375"/>
      <c r="AA408" s="375"/>
      <c r="AB408" s="375"/>
      <c r="AC408" s="375"/>
      <c r="AD408" s="375"/>
      <c r="AE408" s="375"/>
      <c r="AF408" s="375"/>
      <c r="AG408" s="375"/>
      <c r="AH408" s="375"/>
      <c r="AI408" s="375"/>
      <c r="AJ408" s="375"/>
      <c r="AK408" s="375"/>
      <c r="AL408" s="375"/>
      <c r="AM408" s="375"/>
      <c r="AN408" s="375"/>
      <c r="AO408" s="375"/>
      <c r="AP408" s="375"/>
      <c r="AQ408" s="375"/>
      <c r="AR408" s="375"/>
      <c r="AS408" s="375"/>
      <c r="AT408" s="375"/>
      <c r="AU408" s="375"/>
      <c r="AV408" s="375"/>
      <c r="AW408" s="375"/>
      <c r="AX408" s="375"/>
      <c r="AY408" s="375"/>
      <c r="AZ408" s="375"/>
      <c r="BA408" s="375"/>
      <c r="BB408" s="375"/>
      <c r="BC408" s="375"/>
      <c r="BD408" s="375"/>
      <c r="BE408" s="375"/>
      <c r="BF408" s="375"/>
      <c r="BG408" s="375"/>
      <c r="BH408" s="375"/>
      <c r="BI408" s="375"/>
      <c r="BJ408" s="375"/>
      <c r="BK408" s="375"/>
      <c r="BL408" s="375"/>
      <c r="BM408" s="375"/>
      <c r="BN408" s="375"/>
      <c r="BO408" s="375"/>
      <c r="BP408" s="375"/>
      <c r="BQ408" s="375"/>
      <c r="BR408" s="375"/>
      <c r="BS408" s="375"/>
      <c r="BT408" s="375"/>
      <c r="BU408" s="375"/>
      <c r="BV408" s="375"/>
      <c r="BW408" s="375"/>
      <c r="BX408" s="375"/>
      <c r="BY408" s="375"/>
      <c r="BZ408" s="375"/>
      <c r="CA408" s="375"/>
      <c r="CB408" s="375"/>
      <c r="CC408" s="375"/>
      <c r="CD408" s="375"/>
    </row>
    <row r="409" spans="1:82" s="5" customFormat="1" x14ac:dyDescent="0.35">
      <c r="B409" s="70" t="s">
        <v>246</v>
      </c>
      <c r="C409" s="318"/>
      <c r="D409" s="318"/>
      <c r="E409" s="318"/>
      <c r="F409" s="324"/>
      <c r="G409" s="318"/>
      <c r="H409" s="318"/>
      <c r="I409" s="318"/>
      <c r="J409" s="324"/>
      <c r="K409" s="318"/>
      <c r="L409" s="318"/>
      <c r="M409" s="318"/>
      <c r="N409" s="324"/>
      <c r="O409" s="318"/>
      <c r="P409" s="318"/>
      <c r="Q409" s="318"/>
      <c r="R409" s="324"/>
      <c r="S409" s="318"/>
      <c r="T409" s="318"/>
      <c r="U409" s="318"/>
      <c r="V409" s="324"/>
      <c r="W409" s="318"/>
      <c r="X409" s="318"/>
      <c r="Y409" s="318"/>
      <c r="Z409" s="324"/>
      <c r="AA409" s="110"/>
      <c r="AB409" s="110"/>
      <c r="AC409" s="110"/>
      <c r="AD409" s="110"/>
      <c r="AE409" s="110"/>
      <c r="AF409" s="110"/>
      <c r="AG409" s="110"/>
      <c r="AH409" s="110"/>
      <c r="AI409" s="110"/>
      <c r="AJ409" s="110"/>
      <c r="AK409" s="110"/>
      <c r="AL409" s="110"/>
      <c r="AM409" s="110"/>
      <c r="AN409" s="110"/>
      <c r="AO409" s="110"/>
      <c r="AP409" s="110"/>
      <c r="AQ409" s="110"/>
      <c r="AR409" s="110"/>
      <c r="AS409" s="110"/>
      <c r="AT409" s="110"/>
      <c r="AU409" s="110"/>
      <c r="AV409" s="110"/>
      <c r="AW409" s="110"/>
      <c r="AX409" s="110"/>
      <c r="AY409" s="110"/>
      <c r="AZ409" s="110"/>
      <c r="BA409" s="110"/>
      <c r="BB409" s="110"/>
      <c r="BC409" s="110"/>
      <c r="BD409" s="110"/>
      <c r="BE409" s="110"/>
      <c r="BF409" s="110"/>
      <c r="BG409" s="110"/>
      <c r="BH409" s="110"/>
      <c r="BI409" s="110"/>
      <c r="BJ409" s="110"/>
      <c r="BK409" s="110"/>
      <c r="BL409" s="110"/>
      <c r="BM409" s="110"/>
      <c r="BN409" s="110"/>
      <c r="BO409" s="110"/>
      <c r="BP409" s="110"/>
      <c r="BQ409" s="110"/>
      <c r="BR409" s="110"/>
      <c r="BS409" s="110"/>
      <c r="BT409" s="110"/>
      <c r="BU409" s="110"/>
      <c r="BV409" s="110"/>
      <c r="BW409" s="110"/>
      <c r="BX409" s="110"/>
      <c r="BY409" s="110"/>
      <c r="BZ409" s="110"/>
      <c r="CA409" s="110"/>
      <c r="CB409" s="110"/>
      <c r="CC409" s="110"/>
      <c r="CD409" s="110"/>
    </row>
    <row r="410" spans="1:82" s="5" customFormat="1" x14ac:dyDescent="0.35">
      <c r="A410" s="5" t="s">
        <v>229</v>
      </c>
      <c r="B410" s="69" t="s">
        <v>245</v>
      </c>
      <c r="C410" s="575">
        <f>D410+C$662</f>
        <v>58182</v>
      </c>
      <c r="D410" s="575">
        <f>E410+D$662</f>
        <v>55101</v>
      </c>
      <c r="E410" s="575">
        <f>F410+E$662</f>
        <v>52099</v>
      </c>
      <c r="F410" s="576">
        <v>48443</v>
      </c>
      <c r="G410" s="575">
        <f>H410+G$662</f>
        <v>70130</v>
      </c>
      <c r="H410" s="575">
        <f>I410+H$662</f>
        <v>66589</v>
      </c>
      <c r="I410" s="575">
        <f>J410+I$662</f>
        <v>63294</v>
      </c>
      <c r="J410" s="576">
        <v>59983</v>
      </c>
      <c r="K410" s="575">
        <f>L410+K$662</f>
        <v>67991</v>
      </c>
      <c r="L410" s="575">
        <f>M410+L$662</f>
        <v>64308</v>
      </c>
      <c r="M410" s="575">
        <f>N410+M$662</f>
        <v>61238</v>
      </c>
      <c r="N410" s="576">
        <v>57730</v>
      </c>
      <c r="O410" s="575">
        <f>P410+O$662</f>
        <v>252555</v>
      </c>
      <c r="P410" s="575">
        <f>Q410+P$662</f>
        <v>248989</v>
      </c>
      <c r="Q410" s="575">
        <f>R410+Q$662</f>
        <v>245301</v>
      </c>
      <c r="R410" s="576">
        <v>241310</v>
      </c>
      <c r="S410" s="575">
        <f>T410+S$662</f>
        <v>255594</v>
      </c>
      <c r="T410" s="575">
        <f>U410+T$662</f>
        <v>251318</v>
      </c>
      <c r="U410" s="575">
        <f>V410+U$662</f>
        <v>247317</v>
      </c>
      <c r="V410" s="576">
        <v>243993</v>
      </c>
      <c r="W410" s="575">
        <f>X410+W$662</f>
        <v>244809</v>
      </c>
      <c r="X410" s="575">
        <f>Y410+X$662</f>
        <v>240751</v>
      </c>
      <c r="Y410" s="575">
        <f>Z410+Y$662</f>
        <v>236733</v>
      </c>
      <c r="Z410" s="576">
        <v>234850</v>
      </c>
      <c r="AA410" s="575">
        <f t="shared" ref="AA410:BF410" si="1691">Z410-(AA$525/1000)</f>
        <v>231945</v>
      </c>
      <c r="AB410" s="575">
        <f t="shared" si="1691"/>
        <v>229511</v>
      </c>
      <c r="AC410" s="575">
        <f t="shared" si="1691"/>
        <v>227193</v>
      </c>
      <c r="AD410" s="575">
        <f t="shared" si="1691"/>
        <v>224373.67900350876</v>
      </c>
      <c r="AE410" s="575">
        <f t="shared" si="1691"/>
        <v>221387.88618440987</v>
      </c>
      <c r="AF410" s="575">
        <f t="shared" si="1691"/>
        <v>218758.60594072577</v>
      </c>
      <c r="AG410" s="575">
        <f t="shared" si="1691"/>
        <v>216485.83827245646</v>
      </c>
      <c r="AH410" s="575">
        <f t="shared" si="1691"/>
        <v>213577.4462098621</v>
      </c>
      <c r="AI410" s="575">
        <f t="shared" si="1691"/>
        <v>211061.88078452559</v>
      </c>
      <c r="AJ410" s="575">
        <f t="shared" si="1691"/>
        <v>208846.68138012479</v>
      </c>
      <c r="AK410" s="575">
        <f t="shared" si="1691"/>
        <v>206931.84799665969</v>
      </c>
      <c r="AL410" s="575">
        <f t="shared" si="1691"/>
        <v>204481.49361534213</v>
      </c>
      <c r="AM410" s="575">
        <f t="shared" si="1691"/>
        <v>201200.29586882718</v>
      </c>
      <c r="AN410" s="575">
        <f t="shared" si="1691"/>
        <v>198310.88292786625</v>
      </c>
      <c r="AO410" s="575">
        <f t="shared" si="1691"/>
        <v>195813.25479245934</v>
      </c>
      <c r="AP410" s="575">
        <f t="shared" si="1691"/>
        <v>192617.11558925547</v>
      </c>
      <c r="AQ410" s="575">
        <f t="shared" si="1691"/>
        <v>188241.17771862063</v>
      </c>
      <c r="AR410" s="575">
        <f t="shared" si="1691"/>
        <v>184387.7398922407</v>
      </c>
      <c r="AS410" s="575">
        <f t="shared" si="1691"/>
        <v>181056.80211011568</v>
      </c>
      <c r="AT410" s="575">
        <f t="shared" si="1691"/>
        <v>176794.3017490888</v>
      </c>
      <c r="AU410" s="575">
        <f t="shared" si="1691"/>
        <v>172065.20648726984</v>
      </c>
      <c r="AV410" s="575">
        <f t="shared" si="1691"/>
        <v>167900.77931641432</v>
      </c>
      <c r="AW410" s="575">
        <f t="shared" si="1691"/>
        <v>164301.02023652228</v>
      </c>
      <c r="AX410" s="575">
        <f t="shared" si="1691"/>
        <v>159694.51738918881</v>
      </c>
      <c r="AY410" s="575">
        <f t="shared" si="1691"/>
        <v>154955.76884008714</v>
      </c>
      <c r="AZ410" s="575">
        <f t="shared" si="1691"/>
        <v>150782.84101326627</v>
      </c>
      <c r="BA410" s="575">
        <f t="shared" si="1691"/>
        <v>147175.73390872619</v>
      </c>
      <c r="BB410" s="575">
        <f t="shared" si="1691"/>
        <v>142559.82801643549</v>
      </c>
      <c r="BC410" s="575">
        <f t="shared" si="1691"/>
        <v>138247.97459256358</v>
      </c>
      <c r="BD410" s="575">
        <f t="shared" si="1691"/>
        <v>134450.9693387062</v>
      </c>
      <c r="BE410" s="575">
        <f t="shared" si="1691"/>
        <v>131168.81225486338</v>
      </c>
      <c r="BF410" s="575">
        <f t="shared" si="1691"/>
        <v>126968.73507842883</v>
      </c>
      <c r="BG410" s="575">
        <f t="shared" ref="BG410:CD410" si="1692">BF410-(BG$525/1000)</f>
        <v>121985.93039985797</v>
      </c>
      <c r="BH410" s="575">
        <f t="shared" si="1692"/>
        <v>117598.08747395228</v>
      </c>
      <c r="BI410" s="575">
        <f t="shared" si="1692"/>
        <v>113805.20630071178</v>
      </c>
      <c r="BJ410" s="575">
        <f t="shared" si="1692"/>
        <v>108951.57095002217</v>
      </c>
      <c r="BK410" s="575">
        <f t="shared" si="1692"/>
        <v>105375.3505844984</v>
      </c>
      <c r="BL410" s="575">
        <f t="shared" si="1692"/>
        <v>102226.14160590284</v>
      </c>
      <c r="BM410" s="575">
        <f t="shared" si="1692"/>
        <v>99503.944014235487</v>
      </c>
      <c r="BN410" s="575">
        <f t="shared" si="1692"/>
        <v>96020.430068242174</v>
      </c>
      <c r="BO410" s="575">
        <f t="shared" si="1692"/>
        <v>94157.811561051334</v>
      </c>
      <c r="BP410" s="575">
        <f t="shared" si="1692"/>
        <v>92517.595263674331</v>
      </c>
      <c r="BQ410" s="575">
        <f t="shared" si="1692"/>
        <v>91099.781176111152</v>
      </c>
      <c r="BR410" s="575">
        <f t="shared" si="1692"/>
        <v>89285.447359208847</v>
      </c>
      <c r="BS410" s="575">
        <f t="shared" si="1692"/>
        <v>86159.084517624418</v>
      </c>
      <c r="BT410" s="575">
        <f t="shared" si="1692"/>
        <v>83406.018731751567</v>
      </c>
      <c r="BU410" s="575">
        <f t="shared" si="1692"/>
        <v>81026.250001590292</v>
      </c>
      <c r="BV410" s="575">
        <f t="shared" si="1692"/>
        <v>77980.931915522189</v>
      </c>
      <c r="BW410" s="575">
        <f t="shared" si="1692"/>
        <v>74841.642270918092</v>
      </c>
      <c r="BX410" s="575">
        <f t="shared" si="1692"/>
        <v>72077.193180893591</v>
      </c>
      <c r="BY410" s="575">
        <f t="shared" si="1692"/>
        <v>69687.584645448689</v>
      </c>
      <c r="BZ410" s="575">
        <f t="shared" si="1692"/>
        <v>66629.674858088852</v>
      </c>
      <c r="CA410" s="575">
        <f t="shared" si="1692"/>
        <v>66405.140351664144</v>
      </c>
      <c r="CB410" s="575">
        <f t="shared" si="1692"/>
        <v>66207.415935558805</v>
      </c>
      <c r="CC410" s="575">
        <f t="shared" si="1692"/>
        <v>66036.501609772837</v>
      </c>
      <c r="CD410" s="575">
        <f t="shared" si="1692"/>
        <v>65817.787715062193</v>
      </c>
    </row>
    <row r="411" spans="1:82" s="5" customFormat="1" x14ac:dyDescent="0.35">
      <c r="A411" s="5" t="s">
        <v>230</v>
      </c>
      <c r="B411" s="69" t="s">
        <v>227</v>
      </c>
      <c r="C411" s="577">
        <f t="shared" ref="C411" si="1693">D411</f>
        <v>1</v>
      </c>
      <c r="D411" s="577">
        <f t="shared" ref="D411:E411" si="1694">E411</f>
        <v>1</v>
      </c>
      <c r="E411" s="577">
        <f t="shared" si="1694"/>
        <v>1</v>
      </c>
      <c r="F411" s="578">
        <v>1</v>
      </c>
      <c r="G411" s="577">
        <f t="shared" ref="G411:I411" si="1695">H411</f>
        <v>1</v>
      </c>
      <c r="H411" s="577">
        <f t="shared" si="1695"/>
        <v>1</v>
      </c>
      <c r="I411" s="577">
        <f t="shared" si="1695"/>
        <v>1</v>
      </c>
      <c r="J411" s="578">
        <v>1</v>
      </c>
      <c r="K411" s="577">
        <f t="shared" ref="K411:M411" si="1696">L411</f>
        <v>1</v>
      </c>
      <c r="L411" s="577">
        <f t="shared" si="1696"/>
        <v>1</v>
      </c>
      <c r="M411" s="577">
        <f t="shared" si="1696"/>
        <v>1</v>
      </c>
      <c r="N411" s="578">
        <v>1</v>
      </c>
      <c r="O411" s="577">
        <f t="shared" ref="O411:Q411" si="1697">P411</f>
        <v>1</v>
      </c>
      <c r="P411" s="577">
        <f t="shared" si="1697"/>
        <v>1</v>
      </c>
      <c r="Q411" s="577">
        <f t="shared" si="1697"/>
        <v>1</v>
      </c>
      <c r="R411" s="578">
        <v>1</v>
      </c>
      <c r="S411" s="577">
        <f t="shared" ref="S411:U411" si="1698">T411</f>
        <v>0.9</v>
      </c>
      <c r="T411" s="577">
        <f t="shared" si="1698"/>
        <v>0.9</v>
      </c>
      <c r="U411" s="577">
        <f t="shared" si="1698"/>
        <v>0.9</v>
      </c>
      <c r="V411" s="578">
        <v>0.9</v>
      </c>
      <c r="W411" s="577">
        <f t="shared" ref="W411:Y411" si="1699">X411</f>
        <v>0.9</v>
      </c>
      <c r="X411" s="577">
        <f t="shared" si="1699"/>
        <v>0.9</v>
      </c>
      <c r="Y411" s="577">
        <f t="shared" si="1699"/>
        <v>0.9</v>
      </c>
      <c r="Z411" s="578">
        <v>0.9</v>
      </c>
      <c r="AA411" s="577">
        <f t="shared" ref="AA411:BF411" si="1700">IF(AA410&gt;0,AA412/AA410*g_troz,0)</f>
        <v>0.93275208144806887</v>
      </c>
      <c r="AB411" s="577">
        <f t="shared" si="1700"/>
        <v>0.93395306560921942</v>
      </c>
      <c r="AC411" s="577">
        <f t="shared" si="1700"/>
        <v>0.93554781256921449</v>
      </c>
      <c r="AD411" s="577">
        <f t="shared" si="1700"/>
        <v>0.93725101053656124</v>
      </c>
      <c r="AE411" s="577">
        <f t="shared" si="1700"/>
        <v>0.939102074245317</v>
      </c>
      <c r="AF411" s="577">
        <f t="shared" si="1700"/>
        <v>0.94077395514845186</v>
      </c>
      <c r="AG411" s="577">
        <f t="shared" si="1700"/>
        <v>0.94225186472604339</v>
      </c>
      <c r="AH411" s="577">
        <f t="shared" si="1700"/>
        <v>0.9441889802857637</v>
      </c>
      <c r="AI411" s="577">
        <f t="shared" si="1700"/>
        <v>0.94590751331585499</v>
      </c>
      <c r="AJ411" s="577">
        <f t="shared" si="1700"/>
        <v>0.94745512821908917</v>
      </c>
      <c r="AK411" s="577">
        <f t="shared" si="1700"/>
        <v>0.94881959678596528</v>
      </c>
      <c r="AL411" s="577">
        <f t="shared" si="1700"/>
        <v>0.95060294032753967</v>
      </c>
      <c r="AM411" s="577">
        <f t="shared" si="1700"/>
        <v>0.95305899053505727</v>
      </c>
      <c r="AN411" s="577">
        <f t="shared" si="1700"/>
        <v>0.95528907806960406</v>
      </c>
      <c r="AO411" s="577">
        <f t="shared" si="1700"/>
        <v>0.95726981410771916</v>
      </c>
      <c r="AP411" s="577">
        <f t="shared" si="1700"/>
        <v>0.95987942757229905</v>
      </c>
      <c r="AQ411" s="577">
        <f t="shared" si="1700"/>
        <v>0.96359605562535366</v>
      </c>
      <c r="AR411" s="577">
        <f t="shared" si="1700"/>
        <v>0.96701497723783025</v>
      </c>
      <c r="AS411" s="577">
        <f t="shared" si="1700"/>
        <v>0.97008758479180601</v>
      </c>
      <c r="AT411" s="577">
        <f t="shared" si="1700"/>
        <v>0.97418838659598528</v>
      </c>
      <c r="AU411" s="577">
        <f t="shared" si="1700"/>
        <v>0.97897583602014238</v>
      </c>
      <c r="AV411" s="577">
        <f t="shared" si="1700"/>
        <v>0.98341495677636159</v>
      </c>
      <c r="AW411" s="577">
        <f t="shared" si="1700"/>
        <v>0.98743349333257546</v>
      </c>
      <c r="AX411" s="577">
        <f t="shared" si="1700"/>
        <v>0.99284014682849953</v>
      </c>
      <c r="AY411" s="577">
        <f t="shared" si="1700"/>
        <v>0.99873744883172588</v>
      </c>
      <c r="AZ411" s="577">
        <f t="shared" si="1700"/>
        <v>1.0042375244695654</v>
      </c>
      <c r="BA411" s="577">
        <f t="shared" si="1700"/>
        <v>1.0092431500979364</v>
      </c>
      <c r="BB411" s="577">
        <f t="shared" si="1700"/>
        <v>1.01601817713674</v>
      </c>
      <c r="BC411" s="577">
        <f t="shared" si="1700"/>
        <v>1.0227556264154778</v>
      </c>
      <c r="BD411" s="577">
        <f t="shared" si="1700"/>
        <v>1.0290464273519524</v>
      </c>
      <c r="BE411" s="577">
        <f t="shared" si="1700"/>
        <v>1.0347777162241989</v>
      </c>
      <c r="BF411" s="577">
        <f t="shared" si="1700"/>
        <v>1.0425440732477573</v>
      </c>
      <c r="BG411" s="577">
        <f t="shared" ref="BG411:CD411" si="1701">IF(BG410&gt;0,BG412/BG410*g_troz,0)</f>
        <v>1.0524513612356183</v>
      </c>
      <c r="BH411" s="577">
        <f t="shared" si="1701"/>
        <v>1.0618708759856208</v>
      </c>
      <c r="BI411" s="577">
        <f t="shared" si="1701"/>
        <v>1.0705984654134837</v>
      </c>
      <c r="BJ411" s="577">
        <f t="shared" si="1701"/>
        <v>1.0826532367776867</v>
      </c>
      <c r="BK411" s="577">
        <f t="shared" si="1701"/>
        <v>1.0922459001106071</v>
      </c>
      <c r="BL411" s="577">
        <f t="shared" si="1701"/>
        <v>1.101248914389813</v>
      </c>
      <c r="BM411" s="577">
        <f t="shared" si="1701"/>
        <v>1.1094903874024509</v>
      </c>
      <c r="BN411" s="577">
        <f t="shared" si="1701"/>
        <v>1.1207183529500024</v>
      </c>
      <c r="BO411" s="577">
        <f t="shared" si="1701"/>
        <v>1.1270627648463336</v>
      </c>
      <c r="BP411" s="577">
        <f t="shared" si="1701"/>
        <v>1.1328611610934176</v>
      </c>
      <c r="BQ411" s="577">
        <f t="shared" si="1701"/>
        <v>1.1380415823557757</v>
      </c>
      <c r="BR411" s="577">
        <f t="shared" si="1701"/>
        <v>1.1449107899649371</v>
      </c>
      <c r="BS411" s="577">
        <f t="shared" si="1701"/>
        <v>1.1574262000745621</v>
      </c>
      <c r="BT411" s="577">
        <f t="shared" si="1701"/>
        <v>1.1692241237419725</v>
      </c>
      <c r="BU411" s="577">
        <f t="shared" si="1701"/>
        <v>1.1800683627890109</v>
      </c>
      <c r="BV411" s="577">
        <f t="shared" si="1701"/>
        <v>1.1949108253078935</v>
      </c>
      <c r="BW411" s="577">
        <f t="shared" si="1701"/>
        <v>1.2114756604292745</v>
      </c>
      <c r="BX411" s="577">
        <f t="shared" si="1701"/>
        <v>1.2272574003228649</v>
      </c>
      <c r="BY411" s="577">
        <f t="shared" si="1701"/>
        <v>1.2419081869133024</v>
      </c>
      <c r="BZ411" s="577">
        <f t="shared" si="1701"/>
        <v>1.2621891709156214</v>
      </c>
      <c r="CA411" s="577">
        <f t="shared" si="1701"/>
        <v>1.2637519628443306</v>
      </c>
      <c r="CB411" s="577">
        <f t="shared" si="1701"/>
        <v>1.2651369298419906</v>
      </c>
      <c r="CC411" s="577">
        <f t="shared" si="1701"/>
        <v>1.2663407877512403</v>
      </c>
      <c r="CD411" s="577">
        <f t="shared" si="1701"/>
        <v>1.2678904480101518</v>
      </c>
    </row>
    <row r="412" spans="1:82" s="5" customFormat="1" x14ac:dyDescent="0.35">
      <c r="A412" s="5" t="s">
        <v>231</v>
      </c>
      <c r="B412" s="69" t="s">
        <v>228</v>
      </c>
      <c r="C412" s="575">
        <f>C410*C411/g_troz</f>
        <v>1870.5947368559132</v>
      </c>
      <c r="D412" s="575">
        <f>D410*D411/g_troz</f>
        <v>1771.5382866779703</v>
      </c>
      <c r="E412" s="575">
        <f>E410*E411/g_troz</f>
        <v>1675.0217454789492</v>
      </c>
      <c r="F412" s="576">
        <v>1594</v>
      </c>
      <c r="G412" s="575">
        <f>G410*G411/g_troz</f>
        <v>2254.7318568578803</v>
      </c>
      <c r="H412" s="575">
        <f>H410*H411/g_troz</f>
        <v>2140.8860632583687</v>
      </c>
      <c r="I412" s="575">
        <f>I410*I411/g_troz</f>
        <v>2034.9493533147395</v>
      </c>
      <c r="J412" s="576">
        <v>1953</v>
      </c>
      <c r="K412" s="575">
        <f>K410*K411/g_troz</f>
        <v>2185.9614099475853</v>
      </c>
      <c r="L412" s="575">
        <f>L410*L411/g_troz</f>
        <v>2067.5502103353283</v>
      </c>
      <c r="M412" s="575">
        <f>M410*M411/g_troz</f>
        <v>1968.8474183696403</v>
      </c>
      <c r="N412" s="576">
        <v>1899</v>
      </c>
      <c r="O412" s="575">
        <f>O410*O411/g_troz</f>
        <v>8119.83179963984</v>
      </c>
      <c r="P412" s="575">
        <f>P410*P411/g_troz</f>
        <v>8005.1822373761124</v>
      </c>
      <c r="Q412" s="575">
        <f>Q410*Q411/g_troz</f>
        <v>7886.6102840310123</v>
      </c>
      <c r="R412" s="576">
        <v>7634</v>
      </c>
      <c r="S412" s="575">
        <f>S410*S411/g_troz</f>
        <v>7395.7841266157102</v>
      </c>
      <c r="T412" s="575">
        <f>T410*T411/g_troz</f>
        <v>7272.0551935210024</v>
      </c>
      <c r="U412" s="575">
        <f>U410*U411/g_troz</f>
        <v>7156.2835702020302</v>
      </c>
      <c r="V412" s="576">
        <v>7299</v>
      </c>
      <c r="W412" s="575">
        <f>W410*W411/g_troz</f>
        <v>7083.7129050473231</v>
      </c>
      <c r="X412" s="575">
        <f>X410*X411/g_troz</f>
        <v>6966.2919484293798</v>
      </c>
      <c r="Y412" s="575">
        <f>Y410*Y411/g_troz</f>
        <v>6850.0284186879071</v>
      </c>
      <c r="Z412" s="576">
        <v>7027</v>
      </c>
      <c r="AA412" s="575">
        <f t="shared" ref="AA412:BF412" si="1702">Z412-(AA$532/1000/AA$531)</f>
        <v>6955.7234042553191</v>
      </c>
      <c r="AB412" s="575">
        <f t="shared" si="1702"/>
        <v>6891.5929694727101</v>
      </c>
      <c r="AC412" s="575">
        <f t="shared" si="1702"/>
        <v>6833.6384240181651</v>
      </c>
      <c r="AD412" s="575">
        <f t="shared" si="1702"/>
        <v>6761.1238041351244</v>
      </c>
      <c r="AE412" s="575">
        <f t="shared" si="1702"/>
        <v>6684.3274295485026</v>
      </c>
      <c r="AF412" s="575">
        <f t="shared" si="1702"/>
        <v>6616.700771330432</v>
      </c>
      <c r="AG412" s="575">
        <f t="shared" si="1702"/>
        <v>6558.2438294809135</v>
      </c>
      <c r="AH412" s="575">
        <f t="shared" si="1702"/>
        <v>6483.4382485795686</v>
      </c>
      <c r="AI412" s="575">
        <f t="shared" si="1702"/>
        <v>6418.7364034061311</v>
      </c>
      <c r="AJ412" s="575">
        <f t="shared" si="1702"/>
        <v>6361.7601516862387</v>
      </c>
      <c r="AK412" s="575">
        <f t="shared" si="1702"/>
        <v>6312.5094934198905</v>
      </c>
      <c r="AL412" s="575">
        <f t="shared" si="1702"/>
        <v>6249.4849152462357</v>
      </c>
      <c r="AM412" s="575">
        <f t="shared" si="1702"/>
        <v>6165.0905494944309</v>
      </c>
      <c r="AN412" s="575">
        <f t="shared" si="1702"/>
        <v>6090.7731229368719</v>
      </c>
      <c r="AO412" s="575">
        <f t="shared" si="1702"/>
        <v>6026.5326355735579</v>
      </c>
      <c r="AP412" s="575">
        <f t="shared" si="1702"/>
        <v>5944.3260263573466</v>
      </c>
      <c r="AQ412" s="575">
        <f t="shared" si="1702"/>
        <v>5831.7742907742731</v>
      </c>
      <c r="AR412" s="575">
        <f t="shared" si="1702"/>
        <v>5732.6615683951486</v>
      </c>
      <c r="AS412" s="575">
        <f t="shared" si="1702"/>
        <v>5646.987859219973</v>
      </c>
      <c r="AT412" s="575">
        <f t="shared" si="1702"/>
        <v>5537.3538041351248</v>
      </c>
      <c r="AU412" s="575">
        <f t="shared" si="1702"/>
        <v>5415.718649525812</v>
      </c>
      <c r="AV412" s="575">
        <f t="shared" si="1702"/>
        <v>5308.6070954668648</v>
      </c>
      <c r="AW412" s="575">
        <f t="shared" si="1702"/>
        <v>5216.0191419582834</v>
      </c>
      <c r="AX412" s="575">
        <f t="shared" si="1702"/>
        <v>5097.5371374684582</v>
      </c>
      <c r="AY412" s="575">
        <f t="shared" si="1702"/>
        <v>4975.6536945447615</v>
      </c>
      <c r="AZ412" s="575">
        <f t="shared" si="1702"/>
        <v>4868.3234985373265</v>
      </c>
      <c r="BA412" s="575">
        <f t="shared" si="1702"/>
        <v>4775.5465494461541</v>
      </c>
      <c r="BB412" s="575">
        <f t="shared" si="1702"/>
        <v>4656.8226930240144</v>
      </c>
      <c r="BC412" s="575">
        <f t="shared" si="1702"/>
        <v>4545.9192476864328</v>
      </c>
      <c r="BD412" s="575">
        <f t="shared" si="1702"/>
        <v>4448.258004777219</v>
      </c>
      <c r="BE412" s="575">
        <f t="shared" si="1702"/>
        <v>4363.838964296373</v>
      </c>
      <c r="BF412" s="575">
        <f t="shared" si="1702"/>
        <v>4255.8104708017918</v>
      </c>
      <c r="BG412" s="575">
        <f t="shared" ref="BG412:CD412" si="1703">BF412-(BG$532/1000/BG$531)</f>
        <v>4127.6497584644276</v>
      </c>
      <c r="BH412" s="575">
        <f t="shared" si="1703"/>
        <v>4014.7918177494348</v>
      </c>
      <c r="BI412" s="575">
        <f t="shared" si="1703"/>
        <v>3917.2366486568139</v>
      </c>
      <c r="BJ412" s="575">
        <f t="shared" si="1703"/>
        <v>3792.3982485795696</v>
      </c>
      <c r="BK412" s="575">
        <f t="shared" si="1703"/>
        <v>3700.4157248631527</v>
      </c>
      <c r="BL412" s="575">
        <f t="shared" si="1703"/>
        <v>3619.4161890531736</v>
      </c>
      <c r="BM412" s="575">
        <f t="shared" si="1703"/>
        <v>3549.3996411496323</v>
      </c>
      <c r="BN412" s="575">
        <f t="shared" si="1703"/>
        <v>3459.8015819129027</v>
      </c>
      <c r="BO412" s="575">
        <f t="shared" si="1703"/>
        <v>3411.8939214499196</v>
      </c>
      <c r="BP412" s="575">
        <f t="shared" si="1703"/>
        <v>3369.7065786541584</v>
      </c>
      <c r="BQ412" s="575">
        <f t="shared" si="1703"/>
        <v>3333.2395535256192</v>
      </c>
      <c r="BR412" s="575">
        <f t="shared" si="1703"/>
        <v>3286.5738041351251</v>
      </c>
      <c r="BS412" s="575">
        <f t="shared" si="1703"/>
        <v>3206.16188461404</v>
      </c>
      <c r="BT412" s="575">
        <f t="shared" si="1703"/>
        <v>3135.3513883193527</v>
      </c>
      <c r="BU412" s="575">
        <f t="shared" si="1703"/>
        <v>3074.1423152510638</v>
      </c>
      <c r="BV412" s="575">
        <f t="shared" si="1703"/>
        <v>2995.8149152462361</v>
      </c>
      <c r="BW412" s="575">
        <f t="shared" si="1703"/>
        <v>2915.0705106308887</v>
      </c>
      <c r="BX412" s="575">
        <f t="shared" si="1703"/>
        <v>2843.967228954687</v>
      </c>
      <c r="BY412" s="575">
        <f t="shared" si="1703"/>
        <v>2782.5050702176313</v>
      </c>
      <c r="BZ412" s="575">
        <f t="shared" si="1703"/>
        <v>2703.8538041351248</v>
      </c>
      <c r="CA412" s="575">
        <f t="shared" si="1703"/>
        <v>2698.0786425255465</v>
      </c>
      <c r="CB412" s="575">
        <f t="shared" si="1703"/>
        <v>2692.9930524514402</v>
      </c>
      <c r="CC412" s="575">
        <f t="shared" si="1703"/>
        <v>2688.5970339128062</v>
      </c>
      <c r="CD412" s="575">
        <f t="shared" si="1703"/>
        <v>2682.9715819129028</v>
      </c>
    </row>
    <row r="413" spans="1:82" s="5" customFormat="1" x14ac:dyDescent="0.35">
      <c r="B413" s="69"/>
      <c r="C413" s="109"/>
      <c r="D413" s="109"/>
      <c r="E413" s="109"/>
      <c r="F413" s="324"/>
      <c r="G413" s="109"/>
      <c r="H413" s="109"/>
      <c r="I413" s="109"/>
      <c r="J413" s="324"/>
      <c r="K413" s="109"/>
      <c r="L413" s="109"/>
      <c r="M413" s="109"/>
      <c r="N413" s="324"/>
      <c r="O413" s="109"/>
      <c r="P413" s="109"/>
      <c r="Q413" s="109"/>
      <c r="R413" s="324"/>
      <c r="S413" s="109"/>
      <c r="T413" s="109"/>
      <c r="U413" s="109"/>
      <c r="V413" s="324"/>
      <c r="W413" s="109"/>
      <c r="X413" s="109"/>
      <c r="Y413" s="109"/>
      <c r="Z413" s="324"/>
      <c r="AA413" s="110"/>
      <c r="AB413" s="110"/>
      <c r="AC413" s="110"/>
      <c r="AD413" s="110"/>
      <c r="AE413" s="110"/>
      <c r="AF413" s="110"/>
      <c r="AG413" s="110"/>
      <c r="AH413" s="110"/>
      <c r="AI413" s="110"/>
      <c r="AJ413" s="110"/>
      <c r="AK413" s="110"/>
      <c r="AL413" s="110"/>
      <c r="AM413" s="110"/>
      <c r="AN413" s="110"/>
      <c r="AO413" s="110"/>
      <c r="AP413" s="110"/>
      <c r="AQ413" s="110"/>
      <c r="AR413" s="110"/>
      <c r="AS413" s="110"/>
      <c r="AT413" s="110"/>
      <c r="AU413" s="110"/>
      <c r="AV413" s="110"/>
      <c r="AW413" s="110"/>
      <c r="AX413" s="110"/>
      <c r="AY413" s="110"/>
      <c r="AZ413" s="110"/>
      <c r="BA413" s="110"/>
      <c r="BB413" s="110"/>
      <c r="BC413" s="110"/>
      <c r="BD413" s="110"/>
      <c r="BE413" s="110"/>
      <c r="BF413" s="110"/>
      <c r="BG413" s="110"/>
      <c r="BH413" s="110"/>
      <c r="BI413" s="110"/>
      <c r="BJ413" s="110"/>
      <c r="BK413" s="110"/>
      <c r="BL413" s="110"/>
      <c r="BM413" s="110"/>
      <c r="BN413" s="110"/>
      <c r="BO413" s="110"/>
      <c r="BP413" s="110"/>
      <c r="BQ413" s="110"/>
      <c r="BR413" s="110"/>
      <c r="BS413" s="110"/>
      <c r="BT413" s="110"/>
      <c r="BU413" s="110"/>
      <c r="BV413" s="110"/>
      <c r="BW413" s="110"/>
      <c r="BX413" s="110"/>
      <c r="BY413" s="110"/>
      <c r="BZ413" s="110"/>
      <c r="CA413" s="110"/>
      <c r="CB413" s="110"/>
      <c r="CC413" s="110"/>
      <c r="CD413" s="110"/>
    </row>
    <row r="414" spans="1:82" s="5" customFormat="1" x14ac:dyDescent="0.35">
      <c r="B414" s="70" t="s">
        <v>244</v>
      </c>
      <c r="C414" s="109"/>
      <c r="D414" s="109"/>
      <c r="E414" s="109"/>
      <c r="F414" s="324"/>
      <c r="G414" s="109"/>
      <c r="H414" s="109"/>
      <c r="I414" s="109"/>
      <c r="J414" s="324"/>
      <c r="K414" s="109"/>
      <c r="L414" s="109"/>
      <c r="M414" s="109"/>
      <c r="N414" s="324"/>
      <c r="O414" s="109"/>
      <c r="P414" s="109"/>
      <c r="Q414" s="109"/>
      <c r="R414" s="324"/>
      <c r="S414" s="109"/>
      <c r="T414" s="109"/>
      <c r="U414" s="109"/>
      <c r="V414" s="324"/>
      <c r="W414" s="109"/>
      <c r="X414" s="109"/>
      <c r="Y414" s="109"/>
      <c r="Z414" s="324"/>
      <c r="AA414" s="110"/>
      <c r="AB414" s="110"/>
      <c r="AC414" s="110"/>
      <c r="AD414" s="110"/>
      <c r="AE414" s="110"/>
      <c r="AF414" s="110"/>
      <c r="AG414" s="110"/>
      <c r="AH414" s="110"/>
      <c r="AI414" s="110"/>
      <c r="AJ414" s="110"/>
      <c r="AK414" s="110"/>
      <c r="AL414" s="110"/>
      <c r="AM414" s="110"/>
      <c r="AN414" s="110"/>
      <c r="AO414" s="110"/>
      <c r="AP414" s="110"/>
      <c r="AQ414" s="110"/>
      <c r="AR414" s="110"/>
      <c r="AS414" s="110"/>
      <c r="AT414" s="110"/>
      <c r="AU414" s="110"/>
      <c r="AV414" s="110"/>
      <c r="AW414" s="110"/>
      <c r="AX414" s="110"/>
      <c r="AY414" s="110"/>
      <c r="AZ414" s="110"/>
      <c r="BA414" s="110"/>
      <c r="BB414" s="110"/>
      <c r="BC414" s="110"/>
      <c r="BD414" s="110"/>
      <c r="BE414" s="110"/>
      <c r="BF414" s="110"/>
      <c r="BG414" s="110"/>
      <c r="BH414" s="110"/>
      <c r="BI414" s="110"/>
      <c r="BJ414" s="110"/>
      <c r="BK414" s="110"/>
      <c r="BL414" s="110"/>
      <c r="BM414" s="110"/>
      <c r="BN414" s="110"/>
      <c r="BO414" s="110"/>
      <c r="BP414" s="110"/>
      <c r="BQ414" s="110"/>
      <c r="BR414" s="110"/>
      <c r="BS414" s="110"/>
      <c r="BT414" s="110"/>
      <c r="BU414" s="110"/>
      <c r="BV414" s="110"/>
      <c r="BW414" s="110"/>
      <c r="BX414" s="110"/>
      <c r="BY414" s="110"/>
      <c r="BZ414" s="110"/>
      <c r="CA414" s="110"/>
      <c r="CB414" s="110"/>
      <c r="CC414" s="110"/>
      <c r="CD414" s="110"/>
    </row>
    <row r="415" spans="1:82" s="5" customFormat="1" x14ac:dyDescent="0.35">
      <c r="A415" s="5" t="s">
        <v>229</v>
      </c>
      <c r="B415" s="69" t="s">
        <v>243</v>
      </c>
      <c r="C415" s="575">
        <f>D415+C$662</f>
        <v>130115</v>
      </c>
      <c r="D415" s="575">
        <f>E415+D$662</f>
        <v>127034</v>
      </c>
      <c r="E415" s="575">
        <f>F415+E$662</f>
        <v>124032</v>
      </c>
      <c r="F415" s="576">
        <v>120376</v>
      </c>
      <c r="G415" s="575">
        <f>H415+G$662</f>
        <v>139824</v>
      </c>
      <c r="H415" s="575">
        <f>I415+H$662</f>
        <v>136283</v>
      </c>
      <c r="I415" s="575">
        <f>J415+I$662</f>
        <v>132988</v>
      </c>
      <c r="J415" s="576">
        <v>129677</v>
      </c>
      <c r="K415" s="575">
        <f>L415+K$662</f>
        <v>133060</v>
      </c>
      <c r="L415" s="575">
        <f>M415+L$662</f>
        <v>129377</v>
      </c>
      <c r="M415" s="575">
        <f>N415+M$662</f>
        <v>126307</v>
      </c>
      <c r="N415" s="576">
        <v>122799</v>
      </c>
      <c r="O415" s="575">
        <f>P415+O$662</f>
        <v>54528</v>
      </c>
      <c r="P415" s="575">
        <f>Q415+P$662</f>
        <v>50962</v>
      </c>
      <c r="Q415" s="575">
        <f>R415+Q$662</f>
        <v>47274</v>
      </c>
      <c r="R415" s="576">
        <v>43283</v>
      </c>
      <c r="S415" s="575">
        <f>T415+S$662</f>
        <v>45464</v>
      </c>
      <c r="T415" s="575">
        <f>U415+T$662</f>
        <v>41188</v>
      </c>
      <c r="U415" s="575">
        <f>V415+U$662</f>
        <v>37187</v>
      </c>
      <c r="V415" s="576">
        <v>33863</v>
      </c>
      <c r="W415" s="575">
        <f>X415+W$662</f>
        <v>43471</v>
      </c>
      <c r="X415" s="575">
        <f>Y415+X$662</f>
        <v>39413</v>
      </c>
      <c r="Y415" s="575">
        <f>Z415+Y$662</f>
        <v>35395</v>
      </c>
      <c r="Z415" s="576">
        <v>33512</v>
      </c>
      <c r="AA415" s="575">
        <f t="shared" ref="AA415:BF415" si="1704">Z415-(AA$525/1000)</f>
        <v>30607</v>
      </c>
      <c r="AB415" s="575">
        <f t="shared" si="1704"/>
        <v>28173</v>
      </c>
      <c r="AC415" s="575">
        <f t="shared" si="1704"/>
        <v>25855</v>
      </c>
      <c r="AD415" s="575">
        <f t="shared" si="1704"/>
        <v>23035.679003508772</v>
      </c>
      <c r="AE415" s="575">
        <f t="shared" si="1704"/>
        <v>20049.886184409879</v>
      </c>
      <c r="AF415" s="575">
        <f t="shared" si="1704"/>
        <v>17420.605940725778</v>
      </c>
      <c r="AG415" s="575">
        <f t="shared" si="1704"/>
        <v>15147.838272456471</v>
      </c>
      <c r="AH415" s="575">
        <f t="shared" si="1704"/>
        <v>12239.446209862106</v>
      </c>
      <c r="AI415" s="575">
        <f t="shared" si="1704"/>
        <v>9723.8807845255942</v>
      </c>
      <c r="AJ415" s="575">
        <f t="shared" si="1704"/>
        <v>7508.6813801247863</v>
      </c>
      <c r="AK415" s="575">
        <f t="shared" si="1704"/>
        <v>5593.8479966596806</v>
      </c>
      <c r="AL415" s="575">
        <f t="shared" si="1704"/>
        <v>3143.4936153421049</v>
      </c>
      <c r="AM415" s="575">
        <f t="shared" si="1704"/>
        <v>-137.70413117284716</v>
      </c>
      <c r="AN415" s="575">
        <f t="shared" si="1704"/>
        <v>-3027.1170721337753</v>
      </c>
      <c r="AO415" s="575">
        <f t="shared" si="1704"/>
        <v>-5524.74520754068</v>
      </c>
      <c r="AP415" s="575">
        <f t="shared" si="1704"/>
        <v>-8720.8844107445602</v>
      </c>
      <c r="AQ415" s="575">
        <f t="shared" si="1704"/>
        <v>-13096.822281379398</v>
      </c>
      <c r="AR415" s="575">
        <f t="shared" si="1704"/>
        <v>-16950.260107759332</v>
      </c>
      <c r="AS415" s="575">
        <f t="shared" si="1704"/>
        <v>-20281.197889884359</v>
      </c>
      <c r="AT415" s="575">
        <f t="shared" si="1704"/>
        <v>-24543.698250911228</v>
      </c>
      <c r="AU415" s="575">
        <f t="shared" si="1704"/>
        <v>-29272.793512730193</v>
      </c>
      <c r="AV415" s="575">
        <f t="shared" si="1704"/>
        <v>-33437.2206835857</v>
      </c>
      <c r="AW415" s="575">
        <f t="shared" si="1704"/>
        <v>-37036.97976347775</v>
      </c>
      <c r="AX415" s="575">
        <f t="shared" si="1704"/>
        <v>-41643.482610811225</v>
      </c>
      <c r="AY415" s="575">
        <f t="shared" si="1704"/>
        <v>-46382.231159912895</v>
      </c>
      <c r="AZ415" s="575">
        <f t="shared" si="1704"/>
        <v>-50555.158986733768</v>
      </c>
      <c r="BA415" s="575">
        <f t="shared" si="1704"/>
        <v>-54162.266091273843</v>
      </c>
      <c r="BB415" s="575">
        <f t="shared" si="1704"/>
        <v>-58778.171983564549</v>
      </c>
      <c r="BC415" s="575">
        <f t="shared" si="1704"/>
        <v>-63090.025407436478</v>
      </c>
      <c r="BD415" s="575">
        <f t="shared" si="1704"/>
        <v>-66887.030661293844</v>
      </c>
      <c r="BE415" s="575">
        <f t="shared" si="1704"/>
        <v>-70169.18774513666</v>
      </c>
      <c r="BF415" s="575">
        <f t="shared" si="1704"/>
        <v>-74369.264921571215</v>
      </c>
      <c r="BG415" s="575">
        <f t="shared" ref="BG415:CD415" si="1705">BF415-(BG$525/1000)</f>
        <v>-79352.069600142073</v>
      </c>
      <c r="BH415" s="575">
        <f t="shared" si="1705"/>
        <v>-83739.912526047759</v>
      </c>
      <c r="BI415" s="575">
        <f t="shared" si="1705"/>
        <v>-87532.793699288261</v>
      </c>
      <c r="BJ415" s="575">
        <f t="shared" si="1705"/>
        <v>-92386.429049977873</v>
      </c>
      <c r="BK415" s="575">
        <f t="shared" si="1705"/>
        <v>-95962.649415501655</v>
      </c>
      <c r="BL415" s="575">
        <f t="shared" si="1705"/>
        <v>-99111.858394097217</v>
      </c>
      <c r="BM415" s="575">
        <f t="shared" si="1705"/>
        <v>-101834.05598576457</v>
      </c>
      <c r="BN415" s="575">
        <f t="shared" si="1705"/>
        <v>-105317.56993175788</v>
      </c>
      <c r="BO415" s="575">
        <f t="shared" si="1705"/>
        <v>-107180.18843894872</v>
      </c>
      <c r="BP415" s="575">
        <f t="shared" si="1705"/>
        <v>-108820.40473632573</v>
      </c>
      <c r="BQ415" s="575">
        <f t="shared" si="1705"/>
        <v>-110238.21882388891</v>
      </c>
      <c r="BR415" s="575">
        <f t="shared" si="1705"/>
        <v>-112052.55264079121</v>
      </c>
      <c r="BS415" s="575">
        <f t="shared" si="1705"/>
        <v>-115178.91548237564</v>
      </c>
      <c r="BT415" s="575">
        <f t="shared" si="1705"/>
        <v>-117931.98126824849</v>
      </c>
      <c r="BU415" s="575">
        <f t="shared" si="1705"/>
        <v>-120311.74999840977</v>
      </c>
      <c r="BV415" s="575">
        <f t="shared" si="1705"/>
        <v>-123357.06808447787</v>
      </c>
      <c r="BW415" s="575">
        <f t="shared" si="1705"/>
        <v>-126496.35772908197</v>
      </c>
      <c r="BX415" s="575">
        <f t="shared" si="1705"/>
        <v>-129260.80681910647</v>
      </c>
      <c r="BY415" s="575">
        <f t="shared" si="1705"/>
        <v>-131650.41535455137</v>
      </c>
      <c r="BZ415" s="575">
        <f t="shared" si="1705"/>
        <v>-134708.32514191122</v>
      </c>
      <c r="CA415" s="575">
        <f t="shared" si="1705"/>
        <v>-134932.85964833593</v>
      </c>
      <c r="CB415" s="575">
        <f t="shared" si="1705"/>
        <v>-135130.58406444127</v>
      </c>
      <c r="CC415" s="575">
        <f t="shared" si="1705"/>
        <v>-135301.49839022724</v>
      </c>
      <c r="CD415" s="575">
        <f t="shared" si="1705"/>
        <v>-135520.21228493788</v>
      </c>
    </row>
    <row r="416" spans="1:82" s="5" customFormat="1" x14ac:dyDescent="0.35">
      <c r="A416" s="5" t="s">
        <v>230</v>
      </c>
      <c r="B416" s="69" t="s">
        <v>227</v>
      </c>
      <c r="C416" s="577">
        <f t="shared" ref="C416" si="1706">D416</f>
        <v>1</v>
      </c>
      <c r="D416" s="577">
        <f t="shared" ref="D416:E416" si="1707">E416</f>
        <v>1</v>
      </c>
      <c r="E416" s="577">
        <f t="shared" si="1707"/>
        <v>1</v>
      </c>
      <c r="F416" s="578">
        <v>1</v>
      </c>
      <c r="G416" s="577">
        <f t="shared" ref="G416:I416" si="1708">H416</f>
        <v>1</v>
      </c>
      <c r="H416" s="577">
        <f t="shared" si="1708"/>
        <v>1</v>
      </c>
      <c r="I416" s="577">
        <f t="shared" si="1708"/>
        <v>1</v>
      </c>
      <c r="J416" s="578">
        <v>1</v>
      </c>
      <c r="K416" s="577">
        <f t="shared" ref="K416:M416" si="1709">L416</f>
        <v>1</v>
      </c>
      <c r="L416" s="577">
        <f t="shared" si="1709"/>
        <v>1</v>
      </c>
      <c r="M416" s="577">
        <f t="shared" si="1709"/>
        <v>1</v>
      </c>
      <c r="N416" s="578">
        <v>1</v>
      </c>
      <c r="O416" s="577">
        <f t="shared" ref="O416:Q416" si="1710">P416</f>
        <v>0.7</v>
      </c>
      <c r="P416" s="577">
        <f t="shared" si="1710"/>
        <v>0.7</v>
      </c>
      <c r="Q416" s="577">
        <f t="shared" si="1710"/>
        <v>0.7</v>
      </c>
      <c r="R416" s="578">
        <v>0.7</v>
      </c>
      <c r="S416" s="577">
        <f t="shared" ref="S416:U416" si="1711">T416</f>
        <v>0.6</v>
      </c>
      <c r="T416" s="577">
        <f t="shared" si="1711"/>
        <v>0.6</v>
      </c>
      <c r="U416" s="577">
        <f t="shared" si="1711"/>
        <v>0.6</v>
      </c>
      <c r="V416" s="578">
        <v>0.6</v>
      </c>
      <c r="W416" s="577">
        <f t="shared" ref="W416:Y416" si="1712">X416</f>
        <v>0.6</v>
      </c>
      <c r="X416" s="577">
        <f t="shared" si="1712"/>
        <v>0.6</v>
      </c>
      <c r="Y416" s="577">
        <f t="shared" si="1712"/>
        <v>0.6</v>
      </c>
      <c r="Z416" s="578">
        <v>0.6</v>
      </c>
      <c r="AA416" s="577">
        <f t="shared" ref="AA416:BF416" si="1713">IF(AA415&gt;0,AA417/AA415*g_troz,0)</f>
        <v>0.60132176222015676</v>
      </c>
      <c r="AB416" s="577">
        <f t="shared" si="1713"/>
        <v>0.58247171709926371</v>
      </c>
      <c r="AC416" s="577">
        <f t="shared" si="1713"/>
        <v>0.56497342200106571</v>
      </c>
      <c r="AD416" s="577">
        <f t="shared" si="1713"/>
        <v>0.53620867988146292</v>
      </c>
      <c r="AE416" s="577">
        <f t="shared" si="1713"/>
        <v>0.49692535317794395</v>
      </c>
      <c r="AF416" s="577">
        <f t="shared" si="1713"/>
        <v>0.45118250221385359</v>
      </c>
      <c r="AG416" s="577">
        <f t="shared" si="1713"/>
        <v>0.39884624691223214</v>
      </c>
      <c r="AH416" s="577">
        <f t="shared" si="1713"/>
        <v>0.3035222942304262</v>
      </c>
      <c r="AI416" s="577">
        <f t="shared" si="1713"/>
        <v>0.17508364110832664</v>
      </c>
      <c r="AJ416" s="577">
        <f t="shared" si="1713"/>
        <v>-9.2782029940729795E-3</v>
      </c>
      <c r="AK416" s="577">
        <f t="shared" si="1713"/>
        <v>-0.28630269857011498</v>
      </c>
      <c r="AL416" s="577">
        <f t="shared" si="1713"/>
        <v>-1.1330760350537972</v>
      </c>
      <c r="AM416" s="577">
        <f t="shared" si="1713"/>
        <v>0</v>
      </c>
      <c r="AN416" s="577">
        <f t="shared" si="1713"/>
        <v>0</v>
      </c>
      <c r="AO416" s="577">
        <f t="shared" si="1713"/>
        <v>0</v>
      </c>
      <c r="AP416" s="577">
        <f t="shared" si="1713"/>
        <v>0</v>
      </c>
      <c r="AQ416" s="577">
        <f t="shared" si="1713"/>
        <v>0</v>
      </c>
      <c r="AR416" s="577">
        <f t="shared" si="1713"/>
        <v>0</v>
      </c>
      <c r="AS416" s="577">
        <f t="shared" si="1713"/>
        <v>0</v>
      </c>
      <c r="AT416" s="577">
        <f t="shared" si="1713"/>
        <v>0</v>
      </c>
      <c r="AU416" s="577">
        <f t="shared" si="1713"/>
        <v>0</v>
      </c>
      <c r="AV416" s="577">
        <f t="shared" si="1713"/>
        <v>0</v>
      </c>
      <c r="AW416" s="577">
        <f t="shared" si="1713"/>
        <v>0</v>
      </c>
      <c r="AX416" s="577">
        <f t="shared" si="1713"/>
        <v>0</v>
      </c>
      <c r="AY416" s="577">
        <f t="shared" si="1713"/>
        <v>0</v>
      </c>
      <c r="AZ416" s="577">
        <f t="shared" si="1713"/>
        <v>0</v>
      </c>
      <c r="BA416" s="577">
        <f t="shared" si="1713"/>
        <v>0</v>
      </c>
      <c r="BB416" s="577">
        <f t="shared" si="1713"/>
        <v>0</v>
      </c>
      <c r="BC416" s="577">
        <f t="shared" si="1713"/>
        <v>0</v>
      </c>
      <c r="BD416" s="577">
        <f t="shared" si="1713"/>
        <v>0</v>
      </c>
      <c r="BE416" s="577">
        <f t="shared" si="1713"/>
        <v>0</v>
      </c>
      <c r="BF416" s="577">
        <f t="shared" si="1713"/>
        <v>0</v>
      </c>
      <c r="BG416" s="577">
        <f t="shared" ref="BG416:CD416" si="1714">IF(BG415&gt;0,BG417/BG415*g_troz,0)</f>
        <v>0</v>
      </c>
      <c r="BH416" s="577">
        <f t="shared" si="1714"/>
        <v>0</v>
      </c>
      <c r="BI416" s="577">
        <f t="shared" si="1714"/>
        <v>0</v>
      </c>
      <c r="BJ416" s="577">
        <f t="shared" si="1714"/>
        <v>0</v>
      </c>
      <c r="BK416" s="577">
        <f t="shared" si="1714"/>
        <v>0</v>
      </c>
      <c r="BL416" s="577">
        <f t="shared" si="1714"/>
        <v>0</v>
      </c>
      <c r="BM416" s="577">
        <f t="shared" si="1714"/>
        <v>0</v>
      </c>
      <c r="BN416" s="577">
        <f t="shared" si="1714"/>
        <v>0</v>
      </c>
      <c r="BO416" s="577">
        <f t="shared" si="1714"/>
        <v>0</v>
      </c>
      <c r="BP416" s="577">
        <f t="shared" si="1714"/>
        <v>0</v>
      </c>
      <c r="BQ416" s="577">
        <f t="shared" si="1714"/>
        <v>0</v>
      </c>
      <c r="BR416" s="577">
        <f t="shared" si="1714"/>
        <v>0</v>
      </c>
      <c r="BS416" s="577">
        <f t="shared" si="1714"/>
        <v>0</v>
      </c>
      <c r="BT416" s="577">
        <f t="shared" si="1714"/>
        <v>0</v>
      </c>
      <c r="BU416" s="577">
        <f t="shared" si="1714"/>
        <v>0</v>
      </c>
      <c r="BV416" s="577">
        <f t="shared" si="1714"/>
        <v>0</v>
      </c>
      <c r="BW416" s="577">
        <f t="shared" si="1714"/>
        <v>0</v>
      </c>
      <c r="BX416" s="577">
        <f t="shared" si="1714"/>
        <v>0</v>
      </c>
      <c r="BY416" s="577">
        <f t="shared" si="1714"/>
        <v>0</v>
      </c>
      <c r="BZ416" s="577">
        <f t="shared" si="1714"/>
        <v>0</v>
      </c>
      <c r="CA416" s="577">
        <f t="shared" si="1714"/>
        <v>0</v>
      </c>
      <c r="CB416" s="577">
        <f t="shared" si="1714"/>
        <v>0</v>
      </c>
      <c r="CC416" s="577">
        <f t="shared" si="1714"/>
        <v>0</v>
      </c>
      <c r="CD416" s="577">
        <f t="shared" si="1714"/>
        <v>0</v>
      </c>
    </row>
    <row r="417" spans="1:82" s="5" customFormat="1" x14ac:dyDescent="0.35">
      <c r="A417" s="5" t="s">
        <v>231</v>
      </c>
      <c r="B417" s="69" t="s">
        <v>228</v>
      </c>
      <c r="C417" s="575">
        <f>C415*C416/g_troz</f>
        <v>4183.2943897770301</v>
      </c>
      <c r="D417" s="575">
        <f>D415*D416/g_troz</f>
        <v>4084.237939599087</v>
      </c>
      <c r="E417" s="575">
        <f>E415*E416/g_troz</f>
        <v>3987.7213984000659</v>
      </c>
      <c r="F417" s="576">
        <v>3918</v>
      </c>
      <c r="G417" s="575">
        <f>G415*G416/g_troz</f>
        <v>4495.445988211839</v>
      </c>
      <c r="H417" s="575">
        <f>H415*H416/g_troz</f>
        <v>4381.600194612327</v>
      </c>
      <c r="I417" s="575">
        <f>I415*I416/g_troz</f>
        <v>4275.6634846686984</v>
      </c>
      <c r="J417" s="576">
        <v>4049</v>
      </c>
      <c r="K417" s="575">
        <f>K415*K416/g_troz</f>
        <v>4277.9783384216389</v>
      </c>
      <c r="L417" s="575">
        <f>L415*L416/g_troz</f>
        <v>4159.5671388093824</v>
      </c>
      <c r="M417" s="575">
        <f>M415*M416/g_troz</f>
        <v>4060.8643468436944</v>
      </c>
      <c r="N417" s="576">
        <v>3825</v>
      </c>
      <c r="O417" s="575">
        <f>O415*O416/g_troz</f>
        <v>1227.1811362259025</v>
      </c>
      <c r="P417" s="575">
        <f>P415*P416/g_troz</f>
        <v>1146.9264426412933</v>
      </c>
      <c r="Q417" s="575">
        <f>Q415*Q416/g_troz</f>
        <v>1063.9260752997234</v>
      </c>
      <c r="R417" s="576">
        <v>1006</v>
      </c>
      <c r="S417" s="575">
        <f>S415*S416/g_troz</f>
        <v>877.02092519766143</v>
      </c>
      <c r="T417" s="575">
        <f>T415*T416/g_troz</f>
        <v>794.5349698011895</v>
      </c>
      <c r="U417" s="575">
        <f>U415*U416/g_troz</f>
        <v>717.35388758854128</v>
      </c>
      <c r="V417" s="576">
        <v>675</v>
      </c>
      <c r="W417" s="575">
        <f>W415*W416/g_troz</f>
        <v>838.5750624508961</v>
      </c>
      <c r="X417" s="575">
        <f>X415*X416/g_troz</f>
        <v>760.2944247056007</v>
      </c>
      <c r="Y417" s="575">
        <f>Y415*Y416/g_troz</f>
        <v>682.78540487795249</v>
      </c>
      <c r="Z417" s="576">
        <v>663</v>
      </c>
      <c r="AA417" s="575">
        <f t="shared" ref="AA417:BF417" si="1715">Z417-(AA$532/1000/AA$531)</f>
        <v>591.72340425531911</v>
      </c>
      <c r="AB417" s="575">
        <f t="shared" si="1715"/>
        <v>527.59296947271037</v>
      </c>
      <c r="AC417" s="575">
        <f t="shared" si="1715"/>
        <v>469.63842401816493</v>
      </c>
      <c r="AD417" s="575">
        <f t="shared" si="1715"/>
        <v>397.12380413512398</v>
      </c>
      <c r="AE417" s="575">
        <f t="shared" si="1715"/>
        <v>320.32742954850175</v>
      </c>
      <c r="AF417" s="575">
        <f t="shared" si="1715"/>
        <v>252.70077133043142</v>
      </c>
      <c r="AG417" s="575">
        <f t="shared" si="1715"/>
        <v>194.24382948091301</v>
      </c>
      <c r="AH417" s="575">
        <f t="shared" si="1715"/>
        <v>119.43824857956848</v>
      </c>
      <c r="AI417" s="575">
        <f t="shared" si="1715"/>
        <v>54.736403406130876</v>
      </c>
      <c r="AJ417" s="575">
        <f t="shared" si="1715"/>
        <v>-2.2398483137619465</v>
      </c>
      <c r="AK417" s="575">
        <f t="shared" si="1715"/>
        <v>-51.490506580109979</v>
      </c>
      <c r="AL417" s="575">
        <f t="shared" si="1715"/>
        <v>-114.51508475376484</v>
      </c>
      <c r="AM417" s="575">
        <f t="shared" si="1715"/>
        <v>-198.90945050556923</v>
      </c>
      <c r="AN417" s="575">
        <f t="shared" si="1715"/>
        <v>-273.22687706312831</v>
      </c>
      <c r="AO417" s="575">
        <f t="shared" si="1715"/>
        <v>-337.46736442644209</v>
      </c>
      <c r="AP417" s="575">
        <f t="shared" si="1715"/>
        <v>-419.67397364265372</v>
      </c>
      <c r="AQ417" s="575">
        <f t="shared" si="1715"/>
        <v>-532.22570922572754</v>
      </c>
      <c r="AR417" s="575">
        <f t="shared" si="1715"/>
        <v>-631.3384316048523</v>
      </c>
      <c r="AS417" s="575">
        <f t="shared" si="1715"/>
        <v>-717.01214078002795</v>
      </c>
      <c r="AT417" s="575">
        <f t="shared" si="1715"/>
        <v>-826.64619586487595</v>
      </c>
      <c r="AU417" s="575">
        <f t="shared" si="1715"/>
        <v>-948.28135047418868</v>
      </c>
      <c r="AV417" s="575">
        <f t="shared" si="1715"/>
        <v>-1055.3929045331358</v>
      </c>
      <c r="AW417" s="575">
        <f t="shared" si="1715"/>
        <v>-1147.9808580417173</v>
      </c>
      <c r="AX417" s="575">
        <f t="shared" si="1715"/>
        <v>-1266.4628625315427</v>
      </c>
      <c r="AY417" s="575">
        <f t="shared" si="1715"/>
        <v>-1388.3463054552399</v>
      </c>
      <c r="AZ417" s="575">
        <f t="shared" si="1715"/>
        <v>-1495.6765014626747</v>
      </c>
      <c r="BA417" s="575">
        <f t="shared" si="1715"/>
        <v>-1588.453450553847</v>
      </c>
      <c r="BB417" s="575">
        <f t="shared" si="1715"/>
        <v>-1707.1773069759872</v>
      </c>
      <c r="BC417" s="575">
        <f t="shared" si="1715"/>
        <v>-1818.0807523135691</v>
      </c>
      <c r="BD417" s="575">
        <f t="shared" si="1715"/>
        <v>-1915.7419952227829</v>
      </c>
      <c r="BE417" s="575">
        <f t="shared" si="1715"/>
        <v>-2000.1610357036286</v>
      </c>
      <c r="BF417" s="575">
        <f t="shared" si="1715"/>
        <v>-2108.1895291982096</v>
      </c>
      <c r="BG417" s="575">
        <f t="shared" ref="BG417:CD417" si="1716">BF417-(BG$532/1000/BG$531)</f>
        <v>-2236.3502415355742</v>
      </c>
      <c r="BH417" s="575">
        <f t="shared" si="1716"/>
        <v>-2349.208182250567</v>
      </c>
      <c r="BI417" s="575">
        <f t="shared" si="1716"/>
        <v>-2446.7633513431879</v>
      </c>
      <c r="BJ417" s="575">
        <f t="shared" si="1716"/>
        <v>-2571.6017514204323</v>
      </c>
      <c r="BK417" s="575">
        <f t="shared" si="1716"/>
        <v>-2663.5842751368491</v>
      </c>
      <c r="BL417" s="575">
        <f t="shared" si="1716"/>
        <v>-2744.5838109468282</v>
      </c>
      <c r="BM417" s="575">
        <f t="shared" si="1716"/>
        <v>-2814.6003588503695</v>
      </c>
      <c r="BN417" s="575">
        <f t="shared" si="1716"/>
        <v>-2904.1984180870991</v>
      </c>
      <c r="BO417" s="575">
        <f t="shared" si="1716"/>
        <v>-2952.1060785500822</v>
      </c>
      <c r="BP417" s="575">
        <f t="shared" si="1716"/>
        <v>-2994.2934213458434</v>
      </c>
      <c r="BQ417" s="575">
        <f t="shared" si="1716"/>
        <v>-3030.7604464743827</v>
      </c>
      <c r="BR417" s="575">
        <f t="shared" si="1716"/>
        <v>-3077.4261958648767</v>
      </c>
      <c r="BS417" s="575">
        <f t="shared" si="1716"/>
        <v>-3157.8381153859618</v>
      </c>
      <c r="BT417" s="575">
        <f t="shared" si="1716"/>
        <v>-3228.6486116806491</v>
      </c>
      <c r="BU417" s="575">
        <f t="shared" si="1716"/>
        <v>-3289.857684748938</v>
      </c>
      <c r="BV417" s="575">
        <f t="shared" si="1716"/>
        <v>-3368.1850847537658</v>
      </c>
      <c r="BW417" s="575">
        <f t="shared" si="1716"/>
        <v>-3448.9294893691131</v>
      </c>
      <c r="BX417" s="575">
        <f t="shared" si="1716"/>
        <v>-3520.0327710453148</v>
      </c>
      <c r="BY417" s="575">
        <f t="shared" si="1716"/>
        <v>-3581.4949297823705</v>
      </c>
      <c r="BZ417" s="575">
        <f t="shared" si="1716"/>
        <v>-3660.146195864877</v>
      </c>
      <c r="CA417" s="575">
        <f t="shared" si="1716"/>
        <v>-3665.9213574744554</v>
      </c>
      <c r="CB417" s="575">
        <f t="shared" si="1716"/>
        <v>-3671.0069475485616</v>
      </c>
      <c r="CC417" s="575">
        <f t="shared" si="1716"/>
        <v>-3675.4029660871956</v>
      </c>
      <c r="CD417" s="575">
        <f t="shared" si="1716"/>
        <v>-3681.028418087099</v>
      </c>
    </row>
    <row r="418" spans="1:82" s="5" customFormat="1" x14ac:dyDescent="0.35">
      <c r="B418" s="69"/>
      <c r="C418" s="109"/>
      <c r="D418" s="109"/>
      <c r="E418" s="109"/>
      <c r="F418" s="318"/>
      <c r="G418" s="109"/>
      <c r="H418" s="109"/>
      <c r="I418" s="109"/>
      <c r="J418" s="318"/>
      <c r="K418" s="109"/>
      <c r="L418" s="109"/>
      <c r="M418" s="109"/>
      <c r="N418" s="318"/>
      <c r="O418" s="109"/>
      <c r="P418" s="109"/>
      <c r="Q418" s="109"/>
      <c r="R418" s="318"/>
      <c r="S418" s="109"/>
      <c r="T418" s="109"/>
      <c r="U418" s="109"/>
      <c r="V418" s="318"/>
      <c r="W418" s="109"/>
      <c r="X418" s="109"/>
      <c r="Y418" s="109"/>
      <c r="Z418" s="318"/>
      <c r="AA418" s="110"/>
      <c r="AB418" s="110"/>
      <c r="AC418" s="110"/>
      <c r="AD418" s="110"/>
      <c r="AE418" s="110"/>
      <c r="AF418" s="110"/>
      <c r="AG418" s="110"/>
      <c r="AH418" s="110"/>
      <c r="AI418" s="110"/>
      <c r="AJ418" s="110"/>
      <c r="AK418" s="110"/>
      <c r="AL418" s="110"/>
      <c r="AM418" s="110"/>
      <c r="AN418" s="110"/>
      <c r="AO418" s="110"/>
      <c r="AP418" s="110"/>
      <c r="AQ418" s="110"/>
      <c r="AR418" s="110"/>
      <c r="AS418" s="110"/>
      <c r="AT418" s="110"/>
      <c r="AU418" s="110"/>
      <c r="AV418" s="110"/>
      <c r="AW418" s="110"/>
      <c r="AX418" s="110"/>
      <c r="AY418" s="110"/>
      <c r="AZ418" s="110"/>
      <c r="BA418" s="110"/>
      <c r="BB418" s="110"/>
      <c r="BC418" s="110"/>
      <c r="BD418" s="110"/>
      <c r="BE418" s="110"/>
      <c r="BF418" s="110"/>
      <c r="BG418" s="110"/>
      <c r="BH418" s="110"/>
      <c r="BI418" s="110"/>
      <c r="BJ418" s="110"/>
      <c r="BK418" s="110"/>
      <c r="BL418" s="110"/>
      <c r="BM418" s="110"/>
      <c r="BN418" s="110"/>
      <c r="BO418" s="110"/>
      <c r="BP418" s="110"/>
      <c r="BQ418" s="110"/>
      <c r="BR418" s="110"/>
      <c r="BS418" s="110"/>
      <c r="BT418" s="110"/>
      <c r="BU418" s="110"/>
      <c r="BV418" s="110"/>
      <c r="BW418" s="110"/>
      <c r="BX418" s="110"/>
      <c r="BY418" s="110"/>
      <c r="BZ418" s="110"/>
      <c r="CA418" s="110"/>
      <c r="CB418" s="110"/>
      <c r="CC418" s="110"/>
      <c r="CD418" s="110"/>
    </row>
    <row r="419" spans="1:82" s="5" customFormat="1" x14ac:dyDescent="0.35">
      <c r="B419" s="70" t="s">
        <v>447</v>
      </c>
      <c r="C419" s="109"/>
      <c r="D419" s="109"/>
      <c r="E419" s="109"/>
      <c r="F419" s="318"/>
      <c r="G419" s="109"/>
      <c r="H419" s="109"/>
      <c r="I419" s="109"/>
      <c r="J419" s="318"/>
      <c r="K419" s="109"/>
      <c r="L419" s="109"/>
      <c r="M419" s="109"/>
      <c r="N419" s="318"/>
      <c r="O419" s="109"/>
      <c r="P419" s="109"/>
      <c r="Q419" s="109"/>
      <c r="R419" s="318"/>
      <c r="S419" s="109"/>
      <c r="T419" s="109"/>
      <c r="U419" s="109"/>
      <c r="V419" s="318"/>
      <c r="W419" s="109"/>
      <c r="X419" s="109"/>
      <c r="Y419" s="109"/>
      <c r="Z419" s="318"/>
      <c r="AA419" s="110"/>
      <c r="AB419" s="110"/>
      <c r="AC419" s="110"/>
      <c r="AD419" s="110"/>
      <c r="AE419" s="110"/>
      <c r="AF419" s="110"/>
      <c r="AG419" s="110"/>
      <c r="AH419" s="110"/>
      <c r="AI419" s="110"/>
      <c r="AJ419" s="110"/>
      <c r="AK419" s="110"/>
      <c r="AL419" s="110"/>
      <c r="AM419" s="110"/>
      <c r="AN419" s="110"/>
      <c r="AO419" s="110"/>
      <c r="AP419" s="110"/>
      <c r="AQ419" s="110"/>
      <c r="AR419" s="110"/>
      <c r="AS419" s="110"/>
      <c r="AT419" s="110"/>
      <c r="AU419" s="110"/>
      <c r="AV419" s="110"/>
      <c r="AW419" s="110"/>
      <c r="AX419" s="110"/>
      <c r="AY419" s="110"/>
      <c r="AZ419" s="110"/>
      <c r="BA419" s="110"/>
      <c r="BB419" s="110"/>
      <c r="BC419" s="110"/>
      <c r="BD419" s="110"/>
      <c r="BE419" s="110"/>
      <c r="BF419" s="110"/>
      <c r="BG419" s="110"/>
      <c r="BH419" s="110"/>
      <c r="BI419" s="110"/>
      <c r="BJ419" s="110"/>
      <c r="BK419" s="110"/>
      <c r="BL419" s="110"/>
      <c r="BM419" s="110"/>
      <c r="BN419" s="110"/>
      <c r="BO419" s="110"/>
      <c r="BP419" s="110"/>
      <c r="BQ419" s="110"/>
      <c r="BR419" s="110"/>
      <c r="BS419" s="110"/>
      <c r="BT419" s="110"/>
      <c r="BU419" s="110"/>
      <c r="BV419" s="110"/>
      <c r="BW419" s="110"/>
      <c r="BX419" s="110"/>
      <c r="BY419" s="110"/>
      <c r="BZ419" s="110"/>
      <c r="CA419" s="110"/>
      <c r="CB419" s="110"/>
      <c r="CC419" s="110"/>
      <c r="CD419" s="110"/>
    </row>
    <row r="420" spans="1:82" s="5" customFormat="1" x14ac:dyDescent="0.35">
      <c r="A420" s="5" t="s">
        <v>229</v>
      </c>
      <c r="B420" s="69" t="s">
        <v>249</v>
      </c>
      <c r="C420" s="575">
        <f t="shared" ref="C420:AA420" si="1717">C415+C410</f>
        <v>188297</v>
      </c>
      <c r="D420" s="575">
        <f t="shared" si="1717"/>
        <v>182135</v>
      </c>
      <c r="E420" s="575">
        <f t="shared" si="1717"/>
        <v>176131</v>
      </c>
      <c r="F420" s="575">
        <f>F415+F410</f>
        <v>168819</v>
      </c>
      <c r="G420" s="575">
        <f t="shared" si="1717"/>
        <v>209954</v>
      </c>
      <c r="H420" s="575">
        <f t="shared" si="1717"/>
        <v>202872</v>
      </c>
      <c r="I420" s="575">
        <f t="shared" si="1717"/>
        <v>196282</v>
      </c>
      <c r="J420" s="575">
        <f t="shared" si="1717"/>
        <v>189660</v>
      </c>
      <c r="K420" s="575">
        <f t="shared" si="1717"/>
        <v>201051</v>
      </c>
      <c r="L420" s="575">
        <f t="shared" si="1717"/>
        <v>193685</v>
      </c>
      <c r="M420" s="575">
        <f t="shared" si="1717"/>
        <v>187545</v>
      </c>
      <c r="N420" s="575">
        <f t="shared" si="1717"/>
        <v>180529</v>
      </c>
      <c r="O420" s="575">
        <f t="shared" si="1717"/>
        <v>307083</v>
      </c>
      <c r="P420" s="575">
        <f t="shared" si="1717"/>
        <v>299951</v>
      </c>
      <c r="Q420" s="575">
        <f t="shared" si="1717"/>
        <v>292575</v>
      </c>
      <c r="R420" s="575">
        <f t="shared" si="1717"/>
        <v>284593</v>
      </c>
      <c r="S420" s="575">
        <f t="shared" si="1717"/>
        <v>301058</v>
      </c>
      <c r="T420" s="575">
        <f t="shared" si="1717"/>
        <v>292506</v>
      </c>
      <c r="U420" s="575">
        <f t="shared" si="1717"/>
        <v>284504</v>
      </c>
      <c r="V420" s="575">
        <f t="shared" si="1717"/>
        <v>277856</v>
      </c>
      <c r="W420" s="575">
        <f t="shared" si="1717"/>
        <v>288280</v>
      </c>
      <c r="X420" s="575">
        <f t="shared" si="1717"/>
        <v>280164</v>
      </c>
      <c r="Y420" s="575">
        <f t="shared" si="1717"/>
        <v>272128</v>
      </c>
      <c r="Z420" s="575">
        <f t="shared" si="1717"/>
        <v>268362</v>
      </c>
      <c r="AA420" s="575">
        <f t="shared" si="1717"/>
        <v>262552</v>
      </c>
      <c r="AB420" s="575">
        <f t="shared" ref="AB420:CD420" si="1718">AB415+AB410</f>
        <v>257684</v>
      </c>
      <c r="AC420" s="575">
        <f t="shared" si="1718"/>
        <v>253048</v>
      </c>
      <c r="AD420" s="575">
        <f t="shared" si="1718"/>
        <v>247409.35800701752</v>
      </c>
      <c r="AE420" s="575">
        <f t="shared" si="1718"/>
        <v>241437.77236881974</v>
      </c>
      <c r="AF420" s="575">
        <f t="shared" si="1718"/>
        <v>236179.21188145154</v>
      </c>
      <c r="AG420" s="575">
        <f t="shared" si="1718"/>
        <v>231633.67654491292</v>
      </c>
      <c r="AH420" s="575">
        <f t="shared" si="1718"/>
        <v>225816.8924197242</v>
      </c>
      <c r="AI420" s="575">
        <f t="shared" si="1718"/>
        <v>220785.76156905119</v>
      </c>
      <c r="AJ420" s="575">
        <f t="shared" si="1718"/>
        <v>216355.36276024958</v>
      </c>
      <c r="AK420" s="575">
        <f t="shared" si="1718"/>
        <v>212525.69599331939</v>
      </c>
      <c r="AL420" s="575">
        <f t="shared" si="1718"/>
        <v>207624.98723068423</v>
      </c>
      <c r="AM420" s="575">
        <f t="shared" si="1718"/>
        <v>201062.59173765432</v>
      </c>
      <c r="AN420" s="575">
        <f t="shared" si="1718"/>
        <v>195283.76585573246</v>
      </c>
      <c r="AO420" s="575">
        <f t="shared" si="1718"/>
        <v>190288.50958491865</v>
      </c>
      <c r="AP420" s="575">
        <f t="shared" si="1718"/>
        <v>183896.23117851091</v>
      </c>
      <c r="AQ420" s="575">
        <f t="shared" si="1718"/>
        <v>175144.35543724123</v>
      </c>
      <c r="AR420" s="575">
        <f t="shared" si="1718"/>
        <v>167437.47978448137</v>
      </c>
      <c r="AS420" s="575">
        <f t="shared" si="1718"/>
        <v>160775.60422023133</v>
      </c>
      <c r="AT420" s="575">
        <f t="shared" si="1718"/>
        <v>152250.60349817757</v>
      </c>
      <c r="AU420" s="575">
        <f t="shared" si="1718"/>
        <v>142792.41297453965</v>
      </c>
      <c r="AV420" s="575">
        <f t="shared" si="1718"/>
        <v>134463.55863282862</v>
      </c>
      <c r="AW420" s="575">
        <f t="shared" si="1718"/>
        <v>127264.04047304453</v>
      </c>
      <c r="AX420" s="575">
        <f t="shared" si="1718"/>
        <v>118051.03477837759</v>
      </c>
      <c r="AY420" s="575">
        <f t="shared" si="1718"/>
        <v>108573.53768017425</v>
      </c>
      <c r="AZ420" s="575">
        <f t="shared" si="1718"/>
        <v>100227.68202653251</v>
      </c>
      <c r="BA420" s="575">
        <f t="shared" si="1718"/>
        <v>93013.467817452358</v>
      </c>
      <c r="BB420" s="575">
        <f t="shared" si="1718"/>
        <v>83781.656032870946</v>
      </c>
      <c r="BC420" s="575">
        <f t="shared" si="1718"/>
        <v>75157.949185127101</v>
      </c>
      <c r="BD420" s="575">
        <f t="shared" si="1718"/>
        <v>67563.938677412356</v>
      </c>
      <c r="BE420" s="575">
        <f t="shared" si="1718"/>
        <v>60999.624509726724</v>
      </c>
      <c r="BF420" s="575">
        <f t="shared" si="1718"/>
        <v>52599.470156857613</v>
      </c>
      <c r="BG420" s="575">
        <f t="shared" si="1718"/>
        <v>42633.860799715898</v>
      </c>
      <c r="BH420" s="575">
        <f t="shared" si="1718"/>
        <v>33858.174947904525</v>
      </c>
      <c r="BI420" s="575">
        <f t="shared" si="1718"/>
        <v>26272.412601423523</v>
      </c>
      <c r="BJ420" s="575">
        <f t="shared" si="1718"/>
        <v>16565.141900044298</v>
      </c>
      <c r="BK420" s="575">
        <f t="shared" si="1718"/>
        <v>9412.7011689967476</v>
      </c>
      <c r="BL420" s="575">
        <f t="shared" si="1718"/>
        <v>3114.2832118056249</v>
      </c>
      <c r="BM420" s="575">
        <f t="shared" si="1718"/>
        <v>-2330.1119715290843</v>
      </c>
      <c r="BN420" s="575">
        <f t="shared" si="1718"/>
        <v>-9297.1398635157093</v>
      </c>
      <c r="BO420" s="575">
        <f t="shared" si="1718"/>
        <v>-13022.37687789739</v>
      </c>
      <c r="BP420" s="575">
        <f t="shared" si="1718"/>
        <v>-16302.809472651395</v>
      </c>
      <c r="BQ420" s="575">
        <f t="shared" si="1718"/>
        <v>-19138.437647777755</v>
      </c>
      <c r="BR420" s="575">
        <f t="shared" si="1718"/>
        <v>-22767.105281582364</v>
      </c>
      <c r="BS420" s="575">
        <f t="shared" si="1718"/>
        <v>-29019.830964751221</v>
      </c>
      <c r="BT420" s="575">
        <f t="shared" si="1718"/>
        <v>-34525.962536496925</v>
      </c>
      <c r="BU420" s="575">
        <f t="shared" si="1718"/>
        <v>-39285.499996819475</v>
      </c>
      <c r="BV420" s="575">
        <f t="shared" si="1718"/>
        <v>-45376.13616895568</v>
      </c>
      <c r="BW420" s="575">
        <f t="shared" si="1718"/>
        <v>-51654.715458163875</v>
      </c>
      <c r="BX420" s="575">
        <f t="shared" si="1718"/>
        <v>-57183.613638212875</v>
      </c>
      <c r="BY420" s="575">
        <f t="shared" si="1718"/>
        <v>-61962.83070910268</v>
      </c>
      <c r="BZ420" s="575">
        <f t="shared" si="1718"/>
        <v>-68078.650283822368</v>
      </c>
      <c r="CA420" s="575">
        <f t="shared" si="1718"/>
        <v>-68527.719296671785</v>
      </c>
      <c r="CB420" s="575">
        <f t="shared" si="1718"/>
        <v>-68923.168128882462</v>
      </c>
      <c r="CC420" s="575">
        <f t="shared" si="1718"/>
        <v>-69264.996780454399</v>
      </c>
      <c r="CD420" s="575">
        <f t="shared" si="1718"/>
        <v>-69702.424569875686</v>
      </c>
    </row>
    <row r="421" spans="1:82" s="5" customFormat="1" x14ac:dyDescent="0.35">
      <c r="A421" s="5" t="s">
        <v>230</v>
      </c>
      <c r="B421" s="69" t="s">
        <v>227</v>
      </c>
      <c r="C421" s="577">
        <f t="shared" ref="C421" si="1719">AVERAGE(C411,C416)</f>
        <v>1</v>
      </c>
      <c r="D421" s="577">
        <f t="shared" ref="D421:E421" si="1720">AVERAGE(D411,D416)</f>
        <v>1</v>
      </c>
      <c r="E421" s="577">
        <f t="shared" si="1720"/>
        <v>1</v>
      </c>
      <c r="F421" s="577">
        <f>AVERAGE(F411,F416)</f>
        <v>1</v>
      </c>
      <c r="G421" s="577">
        <f t="shared" ref="G421:I421" si="1721">AVERAGE(G411,G416)</f>
        <v>1</v>
      </c>
      <c r="H421" s="577">
        <f t="shared" si="1721"/>
        <v>1</v>
      </c>
      <c r="I421" s="577">
        <f t="shared" si="1721"/>
        <v>1</v>
      </c>
      <c r="J421" s="577">
        <f>AVERAGE(J411,J416)</f>
        <v>1</v>
      </c>
      <c r="K421" s="577">
        <f t="shared" ref="K421:M421" si="1722">AVERAGE(K411,K416)</f>
        <v>1</v>
      </c>
      <c r="L421" s="577">
        <f t="shared" si="1722"/>
        <v>1</v>
      </c>
      <c r="M421" s="577">
        <f t="shared" si="1722"/>
        <v>1</v>
      </c>
      <c r="N421" s="577">
        <f>AVERAGE(N411,N416)</f>
        <v>1</v>
      </c>
      <c r="O421" s="577">
        <f t="shared" ref="O421:Q421" si="1723">AVERAGE(O411,O416)</f>
        <v>0.85</v>
      </c>
      <c r="P421" s="577">
        <f t="shared" si="1723"/>
        <v>0.85</v>
      </c>
      <c r="Q421" s="577">
        <f t="shared" si="1723"/>
        <v>0.85</v>
      </c>
      <c r="R421" s="577">
        <f>AVERAGE(R411,R416)</f>
        <v>0.85</v>
      </c>
      <c r="S421" s="577">
        <f t="shared" ref="S421:U421" si="1724">AVERAGE(S411,S416)</f>
        <v>0.75</v>
      </c>
      <c r="T421" s="577">
        <f t="shared" si="1724"/>
        <v>0.75</v>
      </c>
      <c r="U421" s="577">
        <f t="shared" si="1724"/>
        <v>0.75</v>
      </c>
      <c r="V421" s="577">
        <f>AVERAGE(V411,V416)</f>
        <v>0.75</v>
      </c>
      <c r="W421" s="577">
        <f t="shared" ref="W421:Y421" si="1725">AVERAGE(W411,W416)</f>
        <v>0.75</v>
      </c>
      <c r="X421" s="577">
        <f t="shared" si="1725"/>
        <v>0.75</v>
      </c>
      <c r="Y421" s="577">
        <f t="shared" si="1725"/>
        <v>0.75</v>
      </c>
      <c r="Z421" s="577">
        <f>AVERAGE(Z411,Z416)</f>
        <v>0.75</v>
      </c>
      <c r="AA421" s="577">
        <f>AVERAGE(AA411,AA416)</f>
        <v>0.76703692183411287</v>
      </c>
      <c r="AB421" s="577">
        <f t="shared" ref="AB421:CD421" si="1726">AVERAGE(AB411,AB416)</f>
        <v>0.75821239135424157</v>
      </c>
      <c r="AC421" s="577">
        <f t="shared" si="1726"/>
        <v>0.75026061728514004</v>
      </c>
      <c r="AD421" s="577">
        <f t="shared" si="1726"/>
        <v>0.73672984520901208</v>
      </c>
      <c r="AE421" s="577">
        <f t="shared" si="1726"/>
        <v>0.71801371371163047</v>
      </c>
      <c r="AF421" s="577">
        <f t="shared" si="1726"/>
        <v>0.69597822868115267</v>
      </c>
      <c r="AG421" s="577">
        <f t="shared" si="1726"/>
        <v>0.67054905581913782</v>
      </c>
      <c r="AH421" s="577">
        <f t="shared" si="1726"/>
        <v>0.62385563725809501</v>
      </c>
      <c r="AI421" s="577">
        <f t="shared" si="1726"/>
        <v>0.56049557721209076</v>
      </c>
      <c r="AJ421" s="577">
        <f t="shared" si="1726"/>
        <v>0.46908846261250808</v>
      </c>
      <c r="AK421" s="577">
        <f t="shared" si="1726"/>
        <v>0.33125844910792512</v>
      </c>
      <c r="AL421" s="577">
        <f t="shared" si="1726"/>
        <v>-9.123654736312875E-2</v>
      </c>
      <c r="AM421" s="577">
        <f t="shared" si="1726"/>
        <v>0.47652949526752864</v>
      </c>
      <c r="AN421" s="577">
        <f t="shared" si="1726"/>
        <v>0.47764453903480203</v>
      </c>
      <c r="AO421" s="577">
        <f t="shared" si="1726"/>
        <v>0.47863490705385958</v>
      </c>
      <c r="AP421" s="577">
        <f t="shared" si="1726"/>
        <v>0.47993971378614952</v>
      </c>
      <c r="AQ421" s="577">
        <f t="shared" si="1726"/>
        <v>0.48179802781267683</v>
      </c>
      <c r="AR421" s="577">
        <f t="shared" si="1726"/>
        <v>0.48350748861891513</v>
      </c>
      <c r="AS421" s="577">
        <f t="shared" si="1726"/>
        <v>0.48504379239590301</v>
      </c>
      <c r="AT421" s="577">
        <f t="shared" si="1726"/>
        <v>0.48709419329799264</v>
      </c>
      <c r="AU421" s="577">
        <f t="shared" si="1726"/>
        <v>0.48948791801007119</v>
      </c>
      <c r="AV421" s="577">
        <f t="shared" si="1726"/>
        <v>0.4917074783881808</v>
      </c>
      <c r="AW421" s="577">
        <f t="shared" si="1726"/>
        <v>0.49371674666628773</v>
      </c>
      <c r="AX421" s="577">
        <f t="shared" si="1726"/>
        <v>0.49642007341424976</v>
      </c>
      <c r="AY421" s="577">
        <f t="shared" si="1726"/>
        <v>0.49936872441586294</v>
      </c>
      <c r="AZ421" s="577">
        <f t="shared" si="1726"/>
        <v>0.50211876223478269</v>
      </c>
      <c r="BA421" s="577">
        <f t="shared" si="1726"/>
        <v>0.50462157504896821</v>
      </c>
      <c r="BB421" s="577">
        <f t="shared" si="1726"/>
        <v>0.50800908856837002</v>
      </c>
      <c r="BC421" s="577">
        <f t="shared" si="1726"/>
        <v>0.5113778132077389</v>
      </c>
      <c r="BD421" s="577">
        <f t="shared" si="1726"/>
        <v>0.5145232136759762</v>
      </c>
      <c r="BE421" s="577">
        <f t="shared" si="1726"/>
        <v>0.51738885811209945</v>
      </c>
      <c r="BF421" s="577">
        <f t="shared" si="1726"/>
        <v>0.52127203662387867</v>
      </c>
      <c r="BG421" s="577">
        <f t="shared" si="1726"/>
        <v>0.52622568061780917</v>
      </c>
      <c r="BH421" s="577">
        <f t="shared" si="1726"/>
        <v>0.5309354379928104</v>
      </c>
      <c r="BI421" s="577">
        <f t="shared" si="1726"/>
        <v>0.53529923270674185</v>
      </c>
      <c r="BJ421" s="577">
        <f t="shared" si="1726"/>
        <v>0.54132661838884333</v>
      </c>
      <c r="BK421" s="577">
        <f t="shared" si="1726"/>
        <v>0.54612295005530354</v>
      </c>
      <c r="BL421" s="577">
        <f t="shared" si="1726"/>
        <v>0.55062445719490649</v>
      </c>
      <c r="BM421" s="577">
        <f t="shared" si="1726"/>
        <v>0.55474519370122544</v>
      </c>
      <c r="BN421" s="577">
        <f t="shared" si="1726"/>
        <v>0.56035917647500122</v>
      </c>
      <c r="BO421" s="577">
        <f t="shared" si="1726"/>
        <v>0.5635313824231668</v>
      </c>
      <c r="BP421" s="577">
        <f t="shared" si="1726"/>
        <v>0.56643058054670881</v>
      </c>
      <c r="BQ421" s="577">
        <f t="shared" si="1726"/>
        <v>0.56902079117788784</v>
      </c>
      <c r="BR421" s="577">
        <f t="shared" si="1726"/>
        <v>0.57245539498246856</v>
      </c>
      <c r="BS421" s="577">
        <f t="shared" si="1726"/>
        <v>0.57871310003728105</v>
      </c>
      <c r="BT421" s="577">
        <f t="shared" si="1726"/>
        <v>0.58461206187098624</v>
      </c>
      <c r="BU421" s="577">
        <f t="shared" si="1726"/>
        <v>0.59003418139450547</v>
      </c>
      <c r="BV421" s="577">
        <f t="shared" si="1726"/>
        <v>0.59745541265394675</v>
      </c>
      <c r="BW421" s="577">
        <f t="shared" si="1726"/>
        <v>0.60573783021463723</v>
      </c>
      <c r="BX421" s="577">
        <f t="shared" si="1726"/>
        <v>0.61362870016143245</v>
      </c>
      <c r="BY421" s="577">
        <f t="shared" si="1726"/>
        <v>0.6209540934566512</v>
      </c>
      <c r="BZ421" s="577">
        <f t="shared" si="1726"/>
        <v>0.63109458545781072</v>
      </c>
      <c r="CA421" s="577">
        <f t="shared" si="1726"/>
        <v>0.63187598142216528</v>
      </c>
      <c r="CB421" s="577">
        <f t="shared" si="1726"/>
        <v>0.63256846492099528</v>
      </c>
      <c r="CC421" s="577">
        <f t="shared" si="1726"/>
        <v>0.63317039387562013</v>
      </c>
      <c r="CD421" s="577">
        <f t="shared" si="1726"/>
        <v>0.63394522400507591</v>
      </c>
    </row>
    <row r="422" spans="1:82" s="5" customFormat="1" x14ac:dyDescent="0.35">
      <c r="A422" s="5" t="s">
        <v>231</v>
      </c>
      <c r="B422" s="69" t="s">
        <v>228</v>
      </c>
      <c r="C422" s="575">
        <f t="shared" ref="C422" si="1727">SUM(C412+C417)</f>
        <v>6053.8891266329429</v>
      </c>
      <c r="D422" s="575">
        <f t="shared" ref="D422:E422" si="1728">SUM(D412+D417)</f>
        <v>5855.7762262770575</v>
      </c>
      <c r="E422" s="575">
        <f t="shared" si="1728"/>
        <v>5662.7431438790154</v>
      </c>
      <c r="F422" s="575">
        <f>SUM(F412+F417)</f>
        <v>5512</v>
      </c>
      <c r="G422" s="575">
        <f t="shared" ref="G422:I422" si="1729">SUM(G412+G417)</f>
        <v>6750.1778450697193</v>
      </c>
      <c r="H422" s="575">
        <f t="shared" si="1729"/>
        <v>6522.4862578706961</v>
      </c>
      <c r="I422" s="575">
        <f t="shared" si="1729"/>
        <v>6310.6128379834381</v>
      </c>
      <c r="J422" s="575">
        <f>SUM(J412+J417)</f>
        <v>6002</v>
      </c>
      <c r="K422" s="575">
        <f t="shared" ref="K422:M422" si="1730">SUM(K412+K417)</f>
        <v>6463.9397483692246</v>
      </c>
      <c r="L422" s="575">
        <f t="shared" si="1730"/>
        <v>6227.1173491447107</v>
      </c>
      <c r="M422" s="575">
        <f t="shared" si="1730"/>
        <v>6029.7117652133347</v>
      </c>
      <c r="N422" s="575">
        <f>SUM(N412+N417)</f>
        <v>5724</v>
      </c>
      <c r="O422" s="575">
        <f t="shared" ref="O422:Q422" si="1731">SUM(O412+O417)</f>
        <v>9347.0129358657432</v>
      </c>
      <c r="P422" s="575">
        <f t="shared" si="1731"/>
        <v>9152.1086800174053</v>
      </c>
      <c r="Q422" s="575">
        <f t="shared" si="1731"/>
        <v>8950.5363593307356</v>
      </c>
      <c r="R422" s="575">
        <f>SUM(R412+R417)</f>
        <v>8640</v>
      </c>
      <c r="S422" s="575">
        <f t="shared" ref="S422:U422" si="1732">SUM(S412+S417)</f>
        <v>8272.8050518133714</v>
      </c>
      <c r="T422" s="575">
        <f t="shared" si="1732"/>
        <v>8066.590163322192</v>
      </c>
      <c r="U422" s="575">
        <f t="shared" si="1732"/>
        <v>7873.6374577905717</v>
      </c>
      <c r="V422" s="575">
        <f>SUM(V412+V417)</f>
        <v>7974</v>
      </c>
      <c r="W422" s="575">
        <f t="shared" ref="W422:Y422" si="1733">SUM(W412+W417)</f>
        <v>7922.2879674982196</v>
      </c>
      <c r="X422" s="575">
        <f t="shared" si="1733"/>
        <v>7726.58637313498</v>
      </c>
      <c r="Y422" s="575">
        <f t="shared" si="1733"/>
        <v>7532.8138235658598</v>
      </c>
      <c r="Z422" s="575">
        <f>SUM(Z412+Z417)</f>
        <v>7690</v>
      </c>
      <c r="AA422" s="575">
        <f t="shared" ref="AA422:CD422" si="1734">SUM(AA412+AA417)</f>
        <v>7547.4468085106382</v>
      </c>
      <c r="AB422" s="575">
        <f t="shared" si="1734"/>
        <v>7419.1859389454203</v>
      </c>
      <c r="AC422" s="575">
        <f t="shared" si="1734"/>
        <v>7303.2768480363302</v>
      </c>
      <c r="AD422" s="575">
        <f t="shared" si="1734"/>
        <v>7158.2476082702487</v>
      </c>
      <c r="AE422" s="575">
        <f t="shared" si="1734"/>
        <v>7004.6548590970042</v>
      </c>
      <c r="AF422" s="575">
        <f t="shared" si="1734"/>
        <v>6869.401542660863</v>
      </c>
      <c r="AG422" s="575">
        <f t="shared" si="1734"/>
        <v>6752.4876589618261</v>
      </c>
      <c r="AH422" s="575">
        <f t="shared" si="1734"/>
        <v>6602.8764971591372</v>
      </c>
      <c r="AI422" s="575">
        <f t="shared" si="1734"/>
        <v>6473.4728068122622</v>
      </c>
      <c r="AJ422" s="575">
        <f t="shared" si="1734"/>
        <v>6359.5203033724765</v>
      </c>
      <c r="AK422" s="575">
        <f t="shared" si="1734"/>
        <v>6261.0189868397802</v>
      </c>
      <c r="AL422" s="575">
        <f t="shared" si="1734"/>
        <v>6134.9698304924705</v>
      </c>
      <c r="AM422" s="575">
        <f t="shared" si="1734"/>
        <v>5966.1810989888618</v>
      </c>
      <c r="AN422" s="575">
        <f t="shared" si="1734"/>
        <v>5817.5462458737438</v>
      </c>
      <c r="AO422" s="575">
        <f t="shared" si="1734"/>
        <v>5689.0652711471157</v>
      </c>
      <c r="AP422" s="575">
        <f t="shared" si="1734"/>
        <v>5524.6520527146931</v>
      </c>
      <c r="AQ422" s="575">
        <f t="shared" si="1734"/>
        <v>5299.5485815485454</v>
      </c>
      <c r="AR422" s="575">
        <f t="shared" si="1734"/>
        <v>5101.3231367902963</v>
      </c>
      <c r="AS422" s="575">
        <f t="shared" si="1734"/>
        <v>4929.975718439945</v>
      </c>
      <c r="AT422" s="575">
        <f t="shared" si="1734"/>
        <v>4710.7076082702488</v>
      </c>
      <c r="AU422" s="575">
        <f t="shared" si="1734"/>
        <v>4467.4372990516231</v>
      </c>
      <c r="AV422" s="575">
        <f t="shared" si="1734"/>
        <v>4253.2141909337288</v>
      </c>
      <c r="AW422" s="575">
        <f t="shared" si="1734"/>
        <v>4068.0382839165659</v>
      </c>
      <c r="AX422" s="575">
        <f t="shared" si="1734"/>
        <v>3831.0742749369156</v>
      </c>
      <c r="AY422" s="575">
        <f t="shared" si="1734"/>
        <v>3587.3073890895216</v>
      </c>
      <c r="AZ422" s="575">
        <f t="shared" si="1734"/>
        <v>3372.6469970746521</v>
      </c>
      <c r="BA422" s="575">
        <f t="shared" si="1734"/>
        <v>3187.0930988923074</v>
      </c>
      <c r="BB422" s="575">
        <f t="shared" si="1734"/>
        <v>2949.6453860480269</v>
      </c>
      <c r="BC422" s="575">
        <f t="shared" si="1734"/>
        <v>2727.8384953728637</v>
      </c>
      <c r="BD422" s="575">
        <f t="shared" si="1734"/>
        <v>2532.5160095544361</v>
      </c>
      <c r="BE422" s="575">
        <f t="shared" si="1734"/>
        <v>2363.6779285927441</v>
      </c>
      <c r="BF422" s="575">
        <f t="shared" si="1734"/>
        <v>2147.6209416035822</v>
      </c>
      <c r="BG422" s="575">
        <f t="shared" si="1734"/>
        <v>1891.2995169288533</v>
      </c>
      <c r="BH422" s="575">
        <f t="shared" si="1734"/>
        <v>1665.5836354988678</v>
      </c>
      <c r="BI422" s="575">
        <f t="shared" si="1734"/>
        <v>1470.4732973136261</v>
      </c>
      <c r="BJ422" s="575">
        <f t="shared" si="1734"/>
        <v>1220.7964971591373</v>
      </c>
      <c r="BK422" s="575">
        <f t="shared" si="1734"/>
        <v>1036.8314497263036</v>
      </c>
      <c r="BL422" s="575">
        <f t="shared" si="1734"/>
        <v>874.83237810634546</v>
      </c>
      <c r="BM422" s="575">
        <f t="shared" si="1734"/>
        <v>734.79928229926281</v>
      </c>
      <c r="BN422" s="575">
        <f t="shared" si="1734"/>
        <v>555.60316382580368</v>
      </c>
      <c r="BO422" s="575">
        <f t="shared" si="1734"/>
        <v>459.78784289983741</v>
      </c>
      <c r="BP422" s="575">
        <f t="shared" si="1734"/>
        <v>375.41315730831502</v>
      </c>
      <c r="BQ422" s="575">
        <f t="shared" si="1734"/>
        <v>302.4791070512365</v>
      </c>
      <c r="BR422" s="575">
        <f t="shared" si="1734"/>
        <v>209.14760827024838</v>
      </c>
      <c r="BS422" s="575">
        <f t="shared" si="1734"/>
        <v>48.323769228078163</v>
      </c>
      <c r="BT422" s="575">
        <f t="shared" si="1734"/>
        <v>-93.297223361296346</v>
      </c>
      <c r="BU422" s="575">
        <f t="shared" si="1734"/>
        <v>-215.71536949787424</v>
      </c>
      <c r="BV422" s="575">
        <f t="shared" si="1734"/>
        <v>-372.37016950752968</v>
      </c>
      <c r="BW422" s="575">
        <f t="shared" si="1734"/>
        <v>-533.85897873822432</v>
      </c>
      <c r="BX422" s="575">
        <f t="shared" si="1734"/>
        <v>-676.06554209062779</v>
      </c>
      <c r="BY422" s="575">
        <f t="shared" si="1734"/>
        <v>-798.98985956473916</v>
      </c>
      <c r="BZ422" s="575">
        <f t="shared" si="1734"/>
        <v>-956.29239172975213</v>
      </c>
      <c r="CA422" s="575">
        <f t="shared" si="1734"/>
        <v>-967.84271494890891</v>
      </c>
      <c r="CB422" s="575">
        <f t="shared" si="1734"/>
        <v>-978.01389509712135</v>
      </c>
      <c r="CC422" s="575">
        <f t="shared" si="1734"/>
        <v>-986.80593217438945</v>
      </c>
      <c r="CD422" s="575">
        <f t="shared" si="1734"/>
        <v>-998.05683617419618</v>
      </c>
    </row>
    <row r="423" spans="1:82" s="5" customFormat="1" x14ac:dyDescent="0.35">
      <c r="B423" s="444"/>
      <c r="C423" s="375"/>
      <c r="D423" s="375"/>
      <c r="E423" s="375"/>
      <c r="F423" s="375"/>
      <c r="G423" s="375"/>
      <c r="H423" s="375"/>
      <c r="I423" s="375"/>
      <c r="J423" s="375"/>
      <c r="K423" s="375"/>
      <c r="L423" s="375"/>
      <c r="M423" s="375"/>
      <c r="N423" s="375"/>
      <c r="O423" s="375"/>
      <c r="P423" s="375"/>
      <c r="Q423" s="375"/>
      <c r="R423" s="375"/>
      <c r="S423" s="375"/>
      <c r="T423" s="375"/>
      <c r="U423" s="375"/>
      <c r="V423" s="375"/>
      <c r="W423" s="375"/>
      <c r="X423" s="375"/>
      <c r="Y423" s="375"/>
      <c r="Z423" s="375"/>
      <c r="AA423" s="375"/>
      <c r="AB423" s="375"/>
      <c r="AC423" s="375"/>
      <c r="AD423" s="375"/>
      <c r="AE423" s="375"/>
      <c r="AF423" s="375"/>
      <c r="AG423" s="375"/>
      <c r="AH423" s="375"/>
      <c r="AI423" s="375"/>
      <c r="AJ423" s="375"/>
      <c r="AK423" s="375"/>
      <c r="AL423" s="375"/>
      <c r="AM423" s="375"/>
      <c r="AN423" s="375"/>
      <c r="AO423" s="375"/>
      <c r="AP423" s="375"/>
      <c r="AQ423" s="375"/>
      <c r="AR423" s="375"/>
      <c r="AS423" s="375"/>
      <c r="AT423" s="375"/>
      <c r="AU423" s="375"/>
      <c r="AV423" s="375"/>
      <c r="AW423" s="375"/>
      <c r="AX423" s="375"/>
      <c r="AY423" s="375"/>
      <c r="AZ423" s="375"/>
      <c r="BA423" s="375"/>
      <c r="BB423" s="375"/>
      <c r="BC423" s="375"/>
      <c r="BD423" s="375"/>
      <c r="BE423" s="375"/>
      <c r="BF423" s="375"/>
      <c r="BG423" s="375"/>
      <c r="BH423" s="375"/>
      <c r="BI423" s="375"/>
      <c r="BJ423" s="375"/>
      <c r="BK423" s="375"/>
      <c r="BL423" s="375"/>
      <c r="BM423" s="375"/>
      <c r="BN423" s="375"/>
      <c r="BO423" s="375"/>
      <c r="BP423" s="375"/>
      <c r="BQ423" s="375"/>
      <c r="BR423" s="375"/>
      <c r="BS423" s="375"/>
      <c r="BT423" s="375"/>
      <c r="BU423" s="375"/>
      <c r="BV423" s="375"/>
      <c r="BW423" s="375"/>
      <c r="BX423" s="375"/>
      <c r="BY423" s="375"/>
      <c r="BZ423" s="375"/>
      <c r="CA423" s="375"/>
      <c r="CB423" s="375"/>
      <c r="CC423" s="375"/>
      <c r="CD423" s="375"/>
    </row>
    <row r="424" spans="1:82" s="5" customFormat="1" x14ac:dyDescent="0.35">
      <c r="B424" s="70" t="s">
        <v>170</v>
      </c>
      <c r="C424" s="318"/>
      <c r="D424" s="318"/>
      <c r="E424" s="318"/>
      <c r="F424" s="318"/>
      <c r="G424" s="318"/>
      <c r="H424" s="318"/>
      <c r="I424" s="318"/>
      <c r="J424" s="318"/>
      <c r="K424" s="318"/>
      <c r="L424" s="318"/>
      <c r="M424" s="318"/>
      <c r="N424" s="318"/>
      <c r="O424" s="318"/>
      <c r="P424" s="318"/>
      <c r="Q424" s="318"/>
      <c r="R424" s="318"/>
      <c r="S424" s="318"/>
      <c r="T424" s="318"/>
      <c r="U424" s="318"/>
      <c r="V424" s="318"/>
      <c r="W424" s="318"/>
      <c r="X424" s="318"/>
      <c r="Y424" s="318"/>
      <c r="Z424" s="318"/>
      <c r="AA424" s="110"/>
      <c r="AB424" s="110"/>
      <c r="AC424" s="110"/>
      <c r="AD424" s="110"/>
      <c r="AE424" s="110"/>
      <c r="AF424" s="110"/>
      <c r="AG424" s="110"/>
      <c r="AH424" s="110"/>
      <c r="AI424" s="110"/>
      <c r="AJ424" s="110"/>
      <c r="AK424" s="110"/>
      <c r="AL424" s="110"/>
      <c r="AM424" s="110"/>
      <c r="AN424" s="110"/>
      <c r="AO424" s="110"/>
      <c r="AP424" s="110"/>
      <c r="AQ424" s="110"/>
      <c r="AR424" s="110"/>
      <c r="AS424" s="110"/>
      <c r="AT424" s="110"/>
      <c r="AU424" s="110"/>
      <c r="AV424" s="110"/>
      <c r="AW424" s="110"/>
      <c r="AX424" s="110"/>
      <c r="AY424" s="110"/>
      <c r="AZ424" s="110"/>
      <c r="BA424" s="110"/>
      <c r="BB424" s="110"/>
      <c r="BC424" s="110"/>
      <c r="BD424" s="110"/>
      <c r="BE424" s="110"/>
      <c r="BF424" s="110"/>
      <c r="BG424" s="110"/>
      <c r="BH424" s="110"/>
      <c r="BI424" s="110"/>
      <c r="BJ424" s="110"/>
      <c r="BK424" s="110"/>
      <c r="BL424" s="110"/>
      <c r="BM424" s="110"/>
      <c r="BN424" s="110"/>
      <c r="BO424" s="110"/>
      <c r="BP424" s="110"/>
      <c r="BQ424" s="110"/>
      <c r="BR424" s="110"/>
      <c r="BS424" s="110"/>
      <c r="BT424" s="110"/>
      <c r="BU424" s="110"/>
      <c r="BV424" s="110"/>
      <c r="BW424" s="110"/>
      <c r="BX424" s="110"/>
      <c r="BY424" s="110"/>
      <c r="BZ424" s="110"/>
      <c r="CA424" s="110"/>
      <c r="CB424" s="110"/>
      <c r="CC424" s="110"/>
      <c r="CD424" s="110"/>
    </row>
    <row r="425" spans="1:82" s="5" customFormat="1" x14ac:dyDescent="0.35">
      <c r="A425" s="5" t="s">
        <v>229</v>
      </c>
      <c r="B425" s="69" t="s">
        <v>232</v>
      </c>
      <c r="C425" s="575">
        <f>D425+C$662</f>
        <v>26145</v>
      </c>
      <c r="D425" s="575">
        <f>E425+D$662</f>
        <v>23064</v>
      </c>
      <c r="E425" s="575">
        <f>F425+E$662</f>
        <v>20062</v>
      </c>
      <c r="F425" s="576">
        <v>16406</v>
      </c>
      <c r="G425" s="575">
        <f>H425+G$662</f>
        <v>20856</v>
      </c>
      <c r="H425" s="575">
        <f>I425+H$662</f>
        <v>17315</v>
      </c>
      <c r="I425" s="575">
        <f>J425+I$662</f>
        <v>14020</v>
      </c>
      <c r="J425" s="576">
        <v>10709</v>
      </c>
      <c r="K425" s="575">
        <f>L425+K$662</f>
        <v>19150</v>
      </c>
      <c r="L425" s="575">
        <f>M425+L$662</f>
        <v>15467</v>
      </c>
      <c r="M425" s="575">
        <f>N425+M$662</f>
        <v>12397</v>
      </c>
      <c r="N425" s="576">
        <v>8889</v>
      </c>
      <c r="O425" s="575">
        <f>P425+O$662</f>
        <v>91385</v>
      </c>
      <c r="P425" s="575">
        <f>Q425+P$662</f>
        <v>87819</v>
      </c>
      <c r="Q425" s="575">
        <f>R425+Q$662</f>
        <v>84131</v>
      </c>
      <c r="R425" s="576">
        <v>80140</v>
      </c>
      <c r="S425" s="575">
        <f>T425+S$662</f>
        <v>107155</v>
      </c>
      <c r="T425" s="575">
        <f>U425+T$662</f>
        <v>102879</v>
      </c>
      <c r="U425" s="575">
        <f>V425+U$662</f>
        <v>98878</v>
      </c>
      <c r="V425" s="576">
        <v>95554</v>
      </c>
      <c r="W425" s="575">
        <f>X425+W$662</f>
        <v>97697</v>
      </c>
      <c r="X425" s="575">
        <f>Y425+X$662</f>
        <v>93639</v>
      </c>
      <c r="Y425" s="575">
        <f>Z425+Y$662</f>
        <v>89621</v>
      </c>
      <c r="Z425" s="576">
        <v>87738</v>
      </c>
      <c r="AA425" s="575">
        <f t="shared" ref="AA425:BF425" si="1735">Z425-(AA$525/1000)</f>
        <v>84833</v>
      </c>
      <c r="AB425" s="575">
        <f t="shared" si="1735"/>
        <v>82399</v>
      </c>
      <c r="AC425" s="575">
        <f t="shared" si="1735"/>
        <v>80081</v>
      </c>
      <c r="AD425" s="575">
        <f t="shared" si="1735"/>
        <v>77261.679003508776</v>
      </c>
      <c r="AE425" s="575">
        <f t="shared" si="1735"/>
        <v>74275.886184409886</v>
      </c>
      <c r="AF425" s="575">
        <f t="shared" si="1735"/>
        <v>71646.605940725785</v>
      </c>
      <c r="AG425" s="575">
        <f t="shared" si="1735"/>
        <v>69373.838272456473</v>
      </c>
      <c r="AH425" s="575">
        <f t="shared" si="1735"/>
        <v>66465.446209862101</v>
      </c>
      <c r="AI425" s="575">
        <f t="shared" si="1735"/>
        <v>63949.880784525587</v>
      </c>
      <c r="AJ425" s="575">
        <f t="shared" si="1735"/>
        <v>61734.681380124777</v>
      </c>
      <c r="AK425" s="575">
        <f t="shared" si="1735"/>
        <v>59819.847996659671</v>
      </c>
      <c r="AL425" s="575">
        <f t="shared" si="1735"/>
        <v>57369.493615342093</v>
      </c>
      <c r="AM425" s="575">
        <f t="shared" si="1735"/>
        <v>54088.295868827139</v>
      </c>
      <c r="AN425" s="575">
        <f t="shared" si="1735"/>
        <v>51198.882927866209</v>
      </c>
      <c r="AO425" s="575">
        <f t="shared" si="1735"/>
        <v>48701.254792459302</v>
      </c>
      <c r="AP425" s="575">
        <f t="shared" si="1735"/>
        <v>45505.115589255423</v>
      </c>
      <c r="AQ425" s="575">
        <f t="shared" si="1735"/>
        <v>41129.177718620587</v>
      </c>
      <c r="AR425" s="575">
        <f t="shared" si="1735"/>
        <v>37275.739892240657</v>
      </c>
      <c r="AS425" s="575">
        <f t="shared" si="1735"/>
        <v>33944.802110115634</v>
      </c>
      <c r="AT425" s="575">
        <f t="shared" si="1735"/>
        <v>29682.301749088765</v>
      </c>
      <c r="AU425" s="575">
        <f t="shared" si="1735"/>
        <v>24953.206487269799</v>
      </c>
      <c r="AV425" s="575">
        <f t="shared" si="1735"/>
        <v>20788.779316414293</v>
      </c>
      <c r="AW425" s="575">
        <f t="shared" si="1735"/>
        <v>17189.020236522243</v>
      </c>
      <c r="AX425" s="575">
        <f t="shared" si="1735"/>
        <v>12582.517389188764</v>
      </c>
      <c r="AY425" s="575">
        <f t="shared" si="1735"/>
        <v>7843.7688400870929</v>
      </c>
      <c r="AZ425" s="575">
        <f t="shared" si="1735"/>
        <v>3670.8410132662184</v>
      </c>
      <c r="BA425" s="575">
        <f t="shared" si="1735"/>
        <v>63.733908726140271</v>
      </c>
      <c r="BB425" s="575">
        <f t="shared" si="1735"/>
        <v>-4552.171983564569</v>
      </c>
      <c r="BC425" s="575">
        <f t="shared" si="1735"/>
        <v>-8864.0254074364966</v>
      </c>
      <c r="BD425" s="575">
        <f t="shared" si="1735"/>
        <v>-12661.030661293866</v>
      </c>
      <c r="BE425" s="575">
        <f t="shared" si="1735"/>
        <v>-15943.187745136676</v>
      </c>
      <c r="BF425" s="575">
        <f t="shared" si="1735"/>
        <v>-20143.264921571234</v>
      </c>
      <c r="BG425" s="575">
        <f t="shared" ref="BG425:CD425" si="1736">BF425-(BG$525/1000)</f>
        <v>-25126.069600142095</v>
      </c>
      <c r="BH425" s="575">
        <f t="shared" si="1736"/>
        <v>-29513.912526047781</v>
      </c>
      <c r="BI425" s="575">
        <f t="shared" si="1736"/>
        <v>-33306.79369928829</v>
      </c>
      <c r="BJ425" s="575">
        <f t="shared" si="1736"/>
        <v>-38160.429049977894</v>
      </c>
      <c r="BK425" s="575">
        <f t="shared" si="1736"/>
        <v>-41736.64941550167</v>
      </c>
      <c r="BL425" s="575">
        <f t="shared" si="1736"/>
        <v>-44885.858394097231</v>
      </c>
      <c r="BM425" s="575">
        <f t="shared" si="1736"/>
        <v>-47608.055985764586</v>
      </c>
      <c r="BN425" s="575">
        <f t="shared" si="1736"/>
        <v>-51091.569931757891</v>
      </c>
      <c r="BO425" s="575">
        <f t="shared" si="1736"/>
        <v>-52954.188438948731</v>
      </c>
      <c r="BP425" s="575">
        <f t="shared" si="1736"/>
        <v>-54594.404736325741</v>
      </c>
      <c r="BQ425" s="575">
        <f t="shared" si="1736"/>
        <v>-56012.218823888921</v>
      </c>
      <c r="BR425" s="575">
        <f t="shared" si="1736"/>
        <v>-57826.552640791233</v>
      </c>
      <c r="BS425" s="575">
        <f t="shared" si="1736"/>
        <v>-60952.915482375662</v>
      </c>
      <c r="BT425" s="575">
        <f t="shared" si="1736"/>
        <v>-63705.981268248514</v>
      </c>
      <c r="BU425" s="575">
        <f t="shared" si="1736"/>
        <v>-66085.749998409796</v>
      </c>
      <c r="BV425" s="575">
        <f t="shared" si="1736"/>
        <v>-69131.068084477898</v>
      </c>
      <c r="BW425" s="575">
        <f t="shared" si="1736"/>
        <v>-72270.357729081996</v>
      </c>
      <c r="BX425" s="575">
        <f t="shared" si="1736"/>
        <v>-75034.806819106496</v>
      </c>
      <c r="BY425" s="575">
        <f t="shared" si="1736"/>
        <v>-77424.415354551398</v>
      </c>
      <c r="BZ425" s="575">
        <f t="shared" si="1736"/>
        <v>-80482.325141911235</v>
      </c>
      <c r="CA425" s="575">
        <f t="shared" si="1736"/>
        <v>-80706.859648335943</v>
      </c>
      <c r="CB425" s="575">
        <f t="shared" si="1736"/>
        <v>-80904.584064441282</v>
      </c>
      <c r="CC425" s="575">
        <f t="shared" si="1736"/>
        <v>-81075.498390227251</v>
      </c>
      <c r="CD425" s="575">
        <f t="shared" si="1736"/>
        <v>-81294.212284937894</v>
      </c>
    </row>
    <row r="426" spans="1:82" s="5" customFormat="1" x14ac:dyDescent="0.35">
      <c r="A426" s="5" t="s">
        <v>230</v>
      </c>
      <c r="B426" s="69" t="s">
        <v>233</v>
      </c>
      <c r="C426" s="577">
        <f t="shared" ref="C426" si="1737">D426</f>
        <v>1</v>
      </c>
      <c r="D426" s="577">
        <f t="shared" ref="D426:E426" si="1738">E426</f>
        <v>1</v>
      </c>
      <c r="E426" s="577">
        <f t="shared" si="1738"/>
        <v>1</v>
      </c>
      <c r="F426" s="578">
        <v>1</v>
      </c>
      <c r="G426" s="577">
        <f t="shared" ref="G426:I426" si="1739">H426</f>
        <v>1</v>
      </c>
      <c r="H426" s="577">
        <f t="shared" si="1739"/>
        <v>1</v>
      </c>
      <c r="I426" s="577">
        <f t="shared" si="1739"/>
        <v>1</v>
      </c>
      <c r="J426" s="578">
        <v>1</v>
      </c>
      <c r="K426" s="577">
        <f t="shared" ref="K426:M426" si="1740">L426</f>
        <v>1.1000000000000001</v>
      </c>
      <c r="L426" s="577">
        <f t="shared" si="1740"/>
        <v>1.1000000000000001</v>
      </c>
      <c r="M426" s="577">
        <f t="shared" si="1740"/>
        <v>1.1000000000000001</v>
      </c>
      <c r="N426" s="578">
        <v>1.1000000000000001</v>
      </c>
      <c r="O426" s="577">
        <f t="shared" ref="O426:Q426" si="1741">P426</f>
        <v>1.1000000000000001</v>
      </c>
      <c r="P426" s="577">
        <f t="shared" si="1741"/>
        <v>1.1000000000000001</v>
      </c>
      <c r="Q426" s="577">
        <f t="shared" si="1741"/>
        <v>1.1000000000000001</v>
      </c>
      <c r="R426" s="578">
        <v>1.1000000000000001</v>
      </c>
      <c r="S426" s="577">
        <f t="shared" ref="S426:U426" si="1742">T426</f>
        <v>1</v>
      </c>
      <c r="T426" s="577">
        <f t="shared" si="1742"/>
        <v>1</v>
      </c>
      <c r="U426" s="577">
        <f t="shared" si="1742"/>
        <v>1</v>
      </c>
      <c r="V426" s="578">
        <v>1</v>
      </c>
      <c r="W426" s="577">
        <f t="shared" ref="W426:Y426" si="1743">X426</f>
        <v>1</v>
      </c>
      <c r="X426" s="577">
        <f t="shared" si="1743"/>
        <v>1</v>
      </c>
      <c r="Y426" s="577">
        <f t="shared" si="1743"/>
        <v>1</v>
      </c>
      <c r="Z426" s="578">
        <v>1</v>
      </c>
      <c r="AA426" s="577">
        <f t="shared" ref="AA426:BF426" si="1744">IF(AA425&gt;0,AA427/AA425*g_troz,0)</f>
        <v>1.0004689813854553</v>
      </c>
      <c r="AB426" s="577">
        <f t="shared" si="1744"/>
        <v>1.0058144590035991</v>
      </c>
      <c r="AC426" s="577">
        <f t="shared" si="1744"/>
        <v>1.0124188977090391</v>
      </c>
      <c r="AD426" s="577">
        <f t="shared" si="1744"/>
        <v>1.0201701796652003</v>
      </c>
      <c r="AE426" s="577">
        <f t="shared" si="1744"/>
        <v>1.0290207309705317</v>
      </c>
      <c r="AF426" s="577">
        <f t="shared" si="1744"/>
        <v>1.0374253116960035</v>
      </c>
      <c r="AG426" s="577">
        <f t="shared" si="1744"/>
        <v>1.0452036411857486</v>
      </c>
      <c r="AH426" s="577">
        <f t="shared" si="1744"/>
        <v>1.0559332512976274</v>
      </c>
      <c r="AI426" s="577">
        <f t="shared" si="1744"/>
        <v>1.0660007733986863</v>
      </c>
      <c r="AJ426" s="577">
        <f t="shared" si="1744"/>
        <v>1.0755455664004465</v>
      </c>
      <c r="AK426" s="577">
        <f t="shared" si="1744"/>
        <v>1.0843657802070552</v>
      </c>
      <c r="AL426" s="577">
        <f t="shared" si="1744"/>
        <v>1.0965115547557922</v>
      </c>
      <c r="AM426" s="577">
        <f t="shared" si="1744"/>
        <v>1.114499051489648</v>
      </c>
      <c r="AN426" s="577">
        <f t="shared" si="1744"/>
        <v>1.1322478299263654</v>
      </c>
      <c r="AO426" s="577">
        <f t="shared" si="1744"/>
        <v>1.1492870526627881</v>
      </c>
      <c r="AP426" s="577">
        <f t="shared" si="1744"/>
        <v>1.1738198997445055</v>
      </c>
      <c r="AQ426" s="577">
        <f t="shared" si="1744"/>
        <v>1.2135924589549052</v>
      </c>
      <c r="AR426" s="577">
        <f t="shared" si="1744"/>
        <v>1.2563482253233167</v>
      </c>
      <c r="AS426" s="577">
        <f t="shared" si="1744"/>
        <v>1.3011287941009486</v>
      </c>
      <c r="AT426" s="577">
        <f t="shared" si="1744"/>
        <v>1.3730929457975678</v>
      </c>
      <c r="AU426" s="577">
        <f t="shared" si="1744"/>
        <v>1.4817046841701813</v>
      </c>
      <c r="AV426" s="577">
        <f t="shared" si="1744"/>
        <v>1.6182643862117649</v>
      </c>
      <c r="AW426" s="577">
        <f t="shared" si="1744"/>
        <v>1.7896269544958812</v>
      </c>
      <c r="AX426" s="577">
        <f t="shared" si="1744"/>
        <v>2.151932782707985</v>
      </c>
      <c r="AY426" s="577">
        <f t="shared" si="1744"/>
        <v>2.9686918743067774</v>
      </c>
      <c r="AZ426" s="577">
        <f t="shared" si="1744"/>
        <v>5.4340110307043465</v>
      </c>
      <c r="BA426" s="577">
        <f t="shared" si="1744"/>
        <v>267.70215753958109</v>
      </c>
      <c r="BB426" s="577">
        <f t="shared" si="1744"/>
        <v>0</v>
      </c>
      <c r="BC426" s="577">
        <f t="shared" si="1744"/>
        <v>0</v>
      </c>
      <c r="BD426" s="577">
        <f t="shared" si="1744"/>
        <v>0</v>
      </c>
      <c r="BE426" s="577">
        <f t="shared" si="1744"/>
        <v>0</v>
      </c>
      <c r="BF426" s="577">
        <f t="shared" si="1744"/>
        <v>0</v>
      </c>
      <c r="BG426" s="577">
        <f t="shared" ref="BG426:CD426" si="1745">IF(BG425&gt;0,BG427/BG425*g_troz,0)</f>
        <v>0</v>
      </c>
      <c r="BH426" s="577">
        <f t="shared" si="1745"/>
        <v>0</v>
      </c>
      <c r="BI426" s="577">
        <f t="shared" si="1745"/>
        <v>0</v>
      </c>
      <c r="BJ426" s="577">
        <f t="shared" si="1745"/>
        <v>0</v>
      </c>
      <c r="BK426" s="577">
        <f t="shared" si="1745"/>
        <v>0</v>
      </c>
      <c r="BL426" s="577">
        <f t="shared" si="1745"/>
        <v>0</v>
      </c>
      <c r="BM426" s="577">
        <f t="shared" si="1745"/>
        <v>0</v>
      </c>
      <c r="BN426" s="577">
        <f t="shared" si="1745"/>
        <v>0</v>
      </c>
      <c r="BO426" s="577">
        <f t="shared" si="1745"/>
        <v>0</v>
      </c>
      <c r="BP426" s="577">
        <f t="shared" si="1745"/>
        <v>0</v>
      </c>
      <c r="BQ426" s="577">
        <f t="shared" si="1745"/>
        <v>0</v>
      </c>
      <c r="BR426" s="577">
        <f t="shared" si="1745"/>
        <v>0</v>
      </c>
      <c r="BS426" s="577">
        <f t="shared" si="1745"/>
        <v>0</v>
      </c>
      <c r="BT426" s="577">
        <f t="shared" si="1745"/>
        <v>0</v>
      </c>
      <c r="BU426" s="577">
        <f t="shared" si="1745"/>
        <v>0</v>
      </c>
      <c r="BV426" s="577">
        <f t="shared" si="1745"/>
        <v>0</v>
      </c>
      <c r="BW426" s="577">
        <f t="shared" si="1745"/>
        <v>0</v>
      </c>
      <c r="BX426" s="577">
        <f t="shared" si="1745"/>
        <v>0</v>
      </c>
      <c r="BY426" s="577">
        <f t="shared" si="1745"/>
        <v>0</v>
      </c>
      <c r="BZ426" s="577">
        <f t="shared" si="1745"/>
        <v>0</v>
      </c>
      <c r="CA426" s="577">
        <f t="shared" si="1745"/>
        <v>0</v>
      </c>
      <c r="CB426" s="577">
        <f t="shared" si="1745"/>
        <v>0</v>
      </c>
      <c r="CC426" s="577">
        <f t="shared" si="1745"/>
        <v>0</v>
      </c>
      <c r="CD426" s="577">
        <f t="shared" si="1745"/>
        <v>0</v>
      </c>
    </row>
    <row r="427" spans="1:82" s="5" customFormat="1" x14ac:dyDescent="0.35">
      <c r="A427" s="5" t="s">
        <v>231</v>
      </c>
      <c r="B427" s="69" t="s">
        <v>234</v>
      </c>
      <c r="C427" s="575">
        <f>C425*C426/g_troz</f>
        <v>840.58126903677862</v>
      </c>
      <c r="D427" s="575">
        <f>D425*D426/g_troz</f>
        <v>741.52481885883572</v>
      </c>
      <c r="E427" s="575">
        <f>E425*E426/g_troz</f>
        <v>645.00827765981455</v>
      </c>
      <c r="F427" s="576">
        <v>524</v>
      </c>
      <c r="G427" s="575">
        <f>G425*G426/g_troz</f>
        <v>670.53597043530522</v>
      </c>
      <c r="H427" s="575">
        <f>H425*H426/g_troz</f>
        <v>556.69017683579352</v>
      </c>
      <c r="I427" s="575">
        <f>I425*I426/g_troz</f>
        <v>450.75346689216428</v>
      </c>
      <c r="J427" s="576">
        <v>360</v>
      </c>
      <c r="K427" s="575">
        <f>K425*K426/g_troz</f>
        <v>677.25547646814846</v>
      </c>
      <c r="L427" s="575">
        <f>L425*L426/g_troz</f>
        <v>547.00315689466595</v>
      </c>
      <c r="M427" s="575">
        <f>M425*M426/g_troz</f>
        <v>438.43008573240922</v>
      </c>
      <c r="N427" s="576">
        <v>311</v>
      </c>
      <c r="O427" s="575">
        <f>O425*O426/g_troz</f>
        <v>3231.9055726914753</v>
      </c>
      <c r="P427" s="575">
        <f>P425*P426/g_troz</f>
        <v>3105.7910542013751</v>
      </c>
      <c r="Q427" s="575">
        <f>Q425*Q426/g_troz</f>
        <v>2975.361905521765</v>
      </c>
      <c r="R427" s="576">
        <v>2882</v>
      </c>
      <c r="S427" s="575">
        <f>S425*S426/g_troz</f>
        <v>3445.1132485613311</v>
      </c>
      <c r="T427" s="575">
        <f>T425*T426/g_troz</f>
        <v>3307.6366562338781</v>
      </c>
      <c r="U427" s="575">
        <f>U425*U426/g_troz</f>
        <v>3179.0015192127976</v>
      </c>
      <c r="V427" s="576">
        <v>3048</v>
      </c>
      <c r="W427" s="575">
        <f>W425*W426/g_troz</f>
        <v>3141.031487515248</v>
      </c>
      <c r="X427" s="575">
        <f>X425*X426/g_troz</f>
        <v>3010.5637579397558</v>
      </c>
      <c r="Y427" s="575">
        <f>Y425*Y426/g_troz</f>
        <v>2881.3820582270082</v>
      </c>
      <c r="Z427" s="576">
        <v>2800</v>
      </c>
      <c r="AA427" s="575">
        <f t="shared" ref="AA427:BF427" si="1746">Z427-(AA$532/1000/AA$531)</f>
        <v>2728.7234042553191</v>
      </c>
      <c r="AB427" s="575">
        <f t="shared" si="1746"/>
        <v>2664.5929694727106</v>
      </c>
      <c r="AC427" s="575">
        <f t="shared" si="1746"/>
        <v>2606.6384240181651</v>
      </c>
      <c r="AD427" s="575">
        <f t="shared" si="1746"/>
        <v>2534.1238041351244</v>
      </c>
      <c r="AE427" s="575">
        <f t="shared" si="1746"/>
        <v>2457.3274295485021</v>
      </c>
      <c r="AF427" s="575">
        <f t="shared" si="1746"/>
        <v>2389.700771330432</v>
      </c>
      <c r="AG427" s="575">
        <f t="shared" si="1746"/>
        <v>2331.2438294809135</v>
      </c>
      <c r="AH427" s="575">
        <f t="shared" si="1746"/>
        <v>2256.4382485795691</v>
      </c>
      <c r="AI427" s="575">
        <f t="shared" si="1746"/>
        <v>2191.7364034061316</v>
      </c>
      <c r="AJ427" s="575">
        <f t="shared" si="1746"/>
        <v>2134.7601516862387</v>
      </c>
      <c r="AK427" s="575">
        <f t="shared" si="1746"/>
        <v>2085.5094934198905</v>
      </c>
      <c r="AL427" s="575">
        <f t="shared" si="1746"/>
        <v>2022.4849152462357</v>
      </c>
      <c r="AM427" s="575">
        <f t="shared" si="1746"/>
        <v>1938.0905494944313</v>
      </c>
      <c r="AN427" s="575">
        <f t="shared" si="1746"/>
        <v>1863.7731229368724</v>
      </c>
      <c r="AO427" s="575">
        <f t="shared" si="1746"/>
        <v>1799.5326355735585</v>
      </c>
      <c r="AP427" s="575">
        <f t="shared" si="1746"/>
        <v>1717.326026357347</v>
      </c>
      <c r="AQ427" s="575">
        <f t="shared" si="1746"/>
        <v>1604.7742907742731</v>
      </c>
      <c r="AR427" s="575">
        <f t="shared" si="1746"/>
        <v>1505.6615683951484</v>
      </c>
      <c r="AS427" s="575">
        <f t="shared" si="1746"/>
        <v>1419.9878592199727</v>
      </c>
      <c r="AT427" s="575">
        <f t="shared" si="1746"/>
        <v>1310.3538041351246</v>
      </c>
      <c r="AU427" s="575">
        <f t="shared" si="1746"/>
        <v>1188.7186495258118</v>
      </c>
      <c r="AV427" s="575">
        <f t="shared" si="1746"/>
        <v>1081.6070954668646</v>
      </c>
      <c r="AW427" s="575">
        <f t="shared" si="1746"/>
        <v>989.01914195828329</v>
      </c>
      <c r="AX427" s="575">
        <f t="shared" si="1746"/>
        <v>870.53713746845779</v>
      </c>
      <c r="AY427" s="575">
        <f t="shared" si="1746"/>
        <v>748.6536945447607</v>
      </c>
      <c r="AZ427" s="575">
        <f t="shared" si="1746"/>
        <v>641.32349853732592</v>
      </c>
      <c r="BA427" s="575">
        <f t="shared" si="1746"/>
        <v>548.54654944615345</v>
      </c>
      <c r="BB427" s="575">
        <f t="shared" si="1746"/>
        <v>429.82269302401335</v>
      </c>
      <c r="BC427" s="575">
        <f t="shared" si="1746"/>
        <v>318.91924768643162</v>
      </c>
      <c r="BD427" s="575">
        <f t="shared" si="1746"/>
        <v>221.25800477721782</v>
      </c>
      <c r="BE427" s="575">
        <f t="shared" si="1746"/>
        <v>136.83896429637201</v>
      </c>
      <c r="BF427" s="575">
        <f t="shared" si="1746"/>
        <v>28.810470801791183</v>
      </c>
      <c r="BG427" s="575">
        <f t="shared" ref="BG427:CD427" si="1747">BF427-(BG$532/1000/BG$531)</f>
        <v>-99.350241535573332</v>
      </c>
      <c r="BH427" s="575">
        <f t="shared" si="1747"/>
        <v>-212.20818225056595</v>
      </c>
      <c r="BI427" s="575">
        <f t="shared" si="1747"/>
        <v>-309.76335134318668</v>
      </c>
      <c r="BJ427" s="575">
        <f t="shared" si="1747"/>
        <v>-434.60175142043096</v>
      </c>
      <c r="BK427" s="575">
        <f t="shared" si="1747"/>
        <v>-526.58427513684774</v>
      </c>
      <c r="BL427" s="575">
        <f t="shared" si="1747"/>
        <v>-607.5838109468267</v>
      </c>
      <c r="BM427" s="575">
        <f t="shared" si="1747"/>
        <v>-677.60035885036791</v>
      </c>
      <c r="BN427" s="575">
        <f t="shared" si="1747"/>
        <v>-767.19841808709759</v>
      </c>
      <c r="BO427" s="575">
        <f t="shared" si="1747"/>
        <v>-815.10607855008072</v>
      </c>
      <c r="BP427" s="575">
        <f t="shared" si="1747"/>
        <v>-857.29342134584192</v>
      </c>
      <c r="BQ427" s="575">
        <f t="shared" si="1747"/>
        <v>-893.7604464743813</v>
      </c>
      <c r="BR427" s="575">
        <f t="shared" si="1747"/>
        <v>-940.42619586487535</v>
      </c>
      <c r="BS427" s="575">
        <f t="shared" si="1747"/>
        <v>-1020.8381153859607</v>
      </c>
      <c r="BT427" s="575">
        <f t="shared" si="1747"/>
        <v>-1091.6486116806477</v>
      </c>
      <c r="BU427" s="575">
        <f t="shared" si="1747"/>
        <v>-1152.8576847489364</v>
      </c>
      <c r="BV427" s="575">
        <f t="shared" si="1747"/>
        <v>-1231.1850847537642</v>
      </c>
      <c r="BW427" s="575">
        <f t="shared" si="1747"/>
        <v>-1311.9294893691117</v>
      </c>
      <c r="BX427" s="575">
        <f t="shared" si="1747"/>
        <v>-1383.0327710453132</v>
      </c>
      <c r="BY427" s="575">
        <f t="shared" si="1747"/>
        <v>-1444.4949297823687</v>
      </c>
      <c r="BZ427" s="575">
        <f t="shared" si="1747"/>
        <v>-1523.1461958648752</v>
      </c>
      <c r="CA427" s="575">
        <f t="shared" si="1747"/>
        <v>-1528.9213574744535</v>
      </c>
      <c r="CB427" s="575">
        <f t="shared" si="1747"/>
        <v>-1534.0069475485598</v>
      </c>
      <c r="CC427" s="575">
        <f t="shared" si="1747"/>
        <v>-1538.402966087194</v>
      </c>
      <c r="CD427" s="575">
        <f t="shared" si="1747"/>
        <v>-1544.0284180870974</v>
      </c>
    </row>
    <row r="428" spans="1:82" s="5" customFormat="1" x14ac:dyDescent="0.35">
      <c r="B428" s="70"/>
      <c r="C428" s="109"/>
      <c r="D428" s="109"/>
      <c r="E428" s="109"/>
      <c r="F428" s="324"/>
      <c r="G428" s="109"/>
      <c r="H428" s="109"/>
      <c r="I428" s="109"/>
      <c r="J428" s="324"/>
      <c r="K428" s="109"/>
      <c r="L428" s="109"/>
      <c r="M428" s="109"/>
      <c r="N428" s="324"/>
      <c r="O428" s="109"/>
      <c r="P428" s="109"/>
      <c r="Q428" s="109"/>
      <c r="R428" s="324"/>
      <c r="S428" s="109"/>
      <c r="T428" s="109"/>
      <c r="U428" s="109"/>
      <c r="V428" s="324"/>
      <c r="W428" s="109"/>
      <c r="X428" s="109"/>
      <c r="Y428" s="109"/>
      <c r="Z428" s="324"/>
      <c r="AA428" s="110"/>
      <c r="AB428" s="110"/>
      <c r="AC428" s="110"/>
      <c r="AD428" s="110"/>
      <c r="AE428" s="110"/>
      <c r="AF428" s="110"/>
      <c r="AG428" s="110"/>
      <c r="AH428" s="110"/>
      <c r="AI428" s="110"/>
      <c r="AJ428" s="110"/>
      <c r="AK428" s="110"/>
      <c r="AL428" s="110"/>
      <c r="AM428" s="110"/>
      <c r="AN428" s="110"/>
      <c r="AO428" s="110"/>
      <c r="AP428" s="110"/>
      <c r="AQ428" s="110"/>
      <c r="AR428" s="110"/>
      <c r="AS428" s="110"/>
      <c r="AT428" s="110"/>
      <c r="AU428" s="110"/>
      <c r="AV428" s="110"/>
      <c r="AW428" s="110"/>
      <c r="AX428" s="110"/>
      <c r="AY428" s="110"/>
      <c r="AZ428" s="110"/>
      <c r="BA428" s="110"/>
      <c r="BB428" s="110"/>
      <c r="BC428" s="110"/>
      <c r="BD428" s="110"/>
      <c r="BE428" s="110"/>
      <c r="BF428" s="110"/>
      <c r="BG428" s="110"/>
      <c r="BH428" s="110"/>
      <c r="BI428" s="110"/>
      <c r="BJ428" s="110"/>
      <c r="BK428" s="110"/>
      <c r="BL428" s="110"/>
      <c r="BM428" s="110"/>
      <c r="BN428" s="110"/>
      <c r="BO428" s="110"/>
      <c r="BP428" s="110"/>
      <c r="BQ428" s="110"/>
      <c r="BR428" s="110"/>
      <c r="BS428" s="110"/>
      <c r="BT428" s="110"/>
      <c r="BU428" s="110"/>
      <c r="BV428" s="110"/>
      <c r="BW428" s="110"/>
      <c r="BX428" s="110"/>
      <c r="BY428" s="110"/>
      <c r="BZ428" s="110"/>
      <c r="CA428" s="110"/>
      <c r="CB428" s="110"/>
      <c r="CC428" s="110"/>
      <c r="CD428" s="110"/>
    </row>
    <row r="429" spans="1:82" s="5" customFormat="1" x14ac:dyDescent="0.35">
      <c r="B429" s="70" t="s">
        <v>235</v>
      </c>
      <c r="C429" s="109"/>
      <c r="D429" s="109"/>
      <c r="E429" s="109"/>
      <c r="F429" s="324"/>
      <c r="G429" s="109"/>
      <c r="H429" s="109"/>
      <c r="I429" s="109"/>
      <c r="J429" s="324"/>
      <c r="K429" s="109"/>
      <c r="L429" s="109"/>
      <c r="M429" s="109"/>
      <c r="N429" s="324"/>
      <c r="O429" s="109"/>
      <c r="P429" s="109"/>
      <c r="Q429" s="109"/>
      <c r="R429" s="324"/>
      <c r="S429" s="109"/>
      <c r="T429" s="109"/>
      <c r="U429" s="109"/>
      <c r="V429" s="324"/>
      <c r="W429" s="109"/>
      <c r="X429" s="109"/>
      <c r="Y429" s="109"/>
      <c r="Z429" s="324"/>
      <c r="AA429" s="110"/>
      <c r="AB429" s="110"/>
      <c r="AC429" s="110"/>
      <c r="AD429" s="110"/>
      <c r="AE429" s="110"/>
      <c r="AF429" s="110"/>
      <c r="AG429" s="110"/>
      <c r="AH429" s="110"/>
      <c r="AI429" s="110"/>
      <c r="AJ429" s="110"/>
      <c r="AK429" s="110"/>
      <c r="AL429" s="110"/>
      <c r="AM429" s="110"/>
      <c r="AN429" s="110"/>
      <c r="AO429" s="110"/>
      <c r="AP429" s="110"/>
      <c r="AQ429" s="110"/>
      <c r="AR429" s="110"/>
      <c r="AS429" s="110"/>
      <c r="AT429" s="110"/>
      <c r="AU429" s="110"/>
      <c r="AV429" s="110"/>
      <c r="AW429" s="110"/>
      <c r="AX429" s="110"/>
      <c r="AY429" s="110"/>
      <c r="AZ429" s="110"/>
      <c r="BA429" s="110"/>
      <c r="BB429" s="110"/>
      <c r="BC429" s="110"/>
      <c r="BD429" s="110"/>
      <c r="BE429" s="110"/>
      <c r="BF429" s="110"/>
      <c r="BG429" s="110"/>
      <c r="BH429" s="110"/>
      <c r="BI429" s="110"/>
      <c r="BJ429" s="110"/>
      <c r="BK429" s="110"/>
      <c r="BL429" s="110"/>
      <c r="BM429" s="110"/>
      <c r="BN429" s="110"/>
      <c r="BO429" s="110"/>
      <c r="BP429" s="110"/>
      <c r="BQ429" s="110"/>
      <c r="BR429" s="110"/>
      <c r="BS429" s="110"/>
      <c r="BT429" s="110"/>
      <c r="BU429" s="110"/>
      <c r="BV429" s="110"/>
      <c r="BW429" s="110"/>
      <c r="BX429" s="110"/>
      <c r="BY429" s="110"/>
      <c r="BZ429" s="110"/>
      <c r="CA429" s="110"/>
      <c r="CB429" s="110"/>
      <c r="CC429" s="110"/>
      <c r="CD429" s="110"/>
    </row>
    <row r="430" spans="1:82" s="5" customFormat="1" x14ac:dyDescent="0.35">
      <c r="A430" s="5" t="s">
        <v>229</v>
      </c>
      <c r="B430" s="69" t="s">
        <v>236</v>
      </c>
      <c r="C430" s="575">
        <f>D430+C$662</f>
        <v>82291</v>
      </c>
      <c r="D430" s="575">
        <f>E430+D$662</f>
        <v>79210</v>
      </c>
      <c r="E430" s="575">
        <f>F430+E$662</f>
        <v>76208</v>
      </c>
      <c r="F430" s="576">
        <v>72552</v>
      </c>
      <c r="G430" s="575">
        <f>H430+G$662</f>
        <v>66149</v>
      </c>
      <c r="H430" s="575">
        <f>I430+H$662</f>
        <v>62608</v>
      </c>
      <c r="I430" s="575">
        <f>J430+I$662</f>
        <v>59313</v>
      </c>
      <c r="J430" s="576">
        <v>56002</v>
      </c>
      <c r="K430" s="575">
        <f>L430+K$662</f>
        <v>60656</v>
      </c>
      <c r="L430" s="575">
        <f>M430+L$662</f>
        <v>56973</v>
      </c>
      <c r="M430" s="575">
        <f>N430+M$662</f>
        <v>53903</v>
      </c>
      <c r="N430" s="576">
        <v>50395</v>
      </c>
      <c r="O430" s="575">
        <f>P430+O$662</f>
        <v>33211</v>
      </c>
      <c r="P430" s="575">
        <f>Q430+P$662</f>
        <v>29645</v>
      </c>
      <c r="Q430" s="575">
        <f>R430+Q$662</f>
        <v>25957</v>
      </c>
      <c r="R430" s="576">
        <v>21966</v>
      </c>
      <c r="S430" s="575">
        <f>T430+S$662</f>
        <v>39888</v>
      </c>
      <c r="T430" s="575">
        <f>U430+T$662</f>
        <v>35612</v>
      </c>
      <c r="U430" s="575">
        <f>V430+U$662</f>
        <v>31611</v>
      </c>
      <c r="V430" s="576">
        <v>28287</v>
      </c>
      <c r="W430" s="575">
        <f>X430+W$662</f>
        <v>38005</v>
      </c>
      <c r="X430" s="575">
        <f>Y430+X$662</f>
        <v>33947</v>
      </c>
      <c r="Y430" s="575">
        <f>Z430+Y$662</f>
        <v>29929</v>
      </c>
      <c r="Z430" s="576">
        <v>28046</v>
      </c>
      <c r="AA430" s="575">
        <f t="shared" ref="AA430:BF430" si="1748">Z430-(AA$525/1000)</f>
        <v>25141</v>
      </c>
      <c r="AB430" s="575">
        <f t="shared" si="1748"/>
        <v>22707</v>
      </c>
      <c r="AC430" s="575">
        <f t="shared" si="1748"/>
        <v>20389</v>
      </c>
      <c r="AD430" s="575">
        <f t="shared" si="1748"/>
        <v>17569.679003508772</v>
      </c>
      <c r="AE430" s="575">
        <f t="shared" si="1748"/>
        <v>14583.886184409879</v>
      </c>
      <c r="AF430" s="575">
        <f t="shared" si="1748"/>
        <v>11954.60594072578</v>
      </c>
      <c r="AG430" s="575">
        <f t="shared" si="1748"/>
        <v>9681.8382724564726</v>
      </c>
      <c r="AH430" s="575">
        <f t="shared" si="1748"/>
        <v>6773.4462098621079</v>
      </c>
      <c r="AI430" s="575">
        <f t="shared" si="1748"/>
        <v>4257.8807845255969</v>
      </c>
      <c r="AJ430" s="575">
        <f t="shared" si="1748"/>
        <v>2042.6813801247886</v>
      </c>
      <c r="AK430" s="575">
        <f t="shared" si="1748"/>
        <v>127.8479966596833</v>
      </c>
      <c r="AL430" s="575">
        <f t="shared" si="1748"/>
        <v>-2322.5063846578923</v>
      </c>
      <c r="AM430" s="575">
        <f t="shared" si="1748"/>
        <v>-5603.7041311728444</v>
      </c>
      <c r="AN430" s="575">
        <f t="shared" si="1748"/>
        <v>-8493.117072133773</v>
      </c>
      <c r="AO430" s="575">
        <f t="shared" si="1748"/>
        <v>-10990.745207540676</v>
      </c>
      <c r="AP430" s="575">
        <f t="shared" si="1748"/>
        <v>-14186.884410744557</v>
      </c>
      <c r="AQ430" s="575">
        <f t="shared" si="1748"/>
        <v>-18562.822281379395</v>
      </c>
      <c r="AR430" s="575">
        <f t="shared" si="1748"/>
        <v>-22416.260107759328</v>
      </c>
      <c r="AS430" s="575">
        <f t="shared" si="1748"/>
        <v>-25747.197889884355</v>
      </c>
      <c r="AT430" s="575">
        <f t="shared" si="1748"/>
        <v>-30009.69825091122</v>
      </c>
      <c r="AU430" s="575">
        <f t="shared" si="1748"/>
        <v>-34738.793512730183</v>
      </c>
      <c r="AV430" s="575">
        <f t="shared" si="1748"/>
        <v>-38903.220683585692</v>
      </c>
      <c r="AW430" s="575">
        <f t="shared" si="1748"/>
        <v>-42502.979763477742</v>
      </c>
      <c r="AX430" s="575">
        <f t="shared" si="1748"/>
        <v>-47109.482610811217</v>
      </c>
      <c r="AY430" s="575">
        <f t="shared" si="1748"/>
        <v>-51848.231159912888</v>
      </c>
      <c r="AZ430" s="575">
        <f t="shared" si="1748"/>
        <v>-56021.158986733761</v>
      </c>
      <c r="BA430" s="575">
        <f t="shared" si="1748"/>
        <v>-59628.266091273836</v>
      </c>
      <c r="BB430" s="575">
        <f t="shared" si="1748"/>
        <v>-64244.171983564542</v>
      </c>
      <c r="BC430" s="575">
        <f t="shared" si="1748"/>
        <v>-68556.025407436464</v>
      </c>
      <c r="BD430" s="575">
        <f t="shared" si="1748"/>
        <v>-72353.030661293829</v>
      </c>
      <c r="BE430" s="575">
        <f t="shared" si="1748"/>
        <v>-75635.187745136645</v>
      </c>
      <c r="BF430" s="575">
        <f t="shared" si="1748"/>
        <v>-79835.264921571201</v>
      </c>
      <c r="BG430" s="575">
        <f t="shared" ref="BG430:CD430" si="1749">BF430-(BG$525/1000)</f>
        <v>-84818.069600142058</v>
      </c>
      <c r="BH430" s="575">
        <f t="shared" si="1749"/>
        <v>-89205.912526047745</v>
      </c>
      <c r="BI430" s="575">
        <f t="shared" si="1749"/>
        <v>-92998.793699288246</v>
      </c>
      <c r="BJ430" s="575">
        <f t="shared" si="1749"/>
        <v>-97852.429049977858</v>
      </c>
      <c r="BK430" s="575">
        <f t="shared" si="1749"/>
        <v>-101428.64941550163</v>
      </c>
      <c r="BL430" s="575">
        <f t="shared" si="1749"/>
        <v>-104577.85839409719</v>
      </c>
      <c r="BM430" s="575">
        <f t="shared" si="1749"/>
        <v>-107300.05598576454</v>
      </c>
      <c r="BN430" s="575">
        <f t="shared" si="1749"/>
        <v>-110783.56993175785</v>
      </c>
      <c r="BO430" s="575">
        <f t="shared" si="1749"/>
        <v>-112646.18843894869</v>
      </c>
      <c r="BP430" s="575">
        <f t="shared" si="1749"/>
        <v>-114286.4047363257</v>
      </c>
      <c r="BQ430" s="575">
        <f t="shared" si="1749"/>
        <v>-115704.21882388888</v>
      </c>
      <c r="BR430" s="575">
        <f t="shared" si="1749"/>
        <v>-117518.55264079118</v>
      </c>
      <c r="BS430" s="575">
        <f t="shared" si="1749"/>
        <v>-120644.91548237561</v>
      </c>
      <c r="BT430" s="575">
        <f t="shared" si="1749"/>
        <v>-123397.98126824846</v>
      </c>
      <c r="BU430" s="575">
        <f t="shared" si="1749"/>
        <v>-125777.74999840974</v>
      </c>
      <c r="BV430" s="575">
        <f t="shared" si="1749"/>
        <v>-128823.06808447784</v>
      </c>
      <c r="BW430" s="575">
        <f t="shared" si="1749"/>
        <v>-131962.35772908194</v>
      </c>
      <c r="BX430" s="575">
        <f t="shared" si="1749"/>
        <v>-134726.80681910642</v>
      </c>
      <c r="BY430" s="575">
        <f t="shared" si="1749"/>
        <v>-137116.41535455134</v>
      </c>
      <c r="BZ430" s="575">
        <f t="shared" si="1749"/>
        <v>-140174.32514191119</v>
      </c>
      <c r="CA430" s="575">
        <f t="shared" si="1749"/>
        <v>-140398.8596483359</v>
      </c>
      <c r="CB430" s="575">
        <f t="shared" si="1749"/>
        <v>-140596.58406444124</v>
      </c>
      <c r="CC430" s="575">
        <f t="shared" si="1749"/>
        <v>-140767.49839022721</v>
      </c>
      <c r="CD430" s="575">
        <f t="shared" si="1749"/>
        <v>-140986.21228493785</v>
      </c>
    </row>
    <row r="431" spans="1:82" s="5" customFormat="1" x14ac:dyDescent="0.35">
      <c r="A431" s="5" t="s">
        <v>230</v>
      </c>
      <c r="B431" s="69" t="s">
        <v>237</v>
      </c>
      <c r="C431" s="577">
        <f t="shared" ref="C431" si="1750">D431</f>
        <v>1.1000000000000001</v>
      </c>
      <c r="D431" s="577">
        <f t="shared" ref="D431:E431" si="1751">E431</f>
        <v>1.1000000000000001</v>
      </c>
      <c r="E431" s="577">
        <f t="shared" si="1751"/>
        <v>1.1000000000000001</v>
      </c>
      <c r="F431" s="578">
        <v>1.1000000000000001</v>
      </c>
      <c r="G431" s="577">
        <f t="shared" ref="G431:I431" si="1752">H431</f>
        <v>1</v>
      </c>
      <c r="H431" s="577">
        <f t="shared" si="1752"/>
        <v>1</v>
      </c>
      <c r="I431" s="577">
        <f t="shared" si="1752"/>
        <v>1</v>
      </c>
      <c r="J431" s="578">
        <v>1</v>
      </c>
      <c r="K431" s="577">
        <f t="shared" ref="K431:M431" si="1753">L431</f>
        <v>1</v>
      </c>
      <c r="L431" s="577">
        <f t="shared" si="1753"/>
        <v>1</v>
      </c>
      <c r="M431" s="577">
        <f t="shared" si="1753"/>
        <v>1</v>
      </c>
      <c r="N431" s="578">
        <v>1</v>
      </c>
      <c r="O431" s="577">
        <f t="shared" ref="O431:Q431" si="1754">P431</f>
        <v>0.6</v>
      </c>
      <c r="P431" s="577">
        <f t="shared" si="1754"/>
        <v>0.6</v>
      </c>
      <c r="Q431" s="577">
        <f t="shared" si="1754"/>
        <v>0.6</v>
      </c>
      <c r="R431" s="578">
        <v>0.6</v>
      </c>
      <c r="S431" s="577">
        <f t="shared" ref="S431:U431" si="1755">T431</f>
        <v>0.6</v>
      </c>
      <c r="T431" s="577">
        <f t="shared" si="1755"/>
        <v>0.6</v>
      </c>
      <c r="U431" s="577">
        <f t="shared" si="1755"/>
        <v>0.6</v>
      </c>
      <c r="V431" s="578">
        <v>0.6</v>
      </c>
      <c r="W431" s="577">
        <f t="shared" ref="W431:Y431" si="1756">X431</f>
        <v>0.6</v>
      </c>
      <c r="X431" s="577">
        <f t="shared" si="1756"/>
        <v>0.6</v>
      </c>
      <c r="Y431" s="577">
        <f t="shared" si="1756"/>
        <v>0.6</v>
      </c>
      <c r="Z431" s="578">
        <v>0.6</v>
      </c>
      <c r="AA431" s="577">
        <f t="shared" ref="AA431:BF431" si="1757">IF(AA430&gt;0,AA432/AA430*g_troz,0)</f>
        <v>0.58607234850930112</v>
      </c>
      <c r="AB431" s="577">
        <f t="shared" si="1757"/>
        <v>0.56105013535198645</v>
      </c>
      <c r="AC431" s="577">
        <f t="shared" si="1757"/>
        <v>0.53642540406285533</v>
      </c>
      <c r="AD431" s="577">
        <f t="shared" si="1757"/>
        <v>0.49413086969379355</v>
      </c>
      <c r="AE431" s="577">
        <f t="shared" si="1757"/>
        <v>0.4315095737439823</v>
      </c>
      <c r="AF431" s="577">
        <f t="shared" si="1757"/>
        <v>0.35046427601141156</v>
      </c>
      <c r="AG431" s="577">
        <f t="shared" si="1757"/>
        <v>0.24493780154840897</v>
      </c>
      <c r="AH431" s="577">
        <f t="shared" si="1757"/>
        <v>6.6043975166006829E-3</v>
      </c>
      <c r="AI431" s="577">
        <f t="shared" si="1757"/>
        <v>-0.46213548676450444</v>
      </c>
      <c r="AJ431" s="577">
        <f t="shared" si="1757"/>
        <v>-1.8308667072855691</v>
      </c>
      <c r="AK431" s="577">
        <f t="shared" si="1757"/>
        <v>-41.234467312518596</v>
      </c>
      <c r="AL431" s="577">
        <f t="shared" si="1757"/>
        <v>0</v>
      </c>
      <c r="AM431" s="577">
        <f t="shared" si="1757"/>
        <v>0</v>
      </c>
      <c r="AN431" s="577">
        <f t="shared" si="1757"/>
        <v>0</v>
      </c>
      <c r="AO431" s="577">
        <f t="shared" si="1757"/>
        <v>0</v>
      </c>
      <c r="AP431" s="577">
        <f t="shared" si="1757"/>
        <v>0</v>
      </c>
      <c r="AQ431" s="577">
        <f t="shared" si="1757"/>
        <v>0</v>
      </c>
      <c r="AR431" s="577">
        <f t="shared" si="1757"/>
        <v>0</v>
      </c>
      <c r="AS431" s="577">
        <f t="shared" si="1757"/>
        <v>0</v>
      </c>
      <c r="AT431" s="577">
        <f t="shared" si="1757"/>
        <v>0</v>
      </c>
      <c r="AU431" s="577">
        <f t="shared" si="1757"/>
        <v>0</v>
      </c>
      <c r="AV431" s="577">
        <f t="shared" si="1757"/>
        <v>0</v>
      </c>
      <c r="AW431" s="577">
        <f t="shared" si="1757"/>
        <v>0</v>
      </c>
      <c r="AX431" s="577">
        <f t="shared" si="1757"/>
        <v>0</v>
      </c>
      <c r="AY431" s="577">
        <f t="shared" si="1757"/>
        <v>0</v>
      </c>
      <c r="AZ431" s="577">
        <f t="shared" si="1757"/>
        <v>0</v>
      </c>
      <c r="BA431" s="577">
        <f t="shared" si="1757"/>
        <v>0</v>
      </c>
      <c r="BB431" s="577">
        <f t="shared" si="1757"/>
        <v>0</v>
      </c>
      <c r="BC431" s="577">
        <f t="shared" si="1757"/>
        <v>0</v>
      </c>
      <c r="BD431" s="577">
        <f t="shared" si="1757"/>
        <v>0</v>
      </c>
      <c r="BE431" s="577">
        <f t="shared" si="1757"/>
        <v>0</v>
      </c>
      <c r="BF431" s="577">
        <f t="shared" si="1757"/>
        <v>0</v>
      </c>
      <c r="BG431" s="577">
        <f t="shared" ref="BG431:CD431" si="1758">IF(BG430&gt;0,BG432/BG430*g_troz,0)</f>
        <v>0</v>
      </c>
      <c r="BH431" s="577">
        <f t="shared" si="1758"/>
        <v>0</v>
      </c>
      <c r="BI431" s="577">
        <f t="shared" si="1758"/>
        <v>0</v>
      </c>
      <c r="BJ431" s="577">
        <f t="shared" si="1758"/>
        <v>0</v>
      </c>
      <c r="BK431" s="577">
        <f t="shared" si="1758"/>
        <v>0</v>
      </c>
      <c r="BL431" s="577">
        <f t="shared" si="1758"/>
        <v>0</v>
      </c>
      <c r="BM431" s="577">
        <f t="shared" si="1758"/>
        <v>0</v>
      </c>
      <c r="BN431" s="577">
        <f t="shared" si="1758"/>
        <v>0</v>
      </c>
      <c r="BO431" s="577">
        <f t="shared" si="1758"/>
        <v>0</v>
      </c>
      <c r="BP431" s="577">
        <f t="shared" si="1758"/>
        <v>0</v>
      </c>
      <c r="BQ431" s="577">
        <f t="shared" si="1758"/>
        <v>0</v>
      </c>
      <c r="BR431" s="577">
        <f t="shared" si="1758"/>
        <v>0</v>
      </c>
      <c r="BS431" s="577">
        <f t="shared" si="1758"/>
        <v>0</v>
      </c>
      <c r="BT431" s="577">
        <f t="shared" si="1758"/>
        <v>0</v>
      </c>
      <c r="BU431" s="577">
        <f t="shared" si="1758"/>
        <v>0</v>
      </c>
      <c r="BV431" s="577">
        <f t="shared" si="1758"/>
        <v>0</v>
      </c>
      <c r="BW431" s="577">
        <f t="shared" si="1758"/>
        <v>0</v>
      </c>
      <c r="BX431" s="577">
        <f t="shared" si="1758"/>
        <v>0</v>
      </c>
      <c r="BY431" s="577">
        <f t="shared" si="1758"/>
        <v>0</v>
      </c>
      <c r="BZ431" s="577">
        <f t="shared" si="1758"/>
        <v>0</v>
      </c>
      <c r="CA431" s="577">
        <f t="shared" si="1758"/>
        <v>0</v>
      </c>
      <c r="CB431" s="577">
        <f t="shared" si="1758"/>
        <v>0</v>
      </c>
      <c r="CC431" s="577">
        <f t="shared" si="1758"/>
        <v>0</v>
      </c>
      <c r="CD431" s="577">
        <f t="shared" si="1758"/>
        <v>0</v>
      </c>
    </row>
    <row r="432" spans="1:82" s="5" customFormat="1" x14ac:dyDescent="0.35">
      <c r="A432" s="5" t="s">
        <v>231</v>
      </c>
      <c r="B432" s="69" t="s">
        <v>238</v>
      </c>
      <c r="C432" s="575">
        <f>C430*C431/g_troz</f>
        <v>2910.2887944668619</v>
      </c>
      <c r="D432" s="575">
        <f>D430*D431/g_troz</f>
        <v>2801.3266992711247</v>
      </c>
      <c r="E432" s="575">
        <f>E430*E431/g_troz</f>
        <v>2695.1585039522015</v>
      </c>
      <c r="F432" s="576">
        <v>2473</v>
      </c>
      <c r="G432" s="575">
        <f>G430*G431/g_troz</f>
        <v>2126.7397347681722</v>
      </c>
      <c r="H432" s="575">
        <f>H430*H431/g_troz</f>
        <v>2012.8939411686606</v>
      </c>
      <c r="I432" s="575">
        <f>I430*I431/g_troz</f>
        <v>1906.9572312250314</v>
      </c>
      <c r="J432" s="576">
        <v>1873</v>
      </c>
      <c r="K432" s="575">
        <f>K430*K431/g_troz</f>
        <v>1950.1356838666989</v>
      </c>
      <c r="L432" s="575">
        <f>L430*L431/g_troz</f>
        <v>1831.7244842544419</v>
      </c>
      <c r="M432" s="575">
        <f>M430*M431/g_troz</f>
        <v>1733.0216922887541</v>
      </c>
      <c r="N432" s="576">
        <v>1663</v>
      </c>
      <c r="O432" s="575">
        <f>O430*O431/g_troz</f>
        <v>640.65506657442234</v>
      </c>
      <c r="P432" s="575">
        <f>P430*P431/g_troz</f>
        <v>571.86532921618596</v>
      </c>
      <c r="Q432" s="575">
        <f>Q430*Q431/g_troz</f>
        <v>500.7221572091259</v>
      </c>
      <c r="R432" s="576">
        <v>455</v>
      </c>
      <c r="S432" s="575">
        <f>S430*S431/g_troz</f>
        <v>769.45738747765972</v>
      </c>
      <c r="T432" s="575">
        <f>T430*T431/g_troz</f>
        <v>686.9714320811878</v>
      </c>
      <c r="U432" s="575">
        <f>U430*U431/g_troz</f>
        <v>609.79034986853947</v>
      </c>
      <c r="V432" s="576">
        <v>558</v>
      </c>
      <c r="W432" s="575">
        <f>W430*W431/g_troz</f>
        <v>733.13347400442387</v>
      </c>
      <c r="X432" s="575">
        <f>X430*X431/g_troz</f>
        <v>654.85283625912848</v>
      </c>
      <c r="Y432" s="575">
        <f>Y430*Y431/g_troz</f>
        <v>577.34381643148004</v>
      </c>
      <c r="Z432" s="576">
        <v>545</v>
      </c>
      <c r="AA432" s="575">
        <f t="shared" ref="AA432:BF432" si="1759">Z432-(AA$532/1000/AA$531)</f>
        <v>473.72340425531911</v>
      </c>
      <c r="AB432" s="575">
        <f t="shared" si="1759"/>
        <v>409.59296947271042</v>
      </c>
      <c r="AC432" s="575">
        <f t="shared" si="1759"/>
        <v>351.63842401816498</v>
      </c>
      <c r="AD432" s="575">
        <f t="shared" si="1759"/>
        <v>279.12380413512403</v>
      </c>
      <c r="AE432" s="575">
        <f t="shared" si="1759"/>
        <v>202.32742954850178</v>
      </c>
      <c r="AF432" s="575">
        <f t="shared" si="1759"/>
        <v>134.70077133043145</v>
      </c>
      <c r="AG432" s="575">
        <f t="shared" si="1759"/>
        <v>76.243829480913021</v>
      </c>
      <c r="AH432" s="575">
        <f t="shared" si="1759"/>
        <v>1.4382485795684943</v>
      </c>
      <c r="AI432" s="575">
        <f t="shared" si="1759"/>
        <v>-63.26359659386911</v>
      </c>
      <c r="AJ432" s="575">
        <f t="shared" si="1759"/>
        <v>-120.23984831376194</v>
      </c>
      <c r="AK432" s="575">
        <f t="shared" si="1759"/>
        <v>-169.49050658010998</v>
      </c>
      <c r="AL432" s="575">
        <f t="shared" si="1759"/>
        <v>-232.51508475376482</v>
      </c>
      <c r="AM432" s="575">
        <f t="shared" si="1759"/>
        <v>-316.90945050556923</v>
      </c>
      <c r="AN432" s="575">
        <f t="shared" si="1759"/>
        <v>-391.22687706312831</v>
      </c>
      <c r="AO432" s="575">
        <f t="shared" si="1759"/>
        <v>-455.46736442644209</v>
      </c>
      <c r="AP432" s="575">
        <f t="shared" si="1759"/>
        <v>-537.67397364265366</v>
      </c>
      <c r="AQ432" s="575">
        <f t="shared" si="1759"/>
        <v>-650.22570922572754</v>
      </c>
      <c r="AR432" s="575">
        <f t="shared" si="1759"/>
        <v>-749.3384316048523</v>
      </c>
      <c r="AS432" s="575">
        <f t="shared" si="1759"/>
        <v>-835.01214078002795</v>
      </c>
      <c r="AT432" s="575">
        <f t="shared" si="1759"/>
        <v>-944.64619586487595</v>
      </c>
      <c r="AU432" s="575">
        <f t="shared" si="1759"/>
        <v>-1066.2813504741887</v>
      </c>
      <c r="AV432" s="575">
        <f t="shared" si="1759"/>
        <v>-1173.3929045331358</v>
      </c>
      <c r="AW432" s="575">
        <f t="shared" si="1759"/>
        <v>-1265.9808580417173</v>
      </c>
      <c r="AX432" s="575">
        <f t="shared" si="1759"/>
        <v>-1384.4628625315427</v>
      </c>
      <c r="AY432" s="575">
        <f t="shared" si="1759"/>
        <v>-1506.3463054552399</v>
      </c>
      <c r="AZ432" s="575">
        <f t="shared" si="1759"/>
        <v>-1613.6765014626747</v>
      </c>
      <c r="BA432" s="575">
        <f t="shared" si="1759"/>
        <v>-1706.453450553847</v>
      </c>
      <c r="BB432" s="575">
        <f t="shared" si="1759"/>
        <v>-1825.1773069759872</v>
      </c>
      <c r="BC432" s="575">
        <f t="shared" si="1759"/>
        <v>-1936.0807523135691</v>
      </c>
      <c r="BD432" s="575">
        <f t="shared" si="1759"/>
        <v>-2033.7419952227829</v>
      </c>
      <c r="BE432" s="575">
        <f t="shared" si="1759"/>
        <v>-2118.1610357036288</v>
      </c>
      <c r="BF432" s="575">
        <f t="shared" si="1759"/>
        <v>-2226.1895291982096</v>
      </c>
      <c r="BG432" s="575">
        <f t="shared" ref="BG432:CD432" si="1760">BF432-(BG$532/1000/BG$531)</f>
        <v>-2354.3502415355742</v>
      </c>
      <c r="BH432" s="575">
        <f t="shared" si="1760"/>
        <v>-2467.208182250567</v>
      </c>
      <c r="BI432" s="575">
        <f t="shared" si="1760"/>
        <v>-2564.7633513431879</v>
      </c>
      <c r="BJ432" s="575">
        <f t="shared" si="1760"/>
        <v>-2689.6017514204323</v>
      </c>
      <c r="BK432" s="575">
        <f t="shared" si="1760"/>
        <v>-2781.5842751368491</v>
      </c>
      <c r="BL432" s="575">
        <f t="shared" si="1760"/>
        <v>-2862.5838109468282</v>
      </c>
      <c r="BM432" s="575">
        <f t="shared" si="1760"/>
        <v>-2932.6003588503695</v>
      </c>
      <c r="BN432" s="575">
        <f t="shared" si="1760"/>
        <v>-3022.1984180870991</v>
      </c>
      <c r="BO432" s="575">
        <f t="shared" si="1760"/>
        <v>-3070.1060785500822</v>
      </c>
      <c r="BP432" s="575">
        <f t="shared" si="1760"/>
        <v>-3112.2934213458434</v>
      </c>
      <c r="BQ432" s="575">
        <f t="shared" si="1760"/>
        <v>-3148.7604464743827</v>
      </c>
      <c r="BR432" s="575">
        <f t="shared" si="1760"/>
        <v>-3195.4261958648767</v>
      </c>
      <c r="BS432" s="575">
        <f t="shared" si="1760"/>
        <v>-3275.8381153859618</v>
      </c>
      <c r="BT432" s="575">
        <f t="shared" si="1760"/>
        <v>-3346.6486116806491</v>
      </c>
      <c r="BU432" s="575">
        <f t="shared" si="1760"/>
        <v>-3407.857684748938</v>
      </c>
      <c r="BV432" s="575">
        <f t="shared" si="1760"/>
        <v>-3486.1850847537658</v>
      </c>
      <c r="BW432" s="575">
        <f t="shared" si="1760"/>
        <v>-3566.9294893691131</v>
      </c>
      <c r="BX432" s="575">
        <f t="shared" si="1760"/>
        <v>-3638.0327710453148</v>
      </c>
      <c r="BY432" s="575">
        <f t="shared" si="1760"/>
        <v>-3699.4949297823705</v>
      </c>
      <c r="BZ432" s="575">
        <f t="shared" si="1760"/>
        <v>-3778.146195864877</v>
      </c>
      <c r="CA432" s="575">
        <f t="shared" si="1760"/>
        <v>-3783.9213574744554</v>
      </c>
      <c r="CB432" s="575">
        <f t="shared" si="1760"/>
        <v>-3789.0069475485616</v>
      </c>
      <c r="CC432" s="575">
        <f t="shared" si="1760"/>
        <v>-3793.4029660871956</v>
      </c>
      <c r="CD432" s="575">
        <f t="shared" si="1760"/>
        <v>-3799.028418087099</v>
      </c>
    </row>
    <row r="433" spans="1:82" s="5" customFormat="1" x14ac:dyDescent="0.35">
      <c r="B433" s="70"/>
      <c r="C433" s="109"/>
      <c r="D433" s="109"/>
      <c r="E433" s="109"/>
      <c r="F433" s="318"/>
      <c r="G433" s="109"/>
      <c r="H433" s="109"/>
      <c r="I433" s="109"/>
      <c r="J433" s="318"/>
      <c r="K433" s="109"/>
      <c r="L433" s="109"/>
      <c r="M433" s="109"/>
      <c r="N433" s="318"/>
      <c r="O433" s="109"/>
      <c r="P433" s="109"/>
      <c r="Q433" s="109"/>
      <c r="R433" s="318"/>
      <c r="S433" s="109"/>
      <c r="T433" s="109"/>
      <c r="U433" s="109"/>
      <c r="V433" s="318"/>
      <c r="W433" s="109"/>
      <c r="X433" s="109"/>
      <c r="Y433" s="109"/>
      <c r="Z433" s="318"/>
      <c r="AA433" s="110"/>
      <c r="AB433" s="110"/>
      <c r="AC433" s="110"/>
      <c r="AD433" s="110"/>
      <c r="AE433" s="110"/>
      <c r="AF433" s="110"/>
      <c r="AG433" s="110"/>
      <c r="AH433" s="110"/>
      <c r="AI433" s="110"/>
      <c r="AJ433" s="110"/>
      <c r="AK433" s="110"/>
      <c r="AL433" s="110"/>
      <c r="AM433" s="110"/>
      <c r="AN433" s="110"/>
      <c r="AO433" s="110"/>
      <c r="AP433" s="110"/>
      <c r="AQ433" s="110"/>
      <c r="AR433" s="110"/>
      <c r="AS433" s="110"/>
      <c r="AT433" s="110"/>
      <c r="AU433" s="110"/>
      <c r="AV433" s="110"/>
      <c r="AW433" s="110"/>
      <c r="AX433" s="110"/>
      <c r="AY433" s="110"/>
      <c r="AZ433" s="110"/>
      <c r="BA433" s="110"/>
      <c r="BB433" s="110"/>
      <c r="BC433" s="110"/>
      <c r="BD433" s="110"/>
      <c r="BE433" s="110"/>
      <c r="BF433" s="110"/>
      <c r="BG433" s="110"/>
      <c r="BH433" s="110"/>
      <c r="BI433" s="110"/>
      <c r="BJ433" s="110"/>
      <c r="BK433" s="110"/>
      <c r="BL433" s="110"/>
      <c r="BM433" s="110"/>
      <c r="BN433" s="110"/>
      <c r="BO433" s="110"/>
      <c r="BP433" s="110"/>
      <c r="BQ433" s="110"/>
      <c r="BR433" s="110"/>
      <c r="BS433" s="110"/>
      <c r="BT433" s="110"/>
      <c r="BU433" s="110"/>
      <c r="BV433" s="110"/>
      <c r="BW433" s="110"/>
      <c r="BX433" s="110"/>
      <c r="BY433" s="110"/>
      <c r="BZ433" s="110"/>
      <c r="CA433" s="110"/>
      <c r="CB433" s="110"/>
      <c r="CC433" s="110"/>
      <c r="CD433" s="110"/>
    </row>
    <row r="434" spans="1:82" s="5" customFormat="1" x14ac:dyDescent="0.35">
      <c r="B434" s="70" t="s">
        <v>239</v>
      </c>
      <c r="C434" s="109"/>
      <c r="D434" s="109"/>
      <c r="E434" s="109"/>
      <c r="F434" s="318"/>
      <c r="G434" s="109"/>
      <c r="H434" s="109"/>
      <c r="I434" s="109"/>
      <c r="J434" s="318"/>
      <c r="K434" s="109"/>
      <c r="L434" s="109"/>
      <c r="M434" s="109"/>
      <c r="N434" s="318"/>
      <c r="O434" s="109"/>
      <c r="P434" s="109"/>
      <c r="Q434" s="109"/>
      <c r="R434" s="318"/>
      <c r="S434" s="109"/>
      <c r="T434" s="109"/>
      <c r="U434" s="109"/>
      <c r="V434" s="318"/>
      <c r="W434" s="109"/>
      <c r="X434" s="109"/>
      <c r="Y434" s="109"/>
      <c r="Z434" s="318"/>
      <c r="AA434" s="110"/>
      <c r="AB434" s="110"/>
      <c r="AC434" s="110"/>
      <c r="AD434" s="110"/>
      <c r="AE434" s="110"/>
      <c r="AF434" s="110"/>
      <c r="AG434" s="110"/>
      <c r="AH434" s="110"/>
      <c r="AI434" s="110"/>
      <c r="AJ434" s="110"/>
      <c r="AK434" s="110"/>
      <c r="AL434" s="110"/>
      <c r="AM434" s="110"/>
      <c r="AN434" s="110"/>
      <c r="AO434" s="110"/>
      <c r="AP434" s="110"/>
      <c r="AQ434" s="110"/>
      <c r="AR434" s="110"/>
      <c r="AS434" s="110"/>
      <c r="AT434" s="110"/>
      <c r="AU434" s="110"/>
      <c r="AV434" s="110"/>
      <c r="AW434" s="110"/>
      <c r="AX434" s="110"/>
      <c r="AY434" s="110"/>
      <c r="AZ434" s="110"/>
      <c r="BA434" s="110"/>
      <c r="BB434" s="110"/>
      <c r="BC434" s="110"/>
      <c r="BD434" s="110"/>
      <c r="BE434" s="110"/>
      <c r="BF434" s="110"/>
      <c r="BG434" s="110"/>
      <c r="BH434" s="110"/>
      <c r="BI434" s="110"/>
      <c r="BJ434" s="110"/>
      <c r="BK434" s="110"/>
      <c r="BL434" s="110"/>
      <c r="BM434" s="110"/>
      <c r="BN434" s="110"/>
      <c r="BO434" s="110"/>
      <c r="BP434" s="110"/>
      <c r="BQ434" s="110"/>
      <c r="BR434" s="110"/>
      <c r="BS434" s="110"/>
      <c r="BT434" s="110"/>
      <c r="BU434" s="110"/>
      <c r="BV434" s="110"/>
      <c r="BW434" s="110"/>
      <c r="BX434" s="110"/>
      <c r="BY434" s="110"/>
      <c r="BZ434" s="110"/>
      <c r="CA434" s="110"/>
      <c r="CB434" s="110"/>
      <c r="CC434" s="110"/>
      <c r="CD434" s="110"/>
    </row>
    <row r="435" spans="1:82" s="5" customFormat="1" x14ac:dyDescent="0.35">
      <c r="A435" s="5" t="s">
        <v>229</v>
      </c>
      <c r="B435" s="69" t="s">
        <v>240</v>
      </c>
      <c r="C435" s="575">
        <f t="shared" ref="C435" si="1761">C425+C430</f>
        <v>108436</v>
      </c>
      <c r="D435" s="575">
        <f t="shared" ref="D435:E435" si="1762">D425+D430</f>
        <v>102274</v>
      </c>
      <c r="E435" s="575">
        <f t="shared" si="1762"/>
        <v>96270</v>
      </c>
      <c r="F435" s="575">
        <f>F425+F430</f>
        <v>88958</v>
      </c>
      <c r="G435" s="575">
        <f t="shared" ref="G435:I435" si="1763">G425+G430</f>
        <v>87005</v>
      </c>
      <c r="H435" s="575">
        <f t="shared" si="1763"/>
        <v>79923</v>
      </c>
      <c r="I435" s="575">
        <f t="shared" si="1763"/>
        <v>73333</v>
      </c>
      <c r="J435" s="575">
        <f>J425+J430</f>
        <v>66711</v>
      </c>
      <c r="K435" s="575">
        <f t="shared" ref="K435:M435" si="1764">K425+K430</f>
        <v>79806</v>
      </c>
      <c r="L435" s="575">
        <f t="shared" si="1764"/>
        <v>72440</v>
      </c>
      <c r="M435" s="575">
        <f t="shared" si="1764"/>
        <v>66300</v>
      </c>
      <c r="N435" s="575">
        <f>N425+N430</f>
        <v>59284</v>
      </c>
      <c r="O435" s="575">
        <f t="shared" ref="O435:Q435" si="1765">O425+O430</f>
        <v>124596</v>
      </c>
      <c r="P435" s="575">
        <f t="shared" si="1765"/>
        <v>117464</v>
      </c>
      <c r="Q435" s="575">
        <f t="shared" si="1765"/>
        <v>110088</v>
      </c>
      <c r="R435" s="575">
        <f>R425+R430</f>
        <v>102106</v>
      </c>
      <c r="S435" s="575">
        <f t="shared" ref="S435:U435" si="1766">S425+S430</f>
        <v>147043</v>
      </c>
      <c r="T435" s="575">
        <f t="shared" si="1766"/>
        <v>138491</v>
      </c>
      <c r="U435" s="575">
        <f t="shared" si="1766"/>
        <v>130489</v>
      </c>
      <c r="V435" s="575">
        <f>V425+V430</f>
        <v>123841</v>
      </c>
      <c r="W435" s="575">
        <f t="shared" ref="W435:Y435" si="1767">W425+W430</f>
        <v>135702</v>
      </c>
      <c r="X435" s="575">
        <f t="shared" si="1767"/>
        <v>127586</v>
      </c>
      <c r="Y435" s="575">
        <f t="shared" si="1767"/>
        <v>119550</v>
      </c>
      <c r="Z435" s="575">
        <f>Z425+Z430</f>
        <v>115784</v>
      </c>
      <c r="AA435" s="575">
        <f t="shared" ref="AA435:CD435" si="1768">AA425+AA430</f>
        <v>109974</v>
      </c>
      <c r="AB435" s="575">
        <f t="shared" si="1768"/>
        <v>105106</v>
      </c>
      <c r="AC435" s="575">
        <f t="shared" si="1768"/>
        <v>100470</v>
      </c>
      <c r="AD435" s="575">
        <f t="shared" si="1768"/>
        <v>94831.358007017552</v>
      </c>
      <c r="AE435" s="575">
        <f t="shared" si="1768"/>
        <v>88859.772368819773</v>
      </c>
      <c r="AF435" s="575">
        <f t="shared" si="1768"/>
        <v>83601.211881451571</v>
      </c>
      <c r="AG435" s="575">
        <f t="shared" si="1768"/>
        <v>79055.676544912945</v>
      </c>
      <c r="AH435" s="575">
        <f t="shared" si="1768"/>
        <v>73238.892419724201</v>
      </c>
      <c r="AI435" s="575">
        <f t="shared" si="1768"/>
        <v>68207.761569051188</v>
      </c>
      <c r="AJ435" s="575">
        <f t="shared" si="1768"/>
        <v>63777.362760249569</v>
      </c>
      <c r="AK435" s="575">
        <f t="shared" si="1768"/>
        <v>59947.695993319358</v>
      </c>
      <c r="AL435" s="575">
        <f t="shared" si="1768"/>
        <v>55046.987230684201</v>
      </c>
      <c r="AM435" s="575">
        <f t="shared" si="1768"/>
        <v>48484.591737654293</v>
      </c>
      <c r="AN435" s="575">
        <f t="shared" si="1768"/>
        <v>42705.765855732432</v>
      </c>
      <c r="AO435" s="575">
        <f t="shared" si="1768"/>
        <v>37710.509584918625</v>
      </c>
      <c r="AP435" s="575">
        <f t="shared" si="1768"/>
        <v>31318.231178510869</v>
      </c>
      <c r="AQ435" s="575">
        <f t="shared" si="1768"/>
        <v>22566.355437241193</v>
      </c>
      <c r="AR435" s="575">
        <f t="shared" si="1768"/>
        <v>14859.479784481329</v>
      </c>
      <c r="AS435" s="575">
        <f t="shared" si="1768"/>
        <v>8197.6042202312783</v>
      </c>
      <c r="AT435" s="575">
        <f t="shared" si="1768"/>
        <v>-327.39650182245532</v>
      </c>
      <c r="AU435" s="575">
        <f t="shared" si="1768"/>
        <v>-9785.5870254603833</v>
      </c>
      <c r="AV435" s="575">
        <f t="shared" si="1768"/>
        <v>-18114.441367171399</v>
      </c>
      <c r="AW435" s="575">
        <f t="shared" si="1768"/>
        <v>-25313.959526955499</v>
      </c>
      <c r="AX435" s="575">
        <f t="shared" si="1768"/>
        <v>-34526.965221622449</v>
      </c>
      <c r="AY435" s="575">
        <f t="shared" si="1768"/>
        <v>-44004.462319825798</v>
      </c>
      <c r="AZ435" s="575">
        <f t="shared" si="1768"/>
        <v>-52350.317973467543</v>
      </c>
      <c r="BA435" s="575">
        <f t="shared" si="1768"/>
        <v>-59564.532182547693</v>
      </c>
      <c r="BB435" s="575">
        <f t="shared" si="1768"/>
        <v>-68796.343967129113</v>
      </c>
      <c r="BC435" s="575">
        <f t="shared" si="1768"/>
        <v>-77420.050814872957</v>
      </c>
      <c r="BD435" s="575">
        <f t="shared" si="1768"/>
        <v>-85014.061322587688</v>
      </c>
      <c r="BE435" s="575">
        <f t="shared" si="1768"/>
        <v>-91578.37549027332</v>
      </c>
      <c r="BF435" s="575">
        <f t="shared" si="1768"/>
        <v>-99978.529843142431</v>
      </c>
      <c r="BG435" s="575">
        <f t="shared" si="1768"/>
        <v>-109944.13920028415</v>
      </c>
      <c r="BH435" s="575">
        <f t="shared" si="1768"/>
        <v>-118719.82505209552</v>
      </c>
      <c r="BI435" s="575">
        <f t="shared" si="1768"/>
        <v>-126305.58739857654</v>
      </c>
      <c r="BJ435" s="575">
        <f t="shared" si="1768"/>
        <v>-136012.85809995575</v>
      </c>
      <c r="BK435" s="575">
        <f t="shared" si="1768"/>
        <v>-143165.29883100331</v>
      </c>
      <c r="BL435" s="575">
        <f t="shared" si="1768"/>
        <v>-149463.71678819443</v>
      </c>
      <c r="BM435" s="575">
        <f t="shared" si="1768"/>
        <v>-154908.11197152914</v>
      </c>
      <c r="BN435" s="575">
        <f t="shared" si="1768"/>
        <v>-161875.13986351574</v>
      </c>
      <c r="BO435" s="575">
        <f t="shared" si="1768"/>
        <v>-165600.37687789742</v>
      </c>
      <c r="BP435" s="575">
        <f t="shared" si="1768"/>
        <v>-168880.80947265145</v>
      </c>
      <c r="BQ435" s="575">
        <f t="shared" si="1768"/>
        <v>-171716.43764777778</v>
      </c>
      <c r="BR435" s="575">
        <f t="shared" si="1768"/>
        <v>-175345.10528158242</v>
      </c>
      <c r="BS435" s="575">
        <f t="shared" si="1768"/>
        <v>-181597.83096475128</v>
      </c>
      <c r="BT435" s="575">
        <f t="shared" si="1768"/>
        <v>-187103.96253649698</v>
      </c>
      <c r="BU435" s="575">
        <f t="shared" si="1768"/>
        <v>-191863.49999681953</v>
      </c>
      <c r="BV435" s="575">
        <f t="shared" si="1768"/>
        <v>-197954.13616895574</v>
      </c>
      <c r="BW435" s="575">
        <f t="shared" si="1768"/>
        <v>-204232.71545816393</v>
      </c>
      <c r="BX435" s="575">
        <f t="shared" si="1768"/>
        <v>-209761.6136382129</v>
      </c>
      <c r="BY435" s="575">
        <f t="shared" si="1768"/>
        <v>-214540.83070910274</v>
      </c>
      <c r="BZ435" s="575">
        <f t="shared" si="1768"/>
        <v>-220656.65028382244</v>
      </c>
      <c r="CA435" s="575">
        <f t="shared" si="1768"/>
        <v>-221105.71929667186</v>
      </c>
      <c r="CB435" s="575">
        <f t="shared" si="1768"/>
        <v>-221501.16812888253</v>
      </c>
      <c r="CC435" s="575">
        <f t="shared" si="1768"/>
        <v>-221842.99678045447</v>
      </c>
      <c r="CD435" s="575">
        <f t="shared" si="1768"/>
        <v>-222280.42456987576</v>
      </c>
    </row>
    <row r="436" spans="1:82" s="5" customFormat="1" x14ac:dyDescent="0.35">
      <c r="A436" s="5" t="s">
        <v>230</v>
      </c>
      <c r="B436" s="69" t="s">
        <v>241</v>
      </c>
      <c r="C436" s="577">
        <f t="shared" ref="C436:AA436" si="1769">AVERAGE(C426,C431)</f>
        <v>1.05</v>
      </c>
      <c r="D436" s="577">
        <f t="shared" si="1769"/>
        <v>1.05</v>
      </c>
      <c r="E436" s="577">
        <f t="shared" si="1769"/>
        <v>1.05</v>
      </c>
      <c r="F436" s="577">
        <f t="shared" si="1769"/>
        <v>1.05</v>
      </c>
      <c r="G436" s="577">
        <f t="shared" si="1769"/>
        <v>1</v>
      </c>
      <c r="H436" s="577">
        <f t="shared" si="1769"/>
        <v>1</v>
      </c>
      <c r="I436" s="577">
        <f t="shared" si="1769"/>
        <v>1</v>
      </c>
      <c r="J436" s="577">
        <f t="shared" si="1769"/>
        <v>1</v>
      </c>
      <c r="K436" s="577">
        <f t="shared" si="1769"/>
        <v>1.05</v>
      </c>
      <c r="L436" s="577">
        <f t="shared" si="1769"/>
        <v>1.05</v>
      </c>
      <c r="M436" s="577">
        <f t="shared" si="1769"/>
        <v>1.05</v>
      </c>
      <c r="N436" s="577">
        <f t="shared" si="1769"/>
        <v>1.05</v>
      </c>
      <c r="O436" s="577">
        <f t="shared" si="1769"/>
        <v>0.85000000000000009</v>
      </c>
      <c r="P436" s="577">
        <f t="shared" si="1769"/>
        <v>0.85000000000000009</v>
      </c>
      <c r="Q436" s="577">
        <f t="shared" si="1769"/>
        <v>0.85000000000000009</v>
      </c>
      <c r="R436" s="577">
        <f t="shared" si="1769"/>
        <v>0.85000000000000009</v>
      </c>
      <c r="S436" s="577">
        <f t="shared" si="1769"/>
        <v>0.8</v>
      </c>
      <c r="T436" s="577">
        <f t="shared" si="1769"/>
        <v>0.8</v>
      </c>
      <c r="U436" s="577">
        <f t="shared" si="1769"/>
        <v>0.8</v>
      </c>
      <c r="V436" s="577">
        <f t="shared" si="1769"/>
        <v>0.8</v>
      </c>
      <c r="W436" s="577">
        <f t="shared" si="1769"/>
        <v>0.8</v>
      </c>
      <c r="X436" s="577">
        <f t="shared" si="1769"/>
        <v>0.8</v>
      </c>
      <c r="Y436" s="577">
        <f t="shared" si="1769"/>
        <v>0.8</v>
      </c>
      <c r="Z436" s="577">
        <f t="shared" si="1769"/>
        <v>0.8</v>
      </c>
      <c r="AA436" s="577">
        <f t="shared" si="1769"/>
        <v>0.79327066494737819</v>
      </c>
      <c r="AB436" s="577">
        <f t="shared" ref="AB436:CD436" si="1770">AVERAGE(AB426,AB431)</f>
        <v>0.78343229717779272</v>
      </c>
      <c r="AC436" s="577">
        <f t="shared" si="1770"/>
        <v>0.77442215088594724</v>
      </c>
      <c r="AD436" s="577">
        <f t="shared" si="1770"/>
        <v>0.75715052467949695</v>
      </c>
      <c r="AE436" s="577">
        <f t="shared" si="1770"/>
        <v>0.73026515235725697</v>
      </c>
      <c r="AF436" s="577">
        <f t="shared" si="1770"/>
        <v>0.69394479385370755</v>
      </c>
      <c r="AG436" s="577">
        <f t="shared" si="1770"/>
        <v>0.64507072136707877</v>
      </c>
      <c r="AH436" s="577">
        <f t="shared" si="1770"/>
        <v>0.53126882440711398</v>
      </c>
      <c r="AI436" s="577">
        <f t="shared" si="1770"/>
        <v>0.30193264331709091</v>
      </c>
      <c r="AJ436" s="577">
        <f t="shared" si="1770"/>
        <v>-0.37766057044256129</v>
      </c>
      <c r="AK436" s="577">
        <f t="shared" si="1770"/>
        <v>-20.075050766155769</v>
      </c>
      <c r="AL436" s="577">
        <f t="shared" si="1770"/>
        <v>0.5482557773778961</v>
      </c>
      <c r="AM436" s="577">
        <f t="shared" si="1770"/>
        <v>0.557249525744824</v>
      </c>
      <c r="AN436" s="577">
        <f t="shared" si="1770"/>
        <v>0.56612391496318271</v>
      </c>
      <c r="AO436" s="577">
        <f t="shared" si="1770"/>
        <v>0.57464352633139404</v>
      </c>
      <c r="AP436" s="577">
        <f t="shared" si="1770"/>
        <v>0.58690994987225276</v>
      </c>
      <c r="AQ436" s="577">
        <f t="shared" si="1770"/>
        <v>0.6067962294774526</v>
      </c>
      <c r="AR436" s="577">
        <f t="shared" si="1770"/>
        <v>0.62817411266165835</v>
      </c>
      <c r="AS436" s="577">
        <f t="shared" si="1770"/>
        <v>0.65056439705047431</v>
      </c>
      <c r="AT436" s="577">
        <f t="shared" si="1770"/>
        <v>0.6865464728987839</v>
      </c>
      <c r="AU436" s="577">
        <f t="shared" si="1770"/>
        <v>0.74085234208509065</v>
      </c>
      <c r="AV436" s="577">
        <f t="shared" si="1770"/>
        <v>0.80913219310588247</v>
      </c>
      <c r="AW436" s="577">
        <f t="shared" si="1770"/>
        <v>0.89481347724794058</v>
      </c>
      <c r="AX436" s="577">
        <f t="shared" si="1770"/>
        <v>1.0759663913539925</v>
      </c>
      <c r="AY436" s="577">
        <f t="shared" si="1770"/>
        <v>1.4843459371533887</v>
      </c>
      <c r="AZ436" s="577">
        <f t="shared" si="1770"/>
        <v>2.7170055153521733</v>
      </c>
      <c r="BA436" s="577">
        <f t="shared" si="1770"/>
        <v>133.85107876979055</v>
      </c>
      <c r="BB436" s="577">
        <f t="shared" si="1770"/>
        <v>0</v>
      </c>
      <c r="BC436" s="577">
        <f t="shared" si="1770"/>
        <v>0</v>
      </c>
      <c r="BD436" s="577">
        <f t="shared" si="1770"/>
        <v>0</v>
      </c>
      <c r="BE436" s="577">
        <f t="shared" si="1770"/>
        <v>0</v>
      </c>
      <c r="BF436" s="577">
        <f t="shared" si="1770"/>
        <v>0</v>
      </c>
      <c r="BG436" s="577">
        <f t="shared" si="1770"/>
        <v>0</v>
      </c>
      <c r="BH436" s="577">
        <f t="shared" si="1770"/>
        <v>0</v>
      </c>
      <c r="BI436" s="577">
        <f t="shared" si="1770"/>
        <v>0</v>
      </c>
      <c r="BJ436" s="577">
        <f t="shared" si="1770"/>
        <v>0</v>
      </c>
      <c r="BK436" s="577">
        <f t="shared" si="1770"/>
        <v>0</v>
      </c>
      <c r="BL436" s="577">
        <f t="shared" si="1770"/>
        <v>0</v>
      </c>
      <c r="BM436" s="577">
        <f t="shared" si="1770"/>
        <v>0</v>
      </c>
      <c r="BN436" s="577">
        <f t="shared" si="1770"/>
        <v>0</v>
      </c>
      <c r="BO436" s="577">
        <f t="shared" si="1770"/>
        <v>0</v>
      </c>
      <c r="BP436" s="577">
        <f t="shared" si="1770"/>
        <v>0</v>
      </c>
      <c r="BQ436" s="577">
        <f t="shared" si="1770"/>
        <v>0</v>
      </c>
      <c r="BR436" s="577">
        <f t="shared" si="1770"/>
        <v>0</v>
      </c>
      <c r="BS436" s="577">
        <f t="shared" si="1770"/>
        <v>0</v>
      </c>
      <c r="BT436" s="577">
        <f t="shared" si="1770"/>
        <v>0</v>
      </c>
      <c r="BU436" s="577">
        <f t="shared" si="1770"/>
        <v>0</v>
      </c>
      <c r="BV436" s="577">
        <f t="shared" si="1770"/>
        <v>0</v>
      </c>
      <c r="BW436" s="577">
        <f t="shared" si="1770"/>
        <v>0</v>
      </c>
      <c r="BX436" s="577">
        <f t="shared" si="1770"/>
        <v>0</v>
      </c>
      <c r="BY436" s="577">
        <f t="shared" si="1770"/>
        <v>0</v>
      </c>
      <c r="BZ436" s="577">
        <f t="shared" si="1770"/>
        <v>0</v>
      </c>
      <c r="CA436" s="577">
        <f t="shared" si="1770"/>
        <v>0</v>
      </c>
      <c r="CB436" s="577">
        <f t="shared" si="1770"/>
        <v>0</v>
      </c>
      <c r="CC436" s="577">
        <f t="shared" si="1770"/>
        <v>0</v>
      </c>
      <c r="CD436" s="577">
        <f t="shared" si="1770"/>
        <v>0</v>
      </c>
    </row>
    <row r="437" spans="1:82" s="5" customFormat="1" x14ac:dyDescent="0.35">
      <c r="A437" s="5" t="s">
        <v>231</v>
      </c>
      <c r="B437" s="69" t="s">
        <v>242</v>
      </c>
      <c r="C437" s="575">
        <f t="shared" ref="C437" si="1771">C427+C432</f>
        <v>3750.8700635036403</v>
      </c>
      <c r="D437" s="575">
        <f t="shared" ref="D437:E437" si="1772">D427+D432</f>
        <v>3542.8515181299604</v>
      </c>
      <c r="E437" s="575">
        <f t="shared" si="1772"/>
        <v>3340.1667816120162</v>
      </c>
      <c r="F437" s="575">
        <f>F427+F432</f>
        <v>2997</v>
      </c>
      <c r="G437" s="575">
        <f t="shared" ref="G437:I437" si="1773">G427+G432</f>
        <v>2797.2757052034776</v>
      </c>
      <c r="H437" s="575">
        <f t="shared" si="1773"/>
        <v>2569.584118004454</v>
      </c>
      <c r="I437" s="575">
        <f t="shared" si="1773"/>
        <v>2357.7106981171955</v>
      </c>
      <c r="J437" s="575">
        <f>J427+J432</f>
        <v>2233</v>
      </c>
      <c r="K437" s="575">
        <f t="shared" ref="K437:M437" si="1774">K427+K432</f>
        <v>2627.3911603348474</v>
      </c>
      <c r="L437" s="575">
        <f t="shared" si="1774"/>
        <v>2378.727641149108</v>
      </c>
      <c r="M437" s="575">
        <f t="shared" si="1774"/>
        <v>2171.4517780211636</v>
      </c>
      <c r="N437" s="575">
        <f>N427+N432</f>
        <v>1974</v>
      </c>
      <c r="O437" s="575">
        <f t="shared" ref="O437:Q437" si="1775">O427+O432</f>
        <v>3872.5606392658974</v>
      </c>
      <c r="P437" s="575">
        <f t="shared" si="1775"/>
        <v>3677.6563834175613</v>
      </c>
      <c r="Q437" s="575">
        <f t="shared" si="1775"/>
        <v>3476.0840627308908</v>
      </c>
      <c r="R437" s="575">
        <f>R427+R432</f>
        <v>3337</v>
      </c>
      <c r="S437" s="575">
        <f t="shared" ref="S437:U437" si="1776">S427+S432</f>
        <v>4214.5706360389904</v>
      </c>
      <c r="T437" s="575">
        <f t="shared" si="1776"/>
        <v>3994.6080883150657</v>
      </c>
      <c r="U437" s="575">
        <f t="shared" si="1776"/>
        <v>3788.7918690813372</v>
      </c>
      <c r="V437" s="575">
        <f>V427+V432</f>
        <v>3606</v>
      </c>
      <c r="W437" s="575">
        <f t="shared" ref="W437:Y437" si="1777">W427+W432</f>
        <v>3874.164961519672</v>
      </c>
      <c r="X437" s="575">
        <f t="shared" si="1777"/>
        <v>3665.416594198884</v>
      </c>
      <c r="Y437" s="575">
        <f t="shared" si="1777"/>
        <v>3458.7258746584885</v>
      </c>
      <c r="Z437" s="575">
        <f>Z427+Z432</f>
        <v>3345</v>
      </c>
      <c r="AA437" s="575">
        <f t="shared" ref="AA437:CD437" si="1778">AA427+AA432</f>
        <v>3202.4468085106382</v>
      </c>
      <c r="AB437" s="575">
        <f t="shared" si="1778"/>
        <v>3074.1859389454212</v>
      </c>
      <c r="AC437" s="575">
        <f t="shared" si="1778"/>
        <v>2958.2768480363302</v>
      </c>
      <c r="AD437" s="575">
        <f t="shared" si="1778"/>
        <v>2813.2476082702483</v>
      </c>
      <c r="AE437" s="575">
        <f t="shared" si="1778"/>
        <v>2659.6548590970037</v>
      </c>
      <c r="AF437" s="575">
        <f t="shared" si="1778"/>
        <v>2524.4015426608635</v>
      </c>
      <c r="AG437" s="575">
        <f t="shared" si="1778"/>
        <v>2407.4876589618266</v>
      </c>
      <c r="AH437" s="575">
        <f t="shared" si="1778"/>
        <v>2257.8764971591377</v>
      </c>
      <c r="AI437" s="575">
        <f t="shared" si="1778"/>
        <v>2128.4728068122627</v>
      </c>
      <c r="AJ437" s="575">
        <f t="shared" si="1778"/>
        <v>2014.5203033724767</v>
      </c>
      <c r="AK437" s="575">
        <f t="shared" si="1778"/>
        <v>1916.0189868397806</v>
      </c>
      <c r="AL437" s="575">
        <f t="shared" si="1778"/>
        <v>1789.9698304924709</v>
      </c>
      <c r="AM437" s="575">
        <f t="shared" si="1778"/>
        <v>1621.1810989888622</v>
      </c>
      <c r="AN437" s="575">
        <f t="shared" si="1778"/>
        <v>1472.5462458737441</v>
      </c>
      <c r="AO437" s="575">
        <f t="shared" si="1778"/>
        <v>1344.0652711471164</v>
      </c>
      <c r="AP437" s="575">
        <f t="shared" si="1778"/>
        <v>1179.6520527146934</v>
      </c>
      <c r="AQ437" s="575">
        <f t="shared" si="1778"/>
        <v>954.5485815485456</v>
      </c>
      <c r="AR437" s="575">
        <f t="shared" si="1778"/>
        <v>756.32313679029608</v>
      </c>
      <c r="AS437" s="575">
        <f t="shared" si="1778"/>
        <v>584.97571843994479</v>
      </c>
      <c r="AT437" s="575">
        <f t="shared" si="1778"/>
        <v>365.70760827024867</v>
      </c>
      <c r="AU437" s="575">
        <f t="shared" si="1778"/>
        <v>122.43729905162309</v>
      </c>
      <c r="AV437" s="575">
        <f t="shared" si="1778"/>
        <v>-91.785809066271213</v>
      </c>
      <c r="AW437" s="575">
        <f t="shared" si="1778"/>
        <v>-276.961716083434</v>
      </c>
      <c r="AX437" s="575">
        <f t="shared" si="1778"/>
        <v>-513.92572506308488</v>
      </c>
      <c r="AY437" s="575">
        <f t="shared" si="1778"/>
        <v>-757.69261091047917</v>
      </c>
      <c r="AZ437" s="575">
        <f t="shared" si="1778"/>
        <v>-972.35300292534873</v>
      </c>
      <c r="BA437" s="575">
        <f t="shared" si="1778"/>
        <v>-1157.9069011076936</v>
      </c>
      <c r="BB437" s="575">
        <f t="shared" si="1778"/>
        <v>-1395.354613951974</v>
      </c>
      <c r="BC437" s="575">
        <f t="shared" si="1778"/>
        <v>-1617.1615046271374</v>
      </c>
      <c r="BD437" s="575">
        <f t="shared" si="1778"/>
        <v>-1812.483990445565</v>
      </c>
      <c r="BE437" s="575">
        <f t="shared" si="1778"/>
        <v>-1981.3220714072568</v>
      </c>
      <c r="BF437" s="575">
        <f t="shared" si="1778"/>
        <v>-2197.3790583964183</v>
      </c>
      <c r="BG437" s="575">
        <f t="shared" si="1778"/>
        <v>-2453.7004830711476</v>
      </c>
      <c r="BH437" s="575">
        <f t="shared" si="1778"/>
        <v>-2679.4163645011331</v>
      </c>
      <c r="BI437" s="575">
        <f t="shared" si="1778"/>
        <v>-2874.5267026863744</v>
      </c>
      <c r="BJ437" s="575">
        <f t="shared" si="1778"/>
        <v>-3124.2035028408632</v>
      </c>
      <c r="BK437" s="575">
        <f t="shared" si="1778"/>
        <v>-3308.1685502736968</v>
      </c>
      <c r="BL437" s="575">
        <f t="shared" si="1778"/>
        <v>-3470.167621893655</v>
      </c>
      <c r="BM437" s="575">
        <f t="shared" si="1778"/>
        <v>-3610.2007177007372</v>
      </c>
      <c r="BN437" s="575">
        <f t="shared" si="1778"/>
        <v>-3789.3968361741968</v>
      </c>
      <c r="BO437" s="575">
        <f t="shared" si="1778"/>
        <v>-3885.212157100163</v>
      </c>
      <c r="BP437" s="575">
        <f t="shared" si="1778"/>
        <v>-3969.5868426916854</v>
      </c>
      <c r="BQ437" s="575">
        <f t="shared" si="1778"/>
        <v>-4042.520892948764</v>
      </c>
      <c r="BR437" s="575">
        <f t="shared" si="1778"/>
        <v>-4135.8523917297516</v>
      </c>
      <c r="BS437" s="575">
        <f t="shared" si="1778"/>
        <v>-4296.6762307719227</v>
      </c>
      <c r="BT437" s="575">
        <f t="shared" si="1778"/>
        <v>-4438.2972233612963</v>
      </c>
      <c r="BU437" s="575">
        <f t="shared" si="1778"/>
        <v>-4560.7153694978742</v>
      </c>
      <c r="BV437" s="575">
        <f t="shared" si="1778"/>
        <v>-4717.3701695075297</v>
      </c>
      <c r="BW437" s="575">
        <f t="shared" si="1778"/>
        <v>-4878.8589787382243</v>
      </c>
      <c r="BX437" s="575">
        <f t="shared" si="1778"/>
        <v>-5021.0655420906278</v>
      </c>
      <c r="BY437" s="575">
        <f t="shared" si="1778"/>
        <v>-5143.9898595647392</v>
      </c>
      <c r="BZ437" s="575">
        <f t="shared" si="1778"/>
        <v>-5301.2923917297521</v>
      </c>
      <c r="CA437" s="575">
        <f t="shared" si="1778"/>
        <v>-5312.8427149489089</v>
      </c>
      <c r="CB437" s="575">
        <f t="shared" si="1778"/>
        <v>-5323.0138950971213</v>
      </c>
      <c r="CC437" s="575">
        <f t="shared" si="1778"/>
        <v>-5331.8059321743895</v>
      </c>
      <c r="CD437" s="575">
        <f t="shared" si="1778"/>
        <v>-5343.0568361741962</v>
      </c>
    </row>
    <row r="438" spans="1:82" s="5" customFormat="1" x14ac:dyDescent="0.35">
      <c r="B438" s="444"/>
      <c r="C438" s="375"/>
      <c r="D438" s="375"/>
      <c r="E438" s="375"/>
      <c r="F438" s="375"/>
      <c r="G438" s="375"/>
      <c r="H438" s="375"/>
      <c r="I438" s="375"/>
      <c r="J438" s="375"/>
      <c r="K438" s="375"/>
      <c r="L438" s="375"/>
      <c r="M438" s="375"/>
      <c r="N438" s="375"/>
      <c r="O438" s="375"/>
      <c r="P438" s="375"/>
      <c r="Q438" s="375"/>
      <c r="R438" s="375"/>
      <c r="S438" s="375"/>
      <c r="T438" s="375"/>
      <c r="U438" s="375"/>
      <c r="V438" s="375"/>
      <c r="W438" s="375"/>
      <c r="X438" s="375"/>
      <c r="Y438" s="375"/>
      <c r="Z438" s="375"/>
      <c r="AA438" s="375"/>
      <c r="AB438" s="375"/>
      <c r="AC438" s="375"/>
      <c r="AD438" s="375"/>
      <c r="AE438" s="375"/>
      <c r="AF438" s="375"/>
      <c r="AG438" s="375"/>
      <c r="AH438" s="375"/>
      <c r="AI438" s="375"/>
      <c r="AJ438" s="375"/>
      <c r="AK438" s="375"/>
      <c r="AL438" s="375"/>
      <c r="AM438" s="375"/>
      <c r="AN438" s="375"/>
      <c r="AO438" s="375"/>
      <c r="AP438" s="375"/>
      <c r="AQ438" s="375"/>
      <c r="AR438" s="375"/>
      <c r="AS438" s="375"/>
      <c r="AT438" s="375"/>
      <c r="AU438" s="375"/>
      <c r="AV438" s="375"/>
      <c r="AW438" s="375"/>
      <c r="AX438" s="375"/>
      <c r="AY438" s="375"/>
      <c r="AZ438" s="375"/>
      <c r="BA438" s="375"/>
      <c r="BB438" s="375"/>
      <c r="BC438" s="375"/>
      <c r="BD438" s="375"/>
      <c r="BE438" s="375"/>
      <c r="BF438" s="375"/>
      <c r="BG438" s="375"/>
      <c r="BH438" s="375"/>
      <c r="BI438" s="375"/>
      <c r="BJ438" s="375"/>
      <c r="BK438" s="375"/>
      <c r="BL438" s="375"/>
      <c r="BM438" s="375"/>
      <c r="BN438" s="375"/>
      <c r="BO438" s="375"/>
      <c r="BP438" s="375"/>
      <c r="BQ438" s="375"/>
      <c r="BR438" s="375"/>
      <c r="BS438" s="375"/>
      <c r="BT438" s="375"/>
      <c r="BU438" s="375"/>
      <c r="BV438" s="375"/>
      <c r="BW438" s="375"/>
      <c r="BX438" s="375"/>
      <c r="BY438" s="375"/>
      <c r="BZ438" s="375"/>
      <c r="CA438" s="375"/>
      <c r="CB438" s="375"/>
      <c r="CC438" s="375"/>
      <c r="CD438" s="375"/>
    </row>
    <row r="439" spans="1:82" s="5" customFormat="1" x14ac:dyDescent="0.35">
      <c r="B439" s="70"/>
      <c r="C439" s="317"/>
      <c r="D439" s="318"/>
      <c r="E439" s="318"/>
      <c r="F439" s="318"/>
      <c r="G439" s="318"/>
      <c r="H439" s="318"/>
      <c r="I439" s="318"/>
      <c r="J439" s="318"/>
      <c r="K439" s="318"/>
      <c r="L439" s="318"/>
      <c r="M439" s="318"/>
      <c r="N439" s="318"/>
      <c r="O439" s="318"/>
      <c r="P439" s="318"/>
      <c r="Q439" s="109"/>
      <c r="R439" s="110"/>
      <c r="S439" s="318"/>
      <c r="T439" s="110"/>
      <c r="U439" s="110"/>
      <c r="V439" s="110"/>
      <c r="W439" s="110"/>
      <c r="X439" s="110"/>
      <c r="Y439" s="110"/>
      <c r="Z439" s="110"/>
      <c r="AA439" s="110"/>
      <c r="AB439" s="110"/>
      <c r="AC439" s="110"/>
      <c r="AD439" s="110"/>
      <c r="AE439" s="171"/>
      <c r="AF439" s="171"/>
      <c r="AG439" s="171"/>
      <c r="AH439" s="171"/>
      <c r="AI439" s="171"/>
      <c r="AJ439" s="171"/>
      <c r="AK439" s="171"/>
      <c r="AL439" s="171"/>
      <c r="AM439" s="9"/>
      <c r="AN439" s="171"/>
      <c r="AO439" s="171"/>
    </row>
    <row r="440" spans="1:82" s="5" customFormat="1" x14ac:dyDescent="0.35">
      <c r="B440" s="70"/>
      <c r="C440" s="317"/>
      <c r="D440" s="318"/>
      <c r="E440" s="318"/>
      <c r="F440" s="318"/>
      <c r="G440" s="318"/>
      <c r="H440" s="318"/>
      <c r="I440" s="318"/>
      <c r="J440" s="318"/>
      <c r="K440" s="318"/>
      <c r="L440" s="318"/>
      <c r="M440" s="318"/>
      <c r="N440" s="318"/>
      <c r="O440" s="318"/>
      <c r="P440" s="318"/>
      <c r="Q440" s="109"/>
      <c r="R440" s="110"/>
      <c r="S440" s="318"/>
      <c r="T440" s="110"/>
      <c r="U440" s="110"/>
      <c r="V440" s="110"/>
      <c r="W440" s="110"/>
      <c r="X440" s="110"/>
      <c r="Y440" s="110"/>
      <c r="Z440" s="110"/>
      <c r="AA440" s="110"/>
      <c r="AB440" s="110"/>
      <c r="AC440" s="110"/>
      <c r="AD440" s="110"/>
      <c r="AE440" s="171"/>
      <c r="AF440" s="171"/>
      <c r="AG440" s="171"/>
      <c r="AH440" s="171"/>
      <c r="AI440" s="171"/>
      <c r="AJ440" s="171"/>
      <c r="AK440" s="171"/>
      <c r="AL440" s="171"/>
      <c r="AM440" s="9"/>
      <c r="AN440" s="171"/>
      <c r="AO440" s="171"/>
    </row>
    <row r="441" spans="1:82" s="5" customFormat="1" x14ac:dyDescent="0.35">
      <c r="B441" s="70"/>
      <c r="C441" s="317"/>
      <c r="D441" s="318"/>
      <c r="E441" s="318"/>
      <c r="F441" s="318"/>
      <c r="G441" s="318"/>
      <c r="H441" s="318"/>
      <c r="I441" s="318"/>
      <c r="J441" s="318"/>
      <c r="K441" s="318"/>
      <c r="L441" s="318"/>
      <c r="M441" s="318"/>
      <c r="N441" s="318"/>
      <c r="O441" s="318"/>
      <c r="P441" s="318"/>
      <c r="Q441" s="109"/>
      <c r="R441" s="110"/>
      <c r="S441" s="320"/>
      <c r="T441" s="321"/>
      <c r="U441" s="110"/>
      <c r="V441" s="110"/>
      <c r="W441" s="110"/>
      <c r="X441" s="110"/>
      <c r="Y441" s="110"/>
      <c r="Z441" s="110"/>
      <c r="AA441" s="110"/>
      <c r="AB441" s="110"/>
      <c r="AC441" s="110"/>
      <c r="AD441" s="110"/>
      <c r="AE441" s="171"/>
      <c r="AF441" s="171"/>
      <c r="AG441" s="171"/>
      <c r="AH441" s="171"/>
      <c r="AI441" s="171"/>
      <c r="AJ441" s="171"/>
      <c r="AK441" s="171"/>
      <c r="AL441" s="171"/>
      <c r="AM441" s="9"/>
      <c r="AN441" s="171"/>
      <c r="AO441" s="171"/>
    </row>
    <row r="442" spans="1:82" s="5" customFormat="1" x14ac:dyDescent="0.35">
      <c r="B442" s="534" t="s">
        <v>439</v>
      </c>
      <c r="C442" s="538"/>
      <c r="D442" s="539"/>
      <c r="E442" s="539"/>
      <c r="F442" s="539"/>
      <c r="G442" s="539"/>
      <c r="H442" s="539"/>
      <c r="I442" s="539"/>
      <c r="J442" s="539"/>
      <c r="K442" s="539"/>
      <c r="L442" s="539"/>
      <c r="M442" s="539"/>
      <c r="N442" s="539"/>
      <c r="O442" s="539"/>
      <c r="P442" s="539"/>
      <c r="Q442" s="541"/>
      <c r="R442" s="540"/>
      <c r="S442" s="546"/>
      <c r="T442" s="547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8"/>
      <c r="AF442" s="548"/>
      <c r="AG442" s="548"/>
      <c r="AH442" s="548"/>
      <c r="AI442" s="548"/>
      <c r="AJ442" s="548"/>
      <c r="AK442" s="548"/>
      <c r="AL442" s="548"/>
      <c r="AM442" s="534"/>
      <c r="AN442" s="548"/>
      <c r="AO442" s="548"/>
      <c r="AP442" s="542"/>
      <c r="AQ442" s="542"/>
      <c r="AR442" s="542"/>
      <c r="AS442" s="542"/>
      <c r="AT442" s="542"/>
      <c r="AU442" s="543"/>
      <c r="AV442" s="543"/>
      <c r="AW442" s="543"/>
      <c r="AX442" s="543"/>
      <c r="AY442" s="543"/>
      <c r="AZ442" s="543"/>
      <c r="BA442" s="543"/>
      <c r="BB442" s="543"/>
      <c r="BC442" s="543"/>
      <c r="BD442" s="543"/>
      <c r="BE442" s="543"/>
      <c r="BF442" s="543"/>
      <c r="BG442" s="543"/>
      <c r="BH442" s="543"/>
      <c r="BI442" s="543"/>
      <c r="BJ442" s="543"/>
      <c r="BK442" s="543"/>
      <c r="BL442" s="543"/>
      <c r="BM442" s="543"/>
      <c r="BN442" s="543"/>
      <c r="BO442" s="543"/>
      <c r="BP442" s="543"/>
      <c r="BQ442" s="543"/>
      <c r="BR442" s="543"/>
      <c r="BS442" s="543"/>
      <c r="BT442" s="543"/>
      <c r="BU442" s="543"/>
      <c r="BV442" s="543"/>
      <c r="BW442" s="543"/>
      <c r="BX442" s="543"/>
      <c r="BY442" s="543"/>
      <c r="BZ442" s="543"/>
      <c r="CA442" s="543"/>
      <c r="CB442" s="543"/>
      <c r="CC442" s="543"/>
      <c r="CD442" s="543"/>
    </row>
    <row r="443" spans="1:82" s="5" customFormat="1" x14ac:dyDescent="0.3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171"/>
      <c r="AF443" s="171"/>
      <c r="AG443" s="171"/>
      <c r="AH443" s="171"/>
      <c r="AI443" s="171"/>
      <c r="AJ443" s="171"/>
      <c r="AK443" s="171"/>
      <c r="AL443" s="171"/>
      <c r="AM443" s="9"/>
      <c r="AN443" s="171"/>
      <c r="AO443" s="171"/>
    </row>
    <row r="444" spans="1:82" s="5" customFormat="1" x14ac:dyDescent="0.35">
      <c r="A444" s="5" t="s">
        <v>80</v>
      </c>
      <c r="B444" s="70" t="s">
        <v>225</v>
      </c>
      <c r="C444" s="579">
        <v>0.7</v>
      </c>
      <c r="D444" s="594">
        <f>C444</f>
        <v>0.7</v>
      </c>
      <c r="E444" s="594">
        <f t="shared" ref="E444:BP444" si="1779">D444</f>
        <v>0.7</v>
      </c>
      <c r="F444" s="594">
        <f t="shared" si="1779"/>
        <v>0.7</v>
      </c>
      <c r="G444" s="594">
        <f t="shared" si="1779"/>
        <v>0.7</v>
      </c>
      <c r="H444" s="594">
        <f t="shared" si="1779"/>
        <v>0.7</v>
      </c>
      <c r="I444" s="594">
        <f t="shared" si="1779"/>
        <v>0.7</v>
      </c>
      <c r="J444" s="594">
        <f t="shared" si="1779"/>
        <v>0.7</v>
      </c>
      <c r="K444" s="594">
        <f t="shared" si="1779"/>
        <v>0.7</v>
      </c>
      <c r="L444" s="594">
        <f t="shared" si="1779"/>
        <v>0.7</v>
      </c>
      <c r="M444" s="594">
        <f t="shared" si="1779"/>
        <v>0.7</v>
      </c>
      <c r="N444" s="594">
        <f t="shared" si="1779"/>
        <v>0.7</v>
      </c>
      <c r="O444" s="594">
        <f t="shared" si="1779"/>
        <v>0.7</v>
      </c>
      <c r="P444" s="594">
        <f t="shared" si="1779"/>
        <v>0.7</v>
      </c>
      <c r="Q444" s="594">
        <f t="shared" si="1779"/>
        <v>0.7</v>
      </c>
      <c r="R444" s="594">
        <f t="shared" si="1779"/>
        <v>0.7</v>
      </c>
      <c r="S444" s="594">
        <f t="shared" si="1779"/>
        <v>0.7</v>
      </c>
      <c r="T444" s="594">
        <f t="shared" si="1779"/>
        <v>0.7</v>
      </c>
      <c r="U444" s="594">
        <f t="shared" si="1779"/>
        <v>0.7</v>
      </c>
      <c r="V444" s="594">
        <f t="shared" si="1779"/>
        <v>0.7</v>
      </c>
      <c r="W444" s="594">
        <f t="shared" si="1779"/>
        <v>0.7</v>
      </c>
      <c r="X444" s="594">
        <f t="shared" si="1779"/>
        <v>0.7</v>
      </c>
      <c r="Y444" s="594">
        <f t="shared" si="1779"/>
        <v>0.7</v>
      </c>
      <c r="Z444" s="594">
        <v>0.66</v>
      </c>
      <c r="AA444" s="594">
        <f t="shared" si="1779"/>
        <v>0.66</v>
      </c>
      <c r="AB444" s="594">
        <f t="shared" si="1779"/>
        <v>0.66</v>
      </c>
      <c r="AC444" s="594">
        <f t="shared" si="1779"/>
        <v>0.66</v>
      </c>
      <c r="AD444" s="594">
        <f t="shared" si="1779"/>
        <v>0.66</v>
      </c>
      <c r="AE444" s="594">
        <f t="shared" si="1779"/>
        <v>0.66</v>
      </c>
      <c r="AF444" s="594">
        <f t="shared" si="1779"/>
        <v>0.66</v>
      </c>
      <c r="AG444" s="594">
        <f t="shared" si="1779"/>
        <v>0.66</v>
      </c>
      <c r="AH444" s="594">
        <f t="shared" si="1779"/>
        <v>0.66</v>
      </c>
      <c r="AI444" s="594">
        <f t="shared" si="1779"/>
        <v>0.66</v>
      </c>
      <c r="AJ444" s="594">
        <f t="shared" si="1779"/>
        <v>0.66</v>
      </c>
      <c r="AK444" s="594">
        <f t="shared" si="1779"/>
        <v>0.66</v>
      </c>
      <c r="AL444" s="594">
        <f t="shared" si="1779"/>
        <v>0.66</v>
      </c>
      <c r="AM444" s="594">
        <f t="shared" si="1779"/>
        <v>0.66</v>
      </c>
      <c r="AN444" s="594">
        <f t="shared" si="1779"/>
        <v>0.66</v>
      </c>
      <c r="AO444" s="594">
        <f t="shared" si="1779"/>
        <v>0.66</v>
      </c>
      <c r="AP444" s="594">
        <f t="shared" si="1779"/>
        <v>0.66</v>
      </c>
      <c r="AQ444" s="594">
        <f t="shared" si="1779"/>
        <v>0.66</v>
      </c>
      <c r="AR444" s="594">
        <f t="shared" si="1779"/>
        <v>0.66</v>
      </c>
      <c r="AS444" s="594">
        <f t="shared" si="1779"/>
        <v>0.66</v>
      </c>
      <c r="AT444" s="594">
        <f t="shared" si="1779"/>
        <v>0.66</v>
      </c>
      <c r="AU444" s="594">
        <f t="shared" si="1779"/>
        <v>0.66</v>
      </c>
      <c r="AV444" s="594">
        <f t="shared" si="1779"/>
        <v>0.66</v>
      </c>
      <c r="AW444" s="594">
        <f t="shared" si="1779"/>
        <v>0.66</v>
      </c>
      <c r="AX444" s="594">
        <f t="shared" si="1779"/>
        <v>0.66</v>
      </c>
      <c r="AY444" s="594">
        <f t="shared" si="1779"/>
        <v>0.66</v>
      </c>
      <c r="AZ444" s="594">
        <f t="shared" si="1779"/>
        <v>0.66</v>
      </c>
      <c r="BA444" s="594">
        <f t="shared" si="1779"/>
        <v>0.66</v>
      </c>
      <c r="BB444" s="594">
        <f t="shared" si="1779"/>
        <v>0.66</v>
      </c>
      <c r="BC444" s="594">
        <f t="shared" si="1779"/>
        <v>0.66</v>
      </c>
      <c r="BD444" s="594">
        <f t="shared" si="1779"/>
        <v>0.66</v>
      </c>
      <c r="BE444" s="594">
        <f t="shared" si="1779"/>
        <v>0.66</v>
      </c>
      <c r="BF444" s="594">
        <f t="shared" si="1779"/>
        <v>0.66</v>
      </c>
      <c r="BG444" s="594">
        <f t="shared" si="1779"/>
        <v>0.66</v>
      </c>
      <c r="BH444" s="594">
        <f t="shared" si="1779"/>
        <v>0.66</v>
      </c>
      <c r="BI444" s="594">
        <f t="shared" si="1779"/>
        <v>0.66</v>
      </c>
      <c r="BJ444" s="594">
        <f t="shared" si="1779"/>
        <v>0.66</v>
      </c>
      <c r="BK444" s="594">
        <f t="shared" si="1779"/>
        <v>0.66</v>
      </c>
      <c r="BL444" s="594">
        <f t="shared" si="1779"/>
        <v>0.66</v>
      </c>
      <c r="BM444" s="594">
        <f t="shared" si="1779"/>
        <v>0.66</v>
      </c>
      <c r="BN444" s="594">
        <f t="shared" si="1779"/>
        <v>0.66</v>
      </c>
      <c r="BO444" s="594">
        <f t="shared" si="1779"/>
        <v>0.66</v>
      </c>
      <c r="BP444" s="594">
        <f t="shared" si="1779"/>
        <v>0.66</v>
      </c>
      <c r="BQ444" s="594">
        <f t="shared" ref="BQ444:CD444" si="1780">BP444</f>
        <v>0.66</v>
      </c>
      <c r="BR444" s="594">
        <f t="shared" si="1780"/>
        <v>0.66</v>
      </c>
      <c r="BS444" s="594">
        <f t="shared" si="1780"/>
        <v>0.66</v>
      </c>
      <c r="BT444" s="594">
        <f t="shared" si="1780"/>
        <v>0.66</v>
      </c>
      <c r="BU444" s="594">
        <f t="shared" si="1780"/>
        <v>0.66</v>
      </c>
      <c r="BV444" s="594">
        <f t="shared" si="1780"/>
        <v>0.66</v>
      </c>
      <c r="BW444" s="594">
        <f t="shared" si="1780"/>
        <v>0.66</v>
      </c>
      <c r="BX444" s="594">
        <f t="shared" si="1780"/>
        <v>0.66</v>
      </c>
      <c r="BY444" s="594">
        <f t="shared" si="1780"/>
        <v>0.66</v>
      </c>
      <c r="BZ444" s="594">
        <f t="shared" si="1780"/>
        <v>0.66</v>
      </c>
      <c r="CA444" s="594">
        <f t="shared" si="1780"/>
        <v>0.66</v>
      </c>
      <c r="CB444" s="594">
        <f t="shared" si="1780"/>
        <v>0.66</v>
      </c>
      <c r="CC444" s="594">
        <f t="shared" si="1780"/>
        <v>0.66</v>
      </c>
      <c r="CD444" s="594">
        <f t="shared" si="1780"/>
        <v>0.66</v>
      </c>
    </row>
    <row r="445" spans="1:82" s="5" customFormat="1" x14ac:dyDescent="0.35">
      <c r="A445" s="5" t="s">
        <v>80</v>
      </c>
      <c r="B445" s="70" t="s">
        <v>226</v>
      </c>
      <c r="C445" s="579">
        <v>1</v>
      </c>
      <c r="D445" s="594">
        <f>C445</f>
        <v>1</v>
      </c>
      <c r="E445" s="594">
        <f t="shared" ref="E445:BP445" si="1781">D445</f>
        <v>1</v>
      </c>
      <c r="F445" s="594">
        <f t="shared" si="1781"/>
        <v>1</v>
      </c>
      <c r="G445" s="594">
        <f t="shared" si="1781"/>
        <v>1</v>
      </c>
      <c r="H445" s="594">
        <f t="shared" si="1781"/>
        <v>1</v>
      </c>
      <c r="I445" s="594">
        <f t="shared" si="1781"/>
        <v>1</v>
      </c>
      <c r="J445" s="594">
        <f t="shared" si="1781"/>
        <v>1</v>
      </c>
      <c r="K445" s="594">
        <f t="shared" si="1781"/>
        <v>1</v>
      </c>
      <c r="L445" s="594">
        <f t="shared" si="1781"/>
        <v>1</v>
      </c>
      <c r="M445" s="594">
        <f t="shared" si="1781"/>
        <v>1</v>
      </c>
      <c r="N445" s="594">
        <f t="shared" si="1781"/>
        <v>1</v>
      </c>
      <c r="O445" s="594">
        <f t="shared" si="1781"/>
        <v>1</v>
      </c>
      <c r="P445" s="594">
        <f t="shared" si="1781"/>
        <v>1</v>
      </c>
      <c r="Q445" s="594">
        <f t="shared" si="1781"/>
        <v>1</v>
      </c>
      <c r="R445" s="594">
        <f t="shared" si="1781"/>
        <v>1</v>
      </c>
      <c r="S445" s="594">
        <f t="shared" si="1781"/>
        <v>1</v>
      </c>
      <c r="T445" s="594">
        <f t="shared" si="1781"/>
        <v>1</v>
      </c>
      <c r="U445" s="594">
        <f t="shared" si="1781"/>
        <v>1</v>
      </c>
      <c r="V445" s="594">
        <f t="shared" si="1781"/>
        <v>1</v>
      </c>
      <c r="W445" s="594">
        <f t="shared" si="1781"/>
        <v>1</v>
      </c>
      <c r="X445" s="594">
        <f t="shared" si="1781"/>
        <v>1</v>
      </c>
      <c r="Y445" s="594">
        <f t="shared" si="1781"/>
        <v>1</v>
      </c>
      <c r="Z445" s="594">
        <f t="shared" si="1781"/>
        <v>1</v>
      </c>
      <c r="AA445" s="594">
        <f t="shared" si="1781"/>
        <v>1</v>
      </c>
      <c r="AB445" s="594">
        <f t="shared" si="1781"/>
        <v>1</v>
      </c>
      <c r="AC445" s="594">
        <f t="shared" si="1781"/>
        <v>1</v>
      </c>
      <c r="AD445" s="594">
        <f t="shared" si="1781"/>
        <v>1</v>
      </c>
      <c r="AE445" s="594">
        <f t="shared" si="1781"/>
        <v>1</v>
      </c>
      <c r="AF445" s="594">
        <f t="shared" si="1781"/>
        <v>1</v>
      </c>
      <c r="AG445" s="594">
        <f t="shared" si="1781"/>
        <v>1</v>
      </c>
      <c r="AH445" s="594">
        <f t="shared" si="1781"/>
        <v>1</v>
      </c>
      <c r="AI445" s="594">
        <f t="shared" si="1781"/>
        <v>1</v>
      </c>
      <c r="AJ445" s="594">
        <f t="shared" si="1781"/>
        <v>1</v>
      </c>
      <c r="AK445" s="594">
        <f t="shared" si="1781"/>
        <v>1</v>
      </c>
      <c r="AL445" s="594">
        <f t="shared" si="1781"/>
        <v>1</v>
      </c>
      <c r="AM445" s="594">
        <f t="shared" si="1781"/>
        <v>1</v>
      </c>
      <c r="AN445" s="594">
        <f t="shared" si="1781"/>
        <v>1</v>
      </c>
      <c r="AO445" s="594">
        <f t="shared" si="1781"/>
        <v>1</v>
      </c>
      <c r="AP445" s="594">
        <f t="shared" si="1781"/>
        <v>1</v>
      </c>
      <c r="AQ445" s="594">
        <f t="shared" si="1781"/>
        <v>1</v>
      </c>
      <c r="AR445" s="594">
        <f t="shared" si="1781"/>
        <v>1</v>
      </c>
      <c r="AS445" s="594">
        <f t="shared" si="1781"/>
        <v>1</v>
      </c>
      <c r="AT445" s="594">
        <f t="shared" si="1781"/>
        <v>1</v>
      </c>
      <c r="AU445" s="594">
        <f t="shared" si="1781"/>
        <v>1</v>
      </c>
      <c r="AV445" s="594">
        <f t="shared" si="1781"/>
        <v>1</v>
      </c>
      <c r="AW445" s="594">
        <f t="shared" si="1781"/>
        <v>1</v>
      </c>
      <c r="AX445" s="594">
        <f t="shared" si="1781"/>
        <v>1</v>
      </c>
      <c r="AY445" s="594">
        <f t="shared" si="1781"/>
        <v>1</v>
      </c>
      <c r="AZ445" s="594">
        <f t="shared" si="1781"/>
        <v>1</v>
      </c>
      <c r="BA445" s="594">
        <f t="shared" si="1781"/>
        <v>1</v>
      </c>
      <c r="BB445" s="594">
        <f t="shared" si="1781"/>
        <v>1</v>
      </c>
      <c r="BC445" s="594">
        <f t="shared" si="1781"/>
        <v>1</v>
      </c>
      <c r="BD445" s="594">
        <f t="shared" si="1781"/>
        <v>1</v>
      </c>
      <c r="BE445" s="594">
        <f t="shared" si="1781"/>
        <v>1</v>
      </c>
      <c r="BF445" s="594">
        <f t="shared" si="1781"/>
        <v>1</v>
      </c>
      <c r="BG445" s="594">
        <f t="shared" si="1781"/>
        <v>1</v>
      </c>
      <c r="BH445" s="594">
        <f t="shared" si="1781"/>
        <v>1</v>
      </c>
      <c r="BI445" s="594">
        <f t="shared" si="1781"/>
        <v>1</v>
      </c>
      <c r="BJ445" s="594">
        <f t="shared" si="1781"/>
        <v>1</v>
      </c>
      <c r="BK445" s="594">
        <f t="shared" si="1781"/>
        <v>1</v>
      </c>
      <c r="BL445" s="594">
        <f t="shared" si="1781"/>
        <v>1</v>
      </c>
      <c r="BM445" s="594">
        <f t="shared" si="1781"/>
        <v>1</v>
      </c>
      <c r="BN445" s="594">
        <f t="shared" si="1781"/>
        <v>1</v>
      </c>
      <c r="BO445" s="594">
        <f t="shared" si="1781"/>
        <v>1</v>
      </c>
      <c r="BP445" s="594">
        <f t="shared" si="1781"/>
        <v>1</v>
      </c>
      <c r="BQ445" s="594">
        <f t="shared" ref="BQ445:CD445" si="1782">BP445</f>
        <v>1</v>
      </c>
      <c r="BR445" s="594">
        <f t="shared" si="1782"/>
        <v>1</v>
      </c>
      <c r="BS445" s="594">
        <f t="shared" si="1782"/>
        <v>1</v>
      </c>
      <c r="BT445" s="594">
        <f t="shared" si="1782"/>
        <v>1</v>
      </c>
      <c r="BU445" s="594">
        <f t="shared" si="1782"/>
        <v>1</v>
      </c>
      <c r="BV445" s="594">
        <f t="shared" si="1782"/>
        <v>1</v>
      </c>
      <c r="BW445" s="594">
        <f t="shared" si="1782"/>
        <v>1</v>
      </c>
      <c r="BX445" s="594">
        <f t="shared" si="1782"/>
        <v>1</v>
      </c>
      <c r="BY445" s="594">
        <f t="shared" si="1782"/>
        <v>1</v>
      </c>
      <c r="BZ445" s="594">
        <f t="shared" si="1782"/>
        <v>1</v>
      </c>
      <c r="CA445" s="594">
        <f t="shared" si="1782"/>
        <v>1</v>
      </c>
      <c r="CB445" s="594">
        <f t="shared" si="1782"/>
        <v>1</v>
      </c>
      <c r="CC445" s="594">
        <f t="shared" si="1782"/>
        <v>1</v>
      </c>
      <c r="CD445" s="594">
        <f t="shared" si="1782"/>
        <v>1</v>
      </c>
    </row>
    <row r="446" spans="1:82" s="5" customFormat="1" x14ac:dyDescent="0.35">
      <c r="B446" s="70"/>
      <c r="C446" s="69"/>
      <c r="D446" s="69"/>
      <c r="E446" s="69"/>
      <c r="F446" s="69"/>
      <c r="G446" s="69"/>
      <c r="H446" s="69"/>
      <c r="I446" s="295"/>
      <c r="J446" s="295"/>
      <c r="K446" s="295"/>
      <c r="L446" s="295"/>
      <c r="M446" s="295"/>
      <c r="N446" s="295"/>
      <c r="O446" s="295"/>
      <c r="P446" s="295"/>
      <c r="Q446" s="475"/>
      <c r="R446" s="475"/>
      <c r="S446" s="475"/>
      <c r="T446" s="475"/>
      <c r="U446" s="475"/>
      <c r="V446" s="475"/>
      <c r="W446" s="475"/>
      <c r="X446" s="475"/>
      <c r="Y446" s="475"/>
      <c r="Z446" s="475"/>
      <c r="AA446" s="475"/>
      <c r="AB446" s="475"/>
      <c r="AC446" s="475"/>
      <c r="AD446" s="295"/>
      <c r="AE446" s="476"/>
      <c r="AF446" s="476"/>
      <c r="AG446" s="476"/>
      <c r="AH446" s="476"/>
      <c r="AI446" s="476"/>
      <c r="AJ446" s="476"/>
      <c r="AK446" s="171"/>
      <c r="AL446" s="171"/>
      <c r="AM446" s="9"/>
      <c r="AN446" s="171"/>
      <c r="AO446" s="171"/>
    </row>
    <row r="447" spans="1:82" s="5" customFormat="1" x14ac:dyDescent="0.35">
      <c r="B447" s="70"/>
      <c r="C447" s="69"/>
      <c r="D447" s="69"/>
      <c r="E447" s="69"/>
      <c r="F447" s="69"/>
      <c r="G447" s="69"/>
      <c r="H447" s="69"/>
      <c r="I447" s="295"/>
      <c r="J447" s="295"/>
      <c r="K447" s="295"/>
      <c r="L447" s="295"/>
      <c r="M447" s="295"/>
      <c r="N447" s="295"/>
      <c r="O447" s="295"/>
      <c r="P447" s="295"/>
      <c r="Q447" s="475"/>
      <c r="R447" s="475"/>
      <c r="S447" s="475"/>
      <c r="T447" s="475"/>
      <c r="U447" s="475"/>
      <c r="V447" s="475"/>
      <c r="W447" s="475"/>
      <c r="X447" s="475"/>
      <c r="Y447" s="475"/>
      <c r="Z447" s="475"/>
      <c r="AA447" s="475"/>
      <c r="AB447" s="475"/>
      <c r="AC447" s="475"/>
      <c r="AD447" s="295"/>
      <c r="AE447" s="476"/>
      <c r="AF447" s="476"/>
      <c r="AG447" s="476"/>
      <c r="AH447" s="476"/>
      <c r="AI447" s="476"/>
      <c r="AJ447" s="476"/>
      <c r="AK447" s="171"/>
      <c r="AL447" s="171"/>
      <c r="AM447" s="9"/>
      <c r="AN447" s="171"/>
      <c r="AO447" s="171"/>
    </row>
    <row r="448" spans="1:82" s="5" customFormat="1" x14ac:dyDescent="0.35">
      <c r="B448" s="444" t="s">
        <v>224</v>
      </c>
      <c r="C448" s="375"/>
      <c r="D448" s="375"/>
      <c r="E448" s="375"/>
      <c r="F448" s="375"/>
      <c r="G448" s="375"/>
      <c r="H448" s="375"/>
      <c r="I448" s="375"/>
      <c r="J448" s="375"/>
      <c r="K448" s="375"/>
      <c r="L448" s="375"/>
      <c r="M448" s="375"/>
      <c r="N448" s="375"/>
      <c r="O448" s="375"/>
      <c r="P448" s="375"/>
      <c r="Q448" s="375"/>
      <c r="R448" s="375"/>
      <c r="S448" s="375"/>
      <c r="T448" s="375"/>
      <c r="U448" s="375"/>
      <c r="V448" s="375"/>
      <c r="W448" s="375"/>
      <c r="X448" s="375"/>
      <c r="Y448" s="375"/>
      <c r="Z448" s="375"/>
      <c r="AA448" s="375"/>
      <c r="AB448" s="375"/>
      <c r="AC448" s="375"/>
      <c r="AD448" s="375"/>
      <c r="AE448" s="375"/>
      <c r="AF448" s="375"/>
      <c r="AG448" s="375"/>
      <c r="AH448" s="375"/>
      <c r="AI448" s="375"/>
      <c r="AJ448" s="375"/>
      <c r="AK448" s="375"/>
      <c r="AL448" s="375"/>
      <c r="AM448" s="375"/>
      <c r="AN448" s="375"/>
      <c r="AO448" s="375"/>
      <c r="AP448" s="375"/>
      <c r="AQ448" s="375"/>
      <c r="AR448" s="375"/>
      <c r="AS448" s="375"/>
      <c r="AT448" s="375"/>
      <c r="AU448" s="375"/>
      <c r="AV448" s="375"/>
      <c r="AW448" s="375"/>
      <c r="AX448" s="375"/>
      <c r="AY448" s="375"/>
      <c r="AZ448" s="375"/>
      <c r="BA448" s="375"/>
      <c r="BB448" s="375"/>
      <c r="BC448" s="375"/>
      <c r="BD448" s="375"/>
      <c r="BE448" s="375"/>
      <c r="BF448" s="375"/>
      <c r="BG448" s="375"/>
      <c r="BH448" s="375"/>
      <c r="BI448" s="375"/>
      <c r="BJ448" s="375"/>
      <c r="BK448" s="375"/>
      <c r="BL448" s="375"/>
      <c r="BM448" s="375"/>
      <c r="BN448" s="375"/>
      <c r="BO448" s="375"/>
      <c r="BP448" s="375"/>
      <c r="BQ448" s="375"/>
      <c r="BR448" s="375"/>
      <c r="BS448" s="375"/>
      <c r="BT448" s="375"/>
      <c r="BU448" s="375"/>
      <c r="BV448" s="375"/>
      <c r="BW448" s="375"/>
      <c r="BX448" s="375"/>
      <c r="BY448" s="375"/>
      <c r="BZ448" s="375"/>
      <c r="CA448" s="375"/>
      <c r="CB448" s="375"/>
      <c r="CC448" s="375"/>
      <c r="CD448" s="375"/>
    </row>
    <row r="449" spans="1:82" s="5" customFormat="1" x14ac:dyDescent="0.35">
      <c r="B449" s="70" t="s">
        <v>106</v>
      </c>
      <c r="C449" s="69"/>
      <c r="D449" s="69"/>
      <c r="E449" s="69"/>
      <c r="F449" s="69"/>
      <c r="G449" s="69"/>
      <c r="H449" s="69"/>
      <c r="I449" s="295"/>
      <c r="J449" s="295"/>
      <c r="K449" s="295"/>
      <c r="L449" s="295"/>
      <c r="M449" s="295"/>
      <c r="N449" s="295"/>
      <c r="O449" s="295"/>
      <c r="P449" s="295"/>
      <c r="Q449" s="475"/>
      <c r="R449" s="475"/>
      <c r="S449" s="475"/>
      <c r="T449" s="475"/>
      <c r="U449" s="475"/>
      <c r="V449" s="475"/>
      <c r="W449" s="475"/>
      <c r="X449" s="475"/>
      <c r="Y449" s="475"/>
      <c r="Z449" s="475"/>
      <c r="AA449" s="475"/>
      <c r="AB449" s="475"/>
      <c r="AC449" s="475"/>
      <c r="AD449" s="295"/>
      <c r="AE449" s="476"/>
      <c r="AF449" s="476"/>
      <c r="AG449" s="476"/>
      <c r="AH449" s="476"/>
      <c r="AI449" s="476"/>
      <c r="AJ449" s="476"/>
      <c r="AK449" s="171"/>
      <c r="AL449" s="171"/>
      <c r="AM449" s="9"/>
      <c r="AN449" s="171"/>
      <c r="AO449" s="171"/>
    </row>
    <row r="450" spans="1:82" s="5" customFormat="1" x14ac:dyDescent="0.35">
      <c r="A450" s="5" t="s">
        <v>229</v>
      </c>
      <c r="B450" s="69" t="s">
        <v>247</v>
      </c>
      <c r="C450" s="69"/>
      <c r="D450" s="69"/>
      <c r="E450" s="69"/>
      <c r="F450" s="69"/>
      <c r="G450" s="69"/>
      <c r="H450" s="69"/>
      <c r="I450" s="295"/>
      <c r="J450" s="295"/>
      <c r="K450" s="295"/>
      <c r="L450" s="295"/>
      <c r="M450" s="295"/>
      <c r="N450" s="295"/>
      <c r="O450" s="295"/>
      <c r="P450" s="295"/>
      <c r="Q450" s="475"/>
      <c r="R450" s="576">
        <v>13632</v>
      </c>
      <c r="S450" s="575">
        <f>T450+S$662</f>
        <v>23426</v>
      </c>
      <c r="T450" s="575">
        <f>U450+T$662</f>
        <v>19150</v>
      </c>
      <c r="U450" s="575">
        <f>V450+U$662</f>
        <v>15149</v>
      </c>
      <c r="V450" s="576">
        <v>11825</v>
      </c>
      <c r="W450" s="575">
        <f>X450+W$662</f>
        <v>21648</v>
      </c>
      <c r="X450" s="575">
        <f>Y450+X$662</f>
        <v>17590</v>
      </c>
      <c r="Y450" s="575">
        <f>Z450+Y$662</f>
        <v>13572</v>
      </c>
      <c r="Z450" s="576">
        <v>11689</v>
      </c>
      <c r="AA450" s="575">
        <f t="shared" ref="AA450:BF450" si="1783">Z450-AA$668</f>
        <v>11689</v>
      </c>
      <c r="AB450" s="575">
        <f t="shared" si="1783"/>
        <v>11310</v>
      </c>
      <c r="AC450" s="575">
        <f t="shared" si="1783"/>
        <v>10766</v>
      </c>
      <c r="AD450" s="575">
        <f t="shared" si="1783"/>
        <v>10766</v>
      </c>
      <c r="AE450" s="575">
        <f t="shared" si="1783"/>
        <v>10766</v>
      </c>
      <c r="AF450" s="575">
        <f t="shared" si="1783"/>
        <v>10766</v>
      </c>
      <c r="AG450" s="575">
        <f t="shared" si="1783"/>
        <v>10766</v>
      </c>
      <c r="AH450" s="575">
        <f t="shared" si="1783"/>
        <v>10766</v>
      </c>
      <c r="AI450" s="575">
        <f t="shared" si="1783"/>
        <v>10766</v>
      </c>
      <c r="AJ450" s="575">
        <f>AI450-AJ$668</f>
        <v>10766</v>
      </c>
      <c r="AK450" s="575">
        <f t="shared" si="1783"/>
        <v>10766</v>
      </c>
      <c r="AL450" s="575">
        <f t="shared" si="1783"/>
        <v>10766</v>
      </c>
      <c r="AM450" s="575">
        <f t="shared" si="1783"/>
        <v>10766</v>
      </c>
      <c r="AN450" s="575">
        <f t="shared" si="1783"/>
        <v>10766</v>
      </c>
      <c r="AO450" s="575">
        <f t="shared" si="1783"/>
        <v>10766</v>
      </c>
      <c r="AP450" s="575">
        <f t="shared" si="1783"/>
        <v>10766</v>
      </c>
      <c r="AQ450" s="575">
        <f t="shared" si="1783"/>
        <v>10766</v>
      </c>
      <c r="AR450" s="575">
        <f t="shared" si="1783"/>
        <v>10766</v>
      </c>
      <c r="AS450" s="575">
        <f t="shared" si="1783"/>
        <v>10766</v>
      </c>
      <c r="AT450" s="575">
        <f t="shared" si="1783"/>
        <v>10766</v>
      </c>
      <c r="AU450" s="575">
        <f t="shared" si="1783"/>
        <v>10766</v>
      </c>
      <c r="AV450" s="575">
        <f t="shared" si="1783"/>
        <v>10766</v>
      </c>
      <c r="AW450" s="575">
        <f t="shared" si="1783"/>
        <v>10766</v>
      </c>
      <c r="AX450" s="575">
        <f t="shared" si="1783"/>
        <v>10766</v>
      </c>
      <c r="AY450" s="575">
        <f t="shared" si="1783"/>
        <v>10766</v>
      </c>
      <c r="AZ450" s="575">
        <f t="shared" si="1783"/>
        <v>10766</v>
      </c>
      <c r="BA450" s="575">
        <f t="shared" si="1783"/>
        <v>10766</v>
      </c>
      <c r="BB450" s="575">
        <f t="shared" si="1783"/>
        <v>10766</v>
      </c>
      <c r="BC450" s="575">
        <f t="shared" si="1783"/>
        <v>10766</v>
      </c>
      <c r="BD450" s="575">
        <f t="shared" si="1783"/>
        <v>10766</v>
      </c>
      <c r="BE450" s="575">
        <f t="shared" si="1783"/>
        <v>10766</v>
      </c>
      <c r="BF450" s="575">
        <f t="shared" si="1783"/>
        <v>10766</v>
      </c>
      <c r="BG450" s="575">
        <f t="shared" ref="BG450:CD450" si="1784">BF450-BG$668</f>
        <v>10766</v>
      </c>
      <c r="BH450" s="575">
        <f t="shared" si="1784"/>
        <v>10766</v>
      </c>
      <c r="BI450" s="575">
        <f t="shared" si="1784"/>
        <v>10766</v>
      </c>
      <c r="BJ450" s="575">
        <f t="shared" si="1784"/>
        <v>10766</v>
      </c>
      <c r="BK450" s="575">
        <f t="shared" si="1784"/>
        <v>10766</v>
      </c>
      <c r="BL450" s="575">
        <f t="shared" si="1784"/>
        <v>10766</v>
      </c>
      <c r="BM450" s="575">
        <f t="shared" si="1784"/>
        <v>10766</v>
      </c>
      <c r="BN450" s="575">
        <f t="shared" si="1784"/>
        <v>10766</v>
      </c>
      <c r="BO450" s="575">
        <f t="shared" si="1784"/>
        <v>10766</v>
      </c>
      <c r="BP450" s="575">
        <f t="shared" si="1784"/>
        <v>10766</v>
      </c>
      <c r="BQ450" s="575">
        <f t="shared" si="1784"/>
        <v>10766</v>
      </c>
      <c r="BR450" s="575">
        <f t="shared" si="1784"/>
        <v>10766</v>
      </c>
      <c r="BS450" s="575">
        <f t="shared" si="1784"/>
        <v>10766</v>
      </c>
      <c r="BT450" s="575">
        <f t="shared" si="1784"/>
        <v>10766</v>
      </c>
      <c r="BU450" s="575">
        <f t="shared" si="1784"/>
        <v>10766</v>
      </c>
      <c r="BV450" s="575">
        <f t="shared" si="1784"/>
        <v>10766</v>
      </c>
      <c r="BW450" s="575">
        <f t="shared" si="1784"/>
        <v>10766</v>
      </c>
      <c r="BX450" s="575">
        <f t="shared" si="1784"/>
        <v>10766</v>
      </c>
      <c r="BY450" s="575">
        <f t="shared" si="1784"/>
        <v>10766</v>
      </c>
      <c r="BZ450" s="575">
        <f t="shared" si="1784"/>
        <v>10766</v>
      </c>
      <c r="CA450" s="575">
        <f t="shared" si="1784"/>
        <v>10766</v>
      </c>
      <c r="CB450" s="575">
        <f t="shared" si="1784"/>
        <v>10766</v>
      </c>
      <c r="CC450" s="575">
        <f t="shared" si="1784"/>
        <v>10766</v>
      </c>
      <c r="CD450" s="575">
        <f t="shared" si="1784"/>
        <v>10766</v>
      </c>
    </row>
    <row r="451" spans="1:82" s="5" customFormat="1" x14ac:dyDescent="0.35">
      <c r="A451" s="5" t="s">
        <v>230</v>
      </c>
      <c r="B451" s="69" t="s">
        <v>227</v>
      </c>
      <c r="C451" s="69"/>
      <c r="D451" s="69"/>
      <c r="E451" s="69"/>
      <c r="F451" s="69"/>
      <c r="G451" s="69"/>
      <c r="H451" s="69"/>
      <c r="I451" s="295"/>
      <c r="J451" s="295"/>
      <c r="K451" s="295"/>
      <c r="L451" s="295"/>
      <c r="M451" s="295"/>
      <c r="N451" s="295"/>
      <c r="O451" s="295"/>
      <c r="P451" s="295"/>
      <c r="Q451" s="475"/>
      <c r="R451" s="578">
        <v>1.2</v>
      </c>
      <c r="S451" s="577">
        <f t="shared" ref="S451:U451" si="1785">T451</f>
        <v>0.7</v>
      </c>
      <c r="T451" s="577">
        <f t="shared" si="1785"/>
        <v>0.7</v>
      </c>
      <c r="U451" s="577">
        <f t="shared" si="1785"/>
        <v>0.7</v>
      </c>
      <c r="V451" s="578">
        <v>0.7</v>
      </c>
      <c r="W451" s="577">
        <f t="shared" ref="W451:Y451" si="1786">X451</f>
        <v>0.7</v>
      </c>
      <c r="X451" s="577">
        <f t="shared" si="1786"/>
        <v>0.7</v>
      </c>
      <c r="Y451" s="577">
        <f t="shared" si="1786"/>
        <v>0.7</v>
      </c>
      <c r="Z451" s="578">
        <v>0.7</v>
      </c>
      <c r="AA451" s="577">
        <f t="shared" ref="AA451:BF451" si="1787">IF(AA450&gt;0,AA452/AA450*g_troz,0)</f>
        <v>0.71844800547523313</v>
      </c>
      <c r="AB451" s="577">
        <f t="shared" si="1787"/>
        <v>0.73654487021104831</v>
      </c>
      <c r="AC451" s="577">
        <f t="shared" si="1787"/>
        <v>0.76391305053752145</v>
      </c>
      <c r="AD451" s="577">
        <f t="shared" si="1787"/>
        <v>0.76391305053752145</v>
      </c>
      <c r="AE451" s="577">
        <f t="shared" si="1787"/>
        <v>0.76391305053752145</v>
      </c>
      <c r="AF451" s="577">
        <f t="shared" si="1787"/>
        <v>0.76391305053752145</v>
      </c>
      <c r="AG451" s="577">
        <f t="shared" si="1787"/>
        <v>0.76391305053752145</v>
      </c>
      <c r="AH451" s="577">
        <f t="shared" si="1787"/>
        <v>0.76391305053752145</v>
      </c>
      <c r="AI451" s="577">
        <f t="shared" si="1787"/>
        <v>0.76391305053752145</v>
      </c>
      <c r="AJ451" s="577">
        <f t="shared" si="1787"/>
        <v>0.76391305053752145</v>
      </c>
      <c r="AK451" s="577">
        <f t="shared" si="1787"/>
        <v>0.76391305053752145</v>
      </c>
      <c r="AL451" s="577">
        <f t="shared" si="1787"/>
        <v>0.76391305053752145</v>
      </c>
      <c r="AM451" s="577">
        <f t="shared" si="1787"/>
        <v>0.76391305053752145</v>
      </c>
      <c r="AN451" s="577">
        <f t="shared" si="1787"/>
        <v>0.76391305053752145</v>
      </c>
      <c r="AO451" s="577">
        <f t="shared" si="1787"/>
        <v>0.76391305053752145</v>
      </c>
      <c r="AP451" s="577">
        <f t="shared" si="1787"/>
        <v>0.76391305053752145</v>
      </c>
      <c r="AQ451" s="577">
        <f t="shared" si="1787"/>
        <v>0.76391305053752145</v>
      </c>
      <c r="AR451" s="577">
        <f t="shared" si="1787"/>
        <v>0.76391305053752145</v>
      </c>
      <c r="AS451" s="577">
        <f t="shared" si="1787"/>
        <v>0.76391305053752145</v>
      </c>
      <c r="AT451" s="577">
        <f t="shared" si="1787"/>
        <v>0.76391305053752145</v>
      </c>
      <c r="AU451" s="577">
        <f t="shared" si="1787"/>
        <v>0.76391305053752145</v>
      </c>
      <c r="AV451" s="577">
        <f t="shared" si="1787"/>
        <v>0.76391305053752145</v>
      </c>
      <c r="AW451" s="577">
        <f t="shared" si="1787"/>
        <v>0.76391305053752145</v>
      </c>
      <c r="AX451" s="577">
        <f t="shared" si="1787"/>
        <v>0.76391305053752145</v>
      </c>
      <c r="AY451" s="577">
        <f t="shared" si="1787"/>
        <v>0.76391305053752145</v>
      </c>
      <c r="AZ451" s="577">
        <f t="shared" si="1787"/>
        <v>0.76391305053752145</v>
      </c>
      <c r="BA451" s="577">
        <f t="shared" si="1787"/>
        <v>0.76391305053752145</v>
      </c>
      <c r="BB451" s="577">
        <f t="shared" si="1787"/>
        <v>0.76391305053752145</v>
      </c>
      <c r="BC451" s="577">
        <f t="shared" si="1787"/>
        <v>0.76391305053752145</v>
      </c>
      <c r="BD451" s="577">
        <f t="shared" si="1787"/>
        <v>0.76391305053752145</v>
      </c>
      <c r="BE451" s="577">
        <f t="shared" si="1787"/>
        <v>0.76391305053752145</v>
      </c>
      <c r="BF451" s="577">
        <f t="shared" si="1787"/>
        <v>0.76391305053752145</v>
      </c>
      <c r="BG451" s="577">
        <f t="shared" ref="BG451:CD451" si="1788">IF(BG450&gt;0,BG452/BG450*g_troz,0)</f>
        <v>0.76391305053752145</v>
      </c>
      <c r="BH451" s="577">
        <f t="shared" si="1788"/>
        <v>0.76391305053752145</v>
      </c>
      <c r="BI451" s="577">
        <f t="shared" si="1788"/>
        <v>0.76391305053752145</v>
      </c>
      <c r="BJ451" s="577">
        <f t="shared" si="1788"/>
        <v>0.76391305053752145</v>
      </c>
      <c r="BK451" s="577">
        <f t="shared" si="1788"/>
        <v>0.76391305053752145</v>
      </c>
      <c r="BL451" s="577">
        <f t="shared" si="1788"/>
        <v>0.76391305053752145</v>
      </c>
      <c r="BM451" s="577">
        <f t="shared" si="1788"/>
        <v>0.76391305053752145</v>
      </c>
      <c r="BN451" s="577">
        <f t="shared" si="1788"/>
        <v>0.76391305053752145</v>
      </c>
      <c r="BO451" s="577">
        <f t="shared" si="1788"/>
        <v>0.76391305053752145</v>
      </c>
      <c r="BP451" s="577">
        <f t="shared" si="1788"/>
        <v>0.76391305053752145</v>
      </c>
      <c r="BQ451" s="577">
        <f t="shared" si="1788"/>
        <v>0.76391305053752145</v>
      </c>
      <c r="BR451" s="577">
        <f t="shared" si="1788"/>
        <v>0.76391305053752145</v>
      </c>
      <c r="BS451" s="577">
        <f t="shared" si="1788"/>
        <v>0.76391305053752145</v>
      </c>
      <c r="BT451" s="577">
        <f t="shared" si="1788"/>
        <v>0.76391305053752145</v>
      </c>
      <c r="BU451" s="577">
        <f t="shared" si="1788"/>
        <v>0.76391305053752145</v>
      </c>
      <c r="BV451" s="577">
        <f t="shared" si="1788"/>
        <v>0.76391305053752145</v>
      </c>
      <c r="BW451" s="577">
        <f t="shared" si="1788"/>
        <v>0.76391305053752145</v>
      </c>
      <c r="BX451" s="577">
        <f t="shared" si="1788"/>
        <v>0.76391305053752145</v>
      </c>
      <c r="BY451" s="577">
        <f t="shared" si="1788"/>
        <v>0.76391305053752145</v>
      </c>
      <c r="BZ451" s="577">
        <f t="shared" si="1788"/>
        <v>0.76391305053752145</v>
      </c>
      <c r="CA451" s="577">
        <f t="shared" si="1788"/>
        <v>0.76391305053752145</v>
      </c>
      <c r="CB451" s="577">
        <f t="shared" si="1788"/>
        <v>0.76391305053752145</v>
      </c>
      <c r="CC451" s="577">
        <f t="shared" si="1788"/>
        <v>0.76391305053752145</v>
      </c>
      <c r="CD451" s="577">
        <f t="shared" si="1788"/>
        <v>0.76391305053752145</v>
      </c>
    </row>
    <row r="452" spans="1:82" s="5" customFormat="1" x14ac:dyDescent="0.35">
      <c r="A452" s="5" t="s">
        <v>231</v>
      </c>
      <c r="B452" s="69" t="s">
        <v>228</v>
      </c>
      <c r="C452" s="69"/>
      <c r="D452" s="69"/>
      <c r="E452" s="69"/>
      <c r="F452" s="69"/>
      <c r="G452" s="69"/>
      <c r="H452" s="69"/>
      <c r="I452" s="295"/>
      <c r="J452" s="295"/>
      <c r="K452" s="295"/>
      <c r="L452" s="295"/>
      <c r="M452" s="295"/>
      <c r="N452" s="295"/>
      <c r="O452" s="295"/>
      <c r="P452" s="295"/>
      <c r="Q452" s="475"/>
      <c r="R452" s="576">
        <v>518</v>
      </c>
      <c r="S452" s="575">
        <f>S450*S451/g_troz</f>
        <v>527.21437238167539</v>
      </c>
      <c r="T452" s="575">
        <f>T450*T451/g_troz</f>
        <v>430.98075775245809</v>
      </c>
      <c r="U452" s="575">
        <f>U450*U451/g_troz</f>
        <v>340.93616183770166</v>
      </c>
      <c r="V452" s="576">
        <v>273</v>
      </c>
      <c r="W452" s="575">
        <f>W450*W451/g_troz</f>
        <v>487.1995532023609</v>
      </c>
      <c r="X452" s="575">
        <f>X450*X451/g_troz</f>
        <v>395.87214249951631</v>
      </c>
      <c r="Y452" s="575">
        <f>Y450*Y451/g_troz</f>
        <v>305.44495270059326</v>
      </c>
      <c r="Z452" s="576">
        <v>270</v>
      </c>
      <c r="AA452" s="575">
        <f>Z452-(AA$535/1000/AA$531)</f>
        <v>270</v>
      </c>
      <c r="AB452" s="575">
        <f t="shared" ref="AB452:CD452" si="1789">AA452-(AB$535/1000/AB$531)</f>
        <v>267.82608695652175</v>
      </c>
      <c r="AC452" s="575">
        <f t="shared" si="1789"/>
        <v>264.41699604743081</v>
      </c>
      <c r="AD452" s="575">
        <f t="shared" si="1789"/>
        <v>264.41699604743081</v>
      </c>
      <c r="AE452" s="575">
        <f t="shared" si="1789"/>
        <v>264.41699604743081</v>
      </c>
      <c r="AF452" s="575">
        <f t="shared" si="1789"/>
        <v>264.41699604743081</v>
      </c>
      <c r="AG452" s="575">
        <f t="shared" si="1789"/>
        <v>264.41699604743081</v>
      </c>
      <c r="AH452" s="575">
        <f t="shared" si="1789"/>
        <v>264.41699604743081</v>
      </c>
      <c r="AI452" s="575">
        <f t="shared" si="1789"/>
        <v>264.41699604743081</v>
      </c>
      <c r="AJ452" s="575">
        <f t="shared" si="1789"/>
        <v>264.41699604743081</v>
      </c>
      <c r="AK452" s="575">
        <f t="shared" si="1789"/>
        <v>264.41699604743081</v>
      </c>
      <c r="AL452" s="575">
        <f t="shared" si="1789"/>
        <v>264.41699604743081</v>
      </c>
      <c r="AM452" s="575">
        <f t="shared" si="1789"/>
        <v>264.41699604743081</v>
      </c>
      <c r="AN452" s="575">
        <f t="shared" si="1789"/>
        <v>264.41699604743081</v>
      </c>
      <c r="AO452" s="575">
        <f t="shared" si="1789"/>
        <v>264.41699604743081</v>
      </c>
      <c r="AP452" s="575">
        <f t="shared" si="1789"/>
        <v>264.41699604743081</v>
      </c>
      <c r="AQ452" s="575">
        <f t="shared" si="1789"/>
        <v>264.41699604743081</v>
      </c>
      <c r="AR452" s="575">
        <f t="shared" si="1789"/>
        <v>264.41699604743081</v>
      </c>
      <c r="AS452" s="575">
        <f t="shared" si="1789"/>
        <v>264.41699604743081</v>
      </c>
      <c r="AT452" s="575">
        <f t="shared" si="1789"/>
        <v>264.41699604743081</v>
      </c>
      <c r="AU452" s="575">
        <f t="shared" si="1789"/>
        <v>264.41699604743081</v>
      </c>
      <c r="AV452" s="575">
        <f t="shared" si="1789"/>
        <v>264.41699604743081</v>
      </c>
      <c r="AW452" s="575">
        <f t="shared" si="1789"/>
        <v>264.41699604743081</v>
      </c>
      <c r="AX452" s="575">
        <f t="shared" si="1789"/>
        <v>264.41699604743081</v>
      </c>
      <c r="AY452" s="575">
        <f t="shared" si="1789"/>
        <v>264.41699604743081</v>
      </c>
      <c r="AZ452" s="575">
        <f t="shared" si="1789"/>
        <v>264.41699604743081</v>
      </c>
      <c r="BA452" s="575">
        <f t="shared" si="1789"/>
        <v>264.41699604743081</v>
      </c>
      <c r="BB452" s="575">
        <f t="shared" si="1789"/>
        <v>264.41699604743081</v>
      </c>
      <c r="BC452" s="575">
        <f t="shared" si="1789"/>
        <v>264.41699604743081</v>
      </c>
      <c r="BD452" s="575">
        <f t="shared" si="1789"/>
        <v>264.41699604743081</v>
      </c>
      <c r="BE452" s="575">
        <f t="shared" si="1789"/>
        <v>264.41699604743081</v>
      </c>
      <c r="BF452" s="575">
        <f t="shared" si="1789"/>
        <v>264.41699604743081</v>
      </c>
      <c r="BG452" s="575">
        <f t="shared" si="1789"/>
        <v>264.41699604743081</v>
      </c>
      <c r="BH452" s="575">
        <f t="shared" si="1789"/>
        <v>264.41699604743081</v>
      </c>
      <c r="BI452" s="575">
        <f t="shared" si="1789"/>
        <v>264.41699604743081</v>
      </c>
      <c r="BJ452" s="575">
        <f t="shared" si="1789"/>
        <v>264.41699604743081</v>
      </c>
      <c r="BK452" s="575">
        <f t="shared" si="1789"/>
        <v>264.41699604743081</v>
      </c>
      <c r="BL452" s="575">
        <f t="shared" si="1789"/>
        <v>264.41699604743081</v>
      </c>
      <c r="BM452" s="575">
        <f t="shared" si="1789"/>
        <v>264.41699604743081</v>
      </c>
      <c r="BN452" s="575">
        <f t="shared" si="1789"/>
        <v>264.41699604743081</v>
      </c>
      <c r="BO452" s="575">
        <f t="shared" si="1789"/>
        <v>264.41699604743081</v>
      </c>
      <c r="BP452" s="575">
        <f t="shared" si="1789"/>
        <v>264.41699604743081</v>
      </c>
      <c r="BQ452" s="575">
        <f t="shared" si="1789"/>
        <v>264.41699604743081</v>
      </c>
      <c r="BR452" s="575">
        <f t="shared" si="1789"/>
        <v>264.41699604743081</v>
      </c>
      <c r="BS452" s="575">
        <f t="shared" si="1789"/>
        <v>264.41699604743081</v>
      </c>
      <c r="BT452" s="575">
        <f t="shared" si="1789"/>
        <v>264.41699604743081</v>
      </c>
      <c r="BU452" s="575">
        <f t="shared" si="1789"/>
        <v>264.41699604743081</v>
      </c>
      <c r="BV452" s="575">
        <f t="shared" si="1789"/>
        <v>264.41699604743081</v>
      </c>
      <c r="BW452" s="575">
        <f t="shared" si="1789"/>
        <v>264.41699604743081</v>
      </c>
      <c r="BX452" s="575">
        <f t="shared" si="1789"/>
        <v>264.41699604743081</v>
      </c>
      <c r="BY452" s="575">
        <f t="shared" si="1789"/>
        <v>264.41699604743081</v>
      </c>
      <c r="BZ452" s="575">
        <f t="shared" si="1789"/>
        <v>264.41699604743081</v>
      </c>
      <c r="CA452" s="575">
        <f t="shared" si="1789"/>
        <v>264.41699604743081</v>
      </c>
      <c r="CB452" s="575">
        <f t="shared" si="1789"/>
        <v>264.41699604743081</v>
      </c>
      <c r="CC452" s="575">
        <f t="shared" si="1789"/>
        <v>264.41699604743081</v>
      </c>
      <c r="CD452" s="575">
        <f t="shared" si="1789"/>
        <v>264.41699604743081</v>
      </c>
    </row>
    <row r="453" spans="1:82" s="5" customFormat="1" x14ac:dyDescent="0.35">
      <c r="B453" s="444"/>
      <c r="C453" s="375"/>
      <c r="D453" s="375"/>
      <c r="E453" s="375"/>
      <c r="F453" s="375"/>
      <c r="G453" s="375"/>
      <c r="H453" s="375"/>
      <c r="I453" s="375"/>
      <c r="J453" s="375"/>
      <c r="K453" s="375"/>
      <c r="L453" s="375"/>
      <c r="M453" s="375"/>
      <c r="N453" s="375"/>
      <c r="O453" s="375"/>
      <c r="P453" s="375"/>
      <c r="Q453" s="375"/>
      <c r="R453" s="573"/>
      <c r="S453" s="573"/>
      <c r="T453" s="573"/>
      <c r="U453" s="573"/>
      <c r="V453" s="573"/>
      <c r="W453" s="573"/>
      <c r="X453" s="573"/>
      <c r="Y453" s="573"/>
      <c r="Z453" s="573"/>
      <c r="AA453" s="375"/>
      <c r="AB453" s="375"/>
      <c r="AC453" s="375"/>
      <c r="AD453" s="375"/>
      <c r="AE453" s="375"/>
      <c r="AF453" s="375"/>
      <c r="AG453" s="375"/>
      <c r="AH453" s="375"/>
      <c r="AI453" s="375"/>
      <c r="AJ453" s="375"/>
      <c r="AK453" s="375"/>
      <c r="AL453" s="375"/>
      <c r="AM453" s="375"/>
      <c r="AN453" s="375"/>
      <c r="AO453" s="375"/>
      <c r="AP453" s="375"/>
      <c r="AQ453" s="375"/>
      <c r="AR453" s="375"/>
      <c r="AS453" s="375"/>
      <c r="AT453" s="375"/>
      <c r="AU453" s="375"/>
      <c r="AV453" s="375"/>
      <c r="AW453" s="375"/>
      <c r="AX453" s="375"/>
      <c r="AY453" s="375"/>
      <c r="AZ453" s="375"/>
      <c r="BA453" s="375"/>
      <c r="BB453" s="375"/>
      <c r="BC453" s="375"/>
      <c r="BD453" s="375"/>
      <c r="BE453" s="375"/>
      <c r="BF453" s="375"/>
      <c r="BG453" s="375"/>
      <c r="BH453" s="375"/>
      <c r="BI453" s="375"/>
      <c r="BJ453" s="375"/>
      <c r="BK453" s="375"/>
      <c r="BL453" s="375"/>
      <c r="BM453" s="375"/>
      <c r="BN453" s="375"/>
      <c r="BO453" s="375"/>
      <c r="BP453" s="375"/>
      <c r="BQ453" s="375"/>
      <c r="BR453" s="375"/>
      <c r="BS453" s="375"/>
      <c r="BT453" s="375"/>
      <c r="BU453" s="375"/>
      <c r="BV453" s="375"/>
      <c r="BW453" s="375"/>
      <c r="BX453" s="375"/>
      <c r="BY453" s="375"/>
      <c r="BZ453" s="375"/>
      <c r="CA453" s="375"/>
      <c r="CB453" s="375"/>
      <c r="CC453" s="375"/>
      <c r="CD453" s="375"/>
    </row>
    <row r="454" spans="1:82" s="5" customFormat="1" x14ac:dyDescent="0.35">
      <c r="B454" s="70" t="s">
        <v>246</v>
      </c>
      <c r="C454" s="69"/>
      <c r="D454" s="69"/>
      <c r="E454" s="69"/>
      <c r="F454" s="69"/>
      <c r="G454" s="69"/>
      <c r="H454" s="69"/>
      <c r="I454" s="295"/>
      <c r="J454" s="295"/>
      <c r="K454" s="295"/>
      <c r="L454" s="295"/>
      <c r="M454" s="295"/>
      <c r="N454" s="295"/>
      <c r="O454" s="295"/>
      <c r="P454" s="295"/>
      <c r="Q454" s="475"/>
      <c r="R454" s="570"/>
      <c r="S454" s="572"/>
      <c r="T454" s="572"/>
      <c r="U454" s="572"/>
      <c r="V454" s="570"/>
      <c r="W454" s="572"/>
      <c r="X454" s="572"/>
      <c r="Y454" s="572"/>
      <c r="Z454" s="570"/>
      <c r="AA454" s="110"/>
      <c r="AB454" s="475"/>
      <c r="AC454" s="475"/>
      <c r="AD454" s="295"/>
      <c r="AE454" s="476"/>
      <c r="AF454" s="476"/>
      <c r="AG454" s="476"/>
      <c r="AH454" s="476"/>
      <c r="AI454" s="476"/>
      <c r="AJ454" s="476"/>
      <c r="AK454" s="171"/>
      <c r="AL454" s="171"/>
      <c r="AM454" s="9"/>
      <c r="AN454" s="171"/>
      <c r="AO454" s="171"/>
    </row>
    <row r="455" spans="1:82" s="5" customFormat="1" x14ac:dyDescent="0.35">
      <c r="A455" s="5" t="s">
        <v>229</v>
      </c>
      <c r="B455" s="69" t="s">
        <v>245</v>
      </c>
      <c r="C455" s="69"/>
      <c r="D455" s="69"/>
      <c r="E455" s="69"/>
      <c r="F455" s="69"/>
      <c r="G455" s="69"/>
      <c r="H455" s="69"/>
      <c r="I455" s="295"/>
      <c r="J455" s="295"/>
      <c r="K455" s="295"/>
      <c r="L455" s="295"/>
      <c r="M455" s="295"/>
      <c r="N455" s="295"/>
      <c r="O455" s="295"/>
      <c r="P455" s="295"/>
      <c r="Q455" s="475"/>
      <c r="R455" s="576">
        <v>14444</v>
      </c>
      <c r="S455" s="575">
        <f>T455+S$662</f>
        <v>39539</v>
      </c>
      <c r="T455" s="575">
        <f>U455+T$662</f>
        <v>35263</v>
      </c>
      <c r="U455" s="575">
        <f>V455+U$662</f>
        <v>31262</v>
      </c>
      <c r="V455" s="576">
        <v>27938</v>
      </c>
      <c r="W455" s="575">
        <f>X455+W$662</f>
        <v>37468</v>
      </c>
      <c r="X455" s="575">
        <f>Y455+X$662</f>
        <v>33410</v>
      </c>
      <c r="Y455" s="575">
        <f>Z455+Y$662</f>
        <v>29392</v>
      </c>
      <c r="Z455" s="576">
        <v>27509</v>
      </c>
      <c r="AA455" s="575">
        <f t="shared" ref="AA455:BF455" si="1790">Z455-AA$668</f>
        <v>27509</v>
      </c>
      <c r="AB455" s="575">
        <f t="shared" si="1790"/>
        <v>27130</v>
      </c>
      <c r="AC455" s="575">
        <f t="shared" si="1790"/>
        <v>26586</v>
      </c>
      <c r="AD455" s="575">
        <f t="shared" si="1790"/>
        <v>26586</v>
      </c>
      <c r="AE455" s="575">
        <f t="shared" si="1790"/>
        <v>26586</v>
      </c>
      <c r="AF455" s="575">
        <f t="shared" si="1790"/>
        <v>26586</v>
      </c>
      <c r="AG455" s="575">
        <f t="shared" si="1790"/>
        <v>26586</v>
      </c>
      <c r="AH455" s="575">
        <f t="shared" si="1790"/>
        <v>26586</v>
      </c>
      <c r="AI455" s="575">
        <f t="shared" si="1790"/>
        <v>26586</v>
      </c>
      <c r="AJ455" s="575">
        <f t="shared" si="1790"/>
        <v>26586</v>
      </c>
      <c r="AK455" s="575">
        <f t="shared" si="1790"/>
        <v>26586</v>
      </c>
      <c r="AL455" s="575">
        <f t="shared" si="1790"/>
        <v>26586</v>
      </c>
      <c r="AM455" s="575">
        <f t="shared" si="1790"/>
        <v>26586</v>
      </c>
      <c r="AN455" s="575">
        <f t="shared" si="1790"/>
        <v>26586</v>
      </c>
      <c r="AO455" s="575">
        <f t="shared" si="1790"/>
        <v>26586</v>
      </c>
      <c r="AP455" s="575">
        <f t="shared" si="1790"/>
        <v>26586</v>
      </c>
      <c r="AQ455" s="575">
        <f t="shared" si="1790"/>
        <v>26586</v>
      </c>
      <c r="AR455" s="575">
        <f t="shared" si="1790"/>
        <v>26586</v>
      </c>
      <c r="AS455" s="575">
        <f t="shared" si="1790"/>
        <v>26586</v>
      </c>
      <c r="AT455" s="575">
        <f t="shared" si="1790"/>
        <v>26586</v>
      </c>
      <c r="AU455" s="575">
        <f t="shared" si="1790"/>
        <v>26586</v>
      </c>
      <c r="AV455" s="575">
        <f t="shared" si="1790"/>
        <v>26586</v>
      </c>
      <c r="AW455" s="575">
        <f t="shared" si="1790"/>
        <v>26586</v>
      </c>
      <c r="AX455" s="575">
        <f t="shared" si="1790"/>
        <v>26586</v>
      </c>
      <c r="AY455" s="575">
        <f t="shared" si="1790"/>
        <v>26586</v>
      </c>
      <c r="AZ455" s="575">
        <f t="shared" si="1790"/>
        <v>26586</v>
      </c>
      <c r="BA455" s="575">
        <f t="shared" si="1790"/>
        <v>26586</v>
      </c>
      <c r="BB455" s="575">
        <f t="shared" si="1790"/>
        <v>26586</v>
      </c>
      <c r="BC455" s="575">
        <f t="shared" si="1790"/>
        <v>26586</v>
      </c>
      <c r="BD455" s="575">
        <f t="shared" si="1790"/>
        <v>26586</v>
      </c>
      <c r="BE455" s="575">
        <f t="shared" si="1790"/>
        <v>26586</v>
      </c>
      <c r="BF455" s="575">
        <f t="shared" si="1790"/>
        <v>26586</v>
      </c>
      <c r="BG455" s="575">
        <f t="shared" ref="BG455:CD455" si="1791">BF455-BG$668</f>
        <v>26586</v>
      </c>
      <c r="BH455" s="575">
        <f t="shared" si="1791"/>
        <v>26586</v>
      </c>
      <c r="BI455" s="575">
        <f t="shared" si="1791"/>
        <v>26586</v>
      </c>
      <c r="BJ455" s="575">
        <f t="shared" si="1791"/>
        <v>26586</v>
      </c>
      <c r="BK455" s="575">
        <f t="shared" si="1791"/>
        <v>26586</v>
      </c>
      <c r="BL455" s="575">
        <f t="shared" si="1791"/>
        <v>26586</v>
      </c>
      <c r="BM455" s="575">
        <f t="shared" si="1791"/>
        <v>26586</v>
      </c>
      <c r="BN455" s="575">
        <f t="shared" si="1791"/>
        <v>26586</v>
      </c>
      <c r="BO455" s="575">
        <f t="shared" si="1791"/>
        <v>26586</v>
      </c>
      <c r="BP455" s="575">
        <f t="shared" si="1791"/>
        <v>26586</v>
      </c>
      <c r="BQ455" s="575">
        <f t="shared" si="1791"/>
        <v>26586</v>
      </c>
      <c r="BR455" s="575">
        <f t="shared" si="1791"/>
        <v>26586</v>
      </c>
      <c r="BS455" s="575">
        <f t="shared" si="1791"/>
        <v>26586</v>
      </c>
      <c r="BT455" s="575">
        <f t="shared" si="1791"/>
        <v>26586</v>
      </c>
      <c r="BU455" s="575">
        <f t="shared" si="1791"/>
        <v>26586</v>
      </c>
      <c r="BV455" s="575">
        <f t="shared" si="1791"/>
        <v>26586</v>
      </c>
      <c r="BW455" s="575">
        <f t="shared" si="1791"/>
        <v>26586</v>
      </c>
      <c r="BX455" s="575">
        <f t="shared" si="1791"/>
        <v>26586</v>
      </c>
      <c r="BY455" s="575">
        <f t="shared" si="1791"/>
        <v>26586</v>
      </c>
      <c r="BZ455" s="575">
        <f t="shared" si="1791"/>
        <v>26586</v>
      </c>
      <c r="CA455" s="575">
        <f t="shared" si="1791"/>
        <v>26586</v>
      </c>
      <c r="CB455" s="575">
        <f t="shared" si="1791"/>
        <v>26586</v>
      </c>
      <c r="CC455" s="575">
        <f t="shared" si="1791"/>
        <v>26586</v>
      </c>
      <c r="CD455" s="575">
        <f t="shared" si="1791"/>
        <v>26586</v>
      </c>
    </row>
    <row r="456" spans="1:82" s="5" customFormat="1" x14ac:dyDescent="0.35">
      <c r="A456" s="5" t="s">
        <v>230</v>
      </c>
      <c r="B456" s="69" t="s">
        <v>227</v>
      </c>
      <c r="C456" s="69"/>
      <c r="D456" s="69"/>
      <c r="E456" s="69"/>
      <c r="F456" s="69"/>
      <c r="G456" s="69"/>
      <c r="H456" s="69"/>
      <c r="I456" s="295"/>
      <c r="J456" s="295"/>
      <c r="K456" s="295"/>
      <c r="L456" s="295"/>
      <c r="M456" s="295"/>
      <c r="N456" s="295"/>
      <c r="O456" s="295"/>
      <c r="P456" s="295"/>
      <c r="Q456" s="475"/>
      <c r="R456" s="578">
        <v>2.2000000000000002</v>
      </c>
      <c r="S456" s="577">
        <f t="shared" ref="S456:U456" si="1792">T456</f>
        <v>2</v>
      </c>
      <c r="T456" s="577">
        <f t="shared" si="1792"/>
        <v>2</v>
      </c>
      <c r="U456" s="577">
        <f t="shared" si="1792"/>
        <v>2</v>
      </c>
      <c r="V456" s="578">
        <v>2</v>
      </c>
      <c r="W456" s="577">
        <f t="shared" ref="W456:Y456" si="1793">X456</f>
        <v>2</v>
      </c>
      <c r="X456" s="577">
        <f t="shared" si="1793"/>
        <v>2</v>
      </c>
      <c r="Y456" s="577">
        <f t="shared" si="1793"/>
        <v>2</v>
      </c>
      <c r="Z456" s="578">
        <v>2</v>
      </c>
      <c r="AA456" s="577">
        <f t="shared" ref="AA456:BF456" si="1794">IF(AA455&gt;0,AA457/AA455*g_troz,0)</f>
        <v>1.980925928009015</v>
      </c>
      <c r="AB456" s="577">
        <f t="shared" si="1794"/>
        <v>2.0061067121152583</v>
      </c>
      <c r="AC456" s="577">
        <f t="shared" si="1794"/>
        <v>2.0431670999656566</v>
      </c>
      <c r="AD456" s="577">
        <f t="shared" si="1794"/>
        <v>2.0431670999656566</v>
      </c>
      <c r="AE456" s="577">
        <f t="shared" si="1794"/>
        <v>2.0431670999656566</v>
      </c>
      <c r="AF456" s="577">
        <f t="shared" si="1794"/>
        <v>2.0431670999656566</v>
      </c>
      <c r="AG456" s="577">
        <f t="shared" si="1794"/>
        <v>2.0431670999656566</v>
      </c>
      <c r="AH456" s="577">
        <f t="shared" si="1794"/>
        <v>2.0431670999656566</v>
      </c>
      <c r="AI456" s="577">
        <f t="shared" si="1794"/>
        <v>2.0431670999656566</v>
      </c>
      <c r="AJ456" s="577">
        <f t="shared" si="1794"/>
        <v>2.0431670999656566</v>
      </c>
      <c r="AK456" s="577">
        <f t="shared" si="1794"/>
        <v>2.0431670999656566</v>
      </c>
      <c r="AL456" s="577">
        <f t="shared" si="1794"/>
        <v>2.0431670999656566</v>
      </c>
      <c r="AM456" s="577">
        <f t="shared" si="1794"/>
        <v>2.0431670999656566</v>
      </c>
      <c r="AN456" s="577">
        <f t="shared" si="1794"/>
        <v>2.0431670999656566</v>
      </c>
      <c r="AO456" s="577">
        <f t="shared" si="1794"/>
        <v>2.0431670999656566</v>
      </c>
      <c r="AP456" s="577">
        <f t="shared" si="1794"/>
        <v>2.0431670999656566</v>
      </c>
      <c r="AQ456" s="577">
        <f t="shared" si="1794"/>
        <v>2.0431670999656566</v>
      </c>
      <c r="AR456" s="577">
        <f t="shared" si="1794"/>
        <v>2.0431670999656566</v>
      </c>
      <c r="AS456" s="577">
        <f t="shared" si="1794"/>
        <v>2.0431670999656566</v>
      </c>
      <c r="AT456" s="577">
        <f t="shared" si="1794"/>
        <v>2.0431670999656566</v>
      </c>
      <c r="AU456" s="577">
        <f t="shared" si="1794"/>
        <v>2.0431670999656566</v>
      </c>
      <c r="AV456" s="577">
        <f t="shared" si="1794"/>
        <v>2.0431670999656566</v>
      </c>
      <c r="AW456" s="577">
        <f t="shared" si="1794"/>
        <v>2.0431670999656566</v>
      </c>
      <c r="AX456" s="577">
        <f t="shared" si="1794"/>
        <v>2.0431670999656566</v>
      </c>
      <c r="AY456" s="577">
        <f t="shared" si="1794"/>
        <v>2.0431670999656566</v>
      </c>
      <c r="AZ456" s="577">
        <f t="shared" si="1794"/>
        <v>2.0431670999656566</v>
      </c>
      <c r="BA456" s="577">
        <f t="shared" si="1794"/>
        <v>2.0431670999656566</v>
      </c>
      <c r="BB456" s="577">
        <f t="shared" si="1794"/>
        <v>2.0431670999656566</v>
      </c>
      <c r="BC456" s="577">
        <f t="shared" si="1794"/>
        <v>2.0431670999656566</v>
      </c>
      <c r="BD456" s="577">
        <f t="shared" si="1794"/>
        <v>2.0431670999656566</v>
      </c>
      <c r="BE456" s="577">
        <f t="shared" si="1794"/>
        <v>2.0431670999656566</v>
      </c>
      <c r="BF456" s="577">
        <f t="shared" si="1794"/>
        <v>2.0431670999656566</v>
      </c>
      <c r="BG456" s="577">
        <f t="shared" ref="BG456:CD456" si="1795">IF(BG455&gt;0,BG457/BG455*g_troz,0)</f>
        <v>2.0431670999656566</v>
      </c>
      <c r="BH456" s="577">
        <f t="shared" si="1795"/>
        <v>2.0431670999656566</v>
      </c>
      <c r="BI456" s="577">
        <f t="shared" si="1795"/>
        <v>2.0431670999656566</v>
      </c>
      <c r="BJ456" s="577">
        <f t="shared" si="1795"/>
        <v>2.0431670999656566</v>
      </c>
      <c r="BK456" s="577">
        <f t="shared" si="1795"/>
        <v>2.0431670999656566</v>
      </c>
      <c r="BL456" s="577">
        <f t="shared" si="1795"/>
        <v>2.0431670999656566</v>
      </c>
      <c r="BM456" s="577">
        <f t="shared" si="1795"/>
        <v>2.0431670999656566</v>
      </c>
      <c r="BN456" s="577">
        <f t="shared" si="1795"/>
        <v>2.0431670999656566</v>
      </c>
      <c r="BO456" s="577">
        <f t="shared" si="1795"/>
        <v>2.0431670999656566</v>
      </c>
      <c r="BP456" s="577">
        <f t="shared" si="1795"/>
        <v>2.0431670999656566</v>
      </c>
      <c r="BQ456" s="577">
        <f t="shared" si="1795"/>
        <v>2.0431670999656566</v>
      </c>
      <c r="BR456" s="577">
        <f t="shared" si="1795"/>
        <v>2.0431670999656566</v>
      </c>
      <c r="BS456" s="577">
        <f t="shared" si="1795"/>
        <v>2.0431670999656566</v>
      </c>
      <c r="BT456" s="577">
        <f t="shared" si="1795"/>
        <v>2.0431670999656566</v>
      </c>
      <c r="BU456" s="577">
        <f t="shared" si="1795"/>
        <v>2.0431670999656566</v>
      </c>
      <c r="BV456" s="577">
        <f t="shared" si="1795"/>
        <v>2.0431670999656566</v>
      </c>
      <c r="BW456" s="577">
        <f t="shared" si="1795"/>
        <v>2.0431670999656566</v>
      </c>
      <c r="BX456" s="577">
        <f t="shared" si="1795"/>
        <v>2.0431670999656566</v>
      </c>
      <c r="BY456" s="577">
        <f t="shared" si="1795"/>
        <v>2.0431670999656566</v>
      </c>
      <c r="BZ456" s="577">
        <f t="shared" si="1795"/>
        <v>2.0431670999656566</v>
      </c>
      <c r="CA456" s="577">
        <f t="shared" si="1795"/>
        <v>2.0431670999656566</v>
      </c>
      <c r="CB456" s="577">
        <f t="shared" si="1795"/>
        <v>2.0431670999656566</v>
      </c>
      <c r="CC456" s="577">
        <f t="shared" si="1795"/>
        <v>2.0431670999656566</v>
      </c>
      <c r="CD456" s="577">
        <f t="shared" si="1795"/>
        <v>2.0431670999656566</v>
      </c>
    </row>
    <row r="457" spans="1:82" s="5" customFormat="1" x14ac:dyDescent="0.35">
      <c r="A457" s="5" t="s">
        <v>231</v>
      </c>
      <c r="B457" s="69" t="s">
        <v>228</v>
      </c>
      <c r="C457" s="69"/>
      <c r="D457" s="69"/>
      <c r="E457" s="69"/>
      <c r="F457" s="69"/>
      <c r="G457" s="69"/>
      <c r="H457" s="69"/>
      <c r="I457" s="295"/>
      <c r="J457" s="295"/>
      <c r="K457" s="295"/>
      <c r="L457" s="295"/>
      <c r="M457" s="295"/>
      <c r="N457" s="295"/>
      <c r="O457" s="295"/>
      <c r="P457" s="295"/>
      <c r="Q457" s="475"/>
      <c r="R457" s="576">
        <v>1022</v>
      </c>
      <c r="S457" s="575">
        <f>S455*S456/g_troz</f>
        <v>2542.4167371539634</v>
      </c>
      <c r="T457" s="575">
        <f>T455*T456/g_troz</f>
        <v>2267.4635524990572</v>
      </c>
      <c r="U457" s="575">
        <f>U455*U456/g_troz</f>
        <v>2010.193278456896</v>
      </c>
      <c r="V457" s="576">
        <v>1763</v>
      </c>
      <c r="W457" s="575">
        <f>W455*W456/g_troz</f>
        <v>2409.2483448667062</v>
      </c>
      <c r="X457" s="575">
        <f>X455*X456/g_troz</f>
        <v>2148.3128857157217</v>
      </c>
      <c r="Y457" s="575">
        <f>Y455*Y456/g_troz</f>
        <v>1889.9494862902272</v>
      </c>
      <c r="Z457" s="576">
        <v>1752</v>
      </c>
      <c r="AA457" s="575">
        <f>Z457-(AA$535/1000/AA$531)</f>
        <v>1752</v>
      </c>
      <c r="AB457" s="575">
        <f t="shared" ref="AB457:CD457" si="1796">AA457-(AB$535/1000/AB$531)</f>
        <v>1749.8260869565217</v>
      </c>
      <c r="AC457" s="575">
        <f t="shared" si="1796"/>
        <v>1746.4169960474308</v>
      </c>
      <c r="AD457" s="575">
        <f t="shared" si="1796"/>
        <v>1746.4169960474308</v>
      </c>
      <c r="AE457" s="575">
        <f t="shared" si="1796"/>
        <v>1746.4169960474308</v>
      </c>
      <c r="AF457" s="575">
        <f t="shared" si="1796"/>
        <v>1746.4169960474308</v>
      </c>
      <c r="AG457" s="575">
        <f t="shared" si="1796"/>
        <v>1746.4169960474308</v>
      </c>
      <c r="AH457" s="575">
        <f t="shared" si="1796"/>
        <v>1746.4169960474308</v>
      </c>
      <c r="AI457" s="575">
        <f t="shared" si="1796"/>
        <v>1746.4169960474308</v>
      </c>
      <c r="AJ457" s="575">
        <f t="shared" si="1796"/>
        <v>1746.4169960474308</v>
      </c>
      <c r="AK457" s="575">
        <f t="shared" si="1796"/>
        <v>1746.4169960474308</v>
      </c>
      <c r="AL457" s="575">
        <f t="shared" si="1796"/>
        <v>1746.4169960474308</v>
      </c>
      <c r="AM457" s="575">
        <f t="shared" si="1796"/>
        <v>1746.4169960474308</v>
      </c>
      <c r="AN457" s="575">
        <f t="shared" si="1796"/>
        <v>1746.4169960474308</v>
      </c>
      <c r="AO457" s="575">
        <f t="shared" si="1796"/>
        <v>1746.4169960474308</v>
      </c>
      <c r="AP457" s="575">
        <f t="shared" si="1796"/>
        <v>1746.4169960474308</v>
      </c>
      <c r="AQ457" s="575">
        <f t="shared" si="1796"/>
        <v>1746.4169960474308</v>
      </c>
      <c r="AR457" s="575">
        <f t="shared" si="1796"/>
        <v>1746.4169960474308</v>
      </c>
      <c r="AS457" s="575">
        <f t="shared" si="1796"/>
        <v>1746.4169960474308</v>
      </c>
      <c r="AT457" s="575">
        <f t="shared" si="1796"/>
        <v>1746.4169960474308</v>
      </c>
      <c r="AU457" s="575">
        <f t="shared" si="1796"/>
        <v>1746.4169960474308</v>
      </c>
      <c r="AV457" s="575">
        <f t="shared" si="1796"/>
        <v>1746.4169960474308</v>
      </c>
      <c r="AW457" s="575">
        <f t="shared" si="1796"/>
        <v>1746.4169960474308</v>
      </c>
      <c r="AX457" s="575">
        <f t="shared" si="1796"/>
        <v>1746.4169960474308</v>
      </c>
      <c r="AY457" s="575">
        <f t="shared" si="1796"/>
        <v>1746.4169960474308</v>
      </c>
      <c r="AZ457" s="575">
        <f t="shared" si="1796"/>
        <v>1746.4169960474308</v>
      </c>
      <c r="BA457" s="575">
        <f t="shared" si="1796"/>
        <v>1746.4169960474308</v>
      </c>
      <c r="BB457" s="575">
        <f t="shared" si="1796"/>
        <v>1746.4169960474308</v>
      </c>
      <c r="BC457" s="575">
        <f t="shared" si="1796"/>
        <v>1746.4169960474308</v>
      </c>
      <c r="BD457" s="575">
        <f t="shared" si="1796"/>
        <v>1746.4169960474308</v>
      </c>
      <c r="BE457" s="575">
        <f t="shared" si="1796"/>
        <v>1746.4169960474308</v>
      </c>
      <c r="BF457" s="575">
        <f t="shared" si="1796"/>
        <v>1746.4169960474308</v>
      </c>
      <c r="BG457" s="575">
        <f t="shared" si="1796"/>
        <v>1746.4169960474308</v>
      </c>
      <c r="BH457" s="575">
        <f t="shared" si="1796"/>
        <v>1746.4169960474308</v>
      </c>
      <c r="BI457" s="575">
        <f t="shared" si="1796"/>
        <v>1746.4169960474308</v>
      </c>
      <c r="BJ457" s="575">
        <f t="shared" si="1796"/>
        <v>1746.4169960474308</v>
      </c>
      <c r="BK457" s="575">
        <f t="shared" si="1796"/>
        <v>1746.4169960474308</v>
      </c>
      <c r="BL457" s="575">
        <f t="shared" si="1796"/>
        <v>1746.4169960474308</v>
      </c>
      <c r="BM457" s="575">
        <f t="shared" si="1796"/>
        <v>1746.4169960474308</v>
      </c>
      <c r="BN457" s="575">
        <f t="shared" si="1796"/>
        <v>1746.4169960474308</v>
      </c>
      <c r="BO457" s="575">
        <f t="shared" si="1796"/>
        <v>1746.4169960474308</v>
      </c>
      <c r="BP457" s="575">
        <f t="shared" si="1796"/>
        <v>1746.4169960474308</v>
      </c>
      <c r="BQ457" s="575">
        <f t="shared" si="1796"/>
        <v>1746.4169960474308</v>
      </c>
      <c r="BR457" s="575">
        <f t="shared" si="1796"/>
        <v>1746.4169960474308</v>
      </c>
      <c r="BS457" s="575">
        <f t="shared" si="1796"/>
        <v>1746.4169960474308</v>
      </c>
      <c r="BT457" s="575">
        <f t="shared" si="1796"/>
        <v>1746.4169960474308</v>
      </c>
      <c r="BU457" s="575">
        <f t="shared" si="1796"/>
        <v>1746.4169960474308</v>
      </c>
      <c r="BV457" s="575">
        <f t="shared" si="1796"/>
        <v>1746.4169960474308</v>
      </c>
      <c r="BW457" s="575">
        <f t="shared" si="1796"/>
        <v>1746.4169960474308</v>
      </c>
      <c r="BX457" s="575">
        <f t="shared" si="1796"/>
        <v>1746.4169960474308</v>
      </c>
      <c r="BY457" s="575">
        <f t="shared" si="1796"/>
        <v>1746.4169960474308</v>
      </c>
      <c r="BZ457" s="575">
        <f t="shared" si="1796"/>
        <v>1746.4169960474308</v>
      </c>
      <c r="CA457" s="575">
        <f t="shared" si="1796"/>
        <v>1746.4169960474308</v>
      </c>
      <c r="CB457" s="575">
        <f t="shared" si="1796"/>
        <v>1746.4169960474308</v>
      </c>
      <c r="CC457" s="575">
        <f t="shared" si="1796"/>
        <v>1746.4169960474308</v>
      </c>
      <c r="CD457" s="575">
        <f t="shared" si="1796"/>
        <v>1746.4169960474308</v>
      </c>
    </row>
    <row r="458" spans="1:82" s="5" customFormat="1" x14ac:dyDescent="0.35">
      <c r="B458" s="69"/>
      <c r="C458" s="69"/>
      <c r="D458" s="69"/>
      <c r="E458" s="69"/>
      <c r="F458" s="69"/>
      <c r="G458" s="69"/>
      <c r="H458" s="69"/>
      <c r="I458" s="295"/>
      <c r="J458" s="295"/>
      <c r="K458" s="295"/>
      <c r="L458" s="295"/>
      <c r="M458" s="295"/>
      <c r="N458" s="295"/>
      <c r="O458" s="295"/>
      <c r="P458" s="295"/>
      <c r="Q458" s="475"/>
      <c r="R458" s="570"/>
      <c r="S458" s="307"/>
      <c r="T458" s="307"/>
      <c r="U458" s="307"/>
      <c r="V458" s="570"/>
      <c r="W458" s="307"/>
      <c r="X458" s="307"/>
      <c r="Y458" s="307"/>
      <c r="Z458" s="570"/>
      <c r="AA458" s="110"/>
      <c r="AB458" s="110"/>
      <c r="AC458" s="110"/>
      <c r="AD458" s="110"/>
      <c r="AE458" s="110"/>
      <c r="AF458" s="110"/>
      <c r="AG458" s="110"/>
      <c r="AH458" s="110"/>
      <c r="AI458" s="110"/>
      <c r="AJ458" s="110"/>
      <c r="AK458" s="110"/>
      <c r="AL458" s="110"/>
      <c r="AM458" s="110"/>
      <c r="AN458" s="110"/>
      <c r="AO458" s="110"/>
      <c r="AP458" s="110"/>
      <c r="AQ458" s="110"/>
      <c r="AR458" s="110"/>
      <c r="AS458" s="110"/>
      <c r="AT458" s="110"/>
      <c r="AU458" s="110"/>
      <c r="AV458" s="110"/>
      <c r="AW458" s="110"/>
      <c r="AX458" s="110"/>
      <c r="AY458" s="110"/>
      <c r="AZ458" s="110"/>
      <c r="BA458" s="110"/>
      <c r="BB458" s="110"/>
      <c r="BC458" s="110"/>
      <c r="BD458" s="110"/>
      <c r="BE458" s="110"/>
      <c r="BF458" s="110"/>
      <c r="BG458" s="110"/>
      <c r="BH458" s="110"/>
      <c r="BI458" s="110"/>
      <c r="BJ458" s="110"/>
      <c r="BK458" s="110"/>
      <c r="BL458" s="110"/>
      <c r="BM458" s="110"/>
      <c r="BN458" s="110"/>
      <c r="BO458" s="110"/>
      <c r="BP458" s="110"/>
      <c r="BQ458" s="110"/>
      <c r="BR458" s="110"/>
      <c r="BS458" s="110"/>
      <c r="BT458" s="110"/>
      <c r="BU458" s="110"/>
      <c r="BV458" s="110"/>
      <c r="BW458" s="110"/>
      <c r="BX458" s="110"/>
      <c r="BY458" s="110"/>
      <c r="BZ458" s="110"/>
      <c r="CA458" s="110"/>
      <c r="CB458" s="110"/>
      <c r="CC458" s="110"/>
      <c r="CD458" s="110"/>
    </row>
    <row r="459" spans="1:82" s="5" customFormat="1" x14ac:dyDescent="0.35">
      <c r="B459" s="70" t="s">
        <v>244</v>
      </c>
      <c r="C459" s="69"/>
      <c r="D459" s="69"/>
      <c r="E459" s="69"/>
      <c r="F459" s="69"/>
      <c r="G459" s="69"/>
      <c r="H459" s="69"/>
      <c r="I459" s="295"/>
      <c r="J459" s="295"/>
      <c r="K459" s="295"/>
      <c r="L459" s="295"/>
      <c r="M459" s="295"/>
      <c r="N459" s="295"/>
      <c r="O459" s="295"/>
      <c r="P459" s="295"/>
      <c r="Q459" s="475"/>
      <c r="R459" s="570"/>
      <c r="S459" s="307"/>
      <c r="T459" s="307"/>
      <c r="U459" s="307"/>
      <c r="V459" s="570"/>
      <c r="W459" s="307"/>
      <c r="X459" s="307"/>
      <c r="Y459" s="307"/>
      <c r="Z459" s="570"/>
      <c r="AA459" s="110"/>
      <c r="AB459" s="110"/>
      <c r="AC459" s="110"/>
      <c r="AD459" s="110"/>
      <c r="AE459" s="110"/>
      <c r="AF459" s="110"/>
      <c r="AG459" s="110"/>
      <c r="AH459" s="110"/>
      <c r="AI459" s="110"/>
      <c r="AJ459" s="110"/>
      <c r="AK459" s="110"/>
      <c r="AL459" s="110"/>
      <c r="AM459" s="110"/>
      <c r="AN459" s="110"/>
      <c r="AO459" s="110"/>
      <c r="AP459" s="110"/>
      <c r="AQ459" s="110"/>
      <c r="AR459" s="110"/>
      <c r="AS459" s="110"/>
      <c r="AT459" s="110"/>
      <c r="AU459" s="110"/>
      <c r="AV459" s="110"/>
      <c r="AW459" s="110"/>
      <c r="AX459" s="110"/>
      <c r="AY459" s="110"/>
      <c r="AZ459" s="110"/>
      <c r="BA459" s="110"/>
      <c r="BB459" s="110"/>
      <c r="BC459" s="110"/>
      <c r="BD459" s="110"/>
      <c r="BE459" s="110"/>
      <c r="BF459" s="110"/>
      <c r="BG459" s="110"/>
      <c r="BH459" s="110"/>
      <c r="BI459" s="110"/>
      <c r="BJ459" s="110"/>
      <c r="BK459" s="110"/>
      <c r="BL459" s="110"/>
      <c r="BM459" s="110"/>
      <c r="BN459" s="110"/>
      <c r="BO459" s="110"/>
      <c r="BP459" s="110"/>
      <c r="BQ459" s="110"/>
      <c r="BR459" s="110"/>
      <c r="BS459" s="110"/>
      <c r="BT459" s="110"/>
      <c r="BU459" s="110"/>
      <c r="BV459" s="110"/>
      <c r="BW459" s="110"/>
      <c r="BX459" s="110"/>
      <c r="BY459" s="110"/>
      <c r="BZ459" s="110"/>
      <c r="CA459" s="110"/>
      <c r="CB459" s="110"/>
      <c r="CC459" s="110"/>
      <c r="CD459" s="110"/>
    </row>
    <row r="460" spans="1:82" s="5" customFormat="1" x14ac:dyDescent="0.35">
      <c r="A460" s="5" t="s">
        <v>229</v>
      </c>
      <c r="B460" s="69" t="s">
        <v>243</v>
      </c>
      <c r="C460" s="69"/>
      <c r="D460" s="69"/>
      <c r="E460" s="69"/>
      <c r="F460" s="69"/>
      <c r="G460" s="69"/>
      <c r="H460" s="69"/>
      <c r="I460" s="295"/>
      <c r="J460" s="295"/>
      <c r="K460" s="295"/>
      <c r="L460" s="295"/>
      <c r="M460" s="295"/>
      <c r="N460" s="295"/>
      <c r="O460" s="295"/>
      <c r="P460" s="295"/>
      <c r="Q460" s="475"/>
      <c r="R460" s="571"/>
      <c r="S460" s="528"/>
      <c r="T460" s="528"/>
      <c r="U460" s="528"/>
      <c r="V460" s="571"/>
      <c r="W460" s="575">
        <f>X460+W$662</f>
        <v>10070</v>
      </c>
      <c r="X460" s="575">
        <f>Y460+X$662</f>
        <v>6012</v>
      </c>
      <c r="Y460" s="575">
        <f>Z460+Y$662</f>
        <v>1994</v>
      </c>
      <c r="Z460" s="576">
        <v>111</v>
      </c>
      <c r="AA460" s="575">
        <f t="shared" ref="AA460:BF460" si="1797">Z460-AA$668</f>
        <v>111</v>
      </c>
      <c r="AB460" s="575">
        <f t="shared" si="1797"/>
        <v>-268</v>
      </c>
      <c r="AC460" s="575">
        <f t="shared" si="1797"/>
        <v>-812</v>
      </c>
      <c r="AD460" s="575">
        <f t="shared" si="1797"/>
        <v>-812</v>
      </c>
      <c r="AE460" s="575">
        <f t="shared" si="1797"/>
        <v>-812</v>
      </c>
      <c r="AF460" s="575">
        <f t="shared" si="1797"/>
        <v>-812</v>
      </c>
      <c r="AG460" s="575">
        <f t="shared" si="1797"/>
        <v>-812</v>
      </c>
      <c r="AH460" s="575">
        <f t="shared" si="1797"/>
        <v>-812</v>
      </c>
      <c r="AI460" s="575">
        <f t="shared" si="1797"/>
        <v>-812</v>
      </c>
      <c r="AJ460" s="575">
        <f t="shared" si="1797"/>
        <v>-812</v>
      </c>
      <c r="AK460" s="575">
        <f t="shared" si="1797"/>
        <v>-812</v>
      </c>
      <c r="AL460" s="575">
        <f t="shared" si="1797"/>
        <v>-812</v>
      </c>
      <c r="AM460" s="575">
        <f t="shared" si="1797"/>
        <v>-812</v>
      </c>
      <c r="AN460" s="575">
        <f t="shared" si="1797"/>
        <v>-812</v>
      </c>
      <c r="AO460" s="575">
        <f t="shared" si="1797"/>
        <v>-812</v>
      </c>
      <c r="AP460" s="575">
        <f t="shared" si="1797"/>
        <v>-812</v>
      </c>
      <c r="AQ460" s="575">
        <f t="shared" si="1797"/>
        <v>-812</v>
      </c>
      <c r="AR460" s="575">
        <f t="shared" si="1797"/>
        <v>-812</v>
      </c>
      <c r="AS460" s="575">
        <f t="shared" si="1797"/>
        <v>-812</v>
      </c>
      <c r="AT460" s="575">
        <f t="shared" si="1797"/>
        <v>-812</v>
      </c>
      <c r="AU460" s="575">
        <f t="shared" si="1797"/>
        <v>-812</v>
      </c>
      <c r="AV460" s="575">
        <f t="shared" si="1797"/>
        <v>-812</v>
      </c>
      <c r="AW460" s="575">
        <f t="shared" si="1797"/>
        <v>-812</v>
      </c>
      <c r="AX460" s="575">
        <f t="shared" si="1797"/>
        <v>-812</v>
      </c>
      <c r="AY460" s="575">
        <f t="shared" si="1797"/>
        <v>-812</v>
      </c>
      <c r="AZ460" s="575">
        <f t="shared" si="1797"/>
        <v>-812</v>
      </c>
      <c r="BA460" s="575">
        <f t="shared" si="1797"/>
        <v>-812</v>
      </c>
      <c r="BB460" s="575">
        <f t="shared" si="1797"/>
        <v>-812</v>
      </c>
      <c r="BC460" s="575">
        <f t="shared" si="1797"/>
        <v>-812</v>
      </c>
      <c r="BD460" s="575">
        <f t="shared" si="1797"/>
        <v>-812</v>
      </c>
      <c r="BE460" s="575">
        <f t="shared" si="1797"/>
        <v>-812</v>
      </c>
      <c r="BF460" s="575">
        <f t="shared" si="1797"/>
        <v>-812</v>
      </c>
      <c r="BG460" s="575">
        <f t="shared" ref="BG460:CD460" si="1798">BF460-BG$668</f>
        <v>-812</v>
      </c>
      <c r="BH460" s="575">
        <f t="shared" si="1798"/>
        <v>-812</v>
      </c>
      <c r="BI460" s="575">
        <f t="shared" si="1798"/>
        <v>-812</v>
      </c>
      <c r="BJ460" s="575">
        <f t="shared" si="1798"/>
        <v>-812</v>
      </c>
      <c r="BK460" s="575">
        <f t="shared" si="1798"/>
        <v>-812</v>
      </c>
      <c r="BL460" s="575">
        <f t="shared" si="1798"/>
        <v>-812</v>
      </c>
      <c r="BM460" s="575">
        <f t="shared" si="1798"/>
        <v>-812</v>
      </c>
      <c r="BN460" s="575">
        <f t="shared" si="1798"/>
        <v>-812</v>
      </c>
      <c r="BO460" s="575">
        <f t="shared" si="1798"/>
        <v>-812</v>
      </c>
      <c r="BP460" s="575">
        <f t="shared" si="1798"/>
        <v>-812</v>
      </c>
      <c r="BQ460" s="575">
        <f t="shared" si="1798"/>
        <v>-812</v>
      </c>
      <c r="BR460" s="575">
        <f t="shared" si="1798"/>
        <v>-812</v>
      </c>
      <c r="BS460" s="575">
        <f t="shared" si="1798"/>
        <v>-812</v>
      </c>
      <c r="BT460" s="575">
        <f t="shared" si="1798"/>
        <v>-812</v>
      </c>
      <c r="BU460" s="575">
        <f t="shared" si="1798"/>
        <v>-812</v>
      </c>
      <c r="BV460" s="575">
        <f t="shared" si="1798"/>
        <v>-812</v>
      </c>
      <c r="BW460" s="575">
        <f t="shared" si="1798"/>
        <v>-812</v>
      </c>
      <c r="BX460" s="575">
        <f t="shared" si="1798"/>
        <v>-812</v>
      </c>
      <c r="BY460" s="575">
        <f t="shared" si="1798"/>
        <v>-812</v>
      </c>
      <c r="BZ460" s="575">
        <f t="shared" si="1798"/>
        <v>-812</v>
      </c>
      <c r="CA460" s="575">
        <f t="shared" si="1798"/>
        <v>-812</v>
      </c>
      <c r="CB460" s="575">
        <f t="shared" si="1798"/>
        <v>-812</v>
      </c>
      <c r="CC460" s="575">
        <f t="shared" si="1798"/>
        <v>-812</v>
      </c>
      <c r="CD460" s="575">
        <f t="shared" si="1798"/>
        <v>-812</v>
      </c>
    </row>
    <row r="461" spans="1:82" s="5" customFormat="1" x14ac:dyDescent="0.35">
      <c r="A461" s="5" t="s">
        <v>230</v>
      </c>
      <c r="B461" s="69" t="s">
        <v>227</v>
      </c>
      <c r="C461" s="69"/>
      <c r="D461" s="69"/>
      <c r="E461" s="69"/>
      <c r="F461" s="69"/>
      <c r="G461" s="69"/>
      <c r="H461" s="69"/>
      <c r="I461" s="295"/>
      <c r="J461" s="295"/>
      <c r="K461" s="295"/>
      <c r="L461" s="295"/>
      <c r="M461" s="295"/>
      <c r="N461" s="295"/>
      <c r="O461" s="295"/>
      <c r="P461" s="295"/>
      <c r="Q461" s="475"/>
      <c r="R461" s="570"/>
      <c r="S461" s="574"/>
      <c r="T461" s="574"/>
      <c r="U461" s="574"/>
      <c r="V461" s="570"/>
      <c r="W461" s="577">
        <f t="shared" ref="W461:Y461" si="1799">X461</f>
        <v>0.5</v>
      </c>
      <c r="X461" s="577">
        <f t="shared" si="1799"/>
        <v>0.5</v>
      </c>
      <c r="Y461" s="577">
        <f t="shared" si="1799"/>
        <v>0.5</v>
      </c>
      <c r="Z461" s="578">
        <v>0.5</v>
      </c>
      <c r="AA461" s="577">
        <f t="shared" ref="AA461:BF461" si="1800">IF(AA460&gt;0,AA462/AA460*g_troz,0)</f>
        <v>0.56042300540540535</v>
      </c>
      <c r="AB461" s="577">
        <f t="shared" si="1800"/>
        <v>0</v>
      </c>
      <c r="AC461" s="577">
        <f t="shared" si="1800"/>
        <v>0</v>
      </c>
      <c r="AD461" s="577">
        <f t="shared" si="1800"/>
        <v>0</v>
      </c>
      <c r="AE461" s="577">
        <f t="shared" si="1800"/>
        <v>0</v>
      </c>
      <c r="AF461" s="577">
        <f t="shared" si="1800"/>
        <v>0</v>
      </c>
      <c r="AG461" s="577">
        <f t="shared" si="1800"/>
        <v>0</v>
      </c>
      <c r="AH461" s="577">
        <f t="shared" si="1800"/>
        <v>0</v>
      </c>
      <c r="AI461" s="577">
        <f t="shared" si="1800"/>
        <v>0</v>
      </c>
      <c r="AJ461" s="577">
        <f t="shared" si="1800"/>
        <v>0</v>
      </c>
      <c r="AK461" s="577">
        <f t="shared" si="1800"/>
        <v>0</v>
      </c>
      <c r="AL461" s="577">
        <f t="shared" si="1800"/>
        <v>0</v>
      </c>
      <c r="AM461" s="577">
        <f t="shared" si="1800"/>
        <v>0</v>
      </c>
      <c r="AN461" s="577">
        <f t="shared" si="1800"/>
        <v>0</v>
      </c>
      <c r="AO461" s="577">
        <f t="shared" si="1800"/>
        <v>0</v>
      </c>
      <c r="AP461" s="577">
        <f t="shared" si="1800"/>
        <v>0</v>
      </c>
      <c r="AQ461" s="577">
        <f t="shared" si="1800"/>
        <v>0</v>
      </c>
      <c r="AR461" s="577">
        <f t="shared" si="1800"/>
        <v>0</v>
      </c>
      <c r="AS461" s="577">
        <f t="shared" si="1800"/>
        <v>0</v>
      </c>
      <c r="AT461" s="577">
        <f t="shared" si="1800"/>
        <v>0</v>
      </c>
      <c r="AU461" s="577">
        <f t="shared" si="1800"/>
        <v>0</v>
      </c>
      <c r="AV461" s="577">
        <f t="shared" si="1800"/>
        <v>0</v>
      </c>
      <c r="AW461" s="577">
        <f t="shared" si="1800"/>
        <v>0</v>
      </c>
      <c r="AX461" s="577">
        <f t="shared" si="1800"/>
        <v>0</v>
      </c>
      <c r="AY461" s="577">
        <f t="shared" si="1800"/>
        <v>0</v>
      </c>
      <c r="AZ461" s="577">
        <f t="shared" si="1800"/>
        <v>0</v>
      </c>
      <c r="BA461" s="577">
        <f t="shared" si="1800"/>
        <v>0</v>
      </c>
      <c r="BB461" s="577">
        <f t="shared" si="1800"/>
        <v>0</v>
      </c>
      <c r="BC461" s="577">
        <f t="shared" si="1800"/>
        <v>0</v>
      </c>
      <c r="BD461" s="577">
        <f t="shared" si="1800"/>
        <v>0</v>
      </c>
      <c r="BE461" s="577">
        <f t="shared" si="1800"/>
        <v>0</v>
      </c>
      <c r="BF461" s="577">
        <f t="shared" si="1800"/>
        <v>0</v>
      </c>
      <c r="BG461" s="577">
        <f t="shared" ref="BG461:CD461" si="1801">IF(BG460&gt;0,BG462/BG460*g_troz,0)</f>
        <v>0</v>
      </c>
      <c r="BH461" s="577">
        <f t="shared" si="1801"/>
        <v>0</v>
      </c>
      <c r="BI461" s="577">
        <f t="shared" si="1801"/>
        <v>0</v>
      </c>
      <c r="BJ461" s="577">
        <f t="shared" si="1801"/>
        <v>0</v>
      </c>
      <c r="BK461" s="577">
        <f t="shared" si="1801"/>
        <v>0</v>
      </c>
      <c r="BL461" s="577">
        <f t="shared" si="1801"/>
        <v>0</v>
      </c>
      <c r="BM461" s="577">
        <f t="shared" si="1801"/>
        <v>0</v>
      </c>
      <c r="BN461" s="577">
        <f t="shared" si="1801"/>
        <v>0</v>
      </c>
      <c r="BO461" s="577">
        <f t="shared" si="1801"/>
        <v>0</v>
      </c>
      <c r="BP461" s="577">
        <f t="shared" si="1801"/>
        <v>0</v>
      </c>
      <c r="BQ461" s="577">
        <f t="shared" si="1801"/>
        <v>0</v>
      </c>
      <c r="BR461" s="577">
        <f t="shared" si="1801"/>
        <v>0</v>
      </c>
      <c r="BS461" s="577">
        <f t="shared" si="1801"/>
        <v>0</v>
      </c>
      <c r="BT461" s="577">
        <f t="shared" si="1801"/>
        <v>0</v>
      </c>
      <c r="BU461" s="577">
        <f t="shared" si="1801"/>
        <v>0</v>
      </c>
      <c r="BV461" s="577">
        <f t="shared" si="1801"/>
        <v>0</v>
      </c>
      <c r="BW461" s="577">
        <f t="shared" si="1801"/>
        <v>0</v>
      </c>
      <c r="BX461" s="577">
        <f t="shared" si="1801"/>
        <v>0</v>
      </c>
      <c r="BY461" s="577">
        <f t="shared" si="1801"/>
        <v>0</v>
      </c>
      <c r="BZ461" s="577">
        <f t="shared" si="1801"/>
        <v>0</v>
      </c>
      <c r="CA461" s="577">
        <f t="shared" si="1801"/>
        <v>0</v>
      </c>
      <c r="CB461" s="577">
        <f t="shared" si="1801"/>
        <v>0</v>
      </c>
      <c r="CC461" s="577">
        <f t="shared" si="1801"/>
        <v>0</v>
      </c>
      <c r="CD461" s="577">
        <f t="shared" si="1801"/>
        <v>0</v>
      </c>
    </row>
    <row r="462" spans="1:82" s="5" customFormat="1" x14ac:dyDescent="0.35">
      <c r="A462" s="5" t="s">
        <v>231</v>
      </c>
      <c r="B462" s="69" t="s">
        <v>228</v>
      </c>
      <c r="C462" s="69"/>
      <c r="D462" s="69"/>
      <c r="E462" s="69"/>
      <c r="F462" s="69"/>
      <c r="G462" s="69"/>
      <c r="H462" s="69"/>
      <c r="I462" s="295"/>
      <c r="J462" s="295"/>
      <c r="K462" s="295"/>
      <c r="L462" s="295"/>
      <c r="M462" s="295"/>
      <c r="N462" s="295"/>
      <c r="O462" s="295"/>
      <c r="P462" s="295"/>
      <c r="Q462" s="475"/>
      <c r="R462" s="571"/>
      <c r="S462" s="528"/>
      <c r="T462" s="528"/>
      <c r="U462" s="528"/>
      <c r="V462" s="571"/>
      <c r="W462" s="575">
        <f>W460*W461/g_troz</f>
        <v>161.87900897304189</v>
      </c>
      <c r="X462" s="575">
        <f>X460*X461/g_troz</f>
        <v>96.645144185295706</v>
      </c>
      <c r="Y462" s="575">
        <f>Y460*Y461/g_troz</f>
        <v>32.054294328922097</v>
      </c>
      <c r="Z462" s="576">
        <v>2</v>
      </c>
      <c r="AA462" s="575">
        <f>Z462-(AA$535/1000/AA$531)</f>
        <v>2</v>
      </c>
      <c r="AB462" s="575">
        <f t="shared" ref="AB462:CD462" si="1802">AA462-(AB$535/1000/AB$531)</f>
        <v>-0.17391304347826075</v>
      </c>
      <c r="AC462" s="575">
        <f t="shared" si="1802"/>
        <v>-3.5830039525691699</v>
      </c>
      <c r="AD462" s="575">
        <f t="shared" si="1802"/>
        <v>-3.5830039525691699</v>
      </c>
      <c r="AE462" s="575">
        <f t="shared" si="1802"/>
        <v>-3.5830039525691699</v>
      </c>
      <c r="AF462" s="575">
        <f t="shared" si="1802"/>
        <v>-3.5830039525691699</v>
      </c>
      <c r="AG462" s="575">
        <f t="shared" si="1802"/>
        <v>-3.5830039525691699</v>
      </c>
      <c r="AH462" s="575">
        <f t="shared" si="1802"/>
        <v>-3.5830039525691699</v>
      </c>
      <c r="AI462" s="575">
        <f t="shared" si="1802"/>
        <v>-3.5830039525691699</v>
      </c>
      <c r="AJ462" s="575">
        <f t="shared" si="1802"/>
        <v>-3.5830039525691699</v>
      </c>
      <c r="AK462" s="575">
        <f t="shared" si="1802"/>
        <v>-3.5830039525691699</v>
      </c>
      <c r="AL462" s="575">
        <f t="shared" si="1802"/>
        <v>-3.5830039525691699</v>
      </c>
      <c r="AM462" s="575">
        <f t="shared" si="1802"/>
        <v>-3.5830039525691699</v>
      </c>
      <c r="AN462" s="575">
        <f t="shared" si="1802"/>
        <v>-3.5830039525691699</v>
      </c>
      <c r="AO462" s="575">
        <f t="shared" si="1802"/>
        <v>-3.5830039525691699</v>
      </c>
      <c r="AP462" s="575">
        <f t="shared" si="1802"/>
        <v>-3.5830039525691699</v>
      </c>
      <c r="AQ462" s="575">
        <f t="shared" si="1802"/>
        <v>-3.5830039525691699</v>
      </c>
      <c r="AR462" s="575">
        <f t="shared" si="1802"/>
        <v>-3.5830039525691699</v>
      </c>
      <c r="AS462" s="575">
        <f t="shared" si="1802"/>
        <v>-3.5830039525691699</v>
      </c>
      <c r="AT462" s="575">
        <f t="shared" si="1802"/>
        <v>-3.5830039525691699</v>
      </c>
      <c r="AU462" s="575">
        <f t="shared" si="1802"/>
        <v>-3.5830039525691699</v>
      </c>
      <c r="AV462" s="575">
        <f t="shared" si="1802"/>
        <v>-3.5830039525691699</v>
      </c>
      <c r="AW462" s="575">
        <f t="shared" si="1802"/>
        <v>-3.5830039525691699</v>
      </c>
      <c r="AX462" s="575">
        <f t="shared" si="1802"/>
        <v>-3.5830039525691699</v>
      </c>
      <c r="AY462" s="575">
        <f t="shared" si="1802"/>
        <v>-3.5830039525691699</v>
      </c>
      <c r="AZ462" s="575">
        <f t="shared" si="1802"/>
        <v>-3.5830039525691699</v>
      </c>
      <c r="BA462" s="575">
        <f t="shared" si="1802"/>
        <v>-3.5830039525691699</v>
      </c>
      <c r="BB462" s="575">
        <f t="shared" si="1802"/>
        <v>-3.5830039525691699</v>
      </c>
      <c r="BC462" s="575">
        <f t="shared" si="1802"/>
        <v>-3.5830039525691699</v>
      </c>
      <c r="BD462" s="575">
        <f t="shared" si="1802"/>
        <v>-3.5830039525691699</v>
      </c>
      <c r="BE462" s="575">
        <f t="shared" si="1802"/>
        <v>-3.5830039525691699</v>
      </c>
      <c r="BF462" s="575">
        <f t="shared" si="1802"/>
        <v>-3.5830039525691699</v>
      </c>
      <c r="BG462" s="575">
        <f t="shared" si="1802"/>
        <v>-3.5830039525691699</v>
      </c>
      <c r="BH462" s="575">
        <f t="shared" si="1802"/>
        <v>-3.5830039525691699</v>
      </c>
      <c r="BI462" s="575">
        <f t="shared" si="1802"/>
        <v>-3.5830039525691699</v>
      </c>
      <c r="BJ462" s="575">
        <f t="shared" si="1802"/>
        <v>-3.5830039525691699</v>
      </c>
      <c r="BK462" s="575">
        <f t="shared" si="1802"/>
        <v>-3.5830039525691699</v>
      </c>
      <c r="BL462" s="575">
        <f t="shared" si="1802"/>
        <v>-3.5830039525691699</v>
      </c>
      <c r="BM462" s="575">
        <f t="shared" si="1802"/>
        <v>-3.5830039525691699</v>
      </c>
      <c r="BN462" s="575">
        <f t="shared" si="1802"/>
        <v>-3.5830039525691699</v>
      </c>
      <c r="BO462" s="575">
        <f t="shared" si="1802"/>
        <v>-3.5830039525691699</v>
      </c>
      <c r="BP462" s="575">
        <f t="shared" si="1802"/>
        <v>-3.5830039525691699</v>
      </c>
      <c r="BQ462" s="575">
        <f t="shared" si="1802"/>
        <v>-3.5830039525691699</v>
      </c>
      <c r="BR462" s="575">
        <f t="shared" si="1802"/>
        <v>-3.5830039525691699</v>
      </c>
      <c r="BS462" s="575">
        <f t="shared" si="1802"/>
        <v>-3.5830039525691699</v>
      </c>
      <c r="BT462" s="575">
        <f t="shared" si="1802"/>
        <v>-3.5830039525691699</v>
      </c>
      <c r="BU462" s="575">
        <f t="shared" si="1802"/>
        <v>-3.5830039525691699</v>
      </c>
      <c r="BV462" s="575">
        <f t="shared" si="1802"/>
        <v>-3.5830039525691699</v>
      </c>
      <c r="BW462" s="575">
        <f t="shared" si="1802"/>
        <v>-3.5830039525691699</v>
      </c>
      <c r="BX462" s="575">
        <f t="shared" si="1802"/>
        <v>-3.5830039525691699</v>
      </c>
      <c r="BY462" s="575">
        <f t="shared" si="1802"/>
        <v>-3.5830039525691699</v>
      </c>
      <c r="BZ462" s="575">
        <f t="shared" si="1802"/>
        <v>-3.5830039525691699</v>
      </c>
      <c r="CA462" s="575">
        <f t="shared" si="1802"/>
        <v>-3.5830039525691699</v>
      </c>
      <c r="CB462" s="575">
        <f t="shared" si="1802"/>
        <v>-3.5830039525691699</v>
      </c>
      <c r="CC462" s="575">
        <f t="shared" si="1802"/>
        <v>-3.5830039525691699</v>
      </c>
      <c r="CD462" s="575">
        <f t="shared" si="1802"/>
        <v>-3.5830039525691699</v>
      </c>
    </row>
    <row r="463" spans="1:82" s="5" customFormat="1" x14ac:dyDescent="0.35">
      <c r="B463" s="69"/>
      <c r="C463" s="69"/>
      <c r="D463" s="69"/>
      <c r="E463" s="69"/>
      <c r="F463" s="69"/>
      <c r="G463" s="69"/>
      <c r="H463" s="69"/>
      <c r="I463" s="295"/>
      <c r="J463" s="295"/>
      <c r="K463" s="295"/>
      <c r="L463" s="295"/>
      <c r="M463" s="295"/>
      <c r="N463" s="295"/>
      <c r="O463" s="295"/>
      <c r="P463" s="295"/>
      <c r="Q463" s="475"/>
      <c r="R463" s="572"/>
      <c r="S463" s="307"/>
      <c r="T463" s="307"/>
      <c r="U463" s="307"/>
      <c r="V463" s="572"/>
      <c r="W463" s="307"/>
      <c r="X463" s="307"/>
      <c r="Y463" s="307"/>
      <c r="Z463" s="572"/>
      <c r="AA463" s="110"/>
      <c r="AB463" s="110"/>
      <c r="AC463" s="110"/>
      <c r="AD463" s="110"/>
      <c r="AE463" s="110"/>
      <c r="AF463" s="110"/>
      <c r="AG463" s="110"/>
      <c r="AH463" s="110"/>
      <c r="AI463" s="110"/>
      <c r="AJ463" s="110"/>
      <c r="AK463" s="110"/>
      <c r="AL463" s="110"/>
      <c r="AM463" s="110"/>
      <c r="AN463" s="110"/>
      <c r="AO463" s="110"/>
      <c r="AP463" s="110"/>
      <c r="AQ463" s="110"/>
      <c r="AR463" s="110"/>
      <c r="AS463" s="110"/>
      <c r="AT463" s="110"/>
      <c r="AU463" s="110"/>
      <c r="AV463" s="110"/>
      <c r="AW463" s="110"/>
      <c r="AX463" s="110"/>
      <c r="AY463" s="110"/>
      <c r="AZ463" s="110"/>
      <c r="BA463" s="110"/>
      <c r="BB463" s="110"/>
      <c r="BC463" s="110"/>
      <c r="BD463" s="110"/>
      <c r="BE463" s="110"/>
      <c r="BF463" s="110"/>
      <c r="BG463" s="110"/>
      <c r="BH463" s="110"/>
      <c r="BI463" s="110"/>
      <c r="BJ463" s="110"/>
      <c r="BK463" s="110"/>
      <c r="BL463" s="110"/>
      <c r="BM463" s="110"/>
      <c r="BN463" s="110"/>
      <c r="BO463" s="110"/>
      <c r="BP463" s="110"/>
      <c r="BQ463" s="110"/>
      <c r="BR463" s="110"/>
      <c r="BS463" s="110"/>
      <c r="BT463" s="110"/>
      <c r="BU463" s="110"/>
      <c r="BV463" s="110"/>
      <c r="BW463" s="110"/>
      <c r="BX463" s="110"/>
      <c r="BY463" s="110"/>
      <c r="BZ463" s="110"/>
      <c r="CA463" s="110"/>
      <c r="CB463" s="110"/>
      <c r="CC463" s="110"/>
      <c r="CD463" s="110"/>
    </row>
    <row r="464" spans="1:82" s="5" customFormat="1" x14ac:dyDescent="0.35">
      <c r="B464" s="70" t="s">
        <v>446</v>
      </c>
      <c r="C464" s="69"/>
      <c r="D464" s="69"/>
      <c r="E464" s="69"/>
      <c r="F464" s="69"/>
      <c r="G464" s="69"/>
      <c r="H464" s="69"/>
      <c r="I464" s="295"/>
      <c r="J464" s="295"/>
      <c r="K464" s="295"/>
      <c r="L464" s="295"/>
      <c r="M464" s="295"/>
      <c r="N464" s="295"/>
      <c r="O464" s="295"/>
      <c r="P464" s="295"/>
      <c r="Q464" s="475"/>
      <c r="R464" s="572"/>
      <c r="S464" s="307"/>
      <c r="T464" s="307"/>
      <c r="U464" s="307"/>
      <c r="V464" s="572"/>
      <c r="W464" s="307"/>
      <c r="X464" s="307"/>
      <c r="Y464" s="307"/>
      <c r="Z464" s="572"/>
      <c r="AA464" s="110"/>
      <c r="AB464" s="110"/>
      <c r="AC464" s="110"/>
      <c r="AD464" s="110"/>
      <c r="AE464" s="110"/>
      <c r="AF464" s="110"/>
      <c r="AG464" s="110"/>
      <c r="AH464" s="110"/>
      <c r="AI464" s="110"/>
      <c r="AJ464" s="110"/>
      <c r="AK464" s="110"/>
      <c r="AL464" s="110"/>
      <c r="AM464" s="110"/>
      <c r="AN464" s="110"/>
      <c r="AO464" s="110"/>
      <c r="AP464" s="110"/>
      <c r="AQ464" s="110"/>
      <c r="AR464" s="110"/>
      <c r="AS464" s="110"/>
      <c r="AT464" s="110"/>
      <c r="AU464" s="110"/>
      <c r="AV464" s="110"/>
      <c r="AW464" s="110"/>
      <c r="AX464" s="110"/>
      <c r="AY464" s="110"/>
      <c r="AZ464" s="110"/>
      <c r="BA464" s="110"/>
      <c r="BB464" s="110"/>
      <c r="BC464" s="110"/>
      <c r="BD464" s="110"/>
      <c r="BE464" s="110"/>
      <c r="BF464" s="110"/>
      <c r="BG464" s="110"/>
      <c r="BH464" s="110"/>
      <c r="BI464" s="110"/>
      <c r="BJ464" s="110"/>
      <c r="BK464" s="110"/>
      <c r="BL464" s="110"/>
      <c r="BM464" s="110"/>
      <c r="BN464" s="110"/>
      <c r="BO464" s="110"/>
      <c r="BP464" s="110"/>
      <c r="BQ464" s="110"/>
      <c r="BR464" s="110"/>
      <c r="BS464" s="110"/>
      <c r="BT464" s="110"/>
      <c r="BU464" s="110"/>
      <c r="BV464" s="110"/>
      <c r="BW464" s="110"/>
      <c r="BX464" s="110"/>
      <c r="BY464" s="110"/>
      <c r="BZ464" s="110"/>
      <c r="CA464" s="110"/>
      <c r="CB464" s="110"/>
      <c r="CC464" s="110"/>
      <c r="CD464" s="110"/>
    </row>
    <row r="465" spans="1:82" s="5" customFormat="1" x14ac:dyDescent="0.35">
      <c r="A465" s="5" t="s">
        <v>229</v>
      </c>
      <c r="B465" s="69" t="s">
        <v>249</v>
      </c>
      <c r="C465" s="69"/>
      <c r="D465" s="69"/>
      <c r="E465" s="69"/>
      <c r="F465" s="69"/>
      <c r="G465" s="69"/>
      <c r="H465" s="69"/>
      <c r="I465" s="295"/>
      <c r="J465" s="295"/>
      <c r="K465" s="295"/>
      <c r="L465" s="295"/>
      <c r="M465" s="295"/>
      <c r="N465" s="295"/>
      <c r="O465" s="295"/>
      <c r="P465" s="295"/>
      <c r="Q465" s="475"/>
      <c r="R465" s="575">
        <f>R460+R455</f>
        <v>14444</v>
      </c>
      <c r="S465" s="575">
        <f t="shared" ref="S465:AA465" si="1803">S460+S455</f>
        <v>39539</v>
      </c>
      <c r="T465" s="575">
        <f t="shared" si="1803"/>
        <v>35263</v>
      </c>
      <c r="U465" s="575">
        <f t="shared" si="1803"/>
        <v>31262</v>
      </c>
      <c r="V465" s="575">
        <f t="shared" si="1803"/>
        <v>27938</v>
      </c>
      <c r="W465" s="575">
        <f t="shared" si="1803"/>
        <v>47538</v>
      </c>
      <c r="X465" s="575">
        <f t="shared" si="1803"/>
        <v>39422</v>
      </c>
      <c r="Y465" s="575">
        <f t="shared" si="1803"/>
        <v>31386</v>
      </c>
      <c r="Z465" s="575">
        <f t="shared" si="1803"/>
        <v>27620</v>
      </c>
      <c r="AA465" s="575">
        <f t="shared" si="1803"/>
        <v>27620</v>
      </c>
      <c r="AB465" s="575">
        <f t="shared" ref="AB465:CD465" si="1804">AB460+AB455</f>
        <v>26862</v>
      </c>
      <c r="AC465" s="575">
        <f t="shared" si="1804"/>
        <v>25774</v>
      </c>
      <c r="AD465" s="575">
        <f t="shared" si="1804"/>
        <v>25774</v>
      </c>
      <c r="AE465" s="575">
        <f t="shared" si="1804"/>
        <v>25774</v>
      </c>
      <c r="AF465" s="575">
        <f t="shared" si="1804"/>
        <v>25774</v>
      </c>
      <c r="AG465" s="575">
        <f t="shared" si="1804"/>
        <v>25774</v>
      </c>
      <c r="AH465" s="575">
        <f t="shared" si="1804"/>
        <v>25774</v>
      </c>
      <c r="AI465" s="575">
        <f t="shared" si="1804"/>
        <v>25774</v>
      </c>
      <c r="AJ465" s="575">
        <f t="shared" si="1804"/>
        <v>25774</v>
      </c>
      <c r="AK465" s="575">
        <f t="shared" si="1804"/>
        <v>25774</v>
      </c>
      <c r="AL465" s="575">
        <f t="shared" si="1804"/>
        <v>25774</v>
      </c>
      <c r="AM465" s="575">
        <f t="shared" si="1804"/>
        <v>25774</v>
      </c>
      <c r="AN465" s="575">
        <f t="shared" si="1804"/>
        <v>25774</v>
      </c>
      <c r="AO465" s="575">
        <f t="shared" si="1804"/>
        <v>25774</v>
      </c>
      <c r="AP465" s="575">
        <f t="shared" si="1804"/>
        <v>25774</v>
      </c>
      <c r="AQ465" s="575">
        <f t="shared" si="1804"/>
        <v>25774</v>
      </c>
      <c r="AR465" s="575">
        <f t="shared" si="1804"/>
        <v>25774</v>
      </c>
      <c r="AS465" s="575">
        <f t="shared" si="1804"/>
        <v>25774</v>
      </c>
      <c r="AT465" s="575">
        <f t="shared" si="1804"/>
        <v>25774</v>
      </c>
      <c r="AU465" s="575">
        <f t="shared" si="1804"/>
        <v>25774</v>
      </c>
      <c r="AV465" s="575">
        <f t="shared" si="1804"/>
        <v>25774</v>
      </c>
      <c r="AW465" s="575">
        <f t="shared" si="1804"/>
        <v>25774</v>
      </c>
      <c r="AX465" s="575">
        <f t="shared" si="1804"/>
        <v>25774</v>
      </c>
      <c r="AY465" s="575">
        <f t="shared" si="1804"/>
        <v>25774</v>
      </c>
      <c r="AZ465" s="575">
        <f t="shared" si="1804"/>
        <v>25774</v>
      </c>
      <c r="BA465" s="575">
        <f t="shared" si="1804"/>
        <v>25774</v>
      </c>
      <c r="BB465" s="575">
        <f t="shared" si="1804"/>
        <v>25774</v>
      </c>
      <c r="BC465" s="575">
        <f t="shared" si="1804"/>
        <v>25774</v>
      </c>
      <c r="BD465" s="575">
        <f t="shared" si="1804"/>
        <v>25774</v>
      </c>
      <c r="BE465" s="575">
        <f t="shared" si="1804"/>
        <v>25774</v>
      </c>
      <c r="BF465" s="575">
        <f t="shared" si="1804"/>
        <v>25774</v>
      </c>
      <c r="BG465" s="575">
        <f t="shared" si="1804"/>
        <v>25774</v>
      </c>
      <c r="BH465" s="575">
        <f t="shared" si="1804"/>
        <v>25774</v>
      </c>
      <c r="BI465" s="575">
        <f t="shared" si="1804"/>
        <v>25774</v>
      </c>
      <c r="BJ465" s="575">
        <f t="shared" si="1804"/>
        <v>25774</v>
      </c>
      <c r="BK465" s="575">
        <f t="shared" si="1804"/>
        <v>25774</v>
      </c>
      <c r="BL465" s="575">
        <f t="shared" si="1804"/>
        <v>25774</v>
      </c>
      <c r="BM465" s="575">
        <f t="shared" si="1804"/>
        <v>25774</v>
      </c>
      <c r="BN465" s="575">
        <f t="shared" si="1804"/>
        <v>25774</v>
      </c>
      <c r="BO465" s="575">
        <f t="shared" si="1804"/>
        <v>25774</v>
      </c>
      <c r="BP465" s="575">
        <f t="shared" si="1804"/>
        <v>25774</v>
      </c>
      <c r="BQ465" s="575">
        <f t="shared" si="1804"/>
        <v>25774</v>
      </c>
      <c r="BR465" s="575">
        <f t="shared" si="1804"/>
        <v>25774</v>
      </c>
      <c r="BS465" s="575">
        <f t="shared" si="1804"/>
        <v>25774</v>
      </c>
      <c r="BT465" s="575">
        <f t="shared" si="1804"/>
        <v>25774</v>
      </c>
      <c r="BU465" s="575">
        <f t="shared" si="1804"/>
        <v>25774</v>
      </c>
      <c r="BV465" s="575">
        <f t="shared" si="1804"/>
        <v>25774</v>
      </c>
      <c r="BW465" s="575">
        <f t="shared" si="1804"/>
        <v>25774</v>
      </c>
      <c r="BX465" s="575">
        <f t="shared" si="1804"/>
        <v>25774</v>
      </c>
      <c r="BY465" s="575">
        <f t="shared" si="1804"/>
        <v>25774</v>
      </c>
      <c r="BZ465" s="575">
        <f t="shared" si="1804"/>
        <v>25774</v>
      </c>
      <c r="CA465" s="575">
        <f t="shared" si="1804"/>
        <v>25774</v>
      </c>
      <c r="CB465" s="575">
        <f t="shared" si="1804"/>
        <v>25774</v>
      </c>
      <c r="CC465" s="575">
        <f t="shared" si="1804"/>
        <v>25774</v>
      </c>
      <c r="CD465" s="575">
        <f t="shared" si="1804"/>
        <v>25774</v>
      </c>
    </row>
    <row r="466" spans="1:82" s="5" customFormat="1" x14ac:dyDescent="0.35">
      <c r="A466" s="5" t="s">
        <v>230</v>
      </c>
      <c r="B466" s="69" t="s">
        <v>227</v>
      </c>
      <c r="C466" s="69"/>
      <c r="D466" s="69"/>
      <c r="E466" s="69"/>
      <c r="F466" s="69"/>
      <c r="G466" s="69"/>
      <c r="H466" s="69"/>
      <c r="I466" s="295"/>
      <c r="J466" s="295"/>
      <c r="K466" s="295"/>
      <c r="L466" s="295"/>
      <c r="M466" s="295"/>
      <c r="N466" s="295"/>
      <c r="O466" s="295"/>
      <c r="P466" s="295"/>
      <c r="Q466" s="475"/>
      <c r="R466" s="577">
        <f>AVERAGE(R456,R461)</f>
        <v>2.2000000000000002</v>
      </c>
      <c r="S466" s="577">
        <f t="shared" ref="S466:U466" si="1805">AVERAGE(S456,S461)</f>
        <v>2</v>
      </c>
      <c r="T466" s="577">
        <f t="shared" si="1805"/>
        <v>2</v>
      </c>
      <c r="U466" s="577">
        <f t="shared" si="1805"/>
        <v>2</v>
      </c>
      <c r="V466" s="577">
        <f>AVERAGE(V456,V461)</f>
        <v>2</v>
      </c>
      <c r="W466" s="577">
        <f t="shared" ref="W466:Y466" si="1806">AVERAGE(W456,W461)</f>
        <v>1.25</v>
      </c>
      <c r="X466" s="577">
        <f t="shared" si="1806"/>
        <v>1.25</v>
      </c>
      <c r="Y466" s="577">
        <f t="shared" si="1806"/>
        <v>1.25</v>
      </c>
      <c r="Z466" s="577">
        <f>AVERAGE(Z456,Z461)</f>
        <v>1.25</v>
      </c>
      <c r="AA466" s="577">
        <f>AVERAGE(AA456,AA461)</f>
        <v>1.2706744667072103</v>
      </c>
      <c r="AB466" s="577">
        <f t="shared" ref="AB466:CD466" si="1807">AVERAGE(AB456,AB461)</f>
        <v>1.0030533560576291</v>
      </c>
      <c r="AC466" s="577">
        <f t="shared" si="1807"/>
        <v>1.0215835499828283</v>
      </c>
      <c r="AD466" s="577">
        <f t="shared" si="1807"/>
        <v>1.0215835499828283</v>
      </c>
      <c r="AE466" s="577">
        <f t="shared" si="1807"/>
        <v>1.0215835499828283</v>
      </c>
      <c r="AF466" s="577">
        <f t="shared" si="1807"/>
        <v>1.0215835499828283</v>
      </c>
      <c r="AG466" s="577">
        <f t="shared" si="1807"/>
        <v>1.0215835499828283</v>
      </c>
      <c r="AH466" s="577">
        <f t="shared" si="1807"/>
        <v>1.0215835499828283</v>
      </c>
      <c r="AI466" s="577">
        <f t="shared" si="1807"/>
        <v>1.0215835499828283</v>
      </c>
      <c r="AJ466" s="577">
        <f t="shared" si="1807"/>
        <v>1.0215835499828283</v>
      </c>
      <c r="AK466" s="577">
        <f t="shared" si="1807"/>
        <v>1.0215835499828283</v>
      </c>
      <c r="AL466" s="577">
        <f t="shared" si="1807"/>
        <v>1.0215835499828283</v>
      </c>
      <c r="AM466" s="577">
        <f t="shared" si="1807"/>
        <v>1.0215835499828283</v>
      </c>
      <c r="AN466" s="577">
        <f t="shared" si="1807"/>
        <v>1.0215835499828283</v>
      </c>
      <c r="AO466" s="577">
        <f t="shared" si="1807"/>
        <v>1.0215835499828283</v>
      </c>
      <c r="AP466" s="577">
        <f t="shared" si="1807"/>
        <v>1.0215835499828283</v>
      </c>
      <c r="AQ466" s="577">
        <f t="shared" si="1807"/>
        <v>1.0215835499828283</v>
      </c>
      <c r="AR466" s="577">
        <f t="shared" si="1807"/>
        <v>1.0215835499828283</v>
      </c>
      <c r="AS466" s="577">
        <f t="shared" si="1807"/>
        <v>1.0215835499828283</v>
      </c>
      <c r="AT466" s="577">
        <f t="shared" si="1807"/>
        <v>1.0215835499828283</v>
      </c>
      <c r="AU466" s="577">
        <f t="shared" si="1807"/>
        <v>1.0215835499828283</v>
      </c>
      <c r="AV466" s="577">
        <f t="shared" si="1807"/>
        <v>1.0215835499828283</v>
      </c>
      <c r="AW466" s="577">
        <f t="shared" si="1807"/>
        <v>1.0215835499828283</v>
      </c>
      <c r="AX466" s="577">
        <f t="shared" si="1807"/>
        <v>1.0215835499828283</v>
      </c>
      <c r="AY466" s="577">
        <f t="shared" si="1807"/>
        <v>1.0215835499828283</v>
      </c>
      <c r="AZ466" s="577">
        <f t="shared" si="1807"/>
        <v>1.0215835499828283</v>
      </c>
      <c r="BA466" s="577">
        <f t="shared" si="1807"/>
        <v>1.0215835499828283</v>
      </c>
      <c r="BB466" s="577">
        <f t="shared" si="1807"/>
        <v>1.0215835499828283</v>
      </c>
      <c r="BC466" s="577">
        <f t="shared" si="1807"/>
        <v>1.0215835499828283</v>
      </c>
      <c r="BD466" s="577">
        <f t="shared" si="1807"/>
        <v>1.0215835499828283</v>
      </c>
      <c r="BE466" s="577">
        <f t="shared" si="1807"/>
        <v>1.0215835499828283</v>
      </c>
      <c r="BF466" s="577">
        <f t="shared" si="1807"/>
        <v>1.0215835499828283</v>
      </c>
      <c r="BG466" s="577">
        <f t="shared" si="1807"/>
        <v>1.0215835499828283</v>
      </c>
      <c r="BH466" s="577">
        <f t="shared" si="1807"/>
        <v>1.0215835499828283</v>
      </c>
      <c r="BI466" s="577">
        <f t="shared" si="1807"/>
        <v>1.0215835499828283</v>
      </c>
      <c r="BJ466" s="577">
        <f t="shared" si="1807"/>
        <v>1.0215835499828283</v>
      </c>
      <c r="BK466" s="577">
        <f t="shared" si="1807"/>
        <v>1.0215835499828283</v>
      </c>
      <c r="BL466" s="577">
        <f t="shared" si="1807"/>
        <v>1.0215835499828283</v>
      </c>
      <c r="BM466" s="577">
        <f t="shared" si="1807"/>
        <v>1.0215835499828283</v>
      </c>
      <c r="BN466" s="577">
        <f t="shared" si="1807"/>
        <v>1.0215835499828283</v>
      </c>
      <c r="BO466" s="577">
        <f t="shared" si="1807"/>
        <v>1.0215835499828283</v>
      </c>
      <c r="BP466" s="577">
        <f t="shared" si="1807"/>
        <v>1.0215835499828283</v>
      </c>
      <c r="BQ466" s="577">
        <f t="shared" si="1807"/>
        <v>1.0215835499828283</v>
      </c>
      <c r="BR466" s="577">
        <f t="shared" si="1807"/>
        <v>1.0215835499828283</v>
      </c>
      <c r="BS466" s="577">
        <f t="shared" si="1807"/>
        <v>1.0215835499828283</v>
      </c>
      <c r="BT466" s="577">
        <f t="shared" si="1807"/>
        <v>1.0215835499828283</v>
      </c>
      <c r="BU466" s="577">
        <f t="shared" si="1807"/>
        <v>1.0215835499828283</v>
      </c>
      <c r="BV466" s="577">
        <f t="shared" si="1807"/>
        <v>1.0215835499828283</v>
      </c>
      <c r="BW466" s="577">
        <f t="shared" si="1807"/>
        <v>1.0215835499828283</v>
      </c>
      <c r="BX466" s="577">
        <f t="shared" si="1807"/>
        <v>1.0215835499828283</v>
      </c>
      <c r="BY466" s="577">
        <f t="shared" si="1807"/>
        <v>1.0215835499828283</v>
      </c>
      <c r="BZ466" s="577">
        <f t="shared" si="1807"/>
        <v>1.0215835499828283</v>
      </c>
      <c r="CA466" s="577">
        <f t="shared" si="1807"/>
        <v>1.0215835499828283</v>
      </c>
      <c r="CB466" s="577">
        <f t="shared" si="1807"/>
        <v>1.0215835499828283</v>
      </c>
      <c r="CC466" s="577">
        <f t="shared" si="1807"/>
        <v>1.0215835499828283</v>
      </c>
      <c r="CD466" s="577">
        <f t="shared" si="1807"/>
        <v>1.0215835499828283</v>
      </c>
    </row>
    <row r="467" spans="1:82" s="5" customFormat="1" x14ac:dyDescent="0.35">
      <c r="A467" s="5" t="s">
        <v>231</v>
      </c>
      <c r="B467" s="69" t="s">
        <v>228</v>
      </c>
      <c r="C467" s="69"/>
      <c r="D467" s="69"/>
      <c r="E467" s="69"/>
      <c r="F467" s="69"/>
      <c r="G467" s="69"/>
      <c r="H467" s="69"/>
      <c r="I467" s="295"/>
      <c r="J467" s="295"/>
      <c r="K467" s="295"/>
      <c r="L467" s="295"/>
      <c r="M467" s="295"/>
      <c r="N467" s="295"/>
      <c r="O467" s="295"/>
      <c r="P467" s="295"/>
      <c r="Q467" s="475"/>
      <c r="R467" s="575">
        <f>SUM(R457+R462)</f>
        <v>1022</v>
      </c>
      <c r="S467" s="575">
        <f t="shared" ref="S467:U467" si="1808">SUM(S457+S462)</f>
        <v>2542.4167371539634</v>
      </c>
      <c r="T467" s="575">
        <f t="shared" si="1808"/>
        <v>2267.4635524990572</v>
      </c>
      <c r="U467" s="575">
        <f t="shared" si="1808"/>
        <v>2010.193278456896</v>
      </c>
      <c r="V467" s="575">
        <f>SUM(V457+V462)</f>
        <v>1763</v>
      </c>
      <c r="W467" s="575">
        <f t="shared" ref="W467:Y467" si="1809">SUM(W457+W462)</f>
        <v>2571.1273538397481</v>
      </c>
      <c r="X467" s="575">
        <f t="shared" si="1809"/>
        <v>2244.9580299010172</v>
      </c>
      <c r="Y467" s="575">
        <f t="shared" si="1809"/>
        <v>1922.0037806191494</v>
      </c>
      <c r="Z467" s="575">
        <f>SUM(Z457+Z462)</f>
        <v>1754</v>
      </c>
      <c r="AA467" s="575">
        <f t="shared" ref="AA467:CD467" si="1810">SUM(AA457+AA462)</f>
        <v>1754</v>
      </c>
      <c r="AB467" s="575">
        <f t="shared" si="1810"/>
        <v>1749.6521739130435</v>
      </c>
      <c r="AC467" s="575">
        <f t="shared" si="1810"/>
        <v>1742.8339920948615</v>
      </c>
      <c r="AD467" s="575">
        <f t="shared" si="1810"/>
        <v>1742.8339920948615</v>
      </c>
      <c r="AE467" s="575">
        <f t="shared" si="1810"/>
        <v>1742.8339920948615</v>
      </c>
      <c r="AF467" s="575">
        <f t="shared" si="1810"/>
        <v>1742.8339920948615</v>
      </c>
      <c r="AG467" s="575">
        <f t="shared" si="1810"/>
        <v>1742.8339920948615</v>
      </c>
      <c r="AH467" s="575">
        <f t="shared" si="1810"/>
        <v>1742.8339920948615</v>
      </c>
      <c r="AI467" s="575">
        <f t="shared" si="1810"/>
        <v>1742.8339920948615</v>
      </c>
      <c r="AJ467" s="575">
        <f t="shared" si="1810"/>
        <v>1742.8339920948615</v>
      </c>
      <c r="AK467" s="575">
        <f t="shared" si="1810"/>
        <v>1742.8339920948615</v>
      </c>
      <c r="AL467" s="575">
        <f t="shared" si="1810"/>
        <v>1742.8339920948615</v>
      </c>
      <c r="AM467" s="575">
        <f t="shared" si="1810"/>
        <v>1742.8339920948615</v>
      </c>
      <c r="AN467" s="575">
        <f t="shared" si="1810"/>
        <v>1742.8339920948615</v>
      </c>
      <c r="AO467" s="575">
        <f t="shared" si="1810"/>
        <v>1742.8339920948615</v>
      </c>
      <c r="AP467" s="575">
        <f t="shared" si="1810"/>
        <v>1742.8339920948615</v>
      </c>
      <c r="AQ467" s="575">
        <f t="shared" si="1810"/>
        <v>1742.8339920948615</v>
      </c>
      <c r="AR467" s="575">
        <f t="shared" si="1810"/>
        <v>1742.8339920948615</v>
      </c>
      <c r="AS467" s="575">
        <f t="shared" si="1810"/>
        <v>1742.8339920948615</v>
      </c>
      <c r="AT467" s="575">
        <f t="shared" si="1810"/>
        <v>1742.8339920948615</v>
      </c>
      <c r="AU467" s="575">
        <f t="shared" si="1810"/>
        <v>1742.8339920948615</v>
      </c>
      <c r="AV467" s="575">
        <f t="shared" si="1810"/>
        <v>1742.8339920948615</v>
      </c>
      <c r="AW467" s="575">
        <f t="shared" si="1810"/>
        <v>1742.8339920948615</v>
      </c>
      <c r="AX467" s="575">
        <f t="shared" si="1810"/>
        <v>1742.8339920948615</v>
      </c>
      <c r="AY467" s="575">
        <f t="shared" si="1810"/>
        <v>1742.8339920948615</v>
      </c>
      <c r="AZ467" s="575">
        <f t="shared" si="1810"/>
        <v>1742.8339920948615</v>
      </c>
      <c r="BA467" s="575">
        <f t="shared" si="1810"/>
        <v>1742.8339920948615</v>
      </c>
      <c r="BB467" s="575">
        <f t="shared" si="1810"/>
        <v>1742.8339920948615</v>
      </c>
      <c r="BC467" s="575">
        <f t="shared" si="1810"/>
        <v>1742.8339920948615</v>
      </c>
      <c r="BD467" s="575">
        <f t="shared" si="1810"/>
        <v>1742.8339920948615</v>
      </c>
      <c r="BE467" s="575">
        <f t="shared" si="1810"/>
        <v>1742.8339920948615</v>
      </c>
      <c r="BF467" s="575">
        <f t="shared" si="1810"/>
        <v>1742.8339920948615</v>
      </c>
      <c r="BG467" s="575">
        <f t="shared" si="1810"/>
        <v>1742.8339920948615</v>
      </c>
      <c r="BH467" s="575">
        <f t="shared" si="1810"/>
        <v>1742.8339920948615</v>
      </c>
      <c r="BI467" s="575">
        <f t="shared" si="1810"/>
        <v>1742.8339920948615</v>
      </c>
      <c r="BJ467" s="575">
        <f t="shared" si="1810"/>
        <v>1742.8339920948615</v>
      </c>
      <c r="BK467" s="575">
        <f t="shared" si="1810"/>
        <v>1742.8339920948615</v>
      </c>
      <c r="BL467" s="575">
        <f t="shared" si="1810"/>
        <v>1742.8339920948615</v>
      </c>
      <c r="BM467" s="575">
        <f t="shared" si="1810"/>
        <v>1742.8339920948615</v>
      </c>
      <c r="BN467" s="575">
        <f t="shared" si="1810"/>
        <v>1742.8339920948615</v>
      </c>
      <c r="BO467" s="575">
        <f t="shared" si="1810"/>
        <v>1742.8339920948615</v>
      </c>
      <c r="BP467" s="575">
        <f t="shared" si="1810"/>
        <v>1742.8339920948615</v>
      </c>
      <c r="BQ467" s="575">
        <f t="shared" si="1810"/>
        <v>1742.8339920948615</v>
      </c>
      <c r="BR467" s="575">
        <f t="shared" si="1810"/>
        <v>1742.8339920948615</v>
      </c>
      <c r="BS467" s="575">
        <f t="shared" si="1810"/>
        <v>1742.8339920948615</v>
      </c>
      <c r="BT467" s="575">
        <f t="shared" si="1810"/>
        <v>1742.8339920948615</v>
      </c>
      <c r="BU467" s="575">
        <f t="shared" si="1810"/>
        <v>1742.8339920948615</v>
      </c>
      <c r="BV467" s="575">
        <f t="shared" si="1810"/>
        <v>1742.8339920948615</v>
      </c>
      <c r="BW467" s="575">
        <f t="shared" si="1810"/>
        <v>1742.8339920948615</v>
      </c>
      <c r="BX467" s="575">
        <f t="shared" si="1810"/>
        <v>1742.8339920948615</v>
      </c>
      <c r="BY467" s="575">
        <f t="shared" si="1810"/>
        <v>1742.8339920948615</v>
      </c>
      <c r="BZ467" s="575">
        <f t="shared" si="1810"/>
        <v>1742.8339920948615</v>
      </c>
      <c r="CA467" s="575">
        <f t="shared" si="1810"/>
        <v>1742.8339920948615</v>
      </c>
      <c r="CB467" s="575">
        <f t="shared" si="1810"/>
        <v>1742.8339920948615</v>
      </c>
      <c r="CC467" s="575">
        <f t="shared" si="1810"/>
        <v>1742.8339920948615</v>
      </c>
      <c r="CD467" s="575">
        <f t="shared" si="1810"/>
        <v>1742.8339920948615</v>
      </c>
    </row>
    <row r="468" spans="1:82" s="5" customFormat="1" x14ac:dyDescent="0.35">
      <c r="B468" s="444"/>
      <c r="C468" s="375"/>
      <c r="D468" s="375"/>
      <c r="E468" s="375"/>
      <c r="F468" s="375"/>
      <c r="G468" s="375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573"/>
      <c r="S468" s="573"/>
      <c r="T468" s="573"/>
      <c r="U468" s="573"/>
      <c r="V468" s="573"/>
      <c r="W468" s="573"/>
      <c r="X468" s="573"/>
      <c r="Y468" s="573"/>
      <c r="Z468" s="573"/>
      <c r="AA468" s="375"/>
      <c r="AB468" s="375"/>
      <c r="AC468" s="375"/>
      <c r="AD468" s="375"/>
      <c r="AE468" s="375"/>
      <c r="AF468" s="375"/>
      <c r="AG468" s="375"/>
      <c r="AH468" s="375"/>
      <c r="AI468" s="375"/>
      <c r="AJ468" s="375"/>
      <c r="AK468" s="375"/>
      <c r="AL468" s="375"/>
      <c r="AM468" s="375"/>
      <c r="AN468" s="375"/>
      <c r="AO468" s="375"/>
      <c r="AP468" s="375"/>
      <c r="AQ468" s="375"/>
      <c r="AR468" s="375"/>
      <c r="AS468" s="375"/>
      <c r="AT468" s="375"/>
      <c r="AU468" s="375"/>
      <c r="AV468" s="375"/>
      <c r="AW468" s="375"/>
      <c r="AX468" s="375"/>
      <c r="AY468" s="375"/>
      <c r="AZ468" s="375"/>
      <c r="BA468" s="375"/>
      <c r="BB468" s="375"/>
      <c r="BC468" s="375"/>
      <c r="BD468" s="375"/>
      <c r="BE468" s="375"/>
      <c r="BF468" s="375"/>
      <c r="BG468" s="375"/>
      <c r="BH468" s="375"/>
      <c r="BI468" s="375"/>
      <c r="BJ468" s="375"/>
      <c r="BK468" s="375"/>
      <c r="BL468" s="375"/>
      <c r="BM468" s="375"/>
      <c r="BN468" s="375"/>
      <c r="BO468" s="375"/>
      <c r="BP468" s="375"/>
      <c r="BQ468" s="375"/>
      <c r="BR468" s="375"/>
      <c r="BS468" s="375"/>
      <c r="BT468" s="375"/>
      <c r="BU468" s="375"/>
      <c r="BV468" s="375"/>
      <c r="BW468" s="375"/>
      <c r="BX468" s="375"/>
      <c r="BY468" s="375"/>
      <c r="BZ468" s="375"/>
      <c r="CA468" s="375"/>
      <c r="CB468" s="375"/>
      <c r="CC468" s="375"/>
      <c r="CD468" s="375"/>
    </row>
    <row r="469" spans="1:82" s="5" customFormat="1" x14ac:dyDescent="0.35">
      <c r="B469" s="70" t="s">
        <v>170</v>
      </c>
      <c r="C469" s="69"/>
      <c r="D469" s="69"/>
      <c r="E469" s="69"/>
      <c r="F469" s="69"/>
      <c r="G469" s="69"/>
      <c r="H469" s="69"/>
      <c r="I469" s="295"/>
      <c r="J469" s="295"/>
      <c r="K469" s="295"/>
      <c r="L469" s="295"/>
      <c r="M469" s="295"/>
      <c r="N469" s="295"/>
      <c r="O469" s="295"/>
      <c r="P469" s="295"/>
      <c r="Q469" s="475"/>
      <c r="R469" s="572"/>
      <c r="S469" s="572"/>
      <c r="T469" s="572"/>
      <c r="U469" s="572"/>
      <c r="V469" s="572"/>
      <c r="W469" s="572"/>
      <c r="X469" s="572"/>
      <c r="Y469" s="572"/>
      <c r="Z469" s="572"/>
      <c r="AA469" s="110"/>
      <c r="AB469" s="475"/>
      <c r="AC469" s="475"/>
      <c r="AD469" s="295"/>
      <c r="AE469" s="476"/>
      <c r="AF469" s="476"/>
      <c r="AG469" s="476"/>
      <c r="AH469" s="476"/>
      <c r="AI469" s="476"/>
      <c r="AJ469" s="476"/>
      <c r="AK469" s="171"/>
      <c r="AL469" s="171"/>
      <c r="AM469" s="9"/>
      <c r="AN469" s="171"/>
      <c r="AO469" s="171"/>
    </row>
    <row r="470" spans="1:82" s="5" customFormat="1" x14ac:dyDescent="0.35">
      <c r="A470" s="5" t="s">
        <v>229</v>
      </c>
      <c r="B470" s="69" t="s">
        <v>232</v>
      </c>
      <c r="C470" s="69"/>
      <c r="D470" s="69"/>
      <c r="E470" s="69"/>
      <c r="F470" s="69"/>
      <c r="G470" s="69"/>
      <c r="H470" s="69"/>
      <c r="I470" s="295"/>
      <c r="J470" s="295"/>
      <c r="K470" s="295"/>
      <c r="L470" s="295"/>
      <c r="M470" s="295"/>
      <c r="N470" s="295"/>
      <c r="O470" s="295"/>
      <c r="P470" s="295"/>
      <c r="Q470" s="475"/>
      <c r="R470" s="571"/>
      <c r="S470" s="575">
        <f>T470+S$662</f>
        <v>38150</v>
      </c>
      <c r="T470" s="575">
        <f>U470+T$662</f>
        <v>33874</v>
      </c>
      <c r="U470" s="575">
        <f>V470+U$662</f>
        <v>29873</v>
      </c>
      <c r="V470" s="576">
        <v>26549</v>
      </c>
      <c r="W470" s="575">
        <f>X470+W$662</f>
        <v>36049</v>
      </c>
      <c r="X470" s="575">
        <f>Y470+X$662</f>
        <v>31991</v>
      </c>
      <c r="Y470" s="575">
        <f>Z470+Y$662</f>
        <v>27973</v>
      </c>
      <c r="Z470" s="576">
        <v>26090</v>
      </c>
      <c r="AA470" s="575">
        <f t="shared" ref="AA470:BF470" si="1811">Z470-AA$668</f>
        <v>26090</v>
      </c>
      <c r="AB470" s="575">
        <f t="shared" si="1811"/>
        <v>25711</v>
      </c>
      <c r="AC470" s="575">
        <f t="shared" si="1811"/>
        <v>25167</v>
      </c>
      <c r="AD470" s="575">
        <f t="shared" si="1811"/>
        <v>25167</v>
      </c>
      <c r="AE470" s="575">
        <f t="shared" si="1811"/>
        <v>25167</v>
      </c>
      <c r="AF470" s="575">
        <f t="shared" si="1811"/>
        <v>25167</v>
      </c>
      <c r="AG470" s="575">
        <f t="shared" si="1811"/>
        <v>25167</v>
      </c>
      <c r="AH470" s="575">
        <f t="shared" si="1811"/>
        <v>25167</v>
      </c>
      <c r="AI470" s="575">
        <f t="shared" si="1811"/>
        <v>25167</v>
      </c>
      <c r="AJ470" s="575">
        <f t="shared" si="1811"/>
        <v>25167</v>
      </c>
      <c r="AK470" s="575">
        <f t="shared" si="1811"/>
        <v>25167</v>
      </c>
      <c r="AL470" s="575">
        <f t="shared" si="1811"/>
        <v>25167</v>
      </c>
      <c r="AM470" s="575">
        <f t="shared" si="1811"/>
        <v>25167</v>
      </c>
      <c r="AN470" s="575">
        <f t="shared" si="1811"/>
        <v>25167</v>
      </c>
      <c r="AO470" s="575">
        <f t="shared" si="1811"/>
        <v>25167</v>
      </c>
      <c r="AP470" s="575">
        <f t="shared" si="1811"/>
        <v>25167</v>
      </c>
      <c r="AQ470" s="575">
        <f t="shared" si="1811"/>
        <v>25167</v>
      </c>
      <c r="AR470" s="575">
        <f t="shared" si="1811"/>
        <v>25167</v>
      </c>
      <c r="AS470" s="575">
        <f t="shared" si="1811"/>
        <v>25167</v>
      </c>
      <c r="AT470" s="575">
        <f t="shared" si="1811"/>
        <v>25167</v>
      </c>
      <c r="AU470" s="575">
        <f t="shared" si="1811"/>
        <v>25167</v>
      </c>
      <c r="AV470" s="575">
        <f t="shared" si="1811"/>
        <v>25167</v>
      </c>
      <c r="AW470" s="575">
        <f t="shared" si="1811"/>
        <v>25167</v>
      </c>
      <c r="AX470" s="575">
        <f t="shared" si="1811"/>
        <v>25167</v>
      </c>
      <c r="AY470" s="575">
        <f t="shared" si="1811"/>
        <v>25167</v>
      </c>
      <c r="AZ470" s="575">
        <f t="shared" si="1811"/>
        <v>25167</v>
      </c>
      <c r="BA470" s="575">
        <f t="shared" si="1811"/>
        <v>25167</v>
      </c>
      <c r="BB470" s="575">
        <f t="shared" si="1811"/>
        <v>25167</v>
      </c>
      <c r="BC470" s="575">
        <f t="shared" si="1811"/>
        <v>25167</v>
      </c>
      <c r="BD470" s="575">
        <f t="shared" si="1811"/>
        <v>25167</v>
      </c>
      <c r="BE470" s="575">
        <f t="shared" si="1811"/>
        <v>25167</v>
      </c>
      <c r="BF470" s="575">
        <f t="shared" si="1811"/>
        <v>25167</v>
      </c>
      <c r="BG470" s="575">
        <f t="shared" ref="BG470:CD470" si="1812">BF470-BG$668</f>
        <v>25167</v>
      </c>
      <c r="BH470" s="575">
        <f t="shared" si="1812"/>
        <v>25167</v>
      </c>
      <c r="BI470" s="575">
        <f t="shared" si="1812"/>
        <v>25167</v>
      </c>
      <c r="BJ470" s="575">
        <f t="shared" si="1812"/>
        <v>25167</v>
      </c>
      <c r="BK470" s="575">
        <f t="shared" si="1812"/>
        <v>25167</v>
      </c>
      <c r="BL470" s="575">
        <f t="shared" si="1812"/>
        <v>25167</v>
      </c>
      <c r="BM470" s="575">
        <f t="shared" si="1812"/>
        <v>25167</v>
      </c>
      <c r="BN470" s="575">
        <f t="shared" si="1812"/>
        <v>25167</v>
      </c>
      <c r="BO470" s="575">
        <f t="shared" si="1812"/>
        <v>25167</v>
      </c>
      <c r="BP470" s="575">
        <f t="shared" si="1812"/>
        <v>25167</v>
      </c>
      <c r="BQ470" s="575">
        <f t="shared" si="1812"/>
        <v>25167</v>
      </c>
      <c r="BR470" s="575">
        <f t="shared" si="1812"/>
        <v>25167</v>
      </c>
      <c r="BS470" s="575">
        <f t="shared" si="1812"/>
        <v>25167</v>
      </c>
      <c r="BT470" s="575">
        <f t="shared" si="1812"/>
        <v>25167</v>
      </c>
      <c r="BU470" s="575">
        <f t="shared" si="1812"/>
        <v>25167</v>
      </c>
      <c r="BV470" s="575">
        <f t="shared" si="1812"/>
        <v>25167</v>
      </c>
      <c r="BW470" s="575">
        <f t="shared" si="1812"/>
        <v>25167</v>
      </c>
      <c r="BX470" s="575">
        <f t="shared" si="1812"/>
        <v>25167</v>
      </c>
      <c r="BY470" s="575">
        <f t="shared" si="1812"/>
        <v>25167</v>
      </c>
      <c r="BZ470" s="575">
        <f t="shared" si="1812"/>
        <v>25167</v>
      </c>
      <c r="CA470" s="575">
        <f t="shared" si="1812"/>
        <v>25167</v>
      </c>
      <c r="CB470" s="575">
        <f t="shared" si="1812"/>
        <v>25167</v>
      </c>
      <c r="CC470" s="575">
        <f t="shared" si="1812"/>
        <v>25167</v>
      </c>
      <c r="CD470" s="575">
        <f t="shared" si="1812"/>
        <v>25167</v>
      </c>
    </row>
    <row r="471" spans="1:82" s="5" customFormat="1" x14ac:dyDescent="0.35">
      <c r="A471" s="5" t="s">
        <v>230</v>
      </c>
      <c r="B471" s="69" t="s">
        <v>233</v>
      </c>
      <c r="C471" s="69"/>
      <c r="D471" s="69"/>
      <c r="E471" s="69"/>
      <c r="F471" s="69"/>
      <c r="G471" s="69"/>
      <c r="H471" s="69"/>
      <c r="I471" s="295"/>
      <c r="J471" s="295"/>
      <c r="K471" s="295"/>
      <c r="L471" s="295"/>
      <c r="M471" s="295"/>
      <c r="N471" s="295"/>
      <c r="O471" s="295"/>
      <c r="P471" s="295"/>
      <c r="Q471" s="475"/>
      <c r="R471" s="570"/>
      <c r="S471" s="577">
        <f t="shared" ref="S471:U471" si="1813">T471</f>
        <v>1.8</v>
      </c>
      <c r="T471" s="577">
        <f t="shared" si="1813"/>
        <v>1.8</v>
      </c>
      <c r="U471" s="577">
        <f t="shared" si="1813"/>
        <v>1.8</v>
      </c>
      <c r="V471" s="578">
        <v>1.8</v>
      </c>
      <c r="W471" s="577">
        <f t="shared" ref="W471:Y471" si="1814">X471</f>
        <v>1.8</v>
      </c>
      <c r="X471" s="577">
        <f t="shared" si="1814"/>
        <v>1.8</v>
      </c>
      <c r="Y471" s="577">
        <f t="shared" si="1814"/>
        <v>1.8</v>
      </c>
      <c r="Z471" s="578">
        <v>1.8</v>
      </c>
      <c r="AA471" s="577">
        <f t="shared" ref="AA471:BF471" si="1815">IF(AA470&gt;0,AA472/AA470*g_troz,0)</f>
        <v>1.8251982744653124</v>
      </c>
      <c r="AB471" s="577">
        <f t="shared" si="1815"/>
        <v>1.8494732498497513</v>
      </c>
      <c r="AC471" s="577">
        <f t="shared" si="1815"/>
        <v>1.8852374993796224</v>
      </c>
      <c r="AD471" s="577">
        <f t="shared" si="1815"/>
        <v>1.8852374993796224</v>
      </c>
      <c r="AE471" s="577">
        <f t="shared" si="1815"/>
        <v>1.8852374993796224</v>
      </c>
      <c r="AF471" s="577">
        <f t="shared" si="1815"/>
        <v>1.8852374993796224</v>
      </c>
      <c r="AG471" s="577">
        <f t="shared" si="1815"/>
        <v>1.8852374993796224</v>
      </c>
      <c r="AH471" s="577">
        <f t="shared" si="1815"/>
        <v>1.8852374993796224</v>
      </c>
      <c r="AI471" s="577">
        <f t="shared" si="1815"/>
        <v>1.8852374993796224</v>
      </c>
      <c r="AJ471" s="577">
        <f t="shared" si="1815"/>
        <v>1.8852374993796224</v>
      </c>
      <c r="AK471" s="577">
        <f t="shared" si="1815"/>
        <v>1.8852374993796224</v>
      </c>
      <c r="AL471" s="577">
        <f t="shared" si="1815"/>
        <v>1.8852374993796224</v>
      </c>
      <c r="AM471" s="577">
        <f t="shared" si="1815"/>
        <v>1.8852374993796224</v>
      </c>
      <c r="AN471" s="577">
        <f t="shared" si="1815"/>
        <v>1.8852374993796224</v>
      </c>
      <c r="AO471" s="577">
        <f t="shared" si="1815"/>
        <v>1.8852374993796224</v>
      </c>
      <c r="AP471" s="577">
        <f t="shared" si="1815"/>
        <v>1.8852374993796224</v>
      </c>
      <c r="AQ471" s="577">
        <f t="shared" si="1815"/>
        <v>1.8852374993796224</v>
      </c>
      <c r="AR471" s="577">
        <f t="shared" si="1815"/>
        <v>1.8852374993796224</v>
      </c>
      <c r="AS471" s="577">
        <f t="shared" si="1815"/>
        <v>1.8852374993796224</v>
      </c>
      <c r="AT471" s="577">
        <f t="shared" si="1815"/>
        <v>1.8852374993796224</v>
      </c>
      <c r="AU471" s="577">
        <f t="shared" si="1815"/>
        <v>1.8852374993796224</v>
      </c>
      <c r="AV471" s="577">
        <f t="shared" si="1815"/>
        <v>1.8852374993796224</v>
      </c>
      <c r="AW471" s="577">
        <f t="shared" si="1815"/>
        <v>1.8852374993796224</v>
      </c>
      <c r="AX471" s="577">
        <f t="shared" si="1815"/>
        <v>1.8852374993796224</v>
      </c>
      <c r="AY471" s="577">
        <f t="shared" si="1815"/>
        <v>1.8852374993796224</v>
      </c>
      <c r="AZ471" s="577">
        <f t="shared" si="1815"/>
        <v>1.8852374993796224</v>
      </c>
      <c r="BA471" s="577">
        <f t="shared" si="1815"/>
        <v>1.8852374993796224</v>
      </c>
      <c r="BB471" s="577">
        <f t="shared" si="1815"/>
        <v>1.8852374993796224</v>
      </c>
      <c r="BC471" s="577">
        <f t="shared" si="1815"/>
        <v>1.8852374993796224</v>
      </c>
      <c r="BD471" s="577">
        <f t="shared" si="1815"/>
        <v>1.8852374993796224</v>
      </c>
      <c r="BE471" s="577">
        <f t="shared" si="1815"/>
        <v>1.8852374993796224</v>
      </c>
      <c r="BF471" s="577">
        <f t="shared" si="1815"/>
        <v>1.8852374993796224</v>
      </c>
      <c r="BG471" s="577">
        <f t="shared" ref="BG471:CD471" si="1816">IF(BG470&gt;0,BG472/BG470*g_troz,0)</f>
        <v>1.8852374993796224</v>
      </c>
      <c r="BH471" s="577">
        <f t="shared" si="1816"/>
        <v>1.8852374993796224</v>
      </c>
      <c r="BI471" s="577">
        <f t="shared" si="1816"/>
        <v>1.8852374993796224</v>
      </c>
      <c r="BJ471" s="577">
        <f t="shared" si="1816"/>
        <v>1.8852374993796224</v>
      </c>
      <c r="BK471" s="577">
        <f t="shared" si="1816"/>
        <v>1.8852374993796224</v>
      </c>
      <c r="BL471" s="577">
        <f t="shared" si="1816"/>
        <v>1.8852374993796224</v>
      </c>
      <c r="BM471" s="577">
        <f t="shared" si="1816"/>
        <v>1.8852374993796224</v>
      </c>
      <c r="BN471" s="577">
        <f t="shared" si="1816"/>
        <v>1.8852374993796224</v>
      </c>
      <c r="BO471" s="577">
        <f t="shared" si="1816"/>
        <v>1.8852374993796224</v>
      </c>
      <c r="BP471" s="577">
        <f t="shared" si="1816"/>
        <v>1.8852374993796224</v>
      </c>
      <c r="BQ471" s="577">
        <f t="shared" si="1816"/>
        <v>1.8852374993796224</v>
      </c>
      <c r="BR471" s="577">
        <f t="shared" si="1816"/>
        <v>1.8852374993796224</v>
      </c>
      <c r="BS471" s="577">
        <f t="shared" si="1816"/>
        <v>1.8852374993796224</v>
      </c>
      <c r="BT471" s="577">
        <f t="shared" si="1816"/>
        <v>1.8852374993796224</v>
      </c>
      <c r="BU471" s="577">
        <f t="shared" si="1816"/>
        <v>1.8852374993796224</v>
      </c>
      <c r="BV471" s="577">
        <f t="shared" si="1816"/>
        <v>1.8852374993796224</v>
      </c>
      <c r="BW471" s="577">
        <f t="shared" si="1816"/>
        <v>1.8852374993796224</v>
      </c>
      <c r="BX471" s="577">
        <f t="shared" si="1816"/>
        <v>1.8852374993796224</v>
      </c>
      <c r="BY471" s="577">
        <f t="shared" si="1816"/>
        <v>1.8852374993796224</v>
      </c>
      <c r="BZ471" s="577">
        <f t="shared" si="1816"/>
        <v>1.8852374993796224</v>
      </c>
      <c r="CA471" s="577">
        <f t="shared" si="1816"/>
        <v>1.8852374993796224</v>
      </c>
      <c r="CB471" s="577">
        <f t="shared" si="1816"/>
        <v>1.8852374993796224</v>
      </c>
      <c r="CC471" s="577">
        <f t="shared" si="1816"/>
        <v>1.8852374993796224</v>
      </c>
      <c r="CD471" s="577">
        <f t="shared" si="1816"/>
        <v>1.8852374993796224</v>
      </c>
    </row>
    <row r="472" spans="1:82" s="5" customFormat="1" x14ac:dyDescent="0.35">
      <c r="A472" s="5" t="s">
        <v>231</v>
      </c>
      <c r="B472" s="69" t="s">
        <v>234</v>
      </c>
      <c r="C472" s="69"/>
      <c r="D472" s="69"/>
      <c r="E472" s="69"/>
      <c r="F472" s="69"/>
      <c r="G472" s="69"/>
      <c r="H472" s="69"/>
      <c r="I472" s="295"/>
      <c r="J472" s="295"/>
      <c r="K472" s="295"/>
      <c r="L472" s="295"/>
      <c r="M472" s="295"/>
      <c r="N472" s="295"/>
      <c r="O472" s="295"/>
      <c r="P472" s="295"/>
      <c r="Q472" s="475"/>
      <c r="R472" s="571"/>
      <c r="S472" s="575">
        <f>S470*S471/g_troz</f>
        <v>2207.7917668676837</v>
      </c>
      <c r="T472" s="575">
        <f>T470*T471/g_troz</f>
        <v>1960.3339006782678</v>
      </c>
      <c r="U472" s="575">
        <f>U470*U471/g_troz</f>
        <v>1728.7906540403226</v>
      </c>
      <c r="V472" s="576">
        <v>1542</v>
      </c>
      <c r="W472" s="575">
        <f>W470*W471/g_troz</f>
        <v>2086.2040734944462</v>
      </c>
      <c r="X472" s="575">
        <f>X470*X471/g_troz</f>
        <v>1851.3621602585602</v>
      </c>
      <c r="Y472" s="575">
        <f>Y470*Y471/g_troz</f>
        <v>1618.835100775615</v>
      </c>
      <c r="Z472" s="576">
        <v>1531</v>
      </c>
      <c r="AA472" s="575">
        <f>Z472-(AA$535/1000/AA$531)</f>
        <v>1531</v>
      </c>
      <c r="AB472" s="575">
        <f t="shared" ref="AB472:CC472" si="1817">AA472-(AB$535/1000/AB$531)</f>
        <v>1528.8260869565217</v>
      </c>
      <c r="AC472" s="575">
        <f t="shared" si="1817"/>
        <v>1525.4169960474308</v>
      </c>
      <c r="AD472" s="575">
        <f t="shared" si="1817"/>
        <v>1525.4169960474308</v>
      </c>
      <c r="AE472" s="575">
        <f t="shared" si="1817"/>
        <v>1525.4169960474308</v>
      </c>
      <c r="AF472" s="575">
        <f t="shared" si="1817"/>
        <v>1525.4169960474308</v>
      </c>
      <c r="AG472" s="575">
        <f t="shared" si="1817"/>
        <v>1525.4169960474308</v>
      </c>
      <c r="AH472" s="575">
        <f t="shared" si="1817"/>
        <v>1525.4169960474308</v>
      </c>
      <c r="AI472" s="575">
        <f t="shared" si="1817"/>
        <v>1525.4169960474308</v>
      </c>
      <c r="AJ472" s="575">
        <f t="shared" si="1817"/>
        <v>1525.4169960474308</v>
      </c>
      <c r="AK472" s="575">
        <f t="shared" si="1817"/>
        <v>1525.4169960474308</v>
      </c>
      <c r="AL472" s="575">
        <f t="shared" si="1817"/>
        <v>1525.4169960474308</v>
      </c>
      <c r="AM472" s="575">
        <f t="shared" si="1817"/>
        <v>1525.4169960474308</v>
      </c>
      <c r="AN472" s="575">
        <f t="shared" si="1817"/>
        <v>1525.4169960474308</v>
      </c>
      <c r="AO472" s="575">
        <f t="shared" si="1817"/>
        <v>1525.4169960474308</v>
      </c>
      <c r="AP472" s="575">
        <f t="shared" si="1817"/>
        <v>1525.4169960474308</v>
      </c>
      <c r="AQ472" s="575">
        <f t="shared" si="1817"/>
        <v>1525.4169960474308</v>
      </c>
      <c r="AR472" s="575">
        <f t="shared" si="1817"/>
        <v>1525.4169960474308</v>
      </c>
      <c r="AS472" s="575">
        <f t="shared" si="1817"/>
        <v>1525.4169960474308</v>
      </c>
      <c r="AT472" s="575">
        <f t="shared" si="1817"/>
        <v>1525.4169960474308</v>
      </c>
      <c r="AU472" s="575">
        <f t="shared" si="1817"/>
        <v>1525.4169960474308</v>
      </c>
      <c r="AV472" s="575">
        <f t="shared" si="1817"/>
        <v>1525.4169960474308</v>
      </c>
      <c r="AW472" s="575">
        <f t="shared" si="1817"/>
        <v>1525.4169960474308</v>
      </c>
      <c r="AX472" s="575">
        <f t="shared" si="1817"/>
        <v>1525.4169960474308</v>
      </c>
      <c r="AY472" s="575">
        <f t="shared" si="1817"/>
        <v>1525.4169960474308</v>
      </c>
      <c r="AZ472" s="575">
        <f t="shared" si="1817"/>
        <v>1525.4169960474308</v>
      </c>
      <c r="BA472" s="575">
        <f t="shared" si="1817"/>
        <v>1525.4169960474308</v>
      </c>
      <c r="BB472" s="575">
        <f t="shared" si="1817"/>
        <v>1525.4169960474308</v>
      </c>
      <c r="BC472" s="575">
        <f t="shared" si="1817"/>
        <v>1525.4169960474308</v>
      </c>
      <c r="BD472" s="575">
        <f t="shared" si="1817"/>
        <v>1525.4169960474308</v>
      </c>
      <c r="BE472" s="575">
        <f t="shared" si="1817"/>
        <v>1525.4169960474308</v>
      </c>
      <c r="BF472" s="575">
        <f t="shared" si="1817"/>
        <v>1525.4169960474308</v>
      </c>
      <c r="BG472" s="575">
        <f t="shared" si="1817"/>
        <v>1525.4169960474308</v>
      </c>
      <c r="BH472" s="575">
        <f t="shared" si="1817"/>
        <v>1525.4169960474308</v>
      </c>
      <c r="BI472" s="575">
        <f t="shared" si="1817"/>
        <v>1525.4169960474308</v>
      </c>
      <c r="BJ472" s="575">
        <f t="shared" si="1817"/>
        <v>1525.4169960474308</v>
      </c>
      <c r="BK472" s="575">
        <f t="shared" si="1817"/>
        <v>1525.4169960474308</v>
      </c>
      <c r="BL472" s="575">
        <f t="shared" si="1817"/>
        <v>1525.4169960474308</v>
      </c>
      <c r="BM472" s="575">
        <f t="shared" si="1817"/>
        <v>1525.4169960474308</v>
      </c>
      <c r="BN472" s="575">
        <f t="shared" si="1817"/>
        <v>1525.4169960474308</v>
      </c>
      <c r="BO472" s="575">
        <f t="shared" si="1817"/>
        <v>1525.4169960474308</v>
      </c>
      <c r="BP472" s="575">
        <f t="shared" si="1817"/>
        <v>1525.4169960474308</v>
      </c>
      <c r="BQ472" s="575">
        <f t="shared" si="1817"/>
        <v>1525.4169960474308</v>
      </c>
      <c r="BR472" s="575">
        <f t="shared" si="1817"/>
        <v>1525.4169960474308</v>
      </c>
      <c r="BS472" s="575">
        <f t="shared" si="1817"/>
        <v>1525.4169960474308</v>
      </c>
      <c r="BT472" s="575">
        <f t="shared" si="1817"/>
        <v>1525.4169960474308</v>
      </c>
      <c r="BU472" s="575">
        <f t="shared" si="1817"/>
        <v>1525.4169960474308</v>
      </c>
      <c r="BV472" s="575">
        <f t="shared" si="1817"/>
        <v>1525.4169960474308</v>
      </c>
      <c r="BW472" s="575">
        <f t="shared" si="1817"/>
        <v>1525.4169960474308</v>
      </c>
      <c r="BX472" s="575">
        <f t="shared" si="1817"/>
        <v>1525.4169960474308</v>
      </c>
      <c r="BY472" s="575">
        <f t="shared" si="1817"/>
        <v>1525.4169960474308</v>
      </c>
      <c r="BZ472" s="575">
        <f t="shared" si="1817"/>
        <v>1525.4169960474308</v>
      </c>
      <c r="CA472" s="575">
        <f t="shared" si="1817"/>
        <v>1525.4169960474308</v>
      </c>
      <c r="CB472" s="575">
        <f t="shared" si="1817"/>
        <v>1525.4169960474308</v>
      </c>
      <c r="CC472" s="575">
        <f t="shared" si="1817"/>
        <v>1525.4169960474308</v>
      </c>
      <c r="CD472" s="575">
        <f t="shared" ref="CD472" si="1818">CC472-(CD$535/1000/CD$531)</f>
        <v>1525.4169960474308</v>
      </c>
    </row>
    <row r="473" spans="1:82" s="5" customFormat="1" x14ac:dyDescent="0.35">
      <c r="B473" s="70"/>
      <c r="C473" s="69"/>
      <c r="D473" s="69"/>
      <c r="E473" s="69"/>
      <c r="F473" s="69"/>
      <c r="G473" s="69"/>
      <c r="H473" s="69"/>
      <c r="I473" s="295"/>
      <c r="J473" s="295"/>
      <c r="K473" s="295"/>
      <c r="L473" s="295"/>
      <c r="M473" s="295"/>
      <c r="N473" s="295"/>
      <c r="O473" s="295"/>
      <c r="P473" s="295"/>
      <c r="Q473" s="475"/>
      <c r="R473" s="570"/>
      <c r="S473" s="307"/>
      <c r="T473" s="307"/>
      <c r="U473" s="307"/>
      <c r="V473" s="570"/>
      <c r="W473" s="307"/>
      <c r="X473" s="307"/>
      <c r="Y473" s="307"/>
      <c r="Z473" s="570"/>
      <c r="AA473" s="110"/>
      <c r="AB473" s="110"/>
      <c r="AC473" s="110"/>
      <c r="AD473" s="110"/>
      <c r="AE473" s="110"/>
      <c r="AF473" s="110"/>
      <c r="AG473" s="110"/>
      <c r="AH473" s="110"/>
      <c r="AI473" s="110"/>
      <c r="AJ473" s="110"/>
      <c r="AK473" s="110"/>
      <c r="AL473" s="110"/>
      <c r="AM473" s="110"/>
      <c r="AN473" s="110"/>
      <c r="AO473" s="110"/>
      <c r="AP473" s="110"/>
      <c r="AQ473" s="110"/>
      <c r="AR473" s="110"/>
      <c r="AS473" s="110"/>
      <c r="AT473" s="110"/>
      <c r="AU473" s="110"/>
      <c r="AV473" s="110"/>
      <c r="AW473" s="110"/>
      <c r="AX473" s="110"/>
      <c r="AY473" s="110"/>
      <c r="AZ473" s="110"/>
      <c r="BA473" s="110"/>
      <c r="BB473" s="110"/>
      <c r="BC473" s="110"/>
      <c r="BD473" s="110"/>
      <c r="BE473" s="110"/>
      <c r="BF473" s="110"/>
      <c r="BG473" s="110"/>
      <c r="BH473" s="110"/>
      <c r="BI473" s="110"/>
      <c r="BJ473" s="110"/>
      <c r="BK473" s="110"/>
      <c r="BL473" s="110"/>
      <c r="BM473" s="110"/>
      <c r="BN473" s="110"/>
      <c r="BO473" s="110"/>
      <c r="BP473" s="110"/>
      <c r="BQ473" s="110"/>
      <c r="BR473" s="110"/>
      <c r="BS473" s="110"/>
      <c r="BT473" s="110"/>
      <c r="BU473" s="110"/>
      <c r="BV473" s="110"/>
      <c r="BW473" s="110"/>
      <c r="BX473" s="110"/>
      <c r="BY473" s="110"/>
      <c r="BZ473" s="110"/>
      <c r="CA473" s="110"/>
      <c r="CB473" s="110"/>
      <c r="CC473" s="110"/>
      <c r="CD473" s="110"/>
    </row>
    <row r="474" spans="1:82" s="5" customFormat="1" x14ac:dyDescent="0.35">
      <c r="B474" s="70" t="s">
        <v>235</v>
      </c>
      <c r="C474" s="69"/>
      <c r="D474" s="69"/>
      <c r="E474" s="69"/>
      <c r="F474" s="69"/>
      <c r="G474" s="69"/>
      <c r="H474" s="69"/>
      <c r="I474" s="295"/>
      <c r="J474" s="295"/>
      <c r="K474" s="295"/>
      <c r="L474" s="295"/>
      <c r="M474" s="295"/>
      <c r="N474" s="295"/>
      <c r="O474" s="295"/>
      <c r="P474" s="295"/>
      <c r="Q474" s="475"/>
      <c r="R474" s="570"/>
      <c r="S474" s="307"/>
      <c r="T474" s="307"/>
      <c r="U474" s="307"/>
      <c r="V474" s="570"/>
      <c r="W474" s="307"/>
      <c r="X474" s="307"/>
      <c r="Y474" s="307"/>
      <c r="Z474" s="570"/>
      <c r="AA474" s="110"/>
      <c r="AB474" s="110"/>
      <c r="AC474" s="110"/>
      <c r="AD474" s="110"/>
      <c r="AE474" s="110"/>
      <c r="AF474" s="110"/>
      <c r="AG474" s="110"/>
      <c r="AH474" s="110"/>
      <c r="AI474" s="110"/>
      <c r="AJ474" s="110"/>
      <c r="AK474" s="110"/>
      <c r="AL474" s="110"/>
      <c r="AM474" s="110"/>
      <c r="AN474" s="110"/>
      <c r="AO474" s="110"/>
      <c r="AP474" s="110"/>
      <c r="AQ474" s="110"/>
      <c r="AR474" s="110"/>
      <c r="AS474" s="110"/>
      <c r="AT474" s="110"/>
      <c r="AU474" s="110"/>
      <c r="AV474" s="110"/>
      <c r="AW474" s="110"/>
      <c r="AX474" s="110"/>
      <c r="AY474" s="110"/>
      <c r="AZ474" s="110"/>
      <c r="BA474" s="110"/>
      <c r="BB474" s="110"/>
      <c r="BC474" s="110"/>
      <c r="BD474" s="110"/>
      <c r="BE474" s="110"/>
      <c r="BF474" s="110"/>
      <c r="BG474" s="110"/>
      <c r="BH474" s="110"/>
      <c r="BI474" s="110"/>
      <c r="BJ474" s="110"/>
      <c r="BK474" s="110"/>
      <c r="BL474" s="110"/>
      <c r="BM474" s="110"/>
      <c r="BN474" s="110"/>
      <c r="BO474" s="110"/>
      <c r="BP474" s="110"/>
      <c r="BQ474" s="110"/>
      <c r="BR474" s="110"/>
      <c r="BS474" s="110"/>
      <c r="BT474" s="110"/>
      <c r="BU474" s="110"/>
      <c r="BV474" s="110"/>
      <c r="BW474" s="110"/>
      <c r="BX474" s="110"/>
      <c r="BY474" s="110"/>
      <c r="BZ474" s="110"/>
      <c r="CA474" s="110"/>
      <c r="CB474" s="110"/>
      <c r="CC474" s="110"/>
      <c r="CD474" s="110"/>
    </row>
    <row r="475" spans="1:82" s="5" customFormat="1" x14ac:dyDescent="0.35">
      <c r="A475" s="5" t="s">
        <v>229</v>
      </c>
      <c r="B475" s="69" t="s">
        <v>236</v>
      </c>
      <c r="C475" s="69"/>
      <c r="D475" s="69"/>
      <c r="E475" s="69"/>
      <c r="F475" s="69"/>
      <c r="G475" s="69"/>
      <c r="H475" s="69"/>
      <c r="I475" s="295"/>
      <c r="J475" s="295"/>
      <c r="K475" s="295"/>
      <c r="L475" s="295"/>
      <c r="M475" s="295"/>
      <c r="N475" s="295"/>
      <c r="O475" s="295"/>
      <c r="P475" s="295"/>
      <c r="Q475" s="475"/>
      <c r="R475" s="571"/>
      <c r="S475" s="528"/>
      <c r="T475" s="528"/>
      <c r="U475" s="528"/>
      <c r="V475" s="571"/>
      <c r="W475" s="575">
        <f>X475+W$662</f>
        <v>10070</v>
      </c>
      <c r="X475" s="575">
        <f>Y475+X$662</f>
        <v>6012</v>
      </c>
      <c r="Y475" s="575">
        <f>Z475+Y$662</f>
        <v>1994</v>
      </c>
      <c r="Z475" s="576">
        <v>111</v>
      </c>
      <c r="AA475" s="575">
        <f t="shared" ref="AA475:BF475" si="1819">Z475-AA$668</f>
        <v>111</v>
      </c>
      <c r="AB475" s="575">
        <f t="shared" si="1819"/>
        <v>-268</v>
      </c>
      <c r="AC475" s="575">
        <f t="shared" si="1819"/>
        <v>-812</v>
      </c>
      <c r="AD475" s="575">
        <f t="shared" si="1819"/>
        <v>-812</v>
      </c>
      <c r="AE475" s="575">
        <f t="shared" si="1819"/>
        <v>-812</v>
      </c>
      <c r="AF475" s="575">
        <f t="shared" si="1819"/>
        <v>-812</v>
      </c>
      <c r="AG475" s="575">
        <f t="shared" si="1819"/>
        <v>-812</v>
      </c>
      <c r="AH475" s="575">
        <f t="shared" si="1819"/>
        <v>-812</v>
      </c>
      <c r="AI475" s="575">
        <f t="shared" si="1819"/>
        <v>-812</v>
      </c>
      <c r="AJ475" s="575">
        <f t="shared" si="1819"/>
        <v>-812</v>
      </c>
      <c r="AK475" s="575">
        <f t="shared" si="1819"/>
        <v>-812</v>
      </c>
      <c r="AL475" s="575">
        <f t="shared" si="1819"/>
        <v>-812</v>
      </c>
      <c r="AM475" s="575">
        <f t="shared" si="1819"/>
        <v>-812</v>
      </c>
      <c r="AN475" s="575">
        <f t="shared" si="1819"/>
        <v>-812</v>
      </c>
      <c r="AO475" s="575">
        <f t="shared" si="1819"/>
        <v>-812</v>
      </c>
      <c r="AP475" s="575">
        <f t="shared" si="1819"/>
        <v>-812</v>
      </c>
      <c r="AQ475" s="575">
        <f t="shared" si="1819"/>
        <v>-812</v>
      </c>
      <c r="AR475" s="575">
        <f t="shared" si="1819"/>
        <v>-812</v>
      </c>
      <c r="AS475" s="575">
        <f t="shared" si="1819"/>
        <v>-812</v>
      </c>
      <c r="AT475" s="575">
        <f t="shared" si="1819"/>
        <v>-812</v>
      </c>
      <c r="AU475" s="575">
        <f t="shared" si="1819"/>
        <v>-812</v>
      </c>
      <c r="AV475" s="575">
        <f t="shared" si="1819"/>
        <v>-812</v>
      </c>
      <c r="AW475" s="575">
        <f t="shared" si="1819"/>
        <v>-812</v>
      </c>
      <c r="AX475" s="575">
        <f t="shared" si="1819"/>
        <v>-812</v>
      </c>
      <c r="AY475" s="575">
        <f t="shared" si="1819"/>
        <v>-812</v>
      </c>
      <c r="AZ475" s="575">
        <f t="shared" si="1819"/>
        <v>-812</v>
      </c>
      <c r="BA475" s="575">
        <f t="shared" si="1819"/>
        <v>-812</v>
      </c>
      <c r="BB475" s="575">
        <f t="shared" si="1819"/>
        <v>-812</v>
      </c>
      <c r="BC475" s="575">
        <f t="shared" si="1819"/>
        <v>-812</v>
      </c>
      <c r="BD475" s="575">
        <f t="shared" si="1819"/>
        <v>-812</v>
      </c>
      <c r="BE475" s="575">
        <f t="shared" si="1819"/>
        <v>-812</v>
      </c>
      <c r="BF475" s="575">
        <f t="shared" si="1819"/>
        <v>-812</v>
      </c>
      <c r="BG475" s="575">
        <f t="shared" ref="BG475:CD475" si="1820">BF475-BG$668</f>
        <v>-812</v>
      </c>
      <c r="BH475" s="575">
        <f t="shared" si="1820"/>
        <v>-812</v>
      </c>
      <c r="BI475" s="575">
        <f t="shared" si="1820"/>
        <v>-812</v>
      </c>
      <c r="BJ475" s="575">
        <f t="shared" si="1820"/>
        <v>-812</v>
      </c>
      <c r="BK475" s="575">
        <f t="shared" si="1820"/>
        <v>-812</v>
      </c>
      <c r="BL475" s="575">
        <f t="shared" si="1820"/>
        <v>-812</v>
      </c>
      <c r="BM475" s="575">
        <f t="shared" si="1820"/>
        <v>-812</v>
      </c>
      <c r="BN475" s="575">
        <f t="shared" si="1820"/>
        <v>-812</v>
      </c>
      <c r="BO475" s="575">
        <f t="shared" si="1820"/>
        <v>-812</v>
      </c>
      <c r="BP475" s="575">
        <f t="shared" si="1820"/>
        <v>-812</v>
      </c>
      <c r="BQ475" s="575">
        <f t="shared" si="1820"/>
        <v>-812</v>
      </c>
      <c r="BR475" s="575">
        <f t="shared" si="1820"/>
        <v>-812</v>
      </c>
      <c r="BS475" s="575">
        <f t="shared" si="1820"/>
        <v>-812</v>
      </c>
      <c r="BT475" s="575">
        <f t="shared" si="1820"/>
        <v>-812</v>
      </c>
      <c r="BU475" s="575">
        <f t="shared" si="1820"/>
        <v>-812</v>
      </c>
      <c r="BV475" s="575">
        <f t="shared" si="1820"/>
        <v>-812</v>
      </c>
      <c r="BW475" s="575">
        <f t="shared" si="1820"/>
        <v>-812</v>
      </c>
      <c r="BX475" s="575">
        <f t="shared" si="1820"/>
        <v>-812</v>
      </c>
      <c r="BY475" s="575">
        <f t="shared" si="1820"/>
        <v>-812</v>
      </c>
      <c r="BZ475" s="575">
        <f t="shared" si="1820"/>
        <v>-812</v>
      </c>
      <c r="CA475" s="575">
        <f t="shared" si="1820"/>
        <v>-812</v>
      </c>
      <c r="CB475" s="575">
        <f t="shared" si="1820"/>
        <v>-812</v>
      </c>
      <c r="CC475" s="575">
        <f t="shared" si="1820"/>
        <v>-812</v>
      </c>
      <c r="CD475" s="575">
        <f t="shared" si="1820"/>
        <v>-812</v>
      </c>
    </row>
    <row r="476" spans="1:82" s="5" customFormat="1" x14ac:dyDescent="0.35">
      <c r="A476" s="5" t="s">
        <v>230</v>
      </c>
      <c r="B476" s="69" t="s">
        <v>237</v>
      </c>
      <c r="C476" s="69"/>
      <c r="D476" s="69"/>
      <c r="E476" s="69"/>
      <c r="F476" s="69"/>
      <c r="G476" s="69"/>
      <c r="H476" s="69"/>
      <c r="I476" s="295"/>
      <c r="J476" s="295"/>
      <c r="K476" s="295"/>
      <c r="L476" s="295"/>
      <c r="M476" s="295"/>
      <c r="N476" s="295"/>
      <c r="O476" s="295"/>
      <c r="P476" s="295"/>
      <c r="Q476" s="475"/>
      <c r="R476" s="570"/>
      <c r="S476" s="574"/>
      <c r="T476" s="574"/>
      <c r="U476" s="574"/>
      <c r="V476" s="570"/>
      <c r="W476" s="577">
        <f>X476</f>
        <v>0.5</v>
      </c>
      <c r="X476" s="577">
        <f t="shared" ref="X476:Y476" si="1821">Y476</f>
        <v>0.5</v>
      </c>
      <c r="Y476" s="577">
        <f t="shared" si="1821"/>
        <v>0.5</v>
      </c>
      <c r="Z476" s="578">
        <v>0.5</v>
      </c>
      <c r="AA476" s="577">
        <f t="shared" ref="AA476:BF476" si="1822">IF(AA475&gt;0,AA477/AA475*g_troz,0)</f>
        <v>0.56042300540540535</v>
      </c>
      <c r="AB476" s="577">
        <f t="shared" si="1822"/>
        <v>0</v>
      </c>
      <c r="AC476" s="577">
        <f t="shared" si="1822"/>
        <v>0</v>
      </c>
      <c r="AD476" s="577">
        <f t="shared" si="1822"/>
        <v>0</v>
      </c>
      <c r="AE476" s="577">
        <f t="shared" si="1822"/>
        <v>0</v>
      </c>
      <c r="AF476" s="577">
        <f t="shared" si="1822"/>
        <v>0</v>
      </c>
      <c r="AG476" s="577">
        <f t="shared" si="1822"/>
        <v>0</v>
      </c>
      <c r="AH476" s="577">
        <f t="shared" si="1822"/>
        <v>0</v>
      </c>
      <c r="AI476" s="577">
        <f t="shared" si="1822"/>
        <v>0</v>
      </c>
      <c r="AJ476" s="577">
        <f t="shared" si="1822"/>
        <v>0</v>
      </c>
      <c r="AK476" s="577">
        <f t="shared" si="1822"/>
        <v>0</v>
      </c>
      <c r="AL476" s="577">
        <f t="shared" si="1822"/>
        <v>0</v>
      </c>
      <c r="AM476" s="577">
        <f t="shared" si="1822"/>
        <v>0</v>
      </c>
      <c r="AN476" s="577">
        <f t="shared" si="1822"/>
        <v>0</v>
      </c>
      <c r="AO476" s="577">
        <f t="shared" si="1822"/>
        <v>0</v>
      </c>
      <c r="AP476" s="577">
        <f t="shared" si="1822"/>
        <v>0</v>
      </c>
      <c r="AQ476" s="577">
        <f t="shared" si="1822"/>
        <v>0</v>
      </c>
      <c r="AR476" s="577">
        <f t="shared" si="1822"/>
        <v>0</v>
      </c>
      <c r="AS476" s="577">
        <f t="shared" si="1822"/>
        <v>0</v>
      </c>
      <c r="AT476" s="577">
        <f t="shared" si="1822"/>
        <v>0</v>
      </c>
      <c r="AU476" s="577">
        <f t="shared" si="1822"/>
        <v>0</v>
      </c>
      <c r="AV476" s="577">
        <f t="shared" si="1822"/>
        <v>0</v>
      </c>
      <c r="AW476" s="577">
        <f t="shared" si="1822"/>
        <v>0</v>
      </c>
      <c r="AX476" s="577">
        <f t="shared" si="1822"/>
        <v>0</v>
      </c>
      <c r="AY476" s="577">
        <f t="shared" si="1822"/>
        <v>0</v>
      </c>
      <c r="AZ476" s="577">
        <f t="shared" si="1822"/>
        <v>0</v>
      </c>
      <c r="BA476" s="577">
        <f t="shared" si="1822"/>
        <v>0</v>
      </c>
      <c r="BB476" s="577">
        <f t="shared" si="1822"/>
        <v>0</v>
      </c>
      <c r="BC476" s="577">
        <f t="shared" si="1822"/>
        <v>0</v>
      </c>
      <c r="BD476" s="577">
        <f t="shared" si="1822"/>
        <v>0</v>
      </c>
      <c r="BE476" s="577">
        <f t="shared" si="1822"/>
        <v>0</v>
      </c>
      <c r="BF476" s="577">
        <f t="shared" si="1822"/>
        <v>0</v>
      </c>
      <c r="BG476" s="577">
        <f t="shared" ref="BG476:CD476" si="1823">IF(BG475&gt;0,BG477/BG475*g_troz,0)</f>
        <v>0</v>
      </c>
      <c r="BH476" s="577">
        <f t="shared" si="1823"/>
        <v>0</v>
      </c>
      <c r="BI476" s="577">
        <f t="shared" si="1823"/>
        <v>0</v>
      </c>
      <c r="BJ476" s="577">
        <f t="shared" si="1823"/>
        <v>0</v>
      </c>
      <c r="BK476" s="577">
        <f t="shared" si="1823"/>
        <v>0</v>
      </c>
      <c r="BL476" s="577">
        <f t="shared" si="1823"/>
        <v>0</v>
      </c>
      <c r="BM476" s="577">
        <f t="shared" si="1823"/>
        <v>0</v>
      </c>
      <c r="BN476" s="577">
        <f t="shared" si="1823"/>
        <v>0</v>
      </c>
      <c r="BO476" s="577">
        <f t="shared" si="1823"/>
        <v>0</v>
      </c>
      <c r="BP476" s="577">
        <f t="shared" si="1823"/>
        <v>0</v>
      </c>
      <c r="BQ476" s="577">
        <f t="shared" si="1823"/>
        <v>0</v>
      </c>
      <c r="BR476" s="577">
        <f t="shared" si="1823"/>
        <v>0</v>
      </c>
      <c r="BS476" s="577">
        <f t="shared" si="1823"/>
        <v>0</v>
      </c>
      <c r="BT476" s="577">
        <f t="shared" si="1823"/>
        <v>0</v>
      </c>
      <c r="BU476" s="577">
        <f t="shared" si="1823"/>
        <v>0</v>
      </c>
      <c r="BV476" s="577">
        <f t="shared" si="1823"/>
        <v>0</v>
      </c>
      <c r="BW476" s="577">
        <f t="shared" si="1823"/>
        <v>0</v>
      </c>
      <c r="BX476" s="577">
        <f t="shared" si="1823"/>
        <v>0</v>
      </c>
      <c r="BY476" s="577">
        <f t="shared" si="1823"/>
        <v>0</v>
      </c>
      <c r="BZ476" s="577">
        <f t="shared" si="1823"/>
        <v>0</v>
      </c>
      <c r="CA476" s="577">
        <f t="shared" si="1823"/>
        <v>0</v>
      </c>
      <c r="CB476" s="577">
        <f t="shared" si="1823"/>
        <v>0</v>
      </c>
      <c r="CC476" s="577">
        <f t="shared" si="1823"/>
        <v>0</v>
      </c>
      <c r="CD476" s="577">
        <f t="shared" si="1823"/>
        <v>0</v>
      </c>
    </row>
    <row r="477" spans="1:82" s="5" customFormat="1" x14ac:dyDescent="0.35">
      <c r="A477" s="5" t="s">
        <v>231</v>
      </c>
      <c r="B477" s="69" t="s">
        <v>238</v>
      </c>
      <c r="C477" s="69"/>
      <c r="D477" s="69"/>
      <c r="E477" s="69"/>
      <c r="F477" s="69"/>
      <c r="G477" s="69"/>
      <c r="H477" s="69"/>
      <c r="I477" s="295"/>
      <c r="J477" s="295"/>
      <c r="K477" s="295"/>
      <c r="L477" s="295"/>
      <c r="M477" s="295"/>
      <c r="N477" s="295"/>
      <c r="O477" s="295"/>
      <c r="P477" s="295"/>
      <c r="Q477" s="475"/>
      <c r="R477" s="571"/>
      <c r="S477" s="528"/>
      <c r="T477" s="528"/>
      <c r="U477" s="528"/>
      <c r="V477" s="571"/>
      <c r="W477" s="575">
        <f>W475*W476/g_troz</f>
        <v>161.87900897304189</v>
      </c>
      <c r="X477" s="575">
        <f>X475*X476/g_troz</f>
        <v>96.645144185295706</v>
      </c>
      <c r="Y477" s="575">
        <f>Y475*Y476/g_troz</f>
        <v>32.054294328922097</v>
      </c>
      <c r="Z477" s="576">
        <v>2</v>
      </c>
      <c r="AA477" s="575">
        <f>Z477-(AA$535/1000/AA$531)</f>
        <v>2</v>
      </c>
      <c r="AB477" s="575">
        <f t="shared" ref="AB477:CC477" si="1824">AA477-(AB$535/1000/AB$531)</f>
        <v>-0.17391304347826075</v>
      </c>
      <c r="AC477" s="575">
        <f t="shared" si="1824"/>
        <v>-3.5830039525691699</v>
      </c>
      <c r="AD477" s="575">
        <f t="shared" si="1824"/>
        <v>-3.5830039525691699</v>
      </c>
      <c r="AE477" s="575">
        <f t="shared" si="1824"/>
        <v>-3.5830039525691699</v>
      </c>
      <c r="AF477" s="575">
        <f t="shared" si="1824"/>
        <v>-3.5830039525691699</v>
      </c>
      <c r="AG477" s="575">
        <f t="shared" si="1824"/>
        <v>-3.5830039525691699</v>
      </c>
      <c r="AH477" s="575">
        <f t="shared" si="1824"/>
        <v>-3.5830039525691699</v>
      </c>
      <c r="AI477" s="575">
        <f t="shared" si="1824"/>
        <v>-3.5830039525691699</v>
      </c>
      <c r="AJ477" s="575">
        <f t="shared" si="1824"/>
        <v>-3.5830039525691699</v>
      </c>
      <c r="AK477" s="575">
        <f t="shared" si="1824"/>
        <v>-3.5830039525691699</v>
      </c>
      <c r="AL477" s="575">
        <f t="shared" si="1824"/>
        <v>-3.5830039525691699</v>
      </c>
      <c r="AM477" s="575">
        <f t="shared" si="1824"/>
        <v>-3.5830039525691699</v>
      </c>
      <c r="AN477" s="575">
        <f t="shared" si="1824"/>
        <v>-3.5830039525691699</v>
      </c>
      <c r="AO477" s="575">
        <f t="shared" si="1824"/>
        <v>-3.5830039525691699</v>
      </c>
      <c r="AP477" s="575">
        <f t="shared" si="1824"/>
        <v>-3.5830039525691699</v>
      </c>
      <c r="AQ477" s="575">
        <f t="shared" si="1824"/>
        <v>-3.5830039525691699</v>
      </c>
      <c r="AR477" s="575">
        <f t="shared" si="1824"/>
        <v>-3.5830039525691699</v>
      </c>
      <c r="AS477" s="575">
        <f t="shared" si="1824"/>
        <v>-3.5830039525691699</v>
      </c>
      <c r="AT477" s="575">
        <f t="shared" si="1824"/>
        <v>-3.5830039525691699</v>
      </c>
      <c r="AU477" s="575">
        <f t="shared" si="1824"/>
        <v>-3.5830039525691699</v>
      </c>
      <c r="AV477" s="575">
        <f t="shared" si="1824"/>
        <v>-3.5830039525691699</v>
      </c>
      <c r="AW477" s="575">
        <f t="shared" si="1824"/>
        <v>-3.5830039525691699</v>
      </c>
      <c r="AX477" s="575">
        <f t="shared" si="1824"/>
        <v>-3.5830039525691699</v>
      </c>
      <c r="AY477" s="575">
        <f t="shared" si="1824"/>
        <v>-3.5830039525691699</v>
      </c>
      <c r="AZ477" s="575">
        <f t="shared" si="1824"/>
        <v>-3.5830039525691699</v>
      </c>
      <c r="BA477" s="575">
        <f t="shared" si="1824"/>
        <v>-3.5830039525691699</v>
      </c>
      <c r="BB477" s="575">
        <f t="shared" si="1824"/>
        <v>-3.5830039525691699</v>
      </c>
      <c r="BC477" s="575">
        <f t="shared" si="1824"/>
        <v>-3.5830039525691699</v>
      </c>
      <c r="BD477" s="575">
        <f t="shared" si="1824"/>
        <v>-3.5830039525691699</v>
      </c>
      <c r="BE477" s="575">
        <f t="shared" si="1824"/>
        <v>-3.5830039525691699</v>
      </c>
      <c r="BF477" s="575">
        <f t="shared" si="1824"/>
        <v>-3.5830039525691699</v>
      </c>
      <c r="BG477" s="575">
        <f t="shared" si="1824"/>
        <v>-3.5830039525691699</v>
      </c>
      <c r="BH477" s="575">
        <f t="shared" si="1824"/>
        <v>-3.5830039525691699</v>
      </c>
      <c r="BI477" s="575">
        <f t="shared" si="1824"/>
        <v>-3.5830039525691699</v>
      </c>
      <c r="BJ477" s="575">
        <f t="shared" si="1824"/>
        <v>-3.5830039525691699</v>
      </c>
      <c r="BK477" s="575">
        <f t="shared" si="1824"/>
        <v>-3.5830039525691699</v>
      </c>
      <c r="BL477" s="575">
        <f t="shared" si="1824"/>
        <v>-3.5830039525691699</v>
      </c>
      <c r="BM477" s="575">
        <f t="shared" si="1824"/>
        <v>-3.5830039525691699</v>
      </c>
      <c r="BN477" s="575">
        <f t="shared" si="1824"/>
        <v>-3.5830039525691699</v>
      </c>
      <c r="BO477" s="575">
        <f t="shared" si="1824"/>
        <v>-3.5830039525691699</v>
      </c>
      <c r="BP477" s="575">
        <f t="shared" si="1824"/>
        <v>-3.5830039525691699</v>
      </c>
      <c r="BQ477" s="575">
        <f t="shared" si="1824"/>
        <v>-3.5830039525691699</v>
      </c>
      <c r="BR477" s="575">
        <f t="shared" si="1824"/>
        <v>-3.5830039525691699</v>
      </c>
      <c r="BS477" s="575">
        <f t="shared" si="1824"/>
        <v>-3.5830039525691699</v>
      </c>
      <c r="BT477" s="575">
        <f t="shared" si="1824"/>
        <v>-3.5830039525691699</v>
      </c>
      <c r="BU477" s="575">
        <f t="shared" si="1824"/>
        <v>-3.5830039525691699</v>
      </c>
      <c r="BV477" s="575">
        <f t="shared" si="1824"/>
        <v>-3.5830039525691699</v>
      </c>
      <c r="BW477" s="575">
        <f t="shared" si="1824"/>
        <v>-3.5830039525691699</v>
      </c>
      <c r="BX477" s="575">
        <f t="shared" si="1824"/>
        <v>-3.5830039525691699</v>
      </c>
      <c r="BY477" s="575">
        <f t="shared" si="1824"/>
        <v>-3.5830039525691699</v>
      </c>
      <c r="BZ477" s="575">
        <f t="shared" si="1824"/>
        <v>-3.5830039525691699</v>
      </c>
      <c r="CA477" s="575">
        <f t="shared" si="1824"/>
        <v>-3.5830039525691699</v>
      </c>
      <c r="CB477" s="575">
        <f t="shared" si="1824"/>
        <v>-3.5830039525691699</v>
      </c>
      <c r="CC477" s="575">
        <f t="shared" si="1824"/>
        <v>-3.5830039525691699</v>
      </c>
      <c r="CD477" s="575">
        <f t="shared" ref="CD477" si="1825">CC477-(CD$535/1000/CD$531)</f>
        <v>-3.5830039525691699</v>
      </c>
    </row>
    <row r="478" spans="1:82" s="5" customFormat="1" x14ac:dyDescent="0.35">
      <c r="B478" s="70"/>
      <c r="C478" s="69"/>
      <c r="D478" s="69"/>
      <c r="E478" s="69"/>
      <c r="F478" s="69"/>
      <c r="G478" s="69"/>
      <c r="H478" s="69"/>
      <c r="I478" s="295"/>
      <c r="J478" s="295"/>
      <c r="K478" s="295"/>
      <c r="L478" s="295"/>
      <c r="M478" s="295"/>
      <c r="N478" s="295"/>
      <c r="O478" s="295"/>
      <c r="P478" s="295"/>
      <c r="Q478" s="475"/>
      <c r="R478" s="572"/>
      <c r="S478" s="307"/>
      <c r="T478" s="307"/>
      <c r="U478" s="307"/>
      <c r="V478" s="572"/>
      <c r="W478" s="307"/>
      <c r="X478" s="307"/>
      <c r="Y478" s="307"/>
      <c r="Z478" s="572"/>
      <c r="AA478" s="110"/>
      <c r="AB478" s="110"/>
      <c r="AC478" s="110"/>
      <c r="AD478" s="110"/>
      <c r="AE478" s="110"/>
      <c r="AF478" s="110"/>
      <c r="AG478" s="110"/>
      <c r="AH478" s="110"/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  <c r="AT478" s="110"/>
      <c r="AU478" s="110"/>
      <c r="AV478" s="110"/>
      <c r="AW478" s="110"/>
      <c r="AX478" s="110"/>
      <c r="AY478" s="110"/>
      <c r="AZ478" s="110"/>
      <c r="BA478" s="110"/>
      <c r="BB478" s="110"/>
      <c r="BC478" s="110"/>
      <c r="BD478" s="110"/>
      <c r="BE478" s="110"/>
      <c r="BF478" s="110"/>
      <c r="BG478" s="110"/>
      <c r="BH478" s="110"/>
      <c r="BI478" s="110"/>
      <c r="BJ478" s="110"/>
      <c r="BK478" s="110"/>
      <c r="BL478" s="110"/>
      <c r="BM478" s="110"/>
      <c r="BN478" s="110"/>
      <c r="BO478" s="110"/>
      <c r="BP478" s="110"/>
      <c r="BQ478" s="110"/>
      <c r="BR478" s="110"/>
      <c r="BS478" s="110"/>
      <c r="BT478" s="110"/>
      <c r="BU478" s="110"/>
      <c r="BV478" s="110"/>
      <c r="BW478" s="110"/>
      <c r="BX478" s="110"/>
      <c r="BY478" s="110"/>
      <c r="BZ478" s="110"/>
      <c r="CA478" s="110"/>
      <c r="CB478" s="110"/>
      <c r="CC478" s="110"/>
      <c r="CD478" s="110"/>
    </row>
    <row r="479" spans="1:82" s="5" customFormat="1" x14ac:dyDescent="0.35">
      <c r="B479" s="70" t="s">
        <v>239</v>
      </c>
      <c r="C479" s="69"/>
      <c r="D479" s="69"/>
      <c r="E479" s="69"/>
      <c r="F479" s="69"/>
      <c r="G479" s="69"/>
      <c r="H479" s="69"/>
      <c r="I479" s="295"/>
      <c r="J479" s="295"/>
      <c r="K479" s="295"/>
      <c r="L479" s="295"/>
      <c r="M479" s="295"/>
      <c r="N479" s="295"/>
      <c r="O479" s="295"/>
      <c r="P479" s="295"/>
      <c r="Q479" s="475"/>
      <c r="R479" s="572"/>
      <c r="S479" s="307"/>
      <c r="T479" s="307"/>
      <c r="U479" s="307"/>
      <c r="V479" s="572"/>
      <c r="W479" s="307"/>
      <c r="X479" s="307"/>
      <c r="Y479" s="307"/>
      <c r="Z479" s="572"/>
      <c r="AA479" s="110"/>
      <c r="AB479" s="110"/>
      <c r="AC479" s="110"/>
      <c r="AD479" s="110"/>
      <c r="AE479" s="110"/>
      <c r="AF479" s="110"/>
      <c r="AG479" s="110"/>
      <c r="AH479" s="110"/>
      <c r="AI479" s="110"/>
      <c r="AJ479" s="110"/>
      <c r="AK479" s="110"/>
      <c r="AL479" s="110"/>
      <c r="AM479" s="110"/>
      <c r="AN479" s="110"/>
      <c r="AO479" s="110"/>
      <c r="AP479" s="110"/>
      <c r="AQ479" s="110"/>
      <c r="AR479" s="110"/>
      <c r="AS479" s="110"/>
      <c r="AT479" s="110"/>
      <c r="AU479" s="110"/>
      <c r="AV479" s="110"/>
      <c r="AW479" s="110"/>
      <c r="AX479" s="110"/>
      <c r="AY479" s="110"/>
      <c r="AZ479" s="110"/>
      <c r="BA479" s="110"/>
      <c r="BB479" s="110"/>
      <c r="BC479" s="110"/>
      <c r="BD479" s="110"/>
      <c r="BE479" s="110"/>
      <c r="BF479" s="110"/>
      <c r="BG479" s="110"/>
      <c r="BH479" s="110"/>
      <c r="BI479" s="110"/>
      <c r="BJ479" s="110"/>
      <c r="BK479" s="110"/>
      <c r="BL479" s="110"/>
      <c r="BM479" s="110"/>
      <c r="BN479" s="110"/>
      <c r="BO479" s="110"/>
      <c r="BP479" s="110"/>
      <c r="BQ479" s="110"/>
      <c r="BR479" s="110"/>
      <c r="BS479" s="110"/>
      <c r="BT479" s="110"/>
      <c r="BU479" s="110"/>
      <c r="BV479" s="110"/>
      <c r="BW479" s="110"/>
      <c r="BX479" s="110"/>
      <c r="BY479" s="110"/>
      <c r="BZ479" s="110"/>
      <c r="CA479" s="110"/>
      <c r="CB479" s="110"/>
      <c r="CC479" s="110"/>
      <c r="CD479" s="110"/>
    </row>
    <row r="480" spans="1:82" s="5" customFormat="1" x14ac:dyDescent="0.35">
      <c r="A480" s="5" t="s">
        <v>229</v>
      </c>
      <c r="B480" s="69" t="s">
        <v>240</v>
      </c>
      <c r="C480" s="69"/>
      <c r="D480" s="69"/>
      <c r="E480" s="69"/>
      <c r="F480" s="69"/>
      <c r="G480" s="69"/>
      <c r="H480" s="69"/>
      <c r="I480" s="295"/>
      <c r="J480" s="295"/>
      <c r="K480" s="295"/>
      <c r="L480" s="295"/>
      <c r="M480" s="295"/>
      <c r="N480" s="295"/>
      <c r="O480" s="295"/>
      <c r="P480" s="295"/>
      <c r="Q480" s="475"/>
      <c r="R480" s="528"/>
      <c r="S480" s="575">
        <f t="shared" ref="S480:Y480" si="1826">S470+S475</f>
        <v>38150</v>
      </c>
      <c r="T480" s="575">
        <f t="shared" si="1826"/>
        <v>33874</v>
      </c>
      <c r="U480" s="575">
        <f t="shared" si="1826"/>
        <v>29873</v>
      </c>
      <c r="V480" s="575">
        <f t="shared" si="1826"/>
        <v>26549</v>
      </c>
      <c r="W480" s="575">
        <f t="shared" si="1826"/>
        <v>46119</v>
      </c>
      <c r="X480" s="575">
        <f t="shared" si="1826"/>
        <v>38003</v>
      </c>
      <c r="Y480" s="575">
        <f t="shared" si="1826"/>
        <v>29967</v>
      </c>
      <c r="Z480" s="575">
        <f>Z470+Z475</f>
        <v>26201</v>
      </c>
      <c r="AA480" s="575">
        <f t="shared" ref="AA480:CC480" si="1827">AA470+AA475</f>
        <v>26201</v>
      </c>
      <c r="AB480" s="575">
        <f t="shared" si="1827"/>
        <v>25443</v>
      </c>
      <c r="AC480" s="575">
        <f t="shared" si="1827"/>
        <v>24355</v>
      </c>
      <c r="AD480" s="575">
        <f t="shared" si="1827"/>
        <v>24355</v>
      </c>
      <c r="AE480" s="575">
        <f t="shared" si="1827"/>
        <v>24355</v>
      </c>
      <c r="AF480" s="575">
        <f t="shared" si="1827"/>
        <v>24355</v>
      </c>
      <c r="AG480" s="575">
        <f t="shared" si="1827"/>
        <v>24355</v>
      </c>
      <c r="AH480" s="575">
        <f t="shared" si="1827"/>
        <v>24355</v>
      </c>
      <c r="AI480" s="575">
        <f t="shared" si="1827"/>
        <v>24355</v>
      </c>
      <c r="AJ480" s="575">
        <f t="shared" si="1827"/>
        <v>24355</v>
      </c>
      <c r="AK480" s="575">
        <f t="shared" si="1827"/>
        <v>24355</v>
      </c>
      <c r="AL480" s="575">
        <f t="shared" si="1827"/>
        <v>24355</v>
      </c>
      <c r="AM480" s="575">
        <f t="shared" si="1827"/>
        <v>24355</v>
      </c>
      <c r="AN480" s="575">
        <f t="shared" si="1827"/>
        <v>24355</v>
      </c>
      <c r="AO480" s="575">
        <f t="shared" si="1827"/>
        <v>24355</v>
      </c>
      <c r="AP480" s="575">
        <f t="shared" si="1827"/>
        <v>24355</v>
      </c>
      <c r="AQ480" s="575">
        <f t="shared" si="1827"/>
        <v>24355</v>
      </c>
      <c r="AR480" s="575">
        <f t="shared" si="1827"/>
        <v>24355</v>
      </c>
      <c r="AS480" s="575">
        <f t="shared" si="1827"/>
        <v>24355</v>
      </c>
      <c r="AT480" s="575">
        <f t="shared" si="1827"/>
        <v>24355</v>
      </c>
      <c r="AU480" s="575">
        <f t="shared" si="1827"/>
        <v>24355</v>
      </c>
      <c r="AV480" s="575">
        <f t="shared" si="1827"/>
        <v>24355</v>
      </c>
      <c r="AW480" s="575">
        <f t="shared" si="1827"/>
        <v>24355</v>
      </c>
      <c r="AX480" s="575">
        <f t="shared" si="1827"/>
        <v>24355</v>
      </c>
      <c r="AY480" s="575">
        <f t="shared" si="1827"/>
        <v>24355</v>
      </c>
      <c r="AZ480" s="575">
        <f t="shared" si="1827"/>
        <v>24355</v>
      </c>
      <c r="BA480" s="575">
        <f t="shared" si="1827"/>
        <v>24355</v>
      </c>
      <c r="BB480" s="575">
        <f t="shared" si="1827"/>
        <v>24355</v>
      </c>
      <c r="BC480" s="575">
        <f t="shared" si="1827"/>
        <v>24355</v>
      </c>
      <c r="BD480" s="575">
        <f t="shared" si="1827"/>
        <v>24355</v>
      </c>
      <c r="BE480" s="575">
        <f t="shared" si="1827"/>
        <v>24355</v>
      </c>
      <c r="BF480" s="575">
        <f t="shared" si="1827"/>
        <v>24355</v>
      </c>
      <c r="BG480" s="575">
        <f t="shared" si="1827"/>
        <v>24355</v>
      </c>
      <c r="BH480" s="575">
        <f t="shared" si="1827"/>
        <v>24355</v>
      </c>
      <c r="BI480" s="575">
        <f t="shared" si="1827"/>
        <v>24355</v>
      </c>
      <c r="BJ480" s="575">
        <f t="shared" si="1827"/>
        <v>24355</v>
      </c>
      <c r="BK480" s="575">
        <f t="shared" si="1827"/>
        <v>24355</v>
      </c>
      <c r="BL480" s="575">
        <f t="shared" si="1827"/>
        <v>24355</v>
      </c>
      <c r="BM480" s="575">
        <f t="shared" si="1827"/>
        <v>24355</v>
      </c>
      <c r="BN480" s="575">
        <f t="shared" si="1827"/>
        <v>24355</v>
      </c>
      <c r="BO480" s="575">
        <f t="shared" si="1827"/>
        <v>24355</v>
      </c>
      <c r="BP480" s="575">
        <f t="shared" si="1827"/>
        <v>24355</v>
      </c>
      <c r="BQ480" s="575">
        <f t="shared" si="1827"/>
        <v>24355</v>
      </c>
      <c r="BR480" s="575">
        <f t="shared" si="1827"/>
        <v>24355</v>
      </c>
      <c r="BS480" s="575">
        <f t="shared" si="1827"/>
        <v>24355</v>
      </c>
      <c r="BT480" s="575">
        <f t="shared" si="1827"/>
        <v>24355</v>
      </c>
      <c r="BU480" s="575">
        <f t="shared" si="1827"/>
        <v>24355</v>
      </c>
      <c r="BV480" s="575">
        <f t="shared" si="1827"/>
        <v>24355</v>
      </c>
      <c r="BW480" s="575">
        <f t="shared" si="1827"/>
        <v>24355</v>
      </c>
      <c r="BX480" s="575">
        <f t="shared" si="1827"/>
        <v>24355</v>
      </c>
      <c r="BY480" s="575">
        <f t="shared" si="1827"/>
        <v>24355</v>
      </c>
      <c r="BZ480" s="575">
        <f t="shared" si="1827"/>
        <v>24355</v>
      </c>
      <c r="CA480" s="575">
        <f t="shared" si="1827"/>
        <v>24355</v>
      </c>
      <c r="CB480" s="575">
        <f t="shared" si="1827"/>
        <v>24355</v>
      </c>
      <c r="CC480" s="575">
        <f t="shared" si="1827"/>
        <v>24355</v>
      </c>
      <c r="CD480" s="575">
        <f t="shared" ref="CD480" si="1828">CD470+CD475</f>
        <v>24355</v>
      </c>
    </row>
    <row r="481" spans="1:82" s="5" customFormat="1" x14ac:dyDescent="0.35">
      <c r="A481" s="5" t="s">
        <v>230</v>
      </c>
      <c r="B481" s="69" t="s">
        <v>241</v>
      </c>
      <c r="C481" s="69"/>
      <c r="D481" s="69"/>
      <c r="E481" s="69"/>
      <c r="F481" s="69"/>
      <c r="G481" s="69"/>
      <c r="H481" s="69"/>
      <c r="I481" s="295"/>
      <c r="J481" s="295"/>
      <c r="K481" s="295"/>
      <c r="L481" s="295"/>
      <c r="M481" s="295"/>
      <c r="N481" s="295"/>
      <c r="O481" s="295"/>
      <c r="P481" s="295"/>
      <c r="Q481" s="475"/>
      <c r="R481" s="572"/>
      <c r="S481" s="577">
        <f t="shared" ref="S481:Y481" si="1829">AVERAGE(S471,S476)</f>
        <v>1.8</v>
      </c>
      <c r="T481" s="577">
        <f t="shared" si="1829"/>
        <v>1.8</v>
      </c>
      <c r="U481" s="577">
        <f t="shared" si="1829"/>
        <v>1.8</v>
      </c>
      <c r="V481" s="577">
        <f t="shared" si="1829"/>
        <v>1.8</v>
      </c>
      <c r="W481" s="577">
        <f t="shared" si="1829"/>
        <v>1.1499999999999999</v>
      </c>
      <c r="X481" s="577">
        <f t="shared" si="1829"/>
        <v>1.1499999999999999</v>
      </c>
      <c r="Y481" s="577">
        <f t="shared" si="1829"/>
        <v>1.1499999999999999</v>
      </c>
      <c r="Z481" s="577">
        <f>AVERAGE(Z471,Z476)</f>
        <v>1.1499999999999999</v>
      </c>
      <c r="AA481" s="577">
        <f t="shared" ref="AA481:CC481" si="1830">AVERAGE(AA471,AA476)</f>
        <v>1.1928106399353589</v>
      </c>
      <c r="AB481" s="577">
        <f t="shared" si="1830"/>
        <v>0.92473662492487563</v>
      </c>
      <c r="AC481" s="577">
        <f t="shared" si="1830"/>
        <v>0.94261874968981119</v>
      </c>
      <c r="AD481" s="577">
        <f t="shared" si="1830"/>
        <v>0.94261874968981119</v>
      </c>
      <c r="AE481" s="577">
        <f t="shared" si="1830"/>
        <v>0.94261874968981119</v>
      </c>
      <c r="AF481" s="577">
        <f t="shared" si="1830"/>
        <v>0.94261874968981119</v>
      </c>
      <c r="AG481" s="577">
        <f t="shared" si="1830"/>
        <v>0.94261874968981119</v>
      </c>
      <c r="AH481" s="577">
        <f t="shared" si="1830"/>
        <v>0.94261874968981119</v>
      </c>
      <c r="AI481" s="577">
        <f t="shared" si="1830"/>
        <v>0.94261874968981119</v>
      </c>
      <c r="AJ481" s="577">
        <f t="shared" si="1830"/>
        <v>0.94261874968981119</v>
      </c>
      <c r="AK481" s="577">
        <f t="shared" si="1830"/>
        <v>0.94261874968981119</v>
      </c>
      <c r="AL481" s="577">
        <f t="shared" si="1830"/>
        <v>0.94261874968981119</v>
      </c>
      <c r="AM481" s="577">
        <f t="shared" si="1830"/>
        <v>0.94261874968981119</v>
      </c>
      <c r="AN481" s="577">
        <f t="shared" si="1830"/>
        <v>0.94261874968981119</v>
      </c>
      <c r="AO481" s="577">
        <f t="shared" si="1830"/>
        <v>0.94261874968981119</v>
      </c>
      <c r="AP481" s="577">
        <f t="shared" si="1830"/>
        <v>0.94261874968981119</v>
      </c>
      <c r="AQ481" s="577">
        <f t="shared" si="1830"/>
        <v>0.94261874968981119</v>
      </c>
      <c r="AR481" s="577">
        <f t="shared" si="1830"/>
        <v>0.94261874968981119</v>
      </c>
      <c r="AS481" s="577">
        <f t="shared" si="1830"/>
        <v>0.94261874968981119</v>
      </c>
      <c r="AT481" s="577">
        <f t="shared" si="1830"/>
        <v>0.94261874968981119</v>
      </c>
      <c r="AU481" s="577">
        <f t="shared" si="1830"/>
        <v>0.94261874968981119</v>
      </c>
      <c r="AV481" s="577">
        <f t="shared" si="1830"/>
        <v>0.94261874968981119</v>
      </c>
      <c r="AW481" s="577">
        <f t="shared" si="1830"/>
        <v>0.94261874968981119</v>
      </c>
      <c r="AX481" s="577">
        <f t="shared" si="1830"/>
        <v>0.94261874968981119</v>
      </c>
      <c r="AY481" s="577">
        <f t="shared" si="1830"/>
        <v>0.94261874968981119</v>
      </c>
      <c r="AZ481" s="577">
        <f t="shared" si="1830"/>
        <v>0.94261874968981119</v>
      </c>
      <c r="BA481" s="577">
        <f t="shared" si="1830"/>
        <v>0.94261874968981119</v>
      </c>
      <c r="BB481" s="577">
        <f t="shared" si="1830"/>
        <v>0.94261874968981119</v>
      </c>
      <c r="BC481" s="577">
        <f t="shared" si="1830"/>
        <v>0.94261874968981119</v>
      </c>
      <c r="BD481" s="577">
        <f t="shared" si="1830"/>
        <v>0.94261874968981119</v>
      </c>
      <c r="BE481" s="577">
        <f t="shared" si="1830"/>
        <v>0.94261874968981119</v>
      </c>
      <c r="BF481" s="577">
        <f t="shared" si="1830"/>
        <v>0.94261874968981119</v>
      </c>
      <c r="BG481" s="577">
        <f t="shared" si="1830"/>
        <v>0.94261874968981119</v>
      </c>
      <c r="BH481" s="577">
        <f t="shared" si="1830"/>
        <v>0.94261874968981119</v>
      </c>
      <c r="BI481" s="577">
        <f t="shared" si="1830"/>
        <v>0.94261874968981119</v>
      </c>
      <c r="BJ481" s="577">
        <f t="shared" si="1830"/>
        <v>0.94261874968981119</v>
      </c>
      <c r="BK481" s="577">
        <f t="shared" si="1830"/>
        <v>0.94261874968981119</v>
      </c>
      <c r="BL481" s="577">
        <f t="shared" si="1830"/>
        <v>0.94261874968981119</v>
      </c>
      <c r="BM481" s="577">
        <f t="shared" si="1830"/>
        <v>0.94261874968981119</v>
      </c>
      <c r="BN481" s="577">
        <f t="shared" si="1830"/>
        <v>0.94261874968981119</v>
      </c>
      <c r="BO481" s="577">
        <f t="shared" si="1830"/>
        <v>0.94261874968981119</v>
      </c>
      <c r="BP481" s="577">
        <f t="shared" si="1830"/>
        <v>0.94261874968981119</v>
      </c>
      <c r="BQ481" s="577">
        <f t="shared" si="1830"/>
        <v>0.94261874968981119</v>
      </c>
      <c r="BR481" s="577">
        <f t="shared" si="1830"/>
        <v>0.94261874968981119</v>
      </c>
      <c r="BS481" s="577">
        <f t="shared" si="1830"/>
        <v>0.94261874968981119</v>
      </c>
      <c r="BT481" s="577">
        <f t="shared" si="1830"/>
        <v>0.94261874968981119</v>
      </c>
      <c r="BU481" s="577">
        <f t="shared" si="1830"/>
        <v>0.94261874968981119</v>
      </c>
      <c r="BV481" s="577">
        <f t="shared" si="1830"/>
        <v>0.94261874968981119</v>
      </c>
      <c r="BW481" s="577">
        <f t="shared" si="1830"/>
        <v>0.94261874968981119</v>
      </c>
      <c r="BX481" s="577">
        <f t="shared" si="1830"/>
        <v>0.94261874968981119</v>
      </c>
      <c r="BY481" s="577">
        <f t="shared" si="1830"/>
        <v>0.94261874968981119</v>
      </c>
      <c r="BZ481" s="577">
        <f t="shared" si="1830"/>
        <v>0.94261874968981119</v>
      </c>
      <c r="CA481" s="577">
        <f t="shared" si="1830"/>
        <v>0.94261874968981119</v>
      </c>
      <c r="CB481" s="577">
        <f t="shared" si="1830"/>
        <v>0.94261874968981119</v>
      </c>
      <c r="CC481" s="577">
        <f t="shared" si="1830"/>
        <v>0.94261874968981119</v>
      </c>
      <c r="CD481" s="577">
        <f t="shared" ref="CD481" si="1831">AVERAGE(CD471,CD476)</f>
        <v>0.94261874968981119</v>
      </c>
    </row>
    <row r="482" spans="1:82" s="5" customFormat="1" x14ac:dyDescent="0.35">
      <c r="A482" s="5" t="s">
        <v>231</v>
      </c>
      <c r="B482" s="69" t="s">
        <v>242</v>
      </c>
      <c r="C482" s="69"/>
      <c r="D482" s="69"/>
      <c r="E482" s="69"/>
      <c r="F482" s="69"/>
      <c r="G482" s="69"/>
      <c r="H482" s="69"/>
      <c r="I482" s="295"/>
      <c r="J482" s="295"/>
      <c r="K482" s="295"/>
      <c r="L482" s="295"/>
      <c r="M482" s="295"/>
      <c r="N482" s="295"/>
      <c r="O482" s="295"/>
      <c r="P482" s="295"/>
      <c r="Q482" s="475"/>
      <c r="R482" s="528"/>
      <c r="S482" s="575">
        <f t="shared" ref="S482:Y482" si="1832">S472+S477</f>
        <v>2207.7917668676837</v>
      </c>
      <c r="T482" s="575">
        <f t="shared" si="1832"/>
        <v>1960.3339006782678</v>
      </c>
      <c r="U482" s="575">
        <f t="shared" si="1832"/>
        <v>1728.7906540403226</v>
      </c>
      <c r="V482" s="575">
        <f t="shared" si="1832"/>
        <v>1542</v>
      </c>
      <c r="W482" s="575">
        <f t="shared" si="1832"/>
        <v>2248.0830824674881</v>
      </c>
      <c r="X482" s="575">
        <f t="shared" si="1832"/>
        <v>1948.0073044438559</v>
      </c>
      <c r="Y482" s="575">
        <f t="shared" si="1832"/>
        <v>1650.8893951045372</v>
      </c>
      <c r="Z482" s="575">
        <f>Z472+Z477</f>
        <v>1533</v>
      </c>
      <c r="AA482" s="575">
        <f t="shared" ref="AA482:CC482" si="1833">AA472+AA477</f>
        <v>1533</v>
      </c>
      <c r="AB482" s="575">
        <f t="shared" si="1833"/>
        <v>1528.6521739130435</v>
      </c>
      <c r="AC482" s="575">
        <f t="shared" si="1833"/>
        <v>1521.8339920948615</v>
      </c>
      <c r="AD482" s="575">
        <f t="shared" si="1833"/>
        <v>1521.8339920948615</v>
      </c>
      <c r="AE482" s="575">
        <f t="shared" si="1833"/>
        <v>1521.8339920948615</v>
      </c>
      <c r="AF482" s="575">
        <f t="shared" si="1833"/>
        <v>1521.8339920948615</v>
      </c>
      <c r="AG482" s="575">
        <f t="shared" si="1833"/>
        <v>1521.8339920948615</v>
      </c>
      <c r="AH482" s="575">
        <f t="shared" si="1833"/>
        <v>1521.8339920948615</v>
      </c>
      <c r="AI482" s="575">
        <f t="shared" si="1833"/>
        <v>1521.8339920948615</v>
      </c>
      <c r="AJ482" s="575">
        <f t="shared" si="1833"/>
        <v>1521.8339920948615</v>
      </c>
      <c r="AK482" s="575">
        <f t="shared" si="1833"/>
        <v>1521.8339920948615</v>
      </c>
      <c r="AL482" s="575">
        <f t="shared" si="1833"/>
        <v>1521.8339920948615</v>
      </c>
      <c r="AM482" s="575">
        <f t="shared" si="1833"/>
        <v>1521.8339920948615</v>
      </c>
      <c r="AN482" s="575">
        <f t="shared" si="1833"/>
        <v>1521.8339920948615</v>
      </c>
      <c r="AO482" s="575">
        <f t="shared" si="1833"/>
        <v>1521.8339920948615</v>
      </c>
      <c r="AP482" s="575">
        <f t="shared" si="1833"/>
        <v>1521.8339920948615</v>
      </c>
      <c r="AQ482" s="575">
        <f t="shared" si="1833"/>
        <v>1521.8339920948615</v>
      </c>
      <c r="AR482" s="575">
        <f t="shared" si="1833"/>
        <v>1521.8339920948615</v>
      </c>
      <c r="AS482" s="575">
        <f t="shared" si="1833"/>
        <v>1521.8339920948615</v>
      </c>
      <c r="AT482" s="575">
        <f t="shared" si="1833"/>
        <v>1521.8339920948615</v>
      </c>
      <c r="AU482" s="575">
        <f t="shared" si="1833"/>
        <v>1521.8339920948615</v>
      </c>
      <c r="AV482" s="575">
        <f t="shared" si="1833"/>
        <v>1521.8339920948615</v>
      </c>
      <c r="AW482" s="575">
        <f t="shared" si="1833"/>
        <v>1521.8339920948615</v>
      </c>
      <c r="AX482" s="575">
        <f t="shared" si="1833"/>
        <v>1521.8339920948615</v>
      </c>
      <c r="AY482" s="575">
        <f t="shared" si="1833"/>
        <v>1521.8339920948615</v>
      </c>
      <c r="AZ482" s="575">
        <f t="shared" si="1833"/>
        <v>1521.8339920948615</v>
      </c>
      <c r="BA482" s="575">
        <f t="shared" si="1833"/>
        <v>1521.8339920948615</v>
      </c>
      <c r="BB482" s="575">
        <f t="shared" si="1833"/>
        <v>1521.8339920948615</v>
      </c>
      <c r="BC482" s="575">
        <f t="shared" si="1833"/>
        <v>1521.8339920948615</v>
      </c>
      <c r="BD482" s="575">
        <f t="shared" si="1833"/>
        <v>1521.8339920948615</v>
      </c>
      <c r="BE482" s="575">
        <f t="shared" si="1833"/>
        <v>1521.8339920948615</v>
      </c>
      <c r="BF482" s="575">
        <f t="shared" si="1833"/>
        <v>1521.8339920948615</v>
      </c>
      <c r="BG482" s="575">
        <f t="shared" si="1833"/>
        <v>1521.8339920948615</v>
      </c>
      <c r="BH482" s="575">
        <f t="shared" si="1833"/>
        <v>1521.8339920948615</v>
      </c>
      <c r="BI482" s="575">
        <f t="shared" si="1833"/>
        <v>1521.8339920948615</v>
      </c>
      <c r="BJ482" s="575">
        <f t="shared" si="1833"/>
        <v>1521.8339920948615</v>
      </c>
      <c r="BK482" s="575">
        <f t="shared" si="1833"/>
        <v>1521.8339920948615</v>
      </c>
      <c r="BL482" s="575">
        <f t="shared" si="1833"/>
        <v>1521.8339920948615</v>
      </c>
      <c r="BM482" s="575">
        <f t="shared" si="1833"/>
        <v>1521.8339920948615</v>
      </c>
      <c r="BN482" s="575">
        <f t="shared" si="1833"/>
        <v>1521.8339920948615</v>
      </c>
      <c r="BO482" s="575">
        <f t="shared" si="1833"/>
        <v>1521.8339920948615</v>
      </c>
      <c r="BP482" s="575">
        <f t="shared" si="1833"/>
        <v>1521.8339920948615</v>
      </c>
      <c r="BQ482" s="575">
        <f t="shared" si="1833"/>
        <v>1521.8339920948615</v>
      </c>
      <c r="BR482" s="575">
        <f t="shared" si="1833"/>
        <v>1521.8339920948615</v>
      </c>
      <c r="BS482" s="575">
        <f t="shared" si="1833"/>
        <v>1521.8339920948615</v>
      </c>
      <c r="BT482" s="575">
        <f t="shared" si="1833"/>
        <v>1521.8339920948615</v>
      </c>
      <c r="BU482" s="575">
        <f t="shared" si="1833"/>
        <v>1521.8339920948615</v>
      </c>
      <c r="BV482" s="575">
        <f t="shared" si="1833"/>
        <v>1521.8339920948615</v>
      </c>
      <c r="BW482" s="575">
        <f t="shared" si="1833"/>
        <v>1521.8339920948615</v>
      </c>
      <c r="BX482" s="575">
        <f t="shared" si="1833"/>
        <v>1521.8339920948615</v>
      </c>
      <c r="BY482" s="575">
        <f t="shared" si="1833"/>
        <v>1521.8339920948615</v>
      </c>
      <c r="BZ482" s="575">
        <f t="shared" si="1833"/>
        <v>1521.8339920948615</v>
      </c>
      <c r="CA482" s="575">
        <f t="shared" si="1833"/>
        <v>1521.8339920948615</v>
      </c>
      <c r="CB482" s="575">
        <f t="shared" si="1833"/>
        <v>1521.8339920948615</v>
      </c>
      <c r="CC482" s="575">
        <f t="shared" si="1833"/>
        <v>1521.8339920948615</v>
      </c>
      <c r="CD482" s="575">
        <f t="shared" ref="CD482" si="1834">CD472+CD477</f>
        <v>1521.8339920948615</v>
      </c>
    </row>
    <row r="483" spans="1:82" s="5" customFormat="1" x14ac:dyDescent="0.35">
      <c r="B483" s="444"/>
      <c r="C483" s="375"/>
      <c r="D483" s="375"/>
      <c r="E483" s="375"/>
      <c r="F483" s="375"/>
      <c r="G483" s="375"/>
      <c r="H483" s="375"/>
      <c r="I483" s="375"/>
      <c r="J483" s="375"/>
      <c r="K483" s="375"/>
      <c r="L483" s="375"/>
      <c r="M483" s="375"/>
      <c r="N483" s="375"/>
      <c r="O483" s="375"/>
      <c r="P483" s="375"/>
      <c r="Q483" s="375"/>
      <c r="R483" s="573"/>
      <c r="S483" s="573"/>
      <c r="T483" s="573"/>
      <c r="U483" s="573"/>
      <c r="V483" s="573"/>
      <c r="W483" s="573"/>
      <c r="X483" s="573"/>
      <c r="Y483" s="573"/>
      <c r="Z483" s="573"/>
      <c r="AA483" s="375"/>
      <c r="AB483" s="375"/>
      <c r="AC483" s="375"/>
      <c r="AD483" s="375"/>
      <c r="AE483" s="375"/>
      <c r="AF483" s="375"/>
      <c r="AG483" s="375"/>
      <c r="AH483" s="375"/>
      <c r="AI483" s="375"/>
      <c r="AJ483" s="375"/>
      <c r="AK483" s="375"/>
      <c r="AL483" s="375"/>
      <c r="AM483" s="375"/>
      <c r="AN483" s="375"/>
      <c r="AO483" s="375"/>
      <c r="AP483" s="375"/>
      <c r="AQ483" s="375"/>
      <c r="AR483" s="375"/>
      <c r="AS483" s="375"/>
      <c r="AT483" s="375"/>
      <c r="AU483" s="375"/>
      <c r="AV483" s="375"/>
      <c r="AW483" s="375"/>
      <c r="AX483" s="375"/>
      <c r="AY483" s="375"/>
      <c r="AZ483" s="375"/>
      <c r="BA483" s="375"/>
      <c r="BB483" s="375"/>
      <c r="BC483" s="375"/>
      <c r="BD483" s="375"/>
      <c r="BE483" s="375"/>
      <c r="BF483" s="375"/>
      <c r="BG483" s="375"/>
      <c r="BH483" s="375"/>
      <c r="BI483" s="375"/>
      <c r="BJ483" s="375"/>
      <c r="BK483" s="375"/>
      <c r="BL483" s="375"/>
      <c r="BM483" s="375"/>
      <c r="BN483" s="375"/>
      <c r="BO483" s="375"/>
      <c r="BP483" s="375"/>
      <c r="BQ483" s="375"/>
      <c r="BR483" s="375"/>
      <c r="BS483" s="375"/>
      <c r="BT483" s="375"/>
      <c r="BU483" s="375"/>
      <c r="BV483" s="375"/>
      <c r="BW483" s="375"/>
      <c r="BX483" s="375"/>
      <c r="BY483" s="375"/>
      <c r="BZ483" s="375"/>
      <c r="CA483" s="375"/>
      <c r="CB483" s="375"/>
      <c r="CC483" s="375"/>
      <c r="CD483" s="375"/>
    </row>
    <row r="484" spans="1:82" s="5" customFormat="1" x14ac:dyDescent="0.35">
      <c r="B484" s="70"/>
      <c r="C484" s="318"/>
      <c r="D484" s="318"/>
      <c r="E484" s="318"/>
      <c r="F484" s="318"/>
      <c r="G484" s="318"/>
      <c r="H484" s="318"/>
      <c r="I484" s="318"/>
      <c r="J484" s="318"/>
      <c r="K484" s="318"/>
      <c r="L484" s="318"/>
      <c r="M484" s="318"/>
      <c r="N484" s="318"/>
      <c r="O484" s="318"/>
      <c r="P484" s="318"/>
      <c r="Q484" s="318"/>
      <c r="R484" s="572"/>
      <c r="S484" s="572"/>
      <c r="T484" s="572"/>
      <c r="U484" s="572"/>
      <c r="V484" s="572"/>
      <c r="W484" s="572"/>
      <c r="X484" s="572"/>
      <c r="Y484" s="572"/>
      <c r="Z484" s="572"/>
      <c r="AA484" s="318"/>
      <c r="AB484" s="318"/>
      <c r="AC484" s="318"/>
      <c r="AD484" s="318"/>
      <c r="AE484" s="318"/>
      <c r="AF484" s="318"/>
      <c r="AG484" s="318"/>
      <c r="AH484" s="318"/>
      <c r="AI484" s="318"/>
      <c r="AJ484" s="318"/>
      <c r="AK484" s="318"/>
      <c r="AL484" s="318"/>
      <c r="AM484" s="318"/>
      <c r="AN484" s="318"/>
      <c r="AO484" s="318"/>
      <c r="AP484" s="318"/>
      <c r="AQ484" s="318"/>
      <c r="AR484" s="318"/>
      <c r="AS484" s="318"/>
      <c r="AT484" s="318"/>
      <c r="AU484" s="318"/>
      <c r="AV484" s="318"/>
      <c r="AW484" s="318"/>
      <c r="AX484" s="318"/>
      <c r="AY484" s="318"/>
      <c r="AZ484" s="318"/>
      <c r="BA484" s="318"/>
      <c r="BB484" s="318"/>
      <c r="BC484" s="318"/>
      <c r="BD484" s="318"/>
      <c r="BE484" s="318"/>
      <c r="BF484" s="318"/>
      <c r="BG484" s="318"/>
      <c r="BH484" s="318"/>
      <c r="BI484" s="318"/>
      <c r="BJ484" s="318"/>
      <c r="BK484" s="318"/>
      <c r="BL484" s="318"/>
      <c r="BM484" s="318"/>
      <c r="BN484" s="318"/>
      <c r="BO484" s="318"/>
      <c r="BP484" s="318"/>
      <c r="BQ484" s="318"/>
      <c r="BR484" s="318"/>
      <c r="BS484" s="318"/>
      <c r="BT484" s="318"/>
      <c r="BU484" s="318"/>
      <c r="BV484" s="318"/>
      <c r="BW484" s="318"/>
      <c r="BX484" s="318"/>
      <c r="BY484" s="318"/>
      <c r="BZ484" s="318"/>
      <c r="CA484" s="318"/>
      <c r="CB484" s="318"/>
      <c r="CC484" s="318"/>
      <c r="CD484" s="318"/>
    </row>
    <row r="485" spans="1:82" s="5" customFormat="1" x14ac:dyDescent="0.35">
      <c r="B485" s="70"/>
      <c r="C485" s="318"/>
      <c r="D485" s="318"/>
      <c r="E485" s="318"/>
      <c r="F485" s="318"/>
      <c r="G485" s="318"/>
      <c r="H485" s="318"/>
      <c r="I485" s="318"/>
      <c r="J485" s="318"/>
      <c r="K485" s="318"/>
      <c r="L485" s="318"/>
      <c r="M485" s="318"/>
      <c r="N485" s="318"/>
      <c r="O485" s="318"/>
      <c r="P485" s="318"/>
      <c r="Q485" s="318"/>
      <c r="R485" s="572"/>
      <c r="S485" s="572"/>
      <c r="T485" s="572"/>
      <c r="U485" s="572"/>
      <c r="V485" s="572"/>
      <c r="W485" s="572"/>
      <c r="X485" s="572"/>
      <c r="Y485" s="572"/>
      <c r="Z485" s="572"/>
      <c r="AA485" s="318"/>
      <c r="AB485" s="318"/>
      <c r="AC485" s="318"/>
      <c r="AD485" s="318"/>
      <c r="AE485" s="318"/>
      <c r="AF485" s="318"/>
      <c r="AG485" s="318"/>
      <c r="AH485" s="318"/>
      <c r="AI485" s="318"/>
      <c r="AJ485" s="318"/>
      <c r="AK485" s="318"/>
      <c r="AL485" s="318"/>
      <c r="AM485" s="318"/>
      <c r="AN485" s="318"/>
      <c r="AO485" s="318"/>
      <c r="AP485" s="318"/>
      <c r="AQ485" s="318"/>
      <c r="AR485" s="318"/>
      <c r="AS485" s="318"/>
      <c r="AT485" s="318"/>
      <c r="AU485" s="318"/>
      <c r="AV485" s="318"/>
      <c r="AW485" s="318"/>
      <c r="AX485" s="318"/>
      <c r="AY485" s="318"/>
      <c r="AZ485" s="318"/>
      <c r="BA485" s="318"/>
      <c r="BB485" s="318"/>
      <c r="BC485" s="318"/>
      <c r="BD485" s="318"/>
      <c r="BE485" s="318"/>
      <c r="BF485" s="318"/>
      <c r="BG485" s="318"/>
      <c r="BH485" s="318"/>
      <c r="BI485" s="318"/>
      <c r="BJ485" s="318"/>
      <c r="BK485" s="318"/>
      <c r="BL485" s="318"/>
      <c r="BM485" s="318"/>
      <c r="BN485" s="318"/>
      <c r="BO485" s="318"/>
      <c r="BP485" s="318"/>
      <c r="BQ485" s="318"/>
      <c r="BR485" s="318"/>
      <c r="BS485" s="318"/>
      <c r="BT485" s="318"/>
      <c r="BU485" s="318"/>
      <c r="BV485" s="318"/>
      <c r="BW485" s="318"/>
      <c r="BX485" s="318"/>
      <c r="BY485" s="318"/>
      <c r="BZ485" s="318"/>
      <c r="CA485" s="318"/>
      <c r="CB485" s="318"/>
      <c r="CC485" s="318"/>
      <c r="CD485" s="318"/>
    </row>
    <row r="486" spans="1:82" s="5" customFormat="1" x14ac:dyDescent="0.35">
      <c r="B486" s="444" t="s">
        <v>252</v>
      </c>
      <c r="C486" s="375"/>
      <c r="D486" s="375"/>
      <c r="E486" s="375"/>
      <c r="F486" s="375"/>
      <c r="G486" s="375"/>
      <c r="H486" s="375"/>
      <c r="I486" s="375"/>
      <c r="J486" s="375"/>
      <c r="K486" s="375"/>
      <c r="L486" s="375"/>
      <c r="M486" s="375"/>
      <c r="N486" s="375"/>
      <c r="O486" s="375"/>
      <c r="P486" s="375"/>
      <c r="Q486" s="375"/>
      <c r="R486" s="375"/>
      <c r="S486" s="375"/>
      <c r="T486" s="375"/>
      <c r="U486" s="375"/>
      <c r="V486" s="375"/>
      <c r="W486" s="375"/>
      <c r="X486" s="375"/>
      <c r="Y486" s="375"/>
      <c r="Z486" s="375"/>
      <c r="AA486" s="375"/>
      <c r="AB486" s="375"/>
      <c r="AC486" s="375"/>
      <c r="AD486" s="375"/>
      <c r="AE486" s="375"/>
      <c r="AF486" s="375"/>
      <c r="AG486" s="375"/>
      <c r="AH486" s="375"/>
      <c r="AI486" s="375"/>
      <c r="AJ486" s="375"/>
      <c r="AK486" s="375"/>
      <c r="AL486" s="375"/>
      <c r="AM486" s="375"/>
      <c r="AN486" s="375"/>
      <c r="AO486" s="375"/>
      <c r="AP486" s="375"/>
      <c r="AQ486" s="375"/>
      <c r="AR486" s="375"/>
      <c r="AS486" s="375"/>
      <c r="AT486" s="375"/>
      <c r="AU486" s="375"/>
      <c r="AV486" s="375"/>
      <c r="AW486" s="375"/>
      <c r="AX486" s="375"/>
      <c r="AY486" s="375"/>
      <c r="AZ486" s="375"/>
      <c r="BA486" s="375"/>
      <c r="BB486" s="375"/>
      <c r="BC486" s="375"/>
      <c r="BD486" s="375"/>
      <c r="BE486" s="375"/>
      <c r="BF486" s="375"/>
      <c r="BG486" s="375"/>
      <c r="BH486" s="375"/>
      <c r="BI486" s="375"/>
      <c r="BJ486" s="375"/>
      <c r="BK486" s="375"/>
      <c r="BL486" s="375"/>
      <c r="BM486" s="375"/>
      <c r="BN486" s="375"/>
      <c r="BO486" s="375"/>
      <c r="BP486" s="375"/>
      <c r="BQ486" s="375"/>
      <c r="BR486" s="375"/>
      <c r="BS486" s="375"/>
      <c r="BT486" s="375"/>
      <c r="BU486" s="375"/>
      <c r="BV486" s="375"/>
      <c r="BW486" s="375"/>
      <c r="BX486" s="375"/>
      <c r="BY486" s="375"/>
      <c r="BZ486" s="375"/>
      <c r="CA486" s="375"/>
      <c r="CB486" s="375"/>
      <c r="CC486" s="375"/>
      <c r="CD486" s="375"/>
    </row>
    <row r="487" spans="1:82" s="5" customFormat="1" x14ac:dyDescent="0.35">
      <c r="B487" s="70" t="s">
        <v>106</v>
      </c>
      <c r="C487" s="69"/>
      <c r="D487" s="69"/>
      <c r="E487" s="69"/>
      <c r="F487" s="69"/>
      <c r="G487" s="69"/>
      <c r="H487" s="69"/>
      <c r="I487" s="295"/>
      <c r="J487" s="295"/>
      <c r="K487" s="295"/>
      <c r="L487" s="295"/>
      <c r="M487" s="295"/>
      <c r="N487" s="295"/>
      <c r="O487" s="295"/>
      <c r="P487" s="295"/>
      <c r="Q487" s="475"/>
      <c r="R487" s="475"/>
      <c r="S487" s="475"/>
      <c r="T487" s="475"/>
      <c r="U487" s="475"/>
      <c r="V487" s="475"/>
      <c r="W487" s="475"/>
      <c r="X487" s="475"/>
      <c r="Y487" s="475"/>
      <c r="Z487" s="475"/>
      <c r="AA487" s="475"/>
      <c r="AB487" s="475"/>
      <c r="AC487" s="475"/>
      <c r="AD487" s="295"/>
      <c r="AE487" s="476"/>
      <c r="AF487" s="476"/>
      <c r="AG487" s="476"/>
      <c r="AH487" s="476"/>
      <c r="AI487" s="476"/>
      <c r="AJ487" s="476"/>
      <c r="AK487" s="171"/>
      <c r="AL487" s="171"/>
      <c r="AM487" s="9"/>
      <c r="AN487" s="171"/>
      <c r="AO487" s="171"/>
    </row>
    <row r="488" spans="1:82" s="5" customFormat="1" x14ac:dyDescent="0.35">
      <c r="A488" s="5" t="s">
        <v>229</v>
      </c>
      <c r="B488" s="69" t="s">
        <v>247</v>
      </c>
      <c r="C488" s="69"/>
      <c r="D488" s="69"/>
      <c r="E488" s="69"/>
      <c r="F488" s="69"/>
      <c r="G488" s="69"/>
      <c r="H488" s="69"/>
      <c r="I488" s="295"/>
      <c r="J488" s="295"/>
      <c r="K488" s="295"/>
      <c r="L488" s="295"/>
      <c r="M488" s="295"/>
      <c r="N488" s="295"/>
      <c r="O488" s="295"/>
      <c r="P488" s="295"/>
      <c r="Q488" s="475"/>
      <c r="R488" s="576">
        <v>9065</v>
      </c>
      <c r="S488" s="575">
        <f>T488+S$662</f>
        <v>19465</v>
      </c>
      <c r="T488" s="575">
        <f>U488+T$662</f>
        <v>15189</v>
      </c>
      <c r="U488" s="575">
        <f>V488+U$662</f>
        <v>11188</v>
      </c>
      <c r="V488" s="576">
        <v>7864</v>
      </c>
      <c r="W488" s="575">
        <f>X488+W$662</f>
        <v>17732</v>
      </c>
      <c r="X488" s="575">
        <f>Y488+X$662</f>
        <v>13674</v>
      </c>
      <c r="Y488" s="575">
        <f>Z488+Y$662</f>
        <v>9656</v>
      </c>
      <c r="Z488" s="576">
        <v>7773</v>
      </c>
      <c r="AA488" s="575">
        <f t="shared" ref="AA488:BF488" si="1835">Z488-AA$668</f>
        <v>7773</v>
      </c>
      <c r="AB488" s="575">
        <f t="shared" si="1835"/>
        <v>7394</v>
      </c>
      <c r="AC488" s="575">
        <f t="shared" si="1835"/>
        <v>6850</v>
      </c>
      <c r="AD488" s="575">
        <f t="shared" si="1835"/>
        <v>6850</v>
      </c>
      <c r="AE488" s="575">
        <f t="shared" si="1835"/>
        <v>6850</v>
      </c>
      <c r="AF488" s="575">
        <f t="shared" si="1835"/>
        <v>6850</v>
      </c>
      <c r="AG488" s="575">
        <f t="shared" si="1835"/>
        <v>6850</v>
      </c>
      <c r="AH488" s="575">
        <f t="shared" si="1835"/>
        <v>6850</v>
      </c>
      <c r="AI488" s="575">
        <f t="shared" si="1835"/>
        <v>6850</v>
      </c>
      <c r="AJ488" s="575">
        <f t="shared" si="1835"/>
        <v>6850</v>
      </c>
      <c r="AK488" s="575">
        <f t="shared" si="1835"/>
        <v>6850</v>
      </c>
      <c r="AL488" s="575">
        <f t="shared" si="1835"/>
        <v>6850</v>
      </c>
      <c r="AM488" s="575">
        <f t="shared" si="1835"/>
        <v>6850</v>
      </c>
      <c r="AN488" s="575">
        <f t="shared" si="1835"/>
        <v>6850</v>
      </c>
      <c r="AO488" s="575">
        <f t="shared" si="1835"/>
        <v>6850</v>
      </c>
      <c r="AP488" s="575">
        <f t="shared" si="1835"/>
        <v>6850</v>
      </c>
      <c r="AQ488" s="575">
        <f t="shared" si="1835"/>
        <v>6850</v>
      </c>
      <c r="AR488" s="575">
        <f t="shared" si="1835"/>
        <v>6850</v>
      </c>
      <c r="AS488" s="575">
        <f t="shared" si="1835"/>
        <v>6850</v>
      </c>
      <c r="AT488" s="575">
        <f t="shared" si="1835"/>
        <v>6850</v>
      </c>
      <c r="AU488" s="575">
        <f t="shared" si="1835"/>
        <v>6850</v>
      </c>
      <c r="AV488" s="575">
        <f t="shared" si="1835"/>
        <v>6850</v>
      </c>
      <c r="AW488" s="575">
        <f t="shared" si="1835"/>
        <v>6850</v>
      </c>
      <c r="AX488" s="575">
        <f t="shared" si="1835"/>
        <v>6850</v>
      </c>
      <c r="AY488" s="575">
        <f t="shared" si="1835"/>
        <v>6850</v>
      </c>
      <c r="AZ488" s="575">
        <f t="shared" si="1835"/>
        <v>6850</v>
      </c>
      <c r="BA488" s="575">
        <f t="shared" si="1835"/>
        <v>6850</v>
      </c>
      <c r="BB488" s="575">
        <f t="shared" si="1835"/>
        <v>6850</v>
      </c>
      <c r="BC488" s="575">
        <f t="shared" si="1835"/>
        <v>6850</v>
      </c>
      <c r="BD488" s="575">
        <f t="shared" si="1835"/>
        <v>6850</v>
      </c>
      <c r="BE488" s="575">
        <f t="shared" si="1835"/>
        <v>6850</v>
      </c>
      <c r="BF488" s="575">
        <f t="shared" si="1835"/>
        <v>6850</v>
      </c>
      <c r="BG488" s="575">
        <f t="shared" ref="BG488:CD488" si="1836">BF488-BG$668</f>
        <v>6850</v>
      </c>
      <c r="BH488" s="575">
        <f t="shared" si="1836"/>
        <v>6850</v>
      </c>
      <c r="BI488" s="575">
        <f t="shared" si="1836"/>
        <v>6850</v>
      </c>
      <c r="BJ488" s="575">
        <f t="shared" si="1836"/>
        <v>6850</v>
      </c>
      <c r="BK488" s="575">
        <f t="shared" si="1836"/>
        <v>6850</v>
      </c>
      <c r="BL488" s="575">
        <f t="shared" si="1836"/>
        <v>6850</v>
      </c>
      <c r="BM488" s="575">
        <f t="shared" si="1836"/>
        <v>6850</v>
      </c>
      <c r="BN488" s="575">
        <f t="shared" si="1836"/>
        <v>6850</v>
      </c>
      <c r="BO488" s="575">
        <f t="shared" si="1836"/>
        <v>6850</v>
      </c>
      <c r="BP488" s="575">
        <f t="shared" si="1836"/>
        <v>6850</v>
      </c>
      <c r="BQ488" s="575">
        <f t="shared" si="1836"/>
        <v>6850</v>
      </c>
      <c r="BR488" s="575">
        <f t="shared" si="1836"/>
        <v>6850</v>
      </c>
      <c r="BS488" s="575">
        <f t="shared" si="1836"/>
        <v>6850</v>
      </c>
      <c r="BT488" s="575">
        <f t="shared" si="1836"/>
        <v>6850</v>
      </c>
      <c r="BU488" s="575">
        <f t="shared" si="1836"/>
        <v>6850</v>
      </c>
      <c r="BV488" s="575">
        <f t="shared" si="1836"/>
        <v>6850</v>
      </c>
      <c r="BW488" s="575">
        <f t="shared" si="1836"/>
        <v>6850</v>
      </c>
      <c r="BX488" s="575">
        <f t="shared" si="1836"/>
        <v>6850</v>
      </c>
      <c r="BY488" s="575">
        <f t="shared" si="1836"/>
        <v>6850</v>
      </c>
      <c r="BZ488" s="575">
        <f t="shared" si="1836"/>
        <v>6850</v>
      </c>
      <c r="CA488" s="575">
        <f t="shared" si="1836"/>
        <v>6850</v>
      </c>
      <c r="CB488" s="575">
        <f t="shared" si="1836"/>
        <v>6850</v>
      </c>
      <c r="CC488" s="575">
        <f t="shared" si="1836"/>
        <v>6850</v>
      </c>
      <c r="CD488" s="575">
        <f t="shared" si="1836"/>
        <v>6850</v>
      </c>
    </row>
    <row r="489" spans="1:82" s="5" customFormat="1" x14ac:dyDescent="0.35">
      <c r="A489" s="5" t="s">
        <v>230</v>
      </c>
      <c r="B489" s="69" t="s">
        <v>227</v>
      </c>
      <c r="C489" s="69"/>
      <c r="D489" s="69"/>
      <c r="E489" s="69"/>
      <c r="F489" s="69"/>
      <c r="G489" s="69"/>
      <c r="H489" s="69"/>
      <c r="I489" s="295"/>
      <c r="J489" s="295"/>
      <c r="K489" s="295"/>
      <c r="L489" s="295"/>
      <c r="M489" s="295"/>
      <c r="N489" s="295"/>
      <c r="O489" s="295"/>
      <c r="P489" s="295"/>
      <c r="Q489" s="475"/>
      <c r="R489" s="578">
        <v>1.2</v>
      </c>
      <c r="S489" s="577">
        <f t="shared" ref="S489:U489" si="1837">T489</f>
        <v>0.7</v>
      </c>
      <c r="T489" s="577">
        <f t="shared" si="1837"/>
        <v>0.7</v>
      </c>
      <c r="U489" s="577">
        <f t="shared" si="1837"/>
        <v>0.7</v>
      </c>
      <c r="V489" s="578">
        <v>0.7</v>
      </c>
      <c r="W489" s="577">
        <f t="shared" ref="W489:Y489" si="1838">X489</f>
        <v>0.7</v>
      </c>
      <c r="X489" s="577">
        <f t="shared" si="1838"/>
        <v>0.7</v>
      </c>
      <c r="Y489" s="577">
        <f t="shared" si="1838"/>
        <v>0.7</v>
      </c>
      <c r="Z489" s="578">
        <v>0.7</v>
      </c>
      <c r="AA489" s="577">
        <f t="shared" ref="AA489:BF489" si="1839">IF(AA488&gt;0,AA490/AA488*g_troz,0)</f>
        <v>0.72026576920108065</v>
      </c>
      <c r="AB489" s="577">
        <f t="shared" si="1839"/>
        <v>0.74804024480483589</v>
      </c>
      <c r="AC489" s="577">
        <f t="shared" si="1839"/>
        <v>0.79196715183751198</v>
      </c>
      <c r="AD489" s="577">
        <f t="shared" si="1839"/>
        <v>0.79196715183751198</v>
      </c>
      <c r="AE489" s="577">
        <f t="shared" si="1839"/>
        <v>0.79196715183751198</v>
      </c>
      <c r="AF489" s="577">
        <f t="shared" si="1839"/>
        <v>0.79196715183751198</v>
      </c>
      <c r="AG489" s="577">
        <f t="shared" si="1839"/>
        <v>0.79196715183751198</v>
      </c>
      <c r="AH489" s="577">
        <f t="shared" si="1839"/>
        <v>0.79196715183751198</v>
      </c>
      <c r="AI489" s="577">
        <f t="shared" si="1839"/>
        <v>0.79196715183751198</v>
      </c>
      <c r="AJ489" s="577">
        <f t="shared" si="1839"/>
        <v>0.79196715183751198</v>
      </c>
      <c r="AK489" s="577">
        <f t="shared" si="1839"/>
        <v>0.79196715183751198</v>
      </c>
      <c r="AL489" s="577">
        <f t="shared" si="1839"/>
        <v>0.79196715183751198</v>
      </c>
      <c r="AM489" s="577">
        <f t="shared" si="1839"/>
        <v>0.79196715183751198</v>
      </c>
      <c r="AN489" s="577">
        <f t="shared" si="1839"/>
        <v>0.79196715183751198</v>
      </c>
      <c r="AO489" s="577">
        <f t="shared" si="1839"/>
        <v>0.79196715183751198</v>
      </c>
      <c r="AP489" s="577">
        <f t="shared" si="1839"/>
        <v>0.79196715183751198</v>
      </c>
      <c r="AQ489" s="577">
        <f t="shared" si="1839"/>
        <v>0.79196715183751198</v>
      </c>
      <c r="AR489" s="577">
        <f t="shared" si="1839"/>
        <v>0.79196715183751198</v>
      </c>
      <c r="AS489" s="577">
        <f t="shared" si="1839"/>
        <v>0.79196715183751198</v>
      </c>
      <c r="AT489" s="577">
        <f t="shared" si="1839"/>
        <v>0.79196715183751198</v>
      </c>
      <c r="AU489" s="577">
        <f t="shared" si="1839"/>
        <v>0.79196715183751198</v>
      </c>
      <c r="AV489" s="577">
        <f t="shared" si="1839"/>
        <v>0.79196715183751198</v>
      </c>
      <c r="AW489" s="577">
        <f t="shared" si="1839"/>
        <v>0.79196715183751198</v>
      </c>
      <c r="AX489" s="577">
        <f t="shared" si="1839"/>
        <v>0.79196715183751198</v>
      </c>
      <c r="AY489" s="577">
        <f t="shared" si="1839"/>
        <v>0.79196715183751198</v>
      </c>
      <c r="AZ489" s="577">
        <f t="shared" si="1839"/>
        <v>0.79196715183751198</v>
      </c>
      <c r="BA489" s="577">
        <f t="shared" si="1839"/>
        <v>0.79196715183751198</v>
      </c>
      <c r="BB489" s="577">
        <f t="shared" si="1839"/>
        <v>0.79196715183751198</v>
      </c>
      <c r="BC489" s="577">
        <f t="shared" si="1839"/>
        <v>0.79196715183751198</v>
      </c>
      <c r="BD489" s="577">
        <f t="shared" si="1839"/>
        <v>0.79196715183751198</v>
      </c>
      <c r="BE489" s="577">
        <f t="shared" si="1839"/>
        <v>0.79196715183751198</v>
      </c>
      <c r="BF489" s="577">
        <f t="shared" si="1839"/>
        <v>0.79196715183751198</v>
      </c>
      <c r="BG489" s="577">
        <f t="shared" ref="BG489:CD489" si="1840">IF(BG488&gt;0,BG490/BG488*g_troz,0)</f>
        <v>0.79196715183751198</v>
      </c>
      <c r="BH489" s="577">
        <f t="shared" si="1840"/>
        <v>0.79196715183751198</v>
      </c>
      <c r="BI489" s="577">
        <f t="shared" si="1840"/>
        <v>0.79196715183751198</v>
      </c>
      <c r="BJ489" s="577">
        <f t="shared" si="1840"/>
        <v>0.79196715183751198</v>
      </c>
      <c r="BK489" s="577">
        <f t="shared" si="1840"/>
        <v>0.79196715183751198</v>
      </c>
      <c r="BL489" s="577">
        <f t="shared" si="1840"/>
        <v>0.79196715183751198</v>
      </c>
      <c r="BM489" s="577">
        <f t="shared" si="1840"/>
        <v>0.79196715183751198</v>
      </c>
      <c r="BN489" s="577">
        <f t="shared" si="1840"/>
        <v>0.79196715183751198</v>
      </c>
      <c r="BO489" s="577">
        <f t="shared" si="1840"/>
        <v>0.79196715183751198</v>
      </c>
      <c r="BP489" s="577">
        <f t="shared" si="1840"/>
        <v>0.79196715183751198</v>
      </c>
      <c r="BQ489" s="577">
        <f t="shared" si="1840"/>
        <v>0.79196715183751198</v>
      </c>
      <c r="BR489" s="577">
        <f t="shared" si="1840"/>
        <v>0.79196715183751198</v>
      </c>
      <c r="BS489" s="577">
        <f t="shared" si="1840"/>
        <v>0.79196715183751198</v>
      </c>
      <c r="BT489" s="577">
        <f t="shared" si="1840"/>
        <v>0.79196715183751198</v>
      </c>
      <c r="BU489" s="577">
        <f t="shared" si="1840"/>
        <v>0.79196715183751198</v>
      </c>
      <c r="BV489" s="577">
        <f t="shared" si="1840"/>
        <v>0.79196715183751198</v>
      </c>
      <c r="BW489" s="577">
        <f t="shared" si="1840"/>
        <v>0.79196715183751198</v>
      </c>
      <c r="BX489" s="577">
        <f t="shared" si="1840"/>
        <v>0.79196715183751198</v>
      </c>
      <c r="BY489" s="577">
        <f t="shared" si="1840"/>
        <v>0.79196715183751198</v>
      </c>
      <c r="BZ489" s="577">
        <f t="shared" si="1840"/>
        <v>0.79196715183751198</v>
      </c>
      <c r="CA489" s="577">
        <f t="shared" si="1840"/>
        <v>0.79196715183751198</v>
      </c>
      <c r="CB489" s="577">
        <f t="shared" si="1840"/>
        <v>0.79196715183751198</v>
      </c>
      <c r="CC489" s="577">
        <f t="shared" si="1840"/>
        <v>0.79196715183751198</v>
      </c>
      <c r="CD489" s="577">
        <f t="shared" si="1840"/>
        <v>0.79196715183751198</v>
      </c>
    </row>
    <row r="490" spans="1:82" s="5" customFormat="1" x14ac:dyDescent="0.35">
      <c r="A490" s="5" t="s">
        <v>231</v>
      </c>
      <c r="B490" s="69" t="s">
        <v>228</v>
      </c>
      <c r="C490" s="69"/>
      <c r="D490" s="69"/>
      <c r="E490" s="69"/>
      <c r="F490" s="69"/>
      <c r="G490" s="69"/>
      <c r="H490" s="69"/>
      <c r="I490" s="295"/>
      <c r="J490" s="295"/>
      <c r="K490" s="295"/>
      <c r="L490" s="295"/>
      <c r="M490" s="295"/>
      <c r="N490" s="295"/>
      <c r="O490" s="295"/>
      <c r="P490" s="295"/>
      <c r="Q490" s="475"/>
      <c r="R490" s="576">
        <v>344</v>
      </c>
      <c r="S490" s="575">
        <f>S488*S489/g_troz</f>
        <v>438.06999737084055</v>
      </c>
      <c r="T490" s="575">
        <f>T488*T489/g_troz</f>
        <v>341.83638274162325</v>
      </c>
      <c r="U490" s="575">
        <f>U488*U489/g_troz</f>
        <v>251.79178682686688</v>
      </c>
      <c r="V490" s="576">
        <v>182</v>
      </c>
      <c r="W490" s="575">
        <f>W488*W489/g_troz</f>
        <v>399.06792670843794</v>
      </c>
      <c r="X490" s="575">
        <f>X488*X489/g_troz</f>
        <v>307.74051600559329</v>
      </c>
      <c r="Y490" s="575">
        <f>Y488*Y489/g_troz</f>
        <v>217.31332620667024</v>
      </c>
      <c r="Z490" s="576">
        <v>180</v>
      </c>
      <c r="AA490" s="575">
        <f>Z490-(AA$535/1000/AA$531)</f>
        <v>180</v>
      </c>
      <c r="AB490" s="575">
        <f t="shared" ref="AB490:CD490" si="1841">AA490-(AB$535/1000/AB$531)</f>
        <v>177.82608695652175</v>
      </c>
      <c r="AC490" s="575">
        <f t="shared" si="1841"/>
        <v>174.41699604743084</v>
      </c>
      <c r="AD490" s="575">
        <f t="shared" si="1841"/>
        <v>174.41699604743084</v>
      </c>
      <c r="AE490" s="575">
        <f t="shared" si="1841"/>
        <v>174.41699604743084</v>
      </c>
      <c r="AF490" s="575">
        <f t="shared" si="1841"/>
        <v>174.41699604743084</v>
      </c>
      <c r="AG490" s="575">
        <f t="shared" si="1841"/>
        <v>174.41699604743084</v>
      </c>
      <c r="AH490" s="575">
        <f t="shared" si="1841"/>
        <v>174.41699604743084</v>
      </c>
      <c r="AI490" s="575">
        <f t="shared" si="1841"/>
        <v>174.41699604743084</v>
      </c>
      <c r="AJ490" s="575">
        <f t="shared" si="1841"/>
        <v>174.41699604743084</v>
      </c>
      <c r="AK490" s="575">
        <f t="shared" si="1841"/>
        <v>174.41699604743084</v>
      </c>
      <c r="AL490" s="575">
        <f t="shared" si="1841"/>
        <v>174.41699604743084</v>
      </c>
      <c r="AM490" s="575">
        <f t="shared" si="1841"/>
        <v>174.41699604743084</v>
      </c>
      <c r="AN490" s="575">
        <f t="shared" si="1841"/>
        <v>174.41699604743084</v>
      </c>
      <c r="AO490" s="575">
        <f t="shared" si="1841"/>
        <v>174.41699604743084</v>
      </c>
      <c r="AP490" s="575">
        <f t="shared" si="1841"/>
        <v>174.41699604743084</v>
      </c>
      <c r="AQ490" s="575">
        <f t="shared" si="1841"/>
        <v>174.41699604743084</v>
      </c>
      <c r="AR490" s="575">
        <f t="shared" si="1841"/>
        <v>174.41699604743084</v>
      </c>
      <c r="AS490" s="575">
        <f t="shared" si="1841"/>
        <v>174.41699604743084</v>
      </c>
      <c r="AT490" s="575">
        <f t="shared" si="1841"/>
        <v>174.41699604743084</v>
      </c>
      <c r="AU490" s="575">
        <f t="shared" si="1841"/>
        <v>174.41699604743084</v>
      </c>
      <c r="AV490" s="575">
        <f t="shared" si="1841"/>
        <v>174.41699604743084</v>
      </c>
      <c r="AW490" s="575">
        <f t="shared" si="1841"/>
        <v>174.41699604743084</v>
      </c>
      <c r="AX490" s="575">
        <f t="shared" si="1841"/>
        <v>174.41699604743084</v>
      </c>
      <c r="AY490" s="575">
        <f t="shared" si="1841"/>
        <v>174.41699604743084</v>
      </c>
      <c r="AZ490" s="575">
        <f t="shared" si="1841"/>
        <v>174.41699604743084</v>
      </c>
      <c r="BA490" s="575">
        <f t="shared" si="1841"/>
        <v>174.41699604743084</v>
      </c>
      <c r="BB490" s="575">
        <f t="shared" si="1841"/>
        <v>174.41699604743084</v>
      </c>
      <c r="BC490" s="575">
        <f t="shared" si="1841"/>
        <v>174.41699604743084</v>
      </c>
      <c r="BD490" s="575">
        <f t="shared" si="1841"/>
        <v>174.41699604743084</v>
      </c>
      <c r="BE490" s="575">
        <f t="shared" si="1841"/>
        <v>174.41699604743084</v>
      </c>
      <c r="BF490" s="575">
        <f t="shared" si="1841"/>
        <v>174.41699604743084</v>
      </c>
      <c r="BG490" s="575">
        <f t="shared" si="1841"/>
        <v>174.41699604743084</v>
      </c>
      <c r="BH490" s="575">
        <f t="shared" si="1841"/>
        <v>174.41699604743084</v>
      </c>
      <c r="BI490" s="575">
        <f t="shared" si="1841"/>
        <v>174.41699604743084</v>
      </c>
      <c r="BJ490" s="575">
        <f t="shared" si="1841"/>
        <v>174.41699604743084</v>
      </c>
      <c r="BK490" s="575">
        <f t="shared" si="1841"/>
        <v>174.41699604743084</v>
      </c>
      <c r="BL490" s="575">
        <f t="shared" si="1841"/>
        <v>174.41699604743084</v>
      </c>
      <c r="BM490" s="575">
        <f t="shared" si="1841"/>
        <v>174.41699604743084</v>
      </c>
      <c r="BN490" s="575">
        <f t="shared" si="1841"/>
        <v>174.41699604743084</v>
      </c>
      <c r="BO490" s="575">
        <f t="shared" si="1841"/>
        <v>174.41699604743084</v>
      </c>
      <c r="BP490" s="575">
        <f t="shared" si="1841"/>
        <v>174.41699604743084</v>
      </c>
      <c r="BQ490" s="575">
        <f t="shared" si="1841"/>
        <v>174.41699604743084</v>
      </c>
      <c r="BR490" s="575">
        <f t="shared" si="1841"/>
        <v>174.41699604743084</v>
      </c>
      <c r="BS490" s="575">
        <f t="shared" si="1841"/>
        <v>174.41699604743084</v>
      </c>
      <c r="BT490" s="575">
        <f t="shared" si="1841"/>
        <v>174.41699604743084</v>
      </c>
      <c r="BU490" s="575">
        <f t="shared" si="1841"/>
        <v>174.41699604743084</v>
      </c>
      <c r="BV490" s="575">
        <f t="shared" si="1841"/>
        <v>174.41699604743084</v>
      </c>
      <c r="BW490" s="575">
        <f t="shared" si="1841"/>
        <v>174.41699604743084</v>
      </c>
      <c r="BX490" s="575">
        <f t="shared" si="1841"/>
        <v>174.41699604743084</v>
      </c>
      <c r="BY490" s="575">
        <f t="shared" si="1841"/>
        <v>174.41699604743084</v>
      </c>
      <c r="BZ490" s="575">
        <f t="shared" si="1841"/>
        <v>174.41699604743084</v>
      </c>
      <c r="CA490" s="575">
        <f t="shared" si="1841"/>
        <v>174.41699604743084</v>
      </c>
      <c r="CB490" s="575">
        <f t="shared" si="1841"/>
        <v>174.41699604743084</v>
      </c>
      <c r="CC490" s="575">
        <f t="shared" si="1841"/>
        <v>174.41699604743084</v>
      </c>
      <c r="CD490" s="575">
        <f t="shared" si="1841"/>
        <v>174.41699604743084</v>
      </c>
    </row>
    <row r="491" spans="1:82" s="5" customFormat="1" x14ac:dyDescent="0.35">
      <c r="B491" s="444"/>
      <c r="C491" s="375"/>
      <c r="D491" s="375"/>
      <c r="E491" s="375"/>
      <c r="F491" s="375"/>
      <c r="G491" s="375"/>
      <c r="H491" s="375"/>
      <c r="I491" s="375"/>
      <c r="J491" s="375"/>
      <c r="K491" s="375"/>
      <c r="L491" s="375"/>
      <c r="M491" s="375"/>
      <c r="N491" s="375"/>
      <c r="O491" s="375"/>
      <c r="P491" s="375"/>
      <c r="Q491" s="375"/>
      <c r="R491" s="573"/>
      <c r="S491" s="573"/>
      <c r="T491" s="573"/>
      <c r="U491" s="573"/>
      <c r="V491" s="573"/>
      <c r="W491" s="573"/>
      <c r="X491" s="573"/>
      <c r="Y491" s="573"/>
      <c r="Z491" s="573"/>
      <c r="AA491" s="375"/>
      <c r="AB491" s="375"/>
      <c r="AC491" s="375"/>
      <c r="AD491" s="375"/>
      <c r="AE491" s="375"/>
      <c r="AF491" s="375"/>
      <c r="AG491" s="375"/>
      <c r="AH491" s="375"/>
      <c r="AI491" s="375"/>
      <c r="AJ491" s="375"/>
      <c r="AK491" s="375"/>
      <c r="AL491" s="375"/>
      <c r="AM491" s="375"/>
      <c r="AN491" s="375"/>
      <c r="AO491" s="375"/>
      <c r="AP491" s="375"/>
      <c r="AQ491" s="375"/>
      <c r="AR491" s="375"/>
      <c r="AS491" s="375"/>
      <c r="AT491" s="375"/>
      <c r="AU491" s="375"/>
      <c r="AV491" s="375"/>
      <c r="AW491" s="375"/>
      <c r="AX491" s="375"/>
      <c r="AY491" s="375"/>
      <c r="AZ491" s="375"/>
      <c r="BA491" s="375"/>
      <c r="BB491" s="375"/>
      <c r="BC491" s="375"/>
      <c r="BD491" s="375"/>
      <c r="BE491" s="375"/>
      <c r="BF491" s="375"/>
      <c r="BG491" s="375"/>
      <c r="BH491" s="375"/>
      <c r="BI491" s="375"/>
      <c r="BJ491" s="375"/>
      <c r="BK491" s="375"/>
      <c r="BL491" s="375"/>
      <c r="BM491" s="375"/>
      <c r="BN491" s="375"/>
      <c r="BO491" s="375"/>
      <c r="BP491" s="375"/>
      <c r="BQ491" s="375"/>
      <c r="BR491" s="375"/>
      <c r="BS491" s="375"/>
      <c r="BT491" s="375"/>
      <c r="BU491" s="375"/>
      <c r="BV491" s="375"/>
      <c r="BW491" s="375"/>
      <c r="BX491" s="375"/>
      <c r="BY491" s="375"/>
      <c r="BZ491" s="375"/>
      <c r="CA491" s="375"/>
      <c r="CB491" s="375"/>
      <c r="CC491" s="375"/>
      <c r="CD491" s="375"/>
    </row>
    <row r="492" spans="1:82" s="5" customFormat="1" x14ac:dyDescent="0.35">
      <c r="B492" s="70" t="s">
        <v>246</v>
      </c>
      <c r="C492" s="69"/>
      <c r="D492" s="69"/>
      <c r="E492" s="69"/>
      <c r="F492" s="69"/>
      <c r="G492" s="69"/>
      <c r="H492" s="69"/>
      <c r="I492" s="295"/>
      <c r="J492" s="295"/>
      <c r="K492" s="295"/>
      <c r="L492" s="295"/>
      <c r="M492" s="295"/>
      <c r="N492" s="295"/>
      <c r="O492" s="295"/>
      <c r="P492" s="295"/>
      <c r="Q492" s="475"/>
      <c r="R492" s="570"/>
      <c r="S492" s="475"/>
      <c r="T492" s="475"/>
      <c r="U492" s="475"/>
      <c r="V492" s="570"/>
      <c r="W492" s="475"/>
      <c r="X492" s="475"/>
      <c r="Y492" s="475"/>
      <c r="Z492" s="570"/>
      <c r="AA492" s="110"/>
      <c r="AB492" s="110"/>
      <c r="AC492" s="110"/>
      <c r="AD492" s="110"/>
      <c r="AE492" s="110"/>
      <c r="AF492" s="110"/>
      <c r="AG492" s="110"/>
      <c r="AH492" s="110"/>
      <c r="AI492" s="110"/>
      <c r="AJ492" s="110"/>
      <c r="AK492" s="110"/>
      <c r="AL492" s="110"/>
      <c r="AM492" s="110"/>
      <c r="AN492" s="110"/>
      <c r="AO492" s="110"/>
      <c r="AP492" s="110"/>
      <c r="AQ492" s="110"/>
      <c r="AR492" s="110"/>
      <c r="AS492" s="110"/>
      <c r="AT492" s="110"/>
      <c r="AU492" s="110"/>
      <c r="AV492" s="110"/>
      <c r="AW492" s="110"/>
      <c r="AX492" s="110"/>
      <c r="AY492" s="110"/>
      <c r="AZ492" s="110"/>
      <c r="BA492" s="110"/>
      <c r="BB492" s="110"/>
      <c r="BC492" s="110"/>
      <c r="BD492" s="110"/>
      <c r="BE492" s="110"/>
      <c r="BF492" s="110"/>
      <c r="BG492" s="110"/>
      <c r="BH492" s="110"/>
      <c r="BI492" s="110"/>
      <c r="BJ492" s="110"/>
      <c r="BK492" s="110"/>
      <c r="BL492" s="110"/>
      <c r="BM492" s="110"/>
      <c r="BN492" s="110"/>
      <c r="BO492" s="110"/>
      <c r="BP492" s="110"/>
      <c r="BQ492" s="110"/>
      <c r="BR492" s="110"/>
      <c r="BS492" s="110"/>
      <c r="BT492" s="110"/>
      <c r="BU492" s="110"/>
      <c r="BV492" s="110"/>
      <c r="BW492" s="110"/>
      <c r="BX492" s="110"/>
      <c r="BY492" s="110"/>
      <c r="BZ492" s="110"/>
      <c r="CA492" s="110"/>
      <c r="CB492" s="110"/>
      <c r="CC492" s="110"/>
      <c r="CD492" s="110"/>
    </row>
    <row r="493" spans="1:82" s="5" customFormat="1" x14ac:dyDescent="0.35">
      <c r="A493" s="5" t="s">
        <v>229</v>
      </c>
      <c r="B493" s="69" t="s">
        <v>245</v>
      </c>
      <c r="C493" s="69"/>
      <c r="D493" s="69"/>
      <c r="E493" s="69"/>
      <c r="F493" s="69"/>
      <c r="G493" s="69"/>
      <c r="H493" s="69"/>
      <c r="I493" s="295"/>
      <c r="J493" s="295"/>
      <c r="K493" s="295"/>
      <c r="L493" s="295"/>
      <c r="M493" s="295"/>
      <c r="N493" s="295"/>
      <c r="O493" s="295"/>
      <c r="P493" s="295"/>
      <c r="Q493" s="475"/>
      <c r="R493" s="576">
        <v>9605</v>
      </c>
      <c r="S493" s="575">
        <f>T493+S$662</f>
        <v>30180</v>
      </c>
      <c r="T493" s="575">
        <f>U493+T$662</f>
        <v>25904</v>
      </c>
      <c r="U493" s="575">
        <f>V493+U$662</f>
        <v>21903</v>
      </c>
      <c r="V493" s="576">
        <v>18579</v>
      </c>
      <c r="W493" s="575">
        <f>X493+W$662</f>
        <v>28252</v>
      </c>
      <c r="X493" s="575">
        <f>Y493+X$662</f>
        <v>24194</v>
      </c>
      <c r="Y493" s="575">
        <f>Z493+Y$662</f>
        <v>20176</v>
      </c>
      <c r="Z493" s="576">
        <v>18293</v>
      </c>
      <c r="AA493" s="575">
        <f t="shared" ref="AA493:BF493" si="1842">Z493-AA$668</f>
        <v>18293</v>
      </c>
      <c r="AB493" s="575">
        <f t="shared" si="1842"/>
        <v>17914</v>
      </c>
      <c r="AC493" s="575">
        <f t="shared" si="1842"/>
        <v>17370</v>
      </c>
      <c r="AD493" s="575">
        <f t="shared" si="1842"/>
        <v>17370</v>
      </c>
      <c r="AE493" s="575">
        <f t="shared" si="1842"/>
        <v>17370</v>
      </c>
      <c r="AF493" s="575">
        <f t="shared" si="1842"/>
        <v>17370</v>
      </c>
      <c r="AG493" s="575">
        <f t="shared" si="1842"/>
        <v>17370</v>
      </c>
      <c r="AH493" s="575">
        <f t="shared" si="1842"/>
        <v>17370</v>
      </c>
      <c r="AI493" s="575">
        <f t="shared" si="1842"/>
        <v>17370</v>
      </c>
      <c r="AJ493" s="575">
        <f t="shared" si="1842"/>
        <v>17370</v>
      </c>
      <c r="AK493" s="575">
        <f t="shared" si="1842"/>
        <v>17370</v>
      </c>
      <c r="AL493" s="575">
        <f t="shared" si="1842"/>
        <v>17370</v>
      </c>
      <c r="AM493" s="575">
        <f t="shared" si="1842"/>
        <v>17370</v>
      </c>
      <c r="AN493" s="575">
        <f t="shared" si="1842"/>
        <v>17370</v>
      </c>
      <c r="AO493" s="575">
        <f t="shared" si="1842"/>
        <v>17370</v>
      </c>
      <c r="AP493" s="575">
        <f t="shared" si="1842"/>
        <v>17370</v>
      </c>
      <c r="AQ493" s="575">
        <f t="shared" si="1842"/>
        <v>17370</v>
      </c>
      <c r="AR493" s="575">
        <f t="shared" si="1842"/>
        <v>17370</v>
      </c>
      <c r="AS493" s="575">
        <f t="shared" si="1842"/>
        <v>17370</v>
      </c>
      <c r="AT493" s="575">
        <f t="shared" si="1842"/>
        <v>17370</v>
      </c>
      <c r="AU493" s="575">
        <f t="shared" si="1842"/>
        <v>17370</v>
      </c>
      <c r="AV493" s="575">
        <f t="shared" si="1842"/>
        <v>17370</v>
      </c>
      <c r="AW493" s="575">
        <f t="shared" si="1842"/>
        <v>17370</v>
      </c>
      <c r="AX493" s="575">
        <f t="shared" si="1842"/>
        <v>17370</v>
      </c>
      <c r="AY493" s="575">
        <f t="shared" si="1842"/>
        <v>17370</v>
      </c>
      <c r="AZ493" s="575">
        <f t="shared" si="1842"/>
        <v>17370</v>
      </c>
      <c r="BA493" s="575">
        <f t="shared" si="1842"/>
        <v>17370</v>
      </c>
      <c r="BB493" s="575">
        <f t="shared" si="1842"/>
        <v>17370</v>
      </c>
      <c r="BC493" s="575">
        <f t="shared" si="1842"/>
        <v>17370</v>
      </c>
      <c r="BD493" s="575">
        <f t="shared" si="1842"/>
        <v>17370</v>
      </c>
      <c r="BE493" s="575">
        <f t="shared" si="1842"/>
        <v>17370</v>
      </c>
      <c r="BF493" s="575">
        <f t="shared" si="1842"/>
        <v>17370</v>
      </c>
      <c r="BG493" s="575">
        <f t="shared" ref="BG493:CD493" si="1843">BF493-BG$668</f>
        <v>17370</v>
      </c>
      <c r="BH493" s="575">
        <f t="shared" si="1843"/>
        <v>17370</v>
      </c>
      <c r="BI493" s="575">
        <f t="shared" si="1843"/>
        <v>17370</v>
      </c>
      <c r="BJ493" s="575">
        <f t="shared" si="1843"/>
        <v>17370</v>
      </c>
      <c r="BK493" s="575">
        <f t="shared" si="1843"/>
        <v>17370</v>
      </c>
      <c r="BL493" s="575">
        <f t="shared" si="1843"/>
        <v>17370</v>
      </c>
      <c r="BM493" s="575">
        <f t="shared" si="1843"/>
        <v>17370</v>
      </c>
      <c r="BN493" s="575">
        <f t="shared" si="1843"/>
        <v>17370</v>
      </c>
      <c r="BO493" s="575">
        <f t="shared" si="1843"/>
        <v>17370</v>
      </c>
      <c r="BP493" s="575">
        <f t="shared" si="1843"/>
        <v>17370</v>
      </c>
      <c r="BQ493" s="575">
        <f t="shared" si="1843"/>
        <v>17370</v>
      </c>
      <c r="BR493" s="575">
        <f t="shared" si="1843"/>
        <v>17370</v>
      </c>
      <c r="BS493" s="575">
        <f t="shared" si="1843"/>
        <v>17370</v>
      </c>
      <c r="BT493" s="575">
        <f t="shared" si="1843"/>
        <v>17370</v>
      </c>
      <c r="BU493" s="575">
        <f t="shared" si="1843"/>
        <v>17370</v>
      </c>
      <c r="BV493" s="575">
        <f t="shared" si="1843"/>
        <v>17370</v>
      </c>
      <c r="BW493" s="575">
        <f t="shared" si="1843"/>
        <v>17370</v>
      </c>
      <c r="BX493" s="575">
        <f t="shared" si="1843"/>
        <v>17370</v>
      </c>
      <c r="BY493" s="575">
        <f t="shared" si="1843"/>
        <v>17370</v>
      </c>
      <c r="BZ493" s="575">
        <f t="shared" si="1843"/>
        <v>17370</v>
      </c>
      <c r="CA493" s="575">
        <f t="shared" si="1843"/>
        <v>17370</v>
      </c>
      <c r="CB493" s="575">
        <f t="shared" si="1843"/>
        <v>17370</v>
      </c>
      <c r="CC493" s="575">
        <f t="shared" si="1843"/>
        <v>17370</v>
      </c>
      <c r="CD493" s="575">
        <f t="shared" si="1843"/>
        <v>17370</v>
      </c>
    </row>
    <row r="494" spans="1:82" s="5" customFormat="1" x14ac:dyDescent="0.35">
      <c r="A494" s="5" t="s">
        <v>230</v>
      </c>
      <c r="B494" s="69" t="s">
        <v>227</v>
      </c>
      <c r="C494" s="69"/>
      <c r="D494" s="69"/>
      <c r="E494" s="69"/>
      <c r="F494" s="69"/>
      <c r="G494" s="69"/>
      <c r="H494" s="69"/>
      <c r="I494" s="295"/>
      <c r="J494" s="295"/>
      <c r="K494" s="295"/>
      <c r="L494" s="295"/>
      <c r="M494" s="295"/>
      <c r="N494" s="295"/>
      <c r="O494" s="295"/>
      <c r="P494" s="295"/>
      <c r="Q494" s="475"/>
      <c r="R494" s="578">
        <v>2.2000000000000002</v>
      </c>
      <c r="S494" s="577">
        <f t="shared" ref="S494:U494" si="1844">T494</f>
        <v>2</v>
      </c>
      <c r="T494" s="577">
        <f t="shared" si="1844"/>
        <v>2</v>
      </c>
      <c r="U494" s="577">
        <f t="shared" si="1844"/>
        <v>2</v>
      </c>
      <c r="V494" s="578">
        <v>2</v>
      </c>
      <c r="W494" s="577">
        <f t="shared" ref="W494:Y494" si="1845">X494</f>
        <v>2</v>
      </c>
      <c r="X494" s="577">
        <f t="shared" si="1845"/>
        <v>2</v>
      </c>
      <c r="Y494" s="577">
        <f t="shared" si="1845"/>
        <v>2</v>
      </c>
      <c r="Z494" s="578">
        <v>2</v>
      </c>
      <c r="AA494" s="577">
        <f t="shared" ref="AA494:BF494" si="1846">IF(AA493&gt;0,AA495/AA493*g_troz,0)</f>
        <v>1.9808424245339744</v>
      </c>
      <c r="AB494" s="577">
        <f t="shared" si="1846"/>
        <v>2.0189758969569587</v>
      </c>
      <c r="AC494" s="577">
        <f t="shared" si="1846"/>
        <v>2.0761024546970037</v>
      </c>
      <c r="AD494" s="577">
        <f t="shared" si="1846"/>
        <v>2.0761024546970037</v>
      </c>
      <c r="AE494" s="577">
        <f t="shared" si="1846"/>
        <v>2.0761024546970037</v>
      </c>
      <c r="AF494" s="577">
        <f t="shared" si="1846"/>
        <v>2.0761024546970037</v>
      </c>
      <c r="AG494" s="577">
        <f t="shared" si="1846"/>
        <v>2.0761024546970037</v>
      </c>
      <c r="AH494" s="577">
        <f t="shared" si="1846"/>
        <v>2.0761024546970037</v>
      </c>
      <c r="AI494" s="577">
        <f t="shared" si="1846"/>
        <v>2.0761024546970037</v>
      </c>
      <c r="AJ494" s="577">
        <f t="shared" si="1846"/>
        <v>2.0761024546970037</v>
      </c>
      <c r="AK494" s="577">
        <f t="shared" si="1846"/>
        <v>2.0761024546970037</v>
      </c>
      <c r="AL494" s="577">
        <f t="shared" si="1846"/>
        <v>2.0761024546970037</v>
      </c>
      <c r="AM494" s="577">
        <f t="shared" si="1846"/>
        <v>2.0761024546970037</v>
      </c>
      <c r="AN494" s="577">
        <f t="shared" si="1846"/>
        <v>2.0761024546970037</v>
      </c>
      <c r="AO494" s="577">
        <f t="shared" si="1846"/>
        <v>2.0761024546970037</v>
      </c>
      <c r="AP494" s="577">
        <f t="shared" si="1846"/>
        <v>2.0761024546970037</v>
      </c>
      <c r="AQ494" s="577">
        <f t="shared" si="1846"/>
        <v>2.0761024546970037</v>
      </c>
      <c r="AR494" s="577">
        <f t="shared" si="1846"/>
        <v>2.0761024546970037</v>
      </c>
      <c r="AS494" s="577">
        <f t="shared" si="1846"/>
        <v>2.0761024546970037</v>
      </c>
      <c r="AT494" s="577">
        <f t="shared" si="1846"/>
        <v>2.0761024546970037</v>
      </c>
      <c r="AU494" s="577">
        <f t="shared" si="1846"/>
        <v>2.0761024546970037</v>
      </c>
      <c r="AV494" s="577">
        <f t="shared" si="1846"/>
        <v>2.0761024546970037</v>
      </c>
      <c r="AW494" s="577">
        <f t="shared" si="1846"/>
        <v>2.0761024546970037</v>
      </c>
      <c r="AX494" s="577">
        <f t="shared" si="1846"/>
        <v>2.0761024546970037</v>
      </c>
      <c r="AY494" s="577">
        <f t="shared" si="1846"/>
        <v>2.0761024546970037</v>
      </c>
      <c r="AZ494" s="577">
        <f t="shared" si="1846"/>
        <v>2.0761024546970037</v>
      </c>
      <c r="BA494" s="577">
        <f t="shared" si="1846"/>
        <v>2.0761024546970037</v>
      </c>
      <c r="BB494" s="577">
        <f t="shared" si="1846"/>
        <v>2.0761024546970037</v>
      </c>
      <c r="BC494" s="577">
        <f t="shared" si="1846"/>
        <v>2.0761024546970037</v>
      </c>
      <c r="BD494" s="577">
        <f t="shared" si="1846"/>
        <v>2.0761024546970037</v>
      </c>
      <c r="BE494" s="577">
        <f t="shared" si="1846"/>
        <v>2.0761024546970037</v>
      </c>
      <c r="BF494" s="577">
        <f t="shared" si="1846"/>
        <v>2.0761024546970037</v>
      </c>
      <c r="BG494" s="577">
        <f t="shared" ref="BG494:CD494" si="1847">IF(BG493&gt;0,BG495/BG493*g_troz,0)</f>
        <v>2.0761024546970037</v>
      </c>
      <c r="BH494" s="577">
        <f t="shared" si="1847"/>
        <v>2.0761024546970037</v>
      </c>
      <c r="BI494" s="577">
        <f t="shared" si="1847"/>
        <v>2.0761024546970037</v>
      </c>
      <c r="BJ494" s="577">
        <f t="shared" si="1847"/>
        <v>2.0761024546970037</v>
      </c>
      <c r="BK494" s="577">
        <f t="shared" si="1847"/>
        <v>2.0761024546970037</v>
      </c>
      <c r="BL494" s="577">
        <f t="shared" si="1847"/>
        <v>2.0761024546970037</v>
      </c>
      <c r="BM494" s="577">
        <f t="shared" si="1847"/>
        <v>2.0761024546970037</v>
      </c>
      <c r="BN494" s="577">
        <f t="shared" si="1847"/>
        <v>2.0761024546970037</v>
      </c>
      <c r="BO494" s="577">
        <f t="shared" si="1847"/>
        <v>2.0761024546970037</v>
      </c>
      <c r="BP494" s="577">
        <f t="shared" si="1847"/>
        <v>2.0761024546970037</v>
      </c>
      <c r="BQ494" s="577">
        <f t="shared" si="1847"/>
        <v>2.0761024546970037</v>
      </c>
      <c r="BR494" s="577">
        <f t="shared" si="1847"/>
        <v>2.0761024546970037</v>
      </c>
      <c r="BS494" s="577">
        <f t="shared" si="1847"/>
        <v>2.0761024546970037</v>
      </c>
      <c r="BT494" s="577">
        <f t="shared" si="1847"/>
        <v>2.0761024546970037</v>
      </c>
      <c r="BU494" s="577">
        <f t="shared" si="1847"/>
        <v>2.0761024546970037</v>
      </c>
      <c r="BV494" s="577">
        <f t="shared" si="1847"/>
        <v>2.0761024546970037</v>
      </c>
      <c r="BW494" s="577">
        <f t="shared" si="1847"/>
        <v>2.0761024546970037</v>
      </c>
      <c r="BX494" s="577">
        <f t="shared" si="1847"/>
        <v>2.0761024546970037</v>
      </c>
      <c r="BY494" s="577">
        <f t="shared" si="1847"/>
        <v>2.0761024546970037</v>
      </c>
      <c r="BZ494" s="577">
        <f t="shared" si="1847"/>
        <v>2.0761024546970037</v>
      </c>
      <c r="CA494" s="577">
        <f t="shared" si="1847"/>
        <v>2.0761024546970037</v>
      </c>
      <c r="CB494" s="577">
        <f t="shared" si="1847"/>
        <v>2.0761024546970037</v>
      </c>
      <c r="CC494" s="577">
        <f t="shared" si="1847"/>
        <v>2.0761024546970037</v>
      </c>
      <c r="CD494" s="577">
        <f t="shared" si="1847"/>
        <v>2.0761024546970037</v>
      </c>
    </row>
    <row r="495" spans="1:82" s="5" customFormat="1" x14ac:dyDescent="0.35">
      <c r="A495" s="5" t="s">
        <v>231</v>
      </c>
      <c r="B495" s="69" t="s">
        <v>228</v>
      </c>
      <c r="C495" s="69"/>
      <c r="D495" s="69"/>
      <c r="E495" s="69"/>
      <c r="F495" s="69"/>
      <c r="G495" s="69"/>
      <c r="H495" s="69"/>
      <c r="I495" s="295"/>
      <c r="J495" s="295"/>
      <c r="K495" s="295"/>
      <c r="L495" s="295"/>
      <c r="M495" s="295"/>
      <c r="N495" s="295"/>
      <c r="O495" s="295"/>
      <c r="P495" s="295"/>
      <c r="Q495" s="475"/>
      <c r="R495" s="576">
        <v>680</v>
      </c>
      <c r="S495" s="575">
        <f>S493*S494/g_troz</f>
        <v>1940.6190628823849</v>
      </c>
      <c r="T495" s="575">
        <f>T493*T494/g_troz</f>
        <v>1665.6658782274785</v>
      </c>
      <c r="U495" s="575">
        <f>U493*U494/g_troz</f>
        <v>1408.3956041853173</v>
      </c>
      <c r="V495" s="576">
        <v>1172</v>
      </c>
      <c r="W495" s="575">
        <f>W493*W494/g_troz</f>
        <v>1816.6457841137556</v>
      </c>
      <c r="X495" s="575">
        <f>X493*X494/g_troz</f>
        <v>1555.7103249627708</v>
      </c>
      <c r="Y495" s="575">
        <f>Y493*Y494/g_troz</f>
        <v>1297.3469255372763</v>
      </c>
      <c r="Z495" s="576">
        <v>1165</v>
      </c>
      <c r="AA495" s="575">
        <f>Z495-(AA$535/1000/AA$531)</f>
        <v>1165</v>
      </c>
      <c r="AB495" s="575">
        <f t="shared" ref="AB495:CD495" si="1848">AA495-(AB$535/1000/AB$531)</f>
        <v>1162.8260869565217</v>
      </c>
      <c r="AC495" s="575">
        <f t="shared" si="1848"/>
        <v>1159.4169960474308</v>
      </c>
      <c r="AD495" s="575">
        <f t="shared" si="1848"/>
        <v>1159.4169960474308</v>
      </c>
      <c r="AE495" s="575">
        <f t="shared" si="1848"/>
        <v>1159.4169960474308</v>
      </c>
      <c r="AF495" s="575">
        <f t="shared" si="1848"/>
        <v>1159.4169960474308</v>
      </c>
      <c r="AG495" s="575">
        <f t="shared" si="1848"/>
        <v>1159.4169960474308</v>
      </c>
      <c r="AH495" s="575">
        <f t="shared" si="1848"/>
        <v>1159.4169960474308</v>
      </c>
      <c r="AI495" s="575">
        <f t="shared" si="1848"/>
        <v>1159.4169960474308</v>
      </c>
      <c r="AJ495" s="575">
        <f t="shared" si="1848"/>
        <v>1159.4169960474308</v>
      </c>
      <c r="AK495" s="575">
        <f t="shared" si="1848"/>
        <v>1159.4169960474308</v>
      </c>
      <c r="AL495" s="575">
        <f t="shared" si="1848"/>
        <v>1159.4169960474308</v>
      </c>
      <c r="AM495" s="575">
        <f t="shared" si="1848"/>
        <v>1159.4169960474308</v>
      </c>
      <c r="AN495" s="575">
        <f t="shared" si="1848"/>
        <v>1159.4169960474308</v>
      </c>
      <c r="AO495" s="575">
        <f t="shared" si="1848"/>
        <v>1159.4169960474308</v>
      </c>
      <c r="AP495" s="575">
        <f t="shared" si="1848"/>
        <v>1159.4169960474308</v>
      </c>
      <c r="AQ495" s="575">
        <f t="shared" si="1848"/>
        <v>1159.4169960474308</v>
      </c>
      <c r="AR495" s="575">
        <f t="shared" si="1848"/>
        <v>1159.4169960474308</v>
      </c>
      <c r="AS495" s="575">
        <f t="shared" si="1848"/>
        <v>1159.4169960474308</v>
      </c>
      <c r="AT495" s="575">
        <f t="shared" si="1848"/>
        <v>1159.4169960474308</v>
      </c>
      <c r="AU495" s="575">
        <f t="shared" si="1848"/>
        <v>1159.4169960474308</v>
      </c>
      <c r="AV495" s="575">
        <f t="shared" si="1848"/>
        <v>1159.4169960474308</v>
      </c>
      <c r="AW495" s="575">
        <f t="shared" si="1848"/>
        <v>1159.4169960474308</v>
      </c>
      <c r="AX495" s="575">
        <f t="shared" si="1848"/>
        <v>1159.4169960474308</v>
      </c>
      <c r="AY495" s="575">
        <f t="shared" si="1848"/>
        <v>1159.4169960474308</v>
      </c>
      <c r="AZ495" s="575">
        <f t="shared" si="1848"/>
        <v>1159.4169960474308</v>
      </c>
      <c r="BA495" s="575">
        <f t="shared" si="1848"/>
        <v>1159.4169960474308</v>
      </c>
      <c r="BB495" s="575">
        <f t="shared" si="1848"/>
        <v>1159.4169960474308</v>
      </c>
      <c r="BC495" s="575">
        <f t="shared" si="1848"/>
        <v>1159.4169960474308</v>
      </c>
      <c r="BD495" s="575">
        <f t="shared" si="1848"/>
        <v>1159.4169960474308</v>
      </c>
      <c r="BE495" s="575">
        <f t="shared" si="1848"/>
        <v>1159.4169960474308</v>
      </c>
      <c r="BF495" s="575">
        <f t="shared" si="1848"/>
        <v>1159.4169960474308</v>
      </c>
      <c r="BG495" s="575">
        <f t="shared" si="1848"/>
        <v>1159.4169960474308</v>
      </c>
      <c r="BH495" s="575">
        <f t="shared" si="1848"/>
        <v>1159.4169960474308</v>
      </c>
      <c r="BI495" s="575">
        <f t="shared" si="1848"/>
        <v>1159.4169960474308</v>
      </c>
      <c r="BJ495" s="575">
        <f t="shared" si="1848"/>
        <v>1159.4169960474308</v>
      </c>
      <c r="BK495" s="575">
        <f t="shared" si="1848"/>
        <v>1159.4169960474308</v>
      </c>
      <c r="BL495" s="575">
        <f t="shared" si="1848"/>
        <v>1159.4169960474308</v>
      </c>
      <c r="BM495" s="575">
        <f t="shared" si="1848"/>
        <v>1159.4169960474308</v>
      </c>
      <c r="BN495" s="575">
        <f t="shared" si="1848"/>
        <v>1159.4169960474308</v>
      </c>
      <c r="BO495" s="575">
        <f t="shared" si="1848"/>
        <v>1159.4169960474308</v>
      </c>
      <c r="BP495" s="575">
        <f t="shared" si="1848"/>
        <v>1159.4169960474308</v>
      </c>
      <c r="BQ495" s="575">
        <f t="shared" si="1848"/>
        <v>1159.4169960474308</v>
      </c>
      <c r="BR495" s="575">
        <f t="shared" si="1848"/>
        <v>1159.4169960474308</v>
      </c>
      <c r="BS495" s="575">
        <f t="shared" si="1848"/>
        <v>1159.4169960474308</v>
      </c>
      <c r="BT495" s="575">
        <f t="shared" si="1848"/>
        <v>1159.4169960474308</v>
      </c>
      <c r="BU495" s="575">
        <f t="shared" si="1848"/>
        <v>1159.4169960474308</v>
      </c>
      <c r="BV495" s="575">
        <f t="shared" si="1848"/>
        <v>1159.4169960474308</v>
      </c>
      <c r="BW495" s="575">
        <f t="shared" si="1848"/>
        <v>1159.4169960474308</v>
      </c>
      <c r="BX495" s="575">
        <f t="shared" si="1848"/>
        <v>1159.4169960474308</v>
      </c>
      <c r="BY495" s="575">
        <f t="shared" si="1848"/>
        <v>1159.4169960474308</v>
      </c>
      <c r="BZ495" s="575">
        <f t="shared" si="1848"/>
        <v>1159.4169960474308</v>
      </c>
      <c r="CA495" s="575">
        <f t="shared" si="1848"/>
        <v>1159.4169960474308</v>
      </c>
      <c r="CB495" s="575">
        <f t="shared" si="1848"/>
        <v>1159.4169960474308</v>
      </c>
      <c r="CC495" s="575">
        <f t="shared" si="1848"/>
        <v>1159.4169960474308</v>
      </c>
      <c r="CD495" s="575">
        <f t="shared" si="1848"/>
        <v>1159.4169960474308</v>
      </c>
    </row>
    <row r="496" spans="1:82" s="5" customFormat="1" x14ac:dyDescent="0.35">
      <c r="B496" s="69"/>
      <c r="C496" s="69"/>
      <c r="D496" s="69"/>
      <c r="E496" s="69"/>
      <c r="F496" s="69"/>
      <c r="G496" s="69"/>
      <c r="H496" s="69"/>
      <c r="I496" s="295"/>
      <c r="J496" s="295"/>
      <c r="K496" s="295"/>
      <c r="L496" s="295"/>
      <c r="M496" s="295"/>
      <c r="N496" s="295"/>
      <c r="O496" s="295"/>
      <c r="P496" s="295"/>
      <c r="Q496" s="475"/>
      <c r="R496" s="570"/>
      <c r="S496" s="475"/>
      <c r="T496" s="475"/>
      <c r="U496" s="475"/>
      <c r="V496" s="570"/>
      <c r="W496" s="475"/>
      <c r="X496" s="475"/>
      <c r="Y496" s="475"/>
      <c r="Z496" s="570"/>
      <c r="AA496" s="110"/>
      <c r="AB496" s="110"/>
      <c r="AC496" s="110"/>
      <c r="AD496" s="110"/>
      <c r="AE496" s="110"/>
      <c r="AF496" s="110"/>
      <c r="AG496" s="110"/>
      <c r="AH496" s="110"/>
      <c r="AI496" s="110"/>
      <c r="AJ496" s="110"/>
      <c r="AK496" s="110"/>
      <c r="AL496" s="110"/>
      <c r="AM496" s="110"/>
      <c r="AN496" s="110"/>
      <c r="AO496" s="110"/>
      <c r="AP496" s="110"/>
      <c r="AQ496" s="110"/>
      <c r="AR496" s="110"/>
      <c r="AS496" s="110"/>
      <c r="AT496" s="110"/>
      <c r="AU496" s="110"/>
      <c r="AV496" s="110"/>
      <c r="AW496" s="110"/>
      <c r="AX496" s="110"/>
      <c r="AY496" s="110"/>
      <c r="AZ496" s="110"/>
      <c r="BA496" s="110"/>
      <c r="BB496" s="110"/>
      <c r="BC496" s="110"/>
      <c r="BD496" s="110"/>
      <c r="BE496" s="110"/>
      <c r="BF496" s="110"/>
      <c r="BG496" s="110"/>
      <c r="BH496" s="110"/>
      <c r="BI496" s="110"/>
      <c r="BJ496" s="110"/>
      <c r="BK496" s="110"/>
      <c r="BL496" s="110"/>
      <c r="BM496" s="110"/>
      <c r="BN496" s="110"/>
      <c r="BO496" s="110"/>
      <c r="BP496" s="110"/>
      <c r="BQ496" s="110"/>
      <c r="BR496" s="110"/>
      <c r="BS496" s="110"/>
      <c r="BT496" s="110"/>
      <c r="BU496" s="110"/>
      <c r="BV496" s="110"/>
      <c r="BW496" s="110"/>
      <c r="BX496" s="110"/>
      <c r="BY496" s="110"/>
      <c r="BZ496" s="110"/>
      <c r="CA496" s="110"/>
      <c r="CB496" s="110"/>
      <c r="CC496" s="110"/>
      <c r="CD496" s="110"/>
    </row>
    <row r="497" spans="1:82" s="5" customFormat="1" x14ac:dyDescent="0.35">
      <c r="B497" s="70" t="s">
        <v>244</v>
      </c>
      <c r="C497" s="69"/>
      <c r="D497" s="69"/>
      <c r="E497" s="69"/>
      <c r="F497" s="69"/>
      <c r="G497" s="69"/>
      <c r="H497" s="69"/>
      <c r="I497" s="295"/>
      <c r="J497" s="295"/>
      <c r="K497" s="295"/>
      <c r="L497" s="295"/>
      <c r="M497" s="295"/>
      <c r="N497" s="295"/>
      <c r="O497" s="295"/>
      <c r="P497" s="295"/>
      <c r="Q497" s="475"/>
      <c r="R497" s="570"/>
      <c r="S497" s="475"/>
      <c r="T497" s="475"/>
      <c r="U497" s="475"/>
      <c r="V497" s="570"/>
      <c r="W497" s="475"/>
      <c r="X497" s="475"/>
      <c r="Y497" s="475"/>
      <c r="Z497" s="570"/>
      <c r="AA497" s="110"/>
      <c r="AB497" s="110"/>
      <c r="AC497" s="110"/>
      <c r="AD497" s="110"/>
      <c r="AE497" s="110"/>
      <c r="AF497" s="110"/>
      <c r="AG497" s="110"/>
      <c r="AH497" s="110"/>
      <c r="AI497" s="110"/>
      <c r="AJ497" s="110"/>
      <c r="AK497" s="110"/>
      <c r="AL497" s="110"/>
      <c r="AM497" s="110"/>
      <c r="AN497" s="110"/>
      <c r="AO497" s="110"/>
      <c r="AP497" s="110"/>
      <c r="AQ497" s="110"/>
      <c r="AR497" s="110"/>
      <c r="AS497" s="110"/>
      <c r="AT497" s="110"/>
      <c r="AU497" s="110"/>
      <c r="AV497" s="110"/>
      <c r="AW497" s="110"/>
      <c r="AX497" s="110"/>
      <c r="AY497" s="110"/>
      <c r="AZ497" s="110"/>
      <c r="BA497" s="110"/>
      <c r="BB497" s="110"/>
      <c r="BC497" s="110"/>
      <c r="BD497" s="110"/>
      <c r="BE497" s="110"/>
      <c r="BF497" s="110"/>
      <c r="BG497" s="110"/>
      <c r="BH497" s="110"/>
      <c r="BI497" s="110"/>
      <c r="BJ497" s="110"/>
      <c r="BK497" s="110"/>
      <c r="BL497" s="110"/>
      <c r="BM497" s="110"/>
      <c r="BN497" s="110"/>
      <c r="BO497" s="110"/>
      <c r="BP497" s="110"/>
      <c r="BQ497" s="110"/>
      <c r="BR497" s="110"/>
      <c r="BS497" s="110"/>
      <c r="BT497" s="110"/>
      <c r="BU497" s="110"/>
      <c r="BV497" s="110"/>
      <c r="BW497" s="110"/>
      <c r="BX497" s="110"/>
      <c r="BY497" s="110"/>
      <c r="BZ497" s="110"/>
      <c r="CA497" s="110"/>
      <c r="CB497" s="110"/>
      <c r="CC497" s="110"/>
      <c r="CD497" s="110"/>
    </row>
    <row r="498" spans="1:82" s="5" customFormat="1" x14ac:dyDescent="0.35">
      <c r="A498" s="5" t="s">
        <v>229</v>
      </c>
      <c r="B498" s="69" t="s">
        <v>243</v>
      </c>
      <c r="C498" s="69"/>
      <c r="D498" s="69"/>
      <c r="E498" s="69"/>
      <c r="F498" s="69"/>
      <c r="G498" s="69"/>
      <c r="H498" s="69"/>
      <c r="I498" s="295"/>
      <c r="J498" s="295"/>
      <c r="K498" s="295"/>
      <c r="L498" s="295"/>
      <c r="M498" s="295"/>
      <c r="N498" s="295"/>
      <c r="O498" s="295"/>
      <c r="P498" s="295"/>
      <c r="Q498" s="475"/>
      <c r="R498" s="571"/>
      <c r="S498" s="475"/>
      <c r="T498" s="475"/>
      <c r="U498" s="475"/>
      <c r="V498" s="571"/>
      <c r="W498" s="475"/>
      <c r="X498" s="475"/>
      <c r="Y498" s="475"/>
      <c r="Z498" s="576">
        <v>74</v>
      </c>
      <c r="AA498" s="575">
        <f t="shared" ref="AA498:BF498" si="1849">Z498-AA$668</f>
        <v>74</v>
      </c>
      <c r="AB498" s="575">
        <f t="shared" si="1849"/>
        <v>-305</v>
      </c>
      <c r="AC498" s="575">
        <f t="shared" si="1849"/>
        <v>-849</v>
      </c>
      <c r="AD498" s="575">
        <f t="shared" si="1849"/>
        <v>-849</v>
      </c>
      <c r="AE498" s="575">
        <f t="shared" si="1849"/>
        <v>-849</v>
      </c>
      <c r="AF498" s="575">
        <f t="shared" si="1849"/>
        <v>-849</v>
      </c>
      <c r="AG498" s="575">
        <f t="shared" si="1849"/>
        <v>-849</v>
      </c>
      <c r="AH498" s="575">
        <f t="shared" si="1849"/>
        <v>-849</v>
      </c>
      <c r="AI498" s="575">
        <f t="shared" si="1849"/>
        <v>-849</v>
      </c>
      <c r="AJ498" s="575">
        <f t="shared" si="1849"/>
        <v>-849</v>
      </c>
      <c r="AK498" s="575">
        <f t="shared" si="1849"/>
        <v>-849</v>
      </c>
      <c r="AL498" s="575">
        <f t="shared" si="1849"/>
        <v>-849</v>
      </c>
      <c r="AM498" s="575">
        <f t="shared" si="1849"/>
        <v>-849</v>
      </c>
      <c r="AN498" s="575">
        <f t="shared" si="1849"/>
        <v>-849</v>
      </c>
      <c r="AO498" s="575">
        <f t="shared" si="1849"/>
        <v>-849</v>
      </c>
      <c r="AP498" s="575">
        <f t="shared" si="1849"/>
        <v>-849</v>
      </c>
      <c r="AQ498" s="575">
        <f t="shared" si="1849"/>
        <v>-849</v>
      </c>
      <c r="AR498" s="575">
        <f t="shared" si="1849"/>
        <v>-849</v>
      </c>
      <c r="AS498" s="575">
        <f t="shared" si="1849"/>
        <v>-849</v>
      </c>
      <c r="AT498" s="575">
        <f t="shared" si="1849"/>
        <v>-849</v>
      </c>
      <c r="AU498" s="575">
        <f t="shared" si="1849"/>
        <v>-849</v>
      </c>
      <c r="AV498" s="575">
        <f t="shared" si="1849"/>
        <v>-849</v>
      </c>
      <c r="AW498" s="575">
        <f t="shared" si="1849"/>
        <v>-849</v>
      </c>
      <c r="AX498" s="575">
        <f t="shared" si="1849"/>
        <v>-849</v>
      </c>
      <c r="AY498" s="575">
        <f t="shared" si="1849"/>
        <v>-849</v>
      </c>
      <c r="AZ498" s="575">
        <f t="shared" si="1849"/>
        <v>-849</v>
      </c>
      <c r="BA498" s="575">
        <f t="shared" si="1849"/>
        <v>-849</v>
      </c>
      <c r="BB498" s="575">
        <f t="shared" si="1849"/>
        <v>-849</v>
      </c>
      <c r="BC498" s="575">
        <f t="shared" si="1849"/>
        <v>-849</v>
      </c>
      <c r="BD498" s="575">
        <f t="shared" si="1849"/>
        <v>-849</v>
      </c>
      <c r="BE498" s="575">
        <f t="shared" si="1849"/>
        <v>-849</v>
      </c>
      <c r="BF498" s="575">
        <f t="shared" si="1849"/>
        <v>-849</v>
      </c>
      <c r="BG498" s="575">
        <f t="shared" ref="BG498:CD498" si="1850">BF498-BG$668</f>
        <v>-849</v>
      </c>
      <c r="BH498" s="575">
        <f t="shared" si="1850"/>
        <v>-849</v>
      </c>
      <c r="BI498" s="575">
        <f t="shared" si="1850"/>
        <v>-849</v>
      </c>
      <c r="BJ498" s="575">
        <f t="shared" si="1850"/>
        <v>-849</v>
      </c>
      <c r="BK498" s="575">
        <f t="shared" si="1850"/>
        <v>-849</v>
      </c>
      <c r="BL498" s="575">
        <f t="shared" si="1850"/>
        <v>-849</v>
      </c>
      <c r="BM498" s="575">
        <f t="shared" si="1850"/>
        <v>-849</v>
      </c>
      <c r="BN498" s="575">
        <f t="shared" si="1850"/>
        <v>-849</v>
      </c>
      <c r="BO498" s="575">
        <f t="shared" si="1850"/>
        <v>-849</v>
      </c>
      <c r="BP498" s="575">
        <f t="shared" si="1850"/>
        <v>-849</v>
      </c>
      <c r="BQ498" s="575">
        <f t="shared" si="1850"/>
        <v>-849</v>
      </c>
      <c r="BR498" s="575">
        <f t="shared" si="1850"/>
        <v>-849</v>
      </c>
      <c r="BS498" s="575">
        <f t="shared" si="1850"/>
        <v>-849</v>
      </c>
      <c r="BT498" s="575">
        <f t="shared" si="1850"/>
        <v>-849</v>
      </c>
      <c r="BU498" s="575">
        <f t="shared" si="1850"/>
        <v>-849</v>
      </c>
      <c r="BV498" s="575">
        <f t="shared" si="1850"/>
        <v>-849</v>
      </c>
      <c r="BW498" s="575">
        <f t="shared" si="1850"/>
        <v>-849</v>
      </c>
      <c r="BX498" s="575">
        <f t="shared" si="1850"/>
        <v>-849</v>
      </c>
      <c r="BY498" s="575">
        <f t="shared" si="1850"/>
        <v>-849</v>
      </c>
      <c r="BZ498" s="575">
        <f t="shared" si="1850"/>
        <v>-849</v>
      </c>
      <c r="CA498" s="575">
        <f t="shared" si="1850"/>
        <v>-849</v>
      </c>
      <c r="CB498" s="575">
        <f t="shared" si="1850"/>
        <v>-849</v>
      </c>
      <c r="CC498" s="575">
        <f t="shared" si="1850"/>
        <v>-849</v>
      </c>
      <c r="CD498" s="575">
        <f t="shared" si="1850"/>
        <v>-849</v>
      </c>
    </row>
    <row r="499" spans="1:82" s="5" customFormat="1" x14ac:dyDescent="0.35">
      <c r="A499" s="5" t="s">
        <v>230</v>
      </c>
      <c r="B499" s="69" t="s">
        <v>227</v>
      </c>
      <c r="C499" s="69"/>
      <c r="D499" s="69"/>
      <c r="E499" s="69"/>
      <c r="F499" s="69"/>
      <c r="G499" s="69"/>
      <c r="H499" s="69"/>
      <c r="I499" s="295"/>
      <c r="J499" s="295"/>
      <c r="K499" s="295"/>
      <c r="L499" s="295"/>
      <c r="M499" s="295"/>
      <c r="N499" s="295"/>
      <c r="O499" s="295"/>
      <c r="P499" s="295"/>
      <c r="Q499" s="475"/>
      <c r="R499" s="570"/>
      <c r="S499" s="475"/>
      <c r="T499" s="475"/>
      <c r="U499" s="475"/>
      <c r="V499" s="570"/>
      <c r="W499" s="475"/>
      <c r="X499" s="475"/>
      <c r="Y499" s="475"/>
      <c r="Z499" s="578">
        <v>0.5</v>
      </c>
      <c r="AA499" s="577">
        <f t="shared" ref="AA499:BF499" si="1851">IF(AA498&gt;0,AA500/AA498*g_troz,0)</f>
        <v>0.42031725405405407</v>
      </c>
      <c r="AB499" s="577">
        <f t="shared" si="1851"/>
        <v>0</v>
      </c>
      <c r="AC499" s="577">
        <f t="shared" si="1851"/>
        <v>0</v>
      </c>
      <c r="AD499" s="577">
        <f t="shared" si="1851"/>
        <v>0</v>
      </c>
      <c r="AE499" s="577">
        <f t="shared" si="1851"/>
        <v>0</v>
      </c>
      <c r="AF499" s="577">
        <f t="shared" si="1851"/>
        <v>0</v>
      </c>
      <c r="AG499" s="577">
        <f t="shared" si="1851"/>
        <v>0</v>
      </c>
      <c r="AH499" s="577">
        <f t="shared" si="1851"/>
        <v>0</v>
      </c>
      <c r="AI499" s="577">
        <f t="shared" si="1851"/>
        <v>0</v>
      </c>
      <c r="AJ499" s="577">
        <f t="shared" si="1851"/>
        <v>0</v>
      </c>
      <c r="AK499" s="577">
        <f t="shared" si="1851"/>
        <v>0</v>
      </c>
      <c r="AL499" s="577">
        <f t="shared" si="1851"/>
        <v>0</v>
      </c>
      <c r="AM499" s="577">
        <f t="shared" si="1851"/>
        <v>0</v>
      </c>
      <c r="AN499" s="577">
        <f t="shared" si="1851"/>
        <v>0</v>
      </c>
      <c r="AO499" s="577">
        <f t="shared" si="1851"/>
        <v>0</v>
      </c>
      <c r="AP499" s="577">
        <f t="shared" si="1851"/>
        <v>0</v>
      </c>
      <c r="AQ499" s="577">
        <f t="shared" si="1851"/>
        <v>0</v>
      </c>
      <c r="AR499" s="577">
        <f t="shared" si="1851"/>
        <v>0</v>
      </c>
      <c r="AS499" s="577">
        <f t="shared" si="1851"/>
        <v>0</v>
      </c>
      <c r="AT499" s="577">
        <f t="shared" si="1851"/>
        <v>0</v>
      </c>
      <c r="AU499" s="577">
        <f t="shared" si="1851"/>
        <v>0</v>
      </c>
      <c r="AV499" s="577">
        <f t="shared" si="1851"/>
        <v>0</v>
      </c>
      <c r="AW499" s="577">
        <f t="shared" si="1851"/>
        <v>0</v>
      </c>
      <c r="AX499" s="577">
        <f t="shared" si="1851"/>
        <v>0</v>
      </c>
      <c r="AY499" s="577">
        <f t="shared" si="1851"/>
        <v>0</v>
      </c>
      <c r="AZ499" s="577">
        <f t="shared" si="1851"/>
        <v>0</v>
      </c>
      <c r="BA499" s="577">
        <f t="shared" si="1851"/>
        <v>0</v>
      </c>
      <c r="BB499" s="577">
        <f t="shared" si="1851"/>
        <v>0</v>
      </c>
      <c r="BC499" s="577">
        <f t="shared" si="1851"/>
        <v>0</v>
      </c>
      <c r="BD499" s="577">
        <f t="shared" si="1851"/>
        <v>0</v>
      </c>
      <c r="BE499" s="577">
        <f t="shared" si="1851"/>
        <v>0</v>
      </c>
      <c r="BF499" s="577">
        <f t="shared" si="1851"/>
        <v>0</v>
      </c>
      <c r="BG499" s="577">
        <f t="shared" ref="BG499:CD499" si="1852">IF(BG498&gt;0,BG500/BG498*g_troz,0)</f>
        <v>0</v>
      </c>
      <c r="BH499" s="577">
        <f t="shared" si="1852"/>
        <v>0</v>
      </c>
      <c r="BI499" s="577">
        <f t="shared" si="1852"/>
        <v>0</v>
      </c>
      <c r="BJ499" s="577">
        <f t="shared" si="1852"/>
        <v>0</v>
      </c>
      <c r="BK499" s="577">
        <f t="shared" si="1852"/>
        <v>0</v>
      </c>
      <c r="BL499" s="577">
        <f t="shared" si="1852"/>
        <v>0</v>
      </c>
      <c r="BM499" s="577">
        <f t="shared" si="1852"/>
        <v>0</v>
      </c>
      <c r="BN499" s="577">
        <f t="shared" si="1852"/>
        <v>0</v>
      </c>
      <c r="BO499" s="577">
        <f t="shared" si="1852"/>
        <v>0</v>
      </c>
      <c r="BP499" s="577">
        <f t="shared" si="1852"/>
        <v>0</v>
      </c>
      <c r="BQ499" s="577">
        <f t="shared" si="1852"/>
        <v>0</v>
      </c>
      <c r="BR499" s="577">
        <f t="shared" si="1852"/>
        <v>0</v>
      </c>
      <c r="BS499" s="577">
        <f t="shared" si="1852"/>
        <v>0</v>
      </c>
      <c r="BT499" s="577">
        <f t="shared" si="1852"/>
        <v>0</v>
      </c>
      <c r="BU499" s="577">
        <f t="shared" si="1852"/>
        <v>0</v>
      </c>
      <c r="BV499" s="577">
        <f t="shared" si="1852"/>
        <v>0</v>
      </c>
      <c r="BW499" s="577">
        <f t="shared" si="1852"/>
        <v>0</v>
      </c>
      <c r="BX499" s="577">
        <f t="shared" si="1852"/>
        <v>0</v>
      </c>
      <c r="BY499" s="577">
        <f t="shared" si="1852"/>
        <v>0</v>
      </c>
      <c r="BZ499" s="577">
        <f t="shared" si="1852"/>
        <v>0</v>
      </c>
      <c r="CA499" s="577">
        <f t="shared" si="1852"/>
        <v>0</v>
      </c>
      <c r="CB499" s="577">
        <f t="shared" si="1852"/>
        <v>0</v>
      </c>
      <c r="CC499" s="577">
        <f t="shared" si="1852"/>
        <v>0</v>
      </c>
      <c r="CD499" s="577">
        <f t="shared" si="1852"/>
        <v>0</v>
      </c>
    </row>
    <row r="500" spans="1:82" s="5" customFormat="1" x14ac:dyDescent="0.35">
      <c r="A500" s="5" t="s">
        <v>231</v>
      </c>
      <c r="B500" s="69" t="s">
        <v>228</v>
      </c>
      <c r="C500" s="69"/>
      <c r="D500" s="69"/>
      <c r="E500" s="69"/>
      <c r="F500" s="69"/>
      <c r="G500" s="69"/>
      <c r="H500" s="69"/>
      <c r="I500" s="295"/>
      <c r="J500" s="295"/>
      <c r="K500" s="295"/>
      <c r="L500" s="295"/>
      <c r="M500" s="295"/>
      <c r="N500" s="295"/>
      <c r="O500" s="295"/>
      <c r="P500" s="295"/>
      <c r="Q500" s="475"/>
      <c r="R500" s="571"/>
      <c r="S500" s="475"/>
      <c r="T500" s="475"/>
      <c r="U500" s="475"/>
      <c r="V500" s="571"/>
      <c r="W500" s="475"/>
      <c r="X500" s="475"/>
      <c r="Y500" s="475"/>
      <c r="Z500" s="576">
        <v>1</v>
      </c>
      <c r="AA500" s="575">
        <f>Z500-(AA$535/1000/AA$531)</f>
        <v>1</v>
      </c>
      <c r="AB500" s="575">
        <f t="shared" ref="AB500:CD500" si="1853">AA500-(AB$535/1000/AB$531)</f>
        <v>-1.1739130434782608</v>
      </c>
      <c r="AC500" s="575">
        <f t="shared" si="1853"/>
        <v>-4.5830039525691699</v>
      </c>
      <c r="AD500" s="575">
        <f t="shared" si="1853"/>
        <v>-4.5830039525691699</v>
      </c>
      <c r="AE500" s="575">
        <f t="shared" si="1853"/>
        <v>-4.5830039525691699</v>
      </c>
      <c r="AF500" s="575">
        <f t="shared" si="1853"/>
        <v>-4.5830039525691699</v>
      </c>
      <c r="AG500" s="575">
        <f t="shared" si="1853"/>
        <v>-4.5830039525691699</v>
      </c>
      <c r="AH500" s="575">
        <f t="shared" si="1853"/>
        <v>-4.5830039525691699</v>
      </c>
      <c r="AI500" s="575">
        <f t="shared" si="1853"/>
        <v>-4.5830039525691699</v>
      </c>
      <c r="AJ500" s="575">
        <f t="shared" si="1853"/>
        <v>-4.5830039525691699</v>
      </c>
      <c r="AK500" s="575">
        <f t="shared" si="1853"/>
        <v>-4.5830039525691699</v>
      </c>
      <c r="AL500" s="575">
        <f t="shared" si="1853"/>
        <v>-4.5830039525691699</v>
      </c>
      <c r="AM500" s="575">
        <f t="shared" si="1853"/>
        <v>-4.5830039525691699</v>
      </c>
      <c r="AN500" s="575">
        <f t="shared" si="1853"/>
        <v>-4.5830039525691699</v>
      </c>
      <c r="AO500" s="575">
        <f t="shared" si="1853"/>
        <v>-4.5830039525691699</v>
      </c>
      <c r="AP500" s="575">
        <f t="shared" si="1853"/>
        <v>-4.5830039525691699</v>
      </c>
      <c r="AQ500" s="575">
        <f t="shared" si="1853"/>
        <v>-4.5830039525691699</v>
      </c>
      <c r="AR500" s="575">
        <f t="shared" si="1853"/>
        <v>-4.5830039525691699</v>
      </c>
      <c r="AS500" s="575">
        <f t="shared" si="1853"/>
        <v>-4.5830039525691699</v>
      </c>
      <c r="AT500" s="575">
        <f t="shared" si="1853"/>
        <v>-4.5830039525691699</v>
      </c>
      <c r="AU500" s="575">
        <f t="shared" si="1853"/>
        <v>-4.5830039525691699</v>
      </c>
      <c r="AV500" s="575">
        <f t="shared" si="1853"/>
        <v>-4.5830039525691699</v>
      </c>
      <c r="AW500" s="575">
        <f t="shared" si="1853"/>
        <v>-4.5830039525691699</v>
      </c>
      <c r="AX500" s="575">
        <f t="shared" si="1853"/>
        <v>-4.5830039525691699</v>
      </c>
      <c r="AY500" s="575">
        <f t="shared" si="1853"/>
        <v>-4.5830039525691699</v>
      </c>
      <c r="AZ500" s="575">
        <f t="shared" si="1853"/>
        <v>-4.5830039525691699</v>
      </c>
      <c r="BA500" s="575">
        <f t="shared" si="1853"/>
        <v>-4.5830039525691699</v>
      </c>
      <c r="BB500" s="575">
        <f t="shared" si="1853"/>
        <v>-4.5830039525691699</v>
      </c>
      <c r="BC500" s="575">
        <f t="shared" si="1853"/>
        <v>-4.5830039525691699</v>
      </c>
      <c r="BD500" s="575">
        <f t="shared" si="1853"/>
        <v>-4.5830039525691699</v>
      </c>
      <c r="BE500" s="575">
        <f t="shared" si="1853"/>
        <v>-4.5830039525691699</v>
      </c>
      <c r="BF500" s="575">
        <f t="shared" si="1853"/>
        <v>-4.5830039525691699</v>
      </c>
      <c r="BG500" s="575">
        <f t="shared" si="1853"/>
        <v>-4.5830039525691699</v>
      </c>
      <c r="BH500" s="575">
        <f t="shared" si="1853"/>
        <v>-4.5830039525691699</v>
      </c>
      <c r="BI500" s="575">
        <f t="shared" si="1853"/>
        <v>-4.5830039525691699</v>
      </c>
      <c r="BJ500" s="575">
        <f t="shared" si="1853"/>
        <v>-4.5830039525691699</v>
      </c>
      <c r="BK500" s="575">
        <f t="shared" si="1853"/>
        <v>-4.5830039525691699</v>
      </c>
      <c r="BL500" s="575">
        <f t="shared" si="1853"/>
        <v>-4.5830039525691699</v>
      </c>
      <c r="BM500" s="575">
        <f t="shared" si="1853"/>
        <v>-4.5830039525691699</v>
      </c>
      <c r="BN500" s="575">
        <f t="shared" si="1853"/>
        <v>-4.5830039525691699</v>
      </c>
      <c r="BO500" s="575">
        <f t="shared" si="1853"/>
        <v>-4.5830039525691699</v>
      </c>
      <c r="BP500" s="575">
        <f t="shared" si="1853"/>
        <v>-4.5830039525691699</v>
      </c>
      <c r="BQ500" s="575">
        <f t="shared" si="1853"/>
        <v>-4.5830039525691699</v>
      </c>
      <c r="BR500" s="575">
        <f t="shared" si="1853"/>
        <v>-4.5830039525691699</v>
      </c>
      <c r="BS500" s="575">
        <f t="shared" si="1853"/>
        <v>-4.5830039525691699</v>
      </c>
      <c r="BT500" s="575">
        <f t="shared" si="1853"/>
        <v>-4.5830039525691699</v>
      </c>
      <c r="BU500" s="575">
        <f t="shared" si="1853"/>
        <v>-4.5830039525691699</v>
      </c>
      <c r="BV500" s="575">
        <f t="shared" si="1853"/>
        <v>-4.5830039525691699</v>
      </c>
      <c r="BW500" s="575">
        <f t="shared" si="1853"/>
        <v>-4.5830039525691699</v>
      </c>
      <c r="BX500" s="575">
        <f t="shared" si="1853"/>
        <v>-4.5830039525691699</v>
      </c>
      <c r="BY500" s="575">
        <f t="shared" si="1853"/>
        <v>-4.5830039525691699</v>
      </c>
      <c r="BZ500" s="575">
        <f t="shared" si="1853"/>
        <v>-4.5830039525691699</v>
      </c>
      <c r="CA500" s="575">
        <f t="shared" si="1853"/>
        <v>-4.5830039525691699</v>
      </c>
      <c r="CB500" s="575">
        <f t="shared" si="1853"/>
        <v>-4.5830039525691699</v>
      </c>
      <c r="CC500" s="575">
        <f t="shared" si="1853"/>
        <v>-4.5830039525691699</v>
      </c>
      <c r="CD500" s="575">
        <f t="shared" si="1853"/>
        <v>-4.5830039525691699</v>
      </c>
    </row>
    <row r="501" spans="1:82" s="5" customFormat="1" x14ac:dyDescent="0.35">
      <c r="B501" s="69"/>
      <c r="C501" s="69"/>
      <c r="D501" s="69"/>
      <c r="E501" s="69"/>
      <c r="F501" s="69"/>
      <c r="G501" s="69"/>
      <c r="H501" s="69"/>
      <c r="I501" s="295"/>
      <c r="J501" s="295"/>
      <c r="K501" s="295"/>
      <c r="L501" s="295"/>
      <c r="M501" s="295"/>
      <c r="N501" s="295"/>
      <c r="O501" s="295"/>
      <c r="P501" s="295"/>
      <c r="Q501" s="475"/>
      <c r="R501" s="572"/>
      <c r="S501" s="475"/>
      <c r="T501" s="475"/>
      <c r="U501" s="475"/>
      <c r="V501" s="572"/>
      <c r="W501" s="475"/>
      <c r="X501" s="475"/>
      <c r="Y501" s="475"/>
      <c r="Z501" s="572"/>
      <c r="AA501" s="110"/>
      <c r="AB501" s="110"/>
      <c r="AC501" s="110"/>
      <c r="AD501" s="110"/>
      <c r="AE501" s="110"/>
      <c r="AF501" s="110"/>
      <c r="AG501" s="110"/>
      <c r="AH501" s="110"/>
      <c r="AI501" s="110"/>
      <c r="AJ501" s="110"/>
      <c r="AK501" s="110"/>
      <c r="AL501" s="110"/>
      <c r="AM501" s="110"/>
      <c r="AN501" s="110"/>
      <c r="AO501" s="110"/>
      <c r="AP501" s="110"/>
      <c r="AQ501" s="110"/>
      <c r="AR501" s="110"/>
      <c r="AS501" s="110"/>
      <c r="AT501" s="110"/>
      <c r="AU501" s="110"/>
      <c r="AV501" s="110"/>
      <c r="AW501" s="110"/>
      <c r="AX501" s="110"/>
      <c r="AY501" s="110"/>
      <c r="AZ501" s="110"/>
      <c r="BA501" s="110"/>
      <c r="BB501" s="110"/>
      <c r="BC501" s="110"/>
      <c r="BD501" s="110"/>
      <c r="BE501" s="110"/>
      <c r="BF501" s="110"/>
      <c r="BG501" s="110"/>
      <c r="BH501" s="110"/>
      <c r="BI501" s="110"/>
      <c r="BJ501" s="110"/>
      <c r="BK501" s="110"/>
      <c r="BL501" s="110"/>
      <c r="BM501" s="110"/>
      <c r="BN501" s="110"/>
      <c r="BO501" s="110"/>
      <c r="BP501" s="110"/>
      <c r="BQ501" s="110"/>
      <c r="BR501" s="110"/>
      <c r="BS501" s="110"/>
      <c r="BT501" s="110"/>
      <c r="BU501" s="110"/>
      <c r="BV501" s="110"/>
      <c r="BW501" s="110"/>
      <c r="BX501" s="110"/>
      <c r="BY501" s="110"/>
      <c r="BZ501" s="110"/>
      <c r="CA501" s="110"/>
      <c r="CB501" s="110"/>
      <c r="CC501" s="110"/>
      <c r="CD501" s="110"/>
    </row>
    <row r="502" spans="1:82" s="5" customFormat="1" x14ac:dyDescent="0.35">
      <c r="B502" s="70" t="s">
        <v>446</v>
      </c>
      <c r="C502" s="69"/>
      <c r="D502" s="69"/>
      <c r="E502" s="69"/>
      <c r="F502" s="69"/>
      <c r="G502" s="69"/>
      <c r="H502" s="69"/>
      <c r="I502" s="295"/>
      <c r="J502" s="295"/>
      <c r="K502" s="295"/>
      <c r="L502" s="295"/>
      <c r="M502" s="295"/>
      <c r="N502" s="295"/>
      <c r="O502" s="295"/>
      <c r="P502" s="295"/>
      <c r="Q502" s="475"/>
      <c r="R502" s="572"/>
      <c r="S502" s="475"/>
      <c r="T502" s="475"/>
      <c r="U502" s="475"/>
      <c r="V502" s="572"/>
      <c r="W502" s="475"/>
      <c r="X502" s="475"/>
      <c r="Y502" s="475"/>
      <c r="Z502" s="572"/>
      <c r="AA502" s="110"/>
      <c r="AB502" s="110"/>
      <c r="AC502" s="110"/>
      <c r="AD502" s="110"/>
      <c r="AE502" s="110"/>
      <c r="AF502" s="110"/>
      <c r="AG502" s="110"/>
      <c r="AH502" s="110"/>
      <c r="AI502" s="110"/>
      <c r="AJ502" s="110"/>
      <c r="AK502" s="110"/>
      <c r="AL502" s="110"/>
      <c r="AM502" s="110"/>
      <c r="AN502" s="110"/>
      <c r="AO502" s="110"/>
      <c r="AP502" s="110"/>
      <c r="AQ502" s="110"/>
      <c r="AR502" s="110"/>
      <c r="AS502" s="110"/>
      <c r="AT502" s="110"/>
      <c r="AU502" s="110"/>
      <c r="AV502" s="110"/>
      <c r="AW502" s="110"/>
      <c r="AX502" s="110"/>
      <c r="AY502" s="110"/>
      <c r="AZ502" s="110"/>
      <c r="BA502" s="110"/>
      <c r="BB502" s="110"/>
      <c r="BC502" s="110"/>
      <c r="BD502" s="110"/>
      <c r="BE502" s="110"/>
      <c r="BF502" s="110"/>
      <c r="BG502" s="110"/>
      <c r="BH502" s="110"/>
      <c r="BI502" s="110"/>
      <c r="BJ502" s="110"/>
      <c r="BK502" s="110"/>
      <c r="BL502" s="110"/>
      <c r="BM502" s="110"/>
      <c r="BN502" s="110"/>
      <c r="BO502" s="110"/>
      <c r="BP502" s="110"/>
      <c r="BQ502" s="110"/>
      <c r="BR502" s="110"/>
      <c r="BS502" s="110"/>
      <c r="BT502" s="110"/>
      <c r="BU502" s="110"/>
      <c r="BV502" s="110"/>
      <c r="BW502" s="110"/>
      <c r="BX502" s="110"/>
      <c r="BY502" s="110"/>
      <c r="BZ502" s="110"/>
      <c r="CA502" s="110"/>
      <c r="CB502" s="110"/>
      <c r="CC502" s="110"/>
      <c r="CD502" s="110"/>
    </row>
    <row r="503" spans="1:82" s="5" customFormat="1" x14ac:dyDescent="0.35">
      <c r="A503" s="5" t="s">
        <v>229</v>
      </c>
      <c r="B503" s="69" t="s">
        <v>249</v>
      </c>
      <c r="C503" s="69"/>
      <c r="D503" s="69"/>
      <c r="E503" s="69"/>
      <c r="F503" s="69"/>
      <c r="G503" s="69"/>
      <c r="H503" s="69"/>
      <c r="I503" s="295"/>
      <c r="J503" s="295"/>
      <c r="K503" s="295"/>
      <c r="L503" s="295"/>
      <c r="M503" s="295"/>
      <c r="N503" s="295"/>
      <c r="O503" s="295"/>
      <c r="P503" s="295"/>
      <c r="Q503" s="475"/>
      <c r="R503" s="575">
        <f>R498+R493</f>
        <v>9605</v>
      </c>
      <c r="S503" s="575">
        <f t="shared" ref="S503:T503" si="1854">S498+S493</f>
        <v>30180</v>
      </c>
      <c r="T503" s="575">
        <f t="shared" si="1854"/>
        <v>25904</v>
      </c>
      <c r="U503" s="575">
        <f>U498+U493</f>
        <v>21903</v>
      </c>
      <c r="V503" s="575">
        <f>V498+V493</f>
        <v>18579</v>
      </c>
      <c r="W503" s="575">
        <f t="shared" ref="W503:X503" si="1855">W498+W493</f>
        <v>28252</v>
      </c>
      <c r="X503" s="575">
        <f t="shared" si="1855"/>
        <v>24194</v>
      </c>
      <c r="Y503" s="575">
        <f>Y498+Y493</f>
        <v>20176</v>
      </c>
      <c r="Z503" s="575">
        <f>Z498+Z493</f>
        <v>18367</v>
      </c>
      <c r="AA503" s="575">
        <f t="shared" ref="AA503:CD503" si="1856">AA498+AA493</f>
        <v>18367</v>
      </c>
      <c r="AB503" s="575">
        <f t="shared" si="1856"/>
        <v>17609</v>
      </c>
      <c r="AC503" s="575">
        <f t="shared" si="1856"/>
        <v>16521</v>
      </c>
      <c r="AD503" s="575">
        <f t="shared" si="1856"/>
        <v>16521</v>
      </c>
      <c r="AE503" s="575">
        <f t="shared" si="1856"/>
        <v>16521</v>
      </c>
      <c r="AF503" s="575">
        <f t="shared" si="1856"/>
        <v>16521</v>
      </c>
      <c r="AG503" s="575">
        <f t="shared" si="1856"/>
        <v>16521</v>
      </c>
      <c r="AH503" s="575">
        <f t="shared" si="1856"/>
        <v>16521</v>
      </c>
      <c r="AI503" s="575">
        <f t="shared" si="1856"/>
        <v>16521</v>
      </c>
      <c r="AJ503" s="575">
        <f t="shared" si="1856"/>
        <v>16521</v>
      </c>
      <c r="AK503" s="575">
        <f t="shared" si="1856"/>
        <v>16521</v>
      </c>
      <c r="AL503" s="575">
        <f t="shared" si="1856"/>
        <v>16521</v>
      </c>
      <c r="AM503" s="575">
        <f t="shared" si="1856"/>
        <v>16521</v>
      </c>
      <c r="AN503" s="575">
        <f t="shared" si="1856"/>
        <v>16521</v>
      </c>
      <c r="AO503" s="575">
        <f t="shared" si="1856"/>
        <v>16521</v>
      </c>
      <c r="AP503" s="575">
        <f t="shared" si="1856"/>
        <v>16521</v>
      </c>
      <c r="AQ503" s="575">
        <f t="shared" si="1856"/>
        <v>16521</v>
      </c>
      <c r="AR503" s="575">
        <f t="shared" si="1856"/>
        <v>16521</v>
      </c>
      <c r="AS503" s="575">
        <f t="shared" si="1856"/>
        <v>16521</v>
      </c>
      <c r="AT503" s="575">
        <f t="shared" si="1856"/>
        <v>16521</v>
      </c>
      <c r="AU503" s="575">
        <f t="shared" si="1856"/>
        <v>16521</v>
      </c>
      <c r="AV503" s="575">
        <f t="shared" si="1856"/>
        <v>16521</v>
      </c>
      <c r="AW503" s="575">
        <f t="shared" si="1856"/>
        <v>16521</v>
      </c>
      <c r="AX503" s="575">
        <f t="shared" si="1856"/>
        <v>16521</v>
      </c>
      <c r="AY503" s="575">
        <f t="shared" si="1856"/>
        <v>16521</v>
      </c>
      <c r="AZ503" s="575">
        <f t="shared" si="1856"/>
        <v>16521</v>
      </c>
      <c r="BA503" s="575">
        <f t="shared" si="1856"/>
        <v>16521</v>
      </c>
      <c r="BB503" s="575">
        <f t="shared" si="1856"/>
        <v>16521</v>
      </c>
      <c r="BC503" s="575">
        <f t="shared" si="1856"/>
        <v>16521</v>
      </c>
      <c r="BD503" s="575">
        <f t="shared" si="1856"/>
        <v>16521</v>
      </c>
      <c r="BE503" s="575">
        <f t="shared" si="1856"/>
        <v>16521</v>
      </c>
      <c r="BF503" s="575">
        <f t="shared" si="1856"/>
        <v>16521</v>
      </c>
      <c r="BG503" s="575">
        <f t="shared" si="1856"/>
        <v>16521</v>
      </c>
      <c r="BH503" s="575">
        <f t="shared" si="1856"/>
        <v>16521</v>
      </c>
      <c r="BI503" s="575">
        <f t="shared" si="1856"/>
        <v>16521</v>
      </c>
      <c r="BJ503" s="575">
        <f t="shared" si="1856"/>
        <v>16521</v>
      </c>
      <c r="BK503" s="575">
        <f t="shared" si="1856"/>
        <v>16521</v>
      </c>
      <c r="BL503" s="575">
        <f t="shared" si="1856"/>
        <v>16521</v>
      </c>
      <c r="BM503" s="575">
        <f t="shared" si="1856"/>
        <v>16521</v>
      </c>
      <c r="BN503" s="575">
        <f t="shared" si="1856"/>
        <v>16521</v>
      </c>
      <c r="BO503" s="575">
        <f t="shared" si="1856"/>
        <v>16521</v>
      </c>
      <c r="BP503" s="575">
        <f t="shared" si="1856"/>
        <v>16521</v>
      </c>
      <c r="BQ503" s="575">
        <f t="shared" si="1856"/>
        <v>16521</v>
      </c>
      <c r="BR503" s="575">
        <f t="shared" si="1856"/>
        <v>16521</v>
      </c>
      <c r="BS503" s="575">
        <f t="shared" si="1856"/>
        <v>16521</v>
      </c>
      <c r="BT503" s="575">
        <f t="shared" si="1856"/>
        <v>16521</v>
      </c>
      <c r="BU503" s="575">
        <f t="shared" si="1856"/>
        <v>16521</v>
      </c>
      <c r="BV503" s="575">
        <f t="shared" si="1856"/>
        <v>16521</v>
      </c>
      <c r="BW503" s="575">
        <f t="shared" si="1856"/>
        <v>16521</v>
      </c>
      <c r="BX503" s="575">
        <f t="shared" si="1856"/>
        <v>16521</v>
      </c>
      <c r="BY503" s="575">
        <f t="shared" si="1856"/>
        <v>16521</v>
      </c>
      <c r="BZ503" s="575">
        <f t="shared" si="1856"/>
        <v>16521</v>
      </c>
      <c r="CA503" s="575">
        <f t="shared" si="1856"/>
        <v>16521</v>
      </c>
      <c r="CB503" s="575">
        <f t="shared" si="1856"/>
        <v>16521</v>
      </c>
      <c r="CC503" s="575">
        <f t="shared" si="1856"/>
        <v>16521</v>
      </c>
      <c r="CD503" s="575">
        <f t="shared" si="1856"/>
        <v>16521</v>
      </c>
    </row>
    <row r="504" spans="1:82" s="5" customFormat="1" x14ac:dyDescent="0.35">
      <c r="A504" s="5" t="s">
        <v>230</v>
      </c>
      <c r="B504" s="69" t="s">
        <v>227</v>
      </c>
      <c r="C504" s="69"/>
      <c r="D504" s="69"/>
      <c r="E504" s="69"/>
      <c r="F504" s="69"/>
      <c r="G504" s="69"/>
      <c r="H504" s="69"/>
      <c r="I504" s="295"/>
      <c r="J504" s="295"/>
      <c r="K504" s="295"/>
      <c r="L504" s="295"/>
      <c r="M504" s="295"/>
      <c r="N504" s="295"/>
      <c r="O504" s="295"/>
      <c r="P504" s="295"/>
      <c r="Q504" s="475"/>
      <c r="R504" s="577">
        <f>AVERAGE(R494,R499)</f>
        <v>2.2000000000000002</v>
      </c>
      <c r="S504" s="577">
        <f t="shared" ref="S504:T504" si="1857">AVERAGE(S494,S499)</f>
        <v>2</v>
      </c>
      <c r="T504" s="577">
        <f t="shared" si="1857"/>
        <v>2</v>
      </c>
      <c r="U504" s="577">
        <f>AVERAGE(U494,U499)</f>
        <v>2</v>
      </c>
      <c r="V504" s="577">
        <f>AVERAGE(V494,V499)</f>
        <v>2</v>
      </c>
      <c r="W504" s="577">
        <f t="shared" ref="W504:X504" si="1858">AVERAGE(W494,W499)</f>
        <v>2</v>
      </c>
      <c r="X504" s="577">
        <f t="shared" si="1858"/>
        <v>2</v>
      </c>
      <c r="Y504" s="577">
        <f>AVERAGE(Y494,Y499)</f>
        <v>2</v>
      </c>
      <c r="Z504" s="577">
        <f>AVERAGE(Z494,Z499)</f>
        <v>1.25</v>
      </c>
      <c r="AA504" s="577">
        <f>AVERAGE(AA494,AA499)</f>
        <v>1.2005798392940141</v>
      </c>
      <c r="AB504" s="577">
        <f t="shared" ref="AB504:CD504" si="1859">AVERAGE(AB494,AB499)</f>
        <v>1.0094879484784793</v>
      </c>
      <c r="AC504" s="577">
        <f t="shared" si="1859"/>
        <v>1.0380512273485019</v>
      </c>
      <c r="AD504" s="577">
        <f t="shared" si="1859"/>
        <v>1.0380512273485019</v>
      </c>
      <c r="AE504" s="577">
        <f t="shared" si="1859"/>
        <v>1.0380512273485019</v>
      </c>
      <c r="AF504" s="577">
        <f t="shared" si="1859"/>
        <v>1.0380512273485019</v>
      </c>
      <c r="AG504" s="577">
        <f t="shared" si="1859"/>
        <v>1.0380512273485019</v>
      </c>
      <c r="AH504" s="577">
        <f t="shared" si="1859"/>
        <v>1.0380512273485019</v>
      </c>
      <c r="AI504" s="577">
        <f t="shared" si="1859"/>
        <v>1.0380512273485019</v>
      </c>
      <c r="AJ504" s="577">
        <f t="shared" si="1859"/>
        <v>1.0380512273485019</v>
      </c>
      <c r="AK504" s="577">
        <f t="shared" si="1859"/>
        <v>1.0380512273485019</v>
      </c>
      <c r="AL504" s="577">
        <f t="shared" si="1859"/>
        <v>1.0380512273485019</v>
      </c>
      <c r="AM504" s="577">
        <f t="shared" si="1859"/>
        <v>1.0380512273485019</v>
      </c>
      <c r="AN504" s="577">
        <f t="shared" si="1859"/>
        <v>1.0380512273485019</v>
      </c>
      <c r="AO504" s="577">
        <f t="shared" si="1859"/>
        <v>1.0380512273485019</v>
      </c>
      <c r="AP504" s="577">
        <f t="shared" si="1859"/>
        <v>1.0380512273485019</v>
      </c>
      <c r="AQ504" s="577">
        <f t="shared" si="1859"/>
        <v>1.0380512273485019</v>
      </c>
      <c r="AR504" s="577">
        <f t="shared" si="1859"/>
        <v>1.0380512273485019</v>
      </c>
      <c r="AS504" s="577">
        <f t="shared" si="1859"/>
        <v>1.0380512273485019</v>
      </c>
      <c r="AT504" s="577">
        <f t="shared" si="1859"/>
        <v>1.0380512273485019</v>
      </c>
      <c r="AU504" s="577">
        <f t="shared" si="1859"/>
        <v>1.0380512273485019</v>
      </c>
      <c r="AV504" s="577">
        <f t="shared" si="1859"/>
        <v>1.0380512273485019</v>
      </c>
      <c r="AW504" s="577">
        <f t="shared" si="1859"/>
        <v>1.0380512273485019</v>
      </c>
      <c r="AX504" s="577">
        <f t="shared" si="1859"/>
        <v>1.0380512273485019</v>
      </c>
      <c r="AY504" s="577">
        <f t="shared" si="1859"/>
        <v>1.0380512273485019</v>
      </c>
      <c r="AZ504" s="577">
        <f t="shared" si="1859"/>
        <v>1.0380512273485019</v>
      </c>
      <c r="BA504" s="577">
        <f t="shared" si="1859"/>
        <v>1.0380512273485019</v>
      </c>
      <c r="BB504" s="577">
        <f t="shared" si="1859"/>
        <v>1.0380512273485019</v>
      </c>
      <c r="BC504" s="577">
        <f t="shared" si="1859"/>
        <v>1.0380512273485019</v>
      </c>
      <c r="BD504" s="577">
        <f t="shared" si="1859"/>
        <v>1.0380512273485019</v>
      </c>
      <c r="BE504" s="577">
        <f t="shared" si="1859"/>
        <v>1.0380512273485019</v>
      </c>
      <c r="BF504" s="577">
        <f t="shared" si="1859"/>
        <v>1.0380512273485019</v>
      </c>
      <c r="BG504" s="577">
        <f t="shared" si="1859"/>
        <v>1.0380512273485019</v>
      </c>
      <c r="BH504" s="577">
        <f t="shared" si="1859"/>
        <v>1.0380512273485019</v>
      </c>
      <c r="BI504" s="577">
        <f t="shared" si="1859"/>
        <v>1.0380512273485019</v>
      </c>
      <c r="BJ504" s="577">
        <f t="shared" si="1859"/>
        <v>1.0380512273485019</v>
      </c>
      <c r="BK504" s="577">
        <f t="shared" si="1859"/>
        <v>1.0380512273485019</v>
      </c>
      <c r="BL504" s="577">
        <f t="shared" si="1859"/>
        <v>1.0380512273485019</v>
      </c>
      <c r="BM504" s="577">
        <f t="shared" si="1859"/>
        <v>1.0380512273485019</v>
      </c>
      <c r="BN504" s="577">
        <f t="shared" si="1859"/>
        <v>1.0380512273485019</v>
      </c>
      <c r="BO504" s="577">
        <f t="shared" si="1859"/>
        <v>1.0380512273485019</v>
      </c>
      <c r="BP504" s="577">
        <f t="shared" si="1859"/>
        <v>1.0380512273485019</v>
      </c>
      <c r="BQ504" s="577">
        <f t="shared" si="1859"/>
        <v>1.0380512273485019</v>
      </c>
      <c r="BR504" s="577">
        <f t="shared" si="1859"/>
        <v>1.0380512273485019</v>
      </c>
      <c r="BS504" s="577">
        <f t="shared" si="1859"/>
        <v>1.0380512273485019</v>
      </c>
      <c r="BT504" s="577">
        <f t="shared" si="1859"/>
        <v>1.0380512273485019</v>
      </c>
      <c r="BU504" s="577">
        <f t="shared" si="1859"/>
        <v>1.0380512273485019</v>
      </c>
      <c r="BV504" s="577">
        <f t="shared" si="1859"/>
        <v>1.0380512273485019</v>
      </c>
      <c r="BW504" s="577">
        <f t="shared" si="1859"/>
        <v>1.0380512273485019</v>
      </c>
      <c r="BX504" s="577">
        <f t="shared" si="1859"/>
        <v>1.0380512273485019</v>
      </c>
      <c r="BY504" s="577">
        <f t="shared" si="1859"/>
        <v>1.0380512273485019</v>
      </c>
      <c r="BZ504" s="577">
        <f t="shared" si="1859"/>
        <v>1.0380512273485019</v>
      </c>
      <c r="CA504" s="577">
        <f t="shared" si="1859"/>
        <v>1.0380512273485019</v>
      </c>
      <c r="CB504" s="577">
        <f t="shared" si="1859"/>
        <v>1.0380512273485019</v>
      </c>
      <c r="CC504" s="577">
        <f t="shared" si="1859"/>
        <v>1.0380512273485019</v>
      </c>
      <c r="CD504" s="577">
        <f t="shared" si="1859"/>
        <v>1.0380512273485019</v>
      </c>
    </row>
    <row r="505" spans="1:82" s="5" customFormat="1" x14ac:dyDescent="0.35">
      <c r="A505" s="5" t="s">
        <v>231</v>
      </c>
      <c r="B505" s="69" t="s">
        <v>228</v>
      </c>
      <c r="C505" s="69"/>
      <c r="D505" s="69"/>
      <c r="E505" s="69"/>
      <c r="F505" s="69"/>
      <c r="G505" s="69"/>
      <c r="H505" s="69"/>
      <c r="I505" s="295"/>
      <c r="J505" s="295"/>
      <c r="K505" s="295"/>
      <c r="L505" s="295"/>
      <c r="M505" s="295"/>
      <c r="N505" s="295"/>
      <c r="O505" s="295"/>
      <c r="P505" s="295"/>
      <c r="Q505" s="475"/>
      <c r="R505" s="575">
        <f>SUM(R495+R500)</f>
        <v>680</v>
      </c>
      <c r="S505" s="575">
        <f t="shared" ref="S505:U505" si="1860">SUM(S495+S500)</f>
        <v>1940.6190628823849</v>
      </c>
      <c r="T505" s="575">
        <f t="shared" si="1860"/>
        <v>1665.6658782274785</v>
      </c>
      <c r="U505" s="575">
        <f t="shared" si="1860"/>
        <v>1408.3956041853173</v>
      </c>
      <c r="V505" s="575">
        <f>SUM(V495+V500)</f>
        <v>1172</v>
      </c>
      <c r="W505" s="575">
        <f t="shared" ref="W505:Y505" si="1861">SUM(W495+W500)</f>
        <v>1816.6457841137556</v>
      </c>
      <c r="X505" s="575">
        <f t="shared" si="1861"/>
        <v>1555.7103249627708</v>
      </c>
      <c r="Y505" s="575">
        <f t="shared" si="1861"/>
        <v>1297.3469255372763</v>
      </c>
      <c r="Z505" s="575">
        <f>SUM(Z495+Z500)</f>
        <v>1166</v>
      </c>
      <c r="AA505" s="575">
        <f t="shared" ref="AA505:CD505" si="1862">SUM(AA495+AA500)</f>
        <v>1166</v>
      </c>
      <c r="AB505" s="575">
        <f t="shared" si="1862"/>
        <v>1161.6521739130435</v>
      </c>
      <c r="AC505" s="575">
        <f t="shared" si="1862"/>
        <v>1154.8339920948615</v>
      </c>
      <c r="AD505" s="575">
        <f t="shared" si="1862"/>
        <v>1154.8339920948615</v>
      </c>
      <c r="AE505" s="575">
        <f t="shared" si="1862"/>
        <v>1154.8339920948615</v>
      </c>
      <c r="AF505" s="575">
        <f t="shared" si="1862"/>
        <v>1154.8339920948615</v>
      </c>
      <c r="AG505" s="575">
        <f t="shared" si="1862"/>
        <v>1154.8339920948615</v>
      </c>
      <c r="AH505" s="575">
        <f t="shared" si="1862"/>
        <v>1154.8339920948615</v>
      </c>
      <c r="AI505" s="575">
        <f t="shared" si="1862"/>
        <v>1154.8339920948615</v>
      </c>
      <c r="AJ505" s="575">
        <f t="shared" si="1862"/>
        <v>1154.8339920948615</v>
      </c>
      <c r="AK505" s="575">
        <f t="shared" si="1862"/>
        <v>1154.8339920948615</v>
      </c>
      <c r="AL505" s="575">
        <f t="shared" si="1862"/>
        <v>1154.8339920948615</v>
      </c>
      <c r="AM505" s="575">
        <f t="shared" si="1862"/>
        <v>1154.8339920948615</v>
      </c>
      <c r="AN505" s="575">
        <f t="shared" si="1862"/>
        <v>1154.8339920948615</v>
      </c>
      <c r="AO505" s="575">
        <f t="shared" si="1862"/>
        <v>1154.8339920948615</v>
      </c>
      <c r="AP505" s="575">
        <f t="shared" si="1862"/>
        <v>1154.8339920948615</v>
      </c>
      <c r="AQ505" s="575">
        <f t="shared" si="1862"/>
        <v>1154.8339920948615</v>
      </c>
      <c r="AR505" s="575">
        <f t="shared" si="1862"/>
        <v>1154.8339920948615</v>
      </c>
      <c r="AS505" s="575">
        <f t="shared" si="1862"/>
        <v>1154.8339920948615</v>
      </c>
      <c r="AT505" s="575">
        <f t="shared" si="1862"/>
        <v>1154.8339920948615</v>
      </c>
      <c r="AU505" s="575">
        <f t="shared" si="1862"/>
        <v>1154.8339920948615</v>
      </c>
      <c r="AV505" s="575">
        <f t="shared" si="1862"/>
        <v>1154.8339920948615</v>
      </c>
      <c r="AW505" s="575">
        <f t="shared" si="1862"/>
        <v>1154.8339920948615</v>
      </c>
      <c r="AX505" s="575">
        <f t="shared" si="1862"/>
        <v>1154.8339920948615</v>
      </c>
      <c r="AY505" s="575">
        <f t="shared" si="1862"/>
        <v>1154.8339920948615</v>
      </c>
      <c r="AZ505" s="575">
        <f t="shared" si="1862"/>
        <v>1154.8339920948615</v>
      </c>
      <c r="BA505" s="575">
        <f t="shared" si="1862"/>
        <v>1154.8339920948615</v>
      </c>
      <c r="BB505" s="575">
        <f t="shared" si="1862"/>
        <v>1154.8339920948615</v>
      </c>
      <c r="BC505" s="575">
        <f t="shared" si="1862"/>
        <v>1154.8339920948615</v>
      </c>
      <c r="BD505" s="575">
        <f t="shared" si="1862"/>
        <v>1154.8339920948615</v>
      </c>
      <c r="BE505" s="575">
        <f t="shared" si="1862"/>
        <v>1154.8339920948615</v>
      </c>
      <c r="BF505" s="575">
        <f t="shared" si="1862"/>
        <v>1154.8339920948615</v>
      </c>
      <c r="BG505" s="575">
        <f t="shared" si="1862"/>
        <v>1154.8339920948615</v>
      </c>
      <c r="BH505" s="575">
        <f t="shared" si="1862"/>
        <v>1154.8339920948615</v>
      </c>
      <c r="BI505" s="575">
        <f t="shared" si="1862"/>
        <v>1154.8339920948615</v>
      </c>
      <c r="BJ505" s="575">
        <f t="shared" si="1862"/>
        <v>1154.8339920948615</v>
      </c>
      <c r="BK505" s="575">
        <f t="shared" si="1862"/>
        <v>1154.8339920948615</v>
      </c>
      <c r="BL505" s="575">
        <f t="shared" si="1862"/>
        <v>1154.8339920948615</v>
      </c>
      <c r="BM505" s="575">
        <f t="shared" si="1862"/>
        <v>1154.8339920948615</v>
      </c>
      <c r="BN505" s="575">
        <f t="shared" si="1862"/>
        <v>1154.8339920948615</v>
      </c>
      <c r="BO505" s="575">
        <f t="shared" si="1862"/>
        <v>1154.8339920948615</v>
      </c>
      <c r="BP505" s="575">
        <f t="shared" si="1862"/>
        <v>1154.8339920948615</v>
      </c>
      <c r="BQ505" s="575">
        <f t="shared" si="1862"/>
        <v>1154.8339920948615</v>
      </c>
      <c r="BR505" s="575">
        <f t="shared" si="1862"/>
        <v>1154.8339920948615</v>
      </c>
      <c r="BS505" s="575">
        <f t="shared" si="1862"/>
        <v>1154.8339920948615</v>
      </c>
      <c r="BT505" s="575">
        <f t="shared" si="1862"/>
        <v>1154.8339920948615</v>
      </c>
      <c r="BU505" s="575">
        <f t="shared" si="1862"/>
        <v>1154.8339920948615</v>
      </c>
      <c r="BV505" s="575">
        <f t="shared" si="1862"/>
        <v>1154.8339920948615</v>
      </c>
      <c r="BW505" s="575">
        <f t="shared" si="1862"/>
        <v>1154.8339920948615</v>
      </c>
      <c r="BX505" s="575">
        <f t="shared" si="1862"/>
        <v>1154.8339920948615</v>
      </c>
      <c r="BY505" s="575">
        <f t="shared" si="1862"/>
        <v>1154.8339920948615</v>
      </c>
      <c r="BZ505" s="575">
        <f t="shared" si="1862"/>
        <v>1154.8339920948615</v>
      </c>
      <c r="CA505" s="575">
        <f t="shared" si="1862"/>
        <v>1154.8339920948615</v>
      </c>
      <c r="CB505" s="575">
        <f t="shared" si="1862"/>
        <v>1154.8339920948615</v>
      </c>
      <c r="CC505" s="575">
        <f t="shared" si="1862"/>
        <v>1154.8339920948615</v>
      </c>
      <c r="CD505" s="575">
        <f t="shared" si="1862"/>
        <v>1154.8339920948615</v>
      </c>
    </row>
    <row r="506" spans="1:82" s="5" customFormat="1" x14ac:dyDescent="0.35">
      <c r="B506" s="444"/>
      <c r="C506" s="375"/>
      <c r="D506" s="375"/>
      <c r="E506" s="375"/>
      <c r="F506" s="375"/>
      <c r="G506" s="375"/>
      <c r="H506" s="375"/>
      <c r="I506" s="375"/>
      <c r="J506" s="375"/>
      <c r="K506" s="375"/>
      <c r="L506" s="375"/>
      <c r="M506" s="375"/>
      <c r="N506" s="375"/>
      <c r="O506" s="375"/>
      <c r="P506" s="375"/>
      <c r="Q506" s="375"/>
      <c r="R506" s="573"/>
      <c r="S506" s="573"/>
      <c r="T506" s="573"/>
      <c r="U506" s="573"/>
      <c r="V506" s="573"/>
      <c r="W506" s="573"/>
      <c r="X506" s="573"/>
      <c r="Y506" s="573"/>
      <c r="Z506" s="573"/>
      <c r="AA506" s="375"/>
      <c r="AB506" s="375"/>
      <c r="AC506" s="375"/>
      <c r="AD506" s="375"/>
      <c r="AE506" s="375"/>
      <c r="AF506" s="375"/>
      <c r="AG506" s="375"/>
      <c r="AH506" s="375"/>
      <c r="AI506" s="375"/>
      <c r="AJ506" s="375"/>
      <c r="AK506" s="375"/>
      <c r="AL506" s="375"/>
      <c r="AM506" s="375"/>
      <c r="AN506" s="375"/>
      <c r="AO506" s="375"/>
      <c r="AP506" s="375"/>
      <c r="AQ506" s="375"/>
      <c r="AR506" s="375"/>
      <c r="AS506" s="375"/>
      <c r="AT506" s="375"/>
      <c r="AU506" s="375"/>
      <c r="AV506" s="375"/>
      <c r="AW506" s="375"/>
      <c r="AX506" s="375"/>
      <c r="AY506" s="375"/>
      <c r="AZ506" s="375"/>
      <c r="BA506" s="375"/>
      <c r="BB506" s="375"/>
      <c r="BC506" s="375"/>
      <c r="BD506" s="375"/>
      <c r="BE506" s="375"/>
      <c r="BF506" s="375"/>
      <c r="BG506" s="375"/>
      <c r="BH506" s="375"/>
      <c r="BI506" s="375"/>
      <c r="BJ506" s="375"/>
      <c r="BK506" s="375"/>
      <c r="BL506" s="375"/>
      <c r="BM506" s="375"/>
      <c r="BN506" s="375"/>
      <c r="BO506" s="375"/>
      <c r="BP506" s="375"/>
      <c r="BQ506" s="375"/>
      <c r="BR506" s="375"/>
      <c r="BS506" s="375"/>
      <c r="BT506" s="375"/>
      <c r="BU506" s="375"/>
      <c r="BV506" s="375"/>
      <c r="BW506" s="375"/>
      <c r="BX506" s="375"/>
      <c r="BY506" s="375"/>
      <c r="BZ506" s="375"/>
      <c r="CA506" s="375"/>
      <c r="CB506" s="375"/>
      <c r="CC506" s="375"/>
      <c r="CD506" s="375"/>
    </row>
    <row r="507" spans="1:82" s="5" customFormat="1" x14ac:dyDescent="0.35">
      <c r="B507" s="70" t="s">
        <v>170</v>
      </c>
      <c r="C507" s="69"/>
      <c r="D507" s="69"/>
      <c r="E507" s="69"/>
      <c r="F507" s="69"/>
      <c r="G507" s="69"/>
      <c r="H507" s="69"/>
      <c r="I507" s="295"/>
      <c r="J507" s="295"/>
      <c r="K507" s="295"/>
      <c r="L507" s="295"/>
      <c r="M507" s="295"/>
      <c r="N507" s="295"/>
      <c r="O507" s="295"/>
      <c r="P507" s="295"/>
      <c r="Q507" s="475"/>
      <c r="R507" s="572"/>
      <c r="S507" s="475"/>
      <c r="T507" s="475"/>
      <c r="U507" s="475"/>
      <c r="V507" s="572"/>
      <c r="W507" s="475"/>
      <c r="X507" s="475"/>
      <c r="Y507" s="475"/>
      <c r="Z507" s="572"/>
      <c r="AA507" s="110"/>
      <c r="AB507" s="110"/>
      <c r="AC507" s="110"/>
      <c r="AD507" s="110"/>
      <c r="AE507" s="110"/>
      <c r="AF507" s="110"/>
      <c r="AG507" s="110"/>
      <c r="AH507" s="110"/>
      <c r="AI507" s="110"/>
      <c r="AJ507" s="110"/>
      <c r="AK507" s="110"/>
      <c r="AL507" s="110"/>
      <c r="AM507" s="110"/>
      <c r="AN507" s="110"/>
      <c r="AO507" s="110"/>
      <c r="AP507" s="110"/>
      <c r="AQ507" s="110"/>
      <c r="AR507" s="110"/>
      <c r="AS507" s="110"/>
      <c r="AT507" s="110"/>
      <c r="AU507" s="110"/>
      <c r="AV507" s="110"/>
      <c r="AW507" s="110"/>
      <c r="AX507" s="110"/>
      <c r="AY507" s="110"/>
      <c r="AZ507" s="110"/>
      <c r="BA507" s="110"/>
      <c r="BB507" s="110"/>
      <c r="BC507" s="110"/>
      <c r="BD507" s="110"/>
      <c r="BE507" s="110"/>
      <c r="BF507" s="110"/>
      <c r="BG507" s="110"/>
      <c r="BH507" s="110"/>
      <c r="BI507" s="110"/>
      <c r="BJ507" s="110"/>
      <c r="BK507" s="110"/>
      <c r="BL507" s="110"/>
      <c r="BM507" s="110"/>
      <c r="BN507" s="110"/>
      <c r="BO507" s="110"/>
      <c r="BP507" s="110"/>
      <c r="BQ507" s="110"/>
      <c r="BR507" s="110"/>
      <c r="BS507" s="110"/>
      <c r="BT507" s="110"/>
      <c r="BU507" s="110"/>
      <c r="BV507" s="110"/>
      <c r="BW507" s="110"/>
      <c r="BX507" s="110"/>
      <c r="BY507" s="110"/>
      <c r="BZ507" s="110"/>
      <c r="CA507" s="110"/>
      <c r="CB507" s="110"/>
      <c r="CC507" s="110"/>
      <c r="CD507" s="110"/>
    </row>
    <row r="508" spans="1:82" s="5" customFormat="1" x14ac:dyDescent="0.35">
      <c r="A508" s="5" t="s">
        <v>229</v>
      </c>
      <c r="B508" s="69" t="s">
        <v>232</v>
      </c>
      <c r="C508" s="69"/>
      <c r="D508" s="69"/>
      <c r="E508" s="69"/>
      <c r="F508" s="69"/>
      <c r="G508" s="69"/>
      <c r="H508" s="69"/>
      <c r="I508" s="295"/>
      <c r="J508" s="295"/>
      <c r="K508" s="295"/>
      <c r="L508" s="295"/>
      <c r="M508" s="295"/>
      <c r="N508" s="295"/>
      <c r="O508" s="295"/>
      <c r="P508" s="295"/>
      <c r="Q508" s="475"/>
      <c r="R508" s="571"/>
      <c r="S508" s="575">
        <f>T508+S$662</f>
        <v>29256</v>
      </c>
      <c r="T508" s="575">
        <f>U508+T$662</f>
        <v>24980</v>
      </c>
      <c r="U508" s="575">
        <f>V508+U$662</f>
        <v>20979</v>
      </c>
      <c r="V508" s="576">
        <v>17655</v>
      </c>
      <c r="W508" s="575">
        <f>X508+W$662</f>
        <v>27309</v>
      </c>
      <c r="X508" s="575">
        <f>Y508+X$662</f>
        <v>23251</v>
      </c>
      <c r="Y508" s="575">
        <f>Z508+Y$662</f>
        <v>19233</v>
      </c>
      <c r="Z508" s="576">
        <v>17350</v>
      </c>
      <c r="AA508" s="575">
        <f t="shared" ref="AA508:BF508" si="1863">Z508-AA$668</f>
        <v>17350</v>
      </c>
      <c r="AB508" s="575">
        <f t="shared" si="1863"/>
        <v>16971</v>
      </c>
      <c r="AC508" s="575">
        <f t="shared" si="1863"/>
        <v>16427</v>
      </c>
      <c r="AD508" s="575">
        <f t="shared" si="1863"/>
        <v>16427</v>
      </c>
      <c r="AE508" s="575">
        <f t="shared" si="1863"/>
        <v>16427</v>
      </c>
      <c r="AF508" s="575">
        <f t="shared" si="1863"/>
        <v>16427</v>
      </c>
      <c r="AG508" s="575">
        <f t="shared" si="1863"/>
        <v>16427</v>
      </c>
      <c r="AH508" s="575">
        <f t="shared" si="1863"/>
        <v>16427</v>
      </c>
      <c r="AI508" s="575">
        <f t="shared" si="1863"/>
        <v>16427</v>
      </c>
      <c r="AJ508" s="575">
        <f t="shared" si="1863"/>
        <v>16427</v>
      </c>
      <c r="AK508" s="575">
        <f t="shared" si="1863"/>
        <v>16427</v>
      </c>
      <c r="AL508" s="575">
        <f t="shared" si="1863"/>
        <v>16427</v>
      </c>
      <c r="AM508" s="575">
        <f t="shared" si="1863"/>
        <v>16427</v>
      </c>
      <c r="AN508" s="575">
        <f t="shared" si="1863"/>
        <v>16427</v>
      </c>
      <c r="AO508" s="575">
        <f t="shared" si="1863"/>
        <v>16427</v>
      </c>
      <c r="AP508" s="575">
        <f t="shared" si="1863"/>
        <v>16427</v>
      </c>
      <c r="AQ508" s="575">
        <f t="shared" si="1863"/>
        <v>16427</v>
      </c>
      <c r="AR508" s="575">
        <f t="shared" si="1863"/>
        <v>16427</v>
      </c>
      <c r="AS508" s="575">
        <f t="shared" si="1863"/>
        <v>16427</v>
      </c>
      <c r="AT508" s="575">
        <f t="shared" si="1863"/>
        <v>16427</v>
      </c>
      <c r="AU508" s="575">
        <f t="shared" si="1863"/>
        <v>16427</v>
      </c>
      <c r="AV508" s="575">
        <f t="shared" si="1863"/>
        <v>16427</v>
      </c>
      <c r="AW508" s="575">
        <f t="shared" si="1863"/>
        <v>16427</v>
      </c>
      <c r="AX508" s="575">
        <f t="shared" si="1863"/>
        <v>16427</v>
      </c>
      <c r="AY508" s="575">
        <f t="shared" si="1863"/>
        <v>16427</v>
      </c>
      <c r="AZ508" s="575">
        <f t="shared" si="1863"/>
        <v>16427</v>
      </c>
      <c r="BA508" s="575">
        <f t="shared" si="1863"/>
        <v>16427</v>
      </c>
      <c r="BB508" s="575">
        <f t="shared" si="1863"/>
        <v>16427</v>
      </c>
      <c r="BC508" s="575">
        <f t="shared" si="1863"/>
        <v>16427</v>
      </c>
      <c r="BD508" s="575">
        <f t="shared" si="1863"/>
        <v>16427</v>
      </c>
      <c r="BE508" s="575">
        <f t="shared" si="1863"/>
        <v>16427</v>
      </c>
      <c r="BF508" s="575">
        <f t="shared" si="1863"/>
        <v>16427</v>
      </c>
      <c r="BG508" s="575">
        <f t="shared" ref="BG508:CD508" si="1864">BF508-BG$668</f>
        <v>16427</v>
      </c>
      <c r="BH508" s="575">
        <f t="shared" si="1864"/>
        <v>16427</v>
      </c>
      <c r="BI508" s="575">
        <f t="shared" si="1864"/>
        <v>16427</v>
      </c>
      <c r="BJ508" s="575">
        <f t="shared" si="1864"/>
        <v>16427</v>
      </c>
      <c r="BK508" s="575">
        <f t="shared" si="1864"/>
        <v>16427</v>
      </c>
      <c r="BL508" s="575">
        <f t="shared" si="1864"/>
        <v>16427</v>
      </c>
      <c r="BM508" s="575">
        <f t="shared" si="1864"/>
        <v>16427</v>
      </c>
      <c r="BN508" s="575">
        <f t="shared" si="1864"/>
        <v>16427</v>
      </c>
      <c r="BO508" s="575">
        <f t="shared" si="1864"/>
        <v>16427</v>
      </c>
      <c r="BP508" s="575">
        <f t="shared" si="1864"/>
        <v>16427</v>
      </c>
      <c r="BQ508" s="575">
        <f t="shared" si="1864"/>
        <v>16427</v>
      </c>
      <c r="BR508" s="575">
        <f t="shared" si="1864"/>
        <v>16427</v>
      </c>
      <c r="BS508" s="575">
        <f t="shared" si="1864"/>
        <v>16427</v>
      </c>
      <c r="BT508" s="575">
        <f t="shared" si="1864"/>
        <v>16427</v>
      </c>
      <c r="BU508" s="575">
        <f t="shared" si="1864"/>
        <v>16427</v>
      </c>
      <c r="BV508" s="575">
        <f t="shared" si="1864"/>
        <v>16427</v>
      </c>
      <c r="BW508" s="575">
        <f t="shared" si="1864"/>
        <v>16427</v>
      </c>
      <c r="BX508" s="575">
        <f t="shared" si="1864"/>
        <v>16427</v>
      </c>
      <c r="BY508" s="575">
        <f t="shared" si="1864"/>
        <v>16427</v>
      </c>
      <c r="BZ508" s="575">
        <f t="shared" si="1864"/>
        <v>16427</v>
      </c>
      <c r="CA508" s="575">
        <f t="shared" si="1864"/>
        <v>16427</v>
      </c>
      <c r="CB508" s="575">
        <f t="shared" si="1864"/>
        <v>16427</v>
      </c>
      <c r="CC508" s="575">
        <f t="shared" si="1864"/>
        <v>16427</v>
      </c>
      <c r="CD508" s="575">
        <f t="shared" si="1864"/>
        <v>16427</v>
      </c>
    </row>
    <row r="509" spans="1:82" s="5" customFormat="1" x14ac:dyDescent="0.35">
      <c r="A509" s="5" t="s">
        <v>230</v>
      </c>
      <c r="B509" s="69" t="s">
        <v>233</v>
      </c>
      <c r="C509" s="69"/>
      <c r="D509" s="69"/>
      <c r="E509" s="69"/>
      <c r="F509" s="69"/>
      <c r="G509" s="69"/>
      <c r="H509" s="69"/>
      <c r="I509" s="295"/>
      <c r="J509" s="295"/>
      <c r="K509" s="295"/>
      <c r="L509" s="295"/>
      <c r="M509" s="295"/>
      <c r="N509" s="295"/>
      <c r="O509" s="295"/>
      <c r="P509" s="295"/>
      <c r="Q509" s="475"/>
      <c r="R509" s="570"/>
      <c r="S509" s="577">
        <f t="shared" ref="S509:U509" si="1865">T509</f>
        <v>1.8</v>
      </c>
      <c r="T509" s="577">
        <f t="shared" si="1865"/>
        <v>1.8</v>
      </c>
      <c r="U509" s="577">
        <f t="shared" si="1865"/>
        <v>1.8</v>
      </c>
      <c r="V509" s="578">
        <v>1.8</v>
      </c>
      <c r="W509" s="577">
        <f t="shared" ref="W509:Y509" si="1866">X509</f>
        <v>1.8</v>
      </c>
      <c r="X509" s="577">
        <f t="shared" si="1866"/>
        <v>1.8</v>
      </c>
      <c r="Y509" s="577">
        <f t="shared" si="1866"/>
        <v>1.8</v>
      </c>
      <c r="Z509" s="578">
        <v>1.8</v>
      </c>
      <c r="AA509" s="577">
        <f t="shared" ref="AA509:BF509" si="1867">IF(AA508&gt;0,AA510/AA508*g_troz,0)</f>
        <v>1.8375252864553315</v>
      </c>
      <c r="AB509" s="577">
        <f t="shared" si="1867"/>
        <v>1.874577070655056</v>
      </c>
      <c r="AC509" s="577">
        <f t="shared" si="1867"/>
        <v>1.9302010644723295</v>
      </c>
      <c r="AD509" s="577">
        <f t="shared" si="1867"/>
        <v>1.9302010644723295</v>
      </c>
      <c r="AE509" s="577">
        <f t="shared" si="1867"/>
        <v>1.9302010644723295</v>
      </c>
      <c r="AF509" s="577">
        <f t="shared" si="1867"/>
        <v>1.9302010644723295</v>
      </c>
      <c r="AG509" s="577">
        <f t="shared" si="1867"/>
        <v>1.9302010644723295</v>
      </c>
      <c r="AH509" s="577">
        <f t="shared" si="1867"/>
        <v>1.9302010644723295</v>
      </c>
      <c r="AI509" s="577">
        <f t="shared" si="1867"/>
        <v>1.9302010644723295</v>
      </c>
      <c r="AJ509" s="577">
        <f t="shared" si="1867"/>
        <v>1.9302010644723295</v>
      </c>
      <c r="AK509" s="577">
        <f t="shared" si="1867"/>
        <v>1.9302010644723295</v>
      </c>
      <c r="AL509" s="577">
        <f t="shared" si="1867"/>
        <v>1.9302010644723295</v>
      </c>
      <c r="AM509" s="577">
        <f t="shared" si="1867"/>
        <v>1.9302010644723295</v>
      </c>
      <c r="AN509" s="577">
        <f t="shared" si="1867"/>
        <v>1.9302010644723295</v>
      </c>
      <c r="AO509" s="577">
        <f t="shared" si="1867"/>
        <v>1.9302010644723295</v>
      </c>
      <c r="AP509" s="577">
        <f t="shared" si="1867"/>
        <v>1.9302010644723295</v>
      </c>
      <c r="AQ509" s="577">
        <f t="shared" si="1867"/>
        <v>1.9302010644723295</v>
      </c>
      <c r="AR509" s="577">
        <f t="shared" si="1867"/>
        <v>1.9302010644723295</v>
      </c>
      <c r="AS509" s="577">
        <f t="shared" si="1867"/>
        <v>1.9302010644723295</v>
      </c>
      <c r="AT509" s="577">
        <f t="shared" si="1867"/>
        <v>1.9302010644723295</v>
      </c>
      <c r="AU509" s="577">
        <f t="shared" si="1867"/>
        <v>1.9302010644723295</v>
      </c>
      <c r="AV509" s="577">
        <f t="shared" si="1867"/>
        <v>1.9302010644723295</v>
      </c>
      <c r="AW509" s="577">
        <f t="shared" si="1867"/>
        <v>1.9302010644723295</v>
      </c>
      <c r="AX509" s="577">
        <f t="shared" si="1867"/>
        <v>1.9302010644723295</v>
      </c>
      <c r="AY509" s="577">
        <f t="shared" si="1867"/>
        <v>1.9302010644723295</v>
      </c>
      <c r="AZ509" s="577">
        <f t="shared" si="1867"/>
        <v>1.9302010644723295</v>
      </c>
      <c r="BA509" s="577">
        <f t="shared" si="1867"/>
        <v>1.9302010644723295</v>
      </c>
      <c r="BB509" s="577">
        <f t="shared" si="1867"/>
        <v>1.9302010644723295</v>
      </c>
      <c r="BC509" s="577">
        <f t="shared" si="1867"/>
        <v>1.9302010644723295</v>
      </c>
      <c r="BD509" s="577">
        <f t="shared" si="1867"/>
        <v>1.9302010644723295</v>
      </c>
      <c r="BE509" s="577">
        <f t="shared" si="1867"/>
        <v>1.9302010644723295</v>
      </c>
      <c r="BF509" s="577">
        <f t="shared" si="1867"/>
        <v>1.9302010644723295</v>
      </c>
      <c r="BG509" s="577">
        <f t="shared" ref="BG509:CD509" si="1868">IF(BG508&gt;0,BG510/BG508*g_troz,0)</f>
        <v>1.9302010644723295</v>
      </c>
      <c r="BH509" s="577">
        <f t="shared" si="1868"/>
        <v>1.9302010644723295</v>
      </c>
      <c r="BI509" s="577">
        <f t="shared" si="1868"/>
        <v>1.9302010644723295</v>
      </c>
      <c r="BJ509" s="577">
        <f t="shared" si="1868"/>
        <v>1.9302010644723295</v>
      </c>
      <c r="BK509" s="577">
        <f t="shared" si="1868"/>
        <v>1.9302010644723295</v>
      </c>
      <c r="BL509" s="577">
        <f t="shared" si="1868"/>
        <v>1.9302010644723295</v>
      </c>
      <c r="BM509" s="577">
        <f t="shared" si="1868"/>
        <v>1.9302010644723295</v>
      </c>
      <c r="BN509" s="577">
        <f t="shared" si="1868"/>
        <v>1.9302010644723295</v>
      </c>
      <c r="BO509" s="577">
        <f t="shared" si="1868"/>
        <v>1.9302010644723295</v>
      </c>
      <c r="BP509" s="577">
        <f t="shared" si="1868"/>
        <v>1.9302010644723295</v>
      </c>
      <c r="BQ509" s="577">
        <f t="shared" si="1868"/>
        <v>1.9302010644723295</v>
      </c>
      <c r="BR509" s="577">
        <f t="shared" si="1868"/>
        <v>1.9302010644723295</v>
      </c>
      <c r="BS509" s="577">
        <f t="shared" si="1868"/>
        <v>1.9302010644723295</v>
      </c>
      <c r="BT509" s="577">
        <f t="shared" si="1868"/>
        <v>1.9302010644723295</v>
      </c>
      <c r="BU509" s="577">
        <f t="shared" si="1868"/>
        <v>1.9302010644723295</v>
      </c>
      <c r="BV509" s="577">
        <f t="shared" si="1868"/>
        <v>1.9302010644723295</v>
      </c>
      <c r="BW509" s="577">
        <f t="shared" si="1868"/>
        <v>1.9302010644723295</v>
      </c>
      <c r="BX509" s="577">
        <f t="shared" si="1868"/>
        <v>1.9302010644723295</v>
      </c>
      <c r="BY509" s="577">
        <f t="shared" si="1868"/>
        <v>1.9302010644723295</v>
      </c>
      <c r="BZ509" s="577">
        <f t="shared" si="1868"/>
        <v>1.9302010644723295</v>
      </c>
      <c r="CA509" s="577">
        <f t="shared" si="1868"/>
        <v>1.9302010644723295</v>
      </c>
      <c r="CB509" s="577">
        <f t="shared" si="1868"/>
        <v>1.9302010644723295</v>
      </c>
      <c r="CC509" s="577">
        <f t="shared" si="1868"/>
        <v>1.9302010644723295</v>
      </c>
      <c r="CD509" s="577">
        <f t="shared" si="1868"/>
        <v>1.9302010644723295</v>
      </c>
    </row>
    <row r="510" spans="1:82" s="5" customFormat="1" x14ac:dyDescent="0.35">
      <c r="A510" s="5" t="s">
        <v>231</v>
      </c>
      <c r="B510" s="69" t="s">
        <v>234</v>
      </c>
      <c r="C510" s="69"/>
      <c r="D510" s="69"/>
      <c r="E510" s="69"/>
      <c r="F510" s="69"/>
      <c r="G510" s="69"/>
      <c r="H510" s="69"/>
      <c r="I510" s="295"/>
      <c r="J510" s="295"/>
      <c r="K510" s="295"/>
      <c r="L510" s="295"/>
      <c r="M510" s="295"/>
      <c r="N510" s="295"/>
      <c r="O510" s="295"/>
      <c r="P510" s="295"/>
      <c r="Q510" s="475"/>
      <c r="R510" s="571"/>
      <c r="S510" s="575">
        <f>S508*S509/g_troz</f>
        <v>1693.0840349012044</v>
      </c>
      <c r="T510" s="575">
        <f>T508*T509/g_troz</f>
        <v>1445.6261687117885</v>
      </c>
      <c r="U510" s="575">
        <f>U508*U509/g_troz</f>
        <v>1214.0829220738437</v>
      </c>
      <c r="V510" s="576">
        <v>1025</v>
      </c>
      <c r="W510" s="575">
        <f>W508*W509/g_troz</f>
        <v>1580.4085284767909</v>
      </c>
      <c r="X510" s="575">
        <f>X508*X509/g_troz</f>
        <v>1345.5666152409046</v>
      </c>
      <c r="Y510" s="575">
        <f>Y508*Y509/g_troz</f>
        <v>1113.0395557579595</v>
      </c>
      <c r="Z510" s="576">
        <v>1025</v>
      </c>
      <c r="AA510" s="575">
        <f>Z510-(AA$535/1000/AA$531)</f>
        <v>1025</v>
      </c>
      <c r="AB510" s="575">
        <f t="shared" ref="AB510:CD510" si="1869">AA510-(AB$535/1000/AB$531)</f>
        <v>1022.8260869565217</v>
      </c>
      <c r="AC510" s="575">
        <f t="shared" si="1869"/>
        <v>1019.4169960474309</v>
      </c>
      <c r="AD510" s="575">
        <f t="shared" si="1869"/>
        <v>1019.4169960474309</v>
      </c>
      <c r="AE510" s="575">
        <f t="shared" si="1869"/>
        <v>1019.4169960474309</v>
      </c>
      <c r="AF510" s="575">
        <f t="shared" si="1869"/>
        <v>1019.4169960474309</v>
      </c>
      <c r="AG510" s="575">
        <f t="shared" si="1869"/>
        <v>1019.4169960474309</v>
      </c>
      <c r="AH510" s="575">
        <f t="shared" si="1869"/>
        <v>1019.4169960474309</v>
      </c>
      <c r="AI510" s="575">
        <f t="shared" si="1869"/>
        <v>1019.4169960474309</v>
      </c>
      <c r="AJ510" s="575">
        <f t="shared" si="1869"/>
        <v>1019.4169960474309</v>
      </c>
      <c r="AK510" s="575">
        <f t="shared" si="1869"/>
        <v>1019.4169960474309</v>
      </c>
      <c r="AL510" s="575">
        <f t="shared" si="1869"/>
        <v>1019.4169960474309</v>
      </c>
      <c r="AM510" s="575">
        <f t="shared" si="1869"/>
        <v>1019.4169960474309</v>
      </c>
      <c r="AN510" s="575">
        <f t="shared" si="1869"/>
        <v>1019.4169960474309</v>
      </c>
      <c r="AO510" s="575">
        <f t="shared" si="1869"/>
        <v>1019.4169960474309</v>
      </c>
      <c r="AP510" s="575">
        <f t="shared" si="1869"/>
        <v>1019.4169960474309</v>
      </c>
      <c r="AQ510" s="575">
        <f t="shared" si="1869"/>
        <v>1019.4169960474309</v>
      </c>
      <c r="AR510" s="575">
        <f t="shared" si="1869"/>
        <v>1019.4169960474309</v>
      </c>
      <c r="AS510" s="575">
        <f t="shared" si="1869"/>
        <v>1019.4169960474309</v>
      </c>
      <c r="AT510" s="575">
        <f t="shared" si="1869"/>
        <v>1019.4169960474309</v>
      </c>
      <c r="AU510" s="575">
        <f t="shared" si="1869"/>
        <v>1019.4169960474309</v>
      </c>
      <c r="AV510" s="575">
        <f t="shared" si="1869"/>
        <v>1019.4169960474309</v>
      </c>
      <c r="AW510" s="575">
        <f t="shared" si="1869"/>
        <v>1019.4169960474309</v>
      </c>
      <c r="AX510" s="575">
        <f t="shared" si="1869"/>
        <v>1019.4169960474309</v>
      </c>
      <c r="AY510" s="575">
        <f t="shared" si="1869"/>
        <v>1019.4169960474309</v>
      </c>
      <c r="AZ510" s="575">
        <f t="shared" si="1869"/>
        <v>1019.4169960474309</v>
      </c>
      <c r="BA510" s="575">
        <f t="shared" si="1869"/>
        <v>1019.4169960474309</v>
      </c>
      <c r="BB510" s="575">
        <f t="shared" si="1869"/>
        <v>1019.4169960474309</v>
      </c>
      <c r="BC510" s="575">
        <f t="shared" si="1869"/>
        <v>1019.4169960474309</v>
      </c>
      <c r="BD510" s="575">
        <f t="shared" si="1869"/>
        <v>1019.4169960474309</v>
      </c>
      <c r="BE510" s="575">
        <f t="shared" si="1869"/>
        <v>1019.4169960474309</v>
      </c>
      <c r="BF510" s="575">
        <f t="shared" si="1869"/>
        <v>1019.4169960474309</v>
      </c>
      <c r="BG510" s="575">
        <f t="shared" si="1869"/>
        <v>1019.4169960474309</v>
      </c>
      <c r="BH510" s="575">
        <f t="shared" si="1869"/>
        <v>1019.4169960474309</v>
      </c>
      <c r="BI510" s="575">
        <f t="shared" si="1869"/>
        <v>1019.4169960474309</v>
      </c>
      <c r="BJ510" s="575">
        <f t="shared" si="1869"/>
        <v>1019.4169960474309</v>
      </c>
      <c r="BK510" s="575">
        <f t="shared" si="1869"/>
        <v>1019.4169960474309</v>
      </c>
      <c r="BL510" s="575">
        <f t="shared" si="1869"/>
        <v>1019.4169960474309</v>
      </c>
      <c r="BM510" s="575">
        <f t="shared" si="1869"/>
        <v>1019.4169960474309</v>
      </c>
      <c r="BN510" s="575">
        <f t="shared" si="1869"/>
        <v>1019.4169960474309</v>
      </c>
      <c r="BO510" s="575">
        <f t="shared" si="1869"/>
        <v>1019.4169960474309</v>
      </c>
      <c r="BP510" s="575">
        <f t="shared" si="1869"/>
        <v>1019.4169960474309</v>
      </c>
      <c r="BQ510" s="575">
        <f t="shared" si="1869"/>
        <v>1019.4169960474309</v>
      </c>
      <c r="BR510" s="575">
        <f t="shared" si="1869"/>
        <v>1019.4169960474309</v>
      </c>
      <c r="BS510" s="575">
        <f t="shared" si="1869"/>
        <v>1019.4169960474309</v>
      </c>
      <c r="BT510" s="575">
        <f t="shared" si="1869"/>
        <v>1019.4169960474309</v>
      </c>
      <c r="BU510" s="575">
        <f t="shared" si="1869"/>
        <v>1019.4169960474309</v>
      </c>
      <c r="BV510" s="575">
        <f t="shared" si="1869"/>
        <v>1019.4169960474309</v>
      </c>
      <c r="BW510" s="575">
        <f t="shared" si="1869"/>
        <v>1019.4169960474309</v>
      </c>
      <c r="BX510" s="575">
        <f t="shared" si="1869"/>
        <v>1019.4169960474309</v>
      </c>
      <c r="BY510" s="575">
        <f t="shared" si="1869"/>
        <v>1019.4169960474309</v>
      </c>
      <c r="BZ510" s="575">
        <f t="shared" si="1869"/>
        <v>1019.4169960474309</v>
      </c>
      <c r="CA510" s="575">
        <f t="shared" si="1869"/>
        <v>1019.4169960474309</v>
      </c>
      <c r="CB510" s="575">
        <f t="shared" si="1869"/>
        <v>1019.4169960474309</v>
      </c>
      <c r="CC510" s="575">
        <f t="shared" si="1869"/>
        <v>1019.4169960474309</v>
      </c>
      <c r="CD510" s="575">
        <f t="shared" si="1869"/>
        <v>1019.4169960474309</v>
      </c>
    </row>
    <row r="511" spans="1:82" s="5" customFormat="1" x14ac:dyDescent="0.35">
      <c r="B511" s="70"/>
      <c r="C511" s="69"/>
      <c r="D511" s="69"/>
      <c r="E511" s="69"/>
      <c r="F511" s="69"/>
      <c r="G511" s="69"/>
      <c r="H511" s="69"/>
      <c r="I511" s="295"/>
      <c r="J511" s="295"/>
      <c r="K511" s="295"/>
      <c r="L511" s="295"/>
      <c r="M511" s="295"/>
      <c r="N511" s="295"/>
      <c r="O511" s="295"/>
      <c r="P511" s="295"/>
      <c r="Q511" s="475"/>
      <c r="R511" s="570"/>
      <c r="S511" s="475"/>
      <c r="T511" s="475"/>
      <c r="U511" s="475"/>
      <c r="V511" s="570"/>
      <c r="W511" s="475"/>
      <c r="X511" s="475"/>
      <c r="Y511" s="475"/>
      <c r="Z511" s="570"/>
      <c r="AA511" s="110"/>
      <c r="AB511" s="110"/>
      <c r="AC511" s="110"/>
      <c r="AD511" s="110"/>
      <c r="AE511" s="110"/>
      <c r="AF511" s="110"/>
      <c r="AG511" s="110"/>
      <c r="AH511" s="110"/>
      <c r="AI511" s="110"/>
      <c r="AJ511" s="110"/>
      <c r="AK511" s="110"/>
      <c r="AL511" s="110"/>
      <c r="AM511" s="110"/>
      <c r="AN511" s="110"/>
      <c r="AO511" s="110"/>
      <c r="AP511" s="110"/>
      <c r="AQ511" s="110"/>
      <c r="AR511" s="110"/>
      <c r="AS511" s="110"/>
      <c r="AT511" s="110"/>
      <c r="AU511" s="110"/>
      <c r="AV511" s="110"/>
      <c r="AW511" s="110"/>
      <c r="AX511" s="110"/>
      <c r="AY511" s="110"/>
      <c r="AZ511" s="110"/>
      <c r="BA511" s="110"/>
      <c r="BB511" s="110"/>
      <c r="BC511" s="110"/>
      <c r="BD511" s="110"/>
      <c r="BE511" s="110"/>
      <c r="BF511" s="110"/>
      <c r="BG511" s="110"/>
      <c r="BH511" s="110"/>
      <c r="BI511" s="110"/>
      <c r="BJ511" s="110"/>
      <c r="BK511" s="110"/>
      <c r="BL511" s="110"/>
      <c r="BM511" s="110"/>
      <c r="BN511" s="110"/>
      <c r="BO511" s="110"/>
      <c r="BP511" s="110"/>
      <c r="BQ511" s="110"/>
      <c r="BR511" s="110"/>
      <c r="BS511" s="110"/>
      <c r="BT511" s="110"/>
      <c r="BU511" s="110"/>
      <c r="BV511" s="110"/>
      <c r="BW511" s="110"/>
      <c r="BX511" s="110"/>
      <c r="BY511" s="110"/>
      <c r="BZ511" s="110"/>
      <c r="CA511" s="110"/>
      <c r="CB511" s="110"/>
      <c r="CC511" s="110"/>
      <c r="CD511" s="110"/>
    </row>
    <row r="512" spans="1:82" s="5" customFormat="1" x14ac:dyDescent="0.35">
      <c r="B512" s="70" t="s">
        <v>235</v>
      </c>
      <c r="C512" s="69"/>
      <c r="D512" s="69"/>
      <c r="E512" s="69"/>
      <c r="F512" s="69"/>
      <c r="G512" s="69"/>
      <c r="H512" s="69"/>
      <c r="I512" s="295"/>
      <c r="J512" s="295"/>
      <c r="K512" s="295"/>
      <c r="L512" s="295"/>
      <c r="M512" s="295"/>
      <c r="N512" s="295"/>
      <c r="O512" s="295"/>
      <c r="P512" s="295"/>
      <c r="Q512" s="475"/>
      <c r="R512" s="570"/>
      <c r="S512" s="475"/>
      <c r="T512" s="475"/>
      <c r="U512" s="475"/>
      <c r="V512" s="570"/>
      <c r="W512" s="475"/>
      <c r="X512" s="475"/>
      <c r="Y512" s="475"/>
      <c r="Z512" s="570"/>
      <c r="AA512" s="110"/>
      <c r="AB512" s="110"/>
      <c r="AC512" s="110"/>
      <c r="AD512" s="110"/>
      <c r="AE512" s="110"/>
      <c r="AF512" s="110"/>
      <c r="AG512" s="110"/>
      <c r="AH512" s="110"/>
      <c r="AI512" s="110"/>
      <c r="AJ512" s="110"/>
      <c r="AK512" s="110"/>
      <c r="AL512" s="110"/>
      <c r="AM512" s="110"/>
      <c r="AN512" s="110"/>
      <c r="AO512" s="110"/>
      <c r="AP512" s="110"/>
      <c r="AQ512" s="110"/>
      <c r="AR512" s="110"/>
      <c r="AS512" s="110"/>
      <c r="AT512" s="110"/>
      <c r="AU512" s="110"/>
      <c r="AV512" s="110"/>
      <c r="AW512" s="110"/>
      <c r="AX512" s="110"/>
      <c r="AY512" s="110"/>
      <c r="AZ512" s="110"/>
      <c r="BA512" s="110"/>
      <c r="BB512" s="110"/>
      <c r="BC512" s="110"/>
      <c r="BD512" s="110"/>
      <c r="BE512" s="110"/>
      <c r="BF512" s="110"/>
      <c r="BG512" s="110"/>
      <c r="BH512" s="110"/>
      <c r="BI512" s="110"/>
      <c r="BJ512" s="110"/>
      <c r="BK512" s="110"/>
      <c r="BL512" s="110"/>
      <c r="BM512" s="110"/>
      <c r="BN512" s="110"/>
      <c r="BO512" s="110"/>
      <c r="BP512" s="110"/>
      <c r="BQ512" s="110"/>
      <c r="BR512" s="110"/>
      <c r="BS512" s="110"/>
      <c r="BT512" s="110"/>
      <c r="BU512" s="110"/>
      <c r="BV512" s="110"/>
      <c r="BW512" s="110"/>
      <c r="BX512" s="110"/>
      <c r="BY512" s="110"/>
      <c r="BZ512" s="110"/>
      <c r="CA512" s="110"/>
      <c r="CB512" s="110"/>
      <c r="CC512" s="110"/>
      <c r="CD512" s="110"/>
    </row>
    <row r="513" spans="1:82" s="5" customFormat="1" x14ac:dyDescent="0.35">
      <c r="A513" s="5" t="s">
        <v>229</v>
      </c>
      <c r="B513" s="69" t="s">
        <v>236</v>
      </c>
      <c r="C513" s="69"/>
      <c r="D513" s="69"/>
      <c r="E513" s="69"/>
      <c r="F513" s="69"/>
      <c r="G513" s="69"/>
      <c r="H513" s="69"/>
      <c r="I513" s="295"/>
      <c r="J513" s="295"/>
      <c r="K513" s="295"/>
      <c r="L513" s="295"/>
      <c r="M513" s="295"/>
      <c r="N513" s="295"/>
      <c r="O513" s="295"/>
      <c r="P513" s="295"/>
      <c r="Q513" s="475"/>
      <c r="R513" s="571"/>
      <c r="S513" s="475"/>
      <c r="T513" s="475"/>
      <c r="U513" s="475"/>
      <c r="V513" s="571"/>
      <c r="W513" s="475"/>
      <c r="X513" s="475"/>
      <c r="Y513" s="475"/>
      <c r="Z513" s="576">
        <v>74</v>
      </c>
      <c r="AA513" s="575">
        <f t="shared" ref="AA513:BF513" si="1870">Z513-AA$668</f>
        <v>74</v>
      </c>
      <c r="AB513" s="575">
        <f t="shared" si="1870"/>
        <v>-305</v>
      </c>
      <c r="AC513" s="575">
        <f t="shared" si="1870"/>
        <v>-849</v>
      </c>
      <c r="AD513" s="575">
        <f t="shared" si="1870"/>
        <v>-849</v>
      </c>
      <c r="AE513" s="575">
        <f t="shared" si="1870"/>
        <v>-849</v>
      </c>
      <c r="AF513" s="575">
        <f t="shared" si="1870"/>
        <v>-849</v>
      </c>
      <c r="AG513" s="575">
        <f t="shared" si="1870"/>
        <v>-849</v>
      </c>
      <c r="AH513" s="575">
        <f t="shared" si="1870"/>
        <v>-849</v>
      </c>
      <c r="AI513" s="575">
        <f t="shared" si="1870"/>
        <v>-849</v>
      </c>
      <c r="AJ513" s="575">
        <f t="shared" si="1870"/>
        <v>-849</v>
      </c>
      <c r="AK513" s="575">
        <f t="shared" si="1870"/>
        <v>-849</v>
      </c>
      <c r="AL513" s="575">
        <f t="shared" si="1870"/>
        <v>-849</v>
      </c>
      <c r="AM513" s="575">
        <f t="shared" si="1870"/>
        <v>-849</v>
      </c>
      <c r="AN513" s="575">
        <f t="shared" si="1870"/>
        <v>-849</v>
      </c>
      <c r="AO513" s="575">
        <f t="shared" si="1870"/>
        <v>-849</v>
      </c>
      <c r="AP513" s="575">
        <f t="shared" si="1870"/>
        <v>-849</v>
      </c>
      <c r="AQ513" s="575">
        <f t="shared" si="1870"/>
        <v>-849</v>
      </c>
      <c r="AR513" s="575">
        <f t="shared" si="1870"/>
        <v>-849</v>
      </c>
      <c r="AS513" s="575">
        <f t="shared" si="1870"/>
        <v>-849</v>
      </c>
      <c r="AT513" s="575">
        <f t="shared" si="1870"/>
        <v>-849</v>
      </c>
      <c r="AU513" s="575">
        <f t="shared" si="1870"/>
        <v>-849</v>
      </c>
      <c r="AV513" s="575">
        <f t="shared" si="1870"/>
        <v>-849</v>
      </c>
      <c r="AW513" s="575">
        <f t="shared" si="1870"/>
        <v>-849</v>
      </c>
      <c r="AX513" s="575">
        <f t="shared" si="1870"/>
        <v>-849</v>
      </c>
      <c r="AY513" s="575">
        <f t="shared" si="1870"/>
        <v>-849</v>
      </c>
      <c r="AZ513" s="575">
        <f t="shared" si="1870"/>
        <v>-849</v>
      </c>
      <c r="BA513" s="575">
        <f t="shared" si="1870"/>
        <v>-849</v>
      </c>
      <c r="BB513" s="575">
        <f t="shared" si="1870"/>
        <v>-849</v>
      </c>
      <c r="BC513" s="575">
        <f t="shared" si="1870"/>
        <v>-849</v>
      </c>
      <c r="BD513" s="575">
        <f t="shared" si="1870"/>
        <v>-849</v>
      </c>
      <c r="BE513" s="575">
        <f t="shared" si="1870"/>
        <v>-849</v>
      </c>
      <c r="BF513" s="575">
        <f t="shared" si="1870"/>
        <v>-849</v>
      </c>
      <c r="BG513" s="575">
        <f t="shared" ref="BG513:CD513" si="1871">BF513-BG$668</f>
        <v>-849</v>
      </c>
      <c r="BH513" s="575">
        <f t="shared" si="1871"/>
        <v>-849</v>
      </c>
      <c r="BI513" s="575">
        <f t="shared" si="1871"/>
        <v>-849</v>
      </c>
      <c r="BJ513" s="575">
        <f t="shared" si="1871"/>
        <v>-849</v>
      </c>
      <c r="BK513" s="575">
        <f t="shared" si="1871"/>
        <v>-849</v>
      </c>
      <c r="BL513" s="575">
        <f t="shared" si="1871"/>
        <v>-849</v>
      </c>
      <c r="BM513" s="575">
        <f t="shared" si="1871"/>
        <v>-849</v>
      </c>
      <c r="BN513" s="575">
        <f t="shared" si="1871"/>
        <v>-849</v>
      </c>
      <c r="BO513" s="575">
        <f t="shared" si="1871"/>
        <v>-849</v>
      </c>
      <c r="BP513" s="575">
        <f t="shared" si="1871"/>
        <v>-849</v>
      </c>
      <c r="BQ513" s="575">
        <f t="shared" si="1871"/>
        <v>-849</v>
      </c>
      <c r="BR513" s="575">
        <f t="shared" si="1871"/>
        <v>-849</v>
      </c>
      <c r="BS513" s="575">
        <f t="shared" si="1871"/>
        <v>-849</v>
      </c>
      <c r="BT513" s="575">
        <f t="shared" si="1871"/>
        <v>-849</v>
      </c>
      <c r="BU513" s="575">
        <f t="shared" si="1871"/>
        <v>-849</v>
      </c>
      <c r="BV513" s="575">
        <f t="shared" si="1871"/>
        <v>-849</v>
      </c>
      <c r="BW513" s="575">
        <f t="shared" si="1871"/>
        <v>-849</v>
      </c>
      <c r="BX513" s="575">
        <f t="shared" si="1871"/>
        <v>-849</v>
      </c>
      <c r="BY513" s="575">
        <f t="shared" si="1871"/>
        <v>-849</v>
      </c>
      <c r="BZ513" s="575">
        <f t="shared" si="1871"/>
        <v>-849</v>
      </c>
      <c r="CA513" s="575">
        <f t="shared" si="1871"/>
        <v>-849</v>
      </c>
      <c r="CB513" s="575">
        <f t="shared" si="1871"/>
        <v>-849</v>
      </c>
      <c r="CC513" s="575">
        <f t="shared" si="1871"/>
        <v>-849</v>
      </c>
      <c r="CD513" s="575">
        <f t="shared" si="1871"/>
        <v>-849</v>
      </c>
    </row>
    <row r="514" spans="1:82" s="5" customFormat="1" x14ac:dyDescent="0.35">
      <c r="A514" s="5" t="s">
        <v>230</v>
      </c>
      <c r="B514" s="69" t="s">
        <v>237</v>
      </c>
      <c r="C514" s="69"/>
      <c r="D514" s="69"/>
      <c r="E514" s="69"/>
      <c r="F514" s="69"/>
      <c r="G514" s="69"/>
      <c r="H514" s="69"/>
      <c r="I514" s="295"/>
      <c r="J514" s="295"/>
      <c r="K514" s="295"/>
      <c r="L514" s="295"/>
      <c r="M514" s="295"/>
      <c r="N514" s="295"/>
      <c r="O514" s="295"/>
      <c r="P514" s="295"/>
      <c r="Q514" s="475"/>
      <c r="R514" s="570"/>
      <c r="S514" s="475"/>
      <c r="T514" s="475"/>
      <c r="U514" s="475"/>
      <c r="V514" s="570"/>
      <c r="W514" s="475"/>
      <c r="X514" s="475"/>
      <c r="Y514" s="475"/>
      <c r="Z514" s="578">
        <v>0.5</v>
      </c>
      <c r="AA514" s="577">
        <f t="shared" ref="AA514:BF514" si="1872">IF(AA513&gt;0,AA515/AA513*g_troz,0)</f>
        <v>0.42031725405405407</v>
      </c>
      <c r="AB514" s="577">
        <f t="shared" si="1872"/>
        <v>0</v>
      </c>
      <c r="AC514" s="577">
        <f t="shared" si="1872"/>
        <v>0</v>
      </c>
      <c r="AD514" s="577">
        <f t="shared" si="1872"/>
        <v>0</v>
      </c>
      <c r="AE514" s="577">
        <f t="shared" si="1872"/>
        <v>0</v>
      </c>
      <c r="AF514" s="577">
        <f t="shared" si="1872"/>
        <v>0</v>
      </c>
      <c r="AG514" s="577">
        <f t="shared" si="1872"/>
        <v>0</v>
      </c>
      <c r="AH514" s="577">
        <f t="shared" si="1872"/>
        <v>0</v>
      </c>
      <c r="AI514" s="577">
        <f t="shared" si="1872"/>
        <v>0</v>
      </c>
      <c r="AJ514" s="577">
        <f t="shared" si="1872"/>
        <v>0</v>
      </c>
      <c r="AK514" s="577">
        <f t="shared" si="1872"/>
        <v>0</v>
      </c>
      <c r="AL514" s="577">
        <f t="shared" si="1872"/>
        <v>0</v>
      </c>
      <c r="AM514" s="577">
        <f t="shared" si="1872"/>
        <v>0</v>
      </c>
      <c r="AN514" s="577">
        <f t="shared" si="1872"/>
        <v>0</v>
      </c>
      <c r="AO514" s="577">
        <f t="shared" si="1872"/>
        <v>0</v>
      </c>
      <c r="AP514" s="577">
        <f t="shared" si="1872"/>
        <v>0</v>
      </c>
      <c r="AQ514" s="577">
        <f t="shared" si="1872"/>
        <v>0</v>
      </c>
      <c r="AR514" s="577">
        <f t="shared" si="1872"/>
        <v>0</v>
      </c>
      <c r="AS514" s="577">
        <f t="shared" si="1872"/>
        <v>0</v>
      </c>
      <c r="AT514" s="577">
        <f t="shared" si="1872"/>
        <v>0</v>
      </c>
      <c r="AU514" s="577">
        <f t="shared" si="1872"/>
        <v>0</v>
      </c>
      <c r="AV514" s="577">
        <f t="shared" si="1872"/>
        <v>0</v>
      </c>
      <c r="AW514" s="577">
        <f t="shared" si="1872"/>
        <v>0</v>
      </c>
      <c r="AX514" s="577">
        <f t="shared" si="1872"/>
        <v>0</v>
      </c>
      <c r="AY514" s="577">
        <f t="shared" si="1872"/>
        <v>0</v>
      </c>
      <c r="AZ514" s="577">
        <f t="shared" si="1872"/>
        <v>0</v>
      </c>
      <c r="BA514" s="577">
        <f t="shared" si="1872"/>
        <v>0</v>
      </c>
      <c r="BB514" s="577">
        <f t="shared" si="1872"/>
        <v>0</v>
      </c>
      <c r="BC514" s="577">
        <f t="shared" si="1872"/>
        <v>0</v>
      </c>
      <c r="BD514" s="577">
        <f t="shared" si="1872"/>
        <v>0</v>
      </c>
      <c r="BE514" s="577">
        <f t="shared" si="1872"/>
        <v>0</v>
      </c>
      <c r="BF514" s="577">
        <f t="shared" si="1872"/>
        <v>0</v>
      </c>
      <c r="BG514" s="577">
        <f t="shared" ref="BG514:CD514" si="1873">IF(BG513&gt;0,BG515/BG513*g_troz,0)</f>
        <v>0</v>
      </c>
      <c r="BH514" s="577">
        <f t="shared" si="1873"/>
        <v>0</v>
      </c>
      <c r="BI514" s="577">
        <f t="shared" si="1873"/>
        <v>0</v>
      </c>
      <c r="BJ514" s="577">
        <f t="shared" si="1873"/>
        <v>0</v>
      </c>
      <c r="BK514" s="577">
        <f t="shared" si="1873"/>
        <v>0</v>
      </c>
      <c r="BL514" s="577">
        <f t="shared" si="1873"/>
        <v>0</v>
      </c>
      <c r="BM514" s="577">
        <f t="shared" si="1873"/>
        <v>0</v>
      </c>
      <c r="BN514" s="577">
        <f t="shared" si="1873"/>
        <v>0</v>
      </c>
      <c r="BO514" s="577">
        <f t="shared" si="1873"/>
        <v>0</v>
      </c>
      <c r="BP514" s="577">
        <f t="shared" si="1873"/>
        <v>0</v>
      </c>
      <c r="BQ514" s="577">
        <f t="shared" si="1873"/>
        <v>0</v>
      </c>
      <c r="BR514" s="577">
        <f t="shared" si="1873"/>
        <v>0</v>
      </c>
      <c r="BS514" s="577">
        <f t="shared" si="1873"/>
        <v>0</v>
      </c>
      <c r="BT514" s="577">
        <f t="shared" si="1873"/>
        <v>0</v>
      </c>
      <c r="BU514" s="577">
        <f t="shared" si="1873"/>
        <v>0</v>
      </c>
      <c r="BV514" s="577">
        <f t="shared" si="1873"/>
        <v>0</v>
      </c>
      <c r="BW514" s="577">
        <f t="shared" si="1873"/>
        <v>0</v>
      </c>
      <c r="BX514" s="577">
        <f t="shared" si="1873"/>
        <v>0</v>
      </c>
      <c r="BY514" s="577">
        <f t="shared" si="1873"/>
        <v>0</v>
      </c>
      <c r="BZ514" s="577">
        <f t="shared" si="1873"/>
        <v>0</v>
      </c>
      <c r="CA514" s="577">
        <f t="shared" si="1873"/>
        <v>0</v>
      </c>
      <c r="CB514" s="577">
        <f t="shared" si="1873"/>
        <v>0</v>
      </c>
      <c r="CC514" s="577">
        <f t="shared" si="1873"/>
        <v>0</v>
      </c>
      <c r="CD514" s="577">
        <f t="shared" si="1873"/>
        <v>0</v>
      </c>
    </row>
    <row r="515" spans="1:82" s="5" customFormat="1" x14ac:dyDescent="0.35">
      <c r="A515" s="5" t="s">
        <v>231</v>
      </c>
      <c r="B515" s="69" t="s">
        <v>238</v>
      </c>
      <c r="C515" s="69"/>
      <c r="D515" s="69"/>
      <c r="E515" s="69"/>
      <c r="F515" s="69"/>
      <c r="G515" s="69"/>
      <c r="H515" s="69"/>
      <c r="I515" s="295"/>
      <c r="J515" s="295"/>
      <c r="K515" s="295"/>
      <c r="L515" s="295"/>
      <c r="M515" s="295"/>
      <c r="N515" s="295"/>
      <c r="O515" s="295"/>
      <c r="P515" s="295"/>
      <c r="Q515" s="475"/>
      <c r="R515" s="571"/>
      <c r="S515" s="475"/>
      <c r="T515" s="475"/>
      <c r="U515" s="475"/>
      <c r="V515" s="571"/>
      <c r="W515" s="475"/>
      <c r="X515" s="475"/>
      <c r="Y515" s="475"/>
      <c r="Z515" s="576">
        <v>1</v>
      </c>
      <c r="AA515" s="575">
        <f>Z515-(AA$535/1000/AA$531)</f>
        <v>1</v>
      </c>
      <c r="AB515" s="575">
        <f t="shared" ref="AB515:CD515" si="1874">AA515-(AB$535/1000/AB$531)</f>
        <v>-1.1739130434782608</v>
      </c>
      <c r="AC515" s="575">
        <f t="shared" si="1874"/>
        <v>-4.5830039525691699</v>
      </c>
      <c r="AD515" s="575">
        <f t="shared" si="1874"/>
        <v>-4.5830039525691699</v>
      </c>
      <c r="AE515" s="575">
        <f t="shared" si="1874"/>
        <v>-4.5830039525691699</v>
      </c>
      <c r="AF515" s="575">
        <f t="shared" si="1874"/>
        <v>-4.5830039525691699</v>
      </c>
      <c r="AG515" s="575">
        <f t="shared" si="1874"/>
        <v>-4.5830039525691699</v>
      </c>
      <c r="AH515" s="575">
        <f t="shared" si="1874"/>
        <v>-4.5830039525691699</v>
      </c>
      <c r="AI515" s="575">
        <f t="shared" si="1874"/>
        <v>-4.5830039525691699</v>
      </c>
      <c r="AJ515" s="575">
        <f t="shared" si="1874"/>
        <v>-4.5830039525691699</v>
      </c>
      <c r="AK515" s="575">
        <f t="shared" si="1874"/>
        <v>-4.5830039525691699</v>
      </c>
      <c r="AL515" s="575">
        <f t="shared" si="1874"/>
        <v>-4.5830039525691699</v>
      </c>
      <c r="AM515" s="575">
        <f t="shared" si="1874"/>
        <v>-4.5830039525691699</v>
      </c>
      <c r="AN515" s="575">
        <f t="shared" si="1874"/>
        <v>-4.5830039525691699</v>
      </c>
      <c r="AO515" s="575">
        <f t="shared" si="1874"/>
        <v>-4.5830039525691699</v>
      </c>
      <c r="AP515" s="575">
        <f t="shared" si="1874"/>
        <v>-4.5830039525691699</v>
      </c>
      <c r="AQ515" s="575">
        <f t="shared" si="1874"/>
        <v>-4.5830039525691699</v>
      </c>
      <c r="AR515" s="575">
        <f t="shared" si="1874"/>
        <v>-4.5830039525691699</v>
      </c>
      <c r="AS515" s="575">
        <f t="shared" si="1874"/>
        <v>-4.5830039525691699</v>
      </c>
      <c r="AT515" s="575">
        <f t="shared" si="1874"/>
        <v>-4.5830039525691699</v>
      </c>
      <c r="AU515" s="575">
        <f t="shared" si="1874"/>
        <v>-4.5830039525691699</v>
      </c>
      <c r="AV515" s="575">
        <f t="shared" si="1874"/>
        <v>-4.5830039525691699</v>
      </c>
      <c r="AW515" s="575">
        <f t="shared" si="1874"/>
        <v>-4.5830039525691699</v>
      </c>
      <c r="AX515" s="575">
        <f t="shared" si="1874"/>
        <v>-4.5830039525691699</v>
      </c>
      <c r="AY515" s="575">
        <f t="shared" si="1874"/>
        <v>-4.5830039525691699</v>
      </c>
      <c r="AZ515" s="575">
        <f t="shared" si="1874"/>
        <v>-4.5830039525691699</v>
      </c>
      <c r="BA515" s="575">
        <f t="shared" si="1874"/>
        <v>-4.5830039525691699</v>
      </c>
      <c r="BB515" s="575">
        <f t="shared" si="1874"/>
        <v>-4.5830039525691699</v>
      </c>
      <c r="BC515" s="575">
        <f t="shared" si="1874"/>
        <v>-4.5830039525691699</v>
      </c>
      <c r="BD515" s="575">
        <f t="shared" si="1874"/>
        <v>-4.5830039525691699</v>
      </c>
      <c r="BE515" s="575">
        <f t="shared" si="1874"/>
        <v>-4.5830039525691699</v>
      </c>
      <c r="BF515" s="575">
        <f t="shared" si="1874"/>
        <v>-4.5830039525691699</v>
      </c>
      <c r="BG515" s="575">
        <f t="shared" si="1874"/>
        <v>-4.5830039525691699</v>
      </c>
      <c r="BH515" s="575">
        <f t="shared" si="1874"/>
        <v>-4.5830039525691699</v>
      </c>
      <c r="BI515" s="575">
        <f t="shared" si="1874"/>
        <v>-4.5830039525691699</v>
      </c>
      <c r="BJ515" s="575">
        <f t="shared" si="1874"/>
        <v>-4.5830039525691699</v>
      </c>
      <c r="BK515" s="575">
        <f t="shared" si="1874"/>
        <v>-4.5830039525691699</v>
      </c>
      <c r="BL515" s="575">
        <f t="shared" si="1874"/>
        <v>-4.5830039525691699</v>
      </c>
      <c r="BM515" s="575">
        <f t="shared" si="1874"/>
        <v>-4.5830039525691699</v>
      </c>
      <c r="BN515" s="575">
        <f t="shared" si="1874"/>
        <v>-4.5830039525691699</v>
      </c>
      <c r="BO515" s="575">
        <f t="shared" si="1874"/>
        <v>-4.5830039525691699</v>
      </c>
      <c r="BP515" s="575">
        <f t="shared" si="1874"/>
        <v>-4.5830039525691699</v>
      </c>
      <c r="BQ515" s="575">
        <f t="shared" si="1874"/>
        <v>-4.5830039525691699</v>
      </c>
      <c r="BR515" s="575">
        <f t="shared" si="1874"/>
        <v>-4.5830039525691699</v>
      </c>
      <c r="BS515" s="575">
        <f t="shared" si="1874"/>
        <v>-4.5830039525691699</v>
      </c>
      <c r="BT515" s="575">
        <f t="shared" si="1874"/>
        <v>-4.5830039525691699</v>
      </c>
      <c r="BU515" s="575">
        <f t="shared" si="1874"/>
        <v>-4.5830039525691699</v>
      </c>
      <c r="BV515" s="575">
        <f t="shared" si="1874"/>
        <v>-4.5830039525691699</v>
      </c>
      <c r="BW515" s="575">
        <f t="shared" si="1874"/>
        <v>-4.5830039525691699</v>
      </c>
      <c r="BX515" s="575">
        <f t="shared" si="1874"/>
        <v>-4.5830039525691699</v>
      </c>
      <c r="BY515" s="575">
        <f t="shared" si="1874"/>
        <v>-4.5830039525691699</v>
      </c>
      <c r="BZ515" s="575">
        <f t="shared" si="1874"/>
        <v>-4.5830039525691699</v>
      </c>
      <c r="CA515" s="575">
        <f t="shared" si="1874"/>
        <v>-4.5830039525691699</v>
      </c>
      <c r="CB515" s="575">
        <f t="shared" si="1874"/>
        <v>-4.5830039525691699</v>
      </c>
      <c r="CC515" s="575">
        <f t="shared" si="1874"/>
        <v>-4.5830039525691699</v>
      </c>
      <c r="CD515" s="575">
        <f t="shared" si="1874"/>
        <v>-4.5830039525691699</v>
      </c>
    </row>
    <row r="516" spans="1:82" s="5" customFormat="1" x14ac:dyDescent="0.35">
      <c r="B516" s="70"/>
      <c r="C516" s="69"/>
      <c r="D516" s="69"/>
      <c r="E516" s="69"/>
      <c r="F516" s="69"/>
      <c r="G516" s="69"/>
      <c r="H516" s="69"/>
      <c r="I516" s="295"/>
      <c r="J516" s="295"/>
      <c r="K516" s="295"/>
      <c r="L516" s="295"/>
      <c r="M516" s="295"/>
      <c r="N516" s="295"/>
      <c r="O516" s="295"/>
      <c r="P516" s="295"/>
      <c r="Q516" s="475"/>
      <c r="R516" s="572"/>
      <c r="S516" s="475"/>
      <c r="T516" s="475"/>
      <c r="U516" s="475"/>
      <c r="V516" s="572"/>
      <c r="W516" s="475"/>
      <c r="X516" s="475"/>
      <c r="Y516" s="475"/>
      <c r="Z516" s="572"/>
      <c r="AA516" s="110"/>
      <c r="AB516" s="110"/>
      <c r="AC516" s="110"/>
      <c r="AD516" s="110"/>
      <c r="AE516" s="110"/>
      <c r="AF516" s="110"/>
      <c r="AG516" s="110"/>
      <c r="AH516" s="110"/>
      <c r="AI516" s="110"/>
      <c r="AJ516" s="110"/>
      <c r="AK516" s="110"/>
      <c r="AL516" s="110"/>
      <c r="AM516" s="110"/>
      <c r="AN516" s="110"/>
      <c r="AO516" s="110"/>
      <c r="AP516" s="110"/>
      <c r="AQ516" s="110"/>
      <c r="AR516" s="110"/>
      <c r="AS516" s="110"/>
      <c r="AT516" s="110"/>
      <c r="AU516" s="110"/>
      <c r="AV516" s="110"/>
      <c r="AW516" s="110"/>
      <c r="AX516" s="110"/>
      <c r="AY516" s="110"/>
      <c r="AZ516" s="110"/>
      <c r="BA516" s="110"/>
      <c r="BB516" s="110"/>
      <c r="BC516" s="110"/>
      <c r="BD516" s="110"/>
      <c r="BE516" s="110"/>
      <c r="BF516" s="110"/>
      <c r="BG516" s="110"/>
      <c r="BH516" s="110"/>
      <c r="BI516" s="110"/>
      <c r="BJ516" s="110"/>
      <c r="BK516" s="110"/>
      <c r="BL516" s="110"/>
      <c r="BM516" s="110"/>
      <c r="BN516" s="110"/>
      <c r="BO516" s="110"/>
      <c r="BP516" s="110"/>
      <c r="BQ516" s="110"/>
      <c r="BR516" s="110"/>
      <c r="BS516" s="110"/>
      <c r="BT516" s="110"/>
      <c r="BU516" s="110"/>
      <c r="BV516" s="110"/>
      <c r="BW516" s="110"/>
      <c r="BX516" s="110"/>
      <c r="BY516" s="110"/>
      <c r="BZ516" s="110"/>
      <c r="CA516" s="110"/>
      <c r="CB516" s="110"/>
      <c r="CC516" s="110"/>
      <c r="CD516" s="110"/>
    </row>
    <row r="517" spans="1:82" s="5" customFormat="1" x14ac:dyDescent="0.35">
      <c r="B517" s="70" t="s">
        <v>239</v>
      </c>
      <c r="C517" s="69"/>
      <c r="D517" s="69"/>
      <c r="E517" s="69"/>
      <c r="F517" s="69"/>
      <c r="G517" s="69"/>
      <c r="H517" s="69"/>
      <c r="I517" s="295"/>
      <c r="J517" s="295"/>
      <c r="K517" s="295"/>
      <c r="L517" s="295"/>
      <c r="M517" s="295"/>
      <c r="N517" s="295"/>
      <c r="O517" s="295"/>
      <c r="P517" s="295"/>
      <c r="Q517" s="475"/>
      <c r="R517" s="572"/>
      <c r="S517" s="475"/>
      <c r="T517" s="475"/>
      <c r="U517" s="475"/>
      <c r="V517" s="572"/>
      <c r="W517" s="475"/>
      <c r="X517" s="475"/>
      <c r="Y517" s="475"/>
      <c r="Z517" s="572"/>
      <c r="AA517" s="110"/>
      <c r="AB517" s="110"/>
      <c r="AC517" s="110"/>
      <c r="AD517" s="110"/>
      <c r="AE517" s="110"/>
      <c r="AF517" s="110"/>
      <c r="AG517" s="110"/>
      <c r="AH517" s="110"/>
      <c r="AI517" s="110"/>
      <c r="AJ517" s="110"/>
      <c r="AK517" s="110"/>
      <c r="AL517" s="110"/>
      <c r="AM517" s="110"/>
      <c r="AN517" s="110"/>
      <c r="AO517" s="110"/>
      <c r="AP517" s="110"/>
      <c r="AQ517" s="110"/>
      <c r="AR517" s="110"/>
      <c r="AS517" s="110"/>
      <c r="AT517" s="110"/>
      <c r="AU517" s="110"/>
      <c r="AV517" s="110"/>
      <c r="AW517" s="110"/>
      <c r="AX517" s="110"/>
      <c r="AY517" s="110"/>
      <c r="AZ517" s="110"/>
      <c r="BA517" s="110"/>
      <c r="BB517" s="110"/>
      <c r="BC517" s="110"/>
      <c r="BD517" s="110"/>
      <c r="BE517" s="110"/>
      <c r="BF517" s="110"/>
      <c r="BG517" s="110"/>
      <c r="BH517" s="110"/>
      <c r="BI517" s="110"/>
      <c r="BJ517" s="110"/>
      <c r="BK517" s="110"/>
      <c r="BL517" s="110"/>
      <c r="BM517" s="110"/>
      <c r="BN517" s="110"/>
      <c r="BO517" s="110"/>
      <c r="BP517" s="110"/>
      <c r="BQ517" s="110"/>
      <c r="BR517" s="110"/>
      <c r="BS517" s="110"/>
      <c r="BT517" s="110"/>
      <c r="BU517" s="110"/>
      <c r="BV517" s="110"/>
      <c r="BW517" s="110"/>
      <c r="BX517" s="110"/>
      <c r="BY517" s="110"/>
      <c r="BZ517" s="110"/>
      <c r="CA517" s="110"/>
      <c r="CB517" s="110"/>
      <c r="CC517" s="110"/>
      <c r="CD517" s="110"/>
    </row>
    <row r="518" spans="1:82" s="5" customFormat="1" x14ac:dyDescent="0.35">
      <c r="A518" s="5" t="s">
        <v>229</v>
      </c>
      <c r="B518" s="69" t="s">
        <v>240</v>
      </c>
      <c r="C518" s="69"/>
      <c r="D518" s="69"/>
      <c r="E518" s="69"/>
      <c r="F518" s="69"/>
      <c r="G518" s="69"/>
      <c r="H518" s="69"/>
      <c r="I518" s="295"/>
      <c r="J518" s="295"/>
      <c r="K518" s="295"/>
      <c r="L518" s="295"/>
      <c r="M518" s="295"/>
      <c r="N518" s="295"/>
      <c r="O518" s="295"/>
      <c r="P518" s="295"/>
      <c r="Q518" s="475"/>
      <c r="R518" s="528"/>
      <c r="S518" s="575">
        <f t="shared" ref="S518:U518" si="1875">S508+S513</f>
        <v>29256</v>
      </c>
      <c r="T518" s="575">
        <f t="shared" si="1875"/>
        <v>24980</v>
      </c>
      <c r="U518" s="575">
        <f t="shared" si="1875"/>
        <v>20979</v>
      </c>
      <c r="V518" s="575">
        <f>V508+V513</f>
        <v>17655</v>
      </c>
      <c r="W518" s="575">
        <f t="shared" ref="W518:Y518" si="1876">W508+W513</f>
        <v>27309</v>
      </c>
      <c r="X518" s="575">
        <f t="shared" si="1876"/>
        <v>23251</v>
      </c>
      <c r="Y518" s="575">
        <f t="shared" si="1876"/>
        <v>19233</v>
      </c>
      <c r="Z518" s="575">
        <f>Z508+Z513</f>
        <v>17424</v>
      </c>
      <c r="AA518" s="575">
        <f t="shared" ref="AA518:CD518" si="1877">AA508+AA513</f>
        <v>17424</v>
      </c>
      <c r="AB518" s="575">
        <f t="shared" si="1877"/>
        <v>16666</v>
      </c>
      <c r="AC518" s="575">
        <f t="shared" si="1877"/>
        <v>15578</v>
      </c>
      <c r="AD518" s="575">
        <f t="shared" si="1877"/>
        <v>15578</v>
      </c>
      <c r="AE518" s="575">
        <f t="shared" si="1877"/>
        <v>15578</v>
      </c>
      <c r="AF518" s="575">
        <f t="shared" si="1877"/>
        <v>15578</v>
      </c>
      <c r="AG518" s="575">
        <f t="shared" si="1877"/>
        <v>15578</v>
      </c>
      <c r="AH518" s="575">
        <f t="shared" si="1877"/>
        <v>15578</v>
      </c>
      <c r="AI518" s="575">
        <f t="shared" si="1877"/>
        <v>15578</v>
      </c>
      <c r="AJ518" s="575">
        <f t="shared" si="1877"/>
        <v>15578</v>
      </c>
      <c r="AK518" s="575">
        <f t="shared" si="1877"/>
        <v>15578</v>
      </c>
      <c r="AL518" s="575">
        <f t="shared" si="1877"/>
        <v>15578</v>
      </c>
      <c r="AM518" s="575">
        <f t="shared" si="1877"/>
        <v>15578</v>
      </c>
      <c r="AN518" s="575">
        <f t="shared" si="1877"/>
        <v>15578</v>
      </c>
      <c r="AO518" s="575">
        <f t="shared" si="1877"/>
        <v>15578</v>
      </c>
      <c r="AP518" s="575">
        <f t="shared" si="1877"/>
        <v>15578</v>
      </c>
      <c r="AQ518" s="575">
        <f t="shared" si="1877"/>
        <v>15578</v>
      </c>
      <c r="AR518" s="575">
        <f t="shared" si="1877"/>
        <v>15578</v>
      </c>
      <c r="AS518" s="575">
        <f t="shared" si="1877"/>
        <v>15578</v>
      </c>
      <c r="AT518" s="575">
        <f t="shared" si="1877"/>
        <v>15578</v>
      </c>
      <c r="AU518" s="575">
        <f t="shared" si="1877"/>
        <v>15578</v>
      </c>
      <c r="AV518" s="575">
        <f t="shared" si="1877"/>
        <v>15578</v>
      </c>
      <c r="AW518" s="575">
        <f t="shared" si="1877"/>
        <v>15578</v>
      </c>
      <c r="AX518" s="575">
        <f t="shared" si="1877"/>
        <v>15578</v>
      </c>
      <c r="AY518" s="575">
        <f t="shared" si="1877"/>
        <v>15578</v>
      </c>
      <c r="AZ518" s="575">
        <f t="shared" si="1877"/>
        <v>15578</v>
      </c>
      <c r="BA518" s="575">
        <f t="shared" si="1877"/>
        <v>15578</v>
      </c>
      <c r="BB518" s="575">
        <f t="shared" si="1877"/>
        <v>15578</v>
      </c>
      <c r="BC518" s="575">
        <f t="shared" si="1877"/>
        <v>15578</v>
      </c>
      <c r="BD518" s="575">
        <f t="shared" si="1877"/>
        <v>15578</v>
      </c>
      <c r="BE518" s="575">
        <f t="shared" si="1877"/>
        <v>15578</v>
      </c>
      <c r="BF518" s="575">
        <f t="shared" si="1877"/>
        <v>15578</v>
      </c>
      <c r="BG518" s="575">
        <f t="shared" si="1877"/>
        <v>15578</v>
      </c>
      <c r="BH518" s="575">
        <f t="shared" si="1877"/>
        <v>15578</v>
      </c>
      <c r="BI518" s="575">
        <f t="shared" si="1877"/>
        <v>15578</v>
      </c>
      <c r="BJ518" s="575">
        <f t="shared" si="1877"/>
        <v>15578</v>
      </c>
      <c r="BK518" s="575">
        <f t="shared" si="1877"/>
        <v>15578</v>
      </c>
      <c r="BL518" s="575">
        <f t="shared" si="1877"/>
        <v>15578</v>
      </c>
      <c r="BM518" s="575">
        <f t="shared" si="1877"/>
        <v>15578</v>
      </c>
      <c r="BN518" s="575">
        <f t="shared" si="1877"/>
        <v>15578</v>
      </c>
      <c r="BO518" s="575">
        <f t="shared" si="1877"/>
        <v>15578</v>
      </c>
      <c r="BP518" s="575">
        <f t="shared" si="1877"/>
        <v>15578</v>
      </c>
      <c r="BQ518" s="575">
        <f t="shared" si="1877"/>
        <v>15578</v>
      </c>
      <c r="BR518" s="575">
        <f t="shared" si="1877"/>
        <v>15578</v>
      </c>
      <c r="BS518" s="575">
        <f t="shared" si="1877"/>
        <v>15578</v>
      </c>
      <c r="BT518" s="575">
        <f t="shared" si="1877"/>
        <v>15578</v>
      </c>
      <c r="BU518" s="575">
        <f t="shared" si="1877"/>
        <v>15578</v>
      </c>
      <c r="BV518" s="575">
        <f t="shared" si="1877"/>
        <v>15578</v>
      </c>
      <c r="BW518" s="575">
        <f t="shared" si="1877"/>
        <v>15578</v>
      </c>
      <c r="BX518" s="575">
        <f t="shared" si="1877"/>
        <v>15578</v>
      </c>
      <c r="BY518" s="575">
        <f t="shared" si="1877"/>
        <v>15578</v>
      </c>
      <c r="BZ518" s="575">
        <f t="shared" si="1877"/>
        <v>15578</v>
      </c>
      <c r="CA518" s="575">
        <f t="shared" si="1877"/>
        <v>15578</v>
      </c>
      <c r="CB518" s="575">
        <f t="shared" si="1877"/>
        <v>15578</v>
      </c>
      <c r="CC518" s="575">
        <f t="shared" si="1877"/>
        <v>15578</v>
      </c>
      <c r="CD518" s="575">
        <f t="shared" si="1877"/>
        <v>15578</v>
      </c>
    </row>
    <row r="519" spans="1:82" s="5" customFormat="1" x14ac:dyDescent="0.35">
      <c r="A519" s="5" t="s">
        <v>230</v>
      </c>
      <c r="B519" s="69" t="s">
        <v>241</v>
      </c>
      <c r="C519" s="69"/>
      <c r="D519" s="69"/>
      <c r="E519" s="69"/>
      <c r="F519" s="69"/>
      <c r="G519" s="69"/>
      <c r="H519" s="69"/>
      <c r="I519" s="295"/>
      <c r="J519" s="295"/>
      <c r="K519" s="295"/>
      <c r="L519" s="295"/>
      <c r="M519" s="295"/>
      <c r="N519" s="295"/>
      <c r="O519" s="295"/>
      <c r="P519" s="295"/>
      <c r="Q519" s="475"/>
      <c r="R519" s="572"/>
      <c r="S519" s="577">
        <f t="shared" ref="S519:U519" si="1878">AVERAGE(S509,S514)</f>
        <v>1.8</v>
      </c>
      <c r="T519" s="577">
        <f t="shared" si="1878"/>
        <v>1.8</v>
      </c>
      <c r="U519" s="577">
        <f t="shared" si="1878"/>
        <v>1.8</v>
      </c>
      <c r="V519" s="577">
        <f>AVERAGE(V509,V514)</f>
        <v>1.8</v>
      </c>
      <c r="W519" s="577">
        <f t="shared" ref="W519:Y519" si="1879">AVERAGE(W509,W514)</f>
        <v>1.8</v>
      </c>
      <c r="X519" s="577">
        <f t="shared" si="1879"/>
        <v>1.8</v>
      </c>
      <c r="Y519" s="577">
        <f t="shared" si="1879"/>
        <v>1.8</v>
      </c>
      <c r="Z519" s="577">
        <f>AVERAGE(Z509,Z514)</f>
        <v>1.1499999999999999</v>
      </c>
      <c r="AA519" s="577">
        <f t="shared" ref="AA519:CD519" si="1880">AVERAGE(AA509,AA514)</f>
        <v>1.1289212702546929</v>
      </c>
      <c r="AB519" s="577">
        <f t="shared" si="1880"/>
        <v>0.93728853532752798</v>
      </c>
      <c r="AC519" s="577">
        <f t="shared" si="1880"/>
        <v>0.96510053223616477</v>
      </c>
      <c r="AD519" s="577">
        <f t="shared" si="1880"/>
        <v>0.96510053223616477</v>
      </c>
      <c r="AE519" s="577">
        <f t="shared" si="1880"/>
        <v>0.96510053223616477</v>
      </c>
      <c r="AF519" s="577">
        <f t="shared" si="1880"/>
        <v>0.96510053223616477</v>
      </c>
      <c r="AG519" s="577">
        <f t="shared" si="1880"/>
        <v>0.96510053223616477</v>
      </c>
      <c r="AH519" s="577">
        <f t="shared" si="1880"/>
        <v>0.96510053223616477</v>
      </c>
      <c r="AI519" s="577">
        <f t="shared" si="1880"/>
        <v>0.96510053223616477</v>
      </c>
      <c r="AJ519" s="577">
        <f t="shared" si="1880"/>
        <v>0.96510053223616477</v>
      </c>
      <c r="AK519" s="577">
        <f t="shared" si="1880"/>
        <v>0.96510053223616477</v>
      </c>
      <c r="AL519" s="577">
        <f t="shared" si="1880"/>
        <v>0.96510053223616477</v>
      </c>
      <c r="AM519" s="577">
        <f t="shared" si="1880"/>
        <v>0.96510053223616477</v>
      </c>
      <c r="AN519" s="577">
        <f t="shared" si="1880"/>
        <v>0.96510053223616477</v>
      </c>
      <c r="AO519" s="577">
        <f t="shared" si="1880"/>
        <v>0.96510053223616477</v>
      </c>
      <c r="AP519" s="577">
        <f t="shared" si="1880"/>
        <v>0.96510053223616477</v>
      </c>
      <c r="AQ519" s="577">
        <f t="shared" si="1880"/>
        <v>0.96510053223616477</v>
      </c>
      <c r="AR519" s="577">
        <f t="shared" si="1880"/>
        <v>0.96510053223616477</v>
      </c>
      <c r="AS519" s="577">
        <f t="shared" si="1880"/>
        <v>0.96510053223616477</v>
      </c>
      <c r="AT519" s="577">
        <f t="shared" si="1880"/>
        <v>0.96510053223616477</v>
      </c>
      <c r="AU519" s="577">
        <f t="shared" si="1880"/>
        <v>0.96510053223616477</v>
      </c>
      <c r="AV519" s="577">
        <f t="shared" si="1880"/>
        <v>0.96510053223616477</v>
      </c>
      <c r="AW519" s="577">
        <f t="shared" si="1880"/>
        <v>0.96510053223616477</v>
      </c>
      <c r="AX519" s="577">
        <f t="shared" si="1880"/>
        <v>0.96510053223616477</v>
      </c>
      <c r="AY519" s="577">
        <f t="shared" si="1880"/>
        <v>0.96510053223616477</v>
      </c>
      <c r="AZ519" s="577">
        <f t="shared" si="1880"/>
        <v>0.96510053223616477</v>
      </c>
      <c r="BA519" s="577">
        <f t="shared" si="1880"/>
        <v>0.96510053223616477</v>
      </c>
      <c r="BB519" s="577">
        <f t="shared" si="1880"/>
        <v>0.96510053223616477</v>
      </c>
      <c r="BC519" s="577">
        <f t="shared" si="1880"/>
        <v>0.96510053223616477</v>
      </c>
      <c r="BD519" s="577">
        <f t="shared" si="1880"/>
        <v>0.96510053223616477</v>
      </c>
      <c r="BE519" s="577">
        <f t="shared" si="1880"/>
        <v>0.96510053223616477</v>
      </c>
      <c r="BF519" s="577">
        <f t="shared" si="1880"/>
        <v>0.96510053223616477</v>
      </c>
      <c r="BG519" s="577">
        <f t="shared" si="1880"/>
        <v>0.96510053223616477</v>
      </c>
      <c r="BH519" s="577">
        <f t="shared" si="1880"/>
        <v>0.96510053223616477</v>
      </c>
      <c r="BI519" s="577">
        <f t="shared" si="1880"/>
        <v>0.96510053223616477</v>
      </c>
      <c r="BJ519" s="577">
        <f t="shared" si="1880"/>
        <v>0.96510053223616477</v>
      </c>
      <c r="BK519" s="577">
        <f t="shared" si="1880"/>
        <v>0.96510053223616477</v>
      </c>
      <c r="BL519" s="577">
        <f t="shared" si="1880"/>
        <v>0.96510053223616477</v>
      </c>
      <c r="BM519" s="577">
        <f t="shared" si="1880"/>
        <v>0.96510053223616477</v>
      </c>
      <c r="BN519" s="577">
        <f t="shared" si="1880"/>
        <v>0.96510053223616477</v>
      </c>
      <c r="BO519" s="577">
        <f t="shared" si="1880"/>
        <v>0.96510053223616477</v>
      </c>
      <c r="BP519" s="577">
        <f t="shared" si="1880"/>
        <v>0.96510053223616477</v>
      </c>
      <c r="BQ519" s="577">
        <f t="shared" si="1880"/>
        <v>0.96510053223616477</v>
      </c>
      <c r="BR519" s="577">
        <f t="shared" si="1880"/>
        <v>0.96510053223616477</v>
      </c>
      <c r="BS519" s="577">
        <f t="shared" si="1880"/>
        <v>0.96510053223616477</v>
      </c>
      <c r="BT519" s="577">
        <f t="shared" si="1880"/>
        <v>0.96510053223616477</v>
      </c>
      <c r="BU519" s="577">
        <f t="shared" si="1880"/>
        <v>0.96510053223616477</v>
      </c>
      <c r="BV519" s="577">
        <f t="shared" si="1880"/>
        <v>0.96510053223616477</v>
      </c>
      <c r="BW519" s="577">
        <f t="shared" si="1880"/>
        <v>0.96510053223616477</v>
      </c>
      <c r="BX519" s="577">
        <f t="shared" si="1880"/>
        <v>0.96510053223616477</v>
      </c>
      <c r="BY519" s="577">
        <f t="shared" si="1880"/>
        <v>0.96510053223616477</v>
      </c>
      <c r="BZ519" s="577">
        <f t="shared" si="1880"/>
        <v>0.96510053223616477</v>
      </c>
      <c r="CA519" s="577">
        <f t="shared" si="1880"/>
        <v>0.96510053223616477</v>
      </c>
      <c r="CB519" s="577">
        <f t="shared" si="1880"/>
        <v>0.96510053223616477</v>
      </c>
      <c r="CC519" s="577">
        <f t="shared" si="1880"/>
        <v>0.96510053223616477</v>
      </c>
      <c r="CD519" s="577">
        <f t="shared" si="1880"/>
        <v>0.96510053223616477</v>
      </c>
    </row>
    <row r="520" spans="1:82" s="5" customFormat="1" x14ac:dyDescent="0.35">
      <c r="A520" s="5" t="s">
        <v>231</v>
      </c>
      <c r="B520" s="69" t="s">
        <v>242</v>
      </c>
      <c r="C520" s="69"/>
      <c r="D520" s="69"/>
      <c r="E520" s="69"/>
      <c r="F520" s="69"/>
      <c r="G520" s="69"/>
      <c r="H520" s="69"/>
      <c r="I520" s="295"/>
      <c r="J520" s="295"/>
      <c r="K520" s="295"/>
      <c r="L520" s="295"/>
      <c r="M520" s="295"/>
      <c r="N520" s="295"/>
      <c r="O520" s="295"/>
      <c r="P520" s="295"/>
      <c r="Q520" s="475"/>
      <c r="R520" s="528"/>
      <c r="S520" s="575">
        <f t="shared" ref="S520:U520" si="1881">S510+S515</f>
        <v>1693.0840349012044</v>
      </c>
      <c r="T520" s="575">
        <f t="shared" si="1881"/>
        <v>1445.6261687117885</v>
      </c>
      <c r="U520" s="575">
        <f t="shared" si="1881"/>
        <v>1214.0829220738437</v>
      </c>
      <c r="V520" s="575">
        <f>V510+V515</f>
        <v>1025</v>
      </c>
      <c r="W520" s="575">
        <f t="shared" ref="W520:Y520" si="1882">W510+W515</f>
        <v>1580.4085284767909</v>
      </c>
      <c r="X520" s="575">
        <f t="shared" si="1882"/>
        <v>1345.5666152409046</v>
      </c>
      <c r="Y520" s="575">
        <f t="shared" si="1882"/>
        <v>1113.0395557579595</v>
      </c>
      <c r="Z520" s="575">
        <f>Z510+Z515</f>
        <v>1026</v>
      </c>
      <c r="AA520" s="575">
        <f t="shared" ref="AA520:CD520" si="1883">AA510+AA515</f>
        <v>1026</v>
      </c>
      <c r="AB520" s="575">
        <f t="shared" si="1883"/>
        <v>1021.6521739130435</v>
      </c>
      <c r="AC520" s="575">
        <f t="shared" si="1883"/>
        <v>1014.8339920948617</v>
      </c>
      <c r="AD520" s="575">
        <f t="shared" si="1883"/>
        <v>1014.8339920948617</v>
      </c>
      <c r="AE520" s="575">
        <f t="shared" si="1883"/>
        <v>1014.8339920948617</v>
      </c>
      <c r="AF520" s="575">
        <f t="shared" si="1883"/>
        <v>1014.8339920948617</v>
      </c>
      <c r="AG520" s="575">
        <f t="shared" si="1883"/>
        <v>1014.8339920948617</v>
      </c>
      <c r="AH520" s="575">
        <f t="shared" si="1883"/>
        <v>1014.8339920948617</v>
      </c>
      <c r="AI520" s="575">
        <f t="shared" si="1883"/>
        <v>1014.8339920948617</v>
      </c>
      <c r="AJ520" s="575">
        <f t="shared" si="1883"/>
        <v>1014.8339920948617</v>
      </c>
      <c r="AK520" s="575">
        <f t="shared" si="1883"/>
        <v>1014.8339920948617</v>
      </c>
      <c r="AL520" s="575">
        <f t="shared" si="1883"/>
        <v>1014.8339920948617</v>
      </c>
      <c r="AM520" s="575">
        <f t="shared" si="1883"/>
        <v>1014.8339920948617</v>
      </c>
      <c r="AN520" s="575">
        <f t="shared" si="1883"/>
        <v>1014.8339920948617</v>
      </c>
      <c r="AO520" s="575">
        <f t="shared" si="1883"/>
        <v>1014.8339920948617</v>
      </c>
      <c r="AP520" s="575">
        <f t="shared" si="1883"/>
        <v>1014.8339920948617</v>
      </c>
      <c r="AQ520" s="575">
        <f t="shared" si="1883"/>
        <v>1014.8339920948617</v>
      </c>
      <c r="AR520" s="575">
        <f t="shared" si="1883"/>
        <v>1014.8339920948617</v>
      </c>
      <c r="AS520" s="575">
        <f t="shared" si="1883"/>
        <v>1014.8339920948617</v>
      </c>
      <c r="AT520" s="575">
        <f t="shared" si="1883"/>
        <v>1014.8339920948617</v>
      </c>
      <c r="AU520" s="575">
        <f t="shared" si="1883"/>
        <v>1014.8339920948617</v>
      </c>
      <c r="AV520" s="575">
        <f t="shared" si="1883"/>
        <v>1014.8339920948617</v>
      </c>
      <c r="AW520" s="575">
        <f t="shared" si="1883"/>
        <v>1014.8339920948617</v>
      </c>
      <c r="AX520" s="575">
        <f t="shared" si="1883"/>
        <v>1014.8339920948617</v>
      </c>
      <c r="AY520" s="575">
        <f t="shared" si="1883"/>
        <v>1014.8339920948617</v>
      </c>
      <c r="AZ520" s="575">
        <f t="shared" si="1883"/>
        <v>1014.8339920948617</v>
      </c>
      <c r="BA520" s="575">
        <f t="shared" si="1883"/>
        <v>1014.8339920948617</v>
      </c>
      <c r="BB520" s="575">
        <f t="shared" si="1883"/>
        <v>1014.8339920948617</v>
      </c>
      <c r="BC520" s="575">
        <f t="shared" si="1883"/>
        <v>1014.8339920948617</v>
      </c>
      <c r="BD520" s="575">
        <f t="shared" si="1883"/>
        <v>1014.8339920948617</v>
      </c>
      <c r="BE520" s="575">
        <f t="shared" si="1883"/>
        <v>1014.8339920948617</v>
      </c>
      <c r="BF520" s="575">
        <f t="shared" si="1883"/>
        <v>1014.8339920948617</v>
      </c>
      <c r="BG520" s="575">
        <f t="shared" si="1883"/>
        <v>1014.8339920948617</v>
      </c>
      <c r="BH520" s="575">
        <f t="shared" si="1883"/>
        <v>1014.8339920948617</v>
      </c>
      <c r="BI520" s="575">
        <f t="shared" si="1883"/>
        <v>1014.8339920948617</v>
      </c>
      <c r="BJ520" s="575">
        <f t="shared" si="1883"/>
        <v>1014.8339920948617</v>
      </c>
      <c r="BK520" s="575">
        <f t="shared" si="1883"/>
        <v>1014.8339920948617</v>
      </c>
      <c r="BL520" s="575">
        <f t="shared" si="1883"/>
        <v>1014.8339920948617</v>
      </c>
      <c r="BM520" s="575">
        <f t="shared" si="1883"/>
        <v>1014.8339920948617</v>
      </c>
      <c r="BN520" s="575">
        <f t="shared" si="1883"/>
        <v>1014.8339920948617</v>
      </c>
      <c r="BO520" s="575">
        <f t="shared" si="1883"/>
        <v>1014.8339920948617</v>
      </c>
      <c r="BP520" s="575">
        <f t="shared" si="1883"/>
        <v>1014.8339920948617</v>
      </c>
      <c r="BQ520" s="575">
        <f t="shared" si="1883"/>
        <v>1014.8339920948617</v>
      </c>
      <c r="BR520" s="575">
        <f t="shared" si="1883"/>
        <v>1014.8339920948617</v>
      </c>
      <c r="BS520" s="575">
        <f t="shared" si="1883"/>
        <v>1014.8339920948617</v>
      </c>
      <c r="BT520" s="575">
        <f t="shared" si="1883"/>
        <v>1014.8339920948617</v>
      </c>
      <c r="BU520" s="575">
        <f t="shared" si="1883"/>
        <v>1014.8339920948617</v>
      </c>
      <c r="BV520" s="575">
        <f t="shared" si="1883"/>
        <v>1014.8339920948617</v>
      </c>
      <c r="BW520" s="575">
        <f t="shared" si="1883"/>
        <v>1014.8339920948617</v>
      </c>
      <c r="BX520" s="575">
        <f t="shared" si="1883"/>
        <v>1014.8339920948617</v>
      </c>
      <c r="BY520" s="575">
        <f t="shared" si="1883"/>
        <v>1014.8339920948617</v>
      </c>
      <c r="BZ520" s="575">
        <f t="shared" si="1883"/>
        <v>1014.8339920948617</v>
      </c>
      <c r="CA520" s="575">
        <f t="shared" si="1883"/>
        <v>1014.8339920948617</v>
      </c>
      <c r="CB520" s="575">
        <f t="shared" si="1883"/>
        <v>1014.8339920948617</v>
      </c>
      <c r="CC520" s="575">
        <f t="shared" si="1883"/>
        <v>1014.8339920948617</v>
      </c>
      <c r="CD520" s="575">
        <f t="shared" si="1883"/>
        <v>1014.8339920948617</v>
      </c>
    </row>
    <row r="521" spans="1:82" s="5" customFormat="1" x14ac:dyDescent="0.35">
      <c r="B521" s="444"/>
      <c r="C521" s="375"/>
      <c r="D521" s="375"/>
      <c r="E521" s="375"/>
      <c r="F521" s="375"/>
      <c r="G521" s="375"/>
      <c r="H521" s="375"/>
      <c r="I521" s="375"/>
      <c r="J521" s="375"/>
      <c r="K521" s="375"/>
      <c r="L521" s="375"/>
      <c r="M521" s="375"/>
      <c r="N521" s="375"/>
      <c r="O521" s="375"/>
      <c r="P521" s="375"/>
      <c r="Q521" s="375"/>
      <c r="R521" s="375"/>
      <c r="S521" s="375"/>
      <c r="T521" s="375"/>
      <c r="U521" s="375"/>
      <c r="V521" s="375"/>
      <c r="W521" s="375"/>
      <c r="X521" s="375"/>
      <c r="Y521" s="375"/>
      <c r="Z521" s="375"/>
      <c r="AA521" s="375"/>
      <c r="AB521" s="375"/>
      <c r="AC521" s="375"/>
      <c r="AD521" s="375"/>
      <c r="AE521" s="375"/>
      <c r="AF521" s="375"/>
      <c r="AG521" s="375"/>
      <c r="AH521" s="375"/>
      <c r="AI521" s="375"/>
      <c r="AJ521" s="375"/>
      <c r="AK521" s="375"/>
      <c r="AL521" s="375"/>
      <c r="AM521" s="375"/>
      <c r="AN521" s="375"/>
      <c r="AO521" s="375"/>
      <c r="AP521" s="375"/>
      <c r="AQ521" s="375"/>
      <c r="AR521" s="375"/>
      <c r="AS521" s="375"/>
      <c r="AT521" s="375"/>
      <c r="AU521" s="375"/>
      <c r="AV521" s="375"/>
      <c r="AW521" s="375"/>
      <c r="AX521" s="375"/>
      <c r="AY521" s="375"/>
      <c r="AZ521" s="375"/>
      <c r="BA521" s="375"/>
      <c r="BB521" s="375"/>
      <c r="BC521" s="375"/>
      <c r="BD521" s="375"/>
      <c r="BE521" s="375"/>
      <c r="BF521" s="375"/>
      <c r="BG521" s="375"/>
      <c r="BH521" s="375"/>
      <c r="BI521" s="375"/>
      <c r="BJ521" s="375"/>
      <c r="BK521" s="375"/>
      <c r="BL521" s="375"/>
      <c r="BM521" s="375"/>
      <c r="BN521" s="375"/>
      <c r="BO521" s="375"/>
      <c r="BP521" s="375"/>
      <c r="BQ521" s="375"/>
      <c r="BR521" s="375"/>
      <c r="BS521" s="375"/>
      <c r="BT521" s="375"/>
      <c r="BU521" s="375"/>
      <c r="BV521" s="375"/>
      <c r="BW521" s="375"/>
      <c r="BX521" s="375"/>
      <c r="BY521" s="375"/>
      <c r="BZ521" s="375"/>
      <c r="CA521" s="375"/>
      <c r="CB521" s="375"/>
      <c r="CC521" s="375"/>
      <c r="CD521" s="375"/>
    </row>
    <row r="522" spans="1:82" s="5" customFormat="1" x14ac:dyDescent="0.35">
      <c r="A522" s="69"/>
      <c r="B522" s="70"/>
      <c r="C522" s="317"/>
      <c r="D522" s="318"/>
      <c r="E522" s="318"/>
      <c r="F522" s="318"/>
      <c r="G522" s="318"/>
      <c r="H522" s="318"/>
      <c r="I522" s="478"/>
      <c r="J522" s="478"/>
      <c r="K522" s="478"/>
      <c r="L522" s="478"/>
      <c r="M522" s="478"/>
      <c r="N522" s="478"/>
      <c r="O522" s="478"/>
      <c r="P522" s="478"/>
      <c r="Q522" s="479"/>
      <c r="R522" s="480"/>
      <c r="S522" s="477"/>
      <c r="T522" s="480"/>
      <c r="U522" s="480"/>
      <c r="V522" s="480"/>
      <c r="W522" s="480"/>
      <c r="X522" s="480"/>
      <c r="Y522" s="480"/>
      <c r="Z522" s="480"/>
      <c r="AA522" s="480"/>
      <c r="AB522" s="480"/>
      <c r="AC522" s="480"/>
      <c r="AD522" s="481"/>
      <c r="AE522" s="476"/>
      <c r="AF522" s="476"/>
      <c r="AG522" s="476"/>
      <c r="AH522" s="476"/>
      <c r="AI522" s="476"/>
      <c r="AJ522" s="476"/>
      <c r="AK522" s="171"/>
      <c r="AL522" s="171"/>
      <c r="AM522" s="9"/>
      <c r="AN522" s="171"/>
      <c r="AO522" s="171"/>
    </row>
    <row r="523" spans="1:82" s="5" customFormat="1" x14ac:dyDescent="0.35">
      <c r="A523" s="69"/>
      <c r="B523" s="70"/>
      <c r="C523" s="317"/>
      <c r="D523" s="318"/>
      <c r="E523" s="318"/>
      <c r="F523" s="318"/>
      <c r="G523" s="318"/>
      <c r="H523" s="318"/>
      <c r="I523" s="478"/>
      <c r="J523" s="478"/>
      <c r="K523" s="478"/>
      <c r="L523" s="478"/>
      <c r="M523" s="478"/>
      <c r="N523" s="478"/>
      <c r="O523" s="478"/>
      <c r="P523" s="478"/>
      <c r="Q523" s="479"/>
      <c r="R523" s="480"/>
      <c r="S523" s="477"/>
      <c r="T523" s="480"/>
      <c r="U523" s="480"/>
      <c r="V523" s="480"/>
      <c r="W523" s="480"/>
      <c r="X523" s="480"/>
      <c r="Y523" s="480"/>
      <c r="Z523" s="480"/>
      <c r="AA523" s="480"/>
      <c r="AB523" s="480"/>
      <c r="AC523" s="480"/>
      <c r="AD523" s="481"/>
      <c r="AE523" s="476"/>
      <c r="AF523" s="476"/>
      <c r="AG523" s="476"/>
      <c r="AH523" s="476"/>
      <c r="AI523" s="476"/>
      <c r="AJ523" s="476"/>
      <c r="AK523" s="171"/>
      <c r="AL523" s="171"/>
      <c r="AM523" s="9"/>
      <c r="AN523" s="171"/>
      <c r="AO523" s="171"/>
    </row>
    <row r="524" spans="1:82" s="5" customFormat="1" x14ac:dyDescent="0.35">
      <c r="B524" s="314" t="s">
        <v>268</v>
      </c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</row>
    <row r="525" spans="1:82" s="5" customFormat="1" x14ac:dyDescent="0.35">
      <c r="A525" s="5" t="s">
        <v>269</v>
      </c>
      <c r="B525" s="69" t="s">
        <v>270</v>
      </c>
      <c r="C525" s="451">
        <f>C666*1000</f>
        <v>3146000</v>
      </c>
      <c r="D525" s="451">
        <f t="shared" ref="D525:AB525" si="1884">D666*1000</f>
        <v>3167000</v>
      </c>
      <c r="E525" s="451">
        <f t="shared" si="1884"/>
        <v>3396000</v>
      </c>
      <c r="F525" s="451">
        <f t="shared" si="1884"/>
        <v>3341000</v>
      </c>
      <c r="G525" s="451">
        <f t="shared" si="1884"/>
        <v>3196000</v>
      </c>
      <c r="H525" s="451">
        <f t="shared" si="1884"/>
        <v>3080000</v>
      </c>
      <c r="I525" s="451">
        <f t="shared" si="1884"/>
        <v>3022000</v>
      </c>
      <c r="J525" s="451">
        <f t="shared" si="1884"/>
        <v>2993000</v>
      </c>
      <c r="K525" s="451">
        <f t="shared" si="1884"/>
        <v>3050000</v>
      </c>
      <c r="L525" s="451">
        <f t="shared" si="1884"/>
        <v>3212000</v>
      </c>
      <c r="M525" s="451">
        <f t="shared" si="1884"/>
        <v>3061000</v>
      </c>
      <c r="N525" s="451">
        <f t="shared" si="1884"/>
        <v>3281000</v>
      </c>
      <c r="O525" s="451">
        <f t="shared" si="1884"/>
        <v>3171000</v>
      </c>
      <c r="P525" s="451">
        <f t="shared" si="1884"/>
        <v>3194000</v>
      </c>
      <c r="Q525" s="451">
        <f t="shared" si="1884"/>
        <v>3218000</v>
      </c>
      <c r="R525" s="451">
        <f t="shared" si="1884"/>
        <v>3249000</v>
      </c>
      <c r="S525" s="451">
        <f t="shared" si="1884"/>
        <v>3071000</v>
      </c>
      <c r="T525" s="451">
        <f t="shared" si="1884"/>
        <v>3093000</v>
      </c>
      <c r="U525" s="451">
        <f t="shared" si="1884"/>
        <v>3008000</v>
      </c>
      <c r="V525" s="451">
        <f t="shared" si="1884"/>
        <v>3037000</v>
      </c>
      <c r="W525" s="451">
        <f t="shared" si="1884"/>
        <v>3107000</v>
      </c>
      <c r="X525" s="451">
        <f t="shared" si="1884"/>
        <v>3056000</v>
      </c>
      <c r="Y525" s="451">
        <f t="shared" si="1884"/>
        <v>3103000</v>
      </c>
      <c r="Z525" s="451">
        <f t="shared" si="1884"/>
        <v>2900000</v>
      </c>
      <c r="AA525" s="451">
        <f t="shared" si="1884"/>
        <v>2905000</v>
      </c>
      <c r="AB525" s="451">
        <f t="shared" si="1884"/>
        <v>2434000</v>
      </c>
      <c r="AC525" s="451">
        <f>AC666*1000</f>
        <v>2318000</v>
      </c>
      <c r="AD525" s="451">
        <f t="shared" ref="AD525:BI525" si="1885">AD532/(AD526/g_troz)/AD531</f>
        <v>2819320.9964912282</v>
      </c>
      <c r="AE525" s="451">
        <f t="shared" si="1885"/>
        <v>2985792.8190988931</v>
      </c>
      <c r="AF525" s="451">
        <f t="shared" si="1885"/>
        <v>2629280.2436841</v>
      </c>
      <c r="AG525" s="451">
        <f t="shared" si="1885"/>
        <v>2272767.6682693069</v>
      </c>
      <c r="AH525" s="451">
        <f t="shared" si="1885"/>
        <v>2908392.0625943653</v>
      </c>
      <c r="AI525" s="451">
        <f t="shared" si="1885"/>
        <v>2515565.4253365109</v>
      </c>
      <c r="AJ525" s="451">
        <f t="shared" si="1885"/>
        <v>2215199.4044008083</v>
      </c>
      <c r="AK525" s="451">
        <f t="shared" si="1885"/>
        <v>1914833.3834651052</v>
      </c>
      <c r="AL525" s="451">
        <f t="shared" si="1885"/>
        <v>2450354.3813175755</v>
      </c>
      <c r="AM525" s="451">
        <f t="shared" si="1885"/>
        <v>3281197.7465149523</v>
      </c>
      <c r="AN525" s="451">
        <f t="shared" si="1885"/>
        <v>2889412.9409609283</v>
      </c>
      <c r="AO525" s="451">
        <f t="shared" si="1885"/>
        <v>2497628.1354069044</v>
      </c>
      <c r="AP525" s="451">
        <f t="shared" si="1885"/>
        <v>3196139.2032038807</v>
      </c>
      <c r="AQ525" s="451">
        <f>AQ532/(AQ526/g_troz)/AQ531</f>
        <v>4375937.8706348389</v>
      </c>
      <c r="AR525" s="451">
        <f t="shared" si="1885"/>
        <v>3853437.8263799329</v>
      </c>
      <c r="AS525" s="451">
        <f t="shared" si="1885"/>
        <v>3330937.7821250269</v>
      </c>
      <c r="AT525" s="451">
        <f t="shared" si="1885"/>
        <v>4262500.3610268664</v>
      </c>
      <c r="AU525" s="451">
        <f t="shared" si="1885"/>
        <v>4729095.261818965</v>
      </c>
      <c r="AV525" s="451">
        <f t="shared" si="1885"/>
        <v>4164427.1708555068</v>
      </c>
      <c r="AW525" s="451">
        <f t="shared" si="1885"/>
        <v>3599759.0798920486</v>
      </c>
      <c r="AX525" s="451">
        <f t="shared" si="1885"/>
        <v>4606502.8473334778</v>
      </c>
      <c r="AY525" s="451">
        <f t="shared" si="1885"/>
        <v>4738748.5491016712</v>
      </c>
      <c r="AZ525" s="451">
        <f t="shared" si="1885"/>
        <v>4172927.8268208746</v>
      </c>
      <c r="BA525" s="451">
        <f t="shared" si="1885"/>
        <v>3607107.104540078</v>
      </c>
      <c r="BB525" s="451">
        <f t="shared" si="1885"/>
        <v>4615905.8922907086</v>
      </c>
      <c r="BC525" s="451">
        <f t="shared" si="1885"/>
        <v>4311853.4238719279</v>
      </c>
      <c r="BD525" s="451">
        <f t="shared" si="1885"/>
        <v>3797005.2538573695</v>
      </c>
      <c r="BE525" s="451">
        <f t="shared" si="1885"/>
        <v>3282157.0838428107</v>
      </c>
      <c r="BF525" s="451">
        <f t="shared" si="1885"/>
        <v>4200077.176434557</v>
      </c>
      <c r="BG525" s="451">
        <f t="shared" si="1885"/>
        <v>4982804.6785708629</v>
      </c>
      <c r="BH525" s="451">
        <f t="shared" si="1885"/>
        <v>4387842.9259056859</v>
      </c>
      <c r="BI525" s="451">
        <f t="shared" si="1885"/>
        <v>3792881.173240508</v>
      </c>
      <c r="BJ525" s="451">
        <f t="shared" ref="BJ525:CD525" si="1886">BJ532/(BJ526/g_troz)/BJ531</f>
        <v>4853635.3506896077</v>
      </c>
      <c r="BK525" s="451">
        <f t="shared" si="1886"/>
        <v>3576220.3655237756</v>
      </c>
      <c r="BL525" s="451">
        <f t="shared" si="1886"/>
        <v>3149208.9785955637</v>
      </c>
      <c r="BM525" s="451">
        <f t="shared" si="1886"/>
        <v>2722197.5916673518</v>
      </c>
      <c r="BN525" s="451">
        <f t="shared" si="1886"/>
        <v>3483513.9459933084</v>
      </c>
      <c r="BO525" s="451">
        <f t="shared" si="1886"/>
        <v>1862618.5071908392</v>
      </c>
      <c r="BP525" s="451">
        <f t="shared" si="1886"/>
        <v>1640216.2973770075</v>
      </c>
      <c r="BQ525" s="451">
        <f t="shared" si="1886"/>
        <v>1417814.0875631762</v>
      </c>
      <c r="BR525" s="451">
        <f t="shared" si="1886"/>
        <v>1814333.8169023099</v>
      </c>
      <c r="BS525" s="451">
        <f t="shared" si="1886"/>
        <v>3126362.8415844287</v>
      </c>
      <c r="BT525" s="451">
        <f t="shared" si="1886"/>
        <v>2753065.7858728548</v>
      </c>
      <c r="BU525" s="451">
        <f t="shared" si="1886"/>
        <v>2379768.7301612818</v>
      </c>
      <c r="BV525" s="451">
        <f t="shared" si="1886"/>
        <v>3045318.0860681003</v>
      </c>
      <c r="BW525" s="451">
        <f t="shared" si="1886"/>
        <v>3139289.6446040915</v>
      </c>
      <c r="BX525" s="451">
        <f t="shared" si="1886"/>
        <v>2764449.0900244983</v>
      </c>
      <c r="BY525" s="451">
        <f t="shared" si="1886"/>
        <v>2389608.5354449055</v>
      </c>
      <c r="BZ525" s="451">
        <f t="shared" si="1886"/>
        <v>3057909.7873598379</v>
      </c>
      <c r="CA525" s="451">
        <f t="shared" si="1886"/>
        <v>224534.50642471141</v>
      </c>
      <c r="CB525" s="451">
        <f t="shared" si="1886"/>
        <v>197724.41610534285</v>
      </c>
      <c r="CC525" s="451">
        <f t="shared" si="1886"/>
        <v>170914.32578597433</v>
      </c>
      <c r="CD525" s="451">
        <f t="shared" si="1886"/>
        <v>218713.89471063798</v>
      </c>
    </row>
    <row r="526" spans="1:82" s="5" customFormat="1" x14ac:dyDescent="0.35">
      <c r="A526" s="5" t="s">
        <v>230</v>
      </c>
      <c r="B526" s="69" t="s">
        <v>271</v>
      </c>
      <c r="C526" s="431">
        <f>C669</f>
        <v>0.89</v>
      </c>
      <c r="D526" s="431">
        <f t="shared" ref="D526:AC526" si="1887">D669</f>
        <v>0.74</v>
      </c>
      <c r="E526" s="431">
        <f t="shared" si="1887"/>
        <v>0.84</v>
      </c>
      <c r="F526" s="431">
        <f t="shared" si="1887"/>
        <v>0.96</v>
      </c>
      <c r="G526" s="431">
        <f t="shared" si="1887"/>
        <v>0.81</v>
      </c>
      <c r="H526" s="431">
        <f t="shared" si="1887"/>
        <v>0.8</v>
      </c>
      <c r="I526" s="431">
        <f t="shared" si="1887"/>
        <v>0.79</v>
      </c>
      <c r="J526" s="431">
        <f t="shared" si="1887"/>
        <v>0.79</v>
      </c>
      <c r="K526" s="431">
        <f t="shared" si="1887"/>
        <v>0.77</v>
      </c>
      <c r="L526" s="431">
        <f t="shared" si="1887"/>
        <v>0.78</v>
      </c>
      <c r="M526" s="431">
        <f t="shared" si="1887"/>
        <v>0.82</v>
      </c>
      <c r="N526" s="431">
        <f t="shared" si="1887"/>
        <v>0.9</v>
      </c>
      <c r="O526" s="431">
        <f t="shared" si="1887"/>
        <v>0.82</v>
      </c>
      <c r="P526" s="431">
        <f t="shared" si="1887"/>
        <v>0.8</v>
      </c>
      <c r="Q526" s="431">
        <f t="shared" si="1887"/>
        <v>0.82</v>
      </c>
      <c r="R526" s="431">
        <f t="shared" si="1887"/>
        <v>0.87</v>
      </c>
      <c r="S526" s="431">
        <f t="shared" si="1887"/>
        <v>0.75</v>
      </c>
      <c r="T526" s="431">
        <f t="shared" si="1887"/>
        <v>0.8</v>
      </c>
      <c r="U526" s="431">
        <f t="shared" si="1887"/>
        <v>0.78</v>
      </c>
      <c r="V526" s="431">
        <f t="shared" si="1887"/>
        <v>0.95</v>
      </c>
      <c r="W526" s="431">
        <f t="shared" si="1887"/>
        <v>0.74</v>
      </c>
      <c r="X526" s="431">
        <f t="shared" si="1887"/>
        <v>0.8</v>
      </c>
      <c r="Y526" s="431">
        <f t="shared" si="1887"/>
        <v>0.63</v>
      </c>
      <c r="Z526" s="431">
        <f t="shared" si="1887"/>
        <v>0.68</v>
      </c>
      <c r="AA526" s="431">
        <f t="shared" si="1887"/>
        <v>0.77</v>
      </c>
      <c r="AB526" s="431">
        <f t="shared" si="1887"/>
        <v>0.82</v>
      </c>
      <c r="AC526" s="431">
        <f t="shared" si="1887"/>
        <v>0.79</v>
      </c>
      <c r="AD526" s="431">
        <f>'General Assumptions'!$E$43</f>
        <v>0.8</v>
      </c>
      <c r="AE526" s="431">
        <f>'General Assumptions'!$E$43</f>
        <v>0.8</v>
      </c>
      <c r="AF526" s="431">
        <f>'General Assumptions'!$E$43</f>
        <v>0.8</v>
      </c>
      <c r="AG526" s="431">
        <f>'General Assumptions'!$E$43</f>
        <v>0.8</v>
      </c>
      <c r="AH526" s="431">
        <f>'General Assumptions'!$E$43</f>
        <v>0.8</v>
      </c>
      <c r="AI526" s="431">
        <f>'General Assumptions'!$E$43</f>
        <v>0.8</v>
      </c>
      <c r="AJ526" s="431">
        <f>'General Assumptions'!$E$43</f>
        <v>0.8</v>
      </c>
      <c r="AK526" s="431">
        <f>'General Assumptions'!$E$43</f>
        <v>0.8</v>
      </c>
      <c r="AL526" s="431">
        <f>'General Assumptions'!$E$43</f>
        <v>0.8</v>
      </c>
      <c r="AM526" s="431">
        <f>'General Assumptions'!$E$43</f>
        <v>0.8</v>
      </c>
      <c r="AN526" s="431">
        <f>'General Assumptions'!$E$43</f>
        <v>0.8</v>
      </c>
      <c r="AO526" s="431">
        <f>'General Assumptions'!$E$43</f>
        <v>0.8</v>
      </c>
      <c r="AP526" s="431">
        <f>'General Assumptions'!$E$43</f>
        <v>0.8</v>
      </c>
      <c r="AQ526" s="431">
        <f>'General Assumptions'!$E$43</f>
        <v>0.8</v>
      </c>
      <c r="AR526" s="431">
        <f>'General Assumptions'!$E$43</f>
        <v>0.8</v>
      </c>
      <c r="AS526" s="431">
        <f>'General Assumptions'!$E$43</f>
        <v>0.8</v>
      </c>
      <c r="AT526" s="431">
        <f>'General Assumptions'!$E$43</f>
        <v>0.8</v>
      </c>
      <c r="AU526" s="431">
        <f>'General Assumptions'!$E$43</f>
        <v>0.8</v>
      </c>
      <c r="AV526" s="431">
        <f>'General Assumptions'!$E$43</f>
        <v>0.8</v>
      </c>
      <c r="AW526" s="431">
        <f>'General Assumptions'!$E$43</f>
        <v>0.8</v>
      </c>
      <c r="AX526" s="431">
        <f>'General Assumptions'!$E$43</f>
        <v>0.8</v>
      </c>
      <c r="AY526" s="431">
        <f>'General Assumptions'!$E$43</f>
        <v>0.8</v>
      </c>
      <c r="AZ526" s="431">
        <f>'General Assumptions'!$E$43</f>
        <v>0.8</v>
      </c>
      <c r="BA526" s="431">
        <f>'General Assumptions'!$E$43</f>
        <v>0.8</v>
      </c>
      <c r="BB526" s="431">
        <f>'General Assumptions'!$E$43</f>
        <v>0.8</v>
      </c>
      <c r="BC526" s="431">
        <f>'General Assumptions'!$E$43</f>
        <v>0.8</v>
      </c>
      <c r="BD526" s="431">
        <f>'General Assumptions'!$E$43</f>
        <v>0.8</v>
      </c>
      <c r="BE526" s="431">
        <f>'General Assumptions'!$E$43</f>
        <v>0.8</v>
      </c>
      <c r="BF526" s="431">
        <f>'General Assumptions'!$E$43</f>
        <v>0.8</v>
      </c>
      <c r="BG526" s="431">
        <f>'General Assumptions'!$E$43</f>
        <v>0.8</v>
      </c>
      <c r="BH526" s="431">
        <f>'General Assumptions'!$E$43</f>
        <v>0.8</v>
      </c>
      <c r="BI526" s="431">
        <f>'General Assumptions'!$E$43</f>
        <v>0.8</v>
      </c>
      <c r="BJ526" s="431">
        <f>'General Assumptions'!$E$43</f>
        <v>0.8</v>
      </c>
      <c r="BK526" s="431">
        <f>'General Assumptions'!$E$43</f>
        <v>0.8</v>
      </c>
      <c r="BL526" s="431">
        <f>'General Assumptions'!$E$43</f>
        <v>0.8</v>
      </c>
      <c r="BM526" s="431">
        <f>'General Assumptions'!$E$43</f>
        <v>0.8</v>
      </c>
      <c r="BN526" s="431">
        <f>'General Assumptions'!$E$43</f>
        <v>0.8</v>
      </c>
      <c r="BO526" s="431">
        <f>'General Assumptions'!$E$43</f>
        <v>0.8</v>
      </c>
      <c r="BP526" s="431">
        <f>'General Assumptions'!$E$43</f>
        <v>0.8</v>
      </c>
      <c r="BQ526" s="431">
        <f>'General Assumptions'!$E$43</f>
        <v>0.8</v>
      </c>
      <c r="BR526" s="431">
        <f>'General Assumptions'!$E$43</f>
        <v>0.8</v>
      </c>
      <c r="BS526" s="431">
        <f>'General Assumptions'!$E$43</f>
        <v>0.8</v>
      </c>
      <c r="BT526" s="431">
        <f>'General Assumptions'!$E$43</f>
        <v>0.8</v>
      </c>
      <c r="BU526" s="431">
        <f>'General Assumptions'!$E$43</f>
        <v>0.8</v>
      </c>
      <c r="BV526" s="431">
        <f>'General Assumptions'!$E$43</f>
        <v>0.8</v>
      </c>
      <c r="BW526" s="431">
        <f>'General Assumptions'!$E$43</f>
        <v>0.8</v>
      </c>
      <c r="BX526" s="431">
        <f>'General Assumptions'!$E$43</f>
        <v>0.8</v>
      </c>
      <c r="BY526" s="431">
        <f>'General Assumptions'!$E$43</f>
        <v>0.8</v>
      </c>
      <c r="BZ526" s="431">
        <f>'General Assumptions'!$E$43</f>
        <v>0.8</v>
      </c>
      <c r="CA526" s="431">
        <f>'General Assumptions'!$E$43</f>
        <v>0.8</v>
      </c>
      <c r="CB526" s="431">
        <f>'General Assumptions'!$E$43</f>
        <v>0.8</v>
      </c>
      <c r="CC526" s="431">
        <f>'General Assumptions'!$E$43</f>
        <v>0.8</v>
      </c>
      <c r="CD526" s="431">
        <f>'General Assumptions'!$E$43</f>
        <v>0.8</v>
      </c>
    </row>
    <row r="527" spans="1:82" s="5" customFormat="1" x14ac:dyDescent="0.35">
      <c r="B527" s="322"/>
      <c r="C527" s="317"/>
      <c r="D527" s="317"/>
      <c r="E527" s="317"/>
      <c r="F527" s="317"/>
      <c r="G527" s="317"/>
      <c r="H527" s="317"/>
      <c r="I527" s="317"/>
      <c r="J527" s="317"/>
      <c r="K527" s="317"/>
      <c r="L527" s="317"/>
      <c r="M527" s="317"/>
      <c r="N527" s="317"/>
      <c r="O527" s="317"/>
      <c r="P527" s="317"/>
      <c r="Q527" s="317"/>
      <c r="R527" s="317"/>
      <c r="S527" s="317"/>
      <c r="T527" s="317"/>
      <c r="U527" s="317"/>
      <c r="V527" s="317"/>
      <c r="W527" s="317"/>
      <c r="X527" s="317"/>
      <c r="Y527" s="317"/>
      <c r="Z527" s="317"/>
      <c r="AA527" s="317"/>
      <c r="AB527" s="317"/>
      <c r="AC527" s="317"/>
      <c r="AD527" s="481"/>
      <c r="AE527" s="476"/>
      <c r="AF527" s="476"/>
      <c r="AG527" s="476"/>
      <c r="AH527" s="476"/>
      <c r="AI527" s="476"/>
      <c r="AJ527" s="476"/>
      <c r="AK527" s="171"/>
      <c r="AL527" s="171"/>
      <c r="AM527" s="9"/>
      <c r="AN527" s="171"/>
      <c r="AO527" s="171"/>
    </row>
    <row r="528" spans="1:82" s="5" customFormat="1" x14ac:dyDescent="0.35">
      <c r="B528" s="322"/>
      <c r="C528" s="317"/>
      <c r="D528" s="317"/>
      <c r="E528" s="317"/>
      <c r="F528" s="317"/>
      <c r="G528" s="317"/>
      <c r="H528" s="317"/>
      <c r="I528" s="317"/>
      <c r="J528" s="317"/>
      <c r="K528" s="317"/>
      <c r="L528" s="317"/>
      <c r="M528" s="317"/>
      <c r="N528" s="317"/>
      <c r="O528" s="317"/>
      <c r="P528" s="317"/>
      <c r="Q528" s="317"/>
      <c r="R528" s="317"/>
      <c r="S528" s="317"/>
      <c r="T528" s="317"/>
      <c r="U528" s="317"/>
      <c r="V528" s="317"/>
      <c r="W528" s="317"/>
      <c r="X528" s="317"/>
      <c r="Y528" s="317"/>
      <c r="Z528" s="317"/>
      <c r="AA528" s="317"/>
      <c r="AB528" s="317"/>
      <c r="AC528" s="317"/>
      <c r="AD528" s="481"/>
      <c r="AE528" s="476"/>
      <c r="AF528" s="476"/>
      <c r="AG528" s="476"/>
      <c r="AH528" s="476"/>
      <c r="AI528" s="476"/>
      <c r="AJ528" s="476"/>
      <c r="AK528" s="171"/>
      <c r="AL528" s="171"/>
      <c r="AM528" s="9"/>
      <c r="AN528" s="171"/>
      <c r="AO528" s="171"/>
    </row>
    <row r="529" spans="1:82" s="5" customFormat="1" x14ac:dyDescent="0.35">
      <c r="B529" s="314" t="s">
        <v>272</v>
      </c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</row>
    <row r="530" spans="1:82" s="5" customFormat="1" x14ac:dyDescent="0.35">
      <c r="A530" s="5" t="s">
        <v>81</v>
      </c>
      <c r="B530" s="69" t="s">
        <v>273</v>
      </c>
      <c r="C530" s="470">
        <f t="shared" ref="C530:AB530" si="1888">C525*C526/g_troz</f>
        <v>90020.161347364236</v>
      </c>
      <c r="D530" s="470">
        <f t="shared" si="1888"/>
        <v>75347.846643305165</v>
      </c>
      <c r="E530" s="470">
        <f t="shared" si="1888"/>
        <v>91714.505691530925</v>
      </c>
      <c r="F530" s="470">
        <f t="shared" si="1888"/>
        <v>103119.01851435464</v>
      </c>
      <c r="G530" s="470">
        <f t="shared" si="1888"/>
        <v>83230.566687001367</v>
      </c>
      <c r="H530" s="470">
        <f t="shared" si="1888"/>
        <v>79219.439545099347</v>
      </c>
      <c r="I530" s="470">
        <f t="shared" si="1888"/>
        <v>76756.049343011066</v>
      </c>
      <c r="J530" s="470">
        <f t="shared" si="1888"/>
        <v>76019.475739123809</v>
      </c>
      <c r="K530" s="470">
        <f t="shared" si="1888"/>
        <v>75506.028316422817</v>
      </c>
      <c r="L530" s="470">
        <f t="shared" si="1888"/>
        <v>80549.194423177803</v>
      </c>
      <c r="M530" s="470">
        <f t="shared" si="1888"/>
        <v>80699.016902187606</v>
      </c>
      <c r="N530" s="470">
        <f t="shared" si="1888"/>
        <v>94937.939542501568</v>
      </c>
      <c r="O530" s="470">
        <f t="shared" si="1888"/>
        <v>83599.014242677848</v>
      </c>
      <c r="P530" s="470">
        <f t="shared" si="1888"/>
        <v>82151.587632158218</v>
      </c>
      <c r="Q530" s="470">
        <f t="shared" si="1888"/>
        <v>84838.104015432778</v>
      </c>
      <c r="R530" s="470">
        <f t="shared" si="1888"/>
        <v>90878.264773280913</v>
      </c>
      <c r="S530" s="470">
        <f t="shared" si="1888"/>
        <v>74051.207034192397</v>
      </c>
      <c r="T530" s="470">
        <f t="shared" si="1888"/>
        <v>79553.807309413081</v>
      </c>
      <c r="U530" s="470">
        <f t="shared" si="1888"/>
        <v>75433.367629177708</v>
      </c>
      <c r="V530" s="470">
        <f t="shared" si="1888"/>
        <v>92759.726462477018</v>
      </c>
      <c r="W530" s="470">
        <f t="shared" si="1888"/>
        <v>73920.353495658084</v>
      </c>
      <c r="X530" s="470">
        <f t="shared" si="1888"/>
        <v>78602.145210981689</v>
      </c>
      <c r="Y530" s="470">
        <f t="shared" si="1888"/>
        <v>62851.172959545154</v>
      </c>
      <c r="Z530" s="470">
        <f t="shared" si="1888"/>
        <v>63401.272233334385</v>
      </c>
      <c r="AA530" s="470">
        <f t="shared" si="1888"/>
        <v>71916.3974620355</v>
      </c>
      <c r="AB530" s="470">
        <f t="shared" si="1888"/>
        <v>64169.032061393205</v>
      </c>
      <c r="AC530" s="470">
        <f t="shared" ref="AC530:BH530" si="1889">AC525*AC526/g_troz</f>
        <v>58875.090131402932</v>
      </c>
      <c r="AD530" s="470">
        <f t="shared" si="1889"/>
        <v>72514.619883040956</v>
      </c>
      <c r="AE530" s="470">
        <f t="shared" si="1889"/>
        <v>76796.374586622245</v>
      </c>
      <c r="AF530" s="470">
        <f t="shared" si="1889"/>
        <v>67626.658218070341</v>
      </c>
      <c r="AG530" s="470">
        <f t="shared" si="1889"/>
        <v>58456.941849518429</v>
      </c>
      <c r="AH530" s="470">
        <f>AH525*AH526/g_troz</f>
        <v>74805.580901344525</v>
      </c>
      <c r="AI530" s="470">
        <f t="shared" si="1889"/>
        <v>64701.845173437621</v>
      </c>
      <c r="AJ530" s="470">
        <f t="shared" si="1889"/>
        <v>56976.251719892825</v>
      </c>
      <c r="AK530" s="470">
        <f t="shared" si="1889"/>
        <v>49250.658266348037</v>
      </c>
      <c r="AL530" s="470">
        <f t="shared" si="1889"/>
        <v>63024.578173654867</v>
      </c>
      <c r="AM530" s="470">
        <f t="shared" si="1889"/>
        <v>84394.365751804391</v>
      </c>
      <c r="AN530" s="470">
        <f t="shared" si="1889"/>
        <v>74317.426557559083</v>
      </c>
      <c r="AO530" s="470">
        <f t="shared" si="1889"/>
        <v>64240.48736331379</v>
      </c>
      <c r="AP530" s="470">
        <f t="shared" si="1889"/>
        <v>82206.60921621164</v>
      </c>
      <c r="AQ530" s="470">
        <f>AQ525*AQ526/g_troz</f>
        <v>112551.73558307382</v>
      </c>
      <c r="AR530" s="470">
        <f t="shared" si="1889"/>
        <v>99112.722379124723</v>
      </c>
      <c r="AS530" s="470">
        <f t="shared" si="1889"/>
        <v>85673.709175175609</v>
      </c>
      <c r="AT530" s="470">
        <f t="shared" si="1889"/>
        <v>109634.05508484805</v>
      </c>
      <c r="AU530" s="470">
        <f t="shared" si="1889"/>
        <v>121635.15460931275</v>
      </c>
      <c r="AV530" s="470">
        <f t="shared" si="1889"/>
        <v>107111.55405894706</v>
      </c>
      <c r="AW530" s="470">
        <f t="shared" si="1889"/>
        <v>92587.953508581355</v>
      </c>
      <c r="AX530" s="470">
        <f t="shared" si="1889"/>
        <v>118482.00448982549</v>
      </c>
      <c r="AY530" s="470">
        <f t="shared" si="1889"/>
        <v>121883.44292369712</v>
      </c>
      <c r="AZ530" s="470">
        <f t="shared" si="1889"/>
        <v>107330.19600743477</v>
      </c>
      <c r="BA530" s="470">
        <f t="shared" si="1889"/>
        <v>92776.949091172428</v>
      </c>
      <c r="BB530" s="470">
        <f t="shared" si="1889"/>
        <v>118723.85642214015</v>
      </c>
      <c r="BC530" s="470">
        <f t="shared" si="1889"/>
        <v>110903.44533758177</v>
      </c>
      <c r="BD530" s="470">
        <f t="shared" si="1889"/>
        <v>97661.24290921379</v>
      </c>
      <c r="BE530" s="470">
        <f t="shared" si="1889"/>
        <v>84419.040480845812</v>
      </c>
      <c r="BF530" s="470">
        <f t="shared" si="1889"/>
        <v>108028.49349458083</v>
      </c>
      <c r="BG530" s="470">
        <f t="shared" si="1889"/>
        <v>128160.71233736452</v>
      </c>
      <c r="BH530" s="470">
        <f t="shared" si="1889"/>
        <v>112857.94071499264</v>
      </c>
      <c r="BI530" s="470">
        <f t="shared" ref="BI530:CD530" si="1890">BI525*BI526/g_troz</f>
        <v>97555.169092620752</v>
      </c>
      <c r="BJ530" s="470">
        <f t="shared" si="1890"/>
        <v>124838.40007724431</v>
      </c>
      <c r="BK530" s="470">
        <f t="shared" si="1890"/>
        <v>91982.523716416836</v>
      </c>
      <c r="BL530" s="470">
        <f t="shared" si="1890"/>
        <v>80999.535809979003</v>
      </c>
      <c r="BM530" s="470">
        <f t="shared" si="1890"/>
        <v>70016.54790354117</v>
      </c>
      <c r="BN530" s="470">
        <f t="shared" si="1890"/>
        <v>89598.059236729663</v>
      </c>
      <c r="BO530" s="470">
        <f t="shared" si="1890"/>
        <v>47907.660462983076</v>
      </c>
      <c r="BP530" s="470">
        <f t="shared" si="1890"/>
        <v>42187.342795761222</v>
      </c>
      <c r="BQ530" s="470">
        <f t="shared" si="1890"/>
        <v>36467.025128539361</v>
      </c>
      <c r="BR530" s="470">
        <f t="shared" si="1890"/>
        <v>46665.749390494122</v>
      </c>
      <c r="BS530" s="470">
        <f t="shared" si="1890"/>
        <v>80411.919521085278</v>
      </c>
      <c r="BT530" s="470">
        <f t="shared" si="1890"/>
        <v>70810.496294687022</v>
      </c>
      <c r="BU530" s="470">
        <f t="shared" si="1890"/>
        <v>61209.073068288802</v>
      </c>
      <c r="BV530" s="470">
        <f t="shared" si="1890"/>
        <v>78327.400004827767</v>
      </c>
      <c r="BW530" s="470">
        <f t="shared" si="1890"/>
        <v>80744.404615347492</v>
      </c>
      <c r="BX530" s="470">
        <f t="shared" si="1890"/>
        <v>71103.281676201514</v>
      </c>
      <c r="BY530" s="470">
        <f t="shared" si="1890"/>
        <v>61462.15873705555</v>
      </c>
      <c r="BZ530" s="470">
        <f t="shared" si="1890"/>
        <v>78651.266082506583</v>
      </c>
      <c r="CA530" s="470">
        <f t="shared" si="1890"/>
        <v>5775.1616095782947</v>
      </c>
      <c r="CB530" s="470">
        <f t="shared" si="1890"/>
        <v>5085.5900741062587</v>
      </c>
      <c r="CC530" s="470">
        <f t="shared" si="1890"/>
        <v>4396.0185386342228</v>
      </c>
      <c r="CD530" s="470">
        <f t="shared" si="1890"/>
        <v>5625.4519999034446</v>
      </c>
    </row>
    <row r="531" spans="1:82" s="5" customFormat="1" x14ac:dyDescent="0.35">
      <c r="A531" s="5" t="s">
        <v>80</v>
      </c>
      <c r="B531" s="69" t="s">
        <v>274</v>
      </c>
      <c r="C531" s="427">
        <f>C670</f>
        <v>0.94</v>
      </c>
      <c r="D531" s="427">
        <f t="shared" ref="D531:AC531" si="1891">D670</f>
        <v>0.94</v>
      </c>
      <c r="E531" s="427">
        <f t="shared" si="1891"/>
        <v>0.96</v>
      </c>
      <c r="F531" s="427">
        <f t="shared" si="1891"/>
        <v>0.96</v>
      </c>
      <c r="G531" s="427">
        <f t="shared" si="1891"/>
        <v>0.96</v>
      </c>
      <c r="H531" s="427">
        <f t="shared" si="1891"/>
        <v>0.95</v>
      </c>
      <c r="I531" s="427">
        <f t="shared" si="1891"/>
        <v>0.95</v>
      </c>
      <c r="J531" s="427">
        <f t="shared" si="1891"/>
        <v>0.95</v>
      </c>
      <c r="K531" s="427">
        <f t="shared" si="1891"/>
        <v>0.96</v>
      </c>
      <c r="L531" s="427">
        <f t="shared" si="1891"/>
        <v>0.95</v>
      </c>
      <c r="M531" s="427">
        <f t="shared" si="1891"/>
        <v>0.94</v>
      </c>
      <c r="N531" s="427">
        <f t="shared" si="1891"/>
        <v>0.92</v>
      </c>
      <c r="O531" s="427">
        <f t="shared" si="1891"/>
        <v>0.93</v>
      </c>
      <c r="P531" s="427">
        <f t="shared" si="1891"/>
        <v>0.94</v>
      </c>
      <c r="Q531" s="427">
        <f t="shared" si="1891"/>
        <v>0.93</v>
      </c>
      <c r="R531" s="427">
        <f t="shared" si="1891"/>
        <v>0.92</v>
      </c>
      <c r="S531" s="427">
        <f t="shared" si="1891"/>
        <v>0.93</v>
      </c>
      <c r="T531" s="427">
        <f t="shared" si="1891"/>
        <v>0.93</v>
      </c>
      <c r="U531" s="427">
        <f t="shared" si="1891"/>
        <v>0.94</v>
      </c>
      <c r="V531" s="427">
        <f t="shared" si="1891"/>
        <v>0.96</v>
      </c>
      <c r="W531" s="427">
        <f t="shared" si="1891"/>
        <v>0.97</v>
      </c>
      <c r="X531" s="427">
        <f t="shared" si="1891"/>
        <v>0.97</v>
      </c>
      <c r="Y531" s="427">
        <f t="shared" si="1891"/>
        <v>0.92</v>
      </c>
      <c r="Z531" s="427">
        <f t="shared" si="1891"/>
        <v>0.94</v>
      </c>
      <c r="AA531" s="427">
        <f t="shared" si="1891"/>
        <v>0.94</v>
      </c>
      <c r="AB531" s="427">
        <f t="shared" si="1891"/>
        <v>0.92</v>
      </c>
      <c r="AC531" s="427">
        <f t="shared" si="1891"/>
        <v>0.88</v>
      </c>
      <c r="AD531" s="427">
        <f>'General Assumptions'!$E$44</f>
        <v>0.9</v>
      </c>
      <c r="AE531" s="427">
        <f>'General Assumptions'!$E$44</f>
        <v>0.9</v>
      </c>
      <c r="AF531" s="427">
        <f>'General Assumptions'!$E$44</f>
        <v>0.9</v>
      </c>
      <c r="AG531" s="427">
        <f>'General Assumptions'!$E$44</f>
        <v>0.9</v>
      </c>
      <c r="AH531" s="427">
        <f>'General Assumptions'!$E$44</f>
        <v>0.9</v>
      </c>
      <c r="AI531" s="427">
        <f>'General Assumptions'!$E$44</f>
        <v>0.9</v>
      </c>
      <c r="AJ531" s="427">
        <f>'General Assumptions'!$E$44</f>
        <v>0.9</v>
      </c>
      <c r="AK531" s="427">
        <f>'General Assumptions'!$E$44</f>
        <v>0.9</v>
      </c>
      <c r="AL531" s="427">
        <f>'General Assumptions'!$E$44</f>
        <v>0.9</v>
      </c>
      <c r="AM531" s="427">
        <f>'General Assumptions'!$E$44</f>
        <v>0.9</v>
      </c>
      <c r="AN531" s="427">
        <f>'General Assumptions'!$E$44</f>
        <v>0.9</v>
      </c>
      <c r="AO531" s="427">
        <f>'General Assumptions'!$E$44</f>
        <v>0.9</v>
      </c>
      <c r="AP531" s="427">
        <f>'General Assumptions'!$E$44</f>
        <v>0.9</v>
      </c>
      <c r="AQ531" s="427">
        <f>'General Assumptions'!$E$44</f>
        <v>0.9</v>
      </c>
      <c r="AR531" s="427">
        <f>'General Assumptions'!$E$44</f>
        <v>0.9</v>
      </c>
      <c r="AS531" s="427">
        <f>'General Assumptions'!$E$44</f>
        <v>0.9</v>
      </c>
      <c r="AT531" s="427">
        <f>'General Assumptions'!$E$44</f>
        <v>0.9</v>
      </c>
      <c r="AU531" s="427">
        <f>'General Assumptions'!$E$44</f>
        <v>0.9</v>
      </c>
      <c r="AV531" s="427">
        <f>'General Assumptions'!$E$44</f>
        <v>0.9</v>
      </c>
      <c r="AW531" s="427">
        <f>'General Assumptions'!$E$44</f>
        <v>0.9</v>
      </c>
      <c r="AX531" s="427">
        <f>'General Assumptions'!$E$44</f>
        <v>0.9</v>
      </c>
      <c r="AY531" s="427">
        <f>'General Assumptions'!$E$44</f>
        <v>0.9</v>
      </c>
      <c r="AZ531" s="427">
        <f>'General Assumptions'!$E$44</f>
        <v>0.9</v>
      </c>
      <c r="BA531" s="427">
        <f>'General Assumptions'!$E$44</f>
        <v>0.9</v>
      </c>
      <c r="BB531" s="427">
        <f>'General Assumptions'!$E$44</f>
        <v>0.9</v>
      </c>
      <c r="BC531" s="427">
        <f>'General Assumptions'!$E$44</f>
        <v>0.9</v>
      </c>
      <c r="BD531" s="427">
        <f>'General Assumptions'!$E$44</f>
        <v>0.9</v>
      </c>
      <c r="BE531" s="427">
        <f>'General Assumptions'!$E$44</f>
        <v>0.9</v>
      </c>
      <c r="BF531" s="427">
        <f>'General Assumptions'!$E$44</f>
        <v>0.9</v>
      </c>
      <c r="BG531" s="427">
        <f>'General Assumptions'!$E$44</f>
        <v>0.9</v>
      </c>
      <c r="BH531" s="427">
        <f>'General Assumptions'!$E$44</f>
        <v>0.9</v>
      </c>
      <c r="BI531" s="427">
        <f>'General Assumptions'!$E$44</f>
        <v>0.9</v>
      </c>
      <c r="BJ531" s="427">
        <f>'General Assumptions'!$E$44</f>
        <v>0.9</v>
      </c>
      <c r="BK531" s="427">
        <f>'General Assumptions'!$E$44</f>
        <v>0.9</v>
      </c>
      <c r="BL531" s="427">
        <f>'General Assumptions'!$E$44</f>
        <v>0.9</v>
      </c>
      <c r="BM531" s="427">
        <f>'General Assumptions'!$E$44</f>
        <v>0.9</v>
      </c>
      <c r="BN531" s="427">
        <f>'General Assumptions'!$E$44</f>
        <v>0.9</v>
      </c>
      <c r="BO531" s="427">
        <f>'General Assumptions'!$E$44</f>
        <v>0.9</v>
      </c>
      <c r="BP531" s="427">
        <f>'General Assumptions'!$E$44</f>
        <v>0.9</v>
      </c>
      <c r="BQ531" s="427">
        <f>'General Assumptions'!$E$44</f>
        <v>0.9</v>
      </c>
      <c r="BR531" s="427">
        <f>'General Assumptions'!$E$44</f>
        <v>0.9</v>
      </c>
      <c r="BS531" s="427">
        <f>'General Assumptions'!$E$44</f>
        <v>0.9</v>
      </c>
      <c r="BT531" s="427">
        <f>'General Assumptions'!$E$44</f>
        <v>0.9</v>
      </c>
      <c r="BU531" s="427">
        <f>'General Assumptions'!$E$44</f>
        <v>0.9</v>
      </c>
      <c r="BV531" s="427">
        <f>'General Assumptions'!$E$44</f>
        <v>0.9</v>
      </c>
      <c r="BW531" s="427">
        <f>'General Assumptions'!$E$44</f>
        <v>0.9</v>
      </c>
      <c r="BX531" s="427">
        <f>'General Assumptions'!$E$44</f>
        <v>0.9</v>
      </c>
      <c r="BY531" s="427">
        <f>'General Assumptions'!$E$44</f>
        <v>0.9</v>
      </c>
      <c r="BZ531" s="427">
        <f>'General Assumptions'!$E$44</f>
        <v>0.9</v>
      </c>
      <c r="CA531" s="427">
        <f>'General Assumptions'!$E$44</f>
        <v>0.9</v>
      </c>
      <c r="CB531" s="427">
        <f>'General Assumptions'!$E$44</f>
        <v>0.9</v>
      </c>
      <c r="CC531" s="427">
        <f>'General Assumptions'!$E$44</f>
        <v>0.9</v>
      </c>
      <c r="CD531" s="427">
        <f>'General Assumptions'!$E$44</f>
        <v>0.9</v>
      </c>
    </row>
    <row r="532" spans="1:82" s="5" customFormat="1" x14ac:dyDescent="0.35">
      <c r="A532" s="5" t="s">
        <v>81</v>
      </c>
      <c r="B532" s="69" t="s">
        <v>429</v>
      </c>
      <c r="C532" s="434">
        <f>C671*1000</f>
        <v>84000</v>
      </c>
      <c r="D532" s="434">
        <f t="shared" ref="D532:AC532" si="1892">D671*1000</f>
        <v>71000</v>
      </c>
      <c r="E532" s="434">
        <f t="shared" si="1892"/>
        <v>88000</v>
      </c>
      <c r="F532" s="434">
        <f t="shared" si="1892"/>
        <v>99000</v>
      </c>
      <c r="G532" s="434">
        <f t="shared" si="1892"/>
        <v>80000</v>
      </c>
      <c r="H532" s="434">
        <f t="shared" si="1892"/>
        <v>75000</v>
      </c>
      <c r="I532" s="434">
        <f t="shared" si="1892"/>
        <v>74000</v>
      </c>
      <c r="J532" s="434">
        <f t="shared" si="1892"/>
        <v>73000</v>
      </c>
      <c r="K532" s="434">
        <f t="shared" si="1892"/>
        <v>72000</v>
      </c>
      <c r="L532" s="434">
        <f t="shared" si="1892"/>
        <v>77000</v>
      </c>
      <c r="M532" s="434">
        <f t="shared" si="1892"/>
        <v>75000</v>
      </c>
      <c r="N532" s="434">
        <f t="shared" si="1892"/>
        <v>88000</v>
      </c>
      <c r="O532" s="434">
        <f t="shared" si="1892"/>
        <v>78000</v>
      </c>
      <c r="P532" s="434">
        <f t="shared" si="1892"/>
        <v>78000</v>
      </c>
      <c r="Q532" s="434">
        <f t="shared" si="1892"/>
        <v>79000</v>
      </c>
      <c r="R532" s="434">
        <f t="shared" si="1892"/>
        <v>83000</v>
      </c>
      <c r="S532" s="434">
        <f t="shared" si="1892"/>
        <v>69000</v>
      </c>
      <c r="T532" s="434">
        <f t="shared" si="1892"/>
        <v>73000</v>
      </c>
      <c r="U532" s="434">
        <f t="shared" si="1892"/>
        <v>71000</v>
      </c>
      <c r="V532" s="434">
        <f t="shared" si="1892"/>
        <v>89000</v>
      </c>
      <c r="W532" s="434">
        <f t="shared" si="1892"/>
        <v>72000</v>
      </c>
      <c r="X532" s="434">
        <f t="shared" si="1892"/>
        <v>76000</v>
      </c>
      <c r="Y532" s="434">
        <f t="shared" si="1892"/>
        <v>57000</v>
      </c>
      <c r="Z532" s="434">
        <f t="shared" si="1892"/>
        <v>59000</v>
      </c>
      <c r="AA532" s="434">
        <f t="shared" si="1892"/>
        <v>67000</v>
      </c>
      <c r="AB532" s="434">
        <f>AB671*1000</f>
        <v>59000</v>
      </c>
      <c r="AC532" s="434">
        <f t="shared" si="1892"/>
        <v>51000</v>
      </c>
      <c r="AD532" s="434">
        <f>AD533/0.95</f>
        <v>65263.157894736847</v>
      </c>
      <c r="AE532" s="434">
        <f>A!$U$18*Q!AE617</f>
        <v>69116.737127960019</v>
      </c>
      <c r="AF532" s="434">
        <f>A!$U$18*Q!AF617</f>
        <v>60863.992396263304</v>
      </c>
      <c r="AG532" s="434">
        <f>A!$U$18*Q!AG617</f>
        <v>52611.247664566588</v>
      </c>
      <c r="AH532" s="434">
        <f>A!$U$18*Q!AH617</f>
        <v>67325.022811210074</v>
      </c>
      <c r="AI532" s="434">
        <f>A!$V$18*Q!AI617</f>
        <v>58231.660656093853</v>
      </c>
      <c r="AJ532" s="434">
        <f>A!$V$18*Q!AJ617</f>
        <v>51278.626547903543</v>
      </c>
      <c r="AK532" s="434">
        <f>A!$V$18*Q!AK617</f>
        <v>44325.592439713233</v>
      </c>
      <c r="AL532" s="434">
        <f>A!$V$18*Q!AL617</f>
        <v>56722.120356289372</v>
      </c>
      <c r="AM532" s="434">
        <f>A!$W$18*Q!AM617</f>
        <v>75954.929176623933</v>
      </c>
      <c r="AN532" s="434">
        <f>A!$W$18*Q!AN617</f>
        <v>66885.683901803175</v>
      </c>
      <c r="AO532" s="434">
        <f>A!$W$18*Q!AO617</f>
        <v>57816.438626982403</v>
      </c>
      <c r="AP532" s="434">
        <f>A!$W$18*Q!AP617</f>
        <v>73985.948294590475</v>
      </c>
      <c r="AQ532" s="434">
        <f>A!$X$18*Q!AQ617</f>
        <v>101296.56202476645</v>
      </c>
      <c r="AR532" s="434">
        <f>A!$X$18*Q!AR617</f>
        <v>89201.450141212248</v>
      </c>
      <c r="AS532" s="434">
        <f>A!$X$18*Q!AS617</f>
        <v>77106.338257658048</v>
      </c>
      <c r="AT532" s="434">
        <f>A!$X$18*Q!AT617</f>
        <v>98670.649576363241</v>
      </c>
      <c r="AU532" s="434">
        <f>A!$Y$18*Q!AU617</f>
        <v>109471.63914838148</v>
      </c>
      <c r="AV532" s="434">
        <f>A!$Y$18*Q!AV617</f>
        <v>96400.398653052354</v>
      </c>
      <c r="AW532" s="434">
        <f>A!$Y$18*Q!AW617</f>
        <v>83329.158157723228</v>
      </c>
      <c r="AX532" s="434">
        <f>A!$Y$18*Q!AX617</f>
        <v>106633.80404084292</v>
      </c>
      <c r="AY532" s="434">
        <f>A!$Z$18*Q!AY617</f>
        <v>109695.09863132739</v>
      </c>
      <c r="AZ532" s="434">
        <f>A!$Z$18*Q!AZ617</f>
        <v>96597.176406691287</v>
      </c>
      <c r="BA532" s="434">
        <f>A!$Z$18*Q!BA617</f>
        <v>83499.254182055185</v>
      </c>
      <c r="BB532" s="434">
        <f>A!$Z$18*Q!BB617</f>
        <v>106851.47077992612</v>
      </c>
      <c r="BC532" s="434">
        <f>A!$AA$18*Q!BC617</f>
        <v>99813.100803823589</v>
      </c>
      <c r="BD532" s="434">
        <f>A!$AA$18*Q!BD617</f>
        <v>87895.118618292414</v>
      </c>
      <c r="BE532" s="434">
        <f>A!$AA$18*Q!BE617</f>
        <v>75977.136432761239</v>
      </c>
      <c r="BF532" s="434">
        <f>A!$AA$18*Q!BF617</f>
        <v>97225.644145122744</v>
      </c>
      <c r="BG532" s="434">
        <f>A!$AB$18*Q!BG617</f>
        <v>115344.64110362806</v>
      </c>
      <c r="BH532" s="434">
        <f>A!$AB$18*Q!BH617</f>
        <v>101572.14664349337</v>
      </c>
      <c r="BI532" s="434">
        <f>A!$AB$18*Q!BI617</f>
        <v>87799.652183358674</v>
      </c>
      <c r="BJ532" s="434">
        <f>A!$AB$18*Q!BJ617</f>
        <v>112354.56006951987</v>
      </c>
      <c r="BK532" s="434">
        <f>A!$AC$18*Q!BK617</f>
        <v>82784.271344775145</v>
      </c>
      <c r="BL532" s="434">
        <f>A!$AC$18*Q!BL617</f>
        <v>72899.582228981104</v>
      </c>
      <c r="BM532" s="434">
        <f>A!$AC$18*Q!BM617</f>
        <v>63014.893113187056</v>
      </c>
      <c r="BN532" s="434">
        <f>A!$AC$18*Q!BN617</f>
        <v>80638.253313056703</v>
      </c>
      <c r="BO532" s="434">
        <f>A!$AD$18*Q!BO617</f>
        <v>43116.894416684772</v>
      </c>
      <c r="BP532" s="434">
        <f>A!$AD$18*Q!BP617</f>
        <v>37968.608516185093</v>
      </c>
      <c r="BQ532" s="434">
        <f>A!$AD$18*Q!BQ617</f>
        <v>32820.322615685422</v>
      </c>
      <c r="BR532" s="434">
        <f>A!$AD$18*Q!BR617</f>
        <v>41999.174451444705</v>
      </c>
      <c r="BS532" s="434">
        <f>A!$AE$18*Q!BS617</f>
        <v>72370.727568976756</v>
      </c>
      <c r="BT532" s="434">
        <f>A!$AE$18*Q!BT617</f>
        <v>63729.446665218333</v>
      </c>
      <c r="BU532" s="434">
        <f>A!$AE$18*Q!BU617</f>
        <v>55088.165761459917</v>
      </c>
      <c r="BV532" s="434">
        <f>A!$AE$18*Q!BV617</f>
        <v>70494.660004344987</v>
      </c>
      <c r="BW532" s="434">
        <f>A!$AF$18*Q!BW617</f>
        <v>72669.964153812733</v>
      </c>
      <c r="BX532" s="434">
        <f>A!$AF$18*Q!BX617</f>
        <v>63992.953508581362</v>
      </c>
      <c r="BY532" s="434">
        <f>A!$AF$18*Q!BY617</f>
        <v>55315.942863349992</v>
      </c>
      <c r="BZ532" s="434">
        <f>A!$AF$18*Q!BZ617</f>
        <v>70786.139474255921</v>
      </c>
      <c r="CA532" s="434">
        <f>A!$AG$18*Q!CA617</f>
        <v>5197.6454486204648</v>
      </c>
      <c r="CB532" s="434">
        <f>A!$AG$18*Q!CB617</f>
        <v>4577.0310666956329</v>
      </c>
      <c r="CC532" s="434">
        <f>A!$AG$18*Q!CC617</f>
        <v>3956.4166847708016</v>
      </c>
      <c r="CD532" s="434">
        <f>A!$AG$18*Q!CD617</f>
        <v>5062.9067999131003</v>
      </c>
    </row>
    <row r="533" spans="1:82" s="5" customFormat="1" x14ac:dyDescent="0.35">
      <c r="A533" s="5" t="s">
        <v>81</v>
      </c>
      <c r="B533" s="314" t="s">
        <v>428</v>
      </c>
      <c r="C533" s="618">
        <f>SUM(C534:C535)</f>
        <v>80000</v>
      </c>
      <c r="D533" s="618">
        <f t="shared" ref="D533:AC533" si="1893">SUM(D534:D535)</f>
        <v>68000</v>
      </c>
      <c r="E533" s="618">
        <f t="shared" si="1893"/>
        <v>83000</v>
      </c>
      <c r="F533" s="618">
        <f t="shared" si="1893"/>
        <v>94000</v>
      </c>
      <c r="G533" s="618">
        <f t="shared" si="1893"/>
        <v>76000</v>
      </c>
      <c r="H533" s="618">
        <f t="shared" si="1893"/>
        <v>71000</v>
      </c>
      <c r="I533" s="618">
        <f t="shared" si="1893"/>
        <v>70000</v>
      </c>
      <c r="J533" s="618">
        <f t="shared" si="1893"/>
        <v>70000</v>
      </c>
      <c r="K533" s="618">
        <f t="shared" si="1893"/>
        <v>68000</v>
      </c>
      <c r="L533" s="618">
        <f t="shared" si="1893"/>
        <v>73000</v>
      </c>
      <c r="M533" s="618">
        <f t="shared" si="1893"/>
        <v>72000</v>
      </c>
      <c r="N533" s="618">
        <f t="shared" si="1893"/>
        <v>83000</v>
      </c>
      <c r="O533" s="618">
        <f t="shared" si="1893"/>
        <v>74000</v>
      </c>
      <c r="P533" s="618">
        <f t="shared" si="1893"/>
        <v>74000</v>
      </c>
      <c r="Q533" s="618">
        <f t="shared" si="1893"/>
        <v>75000</v>
      </c>
      <c r="R533" s="618">
        <f t="shared" si="1893"/>
        <v>79000</v>
      </c>
      <c r="S533" s="618">
        <f t="shared" si="1893"/>
        <v>65000</v>
      </c>
      <c r="T533" s="618">
        <f t="shared" si="1893"/>
        <v>70000</v>
      </c>
      <c r="U533" s="618">
        <f t="shared" si="1893"/>
        <v>67000</v>
      </c>
      <c r="V533" s="618">
        <f t="shared" si="1893"/>
        <v>85000</v>
      </c>
      <c r="W533" s="618">
        <f t="shared" si="1893"/>
        <v>68000</v>
      </c>
      <c r="X533" s="618">
        <f t="shared" si="1893"/>
        <v>76000</v>
      </c>
      <c r="Y533" s="618">
        <f t="shared" si="1893"/>
        <v>57000</v>
      </c>
      <c r="Z533" s="618">
        <f t="shared" si="1893"/>
        <v>56000</v>
      </c>
      <c r="AA533" s="618">
        <f t="shared" si="1893"/>
        <v>64000</v>
      </c>
      <c r="AB533" s="618">
        <f t="shared" si="1893"/>
        <v>54000</v>
      </c>
      <c r="AC533" s="618">
        <f t="shared" si="1893"/>
        <v>45000</v>
      </c>
      <c r="AD533" s="619">
        <v>62000</v>
      </c>
      <c r="AE533" s="618">
        <f>AE532*0.95</f>
        <v>65660.900271562015</v>
      </c>
      <c r="AF533" s="618">
        <f t="shared" ref="AF533:AH533" si="1894">AF532*0.95</f>
        <v>57820.792776450136</v>
      </c>
      <c r="AG533" s="618">
        <f t="shared" si="1894"/>
        <v>49980.685281338257</v>
      </c>
      <c r="AH533" s="618">
        <f t="shared" si="1894"/>
        <v>63958.77167064957</v>
      </c>
      <c r="AI533" s="618">
        <f t="shared" ref="AI533" si="1895">AI532*0.95</f>
        <v>55320.077623289159</v>
      </c>
      <c r="AJ533" s="618">
        <f t="shared" ref="AJ533" si="1896">AJ532*0.95</f>
        <v>48714.695220508365</v>
      </c>
      <c r="AK533" s="618">
        <f t="shared" ref="AK533" si="1897">AK532*0.95</f>
        <v>42109.312817727572</v>
      </c>
      <c r="AL533" s="618">
        <f t="shared" ref="AL533" si="1898">AL532*0.95</f>
        <v>53886.014338474903</v>
      </c>
      <c r="AM533" s="618">
        <f t="shared" ref="AM533" si="1899">AM532*0.95</f>
        <v>72157.182717792733</v>
      </c>
      <c r="AN533" s="618">
        <f t="shared" ref="AN533" si="1900">AN532*0.95</f>
        <v>63541.399706713011</v>
      </c>
      <c r="AO533" s="618">
        <f t="shared" ref="AO533" si="1901">AO532*0.95</f>
        <v>54925.616695633282</v>
      </c>
      <c r="AP533" s="618">
        <f t="shared" ref="AP533" si="1902">AP532*0.95</f>
        <v>70286.650879860943</v>
      </c>
      <c r="AQ533" s="618">
        <f t="shared" ref="AQ533" si="1903">AQ532*0.95</f>
        <v>96231.733923528125</v>
      </c>
      <c r="AR533" s="618">
        <f t="shared" ref="AR533" si="1904">AR532*0.95</f>
        <v>84741.377634151635</v>
      </c>
      <c r="AS533" s="618">
        <f t="shared" ref="AS533" si="1905">AS532*0.95</f>
        <v>73251.021344775145</v>
      </c>
      <c r="AT533" s="618">
        <f t="shared" ref="AT533" si="1906">AT532*0.95</f>
        <v>93737.11709754508</v>
      </c>
      <c r="AU533" s="618">
        <f t="shared" ref="AU533" si="1907">AU532*0.95</f>
        <v>103998.0571909624</v>
      </c>
      <c r="AV533" s="618">
        <f t="shared" ref="AV533" si="1908">AV532*0.95</f>
        <v>91580.378720399734</v>
      </c>
      <c r="AW533" s="618">
        <f t="shared" ref="AW533" si="1909">AW532*0.95</f>
        <v>79162.700249837057</v>
      </c>
      <c r="AX533" s="618">
        <f t="shared" ref="AX533" si="1910">AX532*0.95</f>
        <v>101302.11383880077</v>
      </c>
      <c r="AY533" s="618">
        <f t="shared" ref="AY533" si="1911">AY532*0.95</f>
        <v>104210.34369976101</v>
      </c>
      <c r="AZ533" s="618">
        <f t="shared" ref="AZ533" si="1912">AZ532*0.95</f>
        <v>91767.317586356716</v>
      </c>
      <c r="BA533" s="618">
        <f t="shared" ref="BA533" si="1913">BA532*0.95</f>
        <v>79324.29147295242</v>
      </c>
      <c r="BB533" s="618">
        <f t="shared" ref="BB533" si="1914">BB532*0.95</f>
        <v>101508.89724092981</v>
      </c>
      <c r="BC533" s="618">
        <f t="shared" ref="BC533" si="1915">BC532*0.95</f>
        <v>94822.445763632408</v>
      </c>
      <c r="BD533" s="618">
        <f t="shared" ref="BD533" si="1916">BD532*0.95</f>
        <v>83500.362687377783</v>
      </c>
      <c r="BE533" s="618">
        <f t="shared" ref="BE533" si="1917">BE532*0.95</f>
        <v>72178.279611123173</v>
      </c>
      <c r="BF533" s="618">
        <f t="shared" ref="BF533" si="1918">BF532*0.95</f>
        <v>92364.361937866604</v>
      </c>
      <c r="BG533" s="618">
        <f t="shared" ref="BG533" si="1919">BG532*0.95</f>
        <v>109577.40904844666</v>
      </c>
      <c r="BH533" s="618">
        <f t="shared" ref="BH533" si="1920">BH532*0.95</f>
        <v>96493.539311318702</v>
      </c>
      <c r="BI533" s="618">
        <f t="shared" ref="BI533" si="1921">BI532*0.95</f>
        <v>83409.669574190732</v>
      </c>
      <c r="BJ533" s="618">
        <f t="shared" ref="BJ533" si="1922">BJ532*0.95</f>
        <v>106736.83206604386</v>
      </c>
      <c r="BK533" s="618">
        <f t="shared" ref="BK533" si="1923">BK532*0.95</f>
        <v>78645.057777536378</v>
      </c>
      <c r="BL533" s="618">
        <f t="shared" ref="BL533" si="1924">BL532*0.95</f>
        <v>69254.603117532039</v>
      </c>
      <c r="BM533" s="618">
        <f t="shared" ref="BM533" si="1925">BM532*0.95</f>
        <v>59864.148457527699</v>
      </c>
      <c r="BN533" s="618">
        <f t="shared" ref="BN533" si="1926">BN532*0.95</f>
        <v>76606.340647403864</v>
      </c>
      <c r="BO533" s="618">
        <f t="shared" ref="BO533" si="1927">BO532*0.95</f>
        <v>40961.049695850532</v>
      </c>
      <c r="BP533" s="618">
        <f t="shared" ref="BP533" si="1928">BP532*0.95</f>
        <v>36070.178090375834</v>
      </c>
      <c r="BQ533" s="618">
        <f t="shared" ref="BQ533" si="1929">BQ532*0.95</f>
        <v>31179.30648490115</v>
      </c>
      <c r="BR533" s="618">
        <f t="shared" ref="BR533" si="1930">BR532*0.95</f>
        <v>39899.21572887247</v>
      </c>
      <c r="BS533" s="618">
        <f t="shared" ref="BS533" si="1931">BS532*0.95</f>
        <v>68752.191190527912</v>
      </c>
      <c r="BT533" s="618">
        <f t="shared" ref="BT533" si="1932">BT532*0.95</f>
        <v>60542.974331957412</v>
      </c>
      <c r="BU533" s="618">
        <f t="shared" ref="BU533" si="1933">BU532*0.95</f>
        <v>52333.757473386919</v>
      </c>
      <c r="BV533" s="618">
        <f t="shared" ref="BV533" si="1934">BV532*0.95</f>
        <v>66969.927004127734</v>
      </c>
      <c r="BW533" s="618">
        <f t="shared" ref="BW533" si="1935">BW532*0.95</f>
        <v>69036.465946122087</v>
      </c>
      <c r="BX533" s="618">
        <f t="shared" ref="BX533" si="1936">BX532*0.95</f>
        <v>60793.305833152292</v>
      </c>
      <c r="BY533" s="618">
        <f t="shared" ref="BY533" si="1937">BY532*0.95</f>
        <v>52550.145720182489</v>
      </c>
      <c r="BZ533" s="618">
        <f t="shared" ref="BZ533" si="1938">BZ532*0.95</f>
        <v>67246.832500543125</v>
      </c>
      <c r="CA533" s="618">
        <f t="shared" ref="CA533" si="1939">CA532*0.95</f>
        <v>4937.7631761894409</v>
      </c>
      <c r="CB533" s="618">
        <f t="shared" ref="CB533" si="1940">CB532*0.95</f>
        <v>4348.1795133608512</v>
      </c>
      <c r="CC533" s="618">
        <f t="shared" ref="CC533" si="1941">CC532*0.95</f>
        <v>3758.5958505322615</v>
      </c>
      <c r="CD533" s="618">
        <f t="shared" ref="CD533" si="1942">CD532*0.95</f>
        <v>4809.7614599174449</v>
      </c>
    </row>
    <row r="534" spans="1:82" s="424" customFormat="1" x14ac:dyDescent="0.35">
      <c r="A534" s="424" t="s">
        <v>81</v>
      </c>
      <c r="B534" s="460" t="s">
        <v>713</v>
      </c>
      <c r="C534" s="620">
        <f t="shared" ref="C534:AC534" si="1943">(C673)*1000</f>
        <v>80000</v>
      </c>
      <c r="D534" s="620">
        <f t="shared" si="1943"/>
        <v>68000</v>
      </c>
      <c r="E534" s="620">
        <f t="shared" si="1943"/>
        <v>83000</v>
      </c>
      <c r="F534" s="620">
        <f t="shared" si="1943"/>
        <v>94000</v>
      </c>
      <c r="G534" s="620">
        <f t="shared" si="1943"/>
        <v>76000</v>
      </c>
      <c r="H534" s="620">
        <f t="shared" si="1943"/>
        <v>71000</v>
      </c>
      <c r="I534" s="620">
        <f t="shared" si="1943"/>
        <v>70000</v>
      </c>
      <c r="J534" s="620">
        <f t="shared" si="1943"/>
        <v>70000</v>
      </c>
      <c r="K534" s="620">
        <f t="shared" si="1943"/>
        <v>68000</v>
      </c>
      <c r="L534" s="620">
        <f t="shared" si="1943"/>
        <v>73000</v>
      </c>
      <c r="M534" s="620">
        <f t="shared" si="1943"/>
        <v>72000</v>
      </c>
      <c r="N534" s="620">
        <f t="shared" si="1943"/>
        <v>83000</v>
      </c>
      <c r="O534" s="620">
        <f t="shared" si="1943"/>
        <v>74000</v>
      </c>
      <c r="P534" s="620">
        <f t="shared" si="1943"/>
        <v>74000</v>
      </c>
      <c r="Q534" s="620">
        <f t="shared" si="1943"/>
        <v>75000</v>
      </c>
      <c r="R534" s="620">
        <f t="shared" si="1943"/>
        <v>79000</v>
      </c>
      <c r="S534" s="620">
        <f t="shared" si="1943"/>
        <v>65000</v>
      </c>
      <c r="T534" s="620">
        <f t="shared" si="1943"/>
        <v>70000</v>
      </c>
      <c r="U534" s="620">
        <f t="shared" si="1943"/>
        <v>67000</v>
      </c>
      <c r="V534" s="620">
        <f t="shared" si="1943"/>
        <v>85000</v>
      </c>
      <c r="W534" s="620">
        <f t="shared" si="1943"/>
        <v>68000</v>
      </c>
      <c r="X534" s="620">
        <f t="shared" si="1943"/>
        <v>72000</v>
      </c>
      <c r="Y534" s="620">
        <f t="shared" si="1943"/>
        <v>55000</v>
      </c>
      <c r="Z534" s="620">
        <f t="shared" si="1943"/>
        <v>56000</v>
      </c>
      <c r="AA534" s="620">
        <f t="shared" si="1943"/>
        <v>64000</v>
      </c>
      <c r="AB534" s="620">
        <f t="shared" si="1943"/>
        <v>52000</v>
      </c>
      <c r="AC534" s="620">
        <f t="shared" si="1943"/>
        <v>42000</v>
      </c>
      <c r="AD534" s="620"/>
      <c r="AE534" s="621"/>
      <c r="AF534" s="621"/>
      <c r="AG534" s="621"/>
      <c r="AH534" s="621"/>
      <c r="AI534" s="621"/>
      <c r="AJ534" s="621"/>
      <c r="AK534" s="522"/>
      <c r="AL534" s="522"/>
      <c r="AM534" s="622"/>
      <c r="AN534" s="522"/>
      <c r="AO534" s="522"/>
    </row>
    <row r="535" spans="1:82" s="424" customFormat="1" x14ac:dyDescent="0.35">
      <c r="A535" s="424" t="s">
        <v>81</v>
      </c>
      <c r="B535" s="460" t="s">
        <v>714</v>
      </c>
      <c r="C535" s="620" t="str">
        <f t="shared" ref="C535:Z535" si="1944">IF(C672-C673&lt;0,"",C672*1000-C534)</f>
        <v/>
      </c>
      <c r="D535" s="620" t="str">
        <f t="shared" si="1944"/>
        <v/>
      </c>
      <c r="E535" s="620" t="str">
        <f t="shared" si="1944"/>
        <v/>
      </c>
      <c r="F535" s="620" t="str">
        <f t="shared" si="1944"/>
        <v/>
      </c>
      <c r="G535" s="620" t="str">
        <f t="shared" si="1944"/>
        <v/>
      </c>
      <c r="H535" s="620" t="str">
        <f t="shared" si="1944"/>
        <v/>
      </c>
      <c r="I535" s="620" t="str">
        <f t="shared" si="1944"/>
        <v/>
      </c>
      <c r="J535" s="620" t="str">
        <f t="shared" si="1944"/>
        <v/>
      </c>
      <c r="K535" s="620" t="str">
        <f t="shared" si="1944"/>
        <v/>
      </c>
      <c r="L535" s="620" t="str">
        <f t="shared" si="1944"/>
        <v/>
      </c>
      <c r="M535" s="620" t="str">
        <f t="shared" si="1944"/>
        <v/>
      </c>
      <c r="N535" s="620" t="str">
        <f t="shared" si="1944"/>
        <v/>
      </c>
      <c r="O535" s="620" t="str">
        <f t="shared" si="1944"/>
        <v/>
      </c>
      <c r="P535" s="620" t="str">
        <f t="shared" si="1944"/>
        <v/>
      </c>
      <c r="Q535" s="620" t="str">
        <f t="shared" si="1944"/>
        <v/>
      </c>
      <c r="R535" s="620" t="str">
        <f t="shared" si="1944"/>
        <v/>
      </c>
      <c r="S535" s="620" t="str">
        <f t="shared" si="1944"/>
        <v/>
      </c>
      <c r="T535" s="620" t="str">
        <f t="shared" si="1944"/>
        <v/>
      </c>
      <c r="U535" s="620" t="str">
        <f t="shared" si="1944"/>
        <v/>
      </c>
      <c r="V535" s="620" t="str">
        <f t="shared" si="1944"/>
        <v/>
      </c>
      <c r="W535" s="620" t="str">
        <f t="shared" si="1944"/>
        <v/>
      </c>
      <c r="X535" s="620">
        <f t="shared" si="1944"/>
        <v>4000</v>
      </c>
      <c r="Y535" s="620">
        <f t="shared" si="1944"/>
        <v>2000</v>
      </c>
      <c r="Z535" s="620" t="str">
        <f t="shared" si="1944"/>
        <v/>
      </c>
      <c r="AA535" s="620" t="str">
        <f>IF(AA672-AA673&lt;0,"0",AA672*1000-AA534)</f>
        <v>0</v>
      </c>
      <c r="AB535" s="620">
        <f>IF(AB672-AB673&lt;0,"0",AB672*1000-AB534)</f>
        <v>2000</v>
      </c>
      <c r="AC535" s="620">
        <f>IF(AC672-AC673&lt;0,"",AC672*1000-AC534)</f>
        <v>3000</v>
      </c>
      <c r="AD535" s="620">
        <f t="shared" ref="AD535:BI535" si="1945">IF(AD672-AD673&lt;0,"0",AD672*1000-AD534)</f>
        <v>0</v>
      </c>
      <c r="AE535" s="620">
        <f t="shared" si="1945"/>
        <v>0</v>
      </c>
      <c r="AF535" s="620">
        <f t="shared" si="1945"/>
        <v>0</v>
      </c>
      <c r="AG535" s="620">
        <f t="shared" si="1945"/>
        <v>0</v>
      </c>
      <c r="AH535" s="620">
        <f t="shared" si="1945"/>
        <v>0</v>
      </c>
      <c r="AI535" s="620">
        <f t="shared" si="1945"/>
        <v>0</v>
      </c>
      <c r="AJ535" s="620">
        <f t="shared" si="1945"/>
        <v>0</v>
      </c>
      <c r="AK535" s="620">
        <f t="shared" si="1945"/>
        <v>0</v>
      </c>
      <c r="AL535" s="620">
        <f t="shared" si="1945"/>
        <v>0</v>
      </c>
      <c r="AM535" s="620">
        <f t="shared" si="1945"/>
        <v>0</v>
      </c>
      <c r="AN535" s="620">
        <f t="shared" si="1945"/>
        <v>0</v>
      </c>
      <c r="AO535" s="620">
        <f t="shared" si="1945"/>
        <v>0</v>
      </c>
      <c r="AP535" s="620">
        <f t="shared" si="1945"/>
        <v>0</v>
      </c>
      <c r="AQ535" s="620">
        <f t="shared" si="1945"/>
        <v>0</v>
      </c>
      <c r="AR535" s="620">
        <f t="shared" si="1945"/>
        <v>0</v>
      </c>
      <c r="AS535" s="620">
        <f t="shared" si="1945"/>
        <v>0</v>
      </c>
      <c r="AT535" s="620">
        <f t="shared" si="1945"/>
        <v>0</v>
      </c>
      <c r="AU535" s="620">
        <f t="shared" si="1945"/>
        <v>0</v>
      </c>
      <c r="AV535" s="620">
        <f t="shared" si="1945"/>
        <v>0</v>
      </c>
      <c r="AW535" s="620">
        <f t="shared" si="1945"/>
        <v>0</v>
      </c>
      <c r="AX535" s="620">
        <f t="shared" si="1945"/>
        <v>0</v>
      </c>
      <c r="AY535" s="620">
        <f t="shared" si="1945"/>
        <v>0</v>
      </c>
      <c r="AZ535" s="620">
        <f t="shared" si="1945"/>
        <v>0</v>
      </c>
      <c r="BA535" s="620">
        <f t="shared" si="1945"/>
        <v>0</v>
      </c>
      <c r="BB535" s="620">
        <f t="shared" si="1945"/>
        <v>0</v>
      </c>
      <c r="BC535" s="620">
        <f t="shared" si="1945"/>
        <v>0</v>
      </c>
      <c r="BD535" s="620">
        <f t="shared" si="1945"/>
        <v>0</v>
      </c>
      <c r="BE535" s="620">
        <f t="shared" si="1945"/>
        <v>0</v>
      </c>
      <c r="BF535" s="620">
        <f t="shared" si="1945"/>
        <v>0</v>
      </c>
      <c r="BG535" s="620">
        <f t="shared" si="1945"/>
        <v>0</v>
      </c>
      <c r="BH535" s="620">
        <f t="shared" si="1945"/>
        <v>0</v>
      </c>
      <c r="BI535" s="620">
        <f t="shared" si="1945"/>
        <v>0</v>
      </c>
      <c r="BJ535" s="620">
        <f t="shared" ref="BJ535:CD535" si="1946">IF(BJ672-BJ673&lt;0,"0",BJ672*1000-BJ534)</f>
        <v>0</v>
      </c>
      <c r="BK535" s="620">
        <f t="shared" si="1946"/>
        <v>0</v>
      </c>
      <c r="BL535" s="620">
        <f t="shared" si="1946"/>
        <v>0</v>
      </c>
      <c r="BM535" s="620">
        <f t="shared" si="1946"/>
        <v>0</v>
      </c>
      <c r="BN535" s="620">
        <f t="shared" si="1946"/>
        <v>0</v>
      </c>
      <c r="BO535" s="620">
        <f t="shared" si="1946"/>
        <v>0</v>
      </c>
      <c r="BP535" s="620">
        <f t="shared" si="1946"/>
        <v>0</v>
      </c>
      <c r="BQ535" s="620">
        <f t="shared" si="1946"/>
        <v>0</v>
      </c>
      <c r="BR535" s="620">
        <f t="shared" si="1946"/>
        <v>0</v>
      </c>
      <c r="BS535" s="620">
        <f t="shared" si="1946"/>
        <v>0</v>
      </c>
      <c r="BT535" s="620">
        <f t="shared" si="1946"/>
        <v>0</v>
      </c>
      <c r="BU535" s="620">
        <f t="shared" si="1946"/>
        <v>0</v>
      </c>
      <c r="BV535" s="620">
        <f t="shared" si="1946"/>
        <v>0</v>
      </c>
      <c r="BW535" s="620">
        <f t="shared" si="1946"/>
        <v>0</v>
      </c>
      <c r="BX535" s="620">
        <f t="shared" si="1946"/>
        <v>0</v>
      </c>
      <c r="BY535" s="620">
        <f t="shared" si="1946"/>
        <v>0</v>
      </c>
      <c r="BZ535" s="620">
        <f t="shared" si="1946"/>
        <v>0</v>
      </c>
      <c r="CA535" s="620">
        <f t="shared" si="1946"/>
        <v>0</v>
      </c>
      <c r="CB535" s="620">
        <f t="shared" si="1946"/>
        <v>0</v>
      </c>
      <c r="CC535" s="620">
        <f t="shared" si="1946"/>
        <v>0</v>
      </c>
      <c r="CD535" s="620">
        <f t="shared" si="1946"/>
        <v>0</v>
      </c>
    </row>
    <row r="536" spans="1:82" s="424" customFormat="1" x14ac:dyDescent="0.35">
      <c r="B536" s="460"/>
      <c r="C536" s="620"/>
      <c r="D536" s="620"/>
      <c r="E536" s="620"/>
      <c r="F536" s="620"/>
      <c r="G536" s="620"/>
      <c r="H536" s="620"/>
      <c r="I536" s="620"/>
      <c r="J536" s="620"/>
      <c r="K536" s="620"/>
      <c r="L536" s="620"/>
      <c r="M536" s="620"/>
      <c r="N536" s="620"/>
      <c r="O536" s="620"/>
      <c r="P536" s="620"/>
      <c r="Q536" s="620"/>
      <c r="R536" s="620"/>
      <c r="S536" s="620"/>
      <c r="T536" s="620"/>
      <c r="U536" s="620"/>
      <c r="V536" s="620"/>
      <c r="W536" s="620"/>
      <c r="X536" s="620"/>
      <c r="Y536" s="620"/>
      <c r="Z536" s="620"/>
      <c r="AA536" s="620"/>
      <c r="AB536" s="620"/>
      <c r="AC536" s="620"/>
      <c r="AD536" s="623"/>
      <c r="AE536" s="621"/>
      <c r="AF536" s="621"/>
      <c r="AG536" s="621"/>
      <c r="AH536" s="621"/>
      <c r="AI536" s="621"/>
      <c r="AJ536" s="621"/>
      <c r="AK536" s="522"/>
      <c r="AL536" s="522"/>
      <c r="AM536" s="622"/>
      <c r="AN536" s="522"/>
      <c r="AO536" s="522"/>
    </row>
    <row r="537" spans="1:82" s="5" customFormat="1" x14ac:dyDescent="0.35">
      <c r="B537" s="314" t="s">
        <v>276</v>
      </c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</row>
    <row r="538" spans="1:82" s="5" customFormat="1" x14ac:dyDescent="0.35">
      <c r="A538" s="5" t="s">
        <v>81</v>
      </c>
      <c r="B538" s="69" t="s">
        <v>277</v>
      </c>
      <c r="C538" s="434">
        <f>C674*1000</f>
        <v>91000</v>
      </c>
      <c r="D538" s="434">
        <f t="shared" ref="D538:AB538" si="1947">D674*1000</f>
        <v>78000</v>
      </c>
      <c r="E538" s="434">
        <f t="shared" si="1947"/>
        <v>84000</v>
      </c>
      <c r="F538" s="434">
        <f t="shared" si="1947"/>
        <v>96000</v>
      </c>
      <c r="G538" s="434">
        <f t="shared" si="1947"/>
        <v>82000</v>
      </c>
      <c r="H538" s="434">
        <f t="shared" si="1947"/>
        <v>77000</v>
      </c>
      <c r="I538" s="434">
        <f t="shared" si="1947"/>
        <v>68000</v>
      </c>
      <c r="J538" s="434">
        <f t="shared" si="1947"/>
        <v>74000</v>
      </c>
      <c r="K538" s="434">
        <f t="shared" si="1947"/>
        <v>70000</v>
      </c>
      <c r="L538" s="434">
        <f t="shared" si="1947"/>
        <v>75000</v>
      </c>
      <c r="M538" s="434">
        <f t="shared" si="1947"/>
        <v>69000</v>
      </c>
      <c r="N538" s="434">
        <f t="shared" si="1947"/>
        <v>84000</v>
      </c>
      <c r="O538" s="434">
        <f t="shared" si="1947"/>
        <v>79000</v>
      </c>
      <c r="P538" s="434">
        <f t="shared" si="1947"/>
        <v>74000</v>
      </c>
      <c r="Q538" s="434">
        <f t="shared" si="1947"/>
        <v>75000</v>
      </c>
      <c r="R538" s="434">
        <f t="shared" si="1947"/>
        <v>78000</v>
      </c>
      <c r="S538" s="434">
        <f t="shared" si="1947"/>
        <v>73000</v>
      </c>
      <c r="T538" s="434">
        <f t="shared" si="1947"/>
        <v>76000</v>
      </c>
      <c r="U538" s="434">
        <f t="shared" si="1947"/>
        <v>64000</v>
      </c>
      <c r="V538" s="434">
        <f t="shared" si="1947"/>
        <v>91000</v>
      </c>
      <c r="W538" s="434">
        <f t="shared" si="1947"/>
        <v>71000</v>
      </c>
      <c r="X538" s="434">
        <f t="shared" si="1947"/>
        <v>67000</v>
      </c>
      <c r="Y538" s="434">
        <f t="shared" si="1947"/>
        <v>56000</v>
      </c>
      <c r="Z538" s="434">
        <f t="shared" si="1947"/>
        <v>60000</v>
      </c>
      <c r="AA538" s="434">
        <f t="shared" si="1947"/>
        <v>66000</v>
      </c>
      <c r="AB538" s="434">
        <f t="shared" si="1947"/>
        <v>55000</v>
      </c>
      <c r="AC538" s="434">
        <f>AC674*1000</f>
        <v>40000</v>
      </c>
      <c r="AD538" s="434">
        <f>AD532</f>
        <v>65263.157894736847</v>
      </c>
      <c r="AE538" s="434">
        <f t="shared" ref="AE538:CD538" si="1948">AE532</f>
        <v>69116.737127960019</v>
      </c>
      <c r="AF538" s="434">
        <f t="shared" si="1948"/>
        <v>60863.992396263304</v>
      </c>
      <c r="AG538" s="434">
        <f t="shared" si="1948"/>
        <v>52611.247664566588</v>
      </c>
      <c r="AH538" s="434">
        <f t="shared" si="1948"/>
        <v>67325.022811210074</v>
      </c>
      <c r="AI538" s="434">
        <f t="shared" si="1948"/>
        <v>58231.660656093853</v>
      </c>
      <c r="AJ538" s="434">
        <f t="shared" si="1948"/>
        <v>51278.626547903543</v>
      </c>
      <c r="AK538" s="434">
        <f t="shared" si="1948"/>
        <v>44325.592439713233</v>
      </c>
      <c r="AL538" s="434">
        <f t="shared" si="1948"/>
        <v>56722.120356289372</v>
      </c>
      <c r="AM538" s="434">
        <f t="shared" si="1948"/>
        <v>75954.929176623933</v>
      </c>
      <c r="AN538" s="434">
        <f t="shared" si="1948"/>
        <v>66885.683901803175</v>
      </c>
      <c r="AO538" s="434">
        <f t="shared" si="1948"/>
        <v>57816.438626982403</v>
      </c>
      <c r="AP538" s="434">
        <f t="shared" si="1948"/>
        <v>73985.948294590475</v>
      </c>
      <c r="AQ538" s="434">
        <f t="shared" si="1948"/>
        <v>101296.56202476645</v>
      </c>
      <c r="AR538" s="434">
        <f t="shared" si="1948"/>
        <v>89201.450141212248</v>
      </c>
      <c r="AS538" s="434">
        <f t="shared" si="1948"/>
        <v>77106.338257658048</v>
      </c>
      <c r="AT538" s="434">
        <f t="shared" si="1948"/>
        <v>98670.649576363241</v>
      </c>
      <c r="AU538" s="434">
        <f t="shared" si="1948"/>
        <v>109471.63914838148</v>
      </c>
      <c r="AV538" s="434">
        <f t="shared" si="1948"/>
        <v>96400.398653052354</v>
      </c>
      <c r="AW538" s="434">
        <f t="shared" si="1948"/>
        <v>83329.158157723228</v>
      </c>
      <c r="AX538" s="434">
        <f t="shared" si="1948"/>
        <v>106633.80404084292</v>
      </c>
      <c r="AY538" s="434">
        <f t="shared" si="1948"/>
        <v>109695.09863132739</v>
      </c>
      <c r="AZ538" s="434">
        <f t="shared" si="1948"/>
        <v>96597.176406691287</v>
      </c>
      <c r="BA538" s="434">
        <f t="shared" si="1948"/>
        <v>83499.254182055185</v>
      </c>
      <c r="BB538" s="434">
        <f t="shared" si="1948"/>
        <v>106851.47077992612</v>
      </c>
      <c r="BC538" s="434">
        <f t="shared" si="1948"/>
        <v>99813.100803823589</v>
      </c>
      <c r="BD538" s="434">
        <f t="shared" si="1948"/>
        <v>87895.118618292414</v>
      </c>
      <c r="BE538" s="434">
        <f t="shared" si="1948"/>
        <v>75977.136432761239</v>
      </c>
      <c r="BF538" s="434">
        <f t="shared" si="1948"/>
        <v>97225.644145122744</v>
      </c>
      <c r="BG538" s="434">
        <f t="shared" si="1948"/>
        <v>115344.64110362806</v>
      </c>
      <c r="BH538" s="434">
        <f t="shared" si="1948"/>
        <v>101572.14664349337</v>
      </c>
      <c r="BI538" s="434">
        <f t="shared" si="1948"/>
        <v>87799.652183358674</v>
      </c>
      <c r="BJ538" s="434">
        <f t="shared" si="1948"/>
        <v>112354.56006951987</v>
      </c>
      <c r="BK538" s="434">
        <f t="shared" si="1948"/>
        <v>82784.271344775145</v>
      </c>
      <c r="BL538" s="434">
        <f t="shared" si="1948"/>
        <v>72899.582228981104</v>
      </c>
      <c r="BM538" s="434">
        <f t="shared" si="1948"/>
        <v>63014.893113187056</v>
      </c>
      <c r="BN538" s="434">
        <f t="shared" si="1948"/>
        <v>80638.253313056703</v>
      </c>
      <c r="BO538" s="434">
        <f t="shared" si="1948"/>
        <v>43116.894416684772</v>
      </c>
      <c r="BP538" s="434">
        <f t="shared" si="1948"/>
        <v>37968.608516185093</v>
      </c>
      <c r="BQ538" s="434">
        <f t="shared" si="1948"/>
        <v>32820.322615685422</v>
      </c>
      <c r="BR538" s="434">
        <f t="shared" si="1948"/>
        <v>41999.174451444705</v>
      </c>
      <c r="BS538" s="434">
        <f t="shared" si="1948"/>
        <v>72370.727568976756</v>
      </c>
      <c r="BT538" s="434">
        <f t="shared" si="1948"/>
        <v>63729.446665218333</v>
      </c>
      <c r="BU538" s="434">
        <f t="shared" si="1948"/>
        <v>55088.165761459917</v>
      </c>
      <c r="BV538" s="434">
        <f t="shared" si="1948"/>
        <v>70494.660004344987</v>
      </c>
      <c r="BW538" s="434">
        <f t="shared" si="1948"/>
        <v>72669.964153812733</v>
      </c>
      <c r="BX538" s="434">
        <f t="shared" si="1948"/>
        <v>63992.953508581362</v>
      </c>
      <c r="BY538" s="434">
        <f t="shared" si="1948"/>
        <v>55315.942863349992</v>
      </c>
      <c r="BZ538" s="434">
        <f t="shared" si="1948"/>
        <v>70786.139474255921</v>
      </c>
      <c r="CA538" s="434">
        <f t="shared" si="1948"/>
        <v>5197.6454486204648</v>
      </c>
      <c r="CB538" s="434">
        <f t="shared" si="1948"/>
        <v>4577.0310666956329</v>
      </c>
      <c r="CC538" s="434">
        <f t="shared" si="1948"/>
        <v>3956.4166847708016</v>
      </c>
      <c r="CD538" s="434">
        <f t="shared" si="1948"/>
        <v>5062.9067999131003</v>
      </c>
    </row>
    <row r="539" spans="1:82" s="5" customFormat="1" x14ac:dyDescent="0.35">
      <c r="B539" s="69"/>
      <c r="C539" s="317"/>
      <c r="D539" s="317"/>
      <c r="E539" s="317"/>
      <c r="F539" s="317"/>
      <c r="G539" s="317"/>
      <c r="H539" s="317"/>
      <c r="I539" s="317"/>
      <c r="J539" s="317"/>
      <c r="K539" s="317"/>
      <c r="L539" s="317"/>
      <c r="M539" s="317"/>
      <c r="N539" s="317"/>
      <c r="O539" s="317"/>
      <c r="P539" s="317"/>
      <c r="Q539" s="317"/>
      <c r="R539" s="317"/>
      <c r="S539" s="317"/>
      <c r="T539" s="317"/>
      <c r="U539" s="317"/>
      <c r="V539" s="317"/>
      <c r="W539" s="317"/>
      <c r="X539" s="317"/>
      <c r="Y539" s="317"/>
      <c r="Z539" s="317"/>
      <c r="AA539" s="317"/>
      <c r="AB539" s="317"/>
      <c r="AC539" s="317"/>
      <c r="AD539" s="481"/>
      <c r="AE539" s="476"/>
      <c r="AF539" s="476"/>
      <c r="AG539" s="476"/>
      <c r="AH539" s="476"/>
      <c r="AI539" s="476"/>
      <c r="AJ539" s="476"/>
      <c r="AK539" s="171"/>
      <c r="AL539" s="171"/>
      <c r="AM539" s="9"/>
      <c r="AN539" s="171"/>
      <c r="AO539" s="171"/>
    </row>
    <row r="540" spans="1:82" s="5" customFormat="1" x14ac:dyDescent="0.35">
      <c r="B540" s="314" t="s">
        <v>278</v>
      </c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</row>
    <row r="541" spans="1:82" s="5" customFormat="1" x14ac:dyDescent="0.35">
      <c r="A541" s="5" t="s">
        <v>82</v>
      </c>
      <c r="B541" s="69" t="s">
        <v>279</v>
      </c>
      <c r="C541" s="426">
        <f>C676</f>
        <v>1286</v>
      </c>
      <c r="D541" s="426">
        <f t="shared" ref="D541:AC541" si="1949">D676</f>
        <v>1283</v>
      </c>
      <c r="E541" s="426">
        <f t="shared" si="1949"/>
        <v>1264</v>
      </c>
      <c r="F541" s="426">
        <f t="shared" si="1949"/>
        <v>1200</v>
      </c>
      <c r="G541" s="426">
        <f t="shared" si="1949"/>
        <v>1224</v>
      </c>
      <c r="H541" s="426">
        <f t="shared" si="1949"/>
        <v>1196</v>
      </c>
      <c r="I541" s="426">
        <f t="shared" si="1949"/>
        <v>1117</v>
      </c>
      <c r="J541" s="426">
        <f t="shared" si="1949"/>
        <v>1102</v>
      </c>
      <c r="K541" s="426">
        <f t="shared" si="1949"/>
        <v>1183</v>
      </c>
      <c r="L541" s="426">
        <f t="shared" si="1949"/>
        <v>1264</v>
      </c>
      <c r="M541" s="426">
        <f t="shared" si="1949"/>
        <v>1328</v>
      </c>
      <c r="N541" s="426">
        <f t="shared" si="1949"/>
        <v>1191</v>
      </c>
      <c r="O541" s="426">
        <f t="shared" si="1949"/>
        <v>1236</v>
      </c>
      <c r="P541" s="426">
        <f t="shared" si="1949"/>
        <v>1234</v>
      </c>
      <c r="Q541" s="426">
        <f t="shared" si="1949"/>
        <v>1291</v>
      </c>
      <c r="R541" s="426">
        <f t="shared" si="1949"/>
        <v>1277</v>
      </c>
      <c r="S541" s="426">
        <f t="shared" si="1949"/>
        <v>1333</v>
      </c>
      <c r="T541" s="426">
        <f t="shared" si="1949"/>
        <v>1298</v>
      </c>
      <c r="U541" s="426">
        <f t="shared" si="1949"/>
        <v>1207</v>
      </c>
      <c r="V541" s="426">
        <f t="shared" si="1949"/>
        <v>1234</v>
      </c>
      <c r="W541" s="426">
        <f t="shared" si="1949"/>
        <v>1306</v>
      </c>
      <c r="X541" s="426">
        <f t="shared" si="1949"/>
        <v>1311</v>
      </c>
      <c r="Y541" s="426">
        <f t="shared" si="1949"/>
        <v>1479</v>
      </c>
      <c r="Z541" s="426">
        <f t="shared" si="1949"/>
        <v>1483</v>
      </c>
      <c r="AA541" s="426">
        <f t="shared" si="1949"/>
        <v>1605</v>
      </c>
      <c r="AB541" s="426">
        <f t="shared" si="1949"/>
        <v>1717</v>
      </c>
      <c r="AC541" s="426">
        <f t="shared" si="1949"/>
        <v>1910</v>
      </c>
      <c r="AD541" s="426">
        <f t="shared" ref="AD541:BI541" si="1950">AD10</f>
        <v>1876</v>
      </c>
      <c r="AE541" s="426">
        <f t="shared" si="1950"/>
        <v>1893.75</v>
      </c>
      <c r="AF541" s="426">
        <f t="shared" si="1950"/>
        <v>1893.75</v>
      </c>
      <c r="AG541" s="426">
        <f t="shared" si="1950"/>
        <v>1893.75</v>
      </c>
      <c r="AH541" s="426">
        <f t="shared" si="1950"/>
        <v>1893.75</v>
      </c>
      <c r="AI541" s="426">
        <f t="shared" si="1950"/>
        <v>1850</v>
      </c>
      <c r="AJ541" s="426">
        <f t="shared" si="1950"/>
        <v>1850</v>
      </c>
      <c r="AK541" s="426">
        <f t="shared" si="1950"/>
        <v>1850</v>
      </c>
      <c r="AL541" s="426">
        <f t="shared" si="1950"/>
        <v>1850</v>
      </c>
      <c r="AM541" s="426">
        <f t="shared" si="1950"/>
        <v>1738.5</v>
      </c>
      <c r="AN541" s="426">
        <f t="shared" si="1950"/>
        <v>1738.5</v>
      </c>
      <c r="AO541" s="426">
        <f t="shared" si="1950"/>
        <v>1738.5</v>
      </c>
      <c r="AP541" s="426">
        <f t="shared" si="1950"/>
        <v>1738.5</v>
      </c>
      <c r="AQ541" s="426">
        <f t="shared" si="1950"/>
        <v>1698</v>
      </c>
      <c r="AR541" s="426">
        <f t="shared" si="1950"/>
        <v>1698</v>
      </c>
      <c r="AS541" s="426">
        <f t="shared" si="1950"/>
        <v>1698</v>
      </c>
      <c r="AT541" s="426">
        <f t="shared" si="1950"/>
        <v>1698</v>
      </c>
      <c r="AU541" s="426">
        <f t="shared" si="1950"/>
        <v>1738.5</v>
      </c>
      <c r="AV541" s="426">
        <f t="shared" si="1950"/>
        <v>1738.5</v>
      </c>
      <c r="AW541" s="426">
        <f t="shared" si="1950"/>
        <v>1738.5</v>
      </c>
      <c r="AX541" s="426">
        <f t="shared" si="1950"/>
        <v>1738.5</v>
      </c>
      <c r="AY541" s="426">
        <f t="shared" si="1950"/>
        <v>1738.5</v>
      </c>
      <c r="AZ541" s="426">
        <f t="shared" si="1950"/>
        <v>1738.5</v>
      </c>
      <c r="BA541" s="426">
        <f t="shared" si="1950"/>
        <v>1738.5</v>
      </c>
      <c r="BB541" s="426">
        <f t="shared" si="1950"/>
        <v>1738.5</v>
      </c>
      <c r="BC541" s="426">
        <f t="shared" si="1950"/>
        <v>1738.5</v>
      </c>
      <c r="BD541" s="426">
        <f t="shared" si="1950"/>
        <v>1738.5</v>
      </c>
      <c r="BE541" s="426">
        <f t="shared" si="1950"/>
        <v>1738.5</v>
      </c>
      <c r="BF541" s="426">
        <f t="shared" si="1950"/>
        <v>1738.5</v>
      </c>
      <c r="BG541" s="426">
        <f t="shared" si="1950"/>
        <v>1738.5</v>
      </c>
      <c r="BH541" s="426">
        <f t="shared" si="1950"/>
        <v>1738.5</v>
      </c>
      <c r="BI541" s="426">
        <f t="shared" si="1950"/>
        <v>1738.5</v>
      </c>
      <c r="BJ541" s="426">
        <f t="shared" ref="BJ541:CD541" si="1951">BJ10</f>
        <v>1738.5</v>
      </c>
      <c r="BK541" s="426">
        <f t="shared" si="1951"/>
        <v>1738.5</v>
      </c>
      <c r="BL541" s="426">
        <f t="shared" si="1951"/>
        <v>1738.5</v>
      </c>
      <c r="BM541" s="426">
        <f t="shared" si="1951"/>
        <v>1738.5</v>
      </c>
      <c r="BN541" s="426">
        <f t="shared" si="1951"/>
        <v>1738.5</v>
      </c>
      <c r="BO541" s="426">
        <f t="shared" si="1951"/>
        <v>1738.5</v>
      </c>
      <c r="BP541" s="426">
        <f t="shared" si="1951"/>
        <v>1738.5</v>
      </c>
      <c r="BQ541" s="426">
        <f t="shared" si="1951"/>
        <v>1738.5</v>
      </c>
      <c r="BR541" s="426">
        <f t="shared" si="1951"/>
        <v>1738.5</v>
      </c>
      <c r="BS541" s="426">
        <f t="shared" si="1951"/>
        <v>1738.5</v>
      </c>
      <c r="BT541" s="426">
        <f t="shared" si="1951"/>
        <v>1738.5</v>
      </c>
      <c r="BU541" s="426">
        <f t="shared" si="1951"/>
        <v>1738.5</v>
      </c>
      <c r="BV541" s="426">
        <f t="shared" si="1951"/>
        <v>1738.5</v>
      </c>
      <c r="BW541" s="426">
        <f t="shared" si="1951"/>
        <v>1738.5</v>
      </c>
      <c r="BX541" s="426">
        <f t="shared" si="1951"/>
        <v>1738.5</v>
      </c>
      <c r="BY541" s="426">
        <f t="shared" si="1951"/>
        <v>1738.5</v>
      </c>
      <c r="BZ541" s="426">
        <f t="shared" si="1951"/>
        <v>1738.5</v>
      </c>
      <c r="CA541" s="426">
        <f t="shared" si="1951"/>
        <v>1738.5</v>
      </c>
      <c r="CB541" s="426">
        <f t="shared" si="1951"/>
        <v>1738.5</v>
      </c>
      <c r="CC541" s="426">
        <f t="shared" si="1951"/>
        <v>1738.5</v>
      </c>
      <c r="CD541" s="426">
        <f t="shared" si="1951"/>
        <v>1738.5</v>
      </c>
    </row>
    <row r="542" spans="1:82" s="5" customFormat="1" x14ac:dyDescent="0.35">
      <c r="B542" s="69" t="s">
        <v>280</v>
      </c>
      <c r="C542" s="616">
        <f>C7</f>
        <v>1.1000000000000001</v>
      </c>
      <c r="D542" s="616">
        <f t="shared" ref="D542:BO542" si="1952">D7</f>
        <v>1.0900000000000001</v>
      </c>
      <c r="E542" s="616">
        <f t="shared" si="1952"/>
        <v>1.0900000000000001</v>
      </c>
      <c r="F542" s="616">
        <f t="shared" si="1952"/>
        <v>1.1399999999999999</v>
      </c>
      <c r="G542" s="616">
        <f t="shared" si="1952"/>
        <v>1.24</v>
      </c>
      <c r="H542" s="616">
        <f t="shared" si="1952"/>
        <v>1.23</v>
      </c>
      <c r="I542" s="616">
        <f t="shared" si="1952"/>
        <v>1.31</v>
      </c>
      <c r="J542" s="616">
        <f t="shared" si="1952"/>
        <v>1.34</v>
      </c>
      <c r="K542" s="616">
        <f t="shared" si="1952"/>
        <v>1.37</v>
      </c>
      <c r="L542" s="616">
        <f t="shared" si="1952"/>
        <v>1.29</v>
      </c>
      <c r="M542" s="616">
        <f t="shared" si="1952"/>
        <v>1.3</v>
      </c>
      <c r="N542" s="616">
        <f t="shared" si="1952"/>
        <v>1.34</v>
      </c>
      <c r="O542" s="616">
        <f t="shared" si="1952"/>
        <v>1.32</v>
      </c>
      <c r="P542" s="616">
        <f t="shared" si="1952"/>
        <v>1.34</v>
      </c>
      <c r="Q542" s="616">
        <f t="shared" si="1952"/>
        <v>1.25</v>
      </c>
      <c r="R542" s="616">
        <f t="shared" si="1952"/>
        <v>1.27</v>
      </c>
      <c r="S542" s="616">
        <f t="shared" si="1952"/>
        <v>1.26</v>
      </c>
      <c r="T542" s="616">
        <f t="shared" si="1952"/>
        <v>1.29</v>
      </c>
      <c r="U542" s="616">
        <f t="shared" si="1952"/>
        <v>1.31</v>
      </c>
      <c r="V542" s="616">
        <f t="shared" si="1952"/>
        <v>1.32</v>
      </c>
      <c r="W542" s="616">
        <f t="shared" si="1952"/>
        <v>1.33</v>
      </c>
      <c r="X542" s="616">
        <f t="shared" si="1952"/>
        <v>1.34</v>
      </c>
      <c r="Y542" s="616">
        <f t="shared" si="1952"/>
        <v>1.32</v>
      </c>
      <c r="Z542" s="616">
        <f t="shared" si="1952"/>
        <v>1.32</v>
      </c>
      <c r="AA542" s="616">
        <f t="shared" si="1952"/>
        <v>1.34</v>
      </c>
      <c r="AB542" s="616">
        <f t="shared" si="1952"/>
        <v>1.39</v>
      </c>
      <c r="AC542" s="616">
        <f t="shared" si="1952"/>
        <v>1.33</v>
      </c>
      <c r="AD542" s="616">
        <f t="shared" si="1952"/>
        <v>1.3</v>
      </c>
      <c r="AE542" s="616">
        <f t="shared" si="1952"/>
        <v>1.27</v>
      </c>
      <c r="AF542" s="616">
        <f t="shared" si="1952"/>
        <v>1.27</v>
      </c>
      <c r="AG542" s="616">
        <f t="shared" si="1952"/>
        <v>1.27</v>
      </c>
      <c r="AH542" s="616">
        <f t="shared" si="1952"/>
        <v>1.27</v>
      </c>
      <c r="AI542" s="616">
        <f t="shared" si="1952"/>
        <v>1.25</v>
      </c>
      <c r="AJ542" s="616">
        <f t="shared" si="1952"/>
        <v>1.25</v>
      </c>
      <c r="AK542" s="616">
        <f t="shared" si="1952"/>
        <v>1.25</v>
      </c>
      <c r="AL542" s="616">
        <f t="shared" si="1952"/>
        <v>1.25</v>
      </c>
      <c r="AM542" s="616">
        <f t="shared" si="1952"/>
        <v>1.26</v>
      </c>
      <c r="AN542" s="616">
        <f t="shared" si="1952"/>
        <v>1.26</v>
      </c>
      <c r="AO542" s="616">
        <f t="shared" si="1952"/>
        <v>1.26</v>
      </c>
      <c r="AP542" s="616">
        <f t="shared" si="1952"/>
        <v>1.26</v>
      </c>
      <c r="AQ542" s="616">
        <f t="shared" si="1952"/>
        <v>1.26</v>
      </c>
      <c r="AR542" s="616">
        <f t="shared" si="1952"/>
        <v>1.26</v>
      </c>
      <c r="AS542" s="616">
        <f t="shared" si="1952"/>
        <v>1.26</v>
      </c>
      <c r="AT542" s="616">
        <f t="shared" si="1952"/>
        <v>1.26</v>
      </c>
      <c r="AU542" s="616">
        <f t="shared" si="1952"/>
        <v>1.26</v>
      </c>
      <c r="AV542" s="616">
        <f t="shared" si="1952"/>
        <v>1.26</v>
      </c>
      <c r="AW542" s="616">
        <f t="shared" si="1952"/>
        <v>1.26</v>
      </c>
      <c r="AX542" s="616">
        <f t="shared" si="1952"/>
        <v>1.26</v>
      </c>
      <c r="AY542" s="616">
        <f t="shared" si="1952"/>
        <v>1.26</v>
      </c>
      <c r="AZ542" s="616">
        <f t="shared" si="1952"/>
        <v>1.26</v>
      </c>
      <c r="BA542" s="616">
        <f t="shared" si="1952"/>
        <v>1.26</v>
      </c>
      <c r="BB542" s="616">
        <f t="shared" si="1952"/>
        <v>1.26</v>
      </c>
      <c r="BC542" s="616">
        <f t="shared" si="1952"/>
        <v>1.26</v>
      </c>
      <c r="BD542" s="616">
        <f t="shared" si="1952"/>
        <v>1.26</v>
      </c>
      <c r="BE542" s="616">
        <f t="shared" si="1952"/>
        <v>1.26</v>
      </c>
      <c r="BF542" s="616">
        <f t="shared" si="1952"/>
        <v>1.26</v>
      </c>
      <c r="BG542" s="616">
        <f t="shared" si="1952"/>
        <v>1.26</v>
      </c>
      <c r="BH542" s="616">
        <f t="shared" si="1952"/>
        <v>1.26</v>
      </c>
      <c r="BI542" s="616">
        <f t="shared" si="1952"/>
        <v>1.26</v>
      </c>
      <c r="BJ542" s="616">
        <f t="shared" si="1952"/>
        <v>1.26</v>
      </c>
      <c r="BK542" s="616">
        <f t="shared" si="1952"/>
        <v>1.26</v>
      </c>
      <c r="BL542" s="616">
        <f t="shared" si="1952"/>
        <v>1.26</v>
      </c>
      <c r="BM542" s="616">
        <f t="shared" si="1952"/>
        <v>1.26</v>
      </c>
      <c r="BN542" s="616">
        <f t="shared" si="1952"/>
        <v>1.26</v>
      </c>
      <c r="BO542" s="616">
        <f t="shared" si="1952"/>
        <v>1.26</v>
      </c>
      <c r="BP542" s="616">
        <f t="shared" ref="BP542:CD542" si="1953">BP7</f>
        <v>1.26</v>
      </c>
      <c r="BQ542" s="616">
        <f t="shared" si="1953"/>
        <v>1.26</v>
      </c>
      <c r="BR542" s="616">
        <f t="shared" si="1953"/>
        <v>1.26</v>
      </c>
      <c r="BS542" s="616">
        <f t="shared" si="1953"/>
        <v>1.26</v>
      </c>
      <c r="BT542" s="616">
        <f t="shared" si="1953"/>
        <v>1.26</v>
      </c>
      <c r="BU542" s="616">
        <f t="shared" si="1953"/>
        <v>1.26</v>
      </c>
      <c r="BV542" s="616">
        <f t="shared" si="1953"/>
        <v>1.26</v>
      </c>
      <c r="BW542" s="616">
        <f t="shared" si="1953"/>
        <v>1.26</v>
      </c>
      <c r="BX542" s="616">
        <f t="shared" si="1953"/>
        <v>1.26</v>
      </c>
      <c r="BY542" s="616">
        <f t="shared" si="1953"/>
        <v>1.26</v>
      </c>
      <c r="BZ542" s="616">
        <f t="shared" si="1953"/>
        <v>1.26</v>
      </c>
      <c r="CA542" s="616">
        <f t="shared" si="1953"/>
        <v>1.26</v>
      </c>
      <c r="CB542" s="616">
        <f t="shared" si="1953"/>
        <v>1.26</v>
      </c>
      <c r="CC542" s="616">
        <f t="shared" si="1953"/>
        <v>1.26</v>
      </c>
      <c r="CD542" s="616">
        <f t="shared" si="1953"/>
        <v>1.26</v>
      </c>
    </row>
    <row r="543" spans="1:82" s="5" customFormat="1" x14ac:dyDescent="0.35">
      <c r="B543" s="322"/>
      <c r="C543" s="317"/>
      <c r="D543" s="317"/>
      <c r="E543" s="317"/>
      <c r="F543" s="317"/>
      <c r="G543" s="317"/>
      <c r="H543" s="317"/>
      <c r="I543" s="317"/>
      <c r="J543" s="317"/>
      <c r="K543" s="317"/>
      <c r="L543" s="317"/>
      <c r="M543" s="317"/>
      <c r="N543" s="317"/>
      <c r="O543" s="317"/>
      <c r="P543" s="317"/>
      <c r="Q543" s="317"/>
      <c r="R543" s="317"/>
      <c r="S543" s="317"/>
      <c r="T543" s="317"/>
      <c r="U543" s="317"/>
      <c r="V543" s="317"/>
      <c r="W543" s="317"/>
      <c r="X543" s="317"/>
      <c r="Y543" s="317"/>
      <c r="Z543" s="317"/>
      <c r="AA543" s="317"/>
      <c r="AB543" s="317"/>
      <c r="AC543" s="317"/>
      <c r="AD543" s="481"/>
      <c r="AE543" s="476"/>
      <c r="AF543" s="476"/>
      <c r="AG543" s="476"/>
      <c r="AH543" s="476"/>
      <c r="AI543" s="476"/>
      <c r="AJ543" s="476"/>
      <c r="AK543" s="171"/>
      <c r="AL543" s="171"/>
      <c r="AM543" s="9"/>
      <c r="AN543" s="171"/>
      <c r="AO543" s="171"/>
    </row>
    <row r="544" spans="1:82" s="5" customFormat="1" x14ac:dyDescent="0.35">
      <c r="B544" s="322"/>
      <c r="C544" s="317"/>
      <c r="D544" s="317"/>
      <c r="E544" s="317"/>
      <c r="F544" s="317"/>
      <c r="G544" s="317"/>
      <c r="H544" s="317"/>
      <c r="I544" s="317"/>
      <c r="J544" s="317"/>
      <c r="K544" s="317"/>
      <c r="L544" s="317"/>
      <c r="M544" s="317"/>
      <c r="N544" s="317"/>
      <c r="O544" s="317"/>
      <c r="P544" s="317"/>
      <c r="Q544" s="317"/>
      <c r="R544" s="317"/>
      <c r="S544" s="317"/>
      <c r="T544" s="317"/>
      <c r="U544" s="317"/>
      <c r="V544" s="317"/>
      <c r="W544" s="317"/>
      <c r="X544" s="317"/>
      <c r="Y544" s="317"/>
      <c r="Z544" s="317"/>
      <c r="AA544" s="317"/>
      <c r="AB544" s="317"/>
      <c r="AC544" s="317"/>
      <c r="AD544" s="481"/>
      <c r="AE544" s="476"/>
      <c r="AF544" s="476"/>
      <c r="AG544" s="476"/>
      <c r="AH544" s="476"/>
      <c r="AI544" s="476"/>
      <c r="AJ544" s="476"/>
      <c r="AK544" s="171"/>
      <c r="AL544" s="171"/>
      <c r="AM544" s="9"/>
      <c r="AN544" s="171"/>
      <c r="AO544" s="171"/>
    </row>
    <row r="545" spans="1:82" s="5" customFormat="1" x14ac:dyDescent="0.35">
      <c r="A545" s="5" t="s">
        <v>354</v>
      </c>
      <c r="B545" s="452" t="s">
        <v>355</v>
      </c>
      <c r="C545" s="451">
        <f>C538*C541/1000</f>
        <v>117026</v>
      </c>
      <c r="D545" s="451">
        <f t="shared" ref="D545:AB545" si="1954">D538*D541/1000</f>
        <v>100074</v>
      </c>
      <c r="E545" s="451">
        <f t="shared" si="1954"/>
        <v>106176</v>
      </c>
      <c r="F545" s="451">
        <f t="shared" si="1954"/>
        <v>115200</v>
      </c>
      <c r="G545" s="451">
        <f t="shared" si="1954"/>
        <v>100368</v>
      </c>
      <c r="H545" s="451">
        <f t="shared" si="1954"/>
        <v>92092</v>
      </c>
      <c r="I545" s="451">
        <f t="shared" si="1954"/>
        <v>75956</v>
      </c>
      <c r="J545" s="451">
        <f t="shared" si="1954"/>
        <v>81548</v>
      </c>
      <c r="K545" s="451">
        <f t="shared" si="1954"/>
        <v>82810</v>
      </c>
      <c r="L545" s="451">
        <f t="shared" si="1954"/>
        <v>94800</v>
      </c>
      <c r="M545" s="451">
        <f t="shared" si="1954"/>
        <v>91632</v>
      </c>
      <c r="N545" s="451">
        <f t="shared" si="1954"/>
        <v>100044</v>
      </c>
      <c r="O545" s="451">
        <f t="shared" si="1954"/>
        <v>97644</v>
      </c>
      <c r="P545" s="451">
        <f t="shared" si="1954"/>
        <v>91316</v>
      </c>
      <c r="Q545" s="451">
        <f t="shared" si="1954"/>
        <v>96825</v>
      </c>
      <c r="R545" s="451">
        <f t="shared" si="1954"/>
        <v>99606</v>
      </c>
      <c r="S545" s="451">
        <f t="shared" si="1954"/>
        <v>97309</v>
      </c>
      <c r="T545" s="451">
        <f t="shared" si="1954"/>
        <v>98648</v>
      </c>
      <c r="U545" s="451">
        <f t="shared" si="1954"/>
        <v>77248</v>
      </c>
      <c r="V545" s="451">
        <f t="shared" si="1954"/>
        <v>112294</v>
      </c>
      <c r="W545" s="451">
        <f t="shared" si="1954"/>
        <v>92726</v>
      </c>
      <c r="X545" s="451">
        <f t="shared" si="1954"/>
        <v>87837</v>
      </c>
      <c r="Y545" s="451">
        <f t="shared" si="1954"/>
        <v>82824</v>
      </c>
      <c r="Z545" s="451">
        <f t="shared" si="1954"/>
        <v>88980</v>
      </c>
      <c r="AA545" s="451">
        <f t="shared" si="1954"/>
        <v>105930</v>
      </c>
      <c r="AB545" s="451">
        <f t="shared" si="1954"/>
        <v>94435</v>
      </c>
      <c r="AC545" s="451">
        <f>AC538*AC541/1000</f>
        <v>76400</v>
      </c>
      <c r="AD545" s="451">
        <f t="shared" ref="AD545:CD545" si="1955">AD538*AD541/1000</f>
        <v>122433.68421052633</v>
      </c>
      <c r="AE545" s="451">
        <f t="shared" si="1955"/>
        <v>130889.82093607429</v>
      </c>
      <c r="AF545" s="451">
        <f t="shared" si="1955"/>
        <v>115261.18560042363</v>
      </c>
      <c r="AG545" s="451">
        <f t="shared" si="1955"/>
        <v>99632.550264772988</v>
      </c>
      <c r="AH545" s="451">
        <f t="shared" si="1955"/>
        <v>127496.76194872908</v>
      </c>
      <c r="AI545" s="451">
        <f t="shared" si="1955"/>
        <v>107728.57221377363</v>
      </c>
      <c r="AJ545" s="451">
        <f t="shared" si="1955"/>
        <v>94865.459113621546</v>
      </c>
      <c r="AK545" s="451">
        <f t="shared" si="1955"/>
        <v>82002.346013469491</v>
      </c>
      <c r="AL545" s="451">
        <f t="shared" si="1955"/>
        <v>104935.92265913534</v>
      </c>
      <c r="AM545" s="451">
        <f t="shared" si="1955"/>
        <v>132047.6443735607</v>
      </c>
      <c r="AN545" s="451">
        <f t="shared" si="1955"/>
        <v>116280.76146328483</v>
      </c>
      <c r="AO545" s="451">
        <f t="shared" si="1955"/>
        <v>100513.87855300891</v>
      </c>
      <c r="AP545" s="451">
        <f t="shared" si="1955"/>
        <v>128624.57111014554</v>
      </c>
      <c r="AQ545" s="451">
        <f t="shared" si="1955"/>
        <v>172001.56231805342</v>
      </c>
      <c r="AR545" s="451">
        <f t="shared" si="1955"/>
        <v>151464.06233977841</v>
      </c>
      <c r="AS545" s="451">
        <f t="shared" si="1955"/>
        <v>130926.56236150337</v>
      </c>
      <c r="AT545" s="451">
        <f t="shared" si="1955"/>
        <v>167542.76298066479</v>
      </c>
      <c r="AU545" s="451">
        <f t="shared" si="1955"/>
        <v>190316.44465946121</v>
      </c>
      <c r="AV545" s="451">
        <f t="shared" si="1955"/>
        <v>167592.09305833152</v>
      </c>
      <c r="AW545" s="451">
        <f t="shared" si="1955"/>
        <v>144867.74145720183</v>
      </c>
      <c r="AX545" s="451">
        <f t="shared" si="1955"/>
        <v>185382.8683250054</v>
      </c>
      <c r="AY545" s="451">
        <f t="shared" si="1955"/>
        <v>190704.92897056267</v>
      </c>
      <c r="AZ545" s="451">
        <f t="shared" si="1955"/>
        <v>167934.19118303282</v>
      </c>
      <c r="BA545" s="451">
        <f t="shared" si="1955"/>
        <v>145163.45339550293</v>
      </c>
      <c r="BB545" s="451">
        <f t="shared" si="1955"/>
        <v>185761.28195090155</v>
      </c>
      <c r="BC545" s="451">
        <f t="shared" si="1955"/>
        <v>173525.07574744732</v>
      </c>
      <c r="BD545" s="451">
        <f t="shared" si="1955"/>
        <v>152805.66371790136</v>
      </c>
      <c r="BE545" s="451">
        <f t="shared" si="1955"/>
        <v>132086.25168835541</v>
      </c>
      <c r="BF545" s="451">
        <f t="shared" si="1955"/>
        <v>169026.78234629589</v>
      </c>
      <c r="BG545" s="451">
        <f t="shared" si="1955"/>
        <v>200526.65855865736</v>
      </c>
      <c r="BH545" s="451">
        <f t="shared" si="1955"/>
        <v>176583.17693971322</v>
      </c>
      <c r="BI545" s="451">
        <f t="shared" si="1955"/>
        <v>152639.69532076904</v>
      </c>
      <c r="BJ545" s="451">
        <f t="shared" si="1955"/>
        <v>195328.40268086028</v>
      </c>
      <c r="BK545" s="451">
        <f t="shared" si="1955"/>
        <v>143920.4557328916</v>
      </c>
      <c r="BL545" s="451">
        <f t="shared" si="1955"/>
        <v>126735.92370508365</v>
      </c>
      <c r="BM545" s="451">
        <f t="shared" si="1955"/>
        <v>109551.39167727571</v>
      </c>
      <c r="BN545" s="451">
        <f t="shared" si="1955"/>
        <v>140189.60338474909</v>
      </c>
      <c r="BO545" s="451">
        <f t="shared" si="1955"/>
        <v>74958.720943406472</v>
      </c>
      <c r="BP545" s="451">
        <f t="shared" si="1955"/>
        <v>66008.425905387776</v>
      </c>
      <c r="BQ545" s="451">
        <f t="shared" si="1955"/>
        <v>57058.130867369109</v>
      </c>
      <c r="BR545" s="451">
        <f t="shared" si="1955"/>
        <v>73015.564783836613</v>
      </c>
      <c r="BS545" s="451">
        <f t="shared" si="1955"/>
        <v>125816.50987866608</v>
      </c>
      <c r="BT545" s="451">
        <f t="shared" si="1955"/>
        <v>110793.64302748207</v>
      </c>
      <c r="BU545" s="451">
        <f t="shared" si="1955"/>
        <v>95770.776176298066</v>
      </c>
      <c r="BV545" s="451">
        <f t="shared" si="1955"/>
        <v>122554.96641755375</v>
      </c>
      <c r="BW545" s="451">
        <f t="shared" si="1955"/>
        <v>126336.73268140343</v>
      </c>
      <c r="BX545" s="451">
        <f t="shared" si="1955"/>
        <v>111251.7496746687</v>
      </c>
      <c r="BY545" s="451">
        <f t="shared" si="1955"/>
        <v>96166.76666793396</v>
      </c>
      <c r="BZ545" s="451">
        <f t="shared" si="1955"/>
        <v>123061.70347599391</v>
      </c>
      <c r="CA545" s="451">
        <f t="shared" si="1955"/>
        <v>9036.1066124266781</v>
      </c>
      <c r="CB545" s="451">
        <f t="shared" si="1955"/>
        <v>7957.1685094503582</v>
      </c>
      <c r="CC545" s="451">
        <f t="shared" si="1955"/>
        <v>6878.2304064740392</v>
      </c>
      <c r="CD545" s="451">
        <f t="shared" si="1955"/>
        <v>8801.8634716489232</v>
      </c>
    </row>
    <row r="546" spans="1:82" s="5" customFormat="1" x14ac:dyDescent="0.35">
      <c r="A546" s="5" t="s">
        <v>354</v>
      </c>
      <c r="B546" s="452" t="s">
        <v>356</v>
      </c>
      <c r="C546" s="451">
        <f>C547-C545</f>
        <v>-226</v>
      </c>
      <c r="D546" s="451">
        <f t="shared" ref="D546:AD546" si="1956">D547-D545</f>
        <v>1026</v>
      </c>
      <c r="E546" s="451">
        <f t="shared" si="1956"/>
        <v>-676</v>
      </c>
      <c r="F546" s="451">
        <f t="shared" si="1956"/>
        <v>100</v>
      </c>
      <c r="G546" s="451">
        <f t="shared" si="1956"/>
        <v>632</v>
      </c>
      <c r="H546" s="451">
        <f t="shared" si="1956"/>
        <v>-492</v>
      </c>
      <c r="I546" s="451">
        <f t="shared" si="1956"/>
        <v>544</v>
      </c>
      <c r="J546" s="451">
        <f t="shared" si="1956"/>
        <v>-48</v>
      </c>
      <c r="K546" s="451">
        <f t="shared" si="1956"/>
        <v>-10</v>
      </c>
      <c r="L546" s="451">
        <f t="shared" si="1956"/>
        <v>-400</v>
      </c>
      <c r="M546" s="451">
        <f t="shared" si="1956"/>
        <v>568</v>
      </c>
      <c r="N546" s="451">
        <f t="shared" si="1956"/>
        <v>156</v>
      </c>
      <c r="O546" s="451">
        <f t="shared" si="1956"/>
        <v>756</v>
      </c>
      <c r="P546" s="451">
        <f t="shared" si="1956"/>
        <v>-516</v>
      </c>
      <c r="Q546" s="451">
        <f t="shared" si="1956"/>
        <v>275</v>
      </c>
      <c r="R546" s="451">
        <f t="shared" si="1956"/>
        <v>-306</v>
      </c>
      <c r="S546" s="451">
        <f t="shared" si="1956"/>
        <v>491</v>
      </c>
      <c r="T546" s="451">
        <f t="shared" si="1956"/>
        <v>-348</v>
      </c>
      <c r="U546" s="451">
        <f t="shared" si="1956"/>
        <v>-148</v>
      </c>
      <c r="V546" s="451">
        <f t="shared" si="1956"/>
        <v>506</v>
      </c>
      <c r="W546" s="451">
        <f t="shared" si="1956"/>
        <v>-226</v>
      </c>
      <c r="X546" s="451">
        <f t="shared" si="1956"/>
        <v>-237</v>
      </c>
      <c r="Y546" s="451">
        <f t="shared" si="1956"/>
        <v>976</v>
      </c>
      <c r="Z546" s="451">
        <f t="shared" si="1956"/>
        <v>-380</v>
      </c>
      <c r="AA546" s="451">
        <f t="shared" si="1956"/>
        <v>70</v>
      </c>
      <c r="AB546" s="451">
        <f t="shared" si="1956"/>
        <v>65</v>
      </c>
      <c r="AC546" s="451">
        <f t="shared" si="1956"/>
        <v>-200</v>
      </c>
      <c r="AD546" s="451">
        <f t="shared" si="1956"/>
        <v>0</v>
      </c>
      <c r="AE546" s="451">
        <f t="shared" ref="AE546:CD546" si="1957">AE547-AE545</f>
        <v>0</v>
      </c>
      <c r="AF546" s="451">
        <f t="shared" si="1957"/>
        <v>0</v>
      </c>
      <c r="AG546" s="451">
        <f t="shared" si="1957"/>
        <v>0</v>
      </c>
      <c r="AH546" s="451">
        <f t="shared" si="1957"/>
        <v>0</v>
      </c>
      <c r="AI546" s="451">
        <f t="shared" si="1957"/>
        <v>0</v>
      </c>
      <c r="AJ546" s="451">
        <f t="shared" si="1957"/>
        <v>0</v>
      </c>
      <c r="AK546" s="451">
        <f t="shared" si="1957"/>
        <v>0</v>
      </c>
      <c r="AL546" s="451">
        <f t="shared" si="1957"/>
        <v>0</v>
      </c>
      <c r="AM546" s="451">
        <f t="shared" si="1957"/>
        <v>0</v>
      </c>
      <c r="AN546" s="451">
        <f t="shared" si="1957"/>
        <v>0</v>
      </c>
      <c r="AO546" s="451">
        <f t="shared" si="1957"/>
        <v>0</v>
      </c>
      <c r="AP546" s="451">
        <f t="shared" si="1957"/>
        <v>0</v>
      </c>
      <c r="AQ546" s="451">
        <f t="shared" si="1957"/>
        <v>0</v>
      </c>
      <c r="AR546" s="451">
        <f t="shared" si="1957"/>
        <v>0</v>
      </c>
      <c r="AS546" s="451">
        <f t="shared" si="1957"/>
        <v>0</v>
      </c>
      <c r="AT546" s="451">
        <f t="shared" si="1957"/>
        <v>0</v>
      </c>
      <c r="AU546" s="451">
        <f t="shared" si="1957"/>
        <v>0</v>
      </c>
      <c r="AV546" s="451">
        <f t="shared" si="1957"/>
        <v>0</v>
      </c>
      <c r="AW546" s="451">
        <f t="shared" si="1957"/>
        <v>0</v>
      </c>
      <c r="AX546" s="451">
        <f t="shared" si="1957"/>
        <v>0</v>
      </c>
      <c r="AY546" s="451">
        <f t="shared" si="1957"/>
        <v>0</v>
      </c>
      <c r="AZ546" s="451">
        <f t="shared" si="1957"/>
        <v>0</v>
      </c>
      <c r="BA546" s="451">
        <f t="shared" si="1957"/>
        <v>0</v>
      </c>
      <c r="BB546" s="451">
        <f t="shared" si="1957"/>
        <v>0</v>
      </c>
      <c r="BC546" s="451">
        <f t="shared" si="1957"/>
        <v>0</v>
      </c>
      <c r="BD546" s="451">
        <f t="shared" si="1957"/>
        <v>0</v>
      </c>
      <c r="BE546" s="451">
        <f t="shared" si="1957"/>
        <v>0</v>
      </c>
      <c r="BF546" s="451">
        <f t="shared" si="1957"/>
        <v>0</v>
      </c>
      <c r="BG546" s="451">
        <f t="shared" si="1957"/>
        <v>0</v>
      </c>
      <c r="BH546" s="451">
        <f t="shared" si="1957"/>
        <v>0</v>
      </c>
      <c r="BI546" s="451">
        <f t="shared" si="1957"/>
        <v>0</v>
      </c>
      <c r="BJ546" s="451">
        <f t="shared" si="1957"/>
        <v>0</v>
      </c>
      <c r="BK546" s="451">
        <f t="shared" si="1957"/>
        <v>0</v>
      </c>
      <c r="BL546" s="451">
        <f t="shared" si="1957"/>
        <v>0</v>
      </c>
      <c r="BM546" s="451">
        <f t="shared" si="1957"/>
        <v>0</v>
      </c>
      <c r="BN546" s="451">
        <f t="shared" si="1957"/>
        <v>0</v>
      </c>
      <c r="BO546" s="451">
        <f t="shared" si="1957"/>
        <v>0</v>
      </c>
      <c r="BP546" s="451">
        <f t="shared" si="1957"/>
        <v>0</v>
      </c>
      <c r="BQ546" s="451">
        <f t="shared" si="1957"/>
        <v>0</v>
      </c>
      <c r="BR546" s="451">
        <f t="shared" si="1957"/>
        <v>0</v>
      </c>
      <c r="BS546" s="451">
        <f t="shared" si="1957"/>
        <v>0</v>
      </c>
      <c r="BT546" s="451">
        <f t="shared" si="1957"/>
        <v>0</v>
      </c>
      <c r="BU546" s="451">
        <f t="shared" si="1957"/>
        <v>0</v>
      </c>
      <c r="BV546" s="451">
        <f t="shared" si="1957"/>
        <v>0</v>
      </c>
      <c r="BW546" s="451">
        <f t="shared" si="1957"/>
        <v>0</v>
      </c>
      <c r="BX546" s="451">
        <f t="shared" si="1957"/>
        <v>0</v>
      </c>
      <c r="BY546" s="451">
        <f t="shared" si="1957"/>
        <v>0</v>
      </c>
      <c r="BZ546" s="451">
        <f t="shared" si="1957"/>
        <v>0</v>
      </c>
      <c r="CA546" s="451">
        <f t="shared" si="1957"/>
        <v>0</v>
      </c>
      <c r="CB546" s="451">
        <f t="shared" si="1957"/>
        <v>0</v>
      </c>
      <c r="CC546" s="451">
        <f t="shared" si="1957"/>
        <v>0</v>
      </c>
      <c r="CD546" s="451">
        <f t="shared" si="1957"/>
        <v>0</v>
      </c>
    </row>
    <row r="547" spans="1:82" s="5" customFormat="1" x14ac:dyDescent="0.35">
      <c r="A547" s="5" t="s">
        <v>354</v>
      </c>
      <c r="B547" s="255" t="s">
        <v>357</v>
      </c>
      <c r="C547" s="453">
        <f>C685*1000</f>
        <v>116800</v>
      </c>
      <c r="D547" s="453">
        <f t="shared" ref="D547:AC547" si="1958">D685*1000</f>
        <v>101100</v>
      </c>
      <c r="E547" s="453">
        <f t="shared" si="1958"/>
        <v>105500</v>
      </c>
      <c r="F547" s="453">
        <f t="shared" si="1958"/>
        <v>115300</v>
      </c>
      <c r="G547" s="453">
        <f t="shared" si="1958"/>
        <v>101000</v>
      </c>
      <c r="H547" s="453">
        <f t="shared" si="1958"/>
        <v>91600</v>
      </c>
      <c r="I547" s="453">
        <f t="shared" si="1958"/>
        <v>76500</v>
      </c>
      <c r="J547" s="453">
        <f t="shared" si="1958"/>
        <v>81500</v>
      </c>
      <c r="K547" s="453">
        <f t="shared" si="1958"/>
        <v>82800</v>
      </c>
      <c r="L547" s="453">
        <f t="shared" si="1958"/>
        <v>94400</v>
      </c>
      <c r="M547" s="453">
        <f t="shared" si="1958"/>
        <v>92200</v>
      </c>
      <c r="N547" s="453">
        <f t="shared" si="1958"/>
        <v>100200</v>
      </c>
      <c r="O547" s="453">
        <f t="shared" si="1958"/>
        <v>98400</v>
      </c>
      <c r="P547" s="453">
        <f t="shared" si="1958"/>
        <v>90800</v>
      </c>
      <c r="Q547" s="453">
        <f t="shared" si="1958"/>
        <v>97100</v>
      </c>
      <c r="R547" s="453">
        <f t="shared" si="1958"/>
        <v>99300</v>
      </c>
      <c r="S547" s="453">
        <f t="shared" si="1958"/>
        <v>97800</v>
      </c>
      <c r="T547" s="453">
        <f t="shared" si="1958"/>
        <v>98300</v>
      </c>
      <c r="U547" s="453">
        <f t="shared" si="1958"/>
        <v>77100</v>
      </c>
      <c r="V547" s="453">
        <f>V685*1000</f>
        <v>112800</v>
      </c>
      <c r="W547" s="453">
        <f t="shared" si="1958"/>
        <v>92500</v>
      </c>
      <c r="X547" s="453">
        <f t="shared" si="1958"/>
        <v>87600</v>
      </c>
      <c r="Y547" s="453">
        <f t="shared" si="1958"/>
        <v>83800</v>
      </c>
      <c r="Z547" s="453">
        <f t="shared" si="1958"/>
        <v>88600</v>
      </c>
      <c r="AA547" s="453">
        <f t="shared" si="1958"/>
        <v>106000</v>
      </c>
      <c r="AB547" s="453">
        <f t="shared" si="1958"/>
        <v>94500</v>
      </c>
      <c r="AC547" s="453">
        <f t="shared" si="1958"/>
        <v>76200</v>
      </c>
      <c r="AD547" s="453">
        <f>AD545</f>
        <v>122433.68421052633</v>
      </c>
      <c r="AE547" s="453">
        <f t="shared" ref="AE547:CD547" si="1959">AE545</f>
        <v>130889.82093607429</v>
      </c>
      <c r="AF547" s="453">
        <f t="shared" si="1959"/>
        <v>115261.18560042363</v>
      </c>
      <c r="AG547" s="453">
        <f t="shared" si="1959"/>
        <v>99632.550264772988</v>
      </c>
      <c r="AH547" s="453">
        <f t="shared" si="1959"/>
        <v>127496.76194872908</v>
      </c>
      <c r="AI547" s="453">
        <f t="shared" si="1959"/>
        <v>107728.57221377363</v>
      </c>
      <c r="AJ547" s="453">
        <f t="shared" si="1959"/>
        <v>94865.459113621546</v>
      </c>
      <c r="AK547" s="453">
        <f t="shared" si="1959"/>
        <v>82002.346013469491</v>
      </c>
      <c r="AL547" s="453">
        <f t="shared" si="1959"/>
        <v>104935.92265913534</v>
      </c>
      <c r="AM547" s="453">
        <f t="shared" si="1959"/>
        <v>132047.6443735607</v>
      </c>
      <c r="AN547" s="453">
        <f t="shared" si="1959"/>
        <v>116280.76146328483</v>
      </c>
      <c r="AO547" s="453">
        <f t="shared" si="1959"/>
        <v>100513.87855300891</v>
      </c>
      <c r="AP547" s="453">
        <f t="shared" si="1959"/>
        <v>128624.57111014554</v>
      </c>
      <c r="AQ547" s="453">
        <f t="shared" si="1959"/>
        <v>172001.56231805342</v>
      </c>
      <c r="AR547" s="453">
        <f t="shared" si="1959"/>
        <v>151464.06233977841</v>
      </c>
      <c r="AS547" s="453">
        <f t="shared" si="1959"/>
        <v>130926.56236150337</v>
      </c>
      <c r="AT547" s="453">
        <f t="shared" si="1959"/>
        <v>167542.76298066479</v>
      </c>
      <c r="AU547" s="453">
        <f t="shared" si="1959"/>
        <v>190316.44465946121</v>
      </c>
      <c r="AV547" s="453">
        <f t="shared" si="1959"/>
        <v>167592.09305833152</v>
      </c>
      <c r="AW547" s="453">
        <f t="shared" si="1959"/>
        <v>144867.74145720183</v>
      </c>
      <c r="AX547" s="453">
        <f t="shared" si="1959"/>
        <v>185382.8683250054</v>
      </c>
      <c r="AY547" s="453">
        <f t="shared" si="1959"/>
        <v>190704.92897056267</v>
      </c>
      <c r="AZ547" s="453">
        <f t="shared" si="1959"/>
        <v>167934.19118303282</v>
      </c>
      <c r="BA547" s="453">
        <f t="shared" si="1959"/>
        <v>145163.45339550293</v>
      </c>
      <c r="BB547" s="453">
        <f t="shared" si="1959"/>
        <v>185761.28195090155</v>
      </c>
      <c r="BC547" s="453">
        <f t="shared" si="1959"/>
        <v>173525.07574744732</v>
      </c>
      <c r="BD547" s="453">
        <f t="shared" si="1959"/>
        <v>152805.66371790136</v>
      </c>
      <c r="BE547" s="453">
        <f t="shared" si="1959"/>
        <v>132086.25168835541</v>
      </c>
      <c r="BF547" s="453">
        <f t="shared" si="1959"/>
        <v>169026.78234629589</v>
      </c>
      <c r="BG547" s="453">
        <f t="shared" si="1959"/>
        <v>200526.65855865736</v>
      </c>
      <c r="BH547" s="453">
        <f t="shared" si="1959"/>
        <v>176583.17693971322</v>
      </c>
      <c r="BI547" s="453">
        <f t="shared" si="1959"/>
        <v>152639.69532076904</v>
      </c>
      <c r="BJ547" s="453">
        <f t="shared" si="1959"/>
        <v>195328.40268086028</v>
      </c>
      <c r="BK547" s="453">
        <f t="shared" si="1959"/>
        <v>143920.4557328916</v>
      </c>
      <c r="BL547" s="453">
        <f t="shared" si="1959"/>
        <v>126735.92370508365</v>
      </c>
      <c r="BM547" s="453">
        <f t="shared" si="1959"/>
        <v>109551.39167727571</v>
      </c>
      <c r="BN547" s="453">
        <f t="shared" si="1959"/>
        <v>140189.60338474909</v>
      </c>
      <c r="BO547" s="453">
        <f t="shared" si="1959"/>
        <v>74958.720943406472</v>
      </c>
      <c r="BP547" s="453">
        <f t="shared" si="1959"/>
        <v>66008.425905387776</v>
      </c>
      <c r="BQ547" s="453">
        <f t="shared" si="1959"/>
        <v>57058.130867369109</v>
      </c>
      <c r="BR547" s="453">
        <f t="shared" si="1959"/>
        <v>73015.564783836613</v>
      </c>
      <c r="BS547" s="453">
        <f t="shared" si="1959"/>
        <v>125816.50987866608</v>
      </c>
      <c r="BT547" s="453">
        <f t="shared" si="1959"/>
        <v>110793.64302748207</v>
      </c>
      <c r="BU547" s="453">
        <f t="shared" si="1959"/>
        <v>95770.776176298066</v>
      </c>
      <c r="BV547" s="453">
        <f t="shared" si="1959"/>
        <v>122554.96641755375</v>
      </c>
      <c r="BW547" s="453">
        <f t="shared" si="1959"/>
        <v>126336.73268140343</v>
      </c>
      <c r="BX547" s="453">
        <f t="shared" si="1959"/>
        <v>111251.7496746687</v>
      </c>
      <c r="BY547" s="453">
        <f t="shared" si="1959"/>
        <v>96166.76666793396</v>
      </c>
      <c r="BZ547" s="453">
        <f t="shared" si="1959"/>
        <v>123061.70347599391</v>
      </c>
      <c r="CA547" s="453">
        <f t="shared" si="1959"/>
        <v>9036.1066124266781</v>
      </c>
      <c r="CB547" s="453">
        <f t="shared" si="1959"/>
        <v>7957.1685094503582</v>
      </c>
      <c r="CC547" s="453">
        <f t="shared" si="1959"/>
        <v>6878.2304064740392</v>
      </c>
      <c r="CD547" s="453">
        <f t="shared" si="1959"/>
        <v>8801.8634716489232</v>
      </c>
    </row>
    <row r="548" spans="1:82" s="5" customFormat="1" x14ac:dyDescent="0.35">
      <c r="A548" s="5" t="s">
        <v>354</v>
      </c>
      <c r="B548" s="452" t="s">
        <v>370</v>
      </c>
      <c r="C548" s="451">
        <f>-C686*1000</f>
        <v>-75800</v>
      </c>
      <c r="D548" s="451">
        <f t="shared" ref="D548:AC548" si="1960">-D686*1000</f>
        <v>-75300</v>
      </c>
      <c r="E548" s="451">
        <f t="shared" si="1960"/>
        <v>-74400</v>
      </c>
      <c r="F548" s="451">
        <f t="shared" si="1960"/>
        <v>-75100</v>
      </c>
      <c r="G548" s="451">
        <f t="shared" si="1960"/>
        <v>-67400</v>
      </c>
      <c r="H548" s="451">
        <f t="shared" si="1960"/>
        <v>-65700</v>
      </c>
      <c r="I548" s="451">
        <f t="shared" si="1960"/>
        <v>-56200</v>
      </c>
      <c r="J548" s="451">
        <f t="shared" si="1960"/>
        <v>-69600</v>
      </c>
      <c r="K548" s="451">
        <f t="shared" si="1960"/>
        <v>-57000</v>
      </c>
      <c r="L548" s="451">
        <f t="shared" si="1960"/>
        <v>-59000</v>
      </c>
      <c r="M548" s="451">
        <f t="shared" si="1960"/>
        <v>-53400</v>
      </c>
      <c r="N548" s="451">
        <f t="shared" si="1960"/>
        <v>-59700</v>
      </c>
      <c r="O548" s="451">
        <f t="shared" si="1960"/>
        <v>-58600</v>
      </c>
      <c r="P548" s="451">
        <f t="shared" si="1960"/>
        <v>-55300</v>
      </c>
      <c r="Q548" s="451">
        <f t="shared" si="1960"/>
        <v>-57500</v>
      </c>
      <c r="R548" s="451">
        <f t="shared" si="1960"/>
        <v>-59600</v>
      </c>
      <c r="S548" s="451">
        <f t="shared" si="1960"/>
        <v>-58500</v>
      </c>
      <c r="T548" s="451">
        <f t="shared" si="1960"/>
        <v>-65200</v>
      </c>
      <c r="U548" s="451">
        <f t="shared" si="1960"/>
        <v>-58700</v>
      </c>
      <c r="V548" s="451">
        <f t="shared" si="1960"/>
        <v>-78300</v>
      </c>
      <c r="W548" s="451">
        <f t="shared" si="1960"/>
        <v>-62900</v>
      </c>
      <c r="X548" s="451">
        <f t="shared" si="1960"/>
        <v>-63100</v>
      </c>
      <c r="Y548" s="451">
        <f t="shared" si="1960"/>
        <v>-63500</v>
      </c>
      <c r="Z548" s="451">
        <f t="shared" si="1960"/>
        <v>-66300</v>
      </c>
      <c r="AA548" s="451">
        <f t="shared" si="1960"/>
        <v>-73600</v>
      </c>
      <c r="AB548" s="451">
        <f t="shared" si="1960"/>
        <v>-52700</v>
      </c>
      <c r="AC548" s="451">
        <f t="shared" si="1960"/>
        <v>-41900</v>
      </c>
      <c r="AD548" s="451">
        <f>-AD581</f>
        <v>-68704.973684210519</v>
      </c>
      <c r="AE548" s="451">
        <f t="shared" ref="AE548:CD548" si="1961">-AE581</f>
        <v>-73125.589957507036</v>
      </c>
      <c r="AF548" s="451">
        <f t="shared" si="1961"/>
        <v>-64716.147112393715</v>
      </c>
      <c r="AG548" s="451">
        <f t="shared" si="1961"/>
        <v>-56220.78169908034</v>
      </c>
      <c r="AH548" s="451">
        <f t="shared" si="1961"/>
        <v>-72303.75454426615</v>
      </c>
      <c r="AI548" s="451">
        <f t="shared" si="1961"/>
        <v>-62850.621664736609</v>
      </c>
      <c r="AJ548" s="451">
        <f t="shared" si="1961"/>
        <v>-55622.800173291886</v>
      </c>
      <c r="AK548" s="451">
        <f t="shared" si="1961"/>
        <v>-48321.129201391108</v>
      </c>
      <c r="AL548" s="451">
        <f t="shared" si="1961"/>
        <v>-62144.263375411341</v>
      </c>
      <c r="AM548" s="451">
        <f t="shared" si="1961"/>
        <v>-83631.63981234892</v>
      </c>
      <c r="AN548" s="451">
        <f t="shared" si="1961"/>
        <v>-74014.001233928779</v>
      </c>
      <c r="AO548" s="451">
        <f t="shared" si="1961"/>
        <v>-64298.095478729141</v>
      </c>
      <c r="AP548" s="451">
        <f t="shared" si="1961"/>
        <v>-82691.730222489408</v>
      </c>
      <c r="AQ548" s="451">
        <f t="shared" si="1961"/>
        <v>-113782.01014327265</v>
      </c>
      <c r="AR548" s="451">
        <f t="shared" si="1961"/>
        <v>-100697.07897679629</v>
      </c>
      <c r="AS548" s="451">
        <f t="shared" si="1961"/>
        <v>-87478.453948401584</v>
      </c>
      <c r="AT548" s="451">
        <f t="shared" si="1961"/>
        <v>-112503.25006243348</v>
      </c>
      <c r="AU548" s="451">
        <f t="shared" si="1961"/>
        <v>-125442.51834731178</v>
      </c>
      <c r="AV548" s="451">
        <f t="shared" si="1961"/>
        <v>-111016.62873737092</v>
      </c>
      <c r="AW548" s="451">
        <f t="shared" si="1961"/>
        <v>-96443.344168371972</v>
      </c>
      <c r="AX548" s="451">
        <f t="shared" si="1961"/>
        <v>-124032.70949703314</v>
      </c>
      <c r="AY548" s="451">
        <f t="shared" si="1961"/>
        <v>-128231.46774412565</v>
      </c>
      <c r="AZ548" s="451">
        <f t="shared" si="1961"/>
        <v>-113484.84895355121</v>
      </c>
      <c r="BA548" s="451">
        <f t="shared" si="1961"/>
        <v>-98587.558188377399</v>
      </c>
      <c r="BB548" s="451">
        <f t="shared" si="1961"/>
        <v>-126790.31477229709</v>
      </c>
      <c r="BC548" s="451">
        <f t="shared" si="1961"/>
        <v>-119030.75408159752</v>
      </c>
      <c r="BD548" s="451">
        <f t="shared" si="1961"/>
        <v>-105342.21736221379</v>
      </c>
      <c r="BE548" s="451">
        <f t="shared" si="1961"/>
        <v>-91513.819506784188</v>
      </c>
      <c r="BF548" s="451">
        <f t="shared" si="1961"/>
        <v>-117693.00502513358</v>
      </c>
      <c r="BG548" s="451">
        <f t="shared" si="1961"/>
        <v>-140324.43633690319</v>
      </c>
      <c r="BH548" s="451">
        <f t="shared" si="1961"/>
        <v>-124187.1261581593</v>
      </c>
      <c r="BI548" s="451">
        <f t="shared" si="1961"/>
        <v>-107884.93476671957</v>
      </c>
      <c r="BJ548" s="451">
        <f t="shared" si="1961"/>
        <v>-138747.37430989256</v>
      </c>
      <c r="BK548" s="451">
        <f t="shared" si="1961"/>
        <v>-102741.987308026</v>
      </c>
      <c r="BL548" s="451">
        <f t="shared" si="1961"/>
        <v>-90926.658767603003</v>
      </c>
      <c r="BM548" s="451">
        <f t="shared" si="1961"/>
        <v>-78990.608392093083</v>
      </c>
      <c r="BN548" s="451">
        <f t="shared" si="1961"/>
        <v>-101587.30255750917</v>
      </c>
      <c r="BO548" s="451">
        <f t="shared" si="1961"/>
        <v>-54589.843685607339</v>
      </c>
      <c r="BP548" s="451">
        <f t="shared" si="1961"/>
        <v>-48312.011661762474</v>
      </c>
      <c r="BQ548" s="451">
        <f t="shared" si="1961"/>
        <v>-41970.036571587043</v>
      </c>
      <c r="BR548" s="451">
        <f t="shared" si="1961"/>
        <v>-53976.325671322767</v>
      </c>
      <c r="BS548" s="451">
        <f t="shared" si="1961"/>
        <v>-93474.15851409176</v>
      </c>
      <c r="BT548" s="451">
        <f t="shared" si="1961"/>
        <v>-82724.630284971179</v>
      </c>
      <c r="BU548" s="451">
        <f t="shared" si="1961"/>
        <v>-71865.269919596569</v>
      </c>
      <c r="BV548" s="451">
        <f t="shared" si="1961"/>
        <v>-92423.63196470715</v>
      </c>
      <c r="BW548" s="451">
        <f t="shared" si="1961"/>
        <v>-95275.614088024231</v>
      </c>
      <c r="BX548" s="451">
        <f t="shared" si="1961"/>
        <v>-83899.42136109597</v>
      </c>
      <c r="BY548" s="451">
        <f t="shared" si="1961"/>
        <v>-72523.228634167695</v>
      </c>
      <c r="BZ548" s="451">
        <f t="shared" si="1961"/>
        <v>-92805.78277230954</v>
      </c>
      <c r="CA548" s="451">
        <f t="shared" si="1961"/>
        <v>-6814.4916224395456</v>
      </c>
      <c r="CB548" s="451">
        <f t="shared" si="1961"/>
        <v>-6000.8209809542259</v>
      </c>
      <c r="CC548" s="451">
        <f t="shared" si="1961"/>
        <v>-5187.150339468908</v>
      </c>
      <c r="CD548" s="451">
        <f t="shared" si="1961"/>
        <v>-6637.8394436960234</v>
      </c>
    </row>
    <row r="549" spans="1:82" s="5" customFormat="1" x14ac:dyDescent="0.35">
      <c r="A549" s="5" t="s">
        <v>354</v>
      </c>
      <c r="B549" s="460" t="s">
        <v>430</v>
      </c>
      <c r="C549" s="471">
        <f>C548-C550</f>
        <v>-69157</v>
      </c>
      <c r="D549" s="471">
        <f t="shared" ref="D549:AC549" si="1962">D548-D550</f>
        <v>-69294</v>
      </c>
      <c r="E549" s="471">
        <f t="shared" si="1962"/>
        <v>-67932</v>
      </c>
      <c r="F549" s="471">
        <f t="shared" si="1962"/>
        <v>-68860</v>
      </c>
      <c r="G549" s="471">
        <f t="shared" si="1962"/>
        <v>-61988</v>
      </c>
      <c r="H549" s="471">
        <f t="shared" si="1962"/>
        <v>-60541</v>
      </c>
      <c r="I549" s="471">
        <f t="shared" si="1962"/>
        <v>-51984</v>
      </c>
      <c r="J549" s="471">
        <f t="shared" si="1962"/>
        <v>-65160</v>
      </c>
      <c r="K549" s="471">
        <f t="shared" si="1962"/>
        <v>-52520</v>
      </c>
      <c r="L549" s="471">
        <f t="shared" si="1962"/>
        <v>-53825</v>
      </c>
      <c r="M549" s="471">
        <f t="shared" si="1962"/>
        <v>-48432</v>
      </c>
      <c r="N549" s="471">
        <f t="shared" si="1962"/>
        <v>-54240</v>
      </c>
      <c r="O549" s="471">
        <f t="shared" si="1962"/>
        <v>-53386</v>
      </c>
      <c r="P549" s="471">
        <f t="shared" si="1962"/>
        <v>-50046</v>
      </c>
      <c r="Q549" s="471">
        <f t="shared" si="1962"/>
        <v>-52175</v>
      </c>
      <c r="R549" s="471">
        <f t="shared" si="1962"/>
        <v>-54218</v>
      </c>
      <c r="S549" s="471">
        <f t="shared" si="1962"/>
        <v>-53025</v>
      </c>
      <c r="T549" s="471">
        <f t="shared" si="1962"/>
        <v>-59576</v>
      </c>
      <c r="U549" s="471">
        <f t="shared" si="1962"/>
        <v>-54284</v>
      </c>
      <c r="V549" s="471">
        <f t="shared" si="1962"/>
        <v>-72203</v>
      </c>
      <c r="W549" s="471">
        <f t="shared" si="1962"/>
        <v>-57575</v>
      </c>
      <c r="X549" s="471">
        <f t="shared" si="1962"/>
        <v>-58008</v>
      </c>
      <c r="Y549" s="471">
        <f t="shared" si="1962"/>
        <v>-58572</v>
      </c>
      <c r="Z549" s="471">
        <f t="shared" si="1962"/>
        <v>-60960</v>
      </c>
      <c r="AA549" s="471">
        <f t="shared" si="1962"/>
        <v>-67396</v>
      </c>
      <c r="AB549" s="471">
        <f t="shared" si="1962"/>
        <v>-47255</v>
      </c>
      <c r="AC549" s="471">
        <f t="shared" si="1962"/>
        <v>-37180</v>
      </c>
      <c r="AD549" s="471">
        <f>AD548-AD550</f>
        <v>-61133.079168045893</v>
      </c>
      <c r="AE549" s="471">
        <f t="shared" ref="AE549:CD549" si="1963">AE548-AE550</f>
        <v>-65030.726817854644</v>
      </c>
      <c r="AF549" s="471">
        <f t="shared" si="1963"/>
        <v>-57587.834795386385</v>
      </c>
      <c r="AG549" s="471">
        <f t="shared" si="1963"/>
        <v>-50059.020204718072</v>
      </c>
      <c r="AH549" s="471">
        <f t="shared" si="1963"/>
        <v>-64418.734675319589</v>
      </c>
      <c r="AI549" s="471">
        <f t="shared" si="1963"/>
        <v>-56188.162796169898</v>
      </c>
      <c r="AJ549" s="471">
        <f t="shared" si="1963"/>
        <v>-49755.858781568961</v>
      </c>
      <c r="AK549" s="471">
        <f t="shared" si="1963"/>
        <v>-43249.705286511969</v>
      </c>
      <c r="AL549" s="471">
        <f t="shared" si="1963"/>
        <v>-55654.515538001506</v>
      </c>
      <c r="AM549" s="471">
        <f t="shared" si="1963"/>
        <v>-75465.171239979856</v>
      </c>
      <c r="AN549" s="471">
        <f t="shared" si="1963"/>
        <v>-66822.633386618705</v>
      </c>
      <c r="AO549" s="471">
        <f t="shared" si="1963"/>
        <v>-58081.828356478065</v>
      </c>
      <c r="AP549" s="471">
        <f t="shared" si="1963"/>
        <v>-74736.961149639741</v>
      </c>
      <c r="AQ549" s="471">
        <f t="shared" si="1963"/>
        <v>-103144.59696008067</v>
      </c>
      <c r="AR549" s="471">
        <f t="shared" si="1963"/>
        <v>-91329.804681149617</v>
      </c>
      <c r="AS549" s="471">
        <f t="shared" si="1963"/>
        <v>-79381.318540300228</v>
      </c>
      <c r="AT549" s="471">
        <f t="shared" si="1963"/>
        <v>-102141.5907166691</v>
      </c>
      <c r="AU549" s="471">
        <f t="shared" si="1963"/>
        <v>-113672.42376145412</v>
      </c>
      <c r="AV549" s="471">
        <f t="shared" si="1963"/>
        <v>-100651.91857967537</v>
      </c>
      <c r="AW549" s="471">
        <f t="shared" si="1963"/>
        <v>-87484.018438838524</v>
      </c>
      <c r="AX549" s="471">
        <f t="shared" si="1963"/>
        <v>-112567.73126728962</v>
      </c>
      <c r="AY549" s="471">
        <f t="shared" si="1963"/>
        <v>-116437.34739898604</v>
      </c>
      <c r="AZ549" s="471">
        <f t="shared" si="1963"/>
        <v>-103098.98178395064</v>
      </c>
      <c r="BA549" s="471">
        <f t="shared" si="1963"/>
        <v>-89609.944194315904</v>
      </c>
      <c r="BB549" s="471">
        <f t="shared" si="1963"/>
        <v>-115301.93360342582</v>
      </c>
      <c r="BC549" s="471">
        <f t="shared" si="1963"/>
        <v>-108299.11941797132</v>
      </c>
      <c r="BD549" s="471">
        <f t="shared" si="1963"/>
        <v>-95891.971912154899</v>
      </c>
      <c r="BE549" s="471">
        <f t="shared" si="1963"/>
        <v>-83344.963270292603</v>
      </c>
      <c r="BF549" s="471">
        <f t="shared" si="1963"/>
        <v>-107239.5667039266</v>
      </c>
      <c r="BG549" s="471">
        <f t="shared" si="1963"/>
        <v>-127922.89246377868</v>
      </c>
      <c r="BH549" s="471">
        <f t="shared" si="1963"/>
        <v>-113266.36364301981</v>
      </c>
      <c r="BI549" s="471">
        <f t="shared" si="1963"/>
        <v>-98444.953609565084</v>
      </c>
      <c r="BJ549" s="471">
        <f t="shared" si="1963"/>
        <v>-126667.3158631727</v>
      </c>
      <c r="BK549" s="471">
        <f t="shared" si="1963"/>
        <v>-93841.246335027463</v>
      </c>
      <c r="BL549" s="471">
        <f t="shared" si="1963"/>
        <v>-83088.692836156537</v>
      </c>
      <c r="BM549" s="471">
        <f t="shared" si="1963"/>
        <v>-72215.417502198674</v>
      </c>
      <c r="BN549" s="471">
        <f t="shared" si="1963"/>
        <v>-92917.295639584438</v>
      </c>
      <c r="BO549" s="471">
        <f t="shared" si="1963"/>
        <v>-49954.031803363119</v>
      </c>
      <c r="BP549" s="471">
        <f t="shared" si="1963"/>
        <v>-44229.729556502643</v>
      </c>
      <c r="BQ549" s="471">
        <f t="shared" si="1963"/>
        <v>-38441.284243311595</v>
      </c>
      <c r="BR549" s="471">
        <f t="shared" si="1963"/>
        <v>-49460.688016976477</v>
      </c>
      <c r="BS549" s="471">
        <f t="shared" si="1963"/>
        <v>-85693.053605453082</v>
      </c>
      <c r="BT549" s="471">
        <f t="shared" si="1963"/>
        <v>-75872.612529602789</v>
      </c>
      <c r="BU549" s="471">
        <f t="shared" si="1963"/>
        <v>-65942.339317498467</v>
      </c>
      <c r="BV549" s="471">
        <f t="shared" si="1963"/>
        <v>-84844.236766975839</v>
      </c>
      <c r="BW549" s="471">
        <f t="shared" si="1963"/>
        <v>-87462.336071040161</v>
      </c>
      <c r="BX549" s="471">
        <f t="shared" si="1963"/>
        <v>-77019.072062557767</v>
      </c>
      <c r="BY549" s="471">
        <f t="shared" si="1963"/>
        <v>-66575.808054075344</v>
      </c>
      <c r="BZ549" s="471">
        <f t="shared" si="1963"/>
        <v>-85195.048490251211</v>
      </c>
      <c r="CA549" s="471">
        <f t="shared" si="1963"/>
        <v>-6255.6548403293</v>
      </c>
      <c r="CB549" s="471">
        <f t="shared" si="1963"/>
        <v>-5508.7109787974432</v>
      </c>
      <c r="CC549" s="471">
        <f t="shared" si="1963"/>
        <v>-4761.7671172655873</v>
      </c>
      <c r="CD549" s="471">
        <f t="shared" si="1963"/>
        <v>-6093.489396707253</v>
      </c>
    </row>
    <row r="550" spans="1:82" s="5" customFormat="1" x14ac:dyDescent="0.35">
      <c r="A550" s="5" t="s">
        <v>354</v>
      </c>
      <c r="B550" s="460" t="s">
        <v>431</v>
      </c>
      <c r="C550" s="471">
        <f>-C593</f>
        <v>-6643</v>
      </c>
      <c r="D550" s="471">
        <f t="shared" ref="D550:AC550" si="1964">-D593</f>
        <v>-6006</v>
      </c>
      <c r="E550" s="471">
        <f t="shared" si="1964"/>
        <v>-6468</v>
      </c>
      <c r="F550" s="471">
        <f t="shared" si="1964"/>
        <v>-6240</v>
      </c>
      <c r="G550" s="471">
        <f t="shared" si="1964"/>
        <v>-5412</v>
      </c>
      <c r="H550" s="471">
        <f t="shared" si="1964"/>
        <v>-5159</v>
      </c>
      <c r="I550" s="471">
        <f t="shared" si="1964"/>
        <v>-4216</v>
      </c>
      <c r="J550" s="471">
        <f t="shared" si="1964"/>
        <v>-4440</v>
      </c>
      <c r="K550" s="471">
        <f t="shared" si="1964"/>
        <v>-4480</v>
      </c>
      <c r="L550" s="471">
        <f t="shared" si="1964"/>
        <v>-5175</v>
      </c>
      <c r="M550" s="471">
        <f t="shared" si="1964"/>
        <v>-4968</v>
      </c>
      <c r="N550" s="471">
        <f t="shared" si="1964"/>
        <v>-5460</v>
      </c>
      <c r="O550" s="471">
        <f t="shared" si="1964"/>
        <v>-5214</v>
      </c>
      <c r="P550" s="471">
        <f t="shared" si="1964"/>
        <v>-5254</v>
      </c>
      <c r="Q550" s="471">
        <f t="shared" si="1964"/>
        <v>-5325</v>
      </c>
      <c r="R550" s="471">
        <f t="shared" si="1964"/>
        <v>-5382</v>
      </c>
      <c r="S550" s="471">
        <f t="shared" si="1964"/>
        <v>-5475</v>
      </c>
      <c r="T550" s="471">
        <f t="shared" si="1964"/>
        <v>-5624</v>
      </c>
      <c r="U550" s="471">
        <f t="shared" si="1964"/>
        <v>-4416</v>
      </c>
      <c r="V550" s="471">
        <f t="shared" si="1964"/>
        <v>-6097</v>
      </c>
      <c r="W550" s="471">
        <f t="shared" si="1964"/>
        <v>-5325</v>
      </c>
      <c r="X550" s="471">
        <f t="shared" si="1964"/>
        <v>-5092</v>
      </c>
      <c r="Y550" s="471">
        <f t="shared" si="1964"/>
        <v>-4928</v>
      </c>
      <c r="Z550" s="471">
        <f t="shared" si="1964"/>
        <v>-5340</v>
      </c>
      <c r="AA550" s="471">
        <f t="shared" si="1964"/>
        <v>-6204</v>
      </c>
      <c r="AB550" s="471">
        <f t="shared" si="1964"/>
        <v>-5445</v>
      </c>
      <c r="AC550" s="471">
        <f t="shared" si="1964"/>
        <v>-4720</v>
      </c>
      <c r="AD550" s="471">
        <f>-AD593</f>
        <v>-7571.8945161646261</v>
      </c>
      <c r="AE550" s="471">
        <f t="shared" ref="AE550:CD550" si="1965">-AE593</f>
        <v>-8094.8631396523933</v>
      </c>
      <c r="AF550" s="471">
        <f t="shared" si="1965"/>
        <v>-7128.3123170073322</v>
      </c>
      <c r="AG550" s="471">
        <f t="shared" si="1965"/>
        <v>-6161.7614943622702</v>
      </c>
      <c r="AH550" s="471">
        <f t="shared" si="1965"/>
        <v>-7885.0198689465578</v>
      </c>
      <c r="AI550" s="471">
        <f t="shared" si="1965"/>
        <v>-6662.4588685667131</v>
      </c>
      <c r="AJ550" s="471">
        <f t="shared" si="1965"/>
        <v>-5866.9413917229267</v>
      </c>
      <c r="AK550" s="471">
        <f t="shared" si="1965"/>
        <v>-5071.4239148791403</v>
      </c>
      <c r="AL550" s="471">
        <f t="shared" si="1965"/>
        <v>-6489.7478374098382</v>
      </c>
      <c r="AM550" s="471">
        <f t="shared" si="1965"/>
        <v>-8166.4685723690582</v>
      </c>
      <c r="AN550" s="471">
        <f t="shared" si="1965"/>
        <v>-7191.3678473100672</v>
      </c>
      <c r="AO550" s="471">
        <f t="shared" si="1965"/>
        <v>-6216.2671222510744</v>
      </c>
      <c r="AP550" s="471">
        <f t="shared" si="1965"/>
        <v>-7954.7690728496727</v>
      </c>
      <c r="AQ550" s="471">
        <f t="shared" si="1965"/>
        <v>-10637.413183191982</v>
      </c>
      <c r="AR550" s="471">
        <f t="shared" si="1965"/>
        <v>-9367.2742956466736</v>
      </c>
      <c r="AS550" s="471">
        <f t="shared" si="1965"/>
        <v>-8097.1354081013615</v>
      </c>
      <c r="AT550" s="471">
        <f t="shared" si="1965"/>
        <v>-10361.659345764383</v>
      </c>
      <c r="AU550" s="471">
        <f t="shared" si="1965"/>
        <v>-11770.094585857662</v>
      </c>
      <c r="AV550" s="471">
        <f t="shared" si="1965"/>
        <v>-10364.710157695554</v>
      </c>
      <c r="AW550" s="471">
        <f t="shared" si="1965"/>
        <v>-8959.3257295334442</v>
      </c>
      <c r="AX550" s="471">
        <f t="shared" si="1965"/>
        <v>-11464.978229743519</v>
      </c>
      <c r="AY550" s="471">
        <f t="shared" si="1965"/>
        <v>-11794.12034513962</v>
      </c>
      <c r="AZ550" s="471">
        <f t="shared" si="1965"/>
        <v>-10385.867169600559</v>
      </c>
      <c r="BA550" s="471">
        <f t="shared" si="1965"/>
        <v>-8977.6139940615012</v>
      </c>
      <c r="BB550" s="471">
        <f t="shared" si="1965"/>
        <v>-11488.381168871269</v>
      </c>
      <c r="BC550" s="471">
        <f t="shared" si="1965"/>
        <v>-10731.634663626195</v>
      </c>
      <c r="BD550" s="471">
        <f t="shared" si="1965"/>
        <v>-9450.2454500588883</v>
      </c>
      <c r="BE550" s="471">
        <f t="shared" si="1965"/>
        <v>-8168.8562364915815</v>
      </c>
      <c r="BF550" s="471">
        <f t="shared" si="1965"/>
        <v>-10453.438321206977</v>
      </c>
      <c r="BG550" s="471">
        <f t="shared" si="1965"/>
        <v>-12401.543873124512</v>
      </c>
      <c r="BH550" s="471">
        <f t="shared" si="1965"/>
        <v>-10920.762515139497</v>
      </c>
      <c r="BI550" s="471">
        <f t="shared" si="1965"/>
        <v>-9439.9811571544797</v>
      </c>
      <c r="BJ550" s="471">
        <f t="shared" si="1965"/>
        <v>-12080.05844671987</v>
      </c>
      <c r="BK550" s="471">
        <f t="shared" si="1965"/>
        <v>-8900.7409729985357</v>
      </c>
      <c r="BL550" s="471">
        <f t="shared" si="1965"/>
        <v>-7837.9659314464725</v>
      </c>
      <c r="BM550" s="471">
        <f t="shared" si="1965"/>
        <v>-6775.1908898944084</v>
      </c>
      <c r="BN550" s="471">
        <f t="shared" si="1965"/>
        <v>-8670.0069179247312</v>
      </c>
      <c r="BO550" s="471">
        <f t="shared" si="1965"/>
        <v>-4635.8118822442157</v>
      </c>
      <c r="BP550" s="471">
        <f t="shared" si="1965"/>
        <v>-4082.282105259831</v>
      </c>
      <c r="BQ550" s="471">
        <f t="shared" si="1965"/>
        <v>-3528.7523282754473</v>
      </c>
      <c r="BR550" s="471">
        <f t="shared" si="1965"/>
        <v>-4515.6376543462893</v>
      </c>
      <c r="BS550" s="471">
        <f t="shared" si="1965"/>
        <v>-7781.1049086386774</v>
      </c>
      <c r="BT550" s="471">
        <f t="shared" si="1965"/>
        <v>-6852.017755368387</v>
      </c>
      <c r="BU550" s="471">
        <f t="shared" si="1965"/>
        <v>-5922.9306020980985</v>
      </c>
      <c r="BV550" s="471">
        <f t="shared" si="1965"/>
        <v>-7579.3951977313118</v>
      </c>
      <c r="BW550" s="471">
        <f t="shared" si="1965"/>
        <v>-7813.2780169840689</v>
      </c>
      <c r="BX550" s="471">
        <f t="shared" si="1965"/>
        <v>-6880.34929853821</v>
      </c>
      <c r="BY550" s="471">
        <f t="shared" si="1965"/>
        <v>-5947.420580092351</v>
      </c>
      <c r="BZ550" s="471">
        <f t="shared" si="1965"/>
        <v>-7610.7342820583226</v>
      </c>
      <c r="CA550" s="471">
        <f t="shared" si="1965"/>
        <v>-558.83678211024517</v>
      </c>
      <c r="CB550" s="471">
        <f t="shared" si="1965"/>
        <v>-492.11000215678308</v>
      </c>
      <c r="CC550" s="471">
        <f t="shared" si="1965"/>
        <v>-425.383222203321</v>
      </c>
      <c r="CD550" s="471">
        <f t="shared" si="1965"/>
        <v>-544.35004698876992</v>
      </c>
    </row>
    <row r="551" spans="1:82" s="5" customFormat="1" x14ac:dyDescent="0.35">
      <c r="A551" s="5" t="s">
        <v>354</v>
      </c>
      <c r="B551" s="452" t="s">
        <v>144</v>
      </c>
      <c r="C551" s="451">
        <f>-C687*1000</f>
        <v>-17000</v>
      </c>
      <c r="D551" s="451">
        <f t="shared" ref="D551:AC551" si="1966">-D687*1000</f>
        <v>-12800</v>
      </c>
      <c r="E551" s="451">
        <f t="shared" si="1966"/>
        <v>-22900</v>
      </c>
      <c r="F551" s="451">
        <f t="shared" si="1966"/>
        <v>-18400</v>
      </c>
      <c r="G551" s="451">
        <f t="shared" si="1966"/>
        <v>-21500</v>
      </c>
      <c r="H551" s="451">
        <f t="shared" si="1966"/>
        <v>-22600</v>
      </c>
      <c r="I551" s="451">
        <f t="shared" si="1966"/>
        <v>-21200</v>
      </c>
      <c r="J551" s="451">
        <f t="shared" si="1966"/>
        <v>-21200</v>
      </c>
      <c r="K551" s="451">
        <f t="shared" si="1966"/>
        <v>-24900</v>
      </c>
      <c r="L551" s="451">
        <f t="shared" si="1966"/>
        <v>-26300</v>
      </c>
      <c r="M551" s="451">
        <f t="shared" si="1966"/>
        <v>-21700</v>
      </c>
      <c r="N551" s="451">
        <f t="shared" si="1966"/>
        <v>-22900</v>
      </c>
      <c r="O551" s="451">
        <f t="shared" si="1966"/>
        <v>-21800</v>
      </c>
      <c r="P551" s="451">
        <f t="shared" si="1966"/>
        <v>-21600</v>
      </c>
      <c r="Q551" s="451">
        <f t="shared" si="1966"/>
        <v>-20000</v>
      </c>
      <c r="R551" s="451">
        <f t="shared" si="1966"/>
        <v>-20400</v>
      </c>
      <c r="S551" s="451">
        <f t="shared" si="1966"/>
        <v>-18100</v>
      </c>
      <c r="T551" s="451">
        <f t="shared" si="1966"/>
        <v>-22500</v>
      </c>
      <c r="U551" s="451">
        <f t="shared" si="1966"/>
        <v>-19800</v>
      </c>
      <c r="V551" s="451">
        <f t="shared" si="1966"/>
        <v>-22300</v>
      </c>
      <c r="W551" s="451">
        <f t="shared" si="1966"/>
        <v>-17500</v>
      </c>
      <c r="X551" s="451">
        <f t="shared" si="1966"/>
        <v>-17000</v>
      </c>
      <c r="Y551" s="451">
        <f t="shared" si="1966"/>
        <v>-17400</v>
      </c>
      <c r="Z551" s="451">
        <f t="shared" si="1966"/>
        <v>-18700</v>
      </c>
      <c r="AA551" s="451">
        <f t="shared" si="1966"/>
        <v>-20700</v>
      </c>
      <c r="AB551" s="451">
        <f t="shared" si="1966"/>
        <v>-16900</v>
      </c>
      <c r="AC551" s="451">
        <f t="shared" si="1966"/>
        <v>-13900</v>
      </c>
      <c r="AD551" s="451">
        <f t="shared" ref="AD551:BI551" si="1967">AD532/1000*-AD648</f>
        <v>-17787.409700722397</v>
      </c>
      <c r="AE551" s="451">
        <f t="shared" si="1967"/>
        <v>-18837.698942718518</v>
      </c>
      <c r="AF551" s="451">
        <f t="shared" si="1967"/>
        <v>-16588.421457020784</v>
      </c>
      <c r="AG551" s="451">
        <f t="shared" si="1967"/>
        <v>-14339.143971323052</v>
      </c>
      <c r="AH551" s="451">
        <f t="shared" si="1967"/>
        <v>-18349.368962270983</v>
      </c>
      <c r="AI551" s="451">
        <f t="shared" si="1967"/>
        <v>-15870.982021954991</v>
      </c>
      <c r="AJ551" s="451">
        <f t="shared" si="1967"/>
        <v>-13975.939392467828</v>
      </c>
      <c r="AK551" s="451">
        <f t="shared" si="1967"/>
        <v>-12080.896762980667</v>
      </c>
      <c r="AL551" s="451">
        <f t="shared" si="1967"/>
        <v>-15459.558293184751</v>
      </c>
      <c r="AM551" s="451">
        <f t="shared" si="1967"/>
        <v>-20701.441481472015</v>
      </c>
      <c r="AN551" s="451">
        <f t="shared" si="1967"/>
        <v>-18229.627573236554</v>
      </c>
      <c r="AO551" s="451">
        <f t="shared" si="1967"/>
        <v>-15757.813665001087</v>
      </c>
      <c r="AP551" s="451">
        <f t="shared" si="1967"/>
        <v>-20164.797672447206</v>
      </c>
      <c r="AQ551" s="451">
        <f t="shared" si="1967"/>
        <v>-27608.278669495168</v>
      </c>
      <c r="AR551" s="451">
        <f t="shared" si="1967"/>
        <v>-24311.767783585299</v>
      </c>
      <c r="AS551" s="451">
        <f t="shared" si="1967"/>
        <v>-21015.25689767543</v>
      </c>
      <c r="AT551" s="451">
        <f t="shared" si="1967"/>
        <v>-26892.588806106847</v>
      </c>
      <c r="AU551" s="451">
        <f t="shared" si="1967"/>
        <v>-29836.387924754956</v>
      </c>
      <c r="AV551" s="451">
        <f t="shared" si="1967"/>
        <v>-26273.834142694661</v>
      </c>
      <c r="AW551" s="451">
        <f t="shared" si="1967"/>
        <v>-22711.28036063437</v>
      </c>
      <c r="AX551" s="451">
        <f t="shared" si="1967"/>
        <v>-29062.938748386601</v>
      </c>
      <c r="AY551" s="451">
        <f t="shared" si="1967"/>
        <v>-29897.291587753934</v>
      </c>
      <c r="AZ551" s="451">
        <f t="shared" si="1967"/>
        <v>-26327.465726529586</v>
      </c>
      <c r="BA551" s="451">
        <f t="shared" si="1967"/>
        <v>-22757.639865305238</v>
      </c>
      <c r="BB551" s="451">
        <f t="shared" si="1967"/>
        <v>-29122.263604724962</v>
      </c>
      <c r="BC551" s="451">
        <f t="shared" si="1967"/>
        <v>-27203.962768100941</v>
      </c>
      <c r="BD551" s="451">
        <f t="shared" si="1967"/>
        <v>-23955.728407730679</v>
      </c>
      <c r="BE551" s="451">
        <f t="shared" si="1967"/>
        <v>-20707.494047360418</v>
      </c>
      <c r="BF551" s="451">
        <f t="shared" si="1967"/>
        <v>-26498.753992494239</v>
      </c>
      <c r="BG551" s="451">
        <f t="shared" si="1967"/>
        <v>-31437.068849812356</v>
      </c>
      <c r="BH551" s="451">
        <f t="shared" si="1967"/>
        <v>-27683.388987148195</v>
      </c>
      <c r="BI551" s="451">
        <f t="shared" si="1967"/>
        <v>-23929.70912448403</v>
      </c>
      <c r="BJ551" s="451">
        <f t="shared" ref="BJ551:CD551" si="1968">BJ532/1000*-BJ648</f>
        <v>-30622.125195418161</v>
      </c>
      <c r="BK551" s="451">
        <f t="shared" si="1968"/>
        <v>-22562.77199396813</v>
      </c>
      <c r="BL551" s="451">
        <f t="shared" si="1968"/>
        <v>-19868.709666330145</v>
      </c>
      <c r="BM551" s="451">
        <f t="shared" si="1968"/>
        <v>-17174.647338692161</v>
      </c>
      <c r="BN551" s="451">
        <f t="shared" si="1968"/>
        <v>-21977.876883362514</v>
      </c>
      <c r="BO551" s="451">
        <f t="shared" si="1968"/>
        <v>-11751.46730180232</v>
      </c>
      <c r="BP551" s="451">
        <f t="shared" si="1968"/>
        <v>-10348.30702696025</v>
      </c>
      <c r="BQ551" s="451">
        <f t="shared" si="1968"/>
        <v>-8945.1467521181839</v>
      </c>
      <c r="BR551" s="451">
        <f t="shared" si="1968"/>
        <v>-11446.833821080027</v>
      </c>
      <c r="BS551" s="451">
        <f t="shared" si="1968"/>
        <v>-19724.570847230923</v>
      </c>
      <c r="BT551" s="451">
        <f t="shared" si="1968"/>
        <v>-17369.398208755585</v>
      </c>
      <c r="BU551" s="451">
        <f t="shared" si="1968"/>
        <v>-15014.225570280254</v>
      </c>
      <c r="BV551" s="451">
        <f t="shared" si="1968"/>
        <v>-19213.250471772459</v>
      </c>
      <c r="BW551" s="451">
        <f t="shared" si="1968"/>
        <v>-19806.127485058765</v>
      </c>
      <c r="BX551" s="451">
        <f t="shared" si="1968"/>
        <v>-17441.216740574138</v>
      </c>
      <c r="BY551" s="451">
        <f t="shared" si="1968"/>
        <v>-15076.305996089508</v>
      </c>
      <c r="BZ551" s="451">
        <f t="shared" si="1968"/>
        <v>-19292.692915532498</v>
      </c>
      <c r="CA551" s="451">
        <f t="shared" si="1968"/>
        <v>-1416.6131712906758</v>
      </c>
      <c r="CB551" s="451">
        <f t="shared" si="1968"/>
        <v>-1247.4653299425354</v>
      </c>
      <c r="CC551" s="451">
        <f t="shared" si="1968"/>
        <v>-1078.3174885943949</v>
      </c>
      <c r="CD551" s="451">
        <f t="shared" si="1968"/>
        <v>-1379.8902846821979</v>
      </c>
    </row>
    <row r="552" spans="1:82" s="5" customFormat="1" x14ac:dyDescent="0.35">
      <c r="A552" s="5" t="s">
        <v>354</v>
      </c>
      <c r="B552" s="255" t="s">
        <v>368</v>
      </c>
      <c r="C552" s="453">
        <f>C547+C548</f>
        <v>41000</v>
      </c>
      <c r="D552" s="453">
        <f t="shared" ref="D552:AC552" si="1969">D547+D548</f>
        <v>25800</v>
      </c>
      <c r="E552" s="453">
        <f t="shared" si="1969"/>
        <v>31100</v>
      </c>
      <c r="F552" s="453">
        <f t="shared" si="1969"/>
        <v>40200</v>
      </c>
      <c r="G552" s="453">
        <f t="shared" si="1969"/>
        <v>33600</v>
      </c>
      <c r="H552" s="453">
        <f t="shared" si="1969"/>
        <v>25900</v>
      </c>
      <c r="I552" s="453">
        <f t="shared" si="1969"/>
        <v>20300</v>
      </c>
      <c r="J552" s="453">
        <f t="shared" si="1969"/>
        <v>11900</v>
      </c>
      <c r="K552" s="453">
        <f t="shared" si="1969"/>
        <v>25800</v>
      </c>
      <c r="L552" s="453">
        <f t="shared" si="1969"/>
        <v>35400</v>
      </c>
      <c r="M552" s="453">
        <f t="shared" si="1969"/>
        <v>38800</v>
      </c>
      <c r="N552" s="453">
        <f t="shared" si="1969"/>
        <v>40500</v>
      </c>
      <c r="O552" s="453">
        <f t="shared" si="1969"/>
        <v>39800</v>
      </c>
      <c r="P552" s="453">
        <f t="shared" si="1969"/>
        <v>35500</v>
      </c>
      <c r="Q552" s="453">
        <f t="shared" si="1969"/>
        <v>39600</v>
      </c>
      <c r="R552" s="453">
        <f t="shared" si="1969"/>
        <v>39700</v>
      </c>
      <c r="S552" s="453">
        <f t="shared" si="1969"/>
        <v>39300</v>
      </c>
      <c r="T552" s="453">
        <f t="shared" si="1969"/>
        <v>33100</v>
      </c>
      <c r="U552" s="453">
        <f t="shared" si="1969"/>
        <v>18400</v>
      </c>
      <c r="V552" s="453">
        <f t="shared" si="1969"/>
        <v>34500</v>
      </c>
      <c r="W552" s="453">
        <f t="shared" si="1969"/>
        <v>29600</v>
      </c>
      <c r="X552" s="453">
        <f t="shared" si="1969"/>
        <v>24500</v>
      </c>
      <c r="Y552" s="453">
        <f t="shared" si="1969"/>
        <v>20300</v>
      </c>
      <c r="Z552" s="453">
        <f t="shared" si="1969"/>
        <v>22300</v>
      </c>
      <c r="AA552" s="453">
        <f t="shared" si="1969"/>
        <v>32400</v>
      </c>
      <c r="AB552" s="453">
        <f t="shared" si="1969"/>
        <v>41800</v>
      </c>
      <c r="AC552" s="453">
        <f t="shared" si="1969"/>
        <v>34300</v>
      </c>
      <c r="AD552" s="453">
        <f t="shared" ref="AD552:CD552" si="1970">AD547+AD548</f>
        <v>53728.710526315816</v>
      </c>
      <c r="AE552" s="453">
        <f t="shared" si="1970"/>
        <v>57764.230978567255</v>
      </c>
      <c r="AF552" s="453">
        <f t="shared" si="1970"/>
        <v>50545.038488029917</v>
      </c>
      <c r="AG552" s="453">
        <f t="shared" si="1970"/>
        <v>43411.768565692648</v>
      </c>
      <c r="AH552" s="453">
        <f t="shared" si="1970"/>
        <v>55193.007404462929</v>
      </c>
      <c r="AI552" s="453">
        <f t="shared" si="1970"/>
        <v>44877.950549037021</v>
      </c>
      <c r="AJ552" s="453">
        <f t="shared" si="1970"/>
        <v>39242.65894032966</v>
      </c>
      <c r="AK552" s="453">
        <f t="shared" si="1970"/>
        <v>33681.216812078383</v>
      </c>
      <c r="AL552" s="453">
        <f t="shared" si="1970"/>
        <v>42791.659283723995</v>
      </c>
      <c r="AM552" s="453">
        <f t="shared" si="1970"/>
        <v>48416.004561211783</v>
      </c>
      <c r="AN552" s="453">
        <f t="shared" si="1970"/>
        <v>42266.760229356049</v>
      </c>
      <c r="AO552" s="453">
        <f t="shared" si="1970"/>
        <v>36215.783074279767</v>
      </c>
      <c r="AP552" s="453">
        <f t="shared" si="1970"/>
        <v>45932.84088765613</v>
      </c>
      <c r="AQ552" s="453">
        <f t="shared" si="1970"/>
        <v>58219.552174780765</v>
      </c>
      <c r="AR552" s="453">
        <f t="shared" si="1970"/>
        <v>50766.983362982122</v>
      </c>
      <c r="AS552" s="453">
        <f t="shared" si="1970"/>
        <v>43448.108413101785</v>
      </c>
      <c r="AT552" s="453">
        <f t="shared" si="1970"/>
        <v>55039.51291823131</v>
      </c>
      <c r="AU552" s="453">
        <f t="shared" si="1970"/>
        <v>64873.92631214943</v>
      </c>
      <c r="AV552" s="453">
        <f t="shared" si="1970"/>
        <v>56575.4643209606</v>
      </c>
      <c r="AW552" s="453">
        <f t="shared" si="1970"/>
        <v>48424.397288829859</v>
      </c>
      <c r="AX552" s="453">
        <f t="shared" si="1970"/>
        <v>61350.158827972264</v>
      </c>
      <c r="AY552" s="453">
        <f t="shared" si="1970"/>
        <v>62473.461226437023</v>
      </c>
      <c r="AZ552" s="453">
        <f t="shared" si="1970"/>
        <v>54449.342229481612</v>
      </c>
      <c r="BA552" s="453">
        <f t="shared" si="1970"/>
        <v>46575.895207125533</v>
      </c>
      <c r="BB552" s="453">
        <f t="shared" si="1970"/>
        <v>58970.967178604464</v>
      </c>
      <c r="BC552" s="453">
        <f t="shared" si="1970"/>
        <v>54494.321665849799</v>
      </c>
      <c r="BD552" s="453">
        <f t="shared" si="1970"/>
        <v>47463.446355687571</v>
      </c>
      <c r="BE552" s="453">
        <f t="shared" si="1970"/>
        <v>40572.432181571217</v>
      </c>
      <c r="BF552" s="453">
        <f t="shared" si="1970"/>
        <v>51333.777321162313</v>
      </c>
      <c r="BG552" s="453">
        <f t="shared" si="1970"/>
        <v>60202.222221754171</v>
      </c>
      <c r="BH552" s="453">
        <f t="shared" si="1970"/>
        <v>52396.050781553917</v>
      </c>
      <c r="BI552" s="453">
        <f t="shared" si="1970"/>
        <v>44754.76055404947</v>
      </c>
      <c r="BJ552" s="453">
        <f t="shared" si="1970"/>
        <v>56581.028370967717</v>
      </c>
      <c r="BK552" s="453">
        <f t="shared" si="1970"/>
        <v>41178.468424865598</v>
      </c>
      <c r="BL552" s="453">
        <f t="shared" si="1970"/>
        <v>35809.26493748065</v>
      </c>
      <c r="BM552" s="453">
        <f t="shared" si="1970"/>
        <v>30560.783285182624</v>
      </c>
      <c r="BN552" s="453">
        <f t="shared" si="1970"/>
        <v>38602.300827239917</v>
      </c>
      <c r="BO552" s="453">
        <f t="shared" si="1970"/>
        <v>20368.877257799133</v>
      </c>
      <c r="BP552" s="453">
        <f t="shared" si="1970"/>
        <v>17696.414243625302</v>
      </c>
      <c r="BQ552" s="453">
        <f t="shared" si="1970"/>
        <v>15088.094295782066</v>
      </c>
      <c r="BR552" s="453">
        <f t="shared" si="1970"/>
        <v>19039.239112513846</v>
      </c>
      <c r="BS552" s="453">
        <f t="shared" si="1970"/>
        <v>32342.351364574322</v>
      </c>
      <c r="BT552" s="453">
        <f t="shared" si="1970"/>
        <v>28069.012742510895</v>
      </c>
      <c r="BU552" s="453">
        <f t="shared" si="1970"/>
        <v>23905.506256701497</v>
      </c>
      <c r="BV552" s="453">
        <f t="shared" si="1970"/>
        <v>30131.334452846597</v>
      </c>
      <c r="BW552" s="453">
        <f t="shared" si="1970"/>
        <v>31061.1185933792</v>
      </c>
      <c r="BX552" s="453">
        <f t="shared" si="1970"/>
        <v>27352.328313572725</v>
      </c>
      <c r="BY552" s="453">
        <f t="shared" si="1970"/>
        <v>23643.538033766265</v>
      </c>
      <c r="BZ552" s="453">
        <f t="shared" si="1970"/>
        <v>30255.920703684373</v>
      </c>
      <c r="CA552" s="453">
        <f t="shared" si="1970"/>
        <v>2221.6149899871325</v>
      </c>
      <c r="CB552" s="453">
        <f t="shared" si="1970"/>
        <v>1956.3475284961323</v>
      </c>
      <c r="CC552" s="453">
        <f t="shared" si="1970"/>
        <v>1691.0800670051312</v>
      </c>
      <c r="CD552" s="453">
        <f t="shared" si="1970"/>
        <v>2164.0240279528998</v>
      </c>
    </row>
    <row r="553" spans="1:82" s="5" customFormat="1" x14ac:dyDescent="0.35">
      <c r="A553" s="5" t="s">
        <v>354</v>
      </c>
      <c r="B553" s="454" t="s">
        <v>369</v>
      </c>
      <c r="C553" s="455">
        <f>C552+C551</f>
        <v>24000</v>
      </c>
      <c r="D553" s="455">
        <f t="shared" ref="D553:AC553" si="1971">D552+D551</f>
        <v>13000</v>
      </c>
      <c r="E553" s="455">
        <f t="shared" si="1971"/>
        <v>8200</v>
      </c>
      <c r="F553" s="455">
        <f t="shared" si="1971"/>
        <v>21800</v>
      </c>
      <c r="G553" s="455">
        <f t="shared" si="1971"/>
        <v>12100</v>
      </c>
      <c r="H553" s="455">
        <f t="shared" si="1971"/>
        <v>3300</v>
      </c>
      <c r="I553" s="455">
        <f t="shared" si="1971"/>
        <v>-900</v>
      </c>
      <c r="J553" s="455">
        <f t="shared" si="1971"/>
        <v>-9300</v>
      </c>
      <c r="K553" s="455">
        <f t="shared" si="1971"/>
        <v>900</v>
      </c>
      <c r="L553" s="455">
        <f t="shared" si="1971"/>
        <v>9100</v>
      </c>
      <c r="M553" s="455">
        <f t="shared" si="1971"/>
        <v>17100</v>
      </c>
      <c r="N553" s="455">
        <f t="shared" si="1971"/>
        <v>17600</v>
      </c>
      <c r="O553" s="455">
        <f t="shared" si="1971"/>
        <v>18000</v>
      </c>
      <c r="P553" s="455">
        <f t="shared" si="1971"/>
        <v>13900</v>
      </c>
      <c r="Q553" s="455">
        <f t="shared" si="1971"/>
        <v>19600</v>
      </c>
      <c r="R553" s="455">
        <f t="shared" si="1971"/>
        <v>19300</v>
      </c>
      <c r="S553" s="455">
        <f t="shared" si="1971"/>
        <v>21200</v>
      </c>
      <c r="T553" s="455">
        <f t="shared" si="1971"/>
        <v>10600</v>
      </c>
      <c r="U553" s="455">
        <f t="shared" si="1971"/>
        <v>-1400</v>
      </c>
      <c r="V553" s="455">
        <f t="shared" si="1971"/>
        <v>12200</v>
      </c>
      <c r="W553" s="455">
        <f t="shared" si="1971"/>
        <v>12100</v>
      </c>
      <c r="X553" s="455">
        <f t="shared" si="1971"/>
        <v>7500</v>
      </c>
      <c r="Y553" s="455">
        <f t="shared" si="1971"/>
        <v>2900</v>
      </c>
      <c r="Z553" s="455">
        <f t="shared" si="1971"/>
        <v>3600</v>
      </c>
      <c r="AA553" s="455">
        <f t="shared" si="1971"/>
        <v>11700</v>
      </c>
      <c r="AB553" s="455">
        <f t="shared" si="1971"/>
        <v>24900</v>
      </c>
      <c r="AC553" s="455">
        <f t="shared" si="1971"/>
        <v>20400</v>
      </c>
      <c r="AD553" s="455">
        <f t="shared" ref="AD553:CD553" si="1972">AD552+AD551</f>
        <v>35941.300825593418</v>
      </c>
      <c r="AE553" s="455">
        <f t="shared" si="1972"/>
        <v>38926.532035848737</v>
      </c>
      <c r="AF553" s="455">
        <f t="shared" si="1972"/>
        <v>33956.617031009133</v>
      </c>
      <c r="AG553" s="455">
        <f t="shared" si="1972"/>
        <v>29072.624594369598</v>
      </c>
      <c r="AH553" s="455">
        <f t="shared" si="1972"/>
        <v>36843.63844219195</v>
      </c>
      <c r="AI553" s="455">
        <f t="shared" si="1972"/>
        <v>29006.96852708203</v>
      </c>
      <c r="AJ553" s="455">
        <f t="shared" si="1972"/>
        <v>25266.719547861831</v>
      </c>
      <c r="AK553" s="455">
        <f t="shared" si="1972"/>
        <v>21600.320049097718</v>
      </c>
      <c r="AL553" s="455">
        <f t="shared" si="1972"/>
        <v>27332.100990539242</v>
      </c>
      <c r="AM553" s="455">
        <f t="shared" si="1972"/>
        <v>27714.563079739768</v>
      </c>
      <c r="AN553" s="455">
        <f t="shared" si="1972"/>
        <v>24037.132656119495</v>
      </c>
      <c r="AO553" s="455">
        <f t="shared" si="1972"/>
        <v>20457.969409278681</v>
      </c>
      <c r="AP553" s="455">
        <f t="shared" si="1972"/>
        <v>25768.043215208923</v>
      </c>
      <c r="AQ553" s="455">
        <f t="shared" si="1972"/>
        <v>30611.273505285597</v>
      </c>
      <c r="AR553" s="455">
        <f t="shared" si="1972"/>
        <v>26455.215579396823</v>
      </c>
      <c r="AS553" s="455">
        <f t="shared" si="1972"/>
        <v>22432.851515426355</v>
      </c>
      <c r="AT553" s="455">
        <f t="shared" si="1972"/>
        <v>28146.924112124463</v>
      </c>
      <c r="AU553" s="455">
        <f t="shared" si="1972"/>
        <v>35037.538387394474</v>
      </c>
      <c r="AV553" s="455">
        <f t="shared" si="1972"/>
        <v>30301.630178265939</v>
      </c>
      <c r="AW553" s="455">
        <f t="shared" si="1972"/>
        <v>25713.11692819549</v>
      </c>
      <c r="AX553" s="455">
        <f t="shared" si="1972"/>
        <v>32287.220079585662</v>
      </c>
      <c r="AY553" s="455">
        <f t="shared" si="1972"/>
        <v>32576.169638683088</v>
      </c>
      <c r="AZ553" s="455">
        <f t="shared" si="1972"/>
        <v>28121.876502952025</v>
      </c>
      <c r="BA553" s="455">
        <f t="shared" si="1972"/>
        <v>23818.255341820295</v>
      </c>
      <c r="BB553" s="455">
        <f t="shared" si="1972"/>
        <v>29848.703573879502</v>
      </c>
      <c r="BC553" s="455">
        <f t="shared" si="1972"/>
        <v>27290.358897748858</v>
      </c>
      <c r="BD553" s="455">
        <f t="shared" si="1972"/>
        <v>23507.717947956891</v>
      </c>
      <c r="BE553" s="455">
        <f t="shared" si="1972"/>
        <v>19864.938134210799</v>
      </c>
      <c r="BF553" s="455">
        <f t="shared" si="1972"/>
        <v>24835.023328668074</v>
      </c>
      <c r="BG553" s="455">
        <f t="shared" si="1972"/>
        <v>28765.153371941815</v>
      </c>
      <c r="BH553" s="455">
        <f t="shared" si="1972"/>
        <v>24712.661794405722</v>
      </c>
      <c r="BI553" s="455">
        <f t="shared" si="1972"/>
        <v>20825.051429565439</v>
      </c>
      <c r="BJ553" s="455">
        <f t="shared" si="1972"/>
        <v>25958.903175549556</v>
      </c>
      <c r="BK553" s="455">
        <f t="shared" si="1972"/>
        <v>18615.696430897468</v>
      </c>
      <c r="BL553" s="455">
        <f t="shared" si="1972"/>
        <v>15940.555271150504</v>
      </c>
      <c r="BM553" s="455">
        <f t="shared" si="1972"/>
        <v>13386.135946490464</v>
      </c>
      <c r="BN553" s="455">
        <f t="shared" si="1972"/>
        <v>16624.423943877402</v>
      </c>
      <c r="BO553" s="455">
        <f t="shared" si="1972"/>
        <v>8617.4099559968126</v>
      </c>
      <c r="BP553" s="455">
        <f t="shared" si="1972"/>
        <v>7348.107216665052</v>
      </c>
      <c r="BQ553" s="455">
        <f t="shared" si="1972"/>
        <v>6142.9475436638822</v>
      </c>
      <c r="BR553" s="455">
        <f t="shared" si="1972"/>
        <v>7592.405291433819</v>
      </c>
      <c r="BS553" s="455">
        <f t="shared" si="1972"/>
        <v>12617.780517343399</v>
      </c>
      <c r="BT553" s="455">
        <f t="shared" si="1972"/>
        <v>10699.61453375531</v>
      </c>
      <c r="BU553" s="455">
        <f t="shared" si="1972"/>
        <v>8891.2806864212434</v>
      </c>
      <c r="BV553" s="455">
        <f t="shared" si="1972"/>
        <v>10918.083981074138</v>
      </c>
      <c r="BW553" s="455">
        <f t="shared" si="1972"/>
        <v>11254.991108320435</v>
      </c>
      <c r="BX553" s="455">
        <f t="shared" si="1972"/>
        <v>9911.1115729985868</v>
      </c>
      <c r="BY553" s="455">
        <f t="shared" si="1972"/>
        <v>8567.2320376767566</v>
      </c>
      <c r="BZ553" s="455">
        <f t="shared" si="1972"/>
        <v>10963.227788151875</v>
      </c>
      <c r="CA553" s="455">
        <f t="shared" si="1972"/>
        <v>805.00181869645667</v>
      </c>
      <c r="CB553" s="455">
        <f t="shared" si="1972"/>
        <v>708.88219855359694</v>
      </c>
      <c r="CC553" s="455">
        <f t="shared" si="1972"/>
        <v>612.7625784107363</v>
      </c>
      <c r="CD553" s="455">
        <f t="shared" si="1972"/>
        <v>784.13374327070187</v>
      </c>
    </row>
    <row r="554" spans="1:82" s="5" customFormat="1" x14ac:dyDescent="0.35">
      <c r="A554" s="5" t="s">
        <v>354</v>
      </c>
      <c r="B554" s="452" t="s">
        <v>85</v>
      </c>
      <c r="C554" s="451">
        <f>-C688*1000</f>
        <v>-1200</v>
      </c>
      <c r="D554" s="451">
        <f t="shared" ref="D554:AB554" si="1973">-D688*1000</f>
        <v>-1000</v>
      </c>
      <c r="E554" s="451">
        <f t="shared" si="1973"/>
        <v>-1200</v>
      </c>
      <c r="F554" s="451">
        <f t="shared" si="1973"/>
        <v>-2000</v>
      </c>
      <c r="G554" s="451">
        <f t="shared" si="1973"/>
        <v>-1000</v>
      </c>
      <c r="H554" s="451">
        <f t="shared" si="1973"/>
        <v>-1000</v>
      </c>
      <c r="I554" s="451">
        <f t="shared" si="1973"/>
        <v>-800</v>
      </c>
      <c r="J554" s="451">
        <f t="shared" si="1973"/>
        <v>-1200</v>
      </c>
      <c r="K554" s="451">
        <f t="shared" si="1973"/>
        <v>-900</v>
      </c>
      <c r="L554" s="451">
        <f t="shared" si="1973"/>
        <v>-700</v>
      </c>
      <c r="M554" s="451">
        <f t="shared" si="1973"/>
        <v>-1200</v>
      </c>
      <c r="N554" s="451">
        <f t="shared" si="1973"/>
        <v>-4100</v>
      </c>
      <c r="O554" s="451">
        <f t="shared" si="1973"/>
        <v>-2600</v>
      </c>
      <c r="P554" s="451">
        <f t="shared" si="1973"/>
        <v>-2200</v>
      </c>
      <c r="Q554" s="451">
        <f t="shared" si="1973"/>
        <v>-100</v>
      </c>
      <c r="R554" s="451">
        <f t="shared" si="1973"/>
        <v>-99.999999999999602</v>
      </c>
      <c r="S554" s="451">
        <f t="shared" si="1973"/>
        <v>-300</v>
      </c>
      <c r="T554" s="451">
        <f t="shared" si="1973"/>
        <v>-1200</v>
      </c>
      <c r="U554" s="451">
        <f t="shared" si="1973"/>
        <v>-1000</v>
      </c>
      <c r="V554" s="451">
        <f t="shared" si="1973"/>
        <v>-2100</v>
      </c>
      <c r="W554" s="451">
        <f t="shared" si="1973"/>
        <v>-400</v>
      </c>
      <c r="X554" s="451">
        <f t="shared" si="1973"/>
        <v>-1000</v>
      </c>
      <c r="Y554" s="451">
        <f t="shared" si="1973"/>
        <v>-700</v>
      </c>
      <c r="Z554" s="451">
        <f t="shared" si="1973"/>
        <v>-1600</v>
      </c>
      <c r="AA554" s="451">
        <f t="shared" si="1973"/>
        <v>-900</v>
      </c>
      <c r="AB554" s="451">
        <f t="shared" si="1973"/>
        <v>-500</v>
      </c>
      <c r="AC554" s="451">
        <f>-AC688*1000</f>
        <v>-600</v>
      </c>
      <c r="AD554" s="481"/>
      <c r="AE554" s="481"/>
      <c r="AF554" s="481"/>
      <c r="AG554" s="481"/>
      <c r="AH554" s="481"/>
      <c r="AI554" s="481"/>
      <c r="AJ554" s="481"/>
      <c r="AK554" s="481"/>
      <c r="AL554" s="481"/>
      <c r="AM554" s="481"/>
      <c r="AN554" s="481"/>
      <c r="AO554" s="481"/>
      <c r="AP554" s="481"/>
      <c r="AQ554" s="481"/>
      <c r="AR554" s="481"/>
      <c r="AS554" s="481"/>
      <c r="AT554" s="481"/>
      <c r="AU554" s="481"/>
      <c r="AV554" s="481"/>
      <c r="AW554" s="481"/>
      <c r="AX554" s="481"/>
      <c r="AY554" s="481"/>
      <c r="AZ554" s="481"/>
      <c r="BA554" s="481"/>
      <c r="BB554" s="481"/>
      <c r="BC554" s="481"/>
      <c r="BD554" s="481"/>
      <c r="BE554" s="481"/>
      <c r="BF554" s="481"/>
      <c r="BG554" s="481"/>
      <c r="BH554" s="481"/>
      <c r="BI554" s="481"/>
      <c r="BJ554" s="481"/>
      <c r="BK554" s="481"/>
      <c r="BL554" s="481"/>
      <c r="BM554" s="481"/>
      <c r="BN554" s="481"/>
      <c r="BO554" s="481"/>
      <c r="BP554" s="481"/>
      <c r="BQ554" s="481"/>
      <c r="BR554" s="481"/>
      <c r="BS554" s="481"/>
      <c r="BT554" s="481"/>
      <c r="BU554" s="481"/>
      <c r="BV554" s="481"/>
      <c r="BW554" s="481"/>
      <c r="BX554" s="481"/>
      <c r="BY554" s="481"/>
      <c r="BZ554" s="481"/>
      <c r="CA554" s="481"/>
      <c r="CB554" s="481"/>
      <c r="CC554" s="481"/>
      <c r="CD554" s="481"/>
    </row>
    <row r="555" spans="1:82" s="5" customFormat="1" x14ac:dyDescent="0.35">
      <c r="A555" s="5" t="s">
        <v>354</v>
      </c>
      <c r="B555" s="452" t="s">
        <v>371</v>
      </c>
      <c r="C555" s="451">
        <f>-C689*1000</f>
        <v>0</v>
      </c>
      <c r="D555" s="451">
        <f t="shared" ref="D555:AB555" si="1974">-D689*1000</f>
        <v>0</v>
      </c>
      <c r="E555" s="451">
        <f t="shared" si="1974"/>
        <v>0</v>
      </c>
      <c r="F555" s="451">
        <f t="shared" si="1974"/>
        <v>0</v>
      </c>
      <c r="G555" s="451">
        <f t="shared" si="1974"/>
        <v>0</v>
      </c>
      <c r="H555" s="451">
        <f t="shared" si="1974"/>
        <v>0</v>
      </c>
      <c r="I555" s="451">
        <f t="shared" si="1974"/>
        <v>0</v>
      </c>
      <c r="J555" s="451">
        <f t="shared" si="1974"/>
        <v>-5000</v>
      </c>
      <c r="K555" s="451">
        <f t="shared" si="1974"/>
        <v>0</v>
      </c>
      <c r="L555" s="451">
        <f t="shared" si="1974"/>
        <v>0</v>
      </c>
      <c r="M555" s="451">
        <f t="shared" si="1974"/>
        <v>0</v>
      </c>
      <c r="N555" s="451">
        <f t="shared" si="1974"/>
        <v>0</v>
      </c>
      <c r="O555" s="451">
        <f t="shared" si="1974"/>
        <v>0</v>
      </c>
      <c r="P555" s="451">
        <f t="shared" si="1974"/>
        <v>116000</v>
      </c>
      <c r="Q555" s="451">
        <f t="shared" si="1974"/>
        <v>0</v>
      </c>
      <c r="R555" s="451">
        <f t="shared" si="1974"/>
        <v>0</v>
      </c>
      <c r="S555" s="451">
        <f t="shared" si="1974"/>
        <v>0</v>
      </c>
      <c r="T555" s="451">
        <f t="shared" si="1974"/>
        <v>0</v>
      </c>
      <c r="U555" s="451">
        <f t="shared" si="1974"/>
        <v>0</v>
      </c>
      <c r="V555" s="451">
        <f t="shared" si="1974"/>
        <v>0</v>
      </c>
      <c r="W555" s="451">
        <f t="shared" si="1974"/>
        <v>0</v>
      </c>
      <c r="X555" s="451">
        <f t="shared" si="1974"/>
        <v>0</v>
      </c>
      <c r="Y555" s="451">
        <f t="shared" si="1974"/>
        <v>0</v>
      </c>
      <c r="Z555" s="451">
        <f t="shared" si="1974"/>
        <v>0</v>
      </c>
      <c r="AA555" s="451">
        <f t="shared" si="1974"/>
        <v>0</v>
      </c>
      <c r="AB555" s="451">
        <f t="shared" si="1974"/>
        <v>0</v>
      </c>
      <c r="AC555" s="451">
        <f>-AC689*1000</f>
        <v>0</v>
      </c>
      <c r="AD555" s="481"/>
      <c r="AE555" s="481"/>
      <c r="AF555" s="481"/>
      <c r="AG555" s="481"/>
      <c r="AH555" s="481"/>
      <c r="AI555" s="481"/>
      <c r="AJ555" s="481"/>
      <c r="AK555" s="481"/>
      <c r="AL555" s="481"/>
      <c r="AM555" s="481"/>
      <c r="AN555" s="481"/>
      <c r="AO555" s="481"/>
      <c r="AP555" s="481"/>
      <c r="AQ555" s="481"/>
      <c r="AR555" s="481"/>
      <c r="AS555" s="481"/>
      <c r="AT555" s="481"/>
      <c r="AU555" s="481"/>
      <c r="AV555" s="481"/>
      <c r="AW555" s="481"/>
      <c r="AX555" s="481"/>
      <c r="AY555" s="481"/>
      <c r="AZ555" s="481"/>
      <c r="BA555" s="481"/>
      <c r="BB555" s="481"/>
      <c r="BC555" s="481"/>
      <c r="BD555" s="481"/>
      <c r="BE555" s="481"/>
      <c r="BF555" s="481"/>
      <c r="BG555" s="481"/>
      <c r="BH555" s="481"/>
      <c r="BI555" s="481"/>
      <c r="BJ555" s="481"/>
      <c r="BK555" s="481"/>
      <c r="BL555" s="481"/>
      <c r="BM555" s="481"/>
      <c r="BN555" s="481"/>
      <c r="BO555" s="481"/>
      <c r="BP555" s="481"/>
      <c r="BQ555" s="481"/>
      <c r="BR555" s="481"/>
      <c r="BS555" s="481"/>
      <c r="BT555" s="481"/>
      <c r="BU555" s="481"/>
      <c r="BV555" s="481"/>
      <c r="BW555" s="481"/>
      <c r="BX555" s="481"/>
      <c r="BY555" s="481"/>
      <c r="BZ555" s="481"/>
      <c r="CA555" s="481"/>
      <c r="CB555" s="481"/>
      <c r="CC555" s="481"/>
      <c r="CD555" s="481"/>
    </row>
    <row r="556" spans="1:82" s="5" customFormat="1" x14ac:dyDescent="0.35">
      <c r="A556" s="5" t="s">
        <v>354</v>
      </c>
      <c r="B556" s="452" t="s">
        <v>362</v>
      </c>
      <c r="C556" s="451">
        <f>-C690*1000</f>
        <v>-600</v>
      </c>
      <c r="D556" s="451">
        <f t="shared" ref="D556:AC556" si="1975">-D690*1000</f>
        <v>-1800</v>
      </c>
      <c r="E556" s="451">
        <f t="shared" si="1975"/>
        <v>-600</v>
      </c>
      <c r="F556" s="451">
        <f t="shared" si="1975"/>
        <v>-400</v>
      </c>
      <c r="G556" s="451">
        <f t="shared" si="1975"/>
        <v>-600</v>
      </c>
      <c r="H556" s="451">
        <f t="shared" si="1975"/>
        <v>-500</v>
      </c>
      <c r="I556" s="451">
        <f t="shared" si="1975"/>
        <v>-1300</v>
      </c>
      <c r="J556" s="451">
        <f t="shared" si="1975"/>
        <v>-3400</v>
      </c>
      <c r="K556" s="451">
        <f t="shared" si="1975"/>
        <v>-3200</v>
      </c>
      <c r="L556" s="451">
        <f t="shared" si="1975"/>
        <v>-200</v>
      </c>
      <c r="M556" s="451">
        <f t="shared" si="1975"/>
        <v>-200</v>
      </c>
      <c r="N556" s="451">
        <f t="shared" si="1975"/>
        <v>-300</v>
      </c>
      <c r="O556" s="451">
        <f t="shared" si="1975"/>
        <v>-1200</v>
      </c>
      <c r="P556" s="451">
        <f t="shared" si="1975"/>
        <v>-700</v>
      </c>
      <c r="Q556" s="451">
        <f t="shared" si="1975"/>
        <v>-400</v>
      </c>
      <c r="R556" s="451">
        <f t="shared" si="1975"/>
        <v>-400</v>
      </c>
      <c r="S556" s="451">
        <f t="shared" si="1975"/>
        <v>-600</v>
      </c>
      <c r="T556" s="451">
        <f t="shared" si="1975"/>
        <v>-400</v>
      </c>
      <c r="U556" s="451">
        <f t="shared" si="1975"/>
        <v>-200</v>
      </c>
      <c r="V556" s="451">
        <f t="shared" si="1975"/>
        <v>-400</v>
      </c>
      <c r="W556" s="451">
        <f t="shared" si="1975"/>
        <v>-800</v>
      </c>
      <c r="X556" s="451">
        <f t="shared" si="1975"/>
        <v>-300</v>
      </c>
      <c r="Y556" s="451">
        <f t="shared" si="1975"/>
        <v>-2500</v>
      </c>
      <c r="Z556" s="451">
        <f t="shared" si="1975"/>
        <v>-300</v>
      </c>
      <c r="AA556" s="451">
        <f t="shared" si="1975"/>
        <v>-400</v>
      </c>
      <c r="AB556" s="451">
        <f t="shared" si="1975"/>
        <v>-11700</v>
      </c>
      <c r="AC556" s="451">
        <f t="shared" si="1975"/>
        <v>-13500</v>
      </c>
      <c r="AD556" s="481"/>
      <c r="AE556" s="481"/>
      <c r="AF556" s="481"/>
      <c r="AG556" s="481"/>
      <c r="AH556" s="481"/>
      <c r="AI556" s="481"/>
      <c r="AJ556" s="481"/>
      <c r="AK556" s="481"/>
      <c r="AL556" s="481"/>
      <c r="AM556" s="481"/>
      <c r="AN556" s="481"/>
      <c r="AO556" s="481"/>
      <c r="AP556" s="481"/>
      <c r="AQ556" s="481"/>
      <c r="AR556" s="481"/>
      <c r="AS556" s="481"/>
      <c r="AT556" s="481"/>
      <c r="AU556" s="481"/>
      <c r="AV556" s="481"/>
      <c r="AW556" s="481"/>
      <c r="AX556" s="481"/>
      <c r="AY556" s="481"/>
      <c r="AZ556" s="481"/>
      <c r="BA556" s="481"/>
      <c r="BB556" s="481"/>
      <c r="BC556" s="481"/>
      <c r="BD556" s="481"/>
      <c r="BE556" s="481"/>
      <c r="BF556" s="481"/>
      <c r="BG556" s="481"/>
      <c r="BH556" s="481"/>
      <c r="BI556" s="481"/>
      <c r="BJ556" s="481"/>
      <c r="BK556" s="481"/>
      <c r="BL556" s="481"/>
      <c r="BM556" s="481"/>
      <c r="BN556" s="481"/>
      <c r="BO556" s="481"/>
      <c r="BP556" s="481"/>
      <c r="BQ556" s="481"/>
      <c r="BR556" s="481"/>
      <c r="BS556" s="481"/>
      <c r="BT556" s="481"/>
      <c r="BU556" s="481"/>
      <c r="BV556" s="481"/>
      <c r="BW556" s="481"/>
      <c r="BX556" s="481"/>
      <c r="BY556" s="481"/>
      <c r="BZ556" s="481"/>
      <c r="CA556" s="481"/>
      <c r="CB556" s="481"/>
      <c r="CC556" s="481"/>
      <c r="CD556" s="481"/>
    </row>
    <row r="557" spans="1:82" s="5" customFormat="1" x14ac:dyDescent="0.35">
      <c r="A557" s="5" t="s">
        <v>354</v>
      </c>
      <c r="B557" s="255" t="s">
        <v>372</v>
      </c>
      <c r="C557" s="453">
        <f>C691*1000</f>
        <v>22200</v>
      </c>
      <c r="D557" s="453">
        <f t="shared" ref="D557:AB557" si="1976">D691*1000</f>
        <v>10200</v>
      </c>
      <c r="E557" s="453">
        <f t="shared" si="1976"/>
        <v>6400</v>
      </c>
      <c r="F557" s="453">
        <f t="shared" si="1976"/>
        <v>19400</v>
      </c>
      <c r="G557" s="453">
        <f t="shared" si="1976"/>
        <v>10500</v>
      </c>
      <c r="H557" s="453">
        <f t="shared" si="1976"/>
        <v>1800</v>
      </c>
      <c r="I557" s="453">
        <f t="shared" si="1976"/>
        <v>-3000</v>
      </c>
      <c r="J557" s="453">
        <f t="shared" si="1976"/>
        <v>-18900</v>
      </c>
      <c r="K557" s="453">
        <f t="shared" si="1976"/>
        <v>-3200</v>
      </c>
      <c r="L557" s="453">
        <f t="shared" si="1976"/>
        <v>8200</v>
      </c>
      <c r="M557" s="453">
        <f t="shared" si="1976"/>
        <v>15700</v>
      </c>
      <c r="N557" s="453">
        <f t="shared" si="1976"/>
        <v>13200</v>
      </c>
      <c r="O557" s="453">
        <f t="shared" si="1976"/>
        <v>14200</v>
      </c>
      <c r="P557" s="453">
        <f t="shared" si="1976"/>
        <v>127000</v>
      </c>
      <c r="Q557" s="453">
        <f t="shared" si="1976"/>
        <v>19100</v>
      </c>
      <c r="R557" s="453">
        <f t="shared" si="1976"/>
        <v>18800</v>
      </c>
      <c r="S557" s="453">
        <f t="shared" si="1976"/>
        <v>20300</v>
      </c>
      <c r="T557" s="453">
        <f t="shared" si="1976"/>
        <v>9000</v>
      </c>
      <c r="U557" s="453">
        <f t="shared" si="1976"/>
        <v>-2600</v>
      </c>
      <c r="V557" s="453">
        <f t="shared" si="1976"/>
        <v>9700</v>
      </c>
      <c r="W557" s="453">
        <f t="shared" si="1976"/>
        <v>10900</v>
      </c>
      <c r="X557" s="453">
        <f t="shared" si="1976"/>
        <v>6200</v>
      </c>
      <c r="Y557" s="453">
        <f t="shared" si="1976"/>
        <v>-300</v>
      </c>
      <c r="Z557" s="453">
        <f t="shared" si="1976"/>
        <v>1700</v>
      </c>
      <c r="AA557" s="453">
        <f t="shared" si="1976"/>
        <v>10400</v>
      </c>
      <c r="AB557" s="453">
        <f t="shared" si="1976"/>
        <v>12700</v>
      </c>
      <c r="AC557" s="453">
        <f>AC691*1000</f>
        <v>6300</v>
      </c>
      <c r="AD557" s="453">
        <f>SUM(AD553:AD556)</f>
        <v>35941.300825593418</v>
      </c>
      <c r="AE557" s="453">
        <f t="shared" ref="AE557:CD557" si="1977">SUM(AE553:AE556)</f>
        <v>38926.532035848737</v>
      </c>
      <c r="AF557" s="453">
        <f t="shared" si="1977"/>
        <v>33956.617031009133</v>
      </c>
      <c r="AG557" s="453">
        <f t="shared" si="1977"/>
        <v>29072.624594369598</v>
      </c>
      <c r="AH557" s="453">
        <f t="shared" si="1977"/>
        <v>36843.63844219195</v>
      </c>
      <c r="AI557" s="453">
        <f t="shared" si="1977"/>
        <v>29006.96852708203</v>
      </c>
      <c r="AJ557" s="453">
        <f t="shared" si="1977"/>
        <v>25266.719547861831</v>
      </c>
      <c r="AK557" s="453">
        <f t="shared" si="1977"/>
        <v>21600.320049097718</v>
      </c>
      <c r="AL557" s="453">
        <f t="shared" si="1977"/>
        <v>27332.100990539242</v>
      </c>
      <c r="AM557" s="453">
        <f t="shared" si="1977"/>
        <v>27714.563079739768</v>
      </c>
      <c r="AN557" s="453">
        <f t="shared" si="1977"/>
        <v>24037.132656119495</v>
      </c>
      <c r="AO557" s="453">
        <f t="shared" si="1977"/>
        <v>20457.969409278681</v>
      </c>
      <c r="AP557" s="453">
        <f t="shared" si="1977"/>
        <v>25768.043215208923</v>
      </c>
      <c r="AQ557" s="453">
        <f t="shared" si="1977"/>
        <v>30611.273505285597</v>
      </c>
      <c r="AR557" s="453">
        <f t="shared" si="1977"/>
        <v>26455.215579396823</v>
      </c>
      <c r="AS557" s="453">
        <f t="shared" si="1977"/>
        <v>22432.851515426355</v>
      </c>
      <c r="AT557" s="453">
        <f t="shared" si="1977"/>
        <v>28146.924112124463</v>
      </c>
      <c r="AU557" s="453">
        <f t="shared" si="1977"/>
        <v>35037.538387394474</v>
      </c>
      <c r="AV557" s="453">
        <f t="shared" si="1977"/>
        <v>30301.630178265939</v>
      </c>
      <c r="AW557" s="453">
        <f t="shared" si="1977"/>
        <v>25713.11692819549</v>
      </c>
      <c r="AX557" s="453">
        <f t="shared" si="1977"/>
        <v>32287.220079585662</v>
      </c>
      <c r="AY557" s="453">
        <f t="shared" si="1977"/>
        <v>32576.169638683088</v>
      </c>
      <c r="AZ557" s="453">
        <f t="shared" si="1977"/>
        <v>28121.876502952025</v>
      </c>
      <c r="BA557" s="453">
        <f t="shared" si="1977"/>
        <v>23818.255341820295</v>
      </c>
      <c r="BB557" s="453">
        <f t="shared" si="1977"/>
        <v>29848.703573879502</v>
      </c>
      <c r="BC557" s="453">
        <f t="shared" si="1977"/>
        <v>27290.358897748858</v>
      </c>
      <c r="BD557" s="453">
        <f t="shared" si="1977"/>
        <v>23507.717947956891</v>
      </c>
      <c r="BE557" s="453">
        <f t="shared" si="1977"/>
        <v>19864.938134210799</v>
      </c>
      <c r="BF557" s="453">
        <f t="shared" si="1977"/>
        <v>24835.023328668074</v>
      </c>
      <c r="BG557" s="453">
        <f t="shared" si="1977"/>
        <v>28765.153371941815</v>
      </c>
      <c r="BH557" s="453">
        <f t="shared" si="1977"/>
        <v>24712.661794405722</v>
      </c>
      <c r="BI557" s="453">
        <f t="shared" si="1977"/>
        <v>20825.051429565439</v>
      </c>
      <c r="BJ557" s="453">
        <f t="shared" si="1977"/>
        <v>25958.903175549556</v>
      </c>
      <c r="BK557" s="453">
        <f t="shared" si="1977"/>
        <v>18615.696430897468</v>
      </c>
      <c r="BL557" s="453">
        <f t="shared" si="1977"/>
        <v>15940.555271150504</v>
      </c>
      <c r="BM557" s="453">
        <f t="shared" si="1977"/>
        <v>13386.135946490464</v>
      </c>
      <c r="BN557" s="453">
        <f t="shared" si="1977"/>
        <v>16624.423943877402</v>
      </c>
      <c r="BO557" s="453">
        <f t="shared" si="1977"/>
        <v>8617.4099559968126</v>
      </c>
      <c r="BP557" s="453">
        <f t="shared" si="1977"/>
        <v>7348.107216665052</v>
      </c>
      <c r="BQ557" s="453">
        <f t="shared" si="1977"/>
        <v>6142.9475436638822</v>
      </c>
      <c r="BR557" s="453">
        <f t="shared" si="1977"/>
        <v>7592.405291433819</v>
      </c>
      <c r="BS557" s="453">
        <f t="shared" si="1977"/>
        <v>12617.780517343399</v>
      </c>
      <c r="BT557" s="453">
        <f t="shared" si="1977"/>
        <v>10699.61453375531</v>
      </c>
      <c r="BU557" s="453">
        <f t="shared" si="1977"/>
        <v>8891.2806864212434</v>
      </c>
      <c r="BV557" s="453">
        <f t="shared" si="1977"/>
        <v>10918.083981074138</v>
      </c>
      <c r="BW557" s="453">
        <f t="shared" si="1977"/>
        <v>11254.991108320435</v>
      </c>
      <c r="BX557" s="453">
        <f t="shared" si="1977"/>
        <v>9911.1115729985868</v>
      </c>
      <c r="BY557" s="453">
        <f t="shared" si="1977"/>
        <v>8567.2320376767566</v>
      </c>
      <c r="BZ557" s="453">
        <f t="shared" si="1977"/>
        <v>10963.227788151875</v>
      </c>
      <c r="CA557" s="453">
        <f t="shared" si="1977"/>
        <v>805.00181869645667</v>
      </c>
      <c r="CB557" s="453">
        <f t="shared" si="1977"/>
        <v>708.88219855359694</v>
      </c>
      <c r="CC557" s="453">
        <f t="shared" si="1977"/>
        <v>612.7625784107363</v>
      </c>
      <c r="CD557" s="453">
        <f t="shared" si="1977"/>
        <v>784.13374327070187</v>
      </c>
    </row>
    <row r="558" spans="1:82" s="5" customFormat="1" x14ac:dyDescent="0.35">
      <c r="A558" s="5" t="s">
        <v>354</v>
      </c>
      <c r="B558" s="452" t="s">
        <v>315</v>
      </c>
      <c r="C558" s="451">
        <f>IF(C557&lt;0,"0",C557*('General Assumptions'!$E$21+'General Assumptions'!$E$22))*-1</f>
        <v>-6304.8000000000011</v>
      </c>
      <c r="D558" s="451">
        <f>IF(D557&lt;0,"0",D557*('General Assumptions'!$E$21+'General Assumptions'!$E$22))*-1</f>
        <v>-2896.8</v>
      </c>
      <c r="E558" s="451">
        <f>IF(E557&lt;0,"0",E557*('General Assumptions'!$E$21+'General Assumptions'!$E$22))*-1</f>
        <v>-1817.6000000000001</v>
      </c>
      <c r="F558" s="451">
        <f>IF(F557&lt;0,"0",F557*('General Assumptions'!$E$21+'General Assumptions'!$E$22))*-1</f>
        <v>-5509.6</v>
      </c>
      <c r="G558" s="451">
        <f>IF(G557&lt;0,"0",G557*('General Assumptions'!$E$21+'General Assumptions'!$E$22))*-1</f>
        <v>-2982.0000000000005</v>
      </c>
      <c r="H558" s="451">
        <f>IF(H557&lt;0,"0",H557*('General Assumptions'!$E$21+'General Assumptions'!$E$22))*-1</f>
        <v>-511.20000000000005</v>
      </c>
      <c r="I558" s="451">
        <f>IF(I557&lt;0,"0",I557*('General Assumptions'!$E$21+'General Assumptions'!$E$22))*-1</f>
        <v>0</v>
      </c>
      <c r="J558" s="451">
        <f>IF(J557&lt;0,"0",J557*('General Assumptions'!$E$21+'General Assumptions'!$E$22))*-1</f>
        <v>0</v>
      </c>
      <c r="K558" s="451">
        <f>IF(K557&lt;0,"0",K557*('General Assumptions'!$E$21+'General Assumptions'!$E$22))*-1</f>
        <v>0</v>
      </c>
      <c r="L558" s="451">
        <f>IF(L557&lt;0,"0",L557*('General Assumptions'!$E$21+'General Assumptions'!$E$22))*-1</f>
        <v>-2328.8000000000002</v>
      </c>
      <c r="M558" s="451">
        <f>IF(M557&lt;0,"0",M557*('General Assumptions'!$E$21+'General Assumptions'!$E$22))*-1</f>
        <v>-4458.8</v>
      </c>
      <c r="N558" s="451">
        <f>IF(N557&lt;0,"0",N557*('General Assumptions'!$E$21+'General Assumptions'!$E$22))*-1</f>
        <v>-3748.8</v>
      </c>
      <c r="O558" s="451">
        <f>IF(O557&lt;0,"0",O557*('General Assumptions'!$E$21+'General Assumptions'!$E$22))*-1</f>
        <v>-4032.8000000000006</v>
      </c>
      <c r="P558" s="451">
        <f>IF(P557&lt;0,"0",P557*('General Assumptions'!$E$21+'General Assumptions'!$E$22))*-1</f>
        <v>-36068.000000000007</v>
      </c>
      <c r="Q558" s="451">
        <f>IF(Q557&lt;0,"0",Q557*('General Assumptions'!$E$21+'General Assumptions'!$E$22))*-1</f>
        <v>-5424.4000000000005</v>
      </c>
      <c r="R558" s="451">
        <f>IF(R557&lt;0,"0",R557*('General Assumptions'!$E$21+'General Assumptions'!$E$22))*-1</f>
        <v>-5339.2000000000007</v>
      </c>
      <c r="S558" s="451">
        <f>IF(S557&lt;0,"0",S557*('General Assumptions'!$E$21+'General Assumptions'!$E$22))*-1</f>
        <v>-5765.2000000000007</v>
      </c>
      <c r="T558" s="451">
        <f>IF(T557&lt;0,"0",T557*('General Assumptions'!$E$21+'General Assumptions'!$E$22))*-1</f>
        <v>-2556.0000000000005</v>
      </c>
      <c r="U558" s="451">
        <f>IF(U557&lt;0,"0",U557*('General Assumptions'!$E$21+'General Assumptions'!$E$22))*-1</f>
        <v>0</v>
      </c>
      <c r="V558" s="451">
        <f>IF(V557&lt;0,"0",V557*('General Assumptions'!$E$21+'General Assumptions'!$E$22))*-1</f>
        <v>-2754.8</v>
      </c>
      <c r="W558" s="451">
        <f>IF(W557&lt;0,"0",W557*('General Assumptions'!$E$21+'General Assumptions'!$E$22))*-1</f>
        <v>-3095.6000000000004</v>
      </c>
      <c r="X558" s="451">
        <f>IF(X557&lt;0,"0",X557*('General Assumptions'!$E$21+'General Assumptions'!$E$22))*-1</f>
        <v>-1760.8000000000002</v>
      </c>
      <c r="Y558" s="451">
        <f>IF(Y557&lt;0,"0",Y557*('General Assumptions'!$E$21+'General Assumptions'!$E$22))*-1</f>
        <v>0</v>
      </c>
      <c r="Z558" s="451">
        <f>IF(Z557&lt;0,"0",Z557*('General Assumptions'!$E$21+'General Assumptions'!$E$22))*-1</f>
        <v>-482.80000000000007</v>
      </c>
      <c r="AA558" s="451">
        <f>IF(AA557&lt;0,"0",AA557*('General Assumptions'!$E$21+'General Assumptions'!$E$22))*-1</f>
        <v>-2953.6000000000004</v>
      </c>
      <c r="AB558" s="451">
        <f>IF(AB557&lt;0,"0",AB557*('General Assumptions'!$E$21+'General Assumptions'!$E$22))*-1</f>
        <v>-3606.8</v>
      </c>
      <c r="AC558" s="451">
        <f>IF(AC557&lt;0,"0",AC557*('General Assumptions'!$E$21+'General Assumptions'!$E$22))*-1</f>
        <v>-1789.2000000000003</v>
      </c>
      <c r="AD558" s="451">
        <f>IF(AD557&lt;0,"0",AD557*('General Assumptions'!$E$21+'General Assumptions'!$E$22))*-1</f>
        <v>-10207.329434468533</v>
      </c>
      <c r="AE558" s="451">
        <f>IF(AE557&lt;0,"0",AE557*('General Assumptions'!$E$21+'General Assumptions'!$E$22))*-1</f>
        <v>-11055.135098181043</v>
      </c>
      <c r="AF558" s="451">
        <f>IF(AF557&lt;0,"0",AF557*('General Assumptions'!$E$21+'General Assumptions'!$E$22))*-1</f>
        <v>-9643.6792368065944</v>
      </c>
      <c r="AG558" s="451">
        <f>IF(AG557&lt;0,"0",AG557*('General Assumptions'!$E$21+'General Assumptions'!$E$22))*-1</f>
        <v>-8256.6253848009674</v>
      </c>
      <c r="AH558" s="451">
        <f>IF(AH557&lt;0,"0",AH557*('General Assumptions'!$E$21+'General Assumptions'!$E$22))*-1</f>
        <v>-10463.593317582516</v>
      </c>
      <c r="AI558" s="451">
        <f>IF(AI557&lt;0,"0",AI557*('General Assumptions'!$E$21+'General Assumptions'!$E$22))*-1</f>
        <v>-8237.9790616912978</v>
      </c>
      <c r="AJ558" s="451">
        <f>IF(AJ557&lt;0,"0",AJ557*('General Assumptions'!$E$21+'General Assumptions'!$E$22))*-1</f>
        <v>-7175.7483515927606</v>
      </c>
      <c r="AK558" s="451">
        <f>IF(AK557&lt;0,"0",AK557*('General Assumptions'!$E$21+'General Assumptions'!$E$22))*-1</f>
        <v>-6134.4908939437528</v>
      </c>
      <c r="AL558" s="451">
        <f>IF(AL557&lt;0,"0",AL557*('General Assumptions'!$E$21+'General Assumptions'!$E$22))*-1</f>
        <v>-7762.3166813131456</v>
      </c>
      <c r="AM558" s="451">
        <f>IF(AM557&lt;0,"0",AM557*('General Assumptions'!$E$21+'General Assumptions'!$E$22))*-1</f>
        <v>-7870.9359146460947</v>
      </c>
      <c r="AN558" s="451">
        <f>IF(AN557&lt;0,"0",AN557*('General Assumptions'!$E$21+'General Assumptions'!$E$22))*-1</f>
        <v>-6826.5456743379373</v>
      </c>
      <c r="AO558" s="451">
        <f>IF(AO557&lt;0,"0",AO557*('General Assumptions'!$E$21+'General Assumptions'!$E$22))*-1</f>
        <v>-5810.0633122351464</v>
      </c>
      <c r="AP558" s="451">
        <f>IF(AP557&lt;0,"0",AP557*('General Assumptions'!$E$21+'General Assumptions'!$E$22))*-1</f>
        <v>-7318.1242731193352</v>
      </c>
      <c r="AQ558" s="451">
        <f>IF(AQ557&lt;0,"0",AQ557*('General Assumptions'!$E$21+'General Assumptions'!$E$22))*-1</f>
        <v>-8693.6016755011096</v>
      </c>
      <c r="AR558" s="451">
        <f>IF(AR557&lt;0,"0",AR557*('General Assumptions'!$E$21+'General Assumptions'!$E$22))*-1</f>
        <v>-7513.2812245486984</v>
      </c>
      <c r="AS558" s="451">
        <f>IF(AS557&lt;0,"0",AS557*('General Assumptions'!$E$21+'General Assumptions'!$E$22))*-1</f>
        <v>-6370.9298303810856</v>
      </c>
      <c r="AT558" s="451">
        <f>IF(AT557&lt;0,"0",AT557*('General Assumptions'!$E$21+'General Assumptions'!$E$22))*-1</f>
        <v>-7993.7264478433481</v>
      </c>
      <c r="AU558" s="451">
        <f>IF(AU557&lt;0,"0",AU557*('General Assumptions'!$E$21+'General Assumptions'!$E$22))*-1</f>
        <v>-9950.6609020200322</v>
      </c>
      <c r="AV558" s="451">
        <f>IF(AV557&lt;0,"0",AV557*('General Assumptions'!$E$21+'General Assumptions'!$E$22))*-1</f>
        <v>-8605.6629706275271</v>
      </c>
      <c r="AW558" s="451">
        <f>IF(AW557&lt;0,"0",AW557*('General Assumptions'!$E$21+'General Assumptions'!$E$22))*-1</f>
        <v>-7302.5252076075203</v>
      </c>
      <c r="AX558" s="451">
        <f>IF(AX557&lt;0,"0",AX557*('General Assumptions'!$E$21+'General Assumptions'!$E$22))*-1</f>
        <v>-9169.5705026023297</v>
      </c>
      <c r="AY558" s="451">
        <f>IF(AY557&lt;0,"0",AY557*('General Assumptions'!$E$21+'General Assumptions'!$E$22))*-1</f>
        <v>-9251.6321773859981</v>
      </c>
      <c r="AZ558" s="451">
        <f>IF(AZ557&lt;0,"0",AZ557*('General Assumptions'!$E$21+'General Assumptions'!$E$22))*-1</f>
        <v>-7986.6129268383756</v>
      </c>
      <c r="BA558" s="451">
        <f>IF(BA557&lt;0,"0",BA557*('General Assumptions'!$E$21+'General Assumptions'!$E$22))*-1</f>
        <v>-6764.3845170769646</v>
      </c>
      <c r="BB558" s="451">
        <f>IF(BB557&lt;0,"0",BB557*('General Assumptions'!$E$21+'General Assumptions'!$E$22))*-1</f>
        <v>-8477.0318149817795</v>
      </c>
      <c r="BC558" s="451">
        <f>IF(BC557&lt;0,"0",BC557*('General Assumptions'!$E$21+'General Assumptions'!$E$22))*-1</f>
        <v>-7750.4619269606765</v>
      </c>
      <c r="BD558" s="451">
        <f>IF(BD557&lt;0,"0",BD557*('General Assumptions'!$E$21+'General Assumptions'!$E$22))*-1</f>
        <v>-6676.1918972197582</v>
      </c>
      <c r="BE558" s="451">
        <f>IF(BE557&lt;0,"0",BE557*('General Assumptions'!$E$21+'General Assumptions'!$E$22))*-1</f>
        <v>-5641.6424301158677</v>
      </c>
      <c r="BF558" s="451">
        <f>IF(BF557&lt;0,"0",BF557*('General Assumptions'!$E$21+'General Assumptions'!$E$22))*-1</f>
        <v>-7053.1466253417339</v>
      </c>
      <c r="BG558" s="451">
        <f>IF(BG557&lt;0,"0",BG557*('General Assumptions'!$E$21+'General Assumptions'!$E$22))*-1</f>
        <v>-8169.303557631476</v>
      </c>
      <c r="BH558" s="451">
        <f>IF(BH557&lt;0,"0",BH557*('General Assumptions'!$E$21+'General Assumptions'!$E$22))*-1</f>
        <v>-7018.3959496112257</v>
      </c>
      <c r="BI558" s="451">
        <f>IF(BI557&lt;0,"0",BI557*('General Assumptions'!$E$21+'General Assumptions'!$E$22))*-1</f>
        <v>-5914.3146059965857</v>
      </c>
      <c r="BJ558" s="451">
        <f>IF(BJ557&lt;0,"0",BJ557*('General Assumptions'!$E$21+'General Assumptions'!$E$22))*-1</f>
        <v>-7372.3285018560746</v>
      </c>
      <c r="BK558" s="451">
        <f>IF(BK557&lt;0,"0",BK557*('General Assumptions'!$E$21+'General Assumptions'!$E$22))*-1</f>
        <v>-5286.8577863748815</v>
      </c>
      <c r="BL558" s="451">
        <f>IF(BL557&lt;0,"0",BL557*('General Assumptions'!$E$21+'General Assumptions'!$E$22))*-1</f>
        <v>-4527.1176970067436</v>
      </c>
      <c r="BM558" s="451">
        <f>IF(BM557&lt;0,"0",BM557*('General Assumptions'!$E$21+'General Assumptions'!$E$22))*-1</f>
        <v>-3801.6626088032922</v>
      </c>
      <c r="BN558" s="451">
        <f>IF(BN557&lt;0,"0",BN557*('General Assumptions'!$E$21+'General Assumptions'!$E$22))*-1</f>
        <v>-4721.3364000611828</v>
      </c>
      <c r="BO558" s="451">
        <f>IF(BO557&lt;0,"0",BO557*('General Assumptions'!$E$21+'General Assumptions'!$E$22))*-1</f>
        <v>-2447.3444275030952</v>
      </c>
      <c r="BP558" s="451">
        <f>IF(BP557&lt;0,"0",BP557*('General Assumptions'!$E$21+'General Assumptions'!$E$22))*-1</f>
        <v>-2086.862449532875</v>
      </c>
      <c r="BQ558" s="451">
        <f>IF(BQ557&lt;0,"0",BQ557*('General Assumptions'!$E$21+'General Assumptions'!$E$22))*-1</f>
        <v>-1744.5971024005428</v>
      </c>
      <c r="BR558" s="451">
        <f>IF(BR557&lt;0,"0",BR557*('General Assumptions'!$E$21+'General Assumptions'!$E$22))*-1</f>
        <v>-2156.2431027672046</v>
      </c>
      <c r="BS558" s="451">
        <f>IF(BS557&lt;0,"0",BS557*('General Assumptions'!$E$21+'General Assumptions'!$E$22))*-1</f>
        <v>-3583.4496669255259</v>
      </c>
      <c r="BT558" s="451">
        <f>IF(BT557&lt;0,"0",BT557*('General Assumptions'!$E$21+'General Assumptions'!$E$22))*-1</f>
        <v>-3038.6905275865083</v>
      </c>
      <c r="BU558" s="451">
        <f>IF(BU557&lt;0,"0",BU557*('General Assumptions'!$E$21+'General Assumptions'!$E$22))*-1</f>
        <v>-2525.1237149436333</v>
      </c>
      <c r="BV558" s="451">
        <f>IF(BV557&lt;0,"0",BV557*('General Assumptions'!$E$21+'General Assumptions'!$E$22))*-1</f>
        <v>-3100.7358506250557</v>
      </c>
      <c r="BW558" s="451">
        <f>IF(BW557&lt;0,"0",BW557*('General Assumptions'!$E$21+'General Assumptions'!$E$22))*-1</f>
        <v>-3196.4174747630041</v>
      </c>
      <c r="BX558" s="451">
        <f>IF(BX557&lt;0,"0",BX557*('General Assumptions'!$E$21+'General Assumptions'!$E$22))*-1</f>
        <v>-2814.7556867315989</v>
      </c>
      <c r="BY558" s="451">
        <f>IF(BY557&lt;0,"0",BY557*('General Assumptions'!$E$21+'General Assumptions'!$E$22))*-1</f>
        <v>-2433.0938987001991</v>
      </c>
      <c r="BZ558" s="451">
        <f>IF(BZ557&lt;0,"0",BZ557*('General Assumptions'!$E$21+'General Assumptions'!$E$22))*-1</f>
        <v>-3113.5566918351328</v>
      </c>
      <c r="CA558" s="451">
        <f>IF(CA557&lt;0,"0",CA557*('General Assumptions'!$E$21+'General Assumptions'!$E$22))*-1</f>
        <v>-228.62051650979373</v>
      </c>
      <c r="CB558" s="451">
        <f>IF(CB557&lt;0,"0",CB557*('General Assumptions'!$E$21+'General Assumptions'!$E$22))*-1</f>
        <v>-201.32254438922155</v>
      </c>
      <c r="CC558" s="451">
        <f>IF(CC557&lt;0,"0",CC557*('General Assumptions'!$E$21+'General Assumptions'!$E$22))*-1</f>
        <v>-174.02457226864914</v>
      </c>
      <c r="CD558" s="451">
        <f>IF(CD557&lt;0,"0",CD557*('General Assumptions'!$E$21+'General Assumptions'!$E$22))*-1</f>
        <v>-222.69398308887935</v>
      </c>
    </row>
    <row r="559" spans="1:82" s="5" customFormat="1" x14ac:dyDescent="0.35">
      <c r="A559" s="5" t="s">
        <v>354</v>
      </c>
      <c r="B559" s="255" t="s">
        <v>169</v>
      </c>
      <c r="C559" s="453">
        <f>C557+C558</f>
        <v>15895.199999999999</v>
      </c>
      <c r="D559" s="453">
        <f t="shared" ref="D559:AD559" si="1978">D557+D558</f>
        <v>7303.2</v>
      </c>
      <c r="E559" s="453">
        <f t="shared" si="1978"/>
        <v>4582.3999999999996</v>
      </c>
      <c r="F559" s="453">
        <f t="shared" si="1978"/>
        <v>13890.4</v>
      </c>
      <c r="G559" s="453">
        <f t="shared" si="1978"/>
        <v>7518</v>
      </c>
      <c r="H559" s="453">
        <f t="shared" si="1978"/>
        <v>1288.8</v>
      </c>
      <c r="I559" s="453">
        <f t="shared" si="1978"/>
        <v>-3000</v>
      </c>
      <c r="J559" s="453">
        <f t="shared" si="1978"/>
        <v>-18900</v>
      </c>
      <c r="K559" s="453">
        <f t="shared" si="1978"/>
        <v>-3200</v>
      </c>
      <c r="L559" s="453">
        <f t="shared" si="1978"/>
        <v>5871.2</v>
      </c>
      <c r="M559" s="453">
        <f t="shared" si="1978"/>
        <v>11241.2</v>
      </c>
      <c r="N559" s="453">
        <f t="shared" si="1978"/>
        <v>9451.2000000000007</v>
      </c>
      <c r="O559" s="453">
        <f t="shared" si="1978"/>
        <v>10167.199999999999</v>
      </c>
      <c r="P559" s="453">
        <f t="shared" si="1978"/>
        <v>90932</v>
      </c>
      <c r="Q559" s="453">
        <f t="shared" si="1978"/>
        <v>13675.599999999999</v>
      </c>
      <c r="R559" s="453">
        <f t="shared" si="1978"/>
        <v>13460.8</v>
      </c>
      <c r="S559" s="453">
        <f t="shared" si="1978"/>
        <v>14534.8</v>
      </c>
      <c r="T559" s="453">
        <f t="shared" si="1978"/>
        <v>6444</v>
      </c>
      <c r="U559" s="453">
        <f t="shared" si="1978"/>
        <v>-2600</v>
      </c>
      <c r="V559" s="453">
        <f t="shared" si="1978"/>
        <v>6945.2</v>
      </c>
      <c r="W559" s="453">
        <f t="shared" si="1978"/>
        <v>7804.4</v>
      </c>
      <c r="X559" s="453">
        <f t="shared" si="1978"/>
        <v>4439.2</v>
      </c>
      <c r="Y559" s="453">
        <f t="shared" si="1978"/>
        <v>-300</v>
      </c>
      <c r="Z559" s="453">
        <f t="shared" si="1978"/>
        <v>1217.1999999999998</v>
      </c>
      <c r="AA559" s="453">
        <f t="shared" si="1978"/>
        <v>7446.4</v>
      </c>
      <c r="AB559" s="453">
        <f t="shared" si="1978"/>
        <v>9093.2000000000007</v>
      </c>
      <c r="AC559" s="453">
        <f t="shared" si="1978"/>
        <v>4510.7999999999993</v>
      </c>
      <c r="AD559" s="453">
        <f t="shared" si="1978"/>
        <v>25733.971391124884</v>
      </c>
      <c r="AE559" s="453">
        <f t="shared" ref="AE559:CD559" si="1979">AE557+AE558</f>
        <v>27871.396937667694</v>
      </c>
      <c r="AF559" s="453">
        <f t="shared" si="1979"/>
        <v>24312.937794202538</v>
      </c>
      <c r="AG559" s="453">
        <f t="shared" si="1979"/>
        <v>20815.999209568632</v>
      </c>
      <c r="AH559" s="453">
        <f t="shared" si="1979"/>
        <v>26380.045124609434</v>
      </c>
      <c r="AI559" s="453">
        <f t="shared" si="1979"/>
        <v>20768.989465390732</v>
      </c>
      <c r="AJ559" s="453">
        <f t="shared" si="1979"/>
        <v>18090.971196269071</v>
      </c>
      <c r="AK559" s="453">
        <f t="shared" si="1979"/>
        <v>15465.829155153966</v>
      </c>
      <c r="AL559" s="453">
        <f t="shared" si="1979"/>
        <v>19569.784309226096</v>
      </c>
      <c r="AM559" s="453">
        <f t="shared" si="1979"/>
        <v>19843.627165093672</v>
      </c>
      <c r="AN559" s="453">
        <f t="shared" si="1979"/>
        <v>17210.586981781558</v>
      </c>
      <c r="AO559" s="453">
        <f t="shared" si="1979"/>
        <v>14647.906097043535</v>
      </c>
      <c r="AP559" s="453">
        <f t="shared" si="1979"/>
        <v>18449.918942089589</v>
      </c>
      <c r="AQ559" s="453">
        <f t="shared" si="1979"/>
        <v>21917.671829784485</v>
      </c>
      <c r="AR559" s="453">
        <f t="shared" si="1979"/>
        <v>18941.934354848127</v>
      </c>
      <c r="AS559" s="453">
        <f t="shared" si="1979"/>
        <v>16061.921685045269</v>
      </c>
      <c r="AT559" s="453">
        <f t="shared" si="1979"/>
        <v>20153.197664281113</v>
      </c>
      <c r="AU559" s="453">
        <f t="shared" si="1979"/>
        <v>25086.87748537444</v>
      </c>
      <c r="AV559" s="453">
        <f t="shared" si="1979"/>
        <v>21695.967207638412</v>
      </c>
      <c r="AW559" s="453">
        <f t="shared" si="1979"/>
        <v>18410.59172058797</v>
      </c>
      <c r="AX559" s="453">
        <f t="shared" si="1979"/>
        <v>23117.649576983335</v>
      </c>
      <c r="AY559" s="453">
        <f t="shared" si="1979"/>
        <v>23324.537461297092</v>
      </c>
      <c r="AZ559" s="453">
        <f t="shared" si="1979"/>
        <v>20135.263576113648</v>
      </c>
      <c r="BA559" s="453">
        <f t="shared" si="1979"/>
        <v>17053.870824743331</v>
      </c>
      <c r="BB559" s="453">
        <f t="shared" si="1979"/>
        <v>21371.671758897723</v>
      </c>
      <c r="BC559" s="453">
        <f t="shared" si="1979"/>
        <v>19539.896970788181</v>
      </c>
      <c r="BD559" s="453">
        <f t="shared" si="1979"/>
        <v>16831.526050737135</v>
      </c>
      <c r="BE559" s="453">
        <f t="shared" si="1979"/>
        <v>14223.295704094931</v>
      </c>
      <c r="BF559" s="453">
        <f t="shared" si="1979"/>
        <v>17781.876703326339</v>
      </c>
      <c r="BG559" s="453">
        <f t="shared" si="1979"/>
        <v>20595.849814310339</v>
      </c>
      <c r="BH559" s="453">
        <f t="shared" si="1979"/>
        <v>17694.265844794496</v>
      </c>
      <c r="BI559" s="453">
        <f t="shared" si="1979"/>
        <v>14910.736823568854</v>
      </c>
      <c r="BJ559" s="453">
        <f t="shared" si="1979"/>
        <v>18586.574673693482</v>
      </c>
      <c r="BK559" s="453">
        <f t="shared" si="1979"/>
        <v>13328.838644522586</v>
      </c>
      <c r="BL559" s="453">
        <f t="shared" si="1979"/>
        <v>11413.437574143762</v>
      </c>
      <c r="BM559" s="453">
        <f t="shared" si="1979"/>
        <v>9584.4733376871718</v>
      </c>
      <c r="BN559" s="453">
        <f t="shared" si="1979"/>
        <v>11903.087543816218</v>
      </c>
      <c r="BO559" s="453">
        <f t="shared" si="1979"/>
        <v>6170.0655284937175</v>
      </c>
      <c r="BP559" s="453">
        <f t="shared" si="1979"/>
        <v>5261.244767132177</v>
      </c>
      <c r="BQ559" s="453">
        <f t="shared" si="1979"/>
        <v>4398.3504412633392</v>
      </c>
      <c r="BR559" s="453">
        <f t="shared" si="1979"/>
        <v>5436.1621886666144</v>
      </c>
      <c r="BS559" s="453">
        <f t="shared" si="1979"/>
        <v>9034.3308504178731</v>
      </c>
      <c r="BT559" s="453">
        <f t="shared" si="1979"/>
        <v>7660.9240061688015</v>
      </c>
      <c r="BU559" s="453">
        <f t="shared" si="1979"/>
        <v>6366.1569714776106</v>
      </c>
      <c r="BV559" s="453">
        <f t="shared" si="1979"/>
        <v>7817.3481304490824</v>
      </c>
      <c r="BW559" s="453">
        <f t="shared" si="1979"/>
        <v>8058.5736335574311</v>
      </c>
      <c r="BX559" s="453">
        <f t="shared" si="1979"/>
        <v>7096.3558862669879</v>
      </c>
      <c r="BY559" s="453">
        <f t="shared" si="1979"/>
        <v>6134.1381389765575</v>
      </c>
      <c r="BZ559" s="453">
        <f t="shared" si="1979"/>
        <v>7849.6710963167425</v>
      </c>
      <c r="CA559" s="453">
        <f t="shared" si="1979"/>
        <v>576.38130218666288</v>
      </c>
      <c r="CB559" s="453">
        <f t="shared" si="1979"/>
        <v>507.55965416437539</v>
      </c>
      <c r="CC559" s="453">
        <f t="shared" si="1979"/>
        <v>438.73800614208716</v>
      </c>
      <c r="CD559" s="453">
        <f t="shared" si="1979"/>
        <v>561.43976018182252</v>
      </c>
    </row>
    <row r="560" spans="1:82" s="5" customFormat="1" x14ac:dyDescent="0.35">
      <c r="B560" s="70"/>
      <c r="C560" s="317"/>
      <c r="D560" s="317"/>
      <c r="E560" s="317"/>
      <c r="F560" s="317"/>
      <c r="G560" s="317"/>
      <c r="H560" s="317"/>
      <c r="I560" s="317"/>
      <c r="J560" s="317"/>
      <c r="K560" s="317"/>
      <c r="L560" s="317"/>
      <c r="M560" s="317"/>
      <c r="N560" s="317"/>
      <c r="O560" s="317"/>
      <c r="P560" s="317"/>
      <c r="Q560" s="317"/>
      <c r="R560" s="317"/>
      <c r="S560" s="317"/>
      <c r="T560" s="317"/>
      <c r="U560" s="317"/>
      <c r="V560" s="317"/>
      <c r="W560" s="317"/>
      <c r="X560" s="317"/>
      <c r="Y560" s="317"/>
      <c r="Z560" s="317"/>
      <c r="AA560" s="317"/>
      <c r="AB560" s="317"/>
      <c r="AC560" s="317"/>
      <c r="AD560" s="481"/>
      <c r="AE560" s="481"/>
      <c r="AF560" s="481"/>
      <c r="AG560" s="481"/>
      <c r="AH560" s="481"/>
      <c r="AI560" s="481"/>
      <c r="AJ560" s="481"/>
      <c r="AK560" s="481"/>
      <c r="AL560" s="481"/>
      <c r="AM560" s="481"/>
      <c r="AN560" s="481"/>
      <c r="AO560" s="481"/>
      <c r="AP560" s="481"/>
      <c r="AQ560" s="481"/>
      <c r="AR560" s="481"/>
      <c r="AS560" s="481"/>
      <c r="AT560" s="481"/>
      <c r="AU560" s="481"/>
      <c r="AV560" s="481"/>
      <c r="AW560" s="481"/>
      <c r="AX560" s="481"/>
      <c r="AY560" s="481"/>
      <c r="AZ560" s="481"/>
      <c r="BA560" s="481"/>
      <c r="BB560" s="481"/>
      <c r="BC560" s="481"/>
      <c r="BD560" s="481"/>
      <c r="BE560" s="481"/>
      <c r="BF560" s="481"/>
      <c r="BG560" s="481"/>
      <c r="BH560" s="481"/>
      <c r="BI560" s="481"/>
      <c r="BJ560" s="481"/>
      <c r="BK560" s="481"/>
      <c r="BL560" s="481"/>
      <c r="BM560" s="481"/>
      <c r="BN560" s="481"/>
      <c r="BO560" s="481"/>
      <c r="BP560" s="481"/>
      <c r="BQ560" s="481"/>
      <c r="BR560" s="481"/>
      <c r="BS560" s="481"/>
      <c r="BT560" s="481"/>
      <c r="BU560" s="481"/>
      <c r="BV560" s="481"/>
      <c r="BW560" s="481"/>
      <c r="BX560" s="481"/>
      <c r="BY560" s="481"/>
      <c r="BZ560" s="481"/>
      <c r="CA560" s="481"/>
      <c r="CB560" s="481"/>
      <c r="CC560" s="481"/>
      <c r="CD560" s="481"/>
    </row>
    <row r="561" spans="1:114" s="5" customFormat="1" x14ac:dyDescent="0.35">
      <c r="B561" s="70"/>
      <c r="C561" s="317"/>
      <c r="D561" s="317"/>
      <c r="E561" s="317"/>
      <c r="F561" s="317"/>
      <c r="G561" s="317"/>
      <c r="H561" s="317"/>
      <c r="I561" s="317"/>
      <c r="J561" s="317"/>
      <c r="K561" s="317"/>
      <c r="L561" s="317"/>
      <c r="M561" s="317"/>
      <c r="N561" s="317"/>
      <c r="O561" s="317"/>
      <c r="P561" s="317"/>
      <c r="Q561" s="317"/>
      <c r="R561" s="317"/>
      <c r="S561" s="317"/>
      <c r="T561" s="317"/>
      <c r="U561" s="317"/>
      <c r="V561" s="317"/>
      <c r="W561" s="317"/>
      <c r="X561" s="317"/>
      <c r="Y561" s="317"/>
      <c r="Z561" s="317"/>
      <c r="AA561" s="317"/>
      <c r="AB561" s="317"/>
      <c r="AC561" s="317"/>
      <c r="AD561" s="481"/>
      <c r="AE561" s="481"/>
      <c r="AF561" s="481"/>
      <c r="AG561" s="481"/>
      <c r="AH561" s="481"/>
      <c r="AI561" s="481"/>
      <c r="AJ561" s="481"/>
      <c r="AK561" s="481"/>
      <c r="AL561" s="481"/>
      <c r="AM561" s="481"/>
      <c r="AN561" s="481"/>
      <c r="AO561" s="481"/>
      <c r="AP561" s="481"/>
      <c r="AQ561" s="481"/>
      <c r="AR561" s="481"/>
      <c r="AS561" s="481"/>
      <c r="AT561" s="481"/>
      <c r="AU561" s="481"/>
      <c r="AV561" s="481"/>
      <c r="AW561" s="481"/>
      <c r="AX561" s="481"/>
      <c r="AY561" s="481"/>
      <c r="AZ561" s="481"/>
      <c r="BA561" s="481"/>
      <c r="BB561" s="481"/>
      <c r="BC561" s="481"/>
      <c r="BD561" s="481"/>
      <c r="BE561" s="481"/>
      <c r="BF561" s="481"/>
      <c r="BG561" s="481"/>
      <c r="BH561" s="481"/>
      <c r="BI561" s="481"/>
      <c r="BJ561" s="481"/>
      <c r="BK561" s="481"/>
      <c r="BL561" s="481"/>
      <c r="BM561" s="481"/>
      <c r="BN561" s="481"/>
      <c r="BO561" s="481"/>
      <c r="BP561" s="481"/>
      <c r="BQ561" s="481"/>
      <c r="BR561" s="481"/>
      <c r="BS561" s="481"/>
      <c r="BT561" s="481"/>
      <c r="BU561" s="481"/>
      <c r="BV561" s="481"/>
      <c r="BW561" s="481"/>
      <c r="BX561" s="481"/>
      <c r="BY561" s="481"/>
      <c r="BZ561" s="481"/>
      <c r="CA561" s="481"/>
      <c r="CB561" s="481"/>
      <c r="CC561" s="481"/>
      <c r="CD561" s="481"/>
    </row>
    <row r="562" spans="1:114" s="5" customFormat="1" x14ac:dyDescent="0.35">
      <c r="A562" s="5" t="s">
        <v>354</v>
      </c>
      <c r="B562" s="69" t="s">
        <v>138</v>
      </c>
      <c r="C562" s="451">
        <f>C557-C551</f>
        <v>39200</v>
      </c>
      <c r="D562" s="451">
        <f t="shared" ref="D562:AC562" si="1980">D557-D551</f>
        <v>23000</v>
      </c>
      <c r="E562" s="451">
        <f t="shared" si="1980"/>
        <v>29300</v>
      </c>
      <c r="F562" s="451">
        <f t="shared" si="1980"/>
        <v>37800</v>
      </c>
      <c r="G562" s="451">
        <f t="shared" si="1980"/>
        <v>32000</v>
      </c>
      <c r="H562" s="451">
        <f t="shared" si="1980"/>
        <v>24400</v>
      </c>
      <c r="I562" s="451">
        <f t="shared" si="1980"/>
        <v>18200</v>
      </c>
      <c r="J562" s="451">
        <f t="shared" si="1980"/>
        <v>2300</v>
      </c>
      <c r="K562" s="451">
        <f t="shared" si="1980"/>
        <v>21700</v>
      </c>
      <c r="L562" s="451">
        <f t="shared" si="1980"/>
        <v>34500</v>
      </c>
      <c r="M562" s="451">
        <f t="shared" si="1980"/>
        <v>37400</v>
      </c>
      <c r="N562" s="451">
        <f t="shared" si="1980"/>
        <v>36100</v>
      </c>
      <c r="O562" s="451">
        <f t="shared" si="1980"/>
        <v>36000</v>
      </c>
      <c r="P562" s="451">
        <f>P557-P551</f>
        <v>148600</v>
      </c>
      <c r="Q562" s="451">
        <f t="shared" si="1980"/>
        <v>39100</v>
      </c>
      <c r="R562" s="451">
        <f t="shared" si="1980"/>
        <v>39200</v>
      </c>
      <c r="S562" s="451">
        <f t="shared" si="1980"/>
        <v>38400</v>
      </c>
      <c r="T562" s="451">
        <f t="shared" si="1980"/>
        <v>31500</v>
      </c>
      <c r="U562" s="451">
        <f t="shared" si="1980"/>
        <v>17200</v>
      </c>
      <c r="V562" s="451">
        <f t="shared" si="1980"/>
        <v>32000</v>
      </c>
      <c r="W562" s="451">
        <f t="shared" si="1980"/>
        <v>28400</v>
      </c>
      <c r="X562" s="451">
        <f t="shared" si="1980"/>
        <v>23200</v>
      </c>
      <c r="Y562" s="451">
        <f t="shared" si="1980"/>
        <v>17100</v>
      </c>
      <c r="Z562" s="451">
        <f>Z557-Z551</f>
        <v>20400</v>
      </c>
      <c r="AA562" s="451">
        <f t="shared" si="1980"/>
        <v>31100</v>
      </c>
      <c r="AB562" s="451">
        <f t="shared" si="1980"/>
        <v>29600</v>
      </c>
      <c r="AC562" s="451">
        <f t="shared" si="1980"/>
        <v>20200</v>
      </c>
      <c r="AD562" s="451">
        <f t="shared" ref="AD562:CD562" si="1981">AD557-AD551</f>
        <v>53728.710526315816</v>
      </c>
      <c r="AE562" s="451">
        <f t="shared" si="1981"/>
        <v>57764.230978567255</v>
      </c>
      <c r="AF562" s="451">
        <f t="shared" si="1981"/>
        <v>50545.038488029917</v>
      </c>
      <c r="AG562" s="451">
        <f t="shared" si="1981"/>
        <v>43411.768565692648</v>
      </c>
      <c r="AH562" s="451">
        <f t="shared" si="1981"/>
        <v>55193.007404462929</v>
      </c>
      <c r="AI562" s="451">
        <f t="shared" si="1981"/>
        <v>44877.950549037021</v>
      </c>
      <c r="AJ562" s="451">
        <f t="shared" si="1981"/>
        <v>39242.65894032966</v>
      </c>
      <c r="AK562" s="451">
        <f t="shared" si="1981"/>
        <v>33681.216812078383</v>
      </c>
      <c r="AL562" s="451">
        <f t="shared" si="1981"/>
        <v>42791.659283723995</v>
      </c>
      <c r="AM562" s="451">
        <f t="shared" si="1981"/>
        <v>48416.004561211783</v>
      </c>
      <c r="AN562" s="451">
        <f t="shared" si="1981"/>
        <v>42266.760229356049</v>
      </c>
      <c r="AO562" s="451">
        <f t="shared" si="1981"/>
        <v>36215.783074279767</v>
      </c>
      <c r="AP562" s="451">
        <f t="shared" si="1981"/>
        <v>45932.84088765613</v>
      </c>
      <c r="AQ562" s="451">
        <f t="shared" si="1981"/>
        <v>58219.552174780765</v>
      </c>
      <c r="AR562" s="451">
        <f t="shared" si="1981"/>
        <v>50766.983362982122</v>
      </c>
      <c r="AS562" s="451">
        <f t="shared" si="1981"/>
        <v>43448.108413101785</v>
      </c>
      <c r="AT562" s="451">
        <f t="shared" si="1981"/>
        <v>55039.51291823131</v>
      </c>
      <c r="AU562" s="451">
        <f t="shared" si="1981"/>
        <v>64873.92631214943</v>
      </c>
      <c r="AV562" s="451">
        <f t="shared" si="1981"/>
        <v>56575.4643209606</v>
      </c>
      <c r="AW562" s="451">
        <f t="shared" si="1981"/>
        <v>48424.397288829859</v>
      </c>
      <c r="AX562" s="451">
        <f t="shared" si="1981"/>
        <v>61350.158827972264</v>
      </c>
      <c r="AY562" s="451">
        <f t="shared" si="1981"/>
        <v>62473.461226437023</v>
      </c>
      <c r="AZ562" s="451">
        <f t="shared" si="1981"/>
        <v>54449.342229481612</v>
      </c>
      <c r="BA562" s="451">
        <f t="shared" si="1981"/>
        <v>46575.895207125533</v>
      </c>
      <c r="BB562" s="451">
        <f t="shared" si="1981"/>
        <v>58970.967178604464</v>
      </c>
      <c r="BC562" s="451">
        <f t="shared" si="1981"/>
        <v>54494.321665849799</v>
      </c>
      <c r="BD562" s="451">
        <f t="shared" si="1981"/>
        <v>47463.446355687571</v>
      </c>
      <c r="BE562" s="451">
        <f t="shared" si="1981"/>
        <v>40572.432181571217</v>
      </c>
      <c r="BF562" s="451">
        <f t="shared" si="1981"/>
        <v>51333.777321162313</v>
      </c>
      <c r="BG562" s="451">
        <f t="shared" si="1981"/>
        <v>60202.222221754171</v>
      </c>
      <c r="BH562" s="451">
        <f t="shared" si="1981"/>
        <v>52396.050781553917</v>
      </c>
      <c r="BI562" s="451">
        <f t="shared" si="1981"/>
        <v>44754.76055404947</v>
      </c>
      <c r="BJ562" s="451">
        <f t="shared" si="1981"/>
        <v>56581.028370967717</v>
      </c>
      <c r="BK562" s="451">
        <f t="shared" si="1981"/>
        <v>41178.468424865598</v>
      </c>
      <c r="BL562" s="451">
        <f t="shared" si="1981"/>
        <v>35809.26493748065</v>
      </c>
      <c r="BM562" s="451">
        <f t="shared" si="1981"/>
        <v>30560.783285182624</v>
      </c>
      <c r="BN562" s="451">
        <f t="shared" si="1981"/>
        <v>38602.300827239917</v>
      </c>
      <c r="BO562" s="451">
        <f t="shared" si="1981"/>
        <v>20368.877257799133</v>
      </c>
      <c r="BP562" s="451">
        <f t="shared" si="1981"/>
        <v>17696.414243625302</v>
      </c>
      <c r="BQ562" s="451">
        <f t="shared" si="1981"/>
        <v>15088.094295782066</v>
      </c>
      <c r="BR562" s="451">
        <f t="shared" si="1981"/>
        <v>19039.239112513846</v>
      </c>
      <c r="BS562" s="451">
        <f t="shared" si="1981"/>
        <v>32342.351364574322</v>
      </c>
      <c r="BT562" s="451">
        <f t="shared" si="1981"/>
        <v>28069.012742510895</v>
      </c>
      <c r="BU562" s="451">
        <f t="shared" si="1981"/>
        <v>23905.506256701497</v>
      </c>
      <c r="BV562" s="451">
        <f t="shared" si="1981"/>
        <v>30131.334452846597</v>
      </c>
      <c r="BW562" s="451">
        <f t="shared" si="1981"/>
        <v>31061.1185933792</v>
      </c>
      <c r="BX562" s="451">
        <f t="shared" si="1981"/>
        <v>27352.328313572725</v>
      </c>
      <c r="BY562" s="451">
        <f t="shared" si="1981"/>
        <v>23643.538033766265</v>
      </c>
      <c r="BZ562" s="451">
        <f t="shared" si="1981"/>
        <v>30255.920703684373</v>
      </c>
      <c r="CA562" s="451">
        <f t="shared" si="1981"/>
        <v>2221.6149899871325</v>
      </c>
      <c r="CB562" s="451">
        <f t="shared" si="1981"/>
        <v>1956.3475284961323</v>
      </c>
      <c r="CC562" s="451">
        <f t="shared" si="1981"/>
        <v>1691.0800670051312</v>
      </c>
      <c r="CD562" s="451">
        <f t="shared" si="1981"/>
        <v>2164.0240279528998</v>
      </c>
    </row>
    <row r="563" spans="1:114" s="5" customFormat="1" x14ac:dyDescent="0.35">
      <c r="A563" s="5" t="s">
        <v>354</v>
      </c>
      <c r="B563" s="69" t="s">
        <v>186</v>
      </c>
      <c r="C563" s="451">
        <f>C562-C555</f>
        <v>39200</v>
      </c>
      <c r="D563" s="451">
        <f t="shared" ref="D563:AC563" si="1982">D562-D555</f>
        <v>23000</v>
      </c>
      <c r="E563" s="451">
        <f t="shared" si="1982"/>
        <v>29300</v>
      </c>
      <c r="F563" s="451">
        <f t="shared" si="1982"/>
        <v>37800</v>
      </c>
      <c r="G563" s="451">
        <f t="shared" si="1982"/>
        <v>32000</v>
      </c>
      <c r="H563" s="451">
        <f t="shared" si="1982"/>
        <v>24400</v>
      </c>
      <c r="I563" s="451">
        <f t="shared" si="1982"/>
        <v>18200</v>
      </c>
      <c r="J563" s="451">
        <f t="shared" si="1982"/>
        <v>7300</v>
      </c>
      <c r="K563" s="451">
        <f t="shared" si="1982"/>
        <v>21700</v>
      </c>
      <c r="L563" s="451">
        <f t="shared" si="1982"/>
        <v>34500</v>
      </c>
      <c r="M563" s="451">
        <f>M562-M555</f>
        <v>37400</v>
      </c>
      <c r="N563" s="451">
        <f t="shared" si="1982"/>
        <v>36100</v>
      </c>
      <c r="O563" s="451">
        <f t="shared" si="1982"/>
        <v>36000</v>
      </c>
      <c r="P563" s="451">
        <f>P562-P555</f>
        <v>32600</v>
      </c>
      <c r="Q563" s="451">
        <f t="shared" si="1982"/>
        <v>39100</v>
      </c>
      <c r="R563" s="451">
        <f t="shared" si="1982"/>
        <v>39200</v>
      </c>
      <c r="S563" s="451">
        <f t="shared" si="1982"/>
        <v>38400</v>
      </c>
      <c r="T563" s="451">
        <f t="shared" si="1982"/>
        <v>31500</v>
      </c>
      <c r="U563" s="451">
        <f t="shared" si="1982"/>
        <v>17200</v>
      </c>
      <c r="V563" s="451">
        <f t="shared" si="1982"/>
        <v>32000</v>
      </c>
      <c r="W563" s="451">
        <f t="shared" si="1982"/>
        <v>28400</v>
      </c>
      <c r="X563" s="451">
        <f t="shared" si="1982"/>
        <v>23200</v>
      </c>
      <c r="Y563" s="451">
        <f t="shared" si="1982"/>
        <v>17100</v>
      </c>
      <c r="Z563" s="451">
        <f t="shared" si="1982"/>
        <v>20400</v>
      </c>
      <c r="AA563" s="451">
        <f t="shared" si="1982"/>
        <v>31100</v>
      </c>
      <c r="AB563" s="451">
        <f t="shared" si="1982"/>
        <v>29600</v>
      </c>
      <c r="AC563" s="451">
        <f t="shared" si="1982"/>
        <v>20200</v>
      </c>
      <c r="AD563" s="451">
        <f t="shared" ref="AD563:CD563" si="1983">AD562-AD555</f>
        <v>53728.710526315816</v>
      </c>
      <c r="AE563" s="451">
        <f t="shared" si="1983"/>
        <v>57764.230978567255</v>
      </c>
      <c r="AF563" s="451">
        <f t="shared" si="1983"/>
        <v>50545.038488029917</v>
      </c>
      <c r="AG563" s="451">
        <f t="shared" si="1983"/>
        <v>43411.768565692648</v>
      </c>
      <c r="AH563" s="451">
        <f t="shared" si="1983"/>
        <v>55193.007404462929</v>
      </c>
      <c r="AI563" s="451">
        <f t="shared" si="1983"/>
        <v>44877.950549037021</v>
      </c>
      <c r="AJ563" s="451">
        <f t="shared" si="1983"/>
        <v>39242.65894032966</v>
      </c>
      <c r="AK563" s="451">
        <f t="shared" si="1983"/>
        <v>33681.216812078383</v>
      </c>
      <c r="AL563" s="451">
        <f t="shared" si="1983"/>
        <v>42791.659283723995</v>
      </c>
      <c r="AM563" s="451">
        <f t="shared" si="1983"/>
        <v>48416.004561211783</v>
      </c>
      <c r="AN563" s="451">
        <f t="shared" si="1983"/>
        <v>42266.760229356049</v>
      </c>
      <c r="AO563" s="451">
        <f t="shared" si="1983"/>
        <v>36215.783074279767</v>
      </c>
      <c r="AP563" s="451">
        <f t="shared" si="1983"/>
        <v>45932.84088765613</v>
      </c>
      <c r="AQ563" s="451">
        <f t="shared" si="1983"/>
        <v>58219.552174780765</v>
      </c>
      <c r="AR563" s="451">
        <f t="shared" si="1983"/>
        <v>50766.983362982122</v>
      </c>
      <c r="AS563" s="451">
        <f t="shared" si="1983"/>
        <v>43448.108413101785</v>
      </c>
      <c r="AT563" s="451">
        <f t="shared" si="1983"/>
        <v>55039.51291823131</v>
      </c>
      <c r="AU563" s="451">
        <f t="shared" si="1983"/>
        <v>64873.92631214943</v>
      </c>
      <c r="AV563" s="451">
        <f t="shared" si="1983"/>
        <v>56575.4643209606</v>
      </c>
      <c r="AW563" s="451">
        <f t="shared" si="1983"/>
        <v>48424.397288829859</v>
      </c>
      <c r="AX563" s="451">
        <f t="shared" si="1983"/>
        <v>61350.158827972264</v>
      </c>
      <c r="AY563" s="451">
        <f t="shared" si="1983"/>
        <v>62473.461226437023</v>
      </c>
      <c r="AZ563" s="451">
        <f t="shared" si="1983"/>
        <v>54449.342229481612</v>
      </c>
      <c r="BA563" s="451">
        <f t="shared" si="1983"/>
        <v>46575.895207125533</v>
      </c>
      <c r="BB563" s="451">
        <f t="shared" si="1983"/>
        <v>58970.967178604464</v>
      </c>
      <c r="BC563" s="451">
        <f t="shared" si="1983"/>
        <v>54494.321665849799</v>
      </c>
      <c r="BD563" s="451">
        <f t="shared" si="1983"/>
        <v>47463.446355687571</v>
      </c>
      <c r="BE563" s="451">
        <f t="shared" si="1983"/>
        <v>40572.432181571217</v>
      </c>
      <c r="BF563" s="451">
        <f t="shared" si="1983"/>
        <v>51333.777321162313</v>
      </c>
      <c r="BG563" s="451">
        <f t="shared" si="1983"/>
        <v>60202.222221754171</v>
      </c>
      <c r="BH563" s="451">
        <f t="shared" si="1983"/>
        <v>52396.050781553917</v>
      </c>
      <c r="BI563" s="451">
        <f t="shared" si="1983"/>
        <v>44754.76055404947</v>
      </c>
      <c r="BJ563" s="451">
        <f t="shared" si="1983"/>
        <v>56581.028370967717</v>
      </c>
      <c r="BK563" s="451">
        <f t="shared" si="1983"/>
        <v>41178.468424865598</v>
      </c>
      <c r="BL563" s="451">
        <f t="shared" si="1983"/>
        <v>35809.26493748065</v>
      </c>
      <c r="BM563" s="451">
        <f t="shared" si="1983"/>
        <v>30560.783285182624</v>
      </c>
      <c r="BN563" s="451">
        <f t="shared" si="1983"/>
        <v>38602.300827239917</v>
      </c>
      <c r="BO563" s="451">
        <f t="shared" si="1983"/>
        <v>20368.877257799133</v>
      </c>
      <c r="BP563" s="451">
        <f t="shared" si="1983"/>
        <v>17696.414243625302</v>
      </c>
      <c r="BQ563" s="451">
        <f t="shared" si="1983"/>
        <v>15088.094295782066</v>
      </c>
      <c r="BR563" s="451">
        <f t="shared" si="1983"/>
        <v>19039.239112513846</v>
      </c>
      <c r="BS563" s="451">
        <f t="shared" si="1983"/>
        <v>32342.351364574322</v>
      </c>
      <c r="BT563" s="451">
        <f t="shared" si="1983"/>
        <v>28069.012742510895</v>
      </c>
      <c r="BU563" s="451">
        <f t="shared" si="1983"/>
        <v>23905.506256701497</v>
      </c>
      <c r="BV563" s="451">
        <f t="shared" si="1983"/>
        <v>30131.334452846597</v>
      </c>
      <c r="BW563" s="451">
        <f t="shared" si="1983"/>
        <v>31061.1185933792</v>
      </c>
      <c r="BX563" s="451">
        <f t="shared" si="1983"/>
        <v>27352.328313572725</v>
      </c>
      <c r="BY563" s="451">
        <f t="shared" si="1983"/>
        <v>23643.538033766265</v>
      </c>
      <c r="BZ563" s="451">
        <f t="shared" si="1983"/>
        <v>30255.920703684373</v>
      </c>
      <c r="CA563" s="451">
        <f t="shared" si="1983"/>
        <v>2221.6149899871325</v>
      </c>
      <c r="CB563" s="451">
        <f t="shared" si="1983"/>
        <v>1956.3475284961323</v>
      </c>
      <c r="CC563" s="451">
        <f t="shared" si="1983"/>
        <v>1691.0800670051312</v>
      </c>
      <c r="CD563" s="451">
        <f t="shared" si="1983"/>
        <v>2164.0240279528998</v>
      </c>
    </row>
    <row r="564" spans="1:114" s="5" customFormat="1" x14ac:dyDescent="0.35">
      <c r="B564" s="69"/>
      <c r="C564" s="451"/>
      <c r="D564" s="451"/>
      <c r="E564" s="451"/>
      <c r="F564" s="451"/>
      <c r="G564" s="451"/>
      <c r="H564" s="451"/>
      <c r="I564" s="451"/>
      <c r="J564" s="451"/>
      <c r="K564" s="451"/>
      <c r="L564" s="451"/>
      <c r="M564" s="451"/>
      <c r="N564" s="451"/>
      <c r="O564" s="451"/>
      <c r="P564" s="451"/>
      <c r="Q564" s="451"/>
      <c r="R564" s="451"/>
      <c r="S564" s="451"/>
      <c r="T564" s="451"/>
      <c r="U564" s="451"/>
      <c r="V564" s="451"/>
      <c r="W564" s="451"/>
      <c r="X564" s="451"/>
      <c r="Y564" s="451"/>
      <c r="Z564" s="451"/>
      <c r="AA564" s="451"/>
      <c r="AB564" s="451"/>
      <c r="AC564" s="451"/>
      <c r="AD564" s="451"/>
      <c r="AE564" s="451"/>
      <c r="AF564" s="451"/>
      <c r="AG564" s="451"/>
      <c r="AH564" s="451"/>
      <c r="AI564" s="451"/>
      <c r="AJ564" s="451"/>
      <c r="AK564" s="451"/>
      <c r="AL564" s="451"/>
      <c r="AM564" s="451"/>
      <c r="AN564" s="451"/>
      <c r="AO564" s="451"/>
      <c r="AP564" s="451"/>
      <c r="AQ564" s="451"/>
      <c r="AR564" s="451"/>
      <c r="AS564" s="451"/>
      <c r="AT564" s="451"/>
      <c r="AU564" s="451"/>
      <c r="AV564" s="451"/>
      <c r="AW564" s="451"/>
      <c r="AX564" s="451"/>
      <c r="AY564" s="451"/>
      <c r="AZ564" s="451"/>
      <c r="BA564" s="451"/>
      <c r="BB564" s="451"/>
      <c r="BC564" s="451"/>
      <c r="BD564" s="451"/>
      <c r="BE564" s="451"/>
      <c r="BF564" s="451"/>
      <c r="BG564" s="451"/>
      <c r="BH564" s="451"/>
      <c r="BI564" s="451"/>
      <c r="BJ564" s="451"/>
      <c r="BK564" s="451"/>
      <c r="BL564" s="451"/>
      <c r="BM564" s="451"/>
      <c r="BN564" s="451"/>
      <c r="BO564" s="451"/>
      <c r="BP564" s="451"/>
      <c r="BQ564" s="451"/>
      <c r="BR564" s="451"/>
      <c r="BS564" s="451"/>
      <c r="BT564" s="451"/>
      <c r="BU564" s="451"/>
      <c r="BV564" s="451"/>
      <c r="BW564" s="451"/>
      <c r="BX564" s="451"/>
      <c r="BY564" s="451"/>
      <c r="BZ564" s="451"/>
      <c r="CA564" s="451"/>
      <c r="CB564" s="451"/>
      <c r="CC564" s="451"/>
      <c r="CD564" s="451"/>
    </row>
    <row r="565" spans="1:114" s="5" customFormat="1" x14ac:dyDescent="0.35">
      <c r="B565" s="70" t="s">
        <v>766</v>
      </c>
      <c r="C565" s="451"/>
      <c r="D565" s="451"/>
      <c r="E565" s="451"/>
      <c r="F565" s="451"/>
      <c r="G565" s="451"/>
      <c r="H565" s="451"/>
      <c r="I565" s="451"/>
      <c r="J565" s="451"/>
      <c r="K565" s="451"/>
      <c r="L565" s="451"/>
      <c r="M565" s="451"/>
      <c r="N565" s="451"/>
      <c r="O565" s="451"/>
      <c r="P565" s="451"/>
      <c r="Q565" s="451"/>
      <c r="R565" s="451"/>
      <c r="S565" s="451"/>
      <c r="T565" s="451"/>
      <c r="U565" s="451"/>
      <c r="V565" s="451"/>
      <c r="W565" s="451"/>
      <c r="X565" s="451"/>
      <c r="Y565" s="451"/>
      <c r="Z565" s="451"/>
      <c r="AA565" s="451"/>
      <c r="AB565" s="451"/>
      <c r="AC565" s="451"/>
      <c r="AD565" s="451"/>
      <c r="AE565" s="451"/>
      <c r="AF565" s="451"/>
      <c r="AG565" s="451"/>
      <c r="AH565" s="451"/>
      <c r="AI565" s="451"/>
      <c r="AJ565" s="451"/>
      <c r="AK565" s="451"/>
      <c r="AL565" s="451"/>
      <c r="AM565" s="451"/>
      <c r="AN565" s="451"/>
      <c r="AO565" s="451"/>
      <c r="AP565" s="451"/>
      <c r="AQ565" s="451"/>
      <c r="AR565" s="451"/>
      <c r="AS565" s="451"/>
      <c r="AT565" s="451"/>
      <c r="AU565" s="451"/>
      <c r="AV565" s="451"/>
      <c r="AW565" s="451"/>
      <c r="AX565" s="451"/>
      <c r="AY565" s="451"/>
      <c r="AZ565" s="451"/>
      <c r="BA565" s="451"/>
      <c r="BB565" s="451"/>
      <c r="BC565" s="451"/>
      <c r="BD565" s="451"/>
      <c r="BE565" s="451"/>
      <c r="BF565" s="451"/>
      <c r="BG565" s="451"/>
      <c r="BH565" s="451"/>
      <c r="BI565" s="451"/>
      <c r="BJ565" s="451"/>
      <c r="BK565" s="451"/>
      <c r="BL565" s="451"/>
      <c r="BM565" s="451"/>
      <c r="BN565" s="451"/>
      <c r="BO565" s="451"/>
      <c r="BP565" s="451"/>
      <c r="BQ565" s="451"/>
      <c r="BR565" s="451"/>
      <c r="BS565" s="451"/>
      <c r="BT565" s="451"/>
      <c r="BU565" s="451"/>
      <c r="BV565" s="451"/>
      <c r="BW565" s="451"/>
      <c r="BX565" s="451"/>
      <c r="BY565" s="451"/>
      <c r="BZ565" s="451"/>
      <c r="CA565" s="451"/>
      <c r="CB565" s="451"/>
      <c r="CC565" s="451"/>
      <c r="CD565" s="451"/>
    </row>
    <row r="566" spans="1:114" s="5" customFormat="1" x14ac:dyDescent="0.35">
      <c r="A566" s="5" t="s">
        <v>354</v>
      </c>
      <c r="B566" s="69" t="s">
        <v>142</v>
      </c>
      <c r="C566" s="451"/>
      <c r="D566" s="451"/>
      <c r="E566" s="451"/>
      <c r="F566" s="451"/>
      <c r="G566" s="451"/>
      <c r="H566" s="451"/>
      <c r="I566" s="451"/>
      <c r="J566" s="451"/>
      <c r="K566" s="451"/>
      <c r="L566" s="451"/>
      <c r="M566" s="451"/>
      <c r="N566" s="451"/>
      <c r="O566" s="451"/>
      <c r="P566" s="451"/>
      <c r="Q566" s="451"/>
      <c r="R566" s="451"/>
      <c r="S566" s="451"/>
      <c r="T566" s="451"/>
      <c r="U566" s="451"/>
      <c r="V566" s="451"/>
      <c r="W566" s="451"/>
      <c r="X566" s="451"/>
      <c r="Y566" s="451"/>
      <c r="Z566" s="451"/>
      <c r="AA566" s="451">
        <f t="shared" ref="AA566:BF566" si="1984">(AA563*(1-CADTAX))+(-AA551*(CADTAX))-AA572</f>
        <v>8000</v>
      </c>
      <c r="AB566" s="451">
        <f t="shared" si="1984"/>
        <v>10825</v>
      </c>
      <c r="AC566" s="451">
        <f t="shared" si="1984"/>
        <v>7325</v>
      </c>
      <c r="AD566" s="451">
        <f t="shared" si="1984"/>
        <v>33443.385319917463</v>
      </c>
      <c r="AE566" s="451">
        <f t="shared" si="1984"/>
        <v>36732.597969605064</v>
      </c>
      <c r="AF566" s="451">
        <f t="shared" si="1984"/>
        <v>30755.884230277632</v>
      </c>
      <c r="AG566" s="451">
        <f t="shared" si="1984"/>
        <v>24843.612417100252</v>
      </c>
      <c r="AH566" s="451">
        <f t="shared" si="1984"/>
        <v>34682.097793914945</v>
      </c>
      <c r="AI566" s="451">
        <f t="shared" si="1984"/>
        <v>26326.208417266513</v>
      </c>
      <c r="AJ566" s="451">
        <f t="shared" si="1984"/>
        <v>21625.979053364201</v>
      </c>
      <c r="AK566" s="451">
        <f t="shared" si="1984"/>
        <v>16981.136799803957</v>
      </c>
      <c r="AL566" s="451">
        <f t="shared" si="1984"/>
        <v>24658.634036089185</v>
      </c>
      <c r="AM566" s="451">
        <f t="shared" si="1984"/>
        <v>30187.363791276839</v>
      </c>
      <c r="AN566" s="451">
        <f t="shared" si="1984"/>
        <v>24957.477065326173</v>
      </c>
      <c r="AO566" s="451">
        <f t="shared" si="1984"/>
        <v>19801.290721960097</v>
      </c>
      <c r="AP566" s="451">
        <f t="shared" si="1984"/>
        <v>28190.830083853893</v>
      </c>
      <c r="AQ566" s="451">
        <f t="shared" si="1984"/>
        <v>39266.733798459369</v>
      </c>
      <c r="AR566" s="451">
        <f t="shared" si="1984"/>
        <v>32853.179468132919</v>
      </c>
      <c r="AS566" s="451">
        <f t="shared" si="1984"/>
        <v>26539.895534245195</v>
      </c>
      <c r="AT566" s="451">
        <f t="shared" si="1984"/>
        <v>36702.781890200196</v>
      </c>
      <c r="AU566" s="451">
        <f t="shared" si="1984"/>
        <v>44814.541715300809</v>
      </c>
      <c r="AV566" s="451">
        <f t="shared" si="1984"/>
        <v>37700.056776394114</v>
      </c>
      <c r="AW566" s="451">
        <f t="shared" si="1984"/>
        <v>30696.118056780993</v>
      </c>
      <c r="AX566" s="451">
        <f t="shared" si="1984"/>
        <v>41978.353808075852</v>
      </c>
      <c r="AY566" s="451">
        <f t="shared" si="1984"/>
        <v>43029.418816766251</v>
      </c>
      <c r="AZ566" s="451">
        <f t="shared" si="1984"/>
        <v>36118.873103743608</v>
      </c>
      <c r="BA566" s="451">
        <f t="shared" si="1984"/>
        <v>29321.331371670465</v>
      </c>
      <c r="BB566" s="451">
        <f t="shared" si="1984"/>
        <v>40208.79128513459</v>
      </c>
      <c r="BC566" s="451">
        <f t="shared" si="1984"/>
        <v>36371.731941412581</v>
      </c>
      <c r="BD566" s="451">
        <f t="shared" si="1984"/>
        <v>30286.516868698345</v>
      </c>
      <c r="BE566" s="451">
        <f t="shared" si="1984"/>
        <v>24306.197648018519</v>
      </c>
      <c r="BF566" s="451">
        <f t="shared" si="1984"/>
        <v>33825.021488995291</v>
      </c>
      <c r="BG566" s="451">
        <f t="shared" ref="BG566:CL566" si="1985">(BG563*(1-CADTAX))+(-BG551*(CADTAX))-BG572</f>
        <v>41710.933878768716</v>
      </c>
      <c r="BH566" s="451">
        <f t="shared" si="1985"/>
        <v>34917.885332952486</v>
      </c>
      <c r="BI566" s="451">
        <f t="shared" si="1985"/>
        <v>28248.497696658116</v>
      </c>
      <c r="BJ566" s="451">
        <f t="shared" si="1985"/>
        <v>38791.302577080329</v>
      </c>
      <c r="BK566" s="451">
        <f t="shared" si="1985"/>
        <v>25224.544317141233</v>
      </c>
      <c r="BL566" s="451">
        <f t="shared" si="1985"/>
        <v>20524.126119693025</v>
      </c>
      <c r="BM566" s="451">
        <f t="shared" si="1985"/>
        <v>15914.249298560007</v>
      </c>
      <c r="BN566" s="451">
        <f t="shared" si="1985"/>
        <v>23146.194841270568</v>
      </c>
      <c r="BO566" s="451">
        <f t="shared" si="1985"/>
        <v>6914.524768799929</v>
      </c>
      <c r="BP566" s="451">
        <f t="shared" si="1985"/>
        <v>4559.3874394590384</v>
      </c>
      <c r="BQ566" s="451">
        <f t="shared" si="1985"/>
        <v>2252.3574098660956</v>
      </c>
      <c r="BR566" s="451">
        <f t="shared" si="1985"/>
        <v>5841.1377896553895</v>
      </c>
      <c r="BS566" s="451">
        <f t="shared" si="1985"/>
        <v>17887.906235238472</v>
      </c>
      <c r="BT566" s="451">
        <f t="shared" si="1985"/>
        <v>14094.109109072066</v>
      </c>
      <c r="BU566" s="451">
        <f t="shared" si="1985"/>
        <v>10382.686085096186</v>
      </c>
      <c r="BV566" s="451">
        <f t="shared" si="1985"/>
        <v>16101.813457578064</v>
      </c>
      <c r="BW566" s="451">
        <f t="shared" si="1985"/>
        <v>16947.370816299092</v>
      </c>
      <c r="BX566" s="451">
        <f t="shared" si="1985"/>
        <v>13574.550420323078</v>
      </c>
      <c r="BY566" s="451">
        <f t="shared" si="1985"/>
        <v>10201.730024347075</v>
      </c>
      <c r="BZ566" s="451">
        <f t="shared" si="1985"/>
        <v>16215.113756646402</v>
      </c>
      <c r="CA566" s="451">
        <f t="shared" si="1985"/>
        <v>-9279.6354646869822</v>
      </c>
      <c r="CB566" s="451">
        <f t="shared" si="1985"/>
        <v>-9520.8730211422662</v>
      </c>
      <c r="CC566" s="451">
        <f t="shared" si="1985"/>
        <v>-9762.110577597552</v>
      </c>
      <c r="CD566" s="451">
        <f t="shared" si="1985"/>
        <v>-9332.0094078647762</v>
      </c>
      <c r="CE566" s="451">
        <f t="shared" si="1985"/>
        <v>0</v>
      </c>
      <c r="CF566" s="451">
        <f t="shared" si="1985"/>
        <v>0</v>
      </c>
      <c r="CG566" s="451">
        <f t="shared" si="1985"/>
        <v>0</v>
      </c>
      <c r="CH566" s="451">
        <f t="shared" si="1985"/>
        <v>0</v>
      </c>
      <c r="CI566" s="451">
        <f t="shared" si="1985"/>
        <v>0</v>
      </c>
      <c r="CJ566" s="451">
        <f t="shared" si="1985"/>
        <v>0</v>
      </c>
      <c r="CK566" s="451">
        <f t="shared" si="1985"/>
        <v>0</v>
      </c>
      <c r="CL566" s="451">
        <f t="shared" si="1985"/>
        <v>0</v>
      </c>
      <c r="CM566" s="451">
        <f t="shared" ref="CM566:DJ566" si="1986">(CM563*(1-CADTAX))+(-CM551*(CADTAX))-CM572</f>
        <v>0</v>
      </c>
      <c r="CN566" s="451">
        <f t="shared" si="1986"/>
        <v>0</v>
      </c>
      <c r="CO566" s="451">
        <f t="shared" si="1986"/>
        <v>0</v>
      </c>
      <c r="CP566" s="451">
        <f t="shared" si="1986"/>
        <v>0</v>
      </c>
      <c r="CQ566" s="451">
        <f t="shared" si="1986"/>
        <v>0</v>
      </c>
      <c r="CR566" s="451">
        <f t="shared" si="1986"/>
        <v>0</v>
      </c>
      <c r="CS566" s="451">
        <f t="shared" si="1986"/>
        <v>0</v>
      </c>
      <c r="CT566" s="451">
        <f t="shared" si="1986"/>
        <v>0</v>
      </c>
      <c r="CU566" s="451">
        <f t="shared" si="1986"/>
        <v>0</v>
      </c>
      <c r="CV566" s="451">
        <f t="shared" si="1986"/>
        <v>0</v>
      </c>
      <c r="CW566" s="451">
        <f t="shared" si="1986"/>
        <v>0</v>
      </c>
      <c r="CX566" s="451">
        <f t="shared" si="1986"/>
        <v>0</v>
      </c>
      <c r="CY566" s="451">
        <f t="shared" si="1986"/>
        <v>0</v>
      </c>
      <c r="CZ566" s="451">
        <f t="shared" si="1986"/>
        <v>0</v>
      </c>
      <c r="DA566" s="451">
        <f t="shared" si="1986"/>
        <v>0</v>
      </c>
      <c r="DB566" s="451">
        <f t="shared" si="1986"/>
        <v>0</v>
      </c>
      <c r="DC566" s="451">
        <f t="shared" si="1986"/>
        <v>0</v>
      </c>
      <c r="DD566" s="451">
        <f t="shared" si="1986"/>
        <v>0</v>
      </c>
      <c r="DE566" s="451">
        <f t="shared" si="1986"/>
        <v>0</v>
      </c>
      <c r="DF566" s="451">
        <f t="shared" si="1986"/>
        <v>0</v>
      </c>
      <c r="DG566" s="451">
        <f t="shared" si="1986"/>
        <v>0</v>
      </c>
      <c r="DH566" s="451">
        <f t="shared" si="1986"/>
        <v>0</v>
      </c>
      <c r="DI566" s="451">
        <f t="shared" si="1986"/>
        <v>0</v>
      </c>
      <c r="DJ566" s="451">
        <f t="shared" si="1986"/>
        <v>0</v>
      </c>
    </row>
    <row r="567" spans="1:114" s="5" customFormat="1" x14ac:dyDescent="0.35">
      <c r="A567" s="5" t="s">
        <v>354</v>
      </c>
      <c r="B567" s="69" t="s">
        <v>763</v>
      </c>
      <c r="C567" s="451"/>
      <c r="D567" s="451"/>
      <c r="E567" s="451"/>
      <c r="F567" s="451"/>
      <c r="G567" s="451"/>
      <c r="H567" s="451"/>
      <c r="I567" s="451"/>
      <c r="J567" s="451"/>
      <c r="K567" s="451"/>
      <c r="L567" s="451"/>
      <c r="M567" s="451"/>
      <c r="N567" s="451"/>
      <c r="O567" s="451"/>
      <c r="P567" s="451"/>
      <c r="Q567" s="451"/>
      <c r="R567" s="451"/>
      <c r="S567" s="451"/>
      <c r="T567" s="451"/>
      <c r="U567" s="451"/>
      <c r="V567" s="451"/>
      <c r="W567" s="451"/>
      <c r="X567" s="451"/>
      <c r="Y567" s="451"/>
      <c r="Z567" s="451"/>
      <c r="AA567" s="451">
        <f>NPV(((1+Discount_Rate)^(1/4)-1),AA566:$DJ566)</f>
        <v>963675.33582054509</v>
      </c>
      <c r="AB567" s="451">
        <f>NPV(((1+Discount_Rate)^(1/4)-1),AB566:$DJ566)</f>
        <v>967501.78545521817</v>
      </c>
      <c r="AC567" s="451">
        <f>NPV(((1+Discount_Rate)^(1/4)-1),AC566:$DJ566)</f>
        <v>968550.19417683873</v>
      </c>
      <c r="AD567" s="451">
        <f>NPV(((1+Discount_Rate)^(1/4)-1),AD566:$DJ566)</f>
        <v>973111.46921606862</v>
      </c>
      <c r="AE567" s="451">
        <f>NPV(((1+Discount_Rate)^(1/4)-1),AE566:$DJ566)</f>
        <v>951610.33597195754</v>
      </c>
      <c r="AF567" s="451">
        <f>NPV(((1+Discount_Rate)^(1/4)-1),AF566:$DJ566)</f>
        <v>926556.12313049682</v>
      </c>
      <c r="AG567" s="451">
        <f>NPV(((1+Discount_Rate)^(1/4)-1),AG566:$DJ566)</f>
        <v>907171.15285493911</v>
      </c>
      <c r="AH567" s="451">
        <f>NPV(((1+Discount_Rate)^(1/4)-1),AH566:$DJ566)</f>
        <v>893460.55749293615</v>
      </c>
      <c r="AI567" s="451">
        <f>NPV(((1+Discount_Rate)^(1/4)-1),AI566:$DJ566)</f>
        <v>869743.21711367485</v>
      </c>
      <c r="AJ567" s="451">
        <f>NPV(((1+Discount_Rate)^(1/4)-1),AJ566:$DJ566)</f>
        <v>854090.70134989452</v>
      </c>
      <c r="AK567" s="451">
        <f>NPV(((1+Discount_Rate)^(1/4)-1),AK566:$DJ566)</f>
        <v>842946.32360715861</v>
      </c>
      <c r="AL567" s="451">
        <f>NPV(((1+Discount_Rate)^(1/4)-1),AL566:$DJ566)</f>
        <v>836310.02170175884</v>
      </c>
      <c r="AM567" s="451">
        <f>NPV(((1+Discount_Rate)^(1/4)-1),AM566:$DJ566)</f>
        <v>821914.78030734858</v>
      </c>
      <c r="AN567" s="451">
        <f>NPV(((1+Discount_Rate)^(1/4)-1),AN566:$DJ566)</f>
        <v>801814.14738069579</v>
      </c>
      <c r="AO567" s="451">
        <f>NPV(((1+Discount_Rate)^(1/4)-1),AO566:$DJ566)</f>
        <v>786696.72150054562</v>
      </c>
      <c r="AP567" s="451">
        <f>NPV(((1+Discount_Rate)^(1/4)-1),AP566:$DJ566)</f>
        <v>776549.95736939716</v>
      </c>
      <c r="AQ567" s="451">
        <f>NPV(((1+Discount_Rate)^(1/4)-1),AQ566:$DJ566)</f>
        <v>757889.13040824083</v>
      </c>
      <c r="AR567" s="451">
        <f>NPV(((1+Discount_Rate)^(1/4)-1),AR566:$DJ566)</f>
        <v>727923.3896893725</v>
      </c>
      <c r="AS567" s="451">
        <f>NPV(((1+Discount_Rate)^(1/4)-1),AS566:$DJ566)</f>
        <v>704003.45670588827</v>
      </c>
      <c r="AT567" s="451">
        <f>NPV(((1+Discount_Rate)^(1/4)-1),AT566:$DJ566)</f>
        <v>686103.25663119147</v>
      </c>
      <c r="AU567" s="451">
        <f>NPV(((1+Discount_Rate)^(1/4)-1),AU566:$DJ566)</f>
        <v>657820.49474889704</v>
      </c>
      <c r="AV567" s="451">
        <f>NPV(((1+Discount_Rate)^(1/4)-1),AV566:$DJ566)</f>
        <v>621078.88035738142</v>
      </c>
      <c r="AW567" s="451">
        <f>NPV(((1+Discount_Rate)^(1/4)-1),AW566:$DJ566)</f>
        <v>591000.84919965838</v>
      </c>
      <c r="AX567" s="451">
        <f>NPV(((1+Discount_Rate)^(1/4)-1),AX566:$DJ566)</f>
        <v>567557.63211201667</v>
      </c>
      <c r="AY567" s="451">
        <f>NPV(((1+Discount_Rate)^(1/4)-1),AY566:$DJ566)</f>
        <v>532544.47861721017</v>
      </c>
      <c r="AZ567" s="451">
        <f>NPV(((1+Discount_Rate)^(1/4)-1),AZ566:$DJ566)</f>
        <v>496050.57048592472</v>
      </c>
      <c r="BA567" s="451">
        <f>NPV(((1+Discount_Rate)^(1/4)-1),BA566:$DJ566)</f>
        <v>466019.34627184307</v>
      </c>
      <c r="BB567" s="451">
        <f>NPV(((1+Discount_Rate)^(1/4)-1),BB566:$DJ566)</f>
        <v>442417.11356608843</v>
      </c>
      <c r="BC567" s="451">
        <f>NPV(((1+Discount_Rate)^(1/4)-1),BC566:$DJ566)</f>
        <v>407637.76881405571</v>
      </c>
      <c r="BD567" s="451">
        <f>NPV(((1+Discount_Rate)^(1/4)-1),BD566:$DJ566)</f>
        <v>376268.66313365981</v>
      </c>
      <c r="BE567" s="451">
        <f>NPV(((1+Discount_Rate)^(1/4)-1),BE566:$DJ566)</f>
        <v>350599.80350723915</v>
      </c>
      <c r="BF567" s="451">
        <f>NPV(((1+Discount_Rate)^(1/4)-1),BF566:$DJ566)</f>
        <v>330596.24883863638</v>
      </c>
      <c r="BG567" s="451">
        <f>NPV(((1+Discount_Rate)^(1/4)-1),BG566:$DJ566)</f>
        <v>300828.38201675005</v>
      </c>
      <c r="BH567" s="451">
        <f>NPV(((1+Discount_Rate)^(1/4)-1),BH566:$DJ566)</f>
        <v>262809.28456499934</v>
      </c>
      <c r="BI567" s="451">
        <f>NPV(((1+Discount_Rate)^(1/4)-1),BI566:$DJ566)</f>
        <v>231116.65638235674</v>
      </c>
      <c r="BJ567" s="451">
        <f>NPV(((1+Discount_Rate)^(1/4)-1),BJ566:$DJ566)</f>
        <v>205704.47647327857</v>
      </c>
      <c r="BK567" s="451">
        <f>NPV(((1+Discount_Rate)^(1/4)-1),BK566:$DJ566)</f>
        <v>169437.62745458112</v>
      </c>
      <c r="BL567" s="451">
        <f>NPV(((1+Discount_Rate)^(1/4)-1),BL566:$DJ566)</f>
        <v>146292.46142266277</v>
      </c>
      <c r="BM567" s="451">
        <f>NPV(((1+Discount_Rate)^(1/4)-1),BM566:$DJ566)</f>
        <v>127563.67068474992</v>
      </c>
      <c r="BN567" s="451">
        <f>NPV(((1+Discount_Rate)^(1/4)-1),BN566:$DJ566)</f>
        <v>113214.9126574619</v>
      </c>
      <c r="BO567" s="451">
        <f>NPV(((1+Discount_Rate)^(1/4)-1),BO566:$DJ566)</f>
        <v>91458.117765186893</v>
      </c>
      <c r="BP567" s="451">
        <f>NPV(((1+Discount_Rate)^(1/4)-1),BP566:$DJ566)</f>
        <v>85665.988458040054</v>
      </c>
      <c r="BQ567" s="451">
        <f>NPV(((1+Discount_Rate)^(1/4)-1),BQ566:$DJ566)</f>
        <v>82157.914111533479</v>
      </c>
      <c r="BR567" s="451">
        <f>NPV(((1+Discount_Rate)^(1/4)-1),BR566:$DJ566)</f>
        <v>80913.817883844982</v>
      </c>
      <c r="BS567" s="451">
        <f>NPV(((1+Discount_Rate)^(1/4)-1),BS566:$DJ566)</f>
        <v>76065.673435808727</v>
      </c>
      <c r="BT567" s="451">
        <f>NPV(((1+Discount_Rate)^(1/4)-1),BT566:$DJ566)</f>
        <v>59111.262976977254</v>
      </c>
      <c r="BU567" s="451">
        <f>NPV(((1+Discount_Rate)^(1/4)-1),BU566:$DJ566)</f>
        <v>45742.581144555261</v>
      </c>
      <c r="BV567" s="451">
        <f>NPV(((1+Discount_Rate)^(1/4)-1),BV566:$DJ566)</f>
        <v>35921.258738654404</v>
      </c>
      <c r="BW567" s="451">
        <f>NPV(((1+Discount_Rate)^(1/4)-1),BW566:$DJ566)</f>
        <v>20260.279389303279</v>
      </c>
      <c r="BX567" s="451">
        <f>NPV(((1+Discount_Rate)^(1/4)-1),BX566:$DJ566)</f>
        <v>3561.5474712675505</v>
      </c>
      <c r="BY567" s="451">
        <f>NPV(((1+Discount_Rate)^(1/4)-1),BY566:$DJ566)</f>
        <v>-9969.2948035579793</v>
      </c>
      <c r="BZ567" s="451">
        <f>NPV(((1+Discount_Rate)^(1/4)-1),BZ566:$DJ566)</f>
        <v>-20293.370350826521</v>
      </c>
      <c r="CA567" s="451">
        <f>NPV(((1+Discount_Rate)^(1/4)-1),CA566:$DJ566)</f>
        <v>-36757.529105773574</v>
      </c>
      <c r="CB567" s="451">
        <f>NPV(((1+Discount_Rate)^(1/4)-1),CB566:$DJ566)</f>
        <v>-27928.990655304886</v>
      </c>
      <c r="CC567" s="451">
        <f>NPV(((1+Discount_Rate)^(1/4)-1),CC566:$DJ566)</f>
        <v>-18750.868754850973</v>
      </c>
      <c r="CD567" s="451">
        <f>NPV(((1+Discount_Rate)^(1/4)-1),CD566:$DJ566)</f>
        <v>-9218.8732343611009</v>
      </c>
      <c r="CE567" s="451">
        <f>NPV(((1+Discount_Rate)^(1/4)-1),CE566:$DJ566)</f>
        <v>0</v>
      </c>
      <c r="CF567" s="451">
        <f>NPV(((1+Discount_Rate)^(1/4)-1),CF566:$DJ566)</f>
        <v>0</v>
      </c>
      <c r="CG567" s="451">
        <f>NPV(((1+Discount_Rate)^(1/4)-1),CG566:$DJ566)</f>
        <v>0</v>
      </c>
      <c r="CH567" s="451">
        <f>NPV(((1+Discount_Rate)^(1/4)-1),CH566:$DJ566)</f>
        <v>0</v>
      </c>
      <c r="CI567" s="451">
        <f>NPV(((1+Discount_Rate)^(1/4)-1),CI566:$DJ566)</f>
        <v>0</v>
      </c>
      <c r="CJ567" s="451">
        <f>NPV(((1+Discount_Rate)^(1/4)-1),CJ566:$DJ566)</f>
        <v>0</v>
      </c>
      <c r="CK567" s="451">
        <f>NPV(((1+Discount_Rate)^(1/4)-1),CK566:$DJ566)</f>
        <v>0</v>
      </c>
      <c r="CL567" s="451">
        <f>NPV(((1+Discount_Rate)^(1/4)-1),CL566:$DJ566)</f>
        <v>0</v>
      </c>
      <c r="CM567" s="451">
        <f>NPV(((1+Discount_Rate)^(1/4)-1),CM566:$DJ566)</f>
        <v>0</v>
      </c>
      <c r="CN567" s="451">
        <f>NPV(((1+Discount_Rate)^(1/4)-1),CN566:$DJ566)</f>
        <v>0</v>
      </c>
      <c r="CO567" s="451">
        <f>NPV(((1+Discount_Rate)^(1/4)-1),CO566:$DJ566)</f>
        <v>0</v>
      </c>
      <c r="CP567" s="451">
        <f>NPV(((1+Discount_Rate)^(1/4)-1),CP566:$DJ566)</f>
        <v>0</v>
      </c>
      <c r="CQ567" s="451">
        <f>NPV(((1+Discount_Rate)^(1/4)-1),CQ566:$DJ566)</f>
        <v>0</v>
      </c>
      <c r="CR567" s="451">
        <f>NPV(((1+Discount_Rate)^(1/4)-1),CR566:$DJ566)</f>
        <v>0</v>
      </c>
      <c r="CS567" s="451">
        <f>NPV(((1+Discount_Rate)^(1/4)-1),CS566:$DJ566)</f>
        <v>0</v>
      </c>
      <c r="CT567" s="451">
        <f>NPV(((1+Discount_Rate)^(1/4)-1),CT566:$DJ566)</f>
        <v>0</v>
      </c>
      <c r="CU567" s="451">
        <f>NPV(((1+Discount_Rate)^(1/4)-1),CU566:$DJ566)</f>
        <v>0</v>
      </c>
      <c r="CV567" s="451">
        <f>NPV(((1+Discount_Rate)^(1/4)-1),CV566:$DJ566)</f>
        <v>0</v>
      </c>
      <c r="CW567" s="451">
        <f>NPV(((1+Discount_Rate)^(1/4)-1),CW566:$DJ566)</f>
        <v>0</v>
      </c>
      <c r="CX567" s="451">
        <f>NPV(((1+Discount_Rate)^(1/4)-1),CX566:$DJ566)</f>
        <v>0</v>
      </c>
      <c r="CY567" s="451">
        <f>NPV(((1+Discount_Rate)^(1/4)-1),CY566:$DJ566)</f>
        <v>0</v>
      </c>
      <c r="CZ567" s="451">
        <f>NPV(((1+Discount_Rate)^(1/4)-1),CZ566:$DJ566)</f>
        <v>0</v>
      </c>
      <c r="DA567" s="451">
        <f>NPV(((1+Discount_Rate)^(1/4)-1),DA566:$DJ566)</f>
        <v>0</v>
      </c>
      <c r="DB567" s="451">
        <f>NPV(((1+Discount_Rate)^(1/4)-1),DB566:$DJ566)</f>
        <v>0</v>
      </c>
      <c r="DC567" s="451">
        <f>NPV(((1+Discount_Rate)^(1/4)-1),DC566:$DJ566)</f>
        <v>0</v>
      </c>
      <c r="DD567" s="451">
        <f>NPV(((1+Discount_Rate)^(1/4)-1),DD566:$DJ566)</f>
        <v>0</v>
      </c>
      <c r="DE567" s="451">
        <f>NPV(((1+Discount_Rate)^(1/4)-1),DE566:$DJ566)</f>
        <v>0</v>
      </c>
      <c r="DF567" s="451">
        <f>NPV(((1+Discount_Rate)^(1/4)-1),DF566:$DJ566)</f>
        <v>0</v>
      </c>
      <c r="DG567" s="451">
        <f>NPV(((1+Discount_Rate)^(1/4)-1),DG566:$DJ566)</f>
        <v>0</v>
      </c>
      <c r="DH567" s="451">
        <f>NPV(((1+Discount_Rate)^(1/4)-1),DH566:$DJ566)</f>
        <v>0</v>
      </c>
      <c r="DI567" s="451">
        <f>NPV(((1+Discount_Rate)^(1/4)-1),DI566:$DJ566)</f>
        <v>0</v>
      </c>
      <c r="DJ567" s="451">
        <f>NPV(((1+Discount_Rate)^(1/4)-1),DJ566:$DJ566)</f>
        <v>0</v>
      </c>
    </row>
    <row r="568" spans="1:114" s="5" customFormat="1" x14ac:dyDescent="0.35">
      <c r="A568" s="5" t="s">
        <v>354</v>
      </c>
      <c r="B568" s="69" t="s">
        <v>764</v>
      </c>
      <c r="C568" s="451"/>
      <c r="D568" s="451"/>
      <c r="E568" s="451"/>
      <c r="F568" s="451"/>
      <c r="G568" s="451"/>
      <c r="H568" s="451"/>
      <c r="I568" s="451"/>
      <c r="J568" s="451"/>
      <c r="K568" s="451"/>
      <c r="L568" s="451"/>
      <c r="M568" s="451"/>
      <c r="N568" s="451"/>
      <c r="O568" s="451"/>
      <c r="P568" s="451"/>
      <c r="Q568" s="451"/>
      <c r="R568" s="451"/>
      <c r="S568" s="451"/>
      <c r="T568" s="451"/>
      <c r="U568" s="451"/>
      <c r="V568" s="451"/>
      <c r="W568" s="451"/>
      <c r="X568" s="451"/>
      <c r="Y568" s="451"/>
      <c r="Z568" s="451"/>
      <c r="AA568" s="451">
        <f>AA566*AA361</f>
        <v>7600</v>
      </c>
      <c r="AB568" s="451">
        <f t="shared" ref="AB568:CM568" si="1987">AB566*AB361</f>
        <v>10283.75</v>
      </c>
      <c r="AC568" s="451">
        <f t="shared" si="1987"/>
        <v>6958.75</v>
      </c>
      <c r="AD568" s="451">
        <f t="shared" si="1987"/>
        <v>31771.216053921587</v>
      </c>
      <c r="AE568" s="451">
        <f t="shared" si="1987"/>
        <v>34895.968071124807</v>
      </c>
      <c r="AF568" s="451">
        <f t="shared" si="1987"/>
        <v>29218.090018763749</v>
      </c>
      <c r="AG568" s="451">
        <f t="shared" si="1987"/>
        <v>23601.431796245237</v>
      </c>
      <c r="AH568" s="451">
        <f t="shared" si="1987"/>
        <v>32947.992904219194</v>
      </c>
      <c r="AI568" s="451">
        <f t="shared" si="1987"/>
        <v>25009.897996403186</v>
      </c>
      <c r="AJ568" s="451">
        <f t="shared" si="1987"/>
        <v>20544.68010069599</v>
      </c>
      <c r="AK568" s="451">
        <f t="shared" si="1987"/>
        <v>16132.079959813758</v>
      </c>
      <c r="AL568" s="451">
        <f t="shared" si="1987"/>
        <v>23425.702334284724</v>
      </c>
      <c r="AM568" s="451">
        <f t="shared" si="1987"/>
        <v>28677.995601712995</v>
      </c>
      <c r="AN568" s="451">
        <f t="shared" si="1987"/>
        <v>23709.603212059865</v>
      </c>
      <c r="AO568" s="451">
        <f t="shared" si="1987"/>
        <v>18811.226185862091</v>
      </c>
      <c r="AP568" s="451">
        <f t="shared" si="1987"/>
        <v>26781.288579661195</v>
      </c>
      <c r="AQ568" s="451">
        <f t="shared" si="1987"/>
        <v>37303.397108536396</v>
      </c>
      <c r="AR568" s="451">
        <f t="shared" si="1987"/>
        <v>31210.520494726272</v>
      </c>
      <c r="AS568" s="451">
        <f t="shared" si="1987"/>
        <v>25212.900757532934</v>
      </c>
      <c r="AT568" s="451">
        <f t="shared" si="1987"/>
        <v>34867.642795690183</v>
      </c>
      <c r="AU568" s="451">
        <f t="shared" si="1987"/>
        <v>42573.814629535766</v>
      </c>
      <c r="AV568" s="451">
        <f t="shared" si="1987"/>
        <v>35815.053937574405</v>
      </c>
      <c r="AW568" s="451">
        <f t="shared" si="1987"/>
        <v>29161.312153941941</v>
      </c>
      <c r="AX568" s="451">
        <f t="shared" si="1987"/>
        <v>39879.436117672056</v>
      </c>
      <c r="AY568" s="451">
        <f t="shared" si="1987"/>
        <v>40877.947875927937</v>
      </c>
      <c r="AZ568" s="451">
        <f t="shared" si="1987"/>
        <v>34312.929448556424</v>
      </c>
      <c r="BA568" s="451">
        <f t="shared" si="1987"/>
        <v>27855.264803086942</v>
      </c>
      <c r="BB568" s="451">
        <f t="shared" si="1987"/>
        <v>38198.351720877858</v>
      </c>
      <c r="BC568" s="451">
        <f t="shared" si="1987"/>
        <v>34553.145344341952</v>
      </c>
      <c r="BD568" s="451">
        <f t="shared" si="1987"/>
        <v>28772.191025263426</v>
      </c>
      <c r="BE568" s="451">
        <f t="shared" si="1987"/>
        <v>23090.88776561759</v>
      </c>
      <c r="BF568" s="451">
        <f t="shared" si="1987"/>
        <v>32133.770414545525</v>
      </c>
      <c r="BG568" s="451">
        <f t="shared" si="1987"/>
        <v>39625.387184830281</v>
      </c>
      <c r="BH568" s="451">
        <f t="shared" si="1987"/>
        <v>33171.991066304858</v>
      </c>
      <c r="BI568" s="451">
        <f t="shared" si="1987"/>
        <v>26836.072811825208</v>
      </c>
      <c r="BJ568" s="451">
        <f t="shared" si="1987"/>
        <v>36851.737448226311</v>
      </c>
      <c r="BK568" s="451">
        <f t="shared" si="1987"/>
        <v>23963.31710128417</v>
      </c>
      <c r="BL568" s="451">
        <f t="shared" si="1987"/>
        <v>19497.919813708373</v>
      </c>
      <c r="BM568" s="451">
        <f t="shared" si="1987"/>
        <v>15118.536833632006</v>
      </c>
      <c r="BN568" s="451">
        <f t="shared" si="1987"/>
        <v>21988.88509920704</v>
      </c>
      <c r="BO568" s="451">
        <f t="shared" si="1987"/>
        <v>6568.7985303599326</v>
      </c>
      <c r="BP568" s="451">
        <f t="shared" si="1987"/>
        <v>4331.4180674860863</v>
      </c>
      <c r="BQ568" s="451">
        <f t="shared" si="1987"/>
        <v>2139.7395393727907</v>
      </c>
      <c r="BR568" s="451">
        <f t="shared" si="1987"/>
        <v>5549.0809001726202</v>
      </c>
      <c r="BS568" s="451">
        <f t="shared" si="1987"/>
        <v>16993.510923476548</v>
      </c>
      <c r="BT568" s="451">
        <f t="shared" si="1987"/>
        <v>13389.403653618461</v>
      </c>
      <c r="BU568" s="451">
        <f t="shared" si="1987"/>
        <v>9863.5517808413751</v>
      </c>
      <c r="BV568" s="451">
        <f t="shared" si="1987"/>
        <v>15296.722784699161</v>
      </c>
      <c r="BW568" s="451">
        <f t="shared" si="1987"/>
        <v>16100.002275484136</v>
      </c>
      <c r="BX568" s="451">
        <f t="shared" si="1987"/>
        <v>12895.822899306922</v>
      </c>
      <c r="BY568" s="451">
        <f t="shared" si="1987"/>
        <v>9691.6435231297201</v>
      </c>
      <c r="BZ568" s="451">
        <f t="shared" si="1987"/>
        <v>15404.358068814081</v>
      </c>
      <c r="CA568" s="451">
        <f t="shared" si="1987"/>
        <v>-8815.6536914526332</v>
      </c>
      <c r="CB568" s="451">
        <f t="shared" si="1987"/>
        <v>-9044.8293700851518</v>
      </c>
      <c r="CC568" s="451">
        <f t="shared" si="1987"/>
        <v>-9274.0050487176741</v>
      </c>
      <c r="CD568" s="451">
        <f t="shared" si="1987"/>
        <v>-8865.4089374715368</v>
      </c>
      <c r="CE568" s="451">
        <f t="shared" si="1987"/>
        <v>0</v>
      </c>
      <c r="CF568" s="451">
        <f t="shared" si="1987"/>
        <v>0</v>
      </c>
      <c r="CG568" s="451">
        <f t="shared" si="1987"/>
        <v>0</v>
      </c>
      <c r="CH568" s="451">
        <f t="shared" si="1987"/>
        <v>0</v>
      </c>
      <c r="CI568" s="451">
        <f t="shared" si="1987"/>
        <v>0</v>
      </c>
      <c r="CJ568" s="451">
        <f t="shared" si="1987"/>
        <v>0</v>
      </c>
      <c r="CK568" s="451">
        <f t="shared" si="1987"/>
        <v>0</v>
      </c>
      <c r="CL568" s="451">
        <f t="shared" si="1987"/>
        <v>0</v>
      </c>
      <c r="CM568" s="451">
        <f t="shared" si="1987"/>
        <v>0</v>
      </c>
      <c r="CN568" s="451">
        <f t="shared" ref="CN568:DJ568" si="1988">CN566*CN361</f>
        <v>0</v>
      </c>
      <c r="CO568" s="451">
        <f t="shared" si="1988"/>
        <v>0</v>
      </c>
      <c r="CP568" s="451">
        <f t="shared" si="1988"/>
        <v>0</v>
      </c>
      <c r="CQ568" s="451">
        <f t="shared" si="1988"/>
        <v>0</v>
      </c>
      <c r="CR568" s="451">
        <f t="shared" si="1988"/>
        <v>0</v>
      </c>
      <c r="CS568" s="451">
        <f t="shared" si="1988"/>
        <v>0</v>
      </c>
      <c r="CT568" s="451">
        <f t="shared" si="1988"/>
        <v>0</v>
      </c>
      <c r="CU568" s="451">
        <f t="shared" si="1988"/>
        <v>0</v>
      </c>
      <c r="CV568" s="451">
        <f t="shared" si="1988"/>
        <v>0</v>
      </c>
      <c r="CW568" s="451">
        <f t="shared" si="1988"/>
        <v>0</v>
      </c>
      <c r="CX568" s="451">
        <f t="shared" si="1988"/>
        <v>0</v>
      </c>
      <c r="CY568" s="451">
        <f t="shared" si="1988"/>
        <v>0</v>
      </c>
      <c r="CZ568" s="451">
        <f t="shared" si="1988"/>
        <v>0</v>
      </c>
      <c r="DA568" s="451">
        <f t="shared" si="1988"/>
        <v>0</v>
      </c>
      <c r="DB568" s="451">
        <f t="shared" si="1988"/>
        <v>0</v>
      </c>
      <c r="DC568" s="451">
        <f t="shared" si="1988"/>
        <v>0</v>
      </c>
      <c r="DD568" s="451">
        <f t="shared" si="1988"/>
        <v>0</v>
      </c>
      <c r="DE568" s="451">
        <f t="shared" si="1988"/>
        <v>0</v>
      </c>
      <c r="DF568" s="451">
        <f t="shared" si="1988"/>
        <v>0</v>
      </c>
      <c r="DG568" s="451">
        <f t="shared" si="1988"/>
        <v>0</v>
      </c>
      <c r="DH568" s="451">
        <f t="shared" si="1988"/>
        <v>0</v>
      </c>
      <c r="DI568" s="451">
        <f t="shared" si="1988"/>
        <v>0</v>
      </c>
      <c r="DJ568" s="451">
        <f t="shared" si="1988"/>
        <v>0</v>
      </c>
    </row>
    <row r="569" spans="1:114" s="5" customFormat="1" x14ac:dyDescent="0.35">
      <c r="A569" s="5" t="s">
        <v>354</v>
      </c>
      <c r="B569" s="69" t="s">
        <v>765</v>
      </c>
      <c r="C569" s="451"/>
      <c r="D569" s="451"/>
      <c r="E569" s="451"/>
      <c r="F569" s="451"/>
      <c r="G569" s="451"/>
      <c r="H569" s="451"/>
      <c r="I569" s="451"/>
      <c r="J569" s="451"/>
      <c r="K569" s="451"/>
      <c r="L569" s="451"/>
      <c r="M569" s="451"/>
      <c r="N569" s="451"/>
      <c r="O569" s="451"/>
      <c r="P569" s="451"/>
      <c r="Q569" s="451"/>
      <c r="R569" s="451"/>
      <c r="S569" s="451"/>
      <c r="T569" s="451"/>
      <c r="U569" s="451"/>
      <c r="V569" s="451"/>
      <c r="W569" s="451"/>
      <c r="X569" s="451"/>
      <c r="Y569" s="451"/>
      <c r="Z569" s="451"/>
      <c r="AA569" s="451">
        <f>NPV(((1+Discount_Rate)^(1/4)-1),AA568:$DJ568)</f>
        <v>915491.56902951782</v>
      </c>
      <c r="AB569" s="451">
        <f>NPV(((1+Discount_Rate)^(1/4)-1),AB568:$DJ568)</f>
        <v>919126.6961824568</v>
      </c>
      <c r="AC569" s="451">
        <f>NPV(((1+Discount_Rate)^(1/4)-1),AC568:$DJ568)</f>
        <v>920122.6844679967</v>
      </c>
      <c r="AD569" s="451">
        <f>NPV(((1+Discount_Rate)^(1/4)-1),AD568:$DJ568)</f>
        <v>924455.89575526479</v>
      </c>
      <c r="AE569" s="451">
        <f>NPV(((1+Discount_Rate)^(1/4)-1),AE568:$DJ568)</f>
        <v>904029.81917335978</v>
      </c>
      <c r="AF569" s="451">
        <f>NPV(((1+Discount_Rate)^(1/4)-1),AF568:$DJ568)</f>
        <v>880228.31697397237</v>
      </c>
      <c r="AG569" s="451">
        <f>NPV(((1+Discount_Rate)^(1/4)-1),AG568:$DJ568)</f>
        <v>861812.59521219216</v>
      </c>
      <c r="AH569" s="451">
        <f>NPV(((1+Discount_Rate)^(1/4)-1),AH568:$DJ568)</f>
        <v>848787.52961828944</v>
      </c>
      <c r="AI569" s="451">
        <f>NPV(((1+Discount_Rate)^(1/4)-1),AI568:$DJ568)</f>
        <v>826256.05625799182</v>
      </c>
      <c r="AJ569" s="451">
        <f>NPV(((1+Discount_Rate)^(1/4)-1),AJ568:$DJ568)</f>
        <v>811386.16628239944</v>
      </c>
      <c r="AK569" s="451">
        <f>NPV(((1+Discount_Rate)^(1/4)-1),AK568:$DJ568)</f>
        <v>800799.00742680067</v>
      </c>
      <c r="AL569" s="451">
        <f>NPV(((1+Discount_Rate)^(1/4)-1),AL568:$DJ568)</f>
        <v>794494.52061667072</v>
      </c>
      <c r="AM569" s="451">
        <f>NPV(((1+Discount_Rate)^(1/4)-1),AM568:$DJ568)</f>
        <v>780819.04129198112</v>
      </c>
      <c r="AN569" s="451">
        <f>NPV(((1+Discount_Rate)^(1/4)-1),AN568:$DJ568)</f>
        <v>761723.44001166092</v>
      </c>
      <c r="AO569" s="451">
        <f>NPV(((1+Discount_Rate)^(1/4)-1),AO568:$DJ568)</f>
        <v>747361.8854255185</v>
      </c>
      <c r="AP569" s="451">
        <f>NPV(((1+Discount_Rate)^(1/4)-1),AP568:$DJ568)</f>
        <v>737722.45950092701</v>
      </c>
      <c r="AQ569" s="451">
        <f>NPV(((1+Discount_Rate)^(1/4)-1),AQ568:$DJ568)</f>
        <v>719994.67388782848</v>
      </c>
      <c r="AR569" s="451">
        <f>NPV(((1+Discount_Rate)^(1/4)-1),AR568:$DJ568)</f>
        <v>691527.22020490386</v>
      </c>
      <c r="AS569" s="451">
        <f>NPV(((1+Discount_Rate)^(1/4)-1),AS568:$DJ568)</f>
        <v>668803.28387059364</v>
      </c>
      <c r="AT569" s="451">
        <f>NPV(((1+Discount_Rate)^(1/4)-1),AT568:$DJ568)</f>
        <v>651798.09379963216</v>
      </c>
      <c r="AU569" s="451">
        <f>NPV(((1+Discount_Rate)^(1/4)-1),AU568:$DJ568)</f>
        <v>624929.47001145186</v>
      </c>
      <c r="AV569" s="451">
        <f>NPV(((1+Discount_Rate)^(1/4)-1),AV568:$DJ568)</f>
        <v>590024.93633951235</v>
      </c>
      <c r="AW569" s="451">
        <f>NPV(((1+Discount_Rate)^(1/4)-1),AW568:$DJ568)</f>
        <v>561450.80673967546</v>
      </c>
      <c r="AX569" s="451">
        <f>NPV(((1+Discount_Rate)^(1/4)-1),AX568:$DJ568)</f>
        <v>539179.75050641561</v>
      </c>
      <c r="AY569" s="451">
        <f>NPV(((1+Discount_Rate)^(1/4)-1),AY568:$DJ568)</f>
        <v>505917.25468634954</v>
      </c>
      <c r="AZ569" s="451">
        <f>NPV(((1+Discount_Rate)^(1/4)-1),AZ568:$DJ568)</f>
        <v>471248.04196162854</v>
      </c>
      <c r="BA569" s="451">
        <f>NPV(((1+Discount_Rate)^(1/4)-1),BA568:$DJ568)</f>
        <v>442718.37895825098</v>
      </c>
      <c r="BB569" s="451">
        <f>NPV(((1+Discount_Rate)^(1/4)-1),BB568:$DJ568)</f>
        <v>420296.2578877841</v>
      </c>
      <c r="BC569" s="451">
        <f>NPV(((1+Discount_Rate)^(1/4)-1),BC568:$DJ568)</f>
        <v>387255.88037335308</v>
      </c>
      <c r="BD569" s="451">
        <f>NPV(((1+Discount_Rate)^(1/4)-1),BD568:$DJ568)</f>
        <v>357455.22997697681</v>
      </c>
      <c r="BE569" s="451">
        <f>NPV(((1+Discount_Rate)^(1/4)-1),BE568:$DJ568)</f>
        <v>333069.813331877</v>
      </c>
      <c r="BF569" s="451">
        <f>NPV(((1+Discount_Rate)^(1/4)-1),BF568:$DJ568)</f>
        <v>314066.43639670458</v>
      </c>
      <c r="BG569" s="451">
        <f>NPV(((1+Discount_Rate)^(1/4)-1),BG568:$DJ568)</f>
        <v>285786.9629159125</v>
      </c>
      <c r="BH569" s="451">
        <f>NPV(((1+Discount_Rate)^(1/4)-1),BH568:$DJ568)</f>
        <v>249668.82033674937</v>
      </c>
      <c r="BI569" s="451">
        <f>NPV(((1+Discount_Rate)^(1/4)-1),BI568:$DJ568)</f>
        <v>219560.8235632389</v>
      </c>
      <c r="BJ569" s="451">
        <f>NPV(((1+Discount_Rate)^(1/4)-1),BJ568:$DJ568)</f>
        <v>195419.25264961465</v>
      </c>
      <c r="BK569" s="451">
        <f>NPV(((1+Discount_Rate)^(1/4)-1),BK568:$DJ568)</f>
        <v>160965.74608185209</v>
      </c>
      <c r="BL569" s="451">
        <f>NPV(((1+Discount_Rate)^(1/4)-1),BL568:$DJ568)</f>
        <v>138977.83835152962</v>
      </c>
      <c r="BM569" s="451">
        <f>NPV(((1+Discount_Rate)^(1/4)-1),BM568:$DJ568)</f>
        <v>121185.48715051237</v>
      </c>
      <c r="BN569" s="451">
        <f>NPV(((1+Discount_Rate)^(1/4)-1),BN568:$DJ568)</f>
        <v>107554.16702458877</v>
      </c>
      <c r="BO569" s="451">
        <f>NPV(((1+Discount_Rate)^(1/4)-1),BO568:$DJ568)</f>
        <v>86885.211876927569</v>
      </c>
      <c r="BP569" s="451">
        <f>NPV(((1+Discount_Rate)^(1/4)-1),BP568:$DJ568)</f>
        <v>81382.689035138043</v>
      </c>
      <c r="BQ569" s="451">
        <f>NPV(((1+Discount_Rate)^(1/4)-1),BQ568:$DJ568)</f>
        <v>78050.018405956798</v>
      </c>
      <c r="BR569" s="451">
        <f>NPV(((1+Discount_Rate)^(1/4)-1),BR568:$DJ568)</f>
        <v>76868.126989652737</v>
      </c>
      <c r="BS569" s="451">
        <f>NPV(((1+Discount_Rate)^(1/4)-1),BS568:$DJ568)</f>
        <v>72262.389764018299</v>
      </c>
      <c r="BT569" s="451">
        <f>NPV(((1+Discount_Rate)^(1/4)-1),BT568:$DJ568)</f>
        <v>56155.699828128396</v>
      </c>
      <c r="BU569" s="451">
        <f>NPV(((1+Discount_Rate)^(1/4)-1),BU568:$DJ568)</f>
        <v>43455.452087327474</v>
      </c>
      <c r="BV569" s="451">
        <f>NPV(((1+Discount_Rate)^(1/4)-1),BV568:$DJ568)</f>
        <v>34125.195801721682</v>
      </c>
      <c r="BW569" s="451">
        <f>NPV(((1+Discount_Rate)^(1/4)-1),BW568:$DJ568)</f>
        <v>19247.265419838117</v>
      </c>
      <c r="BX569" s="451">
        <f>NPV(((1+Discount_Rate)^(1/4)-1),BX568:$DJ568)</f>
        <v>3383.4700977041657</v>
      </c>
      <c r="BY569" s="451">
        <f>NPV(((1+Discount_Rate)^(1/4)-1),BY568:$DJ568)</f>
        <v>-9470.8300633800773</v>
      </c>
      <c r="BZ569" s="451">
        <f>NPV(((1+Discount_Rate)^(1/4)-1),BZ568:$DJ568)</f>
        <v>-19278.701833285191</v>
      </c>
      <c r="CA569" s="451">
        <f>NPV(((1+Discount_Rate)^(1/4)-1),CA568:$DJ568)</f>
        <v>-34919.652650484903</v>
      </c>
      <c r="CB569" s="451">
        <f>NPV(((1+Discount_Rate)^(1/4)-1),CB568:$DJ568)</f>
        <v>-26532.541122539642</v>
      </c>
      <c r="CC569" s="451">
        <f>NPV(((1+Discount_Rate)^(1/4)-1),CC568:$DJ568)</f>
        <v>-17813.325317108425</v>
      </c>
      <c r="CD569" s="451">
        <f>NPV(((1+Discount_Rate)^(1/4)-1),CD568:$DJ568)</f>
        <v>-8757.9295726430446</v>
      </c>
      <c r="CE569" s="451">
        <f>NPV(((1+Discount_Rate)^(1/4)-1),CE568:$DJ568)</f>
        <v>0</v>
      </c>
      <c r="CF569" s="451">
        <f>NPV(((1+Discount_Rate)^(1/4)-1),CF568:$DJ568)</f>
        <v>0</v>
      </c>
      <c r="CG569" s="451">
        <f>NPV(((1+Discount_Rate)^(1/4)-1),CG568:$DJ568)</f>
        <v>0</v>
      </c>
      <c r="CH569" s="451">
        <f>NPV(((1+Discount_Rate)^(1/4)-1),CH568:$DJ568)</f>
        <v>0</v>
      </c>
      <c r="CI569" s="451">
        <f>NPV(((1+Discount_Rate)^(1/4)-1),CI568:$DJ568)</f>
        <v>0</v>
      </c>
      <c r="CJ569" s="451">
        <f>NPV(((1+Discount_Rate)^(1/4)-1),CJ568:$DJ568)</f>
        <v>0</v>
      </c>
      <c r="CK569" s="451">
        <f>NPV(((1+Discount_Rate)^(1/4)-1),CK568:$DJ568)</f>
        <v>0</v>
      </c>
      <c r="CL569" s="451">
        <f>NPV(((1+Discount_Rate)^(1/4)-1),CL568:$DJ568)</f>
        <v>0</v>
      </c>
      <c r="CM569" s="451">
        <f>NPV(((1+Discount_Rate)^(1/4)-1),CM568:$DJ568)</f>
        <v>0</v>
      </c>
      <c r="CN569" s="451">
        <f>NPV(((1+Discount_Rate)^(1/4)-1),CN568:$DJ568)</f>
        <v>0</v>
      </c>
      <c r="CO569" s="451">
        <f>NPV(((1+Discount_Rate)^(1/4)-1),CO568:$DJ568)</f>
        <v>0</v>
      </c>
      <c r="CP569" s="451">
        <f>NPV(((1+Discount_Rate)^(1/4)-1),CP568:$DJ568)</f>
        <v>0</v>
      </c>
      <c r="CQ569" s="451">
        <f>NPV(((1+Discount_Rate)^(1/4)-1),CQ568:$DJ568)</f>
        <v>0</v>
      </c>
      <c r="CR569" s="451">
        <f>NPV(((1+Discount_Rate)^(1/4)-1),CR568:$DJ568)</f>
        <v>0</v>
      </c>
      <c r="CS569" s="451">
        <f>NPV(((1+Discount_Rate)^(1/4)-1),CS568:$DJ568)</f>
        <v>0</v>
      </c>
      <c r="CT569" s="451">
        <f>NPV(((1+Discount_Rate)^(1/4)-1),CT568:$DJ568)</f>
        <v>0</v>
      </c>
      <c r="CU569" s="451">
        <f>NPV(((1+Discount_Rate)^(1/4)-1),CU568:$DJ568)</f>
        <v>0</v>
      </c>
      <c r="CV569" s="451">
        <f>NPV(((1+Discount_Rate)^(1/4)-1),CV568:$DJ568)</f>
        <v>0</v>
      </c>
      <c r="CW569" s="451">
        <f>NPV(((1+Discount_Rate)^(1/4)-1),CW568:$DJ568)</f>
        <v>0</v>
      </c>
      <c r="CX569" s="451">
        <f>NPV(((1+Discount_Rate)^(1/4)-1),CX568:$DJ568)</f>
        <v>0</v>
      </c>
      <c r="CY569" s="451">
        <f>NPV(((1+Discount_Rate)^(1/4)-1),CY568:$DJ568)</f>
        <v>0</v>
      </c>
      <c r="CZ569" s="451">
        <f>NPV(((1+Discount_Rate)^(1/4)-1),CZ568:$DJ568)</f>
        <v>0</v>
      </c>
      <c r="DA569" s="451">
        <f>NPV(((1+Discount_Rate)^(1/4)-1),DA568:$DJ568)</f>
        <v>0</v>
      </c>
      <c r="DB569" s="451">
        <f>NPV(((1+Discount_Rate)^(1/4)-1),DB568:$DJ568)</f>
        <v>0</v>
      </c>
      <c r="DC569" s="451">
        <f>NPV(((1+Discount_Rate)^(1/4)-1),DC568:$DJ568)</f>
        <v>0</v>
      </c>
      <c r="DD569" s="451">
        <f>NPV(((1+Discount_Rate)^(1/4)-1),DD568:$DJ568)</f>
        <v>0</v>
      </c>
      <c r="DE569" s="451">
        <f>NPV(((1+Discount_Rate)^(1/4)-1),DE568:$DJ568)</f>
        <v>0</v>
      </c>
      <c r="DF569" s="451">
        <f>NPV(((1+Discount_Rate)^(1/4)-1),DF568:$DJ568)</f>
        <v>0</v>
      </c>
      <c r="DG569" s="451">
        <f>NPV(((1+Discount_Rate)^(1/4)-1),DG568:$DJ568)</f>
        <v>0</v>
      </c>
      <c r="DH569" s="451">
        <f>NPV(((1+Discount_Rate)^(1/4)-1),DH568:$DJ568)</f>
        <v>0</v>
      </c>
      <c r="DI569" s="451">
        <f>NPV(((1+Discount_Rate)^(1/4)-1),DI568:$DJ568)</f>
        <v>0</v>
      </c>
      <c r="DJ569" s="451">
        <f>NPV(((1+Discount_Rate)^(1/4)-1),DJ568:$DJ568)</f>
        <v>0</v>
      </c>
    </row>
    <row r="570" spans="1:114" s="5" customFormat="1" x14ac:dyDescent="0.35">
      <c r="B570" s="69"/>
      <c r="C570" s="451"/>
      <c r="D570" s="451"/>
      <c r="E570" s="451"/>
      <c r="F570" s="451"/>
      <c r="G570" s="451"/>
      <c r="H570" s="451"/>
      <c r="I570" s="451"/>
      <c r="J570" s="451"/>
      <c r="K570" s="451"/>
      <c r="L570" s="451"/>
      <c r="M570" s="451"/>
      <c r="N570" s="451"/>
      <c r="O570" s="451"/>
      <c r="P570" s="451"/>
      <c r="Q570" s="451"/>
      <c r="R570" s="451"/>
      <c r="S570" s="451"/>
      <c r="T570" s="451"/>
      <c r="U570" s="451"/>
      <c r="V570" s="451"/>
      <c r="W570" s="451"/>
      <c r="X570" s="451"/>
      <c r="Y570" s="451"/>
      <c r="Z570" s="451"/>
      <c r="AA570" s="451"/>
      <c r="AB570" s="451"/>
      <c r="AC570" s="451"/>
      <c r="AD570" s="451"/>
      <c r="AE570" s="451"/>
      <c r="AF570" s="451"/>
      <c r="AG570" s="451"/>
      <c r="AH570" s="451"/>
      <c r="AI570" s="451"/>
      <c r="AJ570" s="451"/>
      <c r="AK570" s="451"/>
      <c r="AL570" s="451"/>
      <c r="AM570" s="451"/>
      <c r="AN570" s="451"/>
      <c r="AO570" s="451"/>
      <c r="AP570" s="451"/>
      <c r="AQ570" s="451"/>
      <c r="AR570" s="451"/>
      <c r="AS570" s="451"/>
      <c r="AT570" s="451"/>
      <c r="AU570" s="451"/>
      <c r="AV570" s="451"/>
      <c r="AW570" s="451"/>
      <c r="AX570" s="451"/>
      <c r="AY570" s="451"/>
      <c r="AZ570" s="451"/>
      <c r="BA570" s="451"/>
      <c r="BB570" s="451"/>
      <c r="BC570" s="451"/>
      <c r="BD570" s="451"/>
      <c r="BE570" s="451"/>
      <c r="BF570" s="451"/>
      <c r="BG570" s="451"/>
      <c r="BH570" s="451"/>
      <c r="BI570" s="451"/>
      <c r="BJ570" s="451"/>
      <c r="BK570" s="451"/>
      <c r="BL570" s="451"/>
      <c r="BM570" s="451"/>
      <c r="BN570" s="451"/>
      <c r="BO570" s="451"/>
      <c r="BP570" s="451"/>
      <c r="BQ570" s="451"/>
      <c r="BR570" s="451"/>
      <c r="BS570" s="451"/>
      <c r="BT570" s="451"/>
      <c r="BU570" s="451"/>
      <c r="BV570" s="451"/>
      <c r="BW570" s="451"/>
      <c r="BX570" s="451"/>
      <c r="BY570" s="451"/>
      <c r="BZ570" s="451"/>
      <c r="CA570" s="451"/>
      <c r="CB570" s="451"/>
      <c r="CC570" s="451"/>
      <c r="CD570" s="451"/>
    </row>
    <row r="571" spans="1:114" s="5" customFormat="1" x14ac:dyDescent="0.35">
      <c r="B571" s="69"/>
      <c r="C571" s="317"/>
      <c r="D571" s="318"/>
      <c r="E571" s="318"/>
      <c r="F571" s="318"/>
      <c r="G571" s="318"/>
      <c r="H571" s="318"/>
      <c r="I571" s="478"/>
      <c r="J571" s="478"/>
      <c r="K571" s="478"/>
      <c r="L571" s="478"/>
      <c r="M571" s="478"/>
      <c r="N571" s="478"/>
      <c r="O571" s="478"/>
      <c r="P571" s="478"/>
      <c r="Q571" s="479"/>
      <c r="R571" s="480"/>
      <c r="S571" s="477"/>
      <c r="T571" s="480"/>
      <c r="U571" s="480"/>
      <c r="V571" s="480"/>
      <c r="W571" s="480"/>
      <c r="X571" s="480"/>
      <c r="Y571" s="480"/>
      <c r="Z571" s="480"/>
      <c r="AA571" s="480"/>
      <c r="AB571" s="480"/>
      <c r="AC571" s="480"/>
      <c r="AD571" s="481"/>
      <c r="AE571" s="476"/>
      <c r="AF571" s="476"/>
      <c r="AG571" s="476"/>
      <c r="AH571" s="476"/>
      <c r="AI571" s="476"/>
      <c r="AJ571" s="476"/>
      <c r="AK571" s="171"/>
      <c r="AL571" s="171"/>
      <c r="AM571" s="9"/>
      <c r="AN571" s="171"/>
      <c r="AO571" s="171"/>
    </row>
    <row r="572" spans="1:114" s="5" customFormat="1" x14ac:dyDescent="0.35">
      <c r="A572" s="5" t="s">
        <v>354</v>
      </c>
      <c r="B572" s="314" t="s">
        <v>394</v>
      </c>
      <c r="C572" s="458">
        <f>C573+C574</f>
        <v>18600</v>
      </c>
      <c r="D572" s="458">
        <f t="shared" ref="D572:AD572" si="1989">D573+D574</f>
        <v>23900</v>
      </c>
      <c r="E572" s="458">
        <f t="shared" si="1989"/>
        <v>19300</v>
      </c>
      <c r="F572" s="458">
        <f t="shared" si="1989"/>
        <v>17800</v>
      </c>
      <c r="G572" s="458">
        <f t="shared" si="1989"/>
        <v>15100</v>
      </c>
      <c r="H572" s="458">
        <f t="shared" si="1989"/>
        <v>16800</v>
      </c>
      <c r="I572" s="458">
        <f t="shared" si="1989"/>
        <v>14800</v>
      </c>
      <c r="J572" s="458">
        <f t="shared" si="1989"/>
        <v>40700</v>
      </c>
      <c r="K572" s="458">
        <f t="shared" si="1989"/>
        <v>12600</v>
      </c>
      <c r="L572" s="458">
        <f t="shared" si="1989"/>
        <v>21000</v>
      </c>
      <c r="M572" s="458">
        <f t="shared" si="1989"/>
        <v>34200</v>
      </c>
      <c r="N572" s="458">
        <f t="shared" si="1989"/>
        <v>10500</v>
      </c>
      <c r="O572" s="458">
        <f t="shared" si="1989"/>
        <v>11600</v>
      </c>
      <c r="P572" s="458">
        <f t="shared" si="1989"/>
        <v>11900</v>
      </c>
      <c r="Q572" s="458">
        <f t="shared" si="1989"/>
        <v>13200</v>
      </c>
      <c r="R572" s="458">
        <f t="shared" si="1989"/>
        <v>22700</v>
      </c>
      <c r="S572" s="458">
        <f t="shared" si="1989"/>
        <v>13100</v>
      </c>
      <c r="T572" s="458">
        <f t="shared" si="1989"/>
        <v>19200</v>
      </c>
      <c r="U572" s="458">
        <f t="shared" si="1989"/>
        <v>15700</v>
      </c>
      <c r="V572" s="458">
        <f t="shared" si="1989"/>
        <v>16700</v>
      </c>
      <c r="W572" s="458">
        <f t="shared" si="1989"/>
        <v>20300</v>
      </c>
      <c r="X572" s="458">
        <f t="shared" si="1989"/>
        <v>19400</v>
      </c>
      <c r="Y572" s="458">
        <f t="shared" si="1989"/>
        <v>20500</v>
      </c>
      <c r="Z572" s="458">
        <f t="shared" si="1989"/>
        <v>23500</v>
      </c>
      <c r="AA572" s="458">
        <f t="shared" si="1989"/>
        <v>20500</v>
      </c>
      <c r="AB572" s="458">
        <f t="shared" si="1989"/>
        <v>15600</v>
      </c>
      <c r="AC572" s="458">
        <f t="shared" si="1989"/>
        <v>11300</v>
      </c>
      <c r="AD572" s="458">
        <f t="shared" si="1989"/>
        <v>11300</v>
      </c>
      <c r="AE572" s="458">
        <f t="shared" ref="AE572:CD572" si="1990">AE573+AE574</f>
        <v>11300</v>
      </c>
      <c r="AF572" s="458">
        <f t="shared" si="1990"/>
        <v>11300</v>
      </c>
      <c r="AG572" s="458">
        <f t="shared" si="1990"/>
        <v>11300</v>
      </c>
      <c r="AH572" s="458">
        <f t="shared" si="1990"/>
        <v>11300</v>
      </c>
      <c r="AI572" s="458">
        <f t="shared" si="1990"/>
        <v>11300</v>
      </c>
      <c r="AJ572" s="458">
        <f t="shared" si="1990"/>
        <v>11300</v>
      </c>
      <c r="AK572" s="458">
        <f t="shared" si="1990"/>
        <v>11300</v>
      </c>
      <c r="AL572" s="458">
        <f t="shared" si="1990"/>
        <v>11300</v>
      </c>
      <c r="AM572" s="458">
        <f t="shared" si="1990"/>
        <v>11300</v>
      </c>
      <c r="AN572" s="458">
        <f t="shared" si="1990"/>
        <v>11300</v>
      </c>
      <c r="AO572" s="458">
        <f t="shared" si="1990"/>
        <v>11300</v>
      </c>
      <c r="AP572" s="458">
        <f t="shared" si="1990"/>
        <v>11300</v>
      </c>
      <c r="AQ572" s="458">
        <f t="shared" si="1990"/>
        <v>11300</v>
      </c>
      <c r="AR572" s="458">
        <f t="shared" si="1990"/>
        <v>11300</v>
      </c>
      <c r="AS572" s="458">
        <f t="shared" si="1990"/>
        <v>11300</v>
      </c>
      <c r="AT572" s="458">
        <f t="shared" si="1990"/>
        <v>11300</v>
      </c>
      <c r="AU572" s="458">
        <f t="shared" si="1990"/>
        <v>11300</v>
      </c>
      <c r="AV572" s="458">
        <f t="shared" si="1990"/>
        <v>11300</v>
      </c>
      <c r="AW572" s="458">
        <f t="shared" si="1990"/>
        <v>11300</v>
      </c>
      <c r="AX572" s="458">
        <f t="shared" si="1990"/>
        <v>11300</v>
      </c>
      <c r="AY572" s="458">
        <f t="shared" si="1990"/>
        <v>11300</v>
      </c>
      <c r="AZ572" s="458">
        <f t="shared" si="1990"/>
        <v>11300</v>
      </c>
      <c r="BA572" s="458">
        <f t="shared" si="1990"/>
        <v>11300</v>
      </c>
      <c r="BB572" s="458">
        <f t="shared" si="1990"/>
        <v>11300</v>
      </c>
      <c r="BC572" s="458">
        <f t="shared" si="1990"/>
        <v>11300</v>
      </c>
      <c r="BD572" s="458">
        <f t="shared" si="1990"/>
        <v>11300</v>
      </c>
      <c r="BE572" s="458">
        <f t="shared" si="1990"/>
        <v>11300</v>
      </c>
      <c r="BF572" s="458">
        <f t="shared" si="1990"/>
        <v>11300</v>
      </c>
      <c r="BG572" s="458">
        <f t="shared" si="1990"/>
        <v>11300</v>
      </c>
      <c r="BH572" s="458">
        <f t="shared" si="1990"/>
        <v>11300</v>
      </c>
      <c r="BI572" s="458">
        <f t="shared" si="1990"/>
        <v>11300</v>
      </c>
      <c r="BJ572" s="458">
        <f t="shared" si="1990"/>
        <v>11300</v>
      </c>
      <c r="BK572" s="458">
        <f t="shared" si="1990"/>
        <v>11300</v>
      </c>
      <c r="BL572" s="458">
        <f t="shared" si="1990"/>
        <v>11300</v>
      </c>
      <c r="BM572" s="458">
        <f t="shared" si="1990"/>
        <v>11300</v>
      </c>
      <c r="BN572" s="458">
        <f t="shared" si="1990"/>
        <v>11300</v>
      </c>
      <c r="BO572" s="458">
        <f t="shared" si="1990"/>
        <v>11300</v>
      </c>
      <c r="BP572" s="458">
        <f t="shared" si="1990"/>
        <v>11300</v>
      </c>
      <c r="BQ572" s="458">
        <f t="shared" si="1990"/>
        <v>11300</v>
      </c>
      <c r="BR572" s="458">
        <f t="shared" si="1990"/>
        <v>11300</v>
      </c>
      <c r="BS572" s="458">
        <f t="shared" si="1990"/>
        <v>11300</v>
      </c>
      <c r="BT572" s="458">
        <f t="shared" si="1990"/>
        <v>11300</v>
      </c>
      <c r="BU572" s="458">
        <f t="shared" si="1990"/>
        <v>11300</v>
      </c>
      <c r="BV572" s="458">
        <f t="shared" si="1990"/>
        <v>11300</v>
      </c>
      <c r="BW572" s="458">
        <f t="shared" si="1990"/>
        <v>11300</v>
      </c>
      <c r="BX572" s="458">
        <f t="shared" si="1990"/>
        <v>11300</v>
      </c>
      <c r="BY572" s="458">
        <f t="shared" si="1990"/>
        <v>11300</v>
      </c>
      <c r="BZ572" s="458">
        <f t="shared" si="1990"/>
        <v>11300</v>
      </c>
      <c r="CA572" s="458">
        <f t="shared" si="1990"/>
        <v>11300</v>
      </c>
      <c r="CB572" s="458">
        <f t="shared" si="1990"/>
        <v>11300</v>
      </c>
      <c r="CC572" s="458">
        <f t="shared" si="1990"/>
        <v>11300</v>
      </c>
      <c r="CD572" s="458">
        <f t="shared" si="1990"/>
        <v>11300</v>
      </c>
    </row>
    <row r="573" spans="1:114" s="5" customFormat="1" x14ac:dyDescent="0.35">
      <c r="A573" s="5" t="s">
        <v>354</v>
      </c>
      <c r="B573" s="254" t="s">
        <v>392</v>
      </c>
      <c r="C573" s="459">
        <v>16600</v>
      </c>
      <c r="D573" s="459">
        <v>19000</v>
      </c>
      <c r="E573" s="459">
        <v>11800</v>
      </c>
      <c r="F573" s="459">
        <v>11500</v>
      </c>
      <c r="G573" s="459">
        <v>13600</v>
      </c>
      <c r="H573" s="459">
        <v>15100</v>
      </c>
      <c r="I573" s="459">
        <v>14800</v>
      </c>
      <c r="J573" s="459">
        <v>39100</v>
      </c>
      <c r="K573" s="459">
        <v>12100</v>
      </c>
      <c r="L573" s="459">
        <v>18400</v>
      </c>
      <c r="M573" s="459">
        <v>27800</v>
      </c>
      <c r="N573" s="459">
        <v>6600</v>
      </c>
      <c r="O573" s="459">
        <v>10900</v>
      </c>
      <c r="P573" s="459">
        <v>11700</v>
      </c>
      <c r="Q573" s="459">
        <v>9500</v>
      </c>
      <c r="R573" s="459">
        <v>19100</v>
      </c>
      <c r="S573" s="459">
        <v>8100</v>
      </c>
      <c r="T573" s="459">
        <v>12700</v>
      </c>
      <c r="U573" s="459">
        <v>11900</v>
      </c>
      <c r="V573" s="459">
        <v>11000</v>
      </c>
      <c r="W573" s="459">
        <v>11100</v>
      </c>
      <c r="X573" s="459">
        <v>9800</v>
      </c>
      <c r="Y573" s="459">
        <v>12400</v>
      </c>
      <c r="Z573" s="459">
        <v>9400</v>
      </c>
      <c r="AA573" s="459">
        <v>6800</v>
      </c>
      <c r="AB573" s="459">
        <v>8900</v>
      </c>
      <c r="AC573" s="459">
        <v>5500</v>
      </c>
      <c r="AD573" s="459">
        <f>AC573</f>
        <v>5500</v>
      </c>
      <c r="AE573" s="459">
        <f t="shared" ref="AE573:CD573" si="1991">AD573</f>
        <v>5500</v>
      </c>
      <c r="AF573" s="459">
        <f>AE573</f>
        <v>5500</v>
      </c>
      <c r="AG573" s="459">
        <f t="shared" si="1991"/>
        <v>5500</v>
      </c>
      <c r="AH573" s="459">
        <f t="shared" si="1991"/>
        <v>5500</v>
      </c>
      <c r="AI573" s="459">
        <f t="shared" si="1991"/>
        <v>5500</v>
      </c>
      <c r="AJ573" s="459">
        <f t="shared" si="1991"/>
        <v>5500</v>
      </c>
      <c r="AK573" s="459">
        <f t="shared" si="1991"/>
        <v>5500</v>
      </c>
      <c r="AL573" s="459">
        <f t="shared" si="1991"/>
        <v>5500</v>
      </c>
      <c r="AM573" s="459">
        <f t="shared" si="1991"/>
        <v>5500</v>
      </c>
      <c r="AN573" s="459">
        <f t="shared" si="1991"/>
        <v>5500</v>
      </c>
      <c r="AO573" s="459">
        <f t="shared" si="1991"/>
        <v>5500</v>
      </c>
      <c r="AP573" s="459">
        <f t="shared" si="1991"/>
        <v>5500</v>
      </c>
      <c r="AQ573" s="459">
        <f t="shared" si="1991"/>
        <v>5500</v>
      </c>
      <c r="AR573" s="459">
        <f t="shared" si="1991"/>
        <v>5500</v>
      </c>
      <c r="AS573" s="459">
        <f t="shared" si="1991"/>
        <v>5500</v>
      </c>
      <c r="AT573" s="459">
        <f t="shared" si="1991"/>
        <v>5500</v>
      </c>
      <c r="AU573" s="459">
        <f t="shared" si="1991"/>
        <v>5500</v>
      </c>
      <c r="AV573" s="459">
        <f t="shared" si="1991"/>
        <v>5500</v>
      </c>
      <c r="AW573" s="459">
        <f t="shared" si="1991"/>
        <v>5500</v>
      </c>
      <c r="AX573" s="459">
        <f t="shared" si="1991"/>
        <v>5500</v>
      </c>
      <c r="AY573" s="459">
        <f t="shared" si="1991"/>
        <v>5500</v>
      </c>
      <c r="AZ573" s="459">
        <f t="shared" si="1991"/>
        <v>5500</v>
      </c>
      <c r="BA573" s="459">
        <f t="shared" si="1991"/>
        <v>5500</v>
      </c>
      <c r="BB573" s="459">
        <f t="shared" si="1991"/>
        <v>5500</v>
      </c>
      <c r="BC573" s="459">
        <f t="shared" si="1991"/>
        <v>5500</v>
      </c>
      <c r="BD573" s="459">
        <f t="shared" si="1991"/>
        <v>5500</v>
      </c>
      <c r="BE573" s="459">
        <f t="shared" si="1991"/>
        <v>5500</v>
      </c>
      <c r="BF573" s="459">
        <f t="shared" si="1991"/>
        <v>5500</v>
      </c>
      <c r="BG573" s="459">
        <f t="shared" si="1991"/>
        <v>5500</v>
      </c>
      <c r="BH573" s="459">
        <f t="shared" si="1991"/>
        <v>5500</v>
      </c>
      <c r="BI573" s="459">
        <f t="shared" si="1991"/>
        <v>5500</v>
      </c>
      <c r="BJ573" s="459">
        <f t="shared" si="1991"/>
        <v>5500</v>
      </c>
      <c r="BK573" s="459">
        <f t="shared" si="1991"/>
        <v>5500</v>
      </c>
      <c r="BL573" s="459">
        <f t="shared" si="1991"/>
        <v>5500</v>
      </c>
      <c r="BM573" s="459">
        <f t="shared" si="1991"/>
        <v>5500</v>
      </c>
      <c r="BN573" s="459">
        <f t="shared" si="1991"/>
        <v>5500</v>
      </c>
      <c r="BO573" s="459">
        <f t="shared" si="1991"/>
        <v>5500</v>
      </c>
      <c r="BP573" s="459">
        <f t="shared" si="1991"/>
        <v>5500</v>
      </c>
      <c r="BQ573" s="459">
        <f t="shared" si="1991"/>
        <v>5500</v>
      </c>
      <c r="BR573" s="459">
        <f t="shared" si="1991"/>
        <v>5500</v>
      </c>
      <c r="BS573" s="459">
        <f t="shared" si="1991"/>
        <v>5500</v>
      </c>
      <c r="BT573" s="459">
        <f t="shared" si="1991"/>
        <v>5500</v>
      </c>
      <c r="BU573" s="459">
        <f t="shared" si="1991"/>
        <v>5500</v>
      </c>
      <c r="BV573" s="459">
        <f t="shared" si="1991"/>
        <v>5500</v>
      </c>
      <c r="BW573" s="459">
        <f t="shared" si="1991"/>
        <v>5500</v>
      </c>
      <c r="BX573" s="459">
        <f t="shared" si="1991"/>
        <v>5500</v>
      </c>
      <c r="BY573" s="459">
        <f t="shared" si="1991"/>
        <v>5500</v>
      </c>
      <c r="BZ573" s="459">
        <f t="shared" si="1991"/>
        <v>5500</v>
      </c>
      <c r="CA573" s="459">
        <f t="shared" si="1991"/>
        <v>5500</v>
      </c>
      <c r="CB573" s="459">
        <f t="shared" si="1991"/>
        <v>5500</v>
      </c>
      <c r="CC573" s="459">
        <f t="shared" si="1991"/>
        <v>5500</v>
      </c>
      <c r="CD573" s="459">
        <f t="shared" si="1991"/>
        <v>5500</v>
      </c>
    </row>
    <row r="574" spans="1:114" s="5" customFormat="1" x14ac:dyDescent="0.35">
      <c r="A574" s="5" t="s">
        <v>354</v>
      </c>
      <c r="B574" s="254" t="s">
        <v>393</v>
      </c>
      <c r="C574" s="459">
        <v>2000</v>
      </c>
      <c r="D574" s="459">
        <v>4900</v>
      </c>
      <c r="E574" s="459">
        <v>7500</v>
      </c>
      <c r="F574" s="459">
        <v>6300</v>
      </c>
      <c r="G574" s="459">
        <v>1500</v>
      </c>
      <c r="H574" s="459">
        <v>1700</v>
      </c>
      <c r="I574" s="459">
        <v>0</v>
      </c>
      <c r="J574" s="459">
        <v>1600</v>
      </c>
      <c r="K574" s="459">
        <v>500</v>
      </c>
      <c r="L574" s="459">
        <v>2600</v>
      </c>
      <c r="M574" s="459">
        <v>6400</v>
      </c>
      <c r="N574" s="459">
        <v>3900</v>
      </c>
      <c r="O574" s="459">
        <v>700</v>
      </c>
      <c r="P574" s="459">
        <v>200</v>
      </c>
      <c r="Q574" s="459">
        <v>3700</v>
      </c>
      <c r="R574" s="459">
        <v>3600</v>
      </c>
      <c r="S574" s="459">
        <v>5000</v>
      </c>
      <c r="T574" s="459">
        <v>6500</v>
      </c>
      <c r="U574" s="459">
        <v>3800</v>
      </c>
      <c r="V574" s="459">
        <v>5700</v>
      </c>
      <c r="W574" s="459">
        <v>9200</v>
      </c>
      <c r="X574" s="459">
        <v>9600</v>
      </c>
      <c r="Y574" s="459">
        <v>8100</v>
      </c>
      <c r="Z574" s="459">
        <v>14100</v>
      </c>
      <c r="AA574" s="459">
        <v>13700</v>
      </c>
      <c r="AB574" s="459">
        <v>6700</v>
      </c>
      <c r="AC574" s="459">
        <v>5800</v>
      </c>
      <c r="AD574" s="459">
        <f>AC574</f>
        <v>5800</v>
      </c>
      <c r="AE574" s="459">
        <f t="shared" ref="AE574:CD574" si="1992">AD574</f>
        <v>5800</v>
      </c>
      <c r="AF574" s="459">
        <f t="shared" si="1992"/>
        <v>5800</v>
      </c>
      <c r="AG574" s="459">
        <f t="shared" si="1992"/>
        <v>5800</v>
      </c>
      <c r="AH574" s="459">
        <f t="shared" si="1992"/>
        <v>5800</v>
      </c>
      <c r="AI574" s="459">
        <f t="shared" si="1992"/>
        <v>5800</v>
      </c>
      <c r="AJ574" s="459">
        <f t="shared" si="1992"/>
        <v>5800</v>
      </c>
      <c r="AK574" s="459">
        <f t="shared" si="1992"/>
        <v>5800</v>
      </c>
      <c r="AL574" s="459">
        <f t="shared" si="1992"/>
        <v>5800</v>
      </c>
      <c r="AM574" s="459">
        <f t="shared" si="1992"/>
        <v>5800</v>
      </c>
      <c r="AN574" s="459">
        <f t="shared" si="1992"/>
        <v>5800</v>
      </c>
      <c r="AO574" s="459">
        <f t="shared" si="1992"/>
        <v>5800</v>
      </c>
      <c r="AP574" s="459">
        <f t="shared" si="1992"/>
        <v>5800</v>
      </c>
      <c r="AQ574" s="459">
        <f t="shared" si="1992"/>
        <v>5800</v>
      </c>
      <c r="AR574" s="459">
        <f t="shared" si="1992"/>
        <v>5800</v>
      </c>
      <c r="AS574" s="459">
        <f t="shared" si="1992"/>
        <v>5800</v>
      </c>
      <c r="AT574" s="459">
        <f t="shared" si="1992"/>
        <v>5800</v>
      </c>
      <c r="AU574" s="459">
        <f t="shared" si="1992"/>
        <v>5800</v>
      </c>
      <c r="AV574" s="459">
        <f t="shared" si="1992"/>
        <v>5800</v>
      </c>
      <c r="AW574" s="459">
        <f t="shared" si="1992"/>
        <v>5800</v>
      </c>
      <c r="AX574" s="459">
        <f t="shared" si="1992"/>
        <v>5800</v>
      </c>
      <c r="AY574" s="459">
        <f t="shared" si="1992"/>
        <v>5800</v>
      </c>
      <c r="AZ574" s="459">
        <f t="shared" si="1992"/>
        <v>5800</v>
      </c>
      <c r="BA574" s="459">
        <f t="shared" si="1992"/>
        <v>5800</v>
      </c>
      <c r="BB574" s="459">
        <f t="shared" si="1992"/>
        <v>5800</v>
      </c>
      <c r="BC574" s="459">
        <f t="shared" si="1992"/>
        <v>5800</v>
      </c>
      <c r="BD574" s="459">
        <f t="shared" si="1992"/>
        <v>5800</v>
      </c>
      <c r="BE574" s="459">
        <f t="shared" si="1992"/>
        <v>5800</v>
      </c>
      <c r="BF574" s="459">
        <f t="shared" si="1992"/>
        <v>5800</v>
      </c>
      <c r="BG574" s="459">
        <f t="shared" si="1992"/>
        <v>5800</v>
      </c>
      <c r="BH574" s="459">
        <f t="shared" si="1992"/>
        <v>5800</v>
      </c>
      <c r="BI574" s="459">
        <f t="shared" si="1992"/>
        <v>5800</v>
      </c>
      <c r="BJ574" s="459">
        <f t="shared" si="1992"/>
        <v>5800</v>
      </c>
      <c r="BK574" s="459">
        <f t="shared" si="1992"/>
        <v>5800</v>
      </c>
      <c r="BL574" s="459">
        <f t="shared" si="1992"/>
        <v>5800</v>
      </c>
      <c r="BM574" s="459">
        <f t="shared" si="1992"/>
        <v>5800</v>
      </c>
      <c r="BN574" s="459">
        <f t="shared" si="1992"/>
        <v>5800</v>
      </c>
      <c r="BO574" s="459">
        <f t="shared" si="1992"/>
        <v>5800</v>
      </c>
      <c r="BP574" s="459">
        <f t="shared" si="1992"/>
        <v>5800</v>
      </c>
      <c r="BQ574" s="459">
        <f t="shared" si="1992"/>
        <v>5800</v>
      </c>
      <c r="BR574" s="459">
        <f t="shared" si="1992"/>
        <v>5800</v>
      </c>
      <c r="BS574" s="459">
        <f t="shared" si="1992"/>
        <v>5800</v>
      </c>
      <c r="BT574" s="459">
        <f t="shared" si="1992"/>
        <v>5800</v>
      </c>
      <c r="BU574" s="459">
        <f t="shared" si="1992"/>
        <v>5800</v>
      </c>
      <c r="BV574" s="459">
        <f t="shared" si="1992"/>
        <v>5800</v>
      </c>
      <c r="BW574" s="459">
        <f t="shared" si="1992"/>
        <v>5800</v>
      </c>
      <c r="BX574" s="459">
        <f t="shared" si="1992"/>
        <v>5800</v>
      </c>
      <c r="BY574" s="459">
        <f t="shared" si="1992"/>
        <v>5800</v>
      </c>
      <c r="BZ574" s="459">
        <f t="shared" si="1992"/>
        <v>5800</v>
      </c>
      <c r="CA574" s="459">
        <f t="shared" si="1992"/>
        <v>5800</v>
      </c>
      <c r="CB574" s="459">
        <f t="shared" si="1992"/>
        <v>5800</v>
      </c>
      <c r="CC574" s="459">
        <f t="shared" si="1992"/>
        <v>5800</v>
      </c>
      <c r="CD574" s="459">
        <f t="shared" si="1992"/>
        <v>5800</v>
      </c>
    </row>
    <row r="575" spans="1:114" s="5" customFormat="1" x14ac:dyDescent="0.35">
      <c r="A575" s="424" t="s">
        <v>82</v>
      </c>
      <c r="B575" s="460" t="s">
        <v>419</v>
      </c>
      <c r="C575" s="425">
        <f t="shared" ref="C575:AH575" si="1993">C573*1000/C538</f>
        <v>182.41758241758242</v>
      </c>
      <c r="D575" s="425">
        <f t="shared" si="1993"/>
        <v>243.58974358974359</v>
      </c>
      <c r="E575" s="425">
        <f t="shared" si="1993"/>
        <v>140.47619047619048</v>
      </c>
      <c r="F575" s="425">
        <f t="shared" si="1993"/>
        <v>119.79166666666667</v>
      </c>
      <c r="G575" s="425">
        <f t="shared" si="1993"/>
        <v>165.85365853658536</v>
      </c>
      <c r="H575" s="425">
        <f t="shared" si="1993"/>
        <v>196.10389610389609</v>
      </c>
      <c r="I575" s="425">
        <f t="shared" si="1993"/>
        <v>217.64705882352942</v>
      </c>
      <c r="J575" s="425">
        <f t="shared" si="1993"/>
        <v>528.37837837837833</v>
      </c>
      <c r="K575" s="425">
        <f t="shared" si="1993"/>
        <v>172.85714285714286</v>
      </c>
      <c r="L575" s="425">
        <f t="shared" si="1993"/>
        <v>245.33333333333334</v>
      </c>
      <c r="M575" s="425">
        <f t="shared" si="1993"/>
        <v>402.89855072463769</v>
      </c>
      <c r="N575" s="425">
        <f t="shared" si="1993"/>
        <v>78.571428571428569</v>
      </c>
      <c r="O575" s="425">
        <f t="shared" si="1993"/>
        <v>137.97468354430379</v>
      </c>
      <c r="P575" s="425">
        <f t="shared" si="1993"/>
        <v>158.1081081081081</v>
      </c>
      <c r="Q575" s="425">
        <f t="shared" si="1993"/>
        <v>126.66666666666667</v>
      </c>
      <c r="R575" s="425">
        <f t="shared" si="1993"/>
        <v>244.87179487179486</v>
      </c>
      <c r="S575" s="425">
        <f t="shared" si="1993"/>
        <v>110.95890410958904</v>
      </c>
      <c r="T575" s="425">
        <f t="shared" si="1993"/>
        <v>167.10526315789474</v>
      </c>
      <c r="U575" s="425">
        <f t="shared" si="1993"/>
        <v>185.9375</v>
      </c>
      <c r="V575" s="425">
        <f t="shared" si="1993"/>
        <v>120.87912087912088</v>
      </c>
      <c r="W575" s="425">
        <f t="shared" si="1993"/>
        <v>156.33802816901408</v>
      </c>
      <c r="X575" s="425">
        <f t="shared" si="1993"/>
        <v>146.26865671641792</v>
      </c>
      <c r="Y575" s="425">
        <f t="shared" si="1993"/>
        <v>221.42857142857142</v>
      </c>
      <c r="Z575" s="425">
        <f t="shared" si="1993"/>
        <v>156.66666666666666</v>
      </c>
      <c r="AA575" s="425">
        <f t="shared" si="1993"/>
        <v>103.03030303030303</v>
      </c>
      <c r="AB575" s="425">
        <f t="shared" si="1993"/>
        <v>161.81818181818181</v>
      </c>
      <c r="AC575" s="425">
        <f t="shared" si="1993"/>
        <v>137.5</v>
      </c>
      <c r="AD575" s="425">
        <f t="shared" si="1993"/>
        <v>84.274193548387089</v>
      </c>
      <c r="AE575" s="425">
        <f t="shared" si="1993"/>
        <v>79.575515693362604</v>
      </c>
      <c r="AF575" s="425">
        <f t="shared" si="1993"/>
        <v>90.365416126360913</v>
      </c>
      <c r="AG575" s="425">
        <f t="shared" si="1993"/>
        <v>104.54038336186851</v>
      </c>
      <c r="AH575" s="425">
        <f t="shared" si="1993"/>
        <v>81.693251191653701</v>
      </c>
      <c r="AI575" s="425">
        <f t="shared" ref="AI575:BN575" si="1994">AI573*1000/AI538</f>
        <v>94.450337463017789</v>
      </c>
      <c r="AJ575" s="425">
        <f t="shared" si="1994"/>
        <v>107.25716288173206</v>
      </c>
      <c r="AK575" s="425">
        <f t="shared" si="1994"/>
        <v>124.08181588278806</v>
      </c>
      <c r="AL575" s="425">
        <f t="shared" si="1994"/>
        <v>96.963935153565842</v>
      </c>
      <c r="AM575" s="425">
        <f t="shared" si="1994"/>
        <v>72.411363681353976</v>
      </c>
      <c r="AN575" s="425">
        <f t="shared" si="1994"/>
        <v>82.229853672046033</v>
      </c>
      <c r="AO575" s="425">
        <f t="shared" si="1994"/>
        <v>95.128654248053252</v>
      </c>
      <c r="AP575" s="425">
        <f t="shared" si="1994"/>
        <v>74.338440295454532</v>
      </c>
      <c r="AQ575" s="425">
        <f t="shared" si="1994"/>
        <v>54.296018443896251</v>
      </c>
      <c r="AR575" s="425">
        <f t="shared" si="1994"/>
        <v>61.658190436288962</v>
      </c>
      <c r="AS575" s="425">
        <f t="shared" si="1994"/>
        <v>71.330063445902923</v>
      </c>
      <c r="AT575" s="425">
        <f t="shared" si="1994"/>
        <v>55.740993128290263</v>
      </c>
      <c r="AU575" s="425">
        <f t="shared" si="1994"/>
        <v>50.241323166314501</v>
      </c>
      <c r="AV575" s="425">
        <f t="shared" si="1994"/>
        <v>57.053705968526636</v>
      </c>
      <c r="AW575" s="425">
        <f t="shared" si="1994"/>
        <v>66.003306904766106</v>
      </c>
      <c r="AX575" s="425">
        <f t="shared" si="1994"/>
        <v>51.578390637676094</v>
      </c>
      <c r="AY575" s="425">
        <f t="shared" si="1994"/>
        <v>50.138976751229947</v>
      </c>
      <c r="AZ575" s="425">
        <f t="shared" si="1994"/>
        <v>56.937482073430616</v>
      </c>
      <c r="BA575" s="425">
        <f t="shared" si="1994"/>
        <v>65.868851810439338</v>
      </c>
      <c r="BB575" s="425">
        <f t="shared" si="1994"/>
        <v>51.473320487351394</v>
      </c>
      <c r="BC575" s="425">
        <f t="shared" si="1994"/>
        <v>55.102987039846667</v>
      </c>
      <c r="BD575" s="425">
        <f t="shared" si="1994"/>
        <v>62.574578502876719</v>
      </c>
      <c r="BE575" s="425">
        <f t="shared" si="1994"/>
        <v>72.39019866019072</v>
      </c>
      <c r="BF575" s="425">
        <f t="shared" si="1994"/>
        <v>56.569437501390972</v>
      </c>
      <c r="BG575" s="425">
        <f t="shared" si="1994"/>
        <v>47.683186209393845</v>
      </c>
      <c r="BH575" s="425">
        <f t="shared" si="1994"/>
        <v>54.148702983548944</v>
      </c>
      <c r="BI575" s="425">
        <f t="shared" si="1994"/>
        <v>62.642617177046816</v>
      </c>
      <c r="BJ575" s="425">
        <f t="shared" si="1994"/>
        <v>48.952174229482551</v>
      </c>
      <c r="BK575" s="425">
        <f t="shared" si="1994"/>
        <v>66.43774125997821</v>
      </c>
      <c r="BL575" s="425">
        <f t="shared" si="1994"/>
        <v>75.446248549466787</v>
      </c>
      <c r="BM575" s="425">
        <f t="shared" si="1994"/>
        <v>87.280954204285095</v>
      </c>
      <c r="BN575" s="425">
        <f t="shared" si="1994"/>
        <v>68.205842438671183</v>
      </c>
      <c r="BO575" s="425">
        <f t="shared" ref="BO575:CD575" si="1995">BO573*1000/BO538</f>
        <v>127.5602075336782</v>
      </c>
      <c r="BP575" s="425">
        <f t="shared" si="1995"/>
        <v>144.85650686027864</v>
      </c>
      <c r="BQ575" s="425">
        <f t="shared" si="1995"/>
        <v>167.57909617169489</v>
      </c>
      <c r="BR575" s="425">
        <f t="shared" si="1995"/>
        <v>130.95495499223577</v>
      </c>
      <c r="BS575" s="425">
        <f t="shared" si="1995"/>
        <v>75.997577815670482</v>
      </c>
      <c r="BT575" s="425">
        <f t="shared" si="1995"/>
        <v>86.302334129659698</v>
      </c>
      <c r="BU575" s="425">
        <f t="shared" si="1995"/>
        <v>99.839955169606327</v>
      </c>
      <c r="BV575" s="425">
        <f t="shared" si="1995"/>
        <v>78.020093999474625</v>
      </c>
      <c r="BW575" s="425">
        <f t="shared" si="1995"/>
        <v>75.684638957007593</v>
      </c>
      <c r="BX575" s="425">
        <f t="shared" si="1995"/>
        <v>85.946962883381502</v>
      </c>
      <c r="BY575" s="425">
        <f t="shared" si="1995"/>
        <v>99.428839414107998</v>
      </c>
      <c r="BZ575" s="425">
        <f t="shared" si="1995"/>
        <v>77.698826929250529</v>
      </c>
      <c r="CA575" s="425">
        <f t="shared" si="1995"/>
        <v>1058.1714459688251</v>
      </c>
      <c r="CB575" s="425">
        <f t="shared" si="1995"/>
        <v>1201.6523199984963</v>
      </c>
      <c r="CC575" s="425">
        <f t="shared" si="1995"/>
        <v>1390.1468015668879</v>
      </c>
      <c r="CD575" s="425">
        <f t="shared" si="1995"/>
        <v>1086.3324602567052</v>
      </c>
    </row>
    <row r="576" spans="1:114" s="5" customFormat="1" x14ac:dyDescent="0.35">
      <c r="B576" s="70"/>
      <c r="C576" s="317"/>
      <c r="D576" s="318"/>
      <c r="E576" s="318"/>
      <c r="F576" s="318"/>
      <c r="G576" s="318"/>
      <c r="H576" s="318"/>
      <c r="I576" s="478"/>
      <c r="J576" s="478"/>
      <c r="K576" s="478"/>
      <c r="L576" s="478"/>
      <c r="M576" s="478"/>
      <c r="N576" s="478"/>
      <c r="O576" s="478"/>
      <c r="P576" s="478"/>
      <c r="Q576" s="479"/>
      <c r="R576" s="480"/>
      <c r="S576" s="477"/>
      <c r="T576" s="480"/>
      <c r="U576" s="480"/>
      <c r="V576" s="480"/>
      <c r="W576" s="480"/>
      <c r="X576" s="480"/>
      <c r="Y576" s="480"/>
      <c r="Z576" s="480"/>
      <c r="AA576" s="480"/>
      <c r="AB576" s="480"/>
      <c r="AC576" s="480"/>
      <c r="AD576" s="481"/>
      <c r="AE576" s="476"/>
      <c r="AF576" s="476"/>
      <c r="AG576" s="476"/>
      <c r="AH576" s="476"/>
      <c r="AI576" s="476"/>
      <c r="AJ576" s="476"/>
      <c r="AK576" s="171"/>
      <c r="AL576" s="171"/>
      <c r="AM576" s="9"/>
      <c r="AN576" s="171"/>
      <c r="AO576" s="171"/>
    </row>
    <row r="577" spans="1:82" s="5" customFormat="1" x14ac:dyDescent="0.35">
      <c r="B577" s="70"/>
      <c r="C577" s="317"/>
      <c r="D577" s="318"/>
      <c r="E577" s="318"/>
      <c r="F577" s="318"/>
      <c r="G577" s="318"/>
      <c r="H577" s="318"/>
      <c r="I577" s="478"/>
      <c r="J577" s="478"/>
      <c r="K577" s="478"/>
      <c r="L577" s="478"/>
      <c r="M577" s="478"/>
      <c r="N577" s="478"/>
      <c r="O577" s="478"/>
      <c r="P577" s="478"/>
      <c r="Q577" s="479"/>
      <c r="R577" s="480"/>
      <c r="S577" s="477"/>
      <c r="T577" s="480"/>
      <c r="U577" s="480"/>
      <c r="V577" s="480"/>
      <c r="W577" s="480"/>
      <c r="X577" s="480"/>
      <c r="Y577" s="480"/>
      <c r="Z577" s="480"/>
      <c r="AA577" s="480"/>
      <c r="AB577" s="480"/>
      <c r="AC577" s="480"/>
      <c r="AD577" s="481"/>
      <c r="AE577" s="476"/>
      <c r="AF577" s="476"/>
      <c r="AG577" s="476"/>
      <c r="AH577" s="476"/>
      <c r="AI577" s="476"/>
      <c r="AJ577" s="476"/>
      <c r="AK577" s="171"/>
      <c r="AL577" s="171"/>
      <c r="AM577" s="9"/>
      <c r="AN577" s="171"/>
      <c r="AO577" s="171"/>
    </row>
    <row r="578" spans="1:82" s="5" customFormat="1" x14ac:dyDescent="0.35">
      <c r="B578" s="70"/>
      <c r="C578" s="317"/>
      <c r="D578" s="318"/>
      <c r="E578" s="318"/>
      <c r="F578" s="318"/>
      <c r="G578" s="318"/>
      <c r="H578" s="318"/>
      <c r="I578" s="478"/>
      <c r="J578" s="478"/>
      <c r="K578" s="478"/>
      <c r="L578" s="478"/>
      <c r="M578" s="478"/>
      <c r="N578" s="478"/>
      <c r="O578" s="478"/>
      <c r="P578" s="478"/>
      <c r="Q578" s="479"/>
      <c r="R578" s="480"/>
      <c r="S578" s="477"/>
      <c r="T578" s="480"/>
      <c r="U578" s="480"/>
      <c r="V578" s="480"/>
      <c r="W578" s="480"/>
      <c r="X578" s="480"/>
      <c r="Y578" s="480"/>
      <c r="Z578" s="480"/>
      <c r="AA578" s="480"/>
      <c r="AB578" s="480"/>
      <c r="AC578" s="480"/>
      <c r="AD578" s="481"/>
      <c r="AE578" s="476"/>
      <c r="AF578" s="476"/>
      <c r="AG578" s="476"/>
      <c r="AH578" s="476"/>
      <c r="AI578" s="476"/>
      <c r="AJ578" s="476"/>
      <c r="AK578" s="171"/>
      <c r="AL578" s="171"/>
      <c r="AM578" s="9"/>
      <c r="AN578" s="171"/>
      <c r="AO578" s="171"/>
    </row>
    <row r="579" spans="1:82" s="5" customFormat="1" x14ac:dyDescent="0.35">
      <c r="B579" s="314" t="s">
        <v>395</v>
      </c>
      <c r="C579" s="440"/>
      <c r="D579" s="441"/>
      <c r="E579" s="441"/>
      <c r="F579" s="441"/>
      <c r="G579" s="441"/>
      <c r="H579" s="441"/>
      <c r="I579" s="485"/>
      <c r="J579" s="485"/>
      <c r="K579" s="485"/>
      <c r="L579" s="485"/>
      <c r="M579" s="485"/>
      <c r="N579" s="485"/>
      <c r="O579" s="485"/>
      <c r="P579" s="485"/>
      <c r="Q579" s="486"/>
      <c r="R579" s="487"/>
      <c r="S579" s="488"/>
      <c r="T579" s="487"/>
      <c r="U579" s="487"/>
      <c r="V579" s="487"/>
      <c r="W579" s="487"/>
      <c r="X579" s="487"/>
      <c r="Y579" s="487"/>
      <c r="Z579" s="487"/>
      <c r="AA579" s="487"/>
      <c r="AB579" s="487"/>
      <c r="AC579" s="487"/>
      <c r="AD579" s="489"/>
      <c r="AE579" s="490"/>
      <c r="AF579" s="490"/>
      <c r="AG579" s="490"/>
      <c r="AH579" s="490"/>
      <c r="AI579" s="490"/>
      <c r="AJ579" s="490"/>
      <c r="AK579" s="491"/>
      <c r="AL579" s="491"/>
      <c r="AM579" s="314"/>
      <c r="AN579" s="491"/>
      <c r="AO579" s="491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</row>
    <row r="580" spans="1:82" s="5" customFormat="1" x14ac:dyDescent="0.35">
      <c r="B580" s="70"/>
      <c r="C580" s="317"/>
      <c r="D580" s="318"/>
      <c r="E580" s="318"/>
      <c r="F580" s="318"/>
      <c r="G580" s="318"/>
      <c r="H580" s="318"/>
      <c r="I580" s="478"/>
      <c r="J580" s="478"/>
      <c r="K580" s="478"/>
      <c r="L580" s="478"/>
      <c r="M580" s="478"/>
      <c r="N580" s="478"/>
      <c r="O580" s="478"/>
      <c r="P580" s="478"/>
      <c r="Q580" s="479"/>
      <c r="R580" s="480"/>
      <c r="S580" s="477"/>
      <c r="T580" s="480"/>
      <c r="U580" s="480"/>
      <c r="V580" s="480"/>
      <c r="W580" s="480"/>
      <c r="X580" s="480"/>
      <c r="Y580" s="480"/>
      <c r="Z580" s="480"/>
      <c r="AA580" s="480"/>
      <c r="AB580" s="480"/>
      <c r="AC580" s="480"/>
      <c r="AD580" s="481"/>
      <c r="AE580" s="476"/>
      <c r="AF580" s="476"/>
      <c r="AG580" s="476"/>
      <c r="AH580" s="476"/>
      <c r="AI580" s="476"/>
      <c r="AJ580" s="476"/>
      <c r="AK580" s="171"/>
      <c r="AL580" s="171"/>
      <c r="AM580" s="9"/>
      <c r="AN580" s="171"/>
      <c r="AO580" s="171"/>
    </row>
    <row r="581" spans="1:82" s="5" customFormat="1" x14ac:dyDescent="0.35">
      <c r="A581" s="5" t="s">
        <v>400</v>
      </c>
      <c r="B581" s="69" t="s">
        <v>412</v>
      </c>
      <c r="C581" s="451">
        <f t="shared" ref="C581:AC581" si="1996">-C548</f>
        <v>75800</v>
      </c>
      <c r="D581" s="451">
        <f t="shared" si="1996"/>
        <v>75300</v>
      </c>
      <c r="E581" s="451">
        <f t="shared" si="1996"/>
        <v>74400</v>
      </c>
      <c r="F581" s="451">
        <f t="shared" si="1996"/>
        <v>75100</v>
      </c>
      <c r="G581" s="451">
        <f t="shared" si="1996"/>
        <v>67400</v>
      </c>
      <c r="H581" s="451">
        <f t="shared" si="1996"/>
        <v>65700</v>
      </c>
      <c r="I581" s="451">
        <f t="shared" si="1996"/>
        <v>56200</v>
      </c>
      <c r="J581" s="451">
        <f t="shared" si="1996"/>
        <v>69600</v>
      </c>
      <c r="K581" s="451">
        <f t="shared" si="1996"/>
        <v>57000</v>
      </c>
      <c r="L581" s="451">
        <f t="shared" si="1996"/>
        <v>59000</v>
      </c>
      <c r="M581" s="451">
        <f t="shared" si="1996"/>
        <v>53400</v>
      </c>
      <c r="N581" s="451">
        <f t="shared" si="1996"/>
        <v>59700</v>
      </c>
      <c r="O581" s="451">
        <f t="shared" si="1996"/>
        <v>58600</v>
      </c>
      <c r="P581" s="451">
        <f t="shared" si="1996"/>
        <v>55300</v>
      </c>
      <c r="Q581" s="451">
        <f t="shared" si="1996"/>
        <v>57500</v>
      </c>
      <c r="R581" s="451">
        <f t="shared" si="1996"/>
        <v>59600</v>
      </c>
      <c r="S581" s="451">
        <f t="shared" si="1996"/>
        <v>58500</v>
      </c>
      <c r="T581" s="451">
        <f t="shared" si="1996"/>
        <v>65200</v>
      </c>
      <c r="U581" s="451">
        <f t="shared" si="1996"/>
        <v>58700</v>
      </c>
      <c r="V581" s="451">
        <f t="shared" si="1996"/>
        <v>78300</v>
      </c>
      <c r="W581" s="451">
        <f t="shared" si="1996"/>
        <v>62900</v>
      </c>
      <c r="X581" s="451">
        <f t="shared" si="1996"/>
        <v>63100</v>
      </c>
      <c r="Y581" s="451">
        <f t="shared" si="1996"/>
        <v>63500</v>
      </c>
      <c r="Z581" s="451">
        <f t="shared" si="1996"/>
        <v>66300</v>
      </c>
      <c r="AA581" s="451">
        <f t="shared" si="1996"/>
        <v>73600</v>
      </c>
      <c r="AB581" s="451">
        <f t="shared" si="1996"/>
        <v>52700</v>
      </c>
      <c r="AC581" s="451">
        <f t="shared" si="1996"/>
        <v>41900</v>
      </c>
      <c r="AD581" s="451">
        <f t="shared" ref="AD581:BI581" si="1997">AD582*AD538/1000</f>
        <v>68704.973684210519</v>
      </c>
      <c r="AE581" s="451">
        <f t="shared" si="1997"/>
        <v>73125.589957507036</v>
      </c>
      <c r="AF581" s="451">
        <f t="shared" si="1997"/>
        <v>64716.147112393715</v>
      </c>
      <c r="AG581" s="451">
        <f t="shared" si="1997"/>
        <v>56220.78169908034</v>
      </c>
      <c r="AH581" s="451">
        <f t="shared" si="1997"/>
        <v>72303.75454426615</v>
      </c>
      <c r="AI581" s="451">
        <f t="shared" si="1997"/>
        <v>62850.621664736609</v>
      </c>
      <c r="AJ581" s="451">
        <f t="shared" si="1997"/>
        <v>55622.800173291886</v>
      </c>
      <c r="AK581" s="451">
        <f t="shared" si="1997"/>
        <v>48321.129201391108</v>
      </c>
      <c r="AL581" s="451">
        <f t="shared" si="1997"/>
        <v>62144.263375411341</v>
      </c>
      <c r="AM581" s="451">
        <f t="shared" si="1997"/>
        <v>83631.63981234892</v>
      </c>
      <c r="AN581" s="451">
        <f t="shared" si="1997"/>
        <v>74014.001233928779</v>
      </c>
      <c r="AO581" s="451">
        <f t="shared" si="1997"/>
        <v>64298.095478729141</v>
      </c>
      <c r="AP581" s="451">
        <f t="shared" si="1997"/>
        <v>82691.730222489408</v>
      </c>
      <c r="AQ581" s="451">
        <f t="shared" si="1997"/>
        <v>113782.01014327265</v>
      </c>
      <c r="AR581" s="451">
        <f t="shared" si="1997"/>
        <v>100697.07897679629</v>
      </c>
      <c r="AS581" s="451">
        <f t="shared" si="1997"/>
        <v>87478.453948401584</v>
      </c>
      <c r="AT581" s="451">
        <f t="shared" si="1997"/>
        <v>112503.25006243348</v>
      </c>
      <c r="AU581" s="451">
        <f t="shared" si="1997"/>
        <v>125442.51834731178</v>
      </c>
      <c r="AV581" s="451">
        <f t="shared" si="1997"/>
        <v>111016.62873737092</v>
      </c>
      <c r="AW581" s="451">
        <f t="shared" si="1997"/>
        <v>96443.344168371972</v>
      </c>
      <c r="AX581" s="451">
        <f t="shared" si="1997"/>
        <v>124032.70949703314</v>
      </c>
      <c r="AY581" s="451">
        <f t="shared" si="1997"/>
        <v>128231.46774412565</v>
      </c>
      <c r="AZ581" s="451">
        <f t="shared" si="1997"/>
        <v>113484.84895355121</v>
      </c>
      <c r="BA581" s="451">
        <f t="shared" si="1997"/>
        <v>98587.558188377399</v>
      </c>
      <c r="BB581" s="451">
        <f t="shared" si="1997"/>
        <v>126790.31477229709</v>
      </c>
      <c r="BC581" s="451">
        <f t="shared" si="1997"/>
        <v>119030.75408159752</v>
      </c>
      <c r="BD581" s="451">
        <f t="shared" si="1997"/>
        <v>105342.21736221379</v>
      </c>
      <c r="BE581" s="451">
        <f t="shared" si="1997"/>
        <v>91513.819506784188</v>
      </c>
      <c r="BF581" s="451">
        <f t="shared" si="1997"/>
        <v>117693.00502513358</v>
      </c>
      <c r="BG581" s="451">
        <f t="shared" si="1997"/>
        <v>140324.43633690319</v>
      </c>
      <c r="BH581" s="451">
        <f t="shared" si="1997"/>
        <v>124187.1261581593</v>
      </c>
      <c r="BI581" s="451">
        <f t="shared" si="1997"/>
        <v>107884.93476671957</v>
      </c>
      <c r="BJ581" s="451">
        <f t="shared" ref="BJ581:CD581" si="1998">BJ582*BJ538/1000</f>
        <v>138747.37430989256</v>
      </c>
      <c r="BK581" s="451">
        <f t="shared" si="1998"/>
        <v>102741.987308026</v>
      </c>
      <c r="BL581" s="451">
        <f t="shared" si="1998"/>
        <v>90926.658767603003</v>
      </c>
      <c r="BM581" s="451">
        <f t="shared" si="1998"/>
        <v>78990.608392093083</v>
      </c>
      <c r="BN581" s="451">
        <f t="shared" si="1998"/>
        <v>101587.30255750917</v>
      </c>
      <c r="BO581" s="451">
        <f t="shared" si="1998"/>
        <v>54589.843685607339</v>
      </c>
      <c r="BP581" s="451">
        <f t="shared" si="1998"/>
        <v>48312.011661762474</v>
      </c>
      <c r="BQ581" s="451">
        <f t="shared" si="1998"/>
        <v>41970.036571587043</v>
      </c>
      <c r="BR581" s="451">
        <f t="shared" si="1998"/>
        <v>53976.325671322767</v>
      </c>
      <c r="BS581" s="451">
        <f t="shared" si="1998"/>
        <v>93474.15851409176</v>
      </c>
      <c r="BT581" s="451">
        <f t="shared" si="1998"/>
        <v>82724.630284971179</v>
      </c>
      <c r="BU581" s="451">
        <f t="shared" si="1998"/>
        <v>71865.269919596569</v>
      </c>
      <c r="BV581" s="451">
        <f t="shared" si="1998"/>
        <v>92423.63196470715</v>
      </c>
      <c r="BW581" s="451">
        <f t="shared" si="1998"/>
        <v>95275.614088024231</v>
      </c>
      <c r="BX581" s="451">
        <f t="shared" si="1998"/>
        <v>83899.42136109597</v>
      </c>
      <c r="BY581" s="451">
        <f t="shared" si="1998"/>
        <v>72523.228634167695</v>
      </c>
      <c r="BZ581" s="451">
        <f t="shared" si="1998"/>
        <v>92805.78277230954</v>
      </c>
      <c r="CA581" s="451">
        <f t="shared" si="1998"/>
        <v>6814.4916224395456</v>
      </c>
      <c r="CB581" s="451">
        <f t="shared" si="1998"/>
        <v>6000.8209809542259</v>
      </c>
      <c r="CC581" s="451">
        <f t="shared" si="1998"/>
        <v>5187.150339468908</v>
      </c>
      <c r="CD581" s="451">
        <f t="shared" si="1998"/>
        <v>6637.8394436960234</v>
      </c>
    </row>
    <row r="582" spans="1:82" s="5" customFormat="1" x14ac:dyDescent="0.35">
      <c r="A582" s="5" t="s">
        <v>82</v>
      </c>
      <c r="B582" s="69" t="s">
        <v>413</v>
      </c>
      <c r="C582" s="426">
        <f t="shared" ref="C582:AC582" si="1999">-C548*1000/C538</f>
        <v>832.96703296703299</v>
      </c>
      <c r="D582" s="426">
        <f t="shared" si="1999"/>
        <v>965.38461538461536</v>
      </c>
      <c r="E582" s="426">
        <f t="shared" si="1999"/>
        <v>885.71428571428567</v>
      </c>
      <c r="F582" s="426">
        <f t="shared" si="1999"/>
        <v>782.29166666666663</v>
      </c>
      <c r="G582" s="426">
        <f t="shared" si="1999"/>
        <v>821.95121951219517</v>
      </c>
      <c r="H582" s="426">
        <f t="shared" si="1999"/>
        <v>853.2467532467532</v>
      </c>
      <c r="I582" s="426">
        <f t="shared" si="1999"/>
        <v>826.47058823529414</v>
      </c>
      <c r="J582" s="426">
        <f t="shared" si="1999"/>
        <v>940.54054054054052</v>
      </c>
      <c r="K582" s="426">
        <f t="shared" si="1999"/>
        <v>814.28571428571433</v>
      </c>
      <c r="L582" s="426">
        <f t="shared" si="1999"/>
        <v>786.66666666666663</v>
      </c>
      <c r="M582" s="426">
        <f t="shared" si="1999"/>
        <v>773.91304347826087</v>
      </c>
      <c r="N582" s="426">
        <f t="shared" si="1999"/>
        <v>710.71428571428567</v>
      </c>
      <c r="O582" s="426">
        <f t="shared" si="1999"/>
        <v>741.77215189873414</v>
      </c>
      <c r="P582" s="426">
        <f t="shared" si="1999"/>
        <v>747.29729729729729</v>
      </c>
      <c r="Q582" s="426">
        <f t="shared" si="1999"/>
        <v>766.66666666666663</v>
      </c>
      <c r="R582" s="426">
        <f t="shared" si="1999"/>
        <v>764.10256410256409</v>
      </c>
      <c r="S582" s="426">
        <f t="shared" si="1999"/>
        <v>801.36986301369859</v>
      </c>
      <c r="T582" s="426">
        <f t="shared" si="1999"/>
        <v>857.89473684210532</v>
      </c>
      <c r="U582" s="426">
        <f t="shared" si="1999"/>
        <v>917.1875</v>
      </c>
      <c r="V582" s="426">
        <f t="shared" si="1999"/>
        <v>860.43956043956041</v>
      </c>
      <c r="W582" s="426">
        <f t="shared" si="1999"/>
        <v>885.91549295774644</v>
      </c>
      <c r="X582" s="426">
        <f t="shared" si="1999"/>
        <v>941.79104477611941</v>
      </c>
      <c r="Y582" s="426">
        <f t="shared" si="1999"/>
        <v>1133.9285714285713</v>
      </c>
      <c r="Z582" s="426">
        <f t="shared" si="1999"/>
        <v>1105</v>
      </c>
      <c r="AA582" s="426">
        <f t="shared" si="1999"/>
        <v>1115.1515151515152</v>
      </c>
      <c r="AB582" s="426">
        <f t="shared" si="1999"/>
        <v>958.18181818181813</v>
      </c>
      <c r="AC582" s="426">
        <f t="shared" si="1999"/>
        <v>1047.5</v>
      </c>
      <c r="AD582" s="613">
        <f>AC582*(1+AD585)</f>
        <v>1052.7375</v>
      </c>
      <c r="AE582" s="613">
        <f>AD582*(1+AE585)</f>
        <v>1058.0011874999998</v>
      </c>
      <c r="AF582" s="613">
        <f t="shared" ref="AF582:CD582" si="2000">AE582*(1+AF585)</f>
        <v>1063.2911934374997</v>
      </c>
      <c r="AG582" s="613">
        <f t="shared" si="2000"/>
        <v>1068.6076494046872</v>
      </c>
      <c r="AH582" s="613">
        <f>AG582*(1+AH585)</f>
        <v>1073.9506876517105</v>
      </c>
      <c r="AI582" s="613">
        <f t="shared" si="2000"/>
        <v>1079.3204410899689</v>
      </c>
      <c r="AJ582" s="613">
        <f t="shared" si="2000"/>
        <v>1084.7170432954185</v>
      </c>
      <c r="AK582" s="613">
        <f t="shared" si="2000"/>
        <v>1090.1406285118956</v>
      </c>
      <c r="AL582" s="613">
        <f t="shared" si="2000"/>
        <v>1095.591331654455</v>
      </c>
      <c r="AM582" s="613">
        <f t="shared" si="2000"/>
        <v>1101.0692883127272</v>
      </c>
      <c r="AN582" s="613">
        <f t="shared" si="2000"/>
        <v>1106.5746347542906</v>
      </c>
      <c r="AO582" s="613">
        <f t="shared" si="2000"/>
        <v>1112.107507928062</v>
      </c>
      <c r="AP582" s="613">
        <f t="shared" si="2000"/>
        <v>1117.6680454677021</v>
      </c>
      <c r="AQ582" s="613">
        <f t="shared" si="2000"/>
        <v>1123.2563856950405</v>
      </c>
      <c r="AR582" s="613">
        <f t="shared" si="2000"/>
        <v>1128.8726676235156</v>
      </c>
      <c r="AS582" s="613">
        <f t="shared" si="2000"/>
        <v>1134.5170309616331</v>
      </c>
      <c r="AT582" s="613">
        <f t="shared" si="2000"/>
        <v>1140.1896161164411</v>
      </c>
      <c r="AU582" s="613">
        <f t="shared" si="2000"/>
        <v>1145.8905641970232</v>
      </c>
      <c r="AV582" s="613">
        <f t="shared" si="2000"/>
        <v>1151.6200170180082</v>
      </c>
      <c r="AW582" s="613">
        <f t="shared" si="2000"/>
        <v>1157.378117103098</v>
      </c>
      <c r="AX582" s="613">
        <f t="shared" si="2000"/>
        <v>1163.1650076886133</v>
      </c>
      <c r="AY582" s="613">
        <f t="shared" si="2000"/>
        <v>1168.9808327270562</v>
      </c>
      <c r="AZ582" s="613">
        <f t="shared" si="2000"/>
        <v>1174.8257368906914</v>
      </c>
      <c r="BA582" s="613">
        <f t="shared" si="2000"/>
        <v>1180.6998655751447</v>
      </c>
      <c r="BB582" s="613">
        <f t="shared" si="2000"/>
        <v>1186.6033649030203</v>
      </c>
      <c r="BC582" s="613">
        <f t="shared" si="2000"/>
        <v>1192.5363817275352</v>
      </c>
      <c r="BD582" s="613">
        <f t="shared" si="2000"/>
        <v>1198.4990636361727</v>
      </c>
      <c r="BE582" s="613">
        <f t="shared" si="2000"/>
        <v>1204.4915589543534</v>
      </c>
      <c r="BF582" s="613">
        <f t="shared" si="2000"/>
        <v>1210.5140167491249</v>
      </c>
      <c r="BG582" s="613">
        <f t="shared" si="2000"/>
        <v>1216.5665868328704</v>
      </c>
      <c r="BH582" s="613">
        <f t="shared" si="2000"/>
        <v>1222.6494197670345</v>
      </c>
      <c r="BI582" s="613">
        <f t="shared" si="2000"/>
        <v>1228.7626668658695</v>
      </c>
      <c r="BJ582" s="613">
        <f t="shared" si="2000"/>
        <v>1234.9064802001988</v>
      </c>
      <c r="BK582" s="613">
        <f t="shared" si="2000"/>
        <v>1241.0810126011995</v>
      </c>
      <c r="BL582" s="613">
        <f t="shared" si="2000"/>
        <v>1247.2864176642054</v>
      </c>
      <c r="BM582" s="613">
        <f t="shared" si="2000"/>
        <v>1253.5228497525263</v>
      </c>
      <c r="BN582" s="613">
        <f t="shared" si="2000"/>
        <v>1259.7904640012889</v>
      </c>
      <c r="BO582" s="613">
        <f t="shared" si="2000"/>
        <v>1266.0894163212952</v>
      </c>
      <c r="BP582" s="613">
        <f t="shared" si="2000"/>
        <v>1272.4198634029015</v>
      </c>
      <c r="BQ582" s="613">
        <f t="shared" si="2000"/>
        <v>1278.7819627199158</v>
      </c>
      <c r="BR582" s="613">
        <f t="shared" si="2000"/>
        <v>1285.1758725335153</v>
      </c>
      <c r="BS582" s="613">
        <f t="shared" si="2000"/>
        <v>1291.6017518961828</v>
      </c>
      <c r="BT582" s="613">
        <f t="shared" si="2000"/>
        <v>1298.0597606556635</v>
      </c>
      <c r="BU582" s="613">
        <f t="shared" si="2000"/>
        <v>1304.5500594589416</v>
      </c>
      <c r="BV582" s="613">
        <f t="shared" si="2000"/>
        <v>1311.0728097562362</v>
      </c>
      <c r="BW582" s="613">
        <f t="shared" si="2000"/>
        <v>1311.0728097562362</v>
      </c>
      <c r="BX582" s="613">
        <f t="shared" si="2000"/>
        <v>1311.0728097562362</v>
      </c>
      <c r="BY582" s="613">
        <f t="shared" si="2000"/>
        <v>1311.0728097562362</v>
      </c>
      <c r="BZ582" s="613">
        <f t="shared" si="2000"/>
        <v>1311.0728097562362</v>
      </c>
      <c r="CA582" s="613">
        <f t="shared" si="2000"/>
        <v>1311.0728097562362</v>
      </c>
      <c r="CB582" s="613">
        <f t="shared" si="2000"/>
        <v>1311.0728097562362</v>
      </c>
      <c r="CC582" s="613">
        <f t="shared" si="2000"/>
        <v>1311.0728097562362</v>
      </c>
      <c r="CD582" s="613">
        <f t="shared" si="2000"/>
        <v>1311.0728097562362</v>
      </c>
    </row>
    <row r="583" spans="1:82" s="5" customFormat="1" x14ac:dyDescent="0.35">
      <c r="A583" s="5" t="s">
        <v>82</v>
      </c>
      <c r="B583" s="461" t="s">
        <v>414</v>
      </c>
      <c r="C583" s="428"/>
      <c r="D583" s="428"/>
      <c r="E583" s="428"/>
      <c r="F583" s="428"/>
      <c r="G583" s="428"/>
      <c r="H583" s="428"/>
      <c r="I583" s="428"/>
      <c r="J583" s="428">
        <f>J677</f>
        <v>943</v>
      </c>
      <c r="K583" s="428">
        <f t="shared" ref="K583:AC583" si="2001">K677</f>
        <v>815</v>
      </c>
      <c r="L583" s="428">
        <f t="shared" si="2001"/>
        <v>789</v>
      </c>
      <c r="M583" s="428">
        <f t="shared" si="2001"/>
        <v>769</v>
      </c>
      <c r="N583" s="428">
        <f t="shared" si="2001"/>
        <v>710</v>
      </c>
      <c r="O583" s="428">
        <f t="shared" si="2001"/>
        <v>737</v>
      </c>
      <c r="P583" s="428">
        <f t="shared" si="2001"/>
        <v>752</v>
      </c>
      <c r="Q583" s="428">
        <f t="shared" si="2001"/>
        <v>765</v>
      </c>
      <c r="R583" s="428">
        <f t="shared" si="2001"/>
        <v>766</v>
      </c>
      <c r="S583" s="428">
        <f t="shared" si="2001"/>
        <v>798</v>
      </c>
      <c r="T583" s="428">
        <f t="shared" si="2001"/>
        <v>862</v>
      </c>
      <c r="U583" s="428">
        <f t="shared" si="2001"/>
        <v>921</v>
      </c>
      <c r="V583" s="428">
        <f t="shared" si="2001"/>
        <v>856</v>
      </c>
      <c r="W583" s="428">
        <f t="shared" si="2001"/>
        <v>889</v>
      </c>
      <c r="X583" s="428">
        <f t="shared" si="2001"/>
        <v>944</v>
      </c>
      <c r="Y583" s="428">
        <f t="shared" si="2001"/>
        <v>1122</v>
      </c>
      <c r="Z583" s="428">
        <f t="shared" si="2001"/>
        <v>1108</v>
      </c>
      <c r="AA583" s="428">
        <f t="shared" si="2001"/>
        <v>1114</v>
      </c>
      <c r="AB583" s="428">
        <f t="shared" si="2001"/>
        <v>959</v>
      </c>
      <c r="AC583" s="428">
        <f t="shared" si="2001"/>
        <v>1049</v>
      </c>
      <c r="AD583" s="613">
        <f>AD582</f>
        <v>1052.7375</v>
      </c>
      <c r="AE583" s="613">
        <f t="shared" ref="AE583" si="2002">AE582</f>
        <v>1058.0011874999998</v>
      </c>
      <c r="AF583" s="613">
        <f t="shared" ref="AF583" si="2003">AF582</f>
        <v>1063.2911934374997</v>
      </c>
      <c r="AG583" s="613">
        <f t="shared" ref="AG583" si="2004">AG582</f>
        <v>1068.6076494046872</v>
      </c>
      <c r="AH583" s="613">
        <f t="shared" ref="AH583" si="2005">AH582</f>
        <v>1073.9506876517105</v>
      </c>
      <c r="AI583" s="613">
        <f t="shared" ref="AI583" si="2006">AI582</f>
        <v>1079.3204410899689</v>
      </c>
      <c r="AJ583" s="613">
        <f t="shared" ref="AJ583" si="2007">AJ582</f>
        <v>1084.7170432954185</v>
      </c>
      <c r="AK583" s="613">
        <f t="shared" ref="AK583" si="2008">AK582</f>
        <v>1090.1406285118956</v>
      </c>
      <c r="AL583" s="613">
        <f t="shared" ref="AL583" si="2009">AL582</f>
        <v>1095.591331654455</v>
      </c>
      <c r="AM583" s="613">
        <f t="shared" ref="AM583" si="2010">AM582</f>
        <v>1101.0692883127272</v>
      </c>
      <c r="AN583" s="613">
        <f t="shared" ref="AN583" si="2011">AN582</f>
        <v>1106.5746347542906</v>
      </c>
      <c r="AO583" s="613">
        <f t="shared" ref="AO583" si="2012">AO582</f>
        <v>1112.107507928062</v>
      </c>
      <c r="AP583" s="613">
        <f t="shared" ref="AP583" si="2013">AP582</f>
        <v>1117.6680454677021</v>
      </c>
      <c r="AQ583" s="613">
        <f t="shared" ref="AQ583" si="2014">AQ582</f>
        <v>1123.2563856950405</v>
      </c>
      <c r="AR583" s="613">
        <f t="shared" ref="AR583" si="2015">AR582</f>
        <v>1128.8726676235156</v>
      </c>
      <c r="AS583" s="613">
        <f t="shared" ref="AS583" si="2016">AS582</f>
        <v>1134.5170309616331</v>
      </c>
      <c r="AT583" s="613">
        <f t="shared" ref="AT583" si="2017">AT582</f>
        <v>1140.1896161164411</v>
      </c>
      <c r="AU583" s="613">
        <f t="shared" ref="AU583" si="2018">AU582</f>
        <v>1145.8905641970232</v>
      </c>
      <c r="AV583" s="613">
        <f t="shared" ref="AV583" si="2019">AV582</f>
        <v>1151.6200170180082</v>
      </c>
      <c r="AW583" s="613">
        <f t="shared" ref="AW583" si="2020">AW582</f>
        <v>1157.378117103098</v>
      </c>
      <c r="AX583" s="613">
        <f t="shared" ref="AX583" si="2021">AX582</f>
        <v>1163.1650076886133</v>
      </c>
      <c r="AY583" s="613">
        <f t="shared" ref="AY583" si="2022">AY582</f>
        <v>1168.9808327270562</v>
      </c>
      <c r="AZ583" s="613">
        <f t="shared" ref="AZ583" si="2023">AZ582</f>
        <v>1174.8257368906914</v>
      </c>
      <c r="BA583" s="613">
        <f t="shared" ref="BA583" si="2024">BA582</f>
        <v>1180.6998655751447</v>
      </c>
      <c r="BB583" s="613">
        <f t="shared" ref="BB583" si="2025">BB582</f>
        <v>1186.6033649030203</v>
      </c>
      <c r="BC583" s="613">
        <f t="shared" ref="BC583" si="2026">BC582</f>
        <v>1192.5363817275352</v>
      </c>
      <c r="BD583" s="613">
        <f t="shared" ref="BD583" si="2027">BD582</f>
        <v>1198.4990636361727</v>
      </c>
      <c r="BE583" s="613">
        <f t="shared" ref="BE583" si="2028">BE582</f>
        <v>1204.4915589543534</v>
      </c>
      <c r="BF583" s="613">
        <f t="shared" ref="BF583" si="2029">BF582</f>
        <v>1210.5140167491249</v>
      </c>
      <c r="BG583" s="613">
        <f t="shared" ref="BG583" si="2030">BG582</f>
        <v>1216.5665868328704</v>
      </c>
      <c r="BH583" s="613">
        <f t="shared" ref="BH583" si="2031">BH582</f>
        <v>1222.6494197670345</v>
      </c>
      <c r="BI583" s="613">
        <f t="shared" ref="BI583" si="2032">BI582</f>
        <v>1228.7626668658695</v>
      </c>
      <c r="BJ583" s="613">
        <f t="shared" ref="BJ583" si="2033">BJ582</f>
        <v>1234.9064802001988</v>
      </c>
      <c r="BK583" s="613">
        <f t="shared" ref="BK583" si="2034">BK582</f>
        <v>1241.0810126011995</v>
      </c>
      <c r="BL583" s="613">
        <f t="shared" ref="BL583" si="2035">BL582</f>
        <v>1247.2864176642054</v>
      </c>
      <c r="BM583" s="613">
        <f t="shared" ref="BM583" si="2036">BM582</f>
        <v>1253.5228497525263</v>
      </c>
      <c r="BN583" s="613">
        <f t="shared" ref="BN583" si="2037">BN582</f>
        <v>1259.7904640012889</v>
      </c>
      <c r="BO583" s="613">
        <f t="shared" ref="BO583" si="2038">BO582</f>
        <v>1266.0894163212952</v>
      </c>
      <c r="BP583" s="613">
        <f t="shared" ref="BP583" si="2039">BP582</f>
        <v>1272.4198634029015</v>
      </c>
      <c r="BQ583" s="613">
        <f t="shared" ref="BQ583" si="2040">BQ582</f>
        <v>1278.7819627199158</v>
      </c>
      <c r="BR583" s="613">
        <f t="shared" ref="BR583" si="2041">BR582</f>
        <v>1285.1758725335153</v>
      </c>
      <c r="BS583" s="613">
        <f t="shared" ref="BS583" si="2042">BS582</f>
        <v>1291.6017518961828</v>
      </c>
      <c r="BT583" s="613">
        <f t="shared" ref="BT583" si="2043">BT582</f>
        <v>1298.0597606556635</v>
      </c>
      <c r="BU583" s="613">
        <f t="shared" ref="BU583" si="2044">BU582</f>
        <v>1304.5500594589416</v>
      </c>
      <c r="BV583" s="613">
        <f t="shared" ref="BV583" si="2045">BV582</f>
        <v>1311.0728097562362</v>
      </c>
      <c r="BW583" s="613">
        <f t="shared" ref="BW583" si="2046">BW582</f>
        <v>1311.0728097562362</v>
      </c>
      <c r="BX583" s="613">
        <f t="shared" ref="BX583" si="2047">BX582</f>
        <v>1311.0728097562362</v>
      </c>
      <c r="BY583" s="613">
        <f t="shared" ref="BY583" si="2048">BY582</f>
        <v>1311.0728097562362</v>
      </c>
      <c r="BZ583" s="613">
        <f t="shared" ref="BZ583" si="2049">BZ582</f>
        <v>1311.0728097562362</v>
      </c>
      <c r="CA583" s="613">
        <f t="shared" ref="CA583" si="2050">CA582</f>
        <v>1311.0728097562362</v>
      </c>
      <c r="CB583" s="613">
        <f t="shared" ref="CB583" si="2051">CB582</f>
        <v>1311.0728097562362</v>
      </c>
      <c r="CC583" s="613">
        <f t="shared" ref="CC583" si="2052">CC582</f>
        <v>1311.0728097562362</v>
      </c>
      <c r="CD583" s="613">
        <f t="shared" ref="CD583" si="2053">CD582</f>
        <v>1311.0728097562362</v>
      </c>
    </row>
    <row r="584" spans="1:82" s="5" customFormat="1" x14ac:dyDescent="0.35">
      <c r="B584" s="462" t="s">
        <v>415</v>
      </c>
      <c r="C584" s="317"/>
      <c r="D584" s="317"/>
      <c r="E584" s="317"/>
      <c r="F584" s="317"/>
      <c r="G584" s="317"/>
      <c r="H584" s="317"/>
      <c r="I584" s="317"/>
      <c r="J584" s="427">
        <f>J583/J582-1</f>
        <v>2.6149425287356198E-3</v>
      </c>
      <c r="K584" s="427">
        <f t="shared" ref="K584:AC584" si="2054">K583/K582-1</f>
        <v>8.7719298245603206E-4</v>
      </c>
      <c r="L584" s="427">
        <f t="shared" si="2054"/>
        <v>2.9661016949154018E-3</v>
      </c>
      <c r="M584" s="427">
        <f t="shared" si="2054"/>
        <v>-6.3483146067415674E-3</v>
      </c>
      <c r="N584" s="427">
        <f t="shared" si="2054"/>
        <v>-1.0050251256280562E-3</v>
      </c>
      <c r="O584" s="427">
        <f t="shared" si="2054"/>
        <v>-6.4334470989760861E-3</v>
      </c>
      <c r="P584" s="427">
        <f t="shared" si="2054"/>
        <v>6.292947558770301E-3</v>
      </c>
      <c r="Q584" s="427">
        <f t="shared" si="2054"/>
        <v>-2.1739130434782483E-3</v>
      </c>
      <c r="R584" s="427">
        <f t="shared" si="2054"/>
        <v>2.4832214765100336E-3</v>
      </c>
      <c r="S584" s="427">
        <f t="shared" si="2054"/>
        <v>-4.2051282051281946E-3</v>
      </c>
      <c r="T584" s="427">
        <f t="shared" si="2054"/>
        <v>4.7852760736195599E-3</v>
      </c>
      <c r="U584" s="427">
        <f t="shared" si="2054"/>
        <v>4.156729131175485E-3</v>
      </c>
      <c r="V584" s="427">
        <f t="shared" si="2054"/>
        <v>-5.1596424010216246E-3</v>
      </c>
      <c r="W584" s="427">
        <f t="shared" si="2054"/>
        <v>3.4817170111287599E-3</v>
      </c>
      <c r="X584" s="427">
        <f t="shared" si="2054"/>
        <v>2.3454833597464919E-3</v>
      </c>
      <c r="Y584" s="427">
        <f t="shared" si="2054"/>
        <v>-1.0519685039369953E-2</v>
      </c>
      <c r="Z584" s="427">
        <f t="shared" si="2054"/>
        <v>2.7149321266968229E-3</v>
      </c>
      <c r="AA584" s="427">
        <f t="shared" si="2054"/>
        <v>-1.0326086956522484E-3</v>
      </c>
      <c r="AB584" s="427">
        <f t="shared" si="2054"/>
        <v>8.5388994307411537E-4</v>
      </c>
      <c r="AC584" s="427">
        <f t="shared" si="2054"/>
        <v>1.4319809069212042E-3</v>
      </c>
      <c r="AD584" s="427">
        <f>AD583/AD582-1</f>
        <v>0</v>
      </c>
      <c r="AE584" s="427">
        <f t="shared" ref="AE584" si="2055">AE583/AE582-1</f>
        <v>0</v>
      </c>
      <c r="AF584" s="427">
        <f t="shared" ref="AF584" si="2056">AF583/AF582-1</f>
        <v>0</v>
      </c>
      <c r="AG584" s="427">
        <f t="shared" ref="AG584" si="2057">AG583/AG582-1</f>
        <v>0</v>
      </c>
      <c r="AH584" s="427">
        <f t="shared" ref="AH584" si="2058">AH583/AH582-1</f>
        <v>0</v>
      </c>
      <c r="AI584" s="427">
        <f t="shared" ref="AI584" si="2059">AI583/AI582-1</f>
        <v>0</v>
      </c>
      <c r="AJ584" s="427">
        <f t="shared" ref="AJ584" si="2060">AJ583/AJ582-1</f>
        <v>0</v>
      </c>
      <c r="AK584" s="427">
        <f t="shared" ref="AK584" si="2061">AK583/AK582-1</f>
        <v>0</v>
      </c>
      <c r="AL584" s="427">
        <f t="shared" ref="AL584" si="2062">AL583/AL582-1</f>
        <v>0</v>
      </c>
      <c r="AM584" s="427">
        <f t="shared" ref="AM584" si="2063">AM583/AM582-1</f>
        <v>0</v>
      </c>
      <c r="AN584" s="427">
        <f t="shared" ref="AN584" si="2064">AN583/AN582-1</f>
        <v>0</v>
      </c>
      <c r="AO584" s="427">
        <f t="shared" ref="AO584" si="2065">AO583/AO582-1</f>
        <v>0</v>
      </c>
      <c r="AP584" s="427">
        <f t="shared" ref="AP584" si="2066">AP583/AP582-1</f>
        <v>0</v>
      </c>
      <c r="AQ584" s="427">
        <f t="shared" ref="AQ584" si="2067">AQ583/AQ582-1</f>
        <v>0</v>
      </c>
      <c r="AR584" s="427">
        <f t="shared" ref="AR584" si="2068">AR583/AR582-1</f>
        <v>0</v>
      </c>
      <c r="AS584" s="427">
        <f t="shared" ref="AS584" si="2069">AS583/AS582-1</f>
        <v>0</v>
      </c>
      <c r="AT584" s="427">
        <f t="shared" ref="AT584" si="2070">AT583/AT582-1</f>
        <v>0</v>
      </c>
      <c r="AU584" s="427">
        <f t="shared" ref="AU584" si="2071">AU583/AU582-1</f>
        <v>0</v>
      </c>
      <c r="AV584" s="427">
        <f t="shared" ref="AV584" si="2072">AV583/AV582-1</f>
        <v>0</v>
      </c>
      <c r="AW584" s="427">
        <f t="shared" ref="AW584" si="2073">AW583/AW582-1</f>
        <v>0</v>
      </c>
      <c r="AX584" s="427">
        <f t="shared" ref="AX584" si="2074">AX583/AX582-1</f>
        <v>0</v>
      </c>
      <c r="AY584" s="427">
        <f t="shared" ref="AY584" si="2075">AY583/AY582-1</f>
        <v>0</v>
      </c>
      <c r="AZ584" s="427">
        <f t="shared" ref="AZ584" si="2076">AZ583/AZ582-1</f>
        <v>0</v>
      </c>
      <c r="BA584" s="427">
        <f t="shared" ref="BA584" si="2077">BA583/BA582-1</f>
        <v>0</v>
      </c>
      <c r="BB584" s="427">
        <f t="shared" ref="BB584" si="2078">BB583/BB582-1</f>
        <v>0</v>
      </c>
      <c r="BC584" s="427">
        <f t="shared" ref="BC584" si="2079">BC583/BC582-1</f>
        <v>0</v>
      </c>
      <c r="BD584" s="427">
        <f t="shared" ref="BD584" si="2080">BD583/BD582-1</f>
        <v>0</v>
      </c>
      <c r="BE584" s="427">
        <f t="shared" ref="BE584" si="2081">BE583/BE582-1</f>
        <v>0</v>
      </c>
      <c r="BF584" s="427">
        <f t="shared" ref="BF584" si="2082">BF583/BF582-1</f>
        <v>0</v>
      </c>
      <c r="BG584" s="427">
        <f t="shared" ref="BG584" si="2083">BG583/BG582-1</f>
        <v>0</v>
      </c>
      <c r="BH584" s="427">
        <f t="shared" ref="BH584" si="2084">BH583/BH582-1</f>
        <v>0</v>
      </c>
      <c r="BI584" s="427">
        <f t="shared" ref="BI584" si="2085">BI583/BI582-1</f>
        <v>0</v>
      </c>
      <c r="BJ584" s="427">
        <f t="shared" ref="BJ584" si="2086">BJ583/BJ582-1</f>
        <v>0</v>
      </c>
      <c r="BK584" s="427">
        <f t="shared" ref="BK584" si="2087">BK583/BK582-1</f>
        <v>0</v>
      </c>
      <c r="BL584" s="427">
        <f t="shared" ref="BL584" si="2088">BL583/BL582-1</f>
        <v>0</v>
      </c>
      <c r="BM584" s="427">
        <f t="shared" ref="BM584" si="2089">BM583/BM582-1</f>
        <v>0</v>
      </c>
      <c r="BN584" s="427">
        <f t="shared" ref="BN584" si="2090">BN583/BN582-1</f>
        <v>0</v>
      </c>
      <c r="BO584" s="427">
        <f t="shared" ref="BO584" si="2091">BO583/BO582-1</f>
        <v>0</v>
      </c>
      <c r="BP584" s="427">
        <f t="shared" ref="BP584" si="2092">BP583/BP582-1</f>
        <v>0</v>
      </c>
      <c r="BQ584" s="427">
        <f t="shared" ref="BQ584" si="2093">BQ583/BQ582-1</f>
        <v>0</v>
      </c>
      <c r="BR584" s="427">
        <f t="shared" ref="BR584" si="2094">BR583/BR582-1</f>
        <v>0</v>
      </c>
      <c r="BS584" s="427">
        <f t="shared" ref="BS584" si="2095">BS583/BS582-1</f>
        <v>0</v>
      </c>
      <c r="BT584" s="427">
        <f t="shared" ref="BT584" si="2096">BT583/BT582-1</f>
        <v>0</v>
      </c>
      <c r="BU584" s="427">
        <f t="shared" ref="BU584" si="2097">BU583/BU582-1</f>
        <v>0</v>
      </c>
      <c r="BV584" s="427">
        <f t="shared" ref="BV584" si="2098">BV583/BV582-1</f>
        <v>0</v>
      </c>
      <c r="BW584" s="427">
        <f t="shared" ref="BW584" si="2099">BW583/BW582-1</f>
        <v>0</v>
      </c>
      <c r="BX584" s="427">
        <f t="shared" ref="BX584" si="2100">BX583/BX582-1</f>
        <v>0</v>
      </c>
      <c r="BY584" s="427">
        <f t="shared" ref="BY584" si="2101">BY583/BY582-1</f>
        <v>0</v>
      </c>
      <c r="BZ584" s="427">
        <f t="shared" ref="BZ584" si="2102">BZ583/BZ582-1</f>
        <v>0</v>
      </c>
      <c r="CA584" s="427">
        <f t="shared" ref="CA584" si="2103">CA583/CA582-1</f>
        <v>0</v>
      </c>
      <c r="CB584" s="427">
        <f t="shared" ref="CB584" si="2104">CB583/CB582-1</f>
        <v>0</v>
      </c>
      <c r="CC584" s="427">
        <f t="shared" ref="CC584" si="2105">CC583/CC582-1</f>
        <v>0</v>
      </c>
      <c r="CD584" s="427">
        <f t="shared" ref="CD584" si="2106">CD583/CD582-1</f>
        <v>0</v>
      </c>
    </row>
    <row r="585" spans="1:82" s="5" customFormat="1" x14ac:dyDescent="0.35">
      <c r="A585" s="5" t="s">
        <v>80</v>
      </c>
      <c r="B585" s="462" t="s">
        <v>710</v>
      </c>
      <c r="C585" s="317"/>
      <c r="D585" s="317"/>
      <c r="E585" s="317"/>
      <c r="F585" s="317"/>
      <c r="G585" s="317"/>
      <c r="H585" s="317"/>
      <c r="I585" s="317"/>
      <c r="J585" s="317"/>
      <c r="K585" s="317"/>
      <c r="L585" s="317"/>
      <c r="M585" s="317"/>
      <c r="N585" s="317"/>
      <c r="O585" s="317"/>
      <c r="P585" s="317"/>
      <c r="Q585" s="317"/>
      <c r="R585" s="317"/>
      <c r="S585" s="317"/>
      <c r="T585" s="317"/>
      <c r="U585" s="317"/>
      <c r="V585" s="317"/>
      <c r="W585" s="317"/>
      <c r="X585" s="317"/>
      <c r="Y585" s="317"/>
      <c r="Z585" s="317"/>
      <c r="AA585" s="317"/>
      <c r="AB585" s="317"/>
      <c r="AC585" s="317"/>
      <c r="AD585" s="596">
        <f t="shared" ref="AD585:BI585" si="2107">AD250</f>
        <v>5.0000000000000001E-3</v>
      </c>
      <c r="AE585" s="596">
        <f t="shared" si="2107"/>
        <v>5.0000000000000001E-3</v>
      </c>
      <c r="AF585" s="596">
        <f t="shared" si="2107"/>
        <v>5.0000000000000001E-3</v>
      </c>
      <c r="AG585" s="596">
        <f t="shared" si="2107"/>
        <v>5.0000000000000001E-3</v>
      </c>
      <c r="AH585" s="596">
        <f>AH250</f>
        <v>5.0000000000000001E-3</v>
      </c>
      <c r="AI585" s="596">
        <f t="shared" si="2107"/>
        <v>5.0000000000000001E-3</v>
      </c>
      <c r="AJ585" s="596">
        <f t="shared" si="2107"/>
        <v>5.0000000000000001E-3</v>
      </c>
      <c r="AK585" s="596">
        <f t="shared" si="2107"/>
        <v>5.0000000000000001E-3</v>
      </c>
      <c r="AL585" s="596">
        <f t="shared" si="2107"/>
        <v>5.0000000000000001E-3</v>
      </c>
      <c r="AM585" s="596">
        <f t="shared" si="2107"/>
        <v>5.0000000000000001E-3</v>
      </c>
      <c r="AN585" s="596">
        <f t="shared" si="2107"/>
        <v>5.0000000000000001E-3</v>
      </c>
      <c r="AO585" s="596">
        <f t="shared" si="2107"/>
        <v>5.0000000000000001E-3</v>
      </c>
      <c r="AP585" s="596">
        <f t="shared" si="2107"/>
        <v>5.0000000000000001E-3</v>
      </c>
      <c r="AQ585" s="596">
        <f>AQ250</f>
        <v>5.0000000000000001E-3</v>
      </c>
      <c r="AR585" s="596">
        <f t="shared" si="2107"/>
        <v>5.0000000000000001E-3</v>
      </c>
      <c r="AS585" s="596">
        <f t="shared" si="2107"/>
        <v>5.0000000000000001E-3</v>
      </c>
      <c r="AT585" s="596">
        <f t="shared" si="2107"/>
        <v>5.0000000000000001E-3</v>
      </c>
      <c r="AU585" s="596">
        <f t="shared" si="2107"/>
        <v>5.0000000000000001E-3</v>
      </c>
      <c r="AV585" s="596">
        <f t="shared" si="2107"/>
        <v>5.0000000000000001E-3</v>
      </c>
      <c r="AW585" s="596">
        <f t="shared" si="2107"/>
        <v>5.0000000000000001E-3</v>
      </c>
      <c r="AX585" s="596">
        <f t="shared" si="2107"/>
        <v>5.0000000000000001E-3</v>
      </c>
      <c r="AY585" s="596">
        <f t="shared" si="2107"/>
        <v>5.0000000000000001E-3</v>
      </c>
      <c r="AZ585" s="596">
        <f t="shared" si="2107"/>
        <v>5.0000000000000001E-3</v>
      </c>
      <c r="BA585" s="596">
        <f t="shared" si="2107"/>
        <v>5.0000000000000001E-3</v>
      </c>
      <c r="BB585" s="596">
        <f t="shared" si="2107"/>
        <v>5.0000000000000001E-3</v>
      </c>
      <c r="BC585" s="596">
        <f t="shared" si="2107"/>
        <v>5.0000000000000001E-3</v>
      </c>
      <c r="BD585" s="596">
        <f t="shared" si="2107"/>
        <v>5.0000000000000001E-3</v>
      </c>
      <c r="BE585" s="596">
        <f t="shared" si="2107"/>
        <v>5.0000000000000001E-3</v>
      </c>
      <c r="BF585" s="596">
        <f t="shared" si="2107"/>
        <v>5.0000000000000001E-3</v>
      </c>
      <c r="BG585" s="596">
        <f t="shared" si="2107"/>
        <v>5.0000000000000001E-3</v>
      </c>
      <c r="BH585" s="596">
        <f t="shared" si="2107"/>
        <v>5.0000000000000001E-3</v>
      </c>
      <c r="BI585" s="596">
        <f t="shared" si="2107"/>
        <v>5.0000000000000001E-3</v>
      </c>
      <c r="BJ585" s="596">
        <f t="shared" ref="BJ585:CD585" si="2108">BJ250</f>
        <v>5.0000000000000001E-3</v>
      </c>
      <c r="BK585" s="596">
        <f t="shared" si="2108"/>
        <v>5.0000000000000001E-3</v>
      </c>
      <c r="BL585" s="596">
        <f t="shared" si="2108"/>
        <v>5.0000000000000001E-3</v>
      </c>
      <c r="BM585" s="596">
        <f t="shared" si="2108"/>
        <v>5.0000000000000001E-3</v>
      </c>
      <c r="BN585" s="596">
        <f t="shared" si="2108"/>
        <v>5.0000000000000001E-3</v>
      </c>
      <c r="BO585" s="596">
        <f t="shared" si="2108"/>
        <v>5.0000000000000001E-3</v>
      </c>
      <c r="BP585" s="596">
        <f t="shared" si="2108"/>
        <v>5.0000000000000001E-3</v>
      </c>
      <c r="BQ585" s="596">
        <f t="shared" si="2108"/>
        <v>5.0000000000000001E-3</v>
      </c>
      <c r="BR585" s="596">
        <f t="shared" si="2108"/>
        <v>5.0000000000000001E-3</v>
      </c>
      <c r="BS585" s="596">
        <f t="shared" si="2108"/>
        <v>5.0000000000000001E-3</v>
      </c>
      <c r="BT585" s="596">
        <f t="shared" si="2108"/>
        <v>5.0000000000000001E-3</v>
      </c>
      <c r="BU585" s="596">
        <f t="shared" si="2108"/>
        <v>5.0000000000000001E-3</v>
      </c>
      <c r="BV585" s="596">
        <f t="shared" si="2108"/>
        <v>5.0000000000000001E-3</v>
      </c>
      <c r="BW585" s="596">
        <f t="shared" si="2108"/>
        <v>0</v>
      </c>
      <c r="BX585" s="596">
        <f t="shared" si="2108"/>
        <v>0</v>
      </c>
      <c r="BY585" s="596">
        <f t="shared" si="2108"/>
        <v>0</v>
      </c>
      <c r="BZ585" s="596">
        <f t="shared" si="2108"/>
        <v>0</v>
      </c>
      <c r="CA585" s="596">
        <f t="shared" si="2108"/>
        <v>0</v>
      </c>
      <c r="CB585" s="596">
        <f t="shared" si="2108"/>
        <v>0</v>
      </c>
      <c r="CC585" s="596">
        <f t="shared" si="2108"/>
        <v>0</v>
      </c>
      <c r="CD585" s="596">
        <f t="shared" si="2108"/>
        <v>0</v>
      </c>
    </row>
    <row r="586" spans="1:82" s="5" customFormat="1" x14ac:dyDescent="0.35">
      <c r="B586" s="462"/>
      <c r="C586" s="317"/>
      <c r="D586" s="317"/>
      <c r="E586" s="317"/>
      <c r="F586" s="317"/>
      <c r="G586" s="317"/>
      <c r="H586" s="317"/>
      <c r="I586" s="317"/>
      <c r="J586" s="317"/>
      <c r="K586" s="317"/>
      <c r="L586" s="317"/>
      <c r="M586" s="317"/>
      <c r="N586" s="317"/>
      <c r="O586" s="317"/>
      <c r="P586" s="317"/>
      <c r="Q586" s="317"/>
      <c r="R586" s="317"/>
      <c r="S586" s="317"/>
      <c r="T586" s="317"/>
      <c r="U586" s="317"/>
      <c r="V586" s="317"/>
      <c r="W586" s="317"/>
      <c r="X586" s="317"/>
      <c r="Y586" s="317"/>
      <c r="Z586" s="317"/>
      <c r="AA586" s="317"/>
      <c r="AB586" s="317"/>
      <c r="AC586" s="317"/>
      <c r="AD586" s="481"/>
      <c r="AE586" s="476"/>
      <c r="AF586" s="476"/>
      <c r="AG586" s="476"/>
      <c r="AH586" s="476"/>
      <c r="AI586" s="476"/>
      <c r="AJ586" s="476"/>
      <c r="AK586" s="171"/>
      <c r="AL586" s="171"/>
      <c r="AM586" s="9"/>
      <c r="AN586" s="171"/>
      <c r="AO586" s="171"/>
    </row>
    <row r="587" spans="1:82" s="5" customFormat="1" x14ac:dyDescent="0.35">
      <c r="A587" s="5" t="s">
        <v>400</v>
      </c>
      <c r="B587" s="69" t="s">
        <v>435</v>
      </c>
      <c r="C587" s="451">
        <f t="shared" ref="C587:AC587" si="2109">(C589*C533)/1000</f>
        <v>59200</v>
      </c>
      <c r="D587" s="451">
        <f t="shared" si="2109"/>
        <v>58820</v>
      </c>
      <c r="E587" s="451">
        <f t="shared" si="2109"/>
        <v>62333</v>
      </c>
      <c r="F587" s="451">
        <f t="shared" si="2109"/>
        <v>57622</v>
      </c>
      <c r="G587" s="451">
        <f t="shared" si="2109"/>
        <v>59584</v>
      </c>
      <c r="H587" s="451">
        <f t="shared" si="2109"/>
        <v>56587</v>
      </c>
      <c r="I587" s="451">
        <f t="shared" si="2109"/>
        <v>56280</v>
      </c>
      <c r="J587" s="451">
        <f t="shared" si="2109"/>
        <v>52640</v>
      </c>
      <c r="K587" s="451">
        <f t="shared" si="2109"/>
        <v>47872</v>
      </c>
      <c r="L587" s="451">
        <f t="shared" si="2109"/>
        <v>50808</v>
      </c>
      <c r="M587" s="451">
        <f t="shared" si="2109"/>
        <v>47232</v>
      </c>
      <c r="N587" s="451">
        <f t="shared" si="2109"/>
        <v>49966</v>
      </c>
      <c r="O587" s="451">
        <f t="shared" si="2109"/>
        <v>48914</v>
      </c>
      <c r="P587" s="451">
        <f t="shared" si="2109"/>
        <v>48174</v>
      </c>
      <c r="Q587" s="451">
        <f t="shared" si="2109"/>
        <v>48525</v>
      </c>
      <c r="R587" s="451">
        <f t="shared" si="2109"/>
        <v>49849</v>
      </c>
      <c r="S587" s="451">
        <f t="shared" si="2109"/>
        <v>49010</v>
      </c>
      <c r="T587" s="451">
        <f t="shared" si="2109"/>
        <v>53760</v>
      </c>
      <c r="U587" s="451">
        <f t="shared" si="2109"/>
        <v>55208</v>
      </c>
      <c r="V587" s="451">
        <f t="shared" si="2109"/>
        <v>60095</v>
      </c>
      <c r="W587" s="451">
        <f t="shared" si="2109"/>
        <v>56168</v>
      </c>
      <c r="X587" s="451">
        <f t="shared" si="2109"/>
        <v>63764</v>
      </c>
      <c r="Y587" s="451">
        <f t="shared" si="2109"/>
        <v>50160</v>
      </c>
      <c r="Z587" s="451">
        <f t="shared" si="2109"/>
        <v>55160</v>
      </c>
      <c r="AA587" s="451">
        <f t="shared" si="2109"/>
        <v>60672</v>
      </c>
      <c r="AB587" s="451">
        <f t="shared" si="2109"/>
        <v>43038</v>
      </c>
      <c r="AC587" s="451">
        <f t="shared" si="2109"/>
        <v>39105</v>
      </c>
      <c r="AD587" s="451">
        <f t="shared" ref="AD587:BI587" si="2110">(AD588*AD533)/1000</f>
        <v>54147.389999999992</v>
      </c>
      <c r="AE587" s="451">
        <f t="shared" si="2110"/>
        <v>57631.342042405653</v>
      </c>
      <c r="AF587" s="451">
        <f t="shared" si="2110"/>
        <v>51003.737707528991</v>
      </c>
      <c r="AG587" s="451">
        <f t="shared" si="2110"/>
        <v>44308.416545752516</v>
      </c>
      <c r="AH587" s="451">
        <f t="shared" si="2110"/>
        <v>56983.641588562205</v>
      </c>
      <c r="AI587" s="451">
        <f t="shared" si="2110"/>
        <v>49533.489943029395</v>
      </c>
      <c r="AJ587" s="451">
        <f t="shared" si="2110"/>
        <v>43837.13859958102</v>
      </c>
      <c r="AK587" s="451">
        <f t="shared" si="2110"/>
        <v>38082.585405449579</v>
      </c>
      <c r="AL587" s="451">
        <f t="shared" si="2110"/>
        <v>48976.798691714393</v>
      </c>
      <c r="AM587" s="451">
        <f t="shared" si="2110"/>
        <v>65911.312885045001</v>
      </c>
      <c r="AN587" s="451">
        <f t="shared" si="2110"/>
        <v>58331.511903264829</v>
      </c>
      <c r="AO587" s="451">
        <f t="shared" si="2110"/>
        <v>50674.265128844723</v>
      </c>
      <c r="AP587" s="451">
        <f t="shared" si="2110"/>
        <v>65170.556453628764</v>
      </c>
      <c r="AQ587" s="451">
        <f t="shared" si="2110"/>
        <v>89673.25868618497</v>
      </c>
      <c r="AR587" s="451">
        <f t="shared" si="2110"/>
        <v>79360.833937273695</v>
      </c>
      <c r="AS587" s="451">
        <f t="shared" si="2110"/>
        <v>68943.04310940615</v>
      </c>
      <c r="AT587" s="451">
        <f t="shared" si="2110"/>
        <v>88665.449249682089</v>
      </c>
      <c r="AU587" s="451">
        <f t="shared" si="2110"/>
        <v>98863.074960976839</v>
      </c>
      <c r="AV587" s="451">
        <f t="shared" si="2110"/>
        <v>87493.821340464521</v>
      </c>
      <c r="AW587" s="451">
        <f t="shared" si="2110"/>
        <v>76008.40360687302</v>
      </c>
      <c r="AX587" s="451">
        <f t="shared" si="2110"/>
        <v>97751.984081408795</v>
      </c>
      <c r="AY587" s="451">
        <f t="shared" si="2110"/>
        <v>101061.08658344913</v>
      </c>
      <c r="AZ587" s="451">
        <f t="shared" si="2110"/>
        <v>89439.061626352457</v>
      </c>
      <c r="BA587" s="451">
        <f t="shared" si="2110"/>
        <v>77698.289892520261</v>
      </c>
      <c r="BB587" s="451">
        <f t="shared" si="2110"/>
        <v>99925.292945365058</v>
      </c>
      <c r="BC587" s="451">
        <f t="shared" si="2110"/>
        <v>93809.870197673386</v>
      </c>
      <c r="BD587" s="451">
        <f t="shared" si="2110"/>
        <v>83021.735124940926</v>
      </c>
      <c r="BE587" s="451">
        <f t="shared" si="2110"/>
        <v>72123.373454726214</v>
      </c>
      <c r="BF587" s="451">
        <f t="shared" si="2110"/>
        <v>92755.570690691253</v>
      </c>
      <c r="BG587" s="451">
        <f t="shared" si="2110"/>
        <v>110591.7311865685</v>
      </c>
      <c r="BH587" s="451">
        <f t="shared" si="2110"/>
        <v>97873.682100113103</v>
      </c>
      <c r="BI587" s="451">
        <f t="shared" si="2110"/>
        <v>85025.687729513491</v>
      </c>
      <c r="BJ587" s="451">
        <f t="shared" ref="BJ587:CD587" si="2111">(BJ588*BJ533)/1000</f>
        <v>109348.82564346718</v>
      </c>
      <c r="BK587" s="451">
        <f t="shared" si="2111"/>
        <v>80972.455963857676</v>
      </c>
      <c r="BL587" s="451">
        <f t="shared" si="2111"/>
        <v>71660.623528014054</v>
      </c>
      <c r="BM587" s="451">
        <f t="shared" si="2111"/>
        <v>62253.648456412877</v>
      </c>
      <c r="BN587" s="451">
        <f t="shared" si="2111"/>
        <v>80062.432101529121</v>
      </c>
      <c r="BO587" s="451">
        <f t="shared" si="2111"/>
        <v>43023.050553368172</v>
      </c>
      <c r="BP587" s="451">
        <f t="shared" si="2111"/>
        <v>38075.399739730819</v>
      </c>
      <c r="BQ587" s="451">
        <f t="shared" si="2111"/>
        <v>33077.196841693272</v>
      </c>
      <c r="BR587" s="451">
        <f t="shared" si="2111"/>
        <v>42539.52807442534</v>
      </c>
      <c r="BS587" s="451">
        <f t="shared" si="2111"/>
        <v>73668.345165926949</v>
      </c>
      <c r="BT587" s="451">
        <f t="shared" si="2111"/>
        <v>65196.485471845335</v>
      </c>
      <c r="BU587" s="451">
        <f t="shared" si="2111"/>
        <v>56638.065472193768</v>
      </c>
      <c r="BV587" s="451">
        <f t="shared" si="2111"/>
        <v>72840.409898295009</v>
      </c>
      <c r="BW587" s="451">
        <f t="shared" si="2111"/>
        <v>75088.098530184652</v>
      </c>
      <c r="BX587" s="451">
        <f t="shared" si="2111"/>
        <v>66122.355422102919</v>
      </c>
      <c r="BY587" s="451">
        <f t="shared" si="2111"/>
        <v>57156.612314021164</v>
      </c>
      <c r="BZ587" s="451">
        <f t="shared" si="2111"/>
        <v>73141.588513298499</v>
      </c>
      <c r="CA587" s="451">
        <f t="shared" si="2111"/>
        <v>5370.6000562338604</v>
      </c>
      <c r="CB587" s="451">
        <f t="shared" si="2111"/>
        <v>4729.3343778775788</v>
      </c>
      <c r="CC587" s="451">
        <f t="shared" si="2111"/>
        <v>4088.0686995212977</v>
      </c>
      <c r="CD587" s="451">
        <f t="shared" si="2111"/>
        <v>5231.3779023801944</v>
      </c>
    </row>
    <row r="588" spans="1:82" s="5" customFormat="1" x14ac:dyDescent="0.35">
      <c r="A588" s="5" t="s">
        <v>82</v>
      </c>
      <c r="B588" s="69" t="s">
        <v>398</v>
      </c>
      <c r="C588" s="426">
        <f t="shared" ref="C588:AC588" si="2112">C587*1000/C$533</f>
        <v>740</v>
      </c>
      <c r="D588" s="426">
        <f t="shared" si="2112"/>
        <v>865</v>
      </c>
      <c r="E588" s="426">
        <f t="shared" si="2112"/>
        <v>751</v>
      </c>
      <c r="F588" s="426">
        <f t="shared" si="2112"/>
        <v>613</v>
      </c>
      <c r="G588" s="426">
        <f t="shared" si="2112"/>
        <v>784</v>
      </c>
      <c r="H588" s="426">
        <f t="shared" si="2112"/>
        <v>797</v>
      </c>
      <c r="I588" s="426">
        <f t="shared" si="2112"/>
        <v>804</v>
      </c>
      <c r="J588" s="426">
        <f t="shared" si="2112"/>
        <v>752</v>
      </c>
      <c r="K588" s="426">
        <f t="shared" si="2112"/>
        <v>704</v>
      </c>
      <c r="L588" s="426">
        <f t="shared" si="2112"/>
        <v>696</v>
      </c>
      <c r="M588" s="426">
        <f t="shared" si="2112"/>
        <v>656</v>
      </c>
      <c r="N588" s="426">
        <f t="shared" si="2112"/>
        <v>602</v>
      </c>
      <c r="O588" s="426">
        <f t="shared" si="2112"/>
        <v>661</v>
      </c>
      <c r="P588" s="426">
        <f t="shared" si="2112"/>
        <v>651</v>
      </c>
      <c r="Q588" s="426">
        <f t="shared" si="2112"/>
        <v>647</v>
      </c>
      <c r="R588" s="426">
        <f t="shared" si="2112"/>
        <v>631</v>
      </c>
      <c r="S588" s="426">
        <f t="shared" si="2112"/>
        <v>754</v>
      </c>
      <c r="T588" s="426">
        <f t="shared" si="2112"/>
        <v>768</v>
      </c>
      <c r="U588" s="426">
        <f t="shared" si="2112"/>
        <v>824</v>
      </c>
      <c r="V588" s="426">
        <f t="shared" si="2112"/>
        <v>707</v>
      </c>
      <c r="W588" s="426">
        <f t="shared" si="2112"/>
        <v>826</v>
      </c>
      <c r="X588" s="426">
        <f t="shared" si="2112"/>
        <v>839</v>
      </c>
      <c r="Y588" s="426">
        <f t="shared" si="2112"/>
        <v>880</v>
      </c>
      <c r="Z588" s="426">
        <f t="shared" si="2112"/>
        <v>985</v>
      </c>
      <c r="AA588" s="426">
        <f t="shared" si="2112"/>
        <v>948</v>
      </c>
      <c r="AB588" s="426">
        <f t="shared" si="2112"/>
        <v>797</v>
      </c>
      <c r="AC588" s="426">
        <f t="shared" si="2112"/>
        <v>869</v>
      </c>
      <c r="AD588" s="613">
        <f>AC588*(1+AD591)</f>
        <v>873.34499999999991</v>
      </c>
      <c r="AE588" s="613">
        <f t="shared" ref="AE588:CD588" si="2113">AD588*(1+AE591)</f>
        <v>877.71172499999977</v>
      </c>
      <c r="AF588" s="613">
        <f t="shared" si="2113"/>
        <v>882.10028362499963</v>
      </c>
      <c r="AG588" s="613">
        <f t="shared" si="2113"/>
        <v>886.51078504312454</v>
      </c>
      <c r="AH588" s="613">
        <f t="shared" si="2113"/>
        <v>890.94333896834007</v>
      </c>
      <c r="AI588" s="613">
        <f t="shared" si="2113"/>
        <v>895.39805566318171</v>
      </c>
      <c r="AJ588" s="613">
        <f t="shared" si="2113"/>
        <v>899.87504594149755</v>
      </c>
      <c r="AK588" s="613">
        <f t="shared" si="2113"/>
        <v>904.37442117120497</v>
      </c>
      <c r="AL588" s="613">
        <f t="shared" si="2113"/>
        <v>908.89629327706086</v>
      </c>
      <c r="AM588" s="613">
        <f t="shared" si="2113"/>
        <v>913.44077474344613</v>
      </c>
      <c r="AN588" s="613">
        <f t="shared" si="2113"/>
        <v>918.0079786171633</v>
      </c>
      <c r="AO588" s="613">
        <f t="shared" si="2113"/>
        <v>922.59801851024906</v>
      </c>
      <c r="AP588" s="613">
        <f t="shared" si="2113"/>
        <v>927.21100860280023</v>
      </c>
      <c r="AQ588" s="613">
        <f t="shared" si="2113"/>
        <v>931.84706364581416</v>
      </c>
      <c r="AR588" s="613">
        <f t="shared" si="2113"/>
        <v>936.50629896404314</v>
      </c>
      <c r="AS588" s="613">
        <f t="shared" si="2113"/>
        <v>941.18883045886321</v>
      </c>
      <c r="AT588" s="613">
        <f t="shared" si="2113"/>
        <v>945.89477461115746</v>
      </c>
      <c r="AU588" s="613">
        <f t="shared" si="2113"/>
        <v>950.62424848421313</v>
      </c>
      <c r="AV588" s="613">
        <f t="shared" si="2113"/>
        <v>955.37736972663413</v>
      </c>
      <c r="AW588" s="613">
        <f t="shared" si="2113"/>
        <v>960.15425657526714</v>
      </c>
      <c r="AX588" s="613">
        <f t="shared" si="2113"/>
        <v>964.95502785814335</v>
      </c>
      <c r="AY588" s="613">
        <f t="shared" si="2113"/>
        <v>969.77980299743399</v>
      </c>
      <c r="AZ588" s="613">
        <f t="shared" si="2113"/>
        <v>974.62870201242106</v>
      </c>
      <c r="BA588" s="613">
        <f t="shared" si="2113"/>
        <v>979.50184552248311</v>
      </c>
      <c r="BB588" s="613">
        <f t="shared" si="2113"/>
        <v>984.39935475009543</v>
      </c>
      <c r="BC588" s="613">
        <f t="shared" si="2113"/>
        <v>989.32135152384581</v>
      </c>
      <c r="BD588" s="613">
        <f t="shared" si="2113"/>
        <v>994.26795828146498</v>
      </c>
      <c r="BE588" s="613">
        <f t="shared" si="2113"/>
        <v>999.2392980728722</v>
      </c>
      <c r="BF588" s="613">
        <f t="shared" si="2113"/>
        <v>1004.2354945632364</v>
      </c>
      <c r="BG588" s="613">
        <f t="shared" si="2113"/>
        <v>1009.2566720360525</v>
      </c>
      <c r="BH588" s="613">
        <f t="shared" si="2113"/>
        <v>1014.3029553962326</v>
      </c>
      <c r="BI588" s="613">
        <f t="shared" si="2113"/>
        <v>1019.3744701732137</v>
      </c>
      <c r="BJ588" s="613">
        <f t="shared" si="2113"/>
        <v>1024.4713425240795</v>
      </c>
      <c r="BK588" s="613">
        <f t="shared" si="2113"/>
        <v>1029.5936992366999</v>
      </c>
      <c r="BL588" s="613">
        <f t="shared" si="2113"/>
        <v>1034.7416677328833</v>
      </c>
      <c r="BM588" s="613">
        <f t="shared" si="2113"/>
        <v>1039.9153760715476</v>
      </c>
      <c r="BN588" s="613">
        <f t="shared" si="2113"/>
        <v>1045.1149529519053</v>
      </c>
      <c r="BO588" s="613">
        <f t="shared" si="2113"/>
        <v>1050.3405277166646</v>
      </c>
      <c r="BP588" s="613">
        <f t="shared" si="2113"/>
        <v>1055.5922303552479</v>
      </c>
      <c r="BQ588" s="613">
        <f t="shared" si="2113"/>
        <v>1060.8701915070239</v>
      </c>
      <c r="BR588" s="613">
        <f t="shared" si="2113"/>
        <v>1066.174542464559</v>
      </c>
      <c r="BS588" s="613">
        <f t="shared" si="2113"/>
        <v>1071.5054151768816</v>
      </c>
      <c r="BT588" s="613">
        <f t="shared" si="2113"/>
        <v>1076.8629422527658</v>
      </c>
      <c r="BU588" s="613">
        <f t="shared" si="2113"/>
        <v>1082.2472569640295</v>
      </c>
      <c r="BV588" s="613">
        <f t="shared" si="2113"/>
        <v>1087.6584932488495</v>
      </c>
      <c r="BW588" s="613">
        <f t="shared" si="2113"/>
        <v>1087.6584932488495</v>
      </c>
      <c r="BX588" s="613">
        <f t="shared" si="2113"/>
        <v>1087.6584932488495</v>
      </c>
      <c r="BY588" s="613">
        <f t="shared" si="2113"/>
        <v>1087.6584932488495</v>
      </c>
      <c r="BZ588" s="613">
        <f t="shared" si="2113"/>
        <v>1087.6584932488495</v>
      </c>
      <c r="CA588" s="613">
        <f t="shared" si="2113"/>
        <v>1087.6584932488495</v>
      </c>
      <c r="CB588" s="613">
        <f t="shared" si="2113"/>
        <v>1087.6584932488495</v>
      </c>
      <c r="CC588" s="613">
        <f t="shared" si="2113"/>
        <v>1087.6584932488495</v>
      </c>
      <c r="CD588" s="613">
        <f t="shared" si="2113"/>
        <v>1087.6584932488495</v>
      </c>
    </row>
    <row r="589" spans="1:82" s="5" customFormat="1" x14ac:dyDescent="0.35">
      <c r="A589" s="5" t="s">
        <v>82</v>
      </c>
      <c r="B589" s="461" t="s">
        <v>436</v>
      </c>
      <c r="C589" s="428">
        <f>C678</f>
        <v>740</v>
      </c>
      <c r="D589" s="428">
        <f>D678</f>
        <v>865</v>
      </c>
      <c r="E589" s="428">
        <f t="shared" ref="E589:AC589" si="2114">E678</f>
        <v>751</v>
      </c>
      <c r="F589" s="428">
        <f t="shared" si="2114"/>
        <v>613</v>
      </c>
      <c r="G589" s="428">
        <f t="shared" si="2114"/>
        <v>784</v>
      </c>
      <c r="H589" s="428">
        <f t="shared" si="2114"/>
        <v>797</v>
      </c>
      <c r="I589" s="428">
        <f t="shared" si="2114"/>
        <v>804</v>
      </c>
      <c r="J589" s="428">
        <f t="shared" si="2114"/>
        <v>752</v>
      </c>
      <c r="K589" s="428">
        <f t="shared" si="2114"/>
        <v>704</v>
      </c>
      <c r="L589" s="428">
        <f t="shared" si="2114"/>
        <v>696</v>
      </c>
      <c r="M589" s="428">
        <f t="shared" si="2114"/>
        <v>656</v>
      </c>
      <c r="N589" s="428">
        <f t="shared" si="2114"/>
        <v>602</v>
      </c>
      <c r="O589" s="428">
        <f t="shared" si="2114"/>
        <v>661</v>
      </c>
      <c r="P589" s="428">
        <f t="shared" si="2114"/>
        <v>651</v>
      </c>
      <c r="Q589" s="428">
        <f t="shared" si="2114"/>
        <v>647</v>
      </c>
      <c r="R589" s="428">
        <f t="shared" si="2114"/>
        <v>631</v>
      </c>
      <c r="S589" s="428">
        <f t="shared" si="2114"/>
        <v>754</v>
      </c>
      <c r="T589" s="428">
        <f t="shared" si="2114"/>
        <v>768</v>
      </c>
      <c r="U589" s="428">
        <f t="shared" si="2114"/>
        <v>824</v>
      </c>
      <c r="V589" s="428">
        <f t="shared" si="2114"/>
        <v>707</v>
      </c>
      <c r="W589" s="428">
        <f t="shared" si="2114"/>
        <v>826</v>
      </c>
      <c r="X589" s="428">
        <f t="shared" si="2114"/>
        <v>839</v>
      </c>
      <c r="Y589" s="428">
        <f t="shared" si="2114"/>
        <v>880</v>
      </c>
      <c r="Z589" s="428">
        <f t="shared" si="2114"/>
        <v>985</v>
      </c>
      <c r="AA589" s="428">
        <f t="shared" si="2114"/>
        <v>948</v>
      </c>
      <c r="AB589" s="428">
        <f t="shared" si="2114"/>
        <v>797</v>
      </c>
      <c r="AC589" s="428">
        <f t="shared" si="2114"/>
        <v>869</v>
      </c>
      <c r="AD589" s="613">
        <f>AD588</f>
        <v>873.34499999999991</v>
      </c>
      <c r="AE589" s="613">
        <f t="shared" ref="AE589:CD589" si="2115">AE588</f>
        <v>877.71172499999977</v>
      </c>
      <c r="AF589" s="613">
        <f t="shared" si="2115"/>
        <v>882.10028362499963</v>
      </c>
      <c r="AG589" s="613">
        <f t="shared" si="2115"/>
        <v>886.51078504312454</v>
      </c>
      <c r="AH589" s="613">
        <f t="shared" si="2115"/>
        <v>890.94333896834007</v>
      </c>
      <c r="AI589" s="613">
        <f t="shared" si="2115"/>
        <v>895.39805566318171</v>
      </c>
      <c r="AJ589" s="613">
        <f t="shared" si="2115"/>
        <v>899.87504594149755</v>
      </c>
      <c r="AK589" s="613">
        <f t="shared" si="2115"/>
        <v>904.37442117120497</v>
      </c>
      <c r="AL589" s="613">
        <f t="shared" si="2115"/>
        <v>908.89629327706086</v>
      </c>
      <c r="AM589" s="613">
        <f t="shared" si="2115"/>
        <v>913.44077474344613</v>
      </c>
      <c r="AN589" s="613">
        <f t="shared" si="2115"/>
        <v>918.0079786171633</v>
      </c>
      <c r="AO589" s="613">
        <f t="shared" si="2115"/>
        <v>922.59801851024906</v>
      </c>
      <c r="AP589" s="613">
        <f t="shared" si="2115"/>
        <v>927.21100860280023</v>
      </c>
      <c r="AQ589" s="613">
        <f t="shared" si="2115"/>
        <v>931.84706364581416</v>
      </c>
      <c r="AR589" s="613">
        <f t="shared" si="2115"/>
        <v>936.50629896404314</v>
      </c>
      <c r="AS589" s="613">
        <f t="shared" si="2115"/>
        <v>941.18883045886321</v>
      </c>
      <c r="AT589" s="613">
        <f t="shared" si="2115"/>
        <v>945.89477461115746</v>
      </c>
      <c r="AU589" s="613">
        <f t="shared" si="2115"/>
        <v>950.62424848421313</v>
      </c>
      <c r="AV589" s="613">
        <f t="shared" si="2115"/>
        <v>955.37736972663413</v>
      </c>
      <c r="AW589" s="613">
        <f t="shared" si="2115"/>
        <v>960.15425657526714</v>
      </c>
      <c r="AX589" s="613">
        <f t="shared" si="2115"/>
        <v>964.95502785814335</v>
      </c>
      <c r="AY589" s="613">
        <f t="shared" si="2115"/>
        <v>969.77980299743399</v>
      </c>
      <c r="AZ589" s="613">
        <f t="shared" si="2115"/>
        <v>974.62870201242106</v>
      </c>
      <c r="BA589" s="613">
        <f t="shared" si="2115"/>
        <v>979.50184552248311</v>
      </c>
      <c r="BB589" s="613">
        <f t="shared" si="2115"/>
        <v>984.39935475009543</v>
      </c>
      <c r="BC589" s="613">
        <f t="shared" si="2115"/>
        <v>989.32135152384581</v>
      </c>
      <c r="BD589" s="613">
        <f t="shared" si="2115"/>
        <v>994.26795828146498</v>
      </c>
      <c r="BE589" s="613">
        <f t="shared" si="2115"/>
        <v>999.2392980728722</v>
      </c>
      <c r="BF589" s="613">
        <f t="shared" si="2115"/>
        <v>1004.2354945632364</v>
      </c>
      <c r="BG589" s="613">
        <f t="shared" si="2115"/>
        <v>1009.2566720360525</v>
      </c>
      <c r="BH589" s="613">
        <f t="shared" si="2115"/>
        <v>1014.3029553962326</v>
      </c>
      <c r="BI589" s="613">
        <f t="shared" si="2115"/>
        <v>1019.3744701732137</v>
      </c>
      <c r="BJ589" s="613">
        <f t="shared" si="2115"/>
        <v>1024.4713425240795</v>
      </c>
      <c r="BK589" s="613">
        <f t="shared" si="2115"/>
        <v>1029.5936992366999</v>
      </c>
      <c r="BL589" s="613">
        <f t="shared" si="2115"/>
        <v>1034.7416677328833</v>
      </c>
      <c r="BM589" s="613">
        <f t="shared" si="2115"/>
        <v>1039.9153760715476</v>
      </c>
      <c r="BN589" s="613">
        <f t="shared" si="2115"/>
        <v>1045.1149529519053</v>
      </c>
      <c r="BO589" s="613">
        <f t="shared" si="2115"/>
        <v>1050.3405277166646</v>
      </c>
      <c r="BP589" s="613">
        <f t="shared" si="2115"/>
        <v>1055.5922303552479</v>
      </c>
      <c r="BQ589" s="613">
        <f t="shared" si="2115"/>
        <v>1060.8701915070239</v>
      </c>
      <c r="BR589" s="613">
        <f t="shared" si="2115"/>
        <v>1066.174542464559</v>
      </c>
      <c r="BS589" s="613">
        <f t="shared" si="2115"/>
        <v>1071.5054151768816</v>
      </c>
      <c r="BT589" s="613">
        <f t="shared" si="2115"/>
        <v>1076.8629422527658</v>
      </c>
      <c r="BU589" s="613">
        <f t="shared" si="2115"/>
        <v>1082.2472569640295</v>
      </c>
      <c r="BV589" s="613">
        <f t="shared" si="2115"/>
        <v>1087.6584932488495</v>
      </c>
      <c r="BW589" s="613">
        <f t="shared" si="2115"/>
        <v>1087.6584932488495</v>
      </c>
      <c r="BX589" s="613">
        <f t="shared" si="2115"/>
        <v>1087.6584932488495</v>
      </c>
      <c r="BY589" s="613">
        <f t="shared" si="2115"/>
        <v>1087.6584932488495</v>
      </c>
      <c r="BZ589" s="613">
        <f t="shared" si="2115"/>
        <v>1087.6584932488495</v>
      </c>
      <c r="CA589" s="613">
        <f t="shared" si="2115"/>
        <v>1087.6584932488495</v>
      </c>
      <c r="CB589" s="613">
        <f t="shared" si="2115"/>
        <v>1087.6584932488495</v>
      </c>
      <c r="CC589" s="613">
        <f t="shared" si="2115"/>
        <v>1087.6584932488495</v>
      </c>
      <c r="CD589" s="613">
        <f t="shared" si="2115"/>
        <v>1087.6584932488495</v>
      </c>
    </row>
    <row r="590" spans="1:82" s="5" customFormat="1" x14ac:dyDescent="0.35">
      <c r="B590" s="462" t="s">
        <v>406</v>
      </c>
      <c r="C590" s="427">
        <f>C589/C588-1</f>
        <v>0</v>
      </c>
      <c r="D590" s="427">
        <f>D589/D588-1</f>
        <v>0</v>
      </c>
      <c r="E590" s="427">
        <f t="shared" ref="E590:AD590" si="2116">E589/E588-1</f>
        <v>0</v>
      </c>
      <c r="F590" s="427">
        <f t="shared" si="2116"/>
        <v>0</v>
      </c>
      <c r="G590" s="427">
        <f t="shared" si="2116"/>
        <v>0</v>
      </c>
      <c r="H590" s="427">
        <f t="shared" si="2116"/>
        <v>0</v>
      </c>
      <c r="I590" s="427">
        <f t="shared" si="2116"/>
        <v>0</v>
      </c>
      <c r="J590" s="427">
        <f t="shared" si="2116"/>
        <v>0</v>
      </c>
      <c r="K590" s="427">
        <f t="shared" si="2116"/>
        <v>0</v>
      </c>
      <c r="L590" s="427">
        <f t="shared" si="2116"/>
        <v>0</v>
      </c>
      <c r="M590" s="427">
        <f t="shared" si="2116"/>
        <v>0</v>
      </c>
      <c r="N590" s="427">
        <f t="shared" si="2116"/>
        <v>0</v>
      </c>
      <c r="O590" s="427">
        <f t="shared" si="2116"/>
        <v>0</v>
      </c>
      <c r="P590" s="427">
        <f t="shared" si="2116"/>
        <v>0</v>
      </c>
      <c r="Q590" s="427">
        <f t="shared" si="2116"/>
        <v>0</v>
      </c>
      <c r="R590" s="427">
        <f t="shared" si="2116"/>
        <v>0</v>
      </c>
      <c r="S590" s="427">
        <f t="shared" si="2116"/>
        <v>0</v>
      </c>
      <c r="T590" s="427">
        <f t="shared" si="2116"/>
        <v>0</v>
      </c>
      <c r="U590" s="427">
        <f t="shared" si="2116"/>
        <v>0</v>
      </c>
      <c r="V590" s="427">
        <f t="shared" si="2116"/>
        <v>0</v>
      </c>
      <c r="W590" s="427">
        <f t="shared" si="2116"/>
        <v>0</v>
      </c>
      <c r="X590" s="427">
        <f t="shared" si="2116"/>
        <v>0</v>
      </c>
      <c r="Y590" s="427">
        <f t="shared" si="2116"/>
        <v>0</v>
      </c>
      <c r="Z590" s="427">
        <f t="shared" si="2116"/>
        <v>0</v>
      </c>
      <c r="AA590" s="427">
        <f t="shared" si="2116"/>
        <v>0</v>
      </c>
      <c r="AB590" s="427">
        <f t="shared" si="2116"/>
        <v>0</v>
      </c>
      <c r="AC590" s="427">
        <f t="shared" si="2116"/>
        <v>0</v>
      </c>
      <c r="AD590" s="427">
        <f t="shared" si="2116"/>
        <v>0</v>
      </c>
      <c r="AE590" s="427">
        <f t="shared" ref="AE590:CD590" si="2117">AE589/AE588-1</f>
        <v>0</v>
      </c>
      <c r="AF590" s="427">
        <f t="shared" si="2117"/>
        <v>0</v>
      </c>
      <c r="AG590" s="427">
        <f t="shared" si="2117"/>
        <v>0</v>
      </c>
      <c r="AH590" s="427">
        <f t="shared" si="2117"/>
        <v>0</v>
      </c>
      <c r="AI590" s="427">
        <f t="shared" si="2117"/>
        <v>0</v>
      </c>
      <c r="AJ590" s="427">
        <f t="shared" si="2117"/>
        <v>0</v>
      </c>
      <c r="AK590" s="427">
        <f t="shared" si="2117"/>
        <v>0</v>
      </c>
      <c r="AL590" s="427">
        <f t="shared" si="2117"/>
        <v>0</v>
      </c>
      <c r="AM590" s="427">
        <f t="shared" si="2117"/>
        <v>0</v>
      </c>
      <c r="AN590" s="427">
        <f t="shared" si="2117"/>
        <v>0</v>
      </c>
      <c r="AO590" s="427">
        <f t="shared" si="2117"/>
        <v>0</v>
      </c>
      <c r="AP590" s="427">
        <f t="shared" si="2117"/>
        <v>0</v>
      </c>
      <c r="AQ590" s="427">
        <f t="shared" si="2117"/>
        <v>0</v>
      </c>
      <c r="AR590" s="427">
        <f t="shared" si="2117"/>
        <v>0</v>
      </c>
      <c r="AS590" s="427">
        <f t="shared" si="2117"/>
        <v>0</v>
      </c>
      <c r="AT590" s="427">
        <f t="shared" si="2117"/>
        <v>0</v>
      </c>
      <c r="AU590" s="427">
        <f t="shared" si="2117"/>
        <v>0</v>
      </c>
      <c r="AV590" s="427">
        <f t="shared" si="2117"/>
        <v>0</v>
      </c>
      <c r="AW590" s="427">
        <f t="shared" si="2117"/>
        <v>0</v>
      </c>
      <c r="AX590" s="427">
        <f t="shared" si="2117"/>
        <v>0</v>
      </c>
      <c r="AY590" s="427">
        <f t="shared" si="2117"/>
        <v>0</v>
      </c>
      <c r="AZ590" s="427">
        <f t="shared" si="2117"/>
        <v>0</v>
      </c>
      <c r="BA590" s="427">
        <f t="shared" si="2117"/>
        <v>0</v>
      </c>
      <c r="BB590" s="427">
        <f t="shared" si="2117"/>
        <v>0</v>
      </c>
      <c r="BC590" s="427">
        <f t="shared" si="2117"/>
        <v>0</v>
      </c>
      <c r="BD590" s="427">
        <f t="shared" si="2117"/>
        <v>0</v>
      </c>
      <c r="BE590" s="427">
        <f t="shared" si="2117"/>
        <v>0</v>
      </c>
      <c r="BF590" s="427">
        <f t="shared" si="2117"/>
        <v>0</v>
      </c>
      <c r="BG590" s="427">
        <f t="shared" si="2117"/>
        <v>0</v>
      </c>
      <c r="BH590" s="427">
        <f t="shared" si="2117"/>
        <v>0</v>
      </c>
      <c r="BI590" s="427">
        <f t="shared" si="2117"/>
        <v>0</v>
      </c>
      <c r="BJ590" s="427">
        <f t="shared" si="2117"/>
        <v>0</v>
      </c>
      <c r="BK590" s="427">
        <f t="shared" si="2117"/>
        <v>0</v>
      </c>
      <c r="BL590" s="427">
        <f t="shared" si="2117"/>
        <v>0</v>
      </c>
      <c r="BM590" s="427">
        <f t="shared" si="2117"/>
        <v>0</v>
      </c>
      <c r="BN590" s="427">
        <f t="shared" si="2117"/>
        <v>0</v>
      </c>
      <c r="BO590" s="427">
        <f t="shared" si="2117"/>
        <v>0</v>
      </c>
      <c r="BP590" s="427">
        <f t="shared" si="2117"/>
        <v>0</v>
      </c>
      <c r="BQ590" s="427">
        <f t="shared" si="2117"/>
        <v>0</v>
      </c>
      <c r="BR590" s="427">
        <f t="shared" si="2117"/>
        <v>0</v>
      </c>
      <c r="BS590" s="427">
        <f t="shared" si="2117"/>
        <v>0</v>
      </c>
      <c r="BT590" s="427">
        <f t="shared" si="2117"/>
        <v>0</v>
      </c>
      <c r="BU590" s="427">
        <f t="shared" si="2117"/>
        <v>0</v>
      </c>
      <c r="BV590" s="427">
        <f t="shared" si="2117"/>
        <v>0</v>
      </c>
      <c r="BW590" s="427">
        <f t="shared" si="2117"/>
        <v>0</v>
      </c>
      <c r="BX590" s="427">
        <f t="shared" si="2117"/>
        <v>0</v>
      </c>
      <c r="BY590" s="427">
        <f t="shared" si="2117"/>
        <v>0</v>
      </c>
      <c r="BZ590" s="427">
        <f t="shared" si="2117"/>
        <v>0</v>
      </c>
      <c r="CA590" s="427">
        <f t="shared" si="2117"/>
        <v>0</v>
      </c>
      <c r="CB590" s="427">
        <f t="shared" si="2117"/>
        <v>0</v>
      </c>
      <c r="CC590" s="427">
        <f t="shared" si="2117"/>
        <v>0</v>
      </c>
      <c r="CD590" s="427">
        <f t="shared" si="2117"/>
        <v>0</v>
      </c>
    </row>
    <row r="591" spans="1:82" s="5" customFormat="1" x14ac:dyDescent="0.35">
      <c r="A591" s="5" t="s">
        <v>80</v>
      </c>
      <c r="B591" s="462" t="s">
        <v>710</v>
      </c>
      <c r="C591" s="317"/>
      <c r="D591" s="317"/>
      <c r="E591" s="317"/>
      <c r="F591" s="317"/>
      <c r="G591" s="317"/>
      <c r="H591" s="317"/>
      <c r="I591" s="317"/>
      <c r="J591" s="317"/>
      <c r="K591" s="317"/>
      <c r="L591" s="317"/>
      <c r="M591" s="317"/>
      <c r="N591" s="317"/>
      <c r="O591" s="317"/>
      <c r="P591" s="317"/>
      <c r="Q591" s="317"/>
      <c r="R591" s="317"/>
      <c r="S591" s="317"/>
      <c r="T591" s="317"/>
      <c r="U591" s="317"/>
      <c r="V591" s="317"/>
      <c r="W591" s="317"/>
      <c r="X591" s="317"/>
      <c r="Y591" s="317"/>
      <c r="Z591" s="317"/>
      <c r="AA591" s="317"/>
      <c r="AB591" s="317"/>
      <c r="AC591" s="317"/>
      <c r="AD591" s="596">
        <f t="shared" ref="AD591:BI591" si="2118">AD250</f>
        <v>5.0000000000000001E-3</v>
      </c>
      <c r="AE591" s="596">
        <f t="shared" si="2118"/>
        <v>5.0000000000000001E-3</v>
      </c>
      <c r="AF591" s="596">
        <f t="shared" si="2118"/>
        <v>5.0000000000000001E-3</v>
      </c>
      <c r="AG591" s="596">
        <f t="shared" si="2118"/>
        <v>5.0000000000000001E-3</v>
      </c>
      <c r="AH591" s="596">
        <f t="shared" si="2118"/>
        <v>5.0000000000000001E-3</v>
      </c>
      <c r="AI591" s="596">
        <f t="shared" si="2118"/>
        <v>5.0000000000000001E-3</v>
      </c>
      <c r="AJ591" s="596">
        <f t="shared" si="2118"/>
        <v>5.0000000000000001E-3</v>
      </c>
      <c r="AK591" s="596">
        <f t="shared" si="2118"/>
        <v>5.0000000000000001E-3</v>
      </c>
      <c r="AL591" s="596">
        <f t="shared" si="2118"/>
        <v>5.0000000000000001E-3</v>
      </c>
      <c r="AM591" s="596">
        <f t="shared" si="2118"/>
        <v>5.0000000000000001E-3</v>
      </c>
      <c r="AN591" s="596">
        <f t="shared" si="2118"/>
        <v>5.0000000000000001E-3</v>
      </c>
      <c r="AO591" s="596">
        <f t="shared" si="2118"/>
        <v>5.0000000000000001E-3</v>
      </c>
      <c r="AP591" s="596">
        <f t="shared" si="2118"/>
        <v>5.0000000000000001E-3</v>
      </c>
      <c r="AQ591" s="596">
        <f t="shared" si="2118"/>
        <v>5.0000000000000001E-3</v>
      </c>
      <c r="AR591" s="596">
        <f t="shared" si="2118"/>
        <v>5.0000000000000001E-3</v>
      </c>
      <c r="AS591" s="596">
        <f t="shared" si="2118"/>
        <v>5.0000000000000001E-3</v>
      </c>
      <c r="AT591" s="596">
        <f t="shared" si="2118"/>
        <v>5.0000000000000001E-3</v>
      </c>
      <c r="AU591" s="596">
        <f t="shared" si="2118"/>
        <v>5.0000000000000001E-3</v>
      </c>
      <c r="AV591" s="596">
        <f t="shared" si="2118"/>
        <v>5.0000000000000001E-3</v>
      </c>
      <c r="AW591" s="596">
        <f t="shared" si="2118"/>
        <v>5.0000000000000001E-3</v>
      </c>
      <c r="AX591" s="596">
        <f t="shared" si="2118"/>
        <v>5.0000000000000001E-3</v>
      </c>
      <c r="AY591" s="596">
        <f t="shared" si="2118"/>
        <v>5.0000000000000001E-3</v>
      </c>
      <c r="AZ591" s="596">
        <f t="shared" si="2118"/>
        <v>5.0000000000000001E-3</v>
      </c>
      <c r="BA591" s="596">
        <f t="shared" si="2118"/>
        <v>5.0000000000000001E-3</v>
      </c>
      <c r="BB591" s="596">
        <f t="shared" si="2118"/>
        <v>5.0000000000000001E-3</v>
      </c>
      <c r="BC591" s="596">
        <f t="shared" si="2118"/>
        <v>5.0000000000000001E-3</v>
      </c>
      <c r="BD591" s="596">
        <f t="shared" si="2118"/>
        <v>5.0000000000000001E-3</v>
      </c>
      <c r="BE591" s="596">
        <f t="shared" si="2118"/>
        <v>5.0000000000000001E-3</v>
      </c>
      <c r="BF591" s="596">
        <f t="shared" si="2118"/>
        <v>5.0000000000000001E-3</v>
      </c>
      <c r="BG591" s="596">
        <f t="shared" si="2118"/>
        <v>5.0000000000000001E-3</v>
      </c>
      <c r="BH591" s="596">
        <f t="shared" si="2118"/>
        <v>5.0000000000000001E-3</v>
      </c>
      <c r="BI591" s="596">
        <f t="shared" si="2118"/>
        <v>5.0000000000000001E-3</v>
      </c>
      <c r="BJ591" s="596">
        <f t="shared" ref="BJ591:CD591" si="2119">BJ250</f>
        <v>5.0000000000000001E-3</v>
      </c>
      <c r="BK591" s="596">
        <f t="shared" si="2119"/>
        <v>5.0000000000000001E-3</v>
      </c>
      <c r="BL591" s="596">
        <f t="shared" si="2119"/>
        <v>5.0000000000000001E-3</v>
      </c>
      <c r="BM591" s="596">
        <f t="shared" si="2119"/>
        <v>5.0000000000000001E-3</v>
      </c>
      <c r="BN591" s="596">
        <f t="shared" si="2119"/>
        <v>5.0000000000000001E-3</v>
      </c>
      <c r="BO591" s="596">
        <f t="shared" si="2119"/>
        <v>5.0000000000000001E-3</v>
      </c>
      <c r="BP591" s="596">
        <f t="shared" si="2119"/>
        <v>5.0000000000000001E-3</v>
      </c>
      <c r="BQ591" s="596">
        <f t="shared" si="2119"/>
        <v>5.0000000000000001E-3</v>
      </c>
      <c r="BR591" s="596">
        <f t="shared" si="2119"/>
        <v>5.0000000000000001E-3</v>
      </c>
      <c r="BS591" s="596">
        <f t="shared" si="2119"/>
        <v>5.0000000000000001E-3</v>
      </c>
      <c r="BT591" s="596">
        <f t="shared" si="2119"/>
        <v>5.0000000000000001E-3</v>
      </c>
      <c r="BU591" s="596">
        <f t="shared" si="2119"/>
        <v>5.0000000000000001E-3</v>
      </c>
      <c r="BV591" s="596">
        <f t="shared" si="2119"/>
        <v>5.0000000000000001E-3</v>
      </c>
      <c r="BW591" s="596">
        <f t="shared" si="2119"/>
        <v>0</v>
      </c>
      <c r="BX591" s="596">
        <f t="shared" si="2119"/>
        <v>0</v>
      </c>
      <c r="BY591" s="596">
        <f t="shared" si="2119"/>
        <v>0</v>
      </c>
      <c r="BZ591" s="596">
        <f t="shared" si="2119"/>
        <v>0</v>
      </c>
      <c r="CA591" s="596">
        <f t="shared" si="2119"/>
        <v>0</v>
      </c>
      <c r="CB591" s="596">
        <f t="shared" si="2119"/>
        <v>0</v>
      </c>
      <c r="CC591" s="596">
        <f t="shared" si="2119"/>
        <v>0</v>
      </c>
      <c r="CD591" s="596">
        <f t="shared" si="2119"/>
        <v>0</v>
      </c>
    </row>
    <row r="592" spans="1:82" s="5" customFormat="1" x14ac:dyDescent="0.35">
      <c r="B592" s="462"/>
      <c r="C592" s="317"/>
      <c r="D592" s="317"/>
      <c r="E592" s="317"/>
      <c r="F592" s="317"/>
      <c r="G592" s="317"/>
      <c r="H592" s="317"/>
      <c r="I592" s="317"/>
      <c r="J592" s="317"/>
      <c r="K592" s="317"/>
      <c r="L592" s="317"/>
      <c r="M592" s="317"/>
      <c r="N592" s="317"/>
      <c r="O592" s="317"/>
      <c r="P592" s="317"/>
      <c r="Q592" s="317"/>
      <c r="R592" s="317"/>
      <c r="S592" s="317"/>
      <c r="T592" s="317"/>
      <c r="U592" s="317"/>
      <c r="V592" s="317"/>
      <c r="W592" s="317"/>
      <c r="X592" s="317"/>
      <c r="Y592" s="317"/>
      <c r="Z592" s="317"/>
      <c r="AA592" s="317"/>
      <c r="AB592" s="317"/>
      <c r="AC592" s="317"/>
      <c r="AD592" s="481"/>
      <c r="AE592" s="476"/>
      <c r="AF592" s="476"/>
      <c r="AG592" s="476"/>
      <c r="AH592" s="476"/>
      <c r="AI592" s="476"/>
      <c r="AJ592" s="476"/>
      <c r="AK592" s="171"/>
      <c r="AL592" s="171"/>
      <c r="AM592" s="9"/>
      <c r="AN592" s="171"/>
      <c r="AO592" s="171"/>
    </row>
    <row r="593" spans="1:82" s="5" customFormat="1" x14ac:dyDescent="0.35">
      <c r="A593" s="5" t="s">
        <v>400</v>
      </c>
      <c r="B593" s="69" t="s">
        <v>438</v>
      </c>
      <c r="C593" s="451">
        <f t="shared" ref="C593:AC593" si="2120">C679*C538/1000</f>
        <v>6643</v>
      </c>
      <c r="D593" s="451">
        <f t="shared" si="2120"/>
        <v>6006</v>
      </c>
      <c r="E593" s="451">
        <f t="shared" si="2120"/>
        <v>6468</v>
      </c>
      <c r="F593" s="451">
        <f t="shared" si="2120"/>
        <v>6240</v>
      </c>
      <c r="G593" s="451">
        <f t="shared" si="2120"/>
        <v>5412</v>
      </c>
      <c r="H593" s="451">
        <f t="shared" si="2120"/>
        <v>5159</v>
      </c>
      <c r="I593" s="451">
        <f t="shared" si="2120"/>
        <v>4216</v>
      </c>
      <c r="J593" s="451">
        <f t="shared" si="2120"/>
        <v>4440</v>
      </c>
      <c r="K593" s="451">
        <f t="shared" si="2120"/>
        <v>4480</v>
      </c>
      <c r="L593" s="451">
        <f t="shared" si="2120"/>
        <v>5175</v>
      </c>
      <c r="M593" s="451">
        <f t="shared" si="2120"/>
        <v>4968</v>
      </c>
      <c r="N593" s="451">
        <f t="shared" si="2120"/>
        <v>5460</v>
      </c>
      <c r="O593" s="451">
        <f t="shared" si="2120"/>
        <v>5214</v>
      </c>
      <c r="P593" s="451">
        <f t="shared" si="2120"/>
        <v>5254</v>
      </c>
      <c r="Q593" s="451">
        <f t="shared" si="2120"/>
        <v>5325</v>
      </c>
      <c r="R593" s="451">
        <f t="shared" si="2120"/>
        <v>5382</v>
      </c>
      <c r="S593" s="451">
        <f t="shared" si="2120"/>
        <v>5475</v>
      </c>
      <c r="T593" s="451">
        <f t="shared" si="2120"/>
        <v>5624</v>
      </c>
      <c r="U593" s="451">
        <f t="shared" si="2120"/>
        <v>4416</v>
      </c>
      <c r="V593" s="451">
        <f t="shared" si="2120"/>
        <v>6097</v>
      </c>
      <c r="W593" s="451">
        <f t="shared" si="2120"/>
        <v>5325</v>
      </c>
      <c r="X593" s="451">
        <f t="shared" si="2120"/>
        <v>5092</v>
      </c>
      <c r="Y593" s="451">
        <f t="shared" si="2120"/>
        <v>4928</v>
      </c>
      <c r="Z593" s="451">
        <f t="shared" si="2120"/>
        <v>5340</v>
      </c>
      <c r="AA593" s="451">
        <f t="shared" si="2120"/>
        <v>6204</v>
      </c>
      <c r="AB593" s="451">
        <f t="shared" si="2120"/>
        <v>5445</v>
      </c>
      <c r="AC593" s="451">
        <f t="shared" si="2120"/>
        <v>4720</v>
      </c>
      <c r="AD593" s="451">
        <f t="shared" ref="AD593:BI593" si="2121">AD594*AD538/1000</f>
        <v>7571.8945161646261</v>
      </c>
      <c r="AE593" s="451">
        <f t="shared" si="2121"/>
        <v>8094.8631396523933</v>
      </c>
      <c r="AF593" s="451">
        <f t="shared" si="2121"/>
        <v>7128.3123170073322</v>
      </c>
      <c r="AG593" s="451">
        <f t="shared" si="2121"/>
        <v>6161.7614943622702</v>
      </c>
      <c r="AH593" s="451">
        <f t="shared" si="2121"/>
        <v>7885.0198689465578</v>
      </c>
      <c r="AI593" s="451">
        <f t="shared" si="2121"/>
        <v>6662.4588685667131</v>
      </c>
      <c r="AJ593" s="451">
        <f t="shared" si="2121"/>
        <v>5866.9413917229267</v>
      </c>
      <c r="AK593" s="451">
        <f t="shared" si="2121"/>
        <v>5071.4239148791403</v>
      </c>
      <c r="AL593" s="451">
        <f t="shared" si="2121"/>
        <v>6489.7478374098382</v>
      </c>
      <c r="AM593" s="451">
        <f t="shared" si="2121"/>
        <v>8166.4685723690582</v>
      </c>
      <c r="AN593" s="451">
        <f t="shared" si="2121"/>
        <v>7191.3678473100672</v>
      </c>
      <c r="AO593" s="451">
        <f t="shared" si="2121"/>
        <v>6216.2671222510744</v>
      </c>
      <c r="AP593" s="451">
        <f t="shared" si="2121"/>
        <v>7954.7690728496727</v>
      </c>
      <c r="AQ593" s="451">
        <f t="shared" si="2121"/>
        <v>10637.413183191982</v>
      </c>
      <c r="AR593" s="451">
        <f t="shared" si="2121"/>
        <v>9367.2742956466736</v>
      </c>
      <c r="AS593" s="451">
        <f t="shared" si="2121"/>
        <v>8097.1354081013615</v>
      </c>
      <c r="AT593" s="451">
        <f t="shared" si="2121"/>
        <v>10361.659345764383</v>
      </c>
      <c r="AU593" s="451">
        <f t="shared" si="2121"/>
        <v>11770.094585857662</v>
      </c>
      <c r="AV593" s="451">
        <f t="shared" si="2121"/>
        <v>10364.710157695554</v>
      </c>
      <c r="AW593" s="451">
        <f t="shared" si="2121"/>
        <v>8959.3257295334442</v>
      </c>
      <c r="AX593" s="451">
        <f t="shared" si="2121"/>
        <v>11464.978229743519</v>
      </c>
      <c r="AY593" s="451">
        <f t="shared" si="2121"/>
        <v>11794.12034513962</v>
      </c>
      <c r="AZ593" s="451">
        <f t="shared" si="2121"/>
        <v>10385.867169600559</v>
      </c>
      <c r="BA593" s="451">
        <f t="shared" si="2121"/>
        <v>8977.6139940615012</v>
      </c>
      <c r="BB593" s="451">
        <f t="shared" si="2121"/>
        <v>11488.381168871269</v>
      </c>
      <c r="BC593" s="451">
        <f t="shared" si="2121"/>
        <v>10731.634663626195</v>
      </c>
      <c r="BD593" s="451">
        <f t="shared" si="2121"/>
        <v>9450.2454500588883</v>
      </c>
      <c r="BE593" s="451">
        <f t="shared" si="2121"/>
        <v>8168.8562364915815</v>
      </c>
      <c r="BF593" s="451">
        <f t="shared" si="2121"/>
        <v>10453.438321206977</v>
      </c>
      <c r="BG593" s="451">
        <f t="shared" si="2121"/>
        <v>12401.543873124512</v>
      </c>
      <c r="BH593" s="451">
        <f t="shared" si="2121"/>
        <v>10920.762515139497</v>
      </c>
      <c r="BI593" s="451">
        <f t="shared" si="2121"/>
        <v>9439.9811571544797</v>
      </c>
      <c r="BJ593" s="451">
        <f t="shared" ref="BJ593:CD593" si="2122">BJ594*BJ538/1000</f>
        <v>12080.05844671987</v>
      </c>
      <c r="BK593" s="451">
        <f t="shared" si="2122"/>
        <v>8900.7409729985357</v>
      </c>
      <c r="BL593" s="451">
        <f t="shared" si="2122"/>
        <v>7837.9659314464725</v>
      </c>
      <c r="BM593" s="451">
        <f t="shared" si="2122"/>
        <v>6775.1908898944084</v>
      </c>
      <c r="BN593" s="451">
        <f t="shared" si="2122"/>
        <v>8670.0069179247312</v>
      </c>
      <c r="BO593" s="451">
        <f t="shared" si="2122"/>
        <v>4635.8118822442157</v>
      </c>
      <c r="BP593" s="451">
        <f t="shared" si="2122"/>
        <v>4082.282105259831</v>
      </c>
      <c r="BQ593" s="451">
        <f t="shared" si="2122"/>
        <v>3528.7523282754473</v>
      </c>
      <c r="BR593" s="451">
        <f t="shared" si="2122"/>
        <v>4515.6376543462893</v>
      </c>
      <c r="BS593" s="451">
        <f t="shared" si="2122"/>
        <v>7781.1049086386774</v>
      </c>
      <c r="BT593" s="451">
        <f t="shared" si="2122"/>
        <v>6852.017755368387</v>
      </c>
      <c r="BU593" s="451">
        <f t="shared" si="2122"/>
        <v>5922.9306020980985</v>
      </c>
      <c r="BV593" s="451">
        <f t="shared" si="2122"/>
        <v>7579.3951977313118</v>
      </c>
      <c r="BW593" s="451">
        <f t="shared" si="2122"/>
        <v>7813.2780169840689</v>
      </c>
      <c r="BX593" s="451">
        <f t="shared" si="2122"/>
        <v>6880.34929853821</v>
      </c>
      <c r="BY593" s="451">
        <f t="shared" si="2122"/>
        <v>5947.420580092351</v>
      </c>
      <c r="BZ593" s="451">
        <f t="shared" si="2122"/>
        <v>7610.7342820583226</v>
      </c>
      <c r="CA593" s="451">
        <f t="shared" si="2122"/>
        <v>558.83678211024517</v>
      </c>
      <c r="CB593" s="451">
        <f t="shared" si="2122"/>
        <v>492.11000215678308</v>
      </c>
      <c r="CC593" s="451">
        <f t="shared" si="2122"/>
        <v>425.383222203321</v>
      </c>
      <c r="CD593" s="451">
        <f t="shared" si="2122"/>
        <v>544.35004698876992</v>
      </c>
    </row>
    <row r="594" spans="1:82" s="5" customFormat="1" x14ac:dyDescent="0.35">
      <c r="B594" s="461" t="s">
        <v>432</v>
      </c>
      <c r="C594" s="428">
        <f>C679</f>
        <v>73</v>
      </c>
      <c r="D594" s="428">
        <f>D679</f>
        <v>77</v>
      </c>
      <c r="E594" s="428">
        <f t="shared" ref="E594:AC594" si="2123">E679</f>
        <v>77</v>
      </c>
      <c r="F594" s="428">
        <f t="shared" si="2123"/>
        <v>65</v>
      </c>
      <c r="G594" s="428">
        <f t="shared" si="2123"/>
        <v>66</v>
      </c>
      <c r="H594" s="428">
        <f t="shared" si="2123"/>
        <v>67</v>
      </c>
      <c r="I594" s="428">
        <f t="shared" si="2123"/>
        <v>62</v>
      </c>
      <c r="J594" s="428">
        <f t="shared" si="2123"/>
        <v>60</v>
      </c>
      <c r="K594" s="428">
        <f t="shared" si="2123"/>
        <v>64</v>
      </c>
      <c r="L594" s="428">
        <f t="shared" si="2123"/>
        <v>69</v>
      </c>
      <c r="M594" s="428">
        <f t="shared" si="2123"/>
        <v>72</v>
      </c>
      <c r="N594" s="428">
        <f t="shared" si="2123"/>
        <v>65</v>
      </c>
      <c r="O594" s="428">
        <f t="shared" si="2123"/>
        <v>66</v>
      </c>
      <c r="P594" s="428">
        <f t="shared" si="2123"/>
        <v>71</v>
      </c>
      <c r="Q594" s="428">
        <f t="shared" si="2123"/>
        <v>71</v>
      </c>
      <c r="R594" s="428">
        <f t="shared" si="2123"/>
        <v>69</v>
      </c>
      <c r="S594" s="428">
        <f t="shared" si="2123"/>
        <v>75</v>
      </c>
      <c r="T594" s="428">
        <f t="shared" si="2123"/>
        <v>74</v>
      </c>
      <c r="U594" s="428">
        <f t="shared" si="2123"/>
        <v>69</v>
      </c>
      <c r="V594" s="428">
        <f t="shared" si="2123"/>
        <v>67</v>
      </c>
      <c r="W594" s="428">
        <f t="shared" si="2123"/>
        <v>75</v>
      </c>
      <c r="X594" s="428">
        <f t="shared" si="2123"/>
        <v>76</v>
      </c>
      <c r="Y594" s="428">
        <f t="shared" si="2123"/>
        <v>88</v>
      </c>
      <c r="Z594" s="428">
        <f t="shared" si="2123"/>
        <v>89</v>
      </c>
      <c r="AA594" s="428">
        <f t="shared" si="2123"/>
        <v>94</v>
      </c>
      <c r="AB594" s="428">
        <f t="shared" si="2123"/>
        <v>99</v>
      </c>
      <c r="AC594" s="428">
        <f t="shared" si="2123"/>
        <v>118</v>
      </c>
      <c r="AD594" s="519">
        <f>AC594*(1+AD595)</f>
        <v>116.020964360587</v>
      </c>
      <c r="AE594" s="613">
        <f>AD594*(1+AE595)</f>
        <v>117.11871069182391</v>
      </c>
      <c r="AF594" s="613">
        <f>AE594*(1+AF595)</f>
        <v>117.11871069182391</v>
      </c>
      <c r="AG594" s="613">
        <f t="shared" ref="AG594:CD594" si="2124">AF594*(1+AG595)</f>
        <v>117.11871069182391</v>
      </c>
      <c r="AH594" s="613">
        <f t="shared" si="2124"/>
        <v>117.11871069182391</v>
      </c>
      <c r="AI594" s="613">
        <f t="shared" si="2124"/>
        <v>114.41299790356395</v>
      </c>
      <c r="AJ594" s="613">
        <f t="shared" si="2124"/>
        <v>114.41299790356395</v>
      </c>
      <c r="AK594" s="613">
        <f t="shared" si="2124"/>
        <v>114.41299790356395</v>
      </c>
      <c r="AL594" s="613">
        <f t="shared" si="2124"/>
        <v>114.41299790356395</v>
      </c>
      <c r="AM594" s="613">
        <f t="shared" si="2124"/>
        <v>107.51729559748428</v>
      </c>
      <c r="AN594" s="613">
        <f t="shared" si="2124"/>
        <v>107.51729559748428</v>
      </c>
      <c r="AO594" s="613">
        <f t="shared" si="2124"/>
        <v>107.51729559748428</v>
      </c>
      <c r="AP594" s="613">
        <f t="shared" si="2124"/>
        <v>107.51729559748428</v>
      </c>
      <c r="AQ594" s="613">
        <f t="shared" si="2124"/>
        <v>105.0125786163522</v>
      </c>
      <c r="AR594" s="613">
        <f t="shared" si="2124"/>
        <v>105.0125786163522</v>
      </c>
      <c r="AS594" s="613">
        <f t="shared" si="2124"/>
        <v>105.0125786163522</v>
      </c>
      <c r="AT594" s="613">
        <f t="shared" si="2124"/>
        <v>105.0125786163522</v>
      </c>
      <c r="AU594" s="613">
        <f t="shared" si="2124"/>
        <v>107.51729559748426</v>
      </c>
      <c r="AV594" s="613">
        <f t="shared" si="2124"/>
        <v>107.51729559748426</v>
      </c>
      <c r="AW594" s="613">
        <f t="shared" si="2124"/>
        <v>107.51729559748426</v>
      </c>
      <c r="AX594" s="613">
        <f t="shared" si="2124"/>
        <v>107.51729559748426</v>
      </c>
      <c r="AY594" s="613">
        <f t="shared" si="2124"/>
        <v>107.51729559748426</v>
      </c>
      <c r="AZ594" s="613">
        <f t="shared" si="2124"/>
        <v>107.51729559748426</v>
      </c>
      <c r="BA594" s="613">
        <f t="shared" si="2124"/>
        <v>107.51729559748426</v>
      </c>
      <c r="BB594" s="613">
        <f t="shared" si="2124"/>
        <v>107.51729559748426</v>
      </c>
      <c r="BC594" s="613">
        <f t="shared" si="2124"/>
        <v>107.51729559748426</v>
      </c>
      <c r="BD594" s="613">
        <f t="shared" si="2124"/>
        <v>107.51729559748426</v>
      </c>
      <c r="BE594" s="613">
        <f t="shared" si="2124"/>
        <v>107.51729559748426</v>
      </c>
      <c r="BF594" s="613">
        <f t="shared" si="2124"/>
        <v>107.51729559748426</v>
      </c>
      <c r="BG594" s="613">
        <f t="shared" si="2124"/>
        <v>107.51729559748426</v>
      </c>
      <c r="BH594" s="613">
        <f t="shared" si="2124"/>
        <v>107.51729559748426</v>
      </c>
      <c r="BI594" s="613">
        <f t="shared" si="2124"/>
        <v>107.51729559748426</v>
      </c>
      <c r="BJ594" s="613">
        <f t="shared" si="2124"/>
        <v>107.51729559748426</v>
      </c>
      <c r="BK594" s="613">
        <f t="shared" si="2124"/>
        <v>107.51729559748426</v>
      </c>
      <c r="BL594" s="613">
        <f t="shared" si="2124"/>
        <v>107.51729559748426</v>
      </c>
      <c r="BM594" s="613">
        <f t="shared" si="2124"/>
        <v>107.51729559748426</v>
      </c>
      <c r="BN594" s="613">
        <f t="shared" si="2124"/>
        <v>107.51729559748426</v>
      </c>
      <c r="BO594" s="613">
        <f t="shared" si="2124"/>
        <v>107.51729559748426</v>
      </c>
      <c r="BP594" s="613">
        <f t="shared" si="2124"/>
        <v>107.51729559748426</v>
      </c>
      <c r="BQ594" s="613">
        <f t="shared" si="2124"/>
        <v>107.51729559748426</v>
      </c>
      <c r="BR594" s="613">
        <f t="shared" si="2124"/>
        <v>107.51729559748426</v>
      </c>
      <c r="BS594" s="613">
        <f t="shared" si="2124"/>
        <v>107.51729559748426</v>
      </c>
      <c r="BT594" s="613">
        <f t="shared" si="2124"/>
        <v>107.51729559748426</v>
      </c>
      <c r="BU594" s="613">
        <f t="shared" si="2124"/>
        <v>107.51729559748426</v>
      </c>
      <c r="BV594" s="613">
        <f t="shared" si="2124"/>
        <v>107.51729559748426</v>
      </c>
      <c r="BW594" s="613">
        <f t="shared" si="2124"/>
        <v>107.51729559748426</v>
      </c>
      <c r="BX594" s="613">
        <f t="shared" si="2124"/>
        <v>107.51729559748426</v>
      </c>
      <c r="BY594" s="613">
        <f t="shared" si="2124"/>
        <v>107.51729559748426</v>
      </c>
      <c r="BZ594" s="613">
        <f t="shared" si="2124"/>
        <v>107.51729559748426</v>
      </c>
      <c r="CA594" s="613">
        <f t="shared" si="2124"/>
        <v>107.51729559748426</v>
      </c>
      <c r="CB594" s="613">
        <f t="shared" si="2124"/>
        <v>107.51729559748426</v>
      </c>
      <c r="CC594" s="613">
        <f t="shared" si="2124"/>
        <v>107.51729559748426</v>
      </c>
      <c r="CD594" s="613">
        <f t="shared" si="2124"/>
        <v>107.51729559748426</v>
      </c>
    </row>
    <row r="595" spans="1:82" s="5" customFormat="1" x14ac:dyDescent="0.35">
      <c r="B595" s="462" t="s">
        <v>648</v>
      </c>
      <c r="C595" s="317"/>
      <c r="D595" s="472">
        <f t="shared" ref="D595:AI595" si="2125">D11/C11-1</f>
        <v>1.5552099533437946E-3</v>
      </c>
      <c r="E595" s="472">
        <f t="shared" si="2125"/>
        <v>-1.2422360248447228E-2</v>
      </c>
      <c r="F595" s="472">
        <f t="shared" si="2125"/>
        <v>-5.5817610062893097E-2</v>
      </c>
      <c r="G595" s="472">
        <f t="shared" si="2125"/>
        <v>1.6652789342214813E-2</v>
      </c>
      <c r="H595" s="472">
        <f t="shared" si="2125"/>
        <v>-2.2113022113022129E-2</v>
      </c>
      <c r="I595" s="472">
        <f t="shared" si="2125"/>
        <v>-6.1139028475711843E-2</v>
      </c>
      <c r="J595" s="472">
        <f t="shared" si="2125"/>
        <v>-1.7841213202497763E-2</v>
      </c>
      <c r="K595" s="472">
        <f t="shared" si="2125"/>
        <v>7.9019073569482234E-2</v>
      </c>
      <c r="L595" s="472">
        <f t="shared" si="2125"/>
        <v>6.8181818181818121E-2</v>
      </c>
      <c r="M595" s="472">
        <f t="shared" si="2125"/>
        <v>4.4917257683215084E-2</v>
      </c>
      <c r="N595" s="472">
        <f t="shared" si="2125"/>
        <v>-0.10256410256410253</v>
      </c>
      <c r="O595" s="472">
        <f t="shared" si="2125"/>
        <v>3.3613445378151363E-2</v>
      </c>
      <c r="P595" s="472">
        <f t="shared" si="2125"/>
        <v>1.7073170731707332E-2</v>
      </c>
      <c r="Q595" s="472">
        <f t="shared" si="2125"/>
        <v>2.6378896882494063E-2</v>
      </c>
      <c r="R595" s="472">
        <f t="shared" si="2125"/>
        <v>-5.4517133956386576E-3</v>
      </c>
      <c r="S595" s="472">
        <f t="shared" si="2125"/>
        <v>4.228660924040728E-2</v>
      </c>
      <c r="T595" s="472">
        <f t="shared" si="2125"/>
        <v>-2.4042073628850469E-2</v>
      </c>
      <c r="U595" s="472">
        <f t="shared" si="2125"/>
        <v>-7.0823710546574326E-2</v>
      </c>
      <c r="V595" s="472">
        <f t="shared" si="2125"/>
        <v>2.1541010770505409E-2</v>
      </c>
      <c r="W595" s="472">
        <f t="shared" si="2125"/>
        <v>6.0827250608272543E-2</v>
      </c>
      <c r="X595" s="472">
        <f t="shared" si="2125"/>
        <v>6.1162079510703737E-3</v>
      </c>
      <c r="Y595" s="472">
        <f t="shared" si="2125"/>
        <v>0.12689969604863216</v>
      </c>
      <c r="Z595" s="472">
        <f t="shared" si="2125"/>
        <v>-2.0229265003371966E-3</v>
      </c>
      <c r="AA595" s="472">
        <f t="shared" si="2125"/>
        <v>8.3108108108108203E-2</v>
      </c>
      <c r="AB595" s="472">
        <f t="shared" si="2125"/>
        <v>7.548346849656884E-2</v>
      </c>
      <c r="AC595" s="472">
        <f t="shared" si="2125"/>
        <v>0.10672853828306272</v>
      </c>
      <c r="AD595" s="472">
        <f t="shared" si="2125"/>
        <v>-1.6771488469601636E-2</v>
      </c>
      <c r="AE595" s="472">
        <f t="shared" si="2125"/>
        <v>9.4616204690831651E-3</v>
      </c>
      <c r="AF595" s="472">
        <f t="shared" si="2125"/>
        <v>0</v>
      </c>
      <c r="AG595" s="472">
        <f t="shared" si="2125"/>
        <v>0</v>
      </c>
      <c r="AH595" s="472">
        <f t="shared" si="2125"/>
        <v>0</v>
      </c>
      <c r="AI595" s="472">
        <f t="shared" si="2125"/>
        <v>-2.3102310231023049E-2</v>
      </c>
      <c r="AJ595" s="472">
        <f t="shared" ref="AJ595:BO595" si="2126">AJ11/AI11-1</f>
        <v>0</v>
      </c>
      <c r="AK595" s="472">
        <f t="shared" si="2126"/>
        <v>0</v>
      </c>
      <c r="AL595" s="472">
        <f t="shared" si="2126"/>
        <v>0</v>
      </c>
      <c r="AM595" s="472">
        <f t="shared" si="2126"/>
        <v>-6.0270270270270321E-2</v>
      </c>
      <c r="AN595" s="472">
        <f t="shared" si="2126"/>
        <v>0</v>
      </c>
      <c r="AO595" s="472">
        <f t="shared" si="2126"/>
        <v>0</v>
      </c>
      <c r="AP595" s="472">
        <f t="shared" si="2126"/>
        <v>0</v>
      </c>
      <c r="AQ595" s="472">
        <f t="shared" si="2126"/>
        <v>-2.3295944779982758E-2</v>
      </c>
      <c r="AR595" s="472">
        <f t="shared" si="2126"/>
        <v>0</v>
      </c>
      <c r="AS595" s="472">
        <f t="shared" si="2126"/>
        <v>0</v>
      </c>
      <c r="AT595" s="472">
        <f t="shared" si="2126"/>
        <v>0</v>
      </c>
      <c r="AU595" s="472">
        <f t="shared" si="2126"/>
        <v>2.3851590106007015E-2</v>
      </c>
      <c r="AV595" s="472">
        <f t="shared" si="2126"/>
        <v>0</v>
      </c>
      <c r="AW595" s="472">
        <f t="shared" si="2126"/>
        <v>0</v>
      </c>
      <c r="AX595" s="472">
        <f t="shared" si="2126"/>
        <v>0</v>
      </c>
      <c r="AY595" s="472">
        <f t="shared" si="2126"/>
        <v>0</v>
      </c>
      <c r="AZ595" s="472">
        <f t="shared" si="2126"/>
        <v>0</v>
      </c>
      <c r="BA595" s="472">
        <f t="shared" si="2126"/>
        <v>0</v>
      </c>
      <c r="BB595" s="472">
        <f t="shared" si="2126"/>
        <v>0</v>
      </c>
      <c r="BC595" s="472">
        <f t="shared" si="2126"/>
        <v>0</v>
      </c>
      <c r="BD595" s="472">
        <f t="shared" si="2126"/>
        <v>0</v>
      </c>
      <c r="BE595" s="472">
        <f t="shared" si="2126"/>
        <v>0</v>
      </c>
      <c r="BF595" s="472">
        <f t="shared" si="2126"/>
        <v>0</v>
      </c>
      <c r="BG595" s="472">
        <f t="shared" si="2126"/>
        <v>0</v>
      </c>
      <c r="BH595" s="472">
        <f t="shared" si="2126"/>
        <v>0</v>
      </c>
      <c r="BI595" s="472">
        <f t="shared" si="2126"/>
        <v>0</v>
      </c>
      <c r="BJ595" s="472">
        <f t="shared" si="2126"/>
        <v>0</v>
      </c>
      <c r="BK595" s="472">
        <f t="shared" si="2126"/>
        <v>0</v>
      </c>
      <c r="BL595" s="472">
        <f t="shared" si="2126"/>
        <v>0</v>
      </c>
      <c r="BM595" s="472">
        <f t="shared" si="2126"/>
        <v>0</v>
      </c>
      <c r="BN595" s="472">
        <f t="shared" si="2126"/>
        <v>0</v>
      </c>
      <c r="BO595" s="472">
        <f t="shared" si="2126"/>
        <v>0</v>
      </c>
      <c r="BP595" s="472">
        <f t="shared" ref="BP595:CD595" si="2127">BP11/BO11-1</f>
        <v>0</v>
      </c>
      <c r="BQ595" s="472">
        <f t="shared" si="2127"/>
        <v>0</v>
      </c>
      <c r="BR595" s="472">
        <f t="shared" si="2127"/>
        <v>0</v>
      </c>
      <c r="BS595" s="472">
        <f t="shared" si="2127"/>
        <v>0</v>
      </c>
      <c r="BT595" s="472">
        <f t="shared" si="2127"/>
        <v>0</v>
      </c>
      <c r="BU595" s="472">
        <f t="shared" si="2127"/>
        <v>0</v>
      </c>
      <c r="BV595" s="472">
        <f t="shared" si="2127"/>
        <v>0</v>
      </c>
      <c r="BW595" s="472">
        <f t="shared" si="2127"/>
        <v>0</v>
      </c>
      <c r="BX595" s="472">
        <f t="shared" si="2127"/>
        <v>0</v>
      </c>
      <c r="BY595" s="472">
        <f t="shared" si="2127"/>
        <v>0</v>
      </c>
      <c r="BZ595" s="472">
        <f t="shared" si="2127"/>
        <v>0</v>
      </c>
      <c r="CA595" s="472">
        <f t="shared" si="2127"/>
        <v>0</v>
      </c>
      <c r="CB595" s="472">
        <f t="shared" si="2127"/>
        <v>0</v>
      </c>
      <c r="CC595" s="472">
        <f t="shared" si="2127"/>
        <v>0</v>
      </c>
      <c r="CD595" s="472">
        <f t="shared" si="2127"/>
        <v>0</v>
      </c>
    </row>
    <row r="596" spans="1:82" s="5" customFormat="1" x14ac:dyDescent="0.35">
      <c r="B596" s="462"/>
      <c r="C596" s="317"/>
      <c r="D596" s="318"/>
      <c r="E596" s="318"/>
      <c r="F596" s="318"/>
      <c r="G596" s="318"/>
      <c r="H596" s="318"/>
      <c r="I596" s="318"/>
      <c r="J596" s="318"/>
      <c r="K596" s="318"/>
      <c r="L596" s="318"/>
      <c r="M596" s="318"/>
      <c r="N596" s="318"/>
      <c r="O596" s="318"/>
      <c r="P596" s="318"/>
      <c r="Q596" s="318"/>
      <c r="R596" s="318"/>
      <c r="S596" s="318"/>
      <c r="T596" s="318"/>
      <c r="U596" s="318"/>
      <c r="V596" s="318"/>
      <c r="W596" s="318"/>
      <c r="X596" s="318"/>
      <c r="Y596" s="318"/>
      <c r="Z596" s="318"/>
      <c r="AA596" s="318"/>
      <c r="AB596" s="318"/>
      <c r="AC596" s="318"/>
      <c r="AD596" s="481"/>
      <c r="AE596" s="476"/>
      <c r="AF596" s="476"/>
      <c r="AG596" s="476"/>
      <c r="AH596" s="476"/>
      <c r="AI596" s="476"/>
      <c r="AJ596" s="476"/>
      <c r="AK596" s="171"/>
      <c r="AL596" s="171"/>
      <c r="AM596" s="9"/>
      <c r="AN596" s="171"/>
      <c r="AO596" s="171"/>
    </row>
    <row r="597" spans="1:82" s="5" customFormat="1" x14ac:dyDescent="0.35">
      <c r="B597" s="462"/>
      <c r="C597" s="317"/>
      <c r="D597" s="318"/>
      <c r="E597" s="318"/>
      <c r="F597" s="318"/>
      <c r="G597" s="318"/>
      <c r="H597" s="318"/>
      <c r="I597" s="318"/>
      <c r="J597" s="318"/>
      <c r="K597" s="318"/>
      <c r="L597" s="318"/>
      <c r="M597" s="318"/>
      <c r="N597" s="318"/>
      <c r="O597" s="318"/>
      <c r="P597" s="318"/>
      <c r="Q597" s="318"/>
      <c r="R597" s="318"/>
      <c r="S597" s="318"/>
      <c r="T597" s="318"/>
      <c r="U597" s="318"/>
      <c r="V597" s="318"/>
      <c r="W597" s="318"/>
      <c r="X597" s="318"/>
      <c r="Y597" s="318"/>
      <c r="Z597" s="318"/>
      <c r="AA597" s="318"/>
      <c r="AB597" s="318"/>
      <c r="AC597" s="318"/>
      <c r="AD597" s="481"/>
      <c r="AE597" s="476"/>
      <c r="AF597" s="476"/>
      <c r="AG597" s="476"/>
      <c r="AH597" s="476"/>
      <c r="AI597" s="476"/>
      <c r="AJ597" s="476"/>
      <c r="AK597" s="171"/>
      <c r="AL597" s="171"/>
      <c r="AM597" s="9"/>
      <c r="AN597" s="171"/>
      <c r="AO597" s="171"/>
    </row>
    <row r="598" spans="1:82" s="5" customFormat="1" x14ac:dyDescent="0.35">
      <c r="A598" s="5" t="s">
        <v>400</v>
      </c>
      <c r="B598" s="69" t="s">
        <v>437</v>
      </c>
      <c r="C598" s="451">
        <f>C587+C593</f>
        <v>65843</v>
      </c>
      <c r="D598" s="451">
        <f>D587+D593</f>
        <v>64826</v>
      </c>
      <c r="E598" s="451">
        <f t="shared" ref="E598:AB598" si="2128">E587+E593</f>
        <v>68801</v>
      </c>
      <c r="F598" s="451">
        <f t="shared" si="2128"/>
        <v>63862</v>
      </c>
      <c r="G598" s="451">
        <f t="shared" si="2128"/>
        <v>64996</v>
      </c>
      <c r="H598" s="451">
        <f t="shared" si="2128"/>
        <v>61746</v>
      </c>
      <c r="I598" s="451">
        <f t="shared" si="2128"/>
        <v>60496</v>
      </c>
      <c r="J598" s="451">
        <f t="shared" si="2128"/>
        <v>57080</v>
      </c>
      <c r="K598" s="451">
        <f t="shared" si="2128"/>
        <v>52352</v>
      </c>
      <c r="L598" s="451">
        <f t="shared" si="2128"/>
        <v>55983</v>
      </c>
      <c r="M598" s="451">
        <f t="shared" si="2128"/>
        <v>52200</v>
      </c>
      <c r="N598" s="451">
        <f t="shared" si="2128"/>
        <v>55426</v>
      </c>
      <c r="O598" s="451">
        <f t="shared" si="2128"/>
        <v>54128</v>
      </c>
      <c r="P598" s="451">
        <f t="shared" si="2128"/>
        <v>53428</v>
      </c>
      <c r="Q598" s="451">
        <f t="shared" si="2128"/>
        <v>53850</v>
      </c>
      <c r="R598" s="451">
        <f t="shared" si="2128"/>
        <v>55231</v>
      </c>
      <c r="S598" s="451">
        <f t="shared" si="2128"/>
        <v>54485</v>
      </c>
      <c r="T598" s="451">
        <f t="shared" si="2128"/>
        <v>59384</v>
      </c>
      <c r="U598" s="451">
        <f t="shared" si="2128"/>
        <v>59624</v>
      </c>
      <c r="V598" s="451">
        <f t="shared" si="2128"/>
        <v>66192</v>
      </c>
      <c r="W598" s="451">
        <f>W587+W593</f>
        <v>61493</v>
      </c>
      <c r="X598" s="451">
        <f>X587+X593</f>
        <v>68856</v>
      </c>
      <c r="Y598" s="451">
        <f t="shared" si="2128"/>
        <v>55088</v>
      </c>
      <c r="Z598" s="451">
        <f t="shared" si="2128"/>
        <v>60500</v>
      </c>
      <c r="AA598" s="451">
        <f t="shared" si="2128"/>
        <v>66876</v>
      </c>
      <c r="AB598" s="451">
        <f t="shared" si="2128"/>
        <v>48483</v>
      </c>
      <c r="AC598" s="451">
        <f>AC587+AC593</f>
        <v>43825</v>
      </c>
      <c r="AD598" s="451">
        <f>AD587+AD593</f>
        <v>61719.284516164618</v>
      </c>
      <c r="AE598" s="451">
        <f t="shared" ref="AE598:CD598" si="2129">AE587+AE593</f>
        <v>65726.205182058053</v>
      </c>
      <c r="AF598" s="451">
        <f t="shared" si="2129"/>
        <v>58132.050024536322</v>
      </c>
      <c r="AG598" s="451">
        <f t="shared" si="2129"/>
        <v>50470.178040114784</v>
      </c>
      <c r="AH598" s="451">
        <f t="shared" si="2129"/>
        <v>64868.661457508759</v>
      </c>
      <c r="AI598" s="451">
        <f t="shared" si="2129"/>
        <v>56195.948811596107</v>
      </c>
      <c r="AJ598" s="451">
        <f t="shared" si="2129"/>
        <v>49704.079991303945</v>
      </c>
      <c r="AK598" s="451">
        <f t="shared" si="2129"/>
        <v>43154.009320328718</v>
      </c>
      <c r="AL598" s="451">
        <f t="shared" si="2129"/>
        <v>55466.546529124229</v>
      </c>
      <c r="AM598" s="451">
        <f t="shared" si="2129"/>
        <v>74077.781457414065</v>
      </c>
      <c r="AN598" s="451">
        <f t="shared" si="2129"/>
        <v>65522.879750574895</v>
      </c>
      <c r="AO598" s="451">
        <f t="shared" si="2129"/>
        <v>56890.532251095799</v>
      </c>
      <c r="AP598" s="451">
        <f t="shared" si="2129"/>
        <v>73125.325526478438</v>
      </c>
      <c r="AQ598" s="451">
        <f t="shared" si="2129"/>
        <v>100310.67186937695</v>
      </c>
      <c r="AR598" s="451">
        <f t="shared" si="2129"/>
        <v>88728.108232920364</v>
      </c>
      <c r="AS598" s="451">
        <f t="shared" si="2129"/>
        <v>77040.178517507506</v>
      </c>
      <c r="AT598" s="451">
        <f t="shared" si="2129"/>
        <v>99027.10859544648</v>
      </c>
      <c r="AU598" s="451">
        <f t="shared" si="2129"/>
        <v>110633.1695468345</v>
      </c>
      <c r="AV598" s="451">
        <f t="shared" si="2129"/>
        <v>97858.531498160068</v>
      </c>
      <c r="AW598" s="451">
        <f t="shared" si="2129"/>
        <v>84967.729336406468</v>
      </c>
      <c r="AX598" s="451">
        <f t="shared" si="2129"/>
        <v>109216.96231115231</v>
      </c>
      <c r="AY598" s="451">
        <f t="shared" si="2129"/>
        <v>112855.20692858874</v>
      </c>
      <c r="AZ598" s="451">
        <f t="shared" si="2129"/>
        <v>99824.928795953019</v>
      </c>
      <c r="BA598" s="451">
        <f t="shared" si="2129"/>
        <v>86675.903886581757</v>
      </c>
      <c r="BB598" s="451">
        <f t="shared" si="2129"/>
        <v>111413.67411423633</v>
      </c>
      <c r="BC598" s="451">
        <f t="shared" si="2129"/>
        <v>104541.50486129959</v>
      </c>
      <c r="BD598" s="451">
        <f t="shared" si="2129"/>
        <v>92471.98057499982</v>
      </c>
      <c r="BE598" s="451">
        <f t="shared" si="2129"/>
        <v>80292.229691217799</v>
      </c>
      <c r="BF598" s="451">
        <f t="shared" si="2129"/>
        <v>103209.00901189823</v>
      </c>
      <c r="BG598" s="451">
        <f t="shared" si="2129"/>
        <v>122993.27505969301</v>
      </c>
      <c r="BH598" s="451">
        <f t="shared" si="2129"/>
        <v>108794.44461525261</v>
      </c>
      <c r="BI598" s="451">
        <f t="shared" si="2129"/>
        <v>94465.668886667976</v>
      </c>
      <c r="BJ598" s="451">
        <f t="shared" si="2129"/>
        <v>121428.88409018704</v>
      </c>
      <c r="BK598" s="451">
        <f t="shared" si="2129"/>
        <v>89873.196936856213</v>
      </c>
      <c r="BL598" s="451">
        <f t="shared" si="2129"/>
        <v>79498.58945946052</v>
      </c>
      <c r="BM598" s="451">
        <f t="shared" si="2129"/>
        <v>69028.839346307286</v>
      </c>
      <c r="BN598" s="451">
        <f t="shared" si="2129"/>
        <v>88732.439019453857</v>
      </c>
      <c r="BO598" s="451">
        <f t="shared" si="2129"/>
        <v>47658.862435612391</v>
      </c>
      <c r="BP598" s="451">
        <f t="shared" si="2129"/>
        <v>42157.68184499065</v>
      </c>
      <c r="BQ598" s="451">
        <f t="shared" si="2129"/>
        <v>36605.949169968721</v>
      </c>
      <c r="BR598" s="451">
        <f t="shared" si="2129"/>
        <v>47055.16572877163</v>
      </c>
      <c r="BS598" s="451">
        <f t="shared" si="2129"/>
        <v>81449.450074565626</v>
      </c>
      <c r="BT598" s="451">
        <f t="shared" si="2129"/>
        <v>72048.503227213718</v>
      </c>
      <c r="BU598" s="451">
        <f t="shared" si="2129"/>
        <v>62560.996074291863</v>
      </c>
      <c r="BV598" s="451">
        <f t="shared" si="2129"/>
        <v>80419.805096026321</v>
      </c>
      <c r="BW598" s="451">
        <f t="shared" si="2129"/>
        <v>82901.376547168722</v>
      </c>
      <c r="BX598" s="451">
        <f t="shared" si="2129"/>
        <v>73002.704720641123</v>
      </c>
      <c r="BY598" s="451">
        <f t="shared" si="2129"/>
        <v>63104.032894113516</v>
      </c>
      <c r="BZ598" s="451">
        <f t="shared" si="2129"/>
        <v>80752.322795356828</v>
      </c>
      <c r="CA598" s="451">
        <f t="shared" si="2129"/>
        <v>5929.4368383441051</v>
      </c>
      <c r="CB598" s="451">
        <f t="shared" si="2129"/>
        <v>5221.4443800343615</v>
      </c>
      <c r="CC598" s="451">
        <f t="shared" si="2129"/>
        <v>4513.4519217246188</v>
      </c>
      <c r="CD598" s="451">
        <f t="shared" si="2129"/>
        <v>5775.7279493689639</v>
      </c>
    </row>
    <row r="599" spans="1:82" s="5" customFormat="1" x14ac:dyDescent="0.35">
      <c r="A599" s="5" t="s">
        <v>82</v>
      </c>
      <c r="B599" s="69" t="s">
        <v>398</v>
      </c>
      <c r="C599" s="426">
        <f t="shared" ref="C599:AB599" si="2130">C588+C594</f>
        <v>813</v>
      </c>
      <c r="D599" s="426">
        <f t="shared" si="2130"/>
        <v>942</v>
      </c>
      <c r="E599" s="426">
        <f t="shared" si="2130"/>
        <v>828</v>
      </c>
      <c r="F599" s="426">
        <f t="shared" si="2130"/>
        <v>678</v>
      </c>
      <c r="G599" s="426">
        <f t="shared" si="2130"/>
        <v>850</v>
      </c>
      <c r="H599" s="426">
        <f t="shared" si="2130"/>
        <v>864</v>
      </c>
      <c r="I599" s="426">
        <f t="shared" si="2130"/>
        <v>866</v>
      </c>
      <c r="J599" s="426">
        <f t="shared" si="2130"/>
        <v>812</v>
      </c>
      <c r="K599" s="426">
        <f t="shared" si="2130"/>
        <v>768</v>
      </c>
      <c r="L599" s="426">
        <f t="shared" si="2130"/>
        <v>765</v>
      </c>
      <c r="M599" s="426">
        <f t="shared" si="2130"/>
        <v>728</v>
      </c>
      <c r="N599" s="426">
        <f t="shared" si="2130"/>
        <v>667</v>
      </c>
      <c r="O599" s="426">
        <f t="shared" si="2130"/>
        <v>727</v>
      </c>
      <c r="P599" s="426">
        <f t="shared" si="2130"/>
        <v>722</v>
      </c>
      <c r="Q599" s="426">
        <f t="shared" si="2130"/>
        <v>718</v>
      </c>
      <c r="R599" s="426">
        <f t="shared" si="2130"/>
        <v>700</v>
      </c>
      <c r="S599" s="426">
        <f t="shared" si="2130"/>
        <v>829</v>
      </c>
      <c r="T599" s="426">
        <f t="shared" si="2130"/>
        <v>842</v>
      </c>
      <c r="U599" s="426">
        <f t="shared" si="2130"/>
        <v>893</v>
      </c>
      <c r="V599" s="426">
        <f t="shared" si="2130"/>
        <v>774</v>
      </c>
      <c r="W599" s="426">
        <f>W588+W594</f>
        <v>901</v>
      </c>
      <c r="X599" s="426">
        <f t="shared" si="2130"/>
        <v>915</v>
      </c>
      <c r="Y599" s="426">
        <f t="shared" si="2130"/>
        <v>968</v>
      </c>
      <c r="Z599" s="426">
        <f t="shared" si="2130"/>
        <v>1074</v>
      </c>
      <c r="AA599" s="426">
        <f t="shared" si="2130"/>
        <v>1042</v>
      </c>
      <c r="AB599" s="426">
        <f t="shared" si="2130"/>
        <v>896</v>
      </c>
      <c r="AC599" s="426">
        <f>AC588+AC594</f>
        <v>987</v>
      </c>
      <c r="AD599" s="426">
        <f>AD588+AD594</f>
        <v>989.36596436058687</v>
      </c>
      <c r="AE599" s="426">
        <f t="shared" ref="AE599:CD599" si="2131">AE588+AE594</f>
        <v>994.83043569182371</v>
      </c>
      <c r="AF599" s="426">
        <f t="shared" si="2131"/>
        <v>999.21899431682357</v>
      </c>
      <c r="AG599" s="426">
        <f t="shared" si="2131"/>
        <v>1003.6294957349485</v>
      </c>
      <c r="AH599" s="426">
        <f t="shared" si="2131"/>
        <v>1008.062049660164</v>
      </c>
      <c r="AI599" s="426">
        <f t="shared" si="2131"/>
        <v>1009.8110535667456</v>
      </c>
      <c r="AJ599" s="426">
        <f t="shared" si="2131"/>
        <v>1014.2880438450615</v>
      </c>
      <c r="AK599" s="426">
        <f t="shared" si="2131"/>
        <v>1018.7874190747689</v>
      </c>
      <c r="AL599" s="426">
        <f t="shared" si="2131"/>
        <v>1023.3092911806248</v>
      </c>
      <c r="AM599" s="426">
        <f t="shared" si="2131"/>
        <v>1020.9580703409304</v>
      </c>
      <c r="AN599" s="426">
        <f t="shared" si="2131"/>
        <v>1025.5252742146477</v>
      </c>
      <c r="AO599" s="426">
        <f t="shared" si="2131"/>
        <v>1030.1153141077334</v>
      </c>
      <c r="AP599" s="426">
        <f t="shared" si="2131"/>
        <v>1034.7283042002846</v>
      </c>
      <c r="AQ599" s="426">
        <f t="shared" si="2131"/>
        <v>1036.8596422621663</v>
      </c>
      <c r="AR599" s="426">
        <f t="shared" si="2131"/>
        <v>1041.5188775803954</v>
      </c>
      <c r="AS599" s="426">
        <f t="shared" si="2131"/>
        <v>1046.2014090752155</v>
      </c>
      <c r="AT599" s="426">
        <f t="shared" si="2131"/>
        <v>1050.9073532275097</v>
      </c>
      <c r="AU599" s="426">
        <f t="shared" si="2131"/>
        <v>1058.1415440816975</v>
      </c>
      <c r="AV599" s="426">
        <f t="shared" si="2131"/>
        <v>1062.8946653241185</v>
      </c>
      <c r="AW599" s="426">
        <f t="shared" si="2131"/>
        <v>1067.6715521727515</v>
      </c>
      <c r="AX599" s="426">
        <f t="shared" si="2131"/>
        <v>1072.4723234556277</v>
      </c>
      <c r="AY599" s="426">
        <f t="shared" si="2131"/>
        <v>1077.2970985949182</v>
      </c>
      <c r="AZ599" s="426">
        <f t="shared" si="2131"/>
        <v>1082.1459976099054</v>
      </c>
      <c r="BA599" s="426">
        <f t="shared" si="2131"/>
        <v>1087.0191411199673</v>
      </c>
      <c r="BB599" s="426">
        <f t="shared" si="2131"/>
        <v>1091.9166503475797</v>
      </c>
      <c r="BC599" s="426">
        <f t="shared" si="2131"/>
        <v>1096.83864712133</v>
      </c>
      <c r="BD599" s="426">
        <f t="shared" si="2131"/>
        <v>1101.7852538789493</v>
      </c>
      <c r="BE599" s="426">
        <f t="shared" si="2131"/>
        <v>1106.7565936703566</v>
      </c>
      <c r="BF599" s="426">
        <f t="shared" si="2131"/>
        <v>1111.7527901607207</v>
      </c>
      <c r="BG599" s="426">
        <f t="shared" si="2131"/>
        <v>1116.7739676335368</v>
      </c>
      <c r="BH599" s="426">
        <f>BH588+BH594</f>
        <v>1121.8202509937169</v>
      </c>
      <c r="BI599" s="426">
        <f t="shared" si="2131"/>
        <v>1126.8917657706979</v>
      </c>
      <c r="BJ599" s="426">
        <f t="shared" si="2131"/>
        <v>1131.9886381215638</v>
      </c>
      <c r="BK599" s="426">
        <f t="shared" si="2131"/>
        <v>1137.1109948341841</v>
      </c>
      <c r="BL599" s="426">
        <f t="shared" si="2131"/>
        <v>1142.2589633303676</v>
      </c>
      <c r="BM599" s="426">
        <f t="shared" si="2131"/>
        <v>1147.4326716690318</v>
      </c>
      <c r="BN599" s="426">
        <f t="shared" si="2131"/>
        <v>1152.6322485493895</v>
      </c>
      <c r="BO599" s="426">
        <f t="shared" si="2131"/>
        <v>1157.8578233141488</v>
      </c>
      <c r="BP599" s="426">
        <f t="shared" si="2131"/>
        <v>1163.1095259527322</v>
      </c>
      <c r="BQ599" s="426">
        <f t="shared" si="2131"/>
        <v>1168.3874871045082</v>
      </c>
      <c r="BR599" s="426">
        <f t="shared" si="2131"/>
        <v>1173.6918380620432</v>
      </c>
      <c r="BS599" s="426">
        <f t="shared" si="2131"/>
        <v>1179.0227107743658</v>
      </c>
      <c r="BT599" s="426">
        <f t="shared" si="2131"/>
        <v>1184.3802378502501</v>
      </c>
      <c r="BU599" s="426">
        <f t="shared" si="2131"/>
        <v>1189.7645525615137</v>
      </c>
      <c r="BV599" s="426">
        <f t="shared" si="2131"/>
        <v>1195.1757888463337</v>
      </c>
      <c r="BW599" s="426">
        <f t="shared" si="2131"/>
        <v>1195.1757888463337</v>
      </c>
      <c r="BX599" s="426">
        <f t="shared" si="2131"/>
        <v>1195.1757888463337</v>
      </c>
      <c r="BY599" s="426">
        <f t="shared" si="2131"/>
        <v>1195.1757888463337</v>
      </c>
      <c r="BZ599" s="426">
        <f t="shared" si="2131"/>
        <v>1195.1757888463337</v>
      </c>
      <c r="CA599" s="426">
        <f t="shared" si="2131"/>
        <v>1195.1757888463337</v>
      </c>
      <c r="CB599" s="426">
        <f t="shared" si="2131"/>
        <v>1195.1757888463337</v>
      </c>
      <c r="CC599" s="426">
        <f t="shared" si="2131"/>
        <v>1195.1757888463337</v>
      </c>
      <c r="CD599" s="426">
        <f t="shared" si="2131"/>
        <v>1195.1757888463337</v>
      </c>
    </row>
    <row r="600" spans="1:82" s="5" customFormat="1" x14ac:dyDescent="0.35">
      <c r="A600" s="5" t="s">
        <v>82</v>
      </c>
      <c r="B600" s="461" t="s">
        <v>448</v>
      </c>
      <c r="C600" s="428">
        <f>C680</f>
        <v>813</v>
      </c>
      <c r="D600" s="428">
        <f>D680</f>
        <v>942</v>
      </c>
      <c r="E600" s="428">
        <f t="shared" ref="E600:AC600" si="2132">E680</f>
        <v>828</v>
      </c>
      <c r="F600" s="428">
        <f t="shared" si="2132"/>
        <v>678</v>
      </c>
      <c r="G600" s="428">
        <f t="shared" si="2132"/>
        <v>850</v>
      </c>
      <c r="H600" s="428">
        <f t="shared" si="2132"/>
        <v>864</v>
      </c>
      <c r="I600" s="428">
        <f t="shared" si="2132"/>
        <v>866</v>
      </c>
      <c r="J600" s="428">
        <f t="shared" si="2132"/>
        <v>812</v>
      </c>
      <c r="K600" s="428">
        <f t="shared" si="2132"/>
        <v>768</v>
      </c>
      <c r="L600" s="428">
        <f t="shared" si="2132"/>
        <v>765</v>
      </c>
      <c r="M600" s="428">
        <f t="shared" si="2132"/>
        <v>728</v>
      </c>
      <c r="N600" s="428">
        <f t="shared" si="2132"/>
        <v>667</v>
      </c>
      <c r="O600" s="428">
        <f t="shared" si="2132"/>
        <v>727</v>
      </c>
      <c r="P600" s="428">
        <f t="shared" si="2132"/>
        <v>722</v>
      </c>
      <c r="Q600" s="428">
        <f t="shared" si="2132"/>
        <v>718</v>
      </c>
      <c r="R600" s="428">
        <f t="shared" si="2132"/>
        <v>700</v>
      </c>
      <c r="S600" s="428">
        <f t="shared" si="2132"/>
        <v>829</v>
      </c>
      <c r="T600" s="428">
        <f t="shared" si="2132"/>
        <v>842</v>
      </c>
      <c r="U600" s="428">
        <f t="shared" si="2132"/>
        <v>893</v>
      </c>
      <c r="V600" s="428">
        <f t="shared" si="2132"/>
        <v>774</v>
      </c>
      <c r="W600" s="428">
        <f>W680</f>
        <v>901</v>
      </c>
      <c r="X600" s="428">
        <f t="shared" si="2132"/>
        <v>915</v>
      </c>
      <c r="Y600" s="428">
        <f t="shared" si="2132"/>
        <v>968</v>
      </c>
      <c r="Z600" s="428">
        <f t="shared" si="2132"/>
        <v>1074</v>
      </c>
      <c r="AA600" s="428">
        <f t="shared" si="2132"/>
        <v>1042</v>
      </c>
      <c r="AB600" s="428">
        <f t="shared" si="2132"/>
        <v>896</v>
      </c>
      <c r="AC600" s="428">
        <f t="shared" si="2132"/>
        <v>987</v>
      </c>
      <c r="AD600" s="624">
        <f>AD599</f>
        <v>989.36596436058687</v>
      </c>
      <c r="AE600" s="624">
        <f t="shared" ref="AE600:CD600" si="2133">AE599</f>
        <v>994.83043569182371</v>
      </c>
      <c r="AF600" s="624">
        <f t="shared" si="2133"/>
        <v>999.21899431682357</v>
      </c>
      <c r="AG600" s="624">
        <f t="shared" si="2133"/>
        <v>1003.6294957349485</v>
      </c>
      <c r="AH600" s="624">
        <f t="shared" si="2133"/>
        <v>1008.062049660164</v>
      </c>
      <c r="AI600" s="624">
        <f t="shared" si="2133"/>
        <v>1009.8110535667456</v>
      </c>
      <c r="AJ600" s="624">
        <f t="shared" si="2133"/>
        <v>1014.2880438450615</v>
      </c>
      <c r="AK600" s="624">
        <f t="shared" si="2133"/>
        <v>1018.7874190747689</v>
      </c>
      <c r="AL600" s="624">
        <f t="shared" si="2133"/>
        <v>1023.3092911806248</v>
      </c>
      <c r="AM600" s="624">
        <f t="shared" si="2133"/>
        <v>1020.9580703409304</v>
      </c>
      <c r="AN600" s="624">
        <f t="shared" si="2133"/>
        <v>1025.5252742146477</v>
      </c>
      <c r="AO600" s="624">
        <f t="shared" si="2133"/>
        <v>1030.1153141077334</v>
      </c>
      <c r="AP600" s="624">
        <f t="shared" si="2133"/>
        <v>1034.7283042002846</v>
      </c>
      <c r="AQ600" s="624">
        <f t="shared" si="2133"/>
        <v>1036.8596422621663</v>
      </c>
      <c r="AR600" s="624">
        <f t="shared" si="2133"/>
        <v>1041.5188775803954</v>
      </c>
      <c r="AS600" s="624">
        <f t="shared" si="2133"/>
        <v>1046.2014090752155</v>
      </c>
      <c r="AT600" s="624">
        <f t="shared" si="2133"/>
        <v>1050.9073532275097</v>
      </c>
      <c r="AU600" s="624">
        <f t="shared" si="2133"/>
        <v>1058.1415440816975</v>
      </c>
      <c r="AV600" s="624">
        <f t="shared" si="2133"/>
        <v>1062.8946653241185</v>
      </c>
      <c r="AW600" s="624">
        <f t="shared" si="2133"/>
        <v>1067.6715521727515</v>
      </c>
      <c r="AX600" s="624">
        <f t="shared" si="2133"/>
        <v>1072.4723234556277</v>
      </c>
      <c r="AY600" s="624">
        <f t="shared" si="2133"/>
        <v>1077.2970985949182</v>
      </c>
      <c r="AZ600" s="624">
        <f t="shared" si="2133"/>
        <v>1082.1459976099054</v>
      </c>
      <c r="BA600" s="624">
        <f t="shared" si="2133"/>
        <v>1087.0191411199673</v>
      </c>
      <c r="BB600" s="624">
        <f t="shared" si="2133"/>
        <v>1091.9166503475797</v>
      </c>
      <c r="BC600" s="624">
        <f t="shared" si="2133"/>
        <v>1096.83864712133</v>
      </c>
      <c r="BD600" s="624">
        <f t="shared" si="2133"/>
        <v>1101.7852538789493</v>
      </c>
      <c r="BE600" s="624">
        <f t="shared" si="2133"/>
        <v>1106.7565936703566</v>
      </c>
      <c r="BF600" s="624">
        <f t="shared" si="2133"/>
        <v>1111.7527901607207</v>
      </c>
      <c r="BG600" s="624">
        <f t="shared" si="2133"/>
        <v>1116.7739676335368</v>
      </c>
      <c r="BH600" s="624">
        <f t="shared" si="2133"/>
        <v>1121.8202509937169</v>
      </c>
      <c r="BI600" s="624">
        <f t="shared" si="2133"/>
        <v>1126.8917657706979</v>
      </c>
      <c r="BJ600" s="624">
        <f t="shared" si="2133"/>
        <v>1131.9886381215638</v>
      </c>
      <c r="BK600" s="624">
        <f t="shared" si="2133"/>
        <v>1137.1109948341841</v>
      </c>
      <c r="BL600" s="624">
        <f t="shared" si="2133"/>
        <v>1142.2589633303676</v>
      </c>
      <c r="BM600" s="624">
        <f t="shared" si="2133"/>
        <v>1147.4326716690318</v>
      </c>
      <c r="BN600" s="624">
        <f t="shared" si="2133"/>
        <v>1152.6322485493895</v>
      </c>
      <c r="BO600" s="624">
        <f t="shared" si="2133"/>
        <v>1157.8578233141488</v>
      </c>
      <c r="BP600" s="624">
        <f t="shared" si="2133"/>
        <v>1163.1095259527322</v>
      </c>
      <c r="BQ600" s="624">
        <f t="shared" si="2133"/>
        <v>1168.3874871045082</v>
      </c>
      <c r="BR600" s="624">
        <f t="shared" si="2133"/>
        <v>1173.6918380620432</v>
      </c>
      <c r="BS600" s="624">
        <f t="shared" si="2133"/>
        <v>1179.0227107743658</v>
      </c>
      <c r="BT600" s="624">
        <f t="shared" si="2133"/>
        <v>1184.3802378502501</v>
      </c>
      <c r="BU600" s="624">
        <f t="shared" si="2133"/>
        <v>1189.7645525615137</v>
      </c>
      <c r="BV600" s="624">
        <f t="shared" si="2133"/>
        <v>1195.1757888463337</v>
      </c>
      <c r="BW600" s="624">
        <f t="shared" si="2133"/>
        <v>1195.1757888463337</v>
      </c>
      <c r="BX600" s="624">
        <f t="shared" si="2133"/>
        <v>1195.1757888463337</v>
      </c>
      <c r="BY600" s="624">
        <f t="shared" si="2133"/>
        <v>1195.1757888463337</v>
      </c>
      <c r="BZ600" s="624">
        <f t="shared" si="2133"/>
        <v>1195.1757888463337</v>
      </c>
      <c r="CA600" s="624">
        <f t="shared" si="2133"/>
        <v>1195.1757888463337</v>
      </c>
      <c r="CB600" s="624">
        <f t="shared" si="2133"/>
        <v>1195.1757888463337</v>
      </c>
      <c r="CC600" s="624">
        <f t="shared" si="2133"/>
        <v>1195.1757888463337</v>
      </c>
      <c r="CD600" s="624">
        <f t="shared" si="2133"/>
        <v>1195.1757888463337</v>
      </c>
    </row>
    <row r="601" spans="1:82" s="5" customFormat="1" x14ac:dyDescent="0.35">
      <c r="B601" s="462" t="s">
        <v>406</v>
      </c>
      <c r="C601" s="427">
        <f>C600/C599-1</f>
        <v>0</v>
      </c>
      <c r="D601" s="427">
        <f>D600/D599-1</f>
        <v>0</v>
      </c>
      <c r="E601" s="427">
        <f t="shared" ref="E601:AC601" si="2134">E600/E599-1</f>
        <v>0</v>
      </c>
      <c r="F601" s="427">
        <f t="shared" si="2134"/>
        <v>0</v>
      </c>
      <c r="G601" s="427">
        <f t="shared" si="2134"/>
        <v>0</v>
      </c>
      <c r="H601" s="427">
        <f t="shared" si="2134"/>
        <v>0</v>
      </c>
      <c r="I601" s="427">
        <f t="shared" si="2134"/>
        <v>0</v>
      </c>
      <c r="J601" s="427">
        <f t="shared" si="2134"/>
        <v>0</v>
      </c>
      <c r="K601" s="427">
        <f t="shared" si="2134"/>
        <v>0</v>
      </c>
      <c r="L601" s="427">
        <f t="shared" si="2134"/>
        <v>0</v>
      </c>
      <c r="M601" s="427">
        <f t="shared" si="2134"/>
        <v>0</v>
      </c>
      <c r="N601" s="427">
        <f t="shared" si="2134"/>
        <v>0</v>
      </c>
      <c r="O601" s="427">
        <f t="shared" si="2134"/>
        <v>0</v>
      </c>
      <c r="P601" s="427">
        <f t="shared" si="2134"/>
        <v>0</v>
      </c>
      <c r="Q601" s="427">
        <f t="shared" si="2134"/>
        <v>0</v>
      </c>
      <c r="R601" s="427">
        <f t="shared" si="2134"/>
        <v>0</v>
      </c>
      <c r="S601" s="427">
        <f t="shared" si="2134"/>
        <v>0</v>
      </c>
      <c r="T601" s="427">
        <f t="shared" si="2134"/>
        <v>0</v>
      </c>
      <c r="U601" s="427">
        <f t="shared" si="2134"/>
        <v>0</v>
      </c>
      <c r="V601" s="427">
        <f t="shared" si="2134"/>
        <v>0</v>
      </c>
      <c r="W601" s="427">
        <f>W600/W599-1</f>
        <v>0</v>
      </c>
      <c r="X601" s="427">
        <f t="shared" si="2134"/>
        <v>0</v>
      </c>
      <c r="Y601" s="427">
        <f t="shared" si="2134"/>
        <v>0</v>
      </c>
      <c r="Z601" s="427">
        <f t="shared" si="2134"/>
        <v>0</v>
      </c>
      <c r="AA601" s="427">
        <f t="shared" si="2134"/>
        <v>0</v>
      </c>
      <c r="AB601" s="427">
        <f t="shared" si="2134"/>
        <v>0</v>
      </c>
      <c r="AC601" s="427">
        <f t="shared" si="2134"/>
        <v>0</v>
      </c>
      <c r="AD601" s="427">
        <f t="shared" ref="AD601:CD601" si="2135">AD600/AD599-1</f>
        <v>0</v>
      </c>
      <c r="AE601" s="427">
        <f t="shared" si="2135"/>
        <v>0</v>
      </c>
      <c r="AF601" s="427">
        <f t="shared" si="2135"/>
        <v>0</v>
      </c>
      <c r="AG601" s="427">
        <f t="shared" si="2135"/>
        <v>0</v>
      </c>
      <c r="AH601" s="427">
        <f t="shared" si="2135"/>
        <v>0</v>
      </c>
      <c r="AI601" s="427">
        <f t="shared" si="2135"/>
        <v>0</v>
      </c>
      <c r="AJ601" s="427">
        <f t="shared" si="2135"/>
        <v>0</v>
      </c>
      <c r="AK601" s="427">
        <f t="shared" si="2135"/>
        <v>0</v>
      </c>
      <c r="AL601" s="427">
        <f t="shared" si="2135"/>
        <v>0</v>
      </c>
      <c r="AM601" s="427">
        <f t="shared" si="2135"/>
        <v>0</v>
      </c>
      <c r="AN601" s="427">
        <f t="shared" si="2135"/>
        <v>0</v>
      </c>
      <c r="AO601" s="427">
        <f t="shared" si="2135"/>
        <v>0</v>
      </c>
      <c r="AP601" s="427">
        <f t="shared" si="2135"/>
        <v>0</v>
      </c>
      <c r="AQ601" s="427">
        <f t="shared" si="2135"/>
        <v>0</v>
      </c>
      <c r="AR601" s="427">
        <f t="shared" si="2135"/>
        <v>0</v>
      </c>
      <c r="AS601" s="427">
        <f t="shared" si="2135"/>
        <v>0</v>
      </c>
      <c r="AT601" s="427">
        <f t="shared" si="2135"/>
        <v>0</v>
      </c>
      <c r="AU601" s="427">
        <f t="shared" si="2135"/>
        <v>0</v>
      </c>
      <c r="AV601" s="427">
        <f t="shared" si="2135"/>
        <v>0</v>
      </c>
      <c r="AW601" s="427">
        <f t="shared" si="2135"/>
        <v>0</v>
      </c>
      <c r="AX601" s="427">
        <f t="shared" si="2135"/>
        <v>0</v>
      </c>
      <c r="AY601" s="427">
        <f t="shared" si="2135"/>
        <v>0</v>
      </c>
      <c r="AZ601" s="427">
        <f t="shared" si="2135"/>
        <v>0</v>
      </c>
      <c r="BA601" s="427">
        <f t="shared" si="2135"/>
        <v>0</v>
      </c>
      <c r="BB601" s="427">
        <f t="shared" si="2135"/>
        <v>0</v>
      </c>
      <c r="BC601" s="427">
        <f t="shared" si="2135"/>
        <v>0</v>
      </c>
      <c r="BD601" s="427">
        <f t="shared" si="2135"/>
        <v>0</v>
      </c>
      <c r="BE601" s="427">
        <f t="shared" si="2135"/>
        <v>0</v>
      </c>
      <c r="BF601" s="427">
        <f t="shared" si="2135"/>
        <v>0</v>
      </c>
      <c r="BG601" s="427">
        <f t="shared" si="2135"/>
        <v>0</v>
      </c>
      <c r="BH601" s="427">
        <f t="shared" si="2135"/>
        <v>0</v>
      </c>
      <c r="BI601" s="427">
        <f t="shared" si="2135"/>
        <v>0</v>
      </c>
      <c r="BJ601" s="427">
        <f t="shared" si="2135"/>
        <v>0</v>
      </c>
      <c r="BK601" s="427">
        <f t="shared" si="2135"/>
        <v>0</v>
      </c>
      <c r="BL601" s="427">
        <f t="shared" si="2135"/>
        <v>0</v>
      </c>
      <c r="BM601" s="427">
        <f t="shared" si="2135"/>
        <v>0</v>
      </c>
      <c r="BN601" s="427">
        <f t="shared" si="2135"/>
        <v>0</v>
      </c>
      <c r="BO601" s="427">
        <f t="shared" si="2135"/>
        <v>0</v>
      </c>
      <c r="BP601" s="427">
        <f t="shared" si="2135"/>
        <v>0</v>
      </c>
      <c r="BQ601" s="427">
        <f t="shared" si="2135"/>
        <v>0</v>
      </c>
      <c r="BR601" s="427">
        <f t="shared" si="2135"/>
        <v>0</v>
      </c>
      <c r="BS601" s="427">
        <f t="shared" si="2135"/>
        <v>0</v>
      </c>
      <c r="BT601" s="427">
        <f t="shared" si="2135"/>
        <v>0</v>
      </c>
      <c r="BU601" s="427">
        <f t="shared" si="2135"/>
        <v>0</v>
      </c>
      <c r="BV601" s="427">
        <f t="shared" si="2135"/>
        <v>0</v>
      </c>
      <c r="BW601" s="427">
        <f t="shared" si="2135"/>
        <v>0</v>
      </c>
      <c r="BX601" s="427">
        <f t="shared" si="2135"/>
        <v>0</v>
      </c>
      <c r="BY601" s="427">
        <f t="shared" si="2135"/>
        <v>0</v>
      </c>
      <c r="BZ601" s="427">
        <f t="shared" si="2135"/>
        <v>0</v>
      </c>
      <c r="CA601" s="427">
        <f t="shared" si="2135"/>
        <v>0</v>
      </c>
      <c r="CB601" s="427">
        <f t="shared" si="2135"/>
        <v>0</v>
      </c>
      <c r="CC601" s="427">
        <f t="shared" si="2135"/>
        <v>0</v>
      </c>
      <c r="CD601" s="427">
        <f t="shared" si="2135"/>
        <v>0</v>
      </c>
    </row>
    <row r="602" spans="1:82" s="5" customFormat="1" x14ac:dyDescent="0.35">
      <c r="B602" s="70"/>
      <c r="C602" s="317"/>
      <c r="D602" s="317"/>
      <c r="E602" s="317"/>
      <c r="F602" s="317"/>
      <c r="G602" s="317"/>
      <c r="H602" s="317"/>
      <c r="I602" s="317"/>
      <c r="J602" s="317"/>
      <c r="K602" s="317"/>
      <c r="L602" s="317"/>
      <c r="M602" s="317"/>
      <c r="N602" s="317"/>
      <c r="O602" s="317"/>
      <c r="P602" s="317"/>
      <c r="Q602" s="317"/>
      <c r="R602" s="317"/>
      <c r="S602" s="317"/>
      <c r="T602" s="317"/>
      <c r="U602" s="317"/>
      <c r="V602" s="317"/>
      <c r="W602" s="317"/>
      <c r="X602" s="317"/>
      <c r="Y602" s="317"/>
      <c r="Z602" s="317"/>
      <c r="AA602" s="317"/>
      <c r="AB602" s="317"/>
      <c r="AC602" s="317"/>
      <c r="AD602" s="481"/>
      <c r="AE602" s="481"/>
      <c r="AF602" s="481"/>
      <c r="AG602" s="481"/>
      <c r="AH602" s="481"/>
      <c r="AI602" s="481"/>
      <c r="AJ602" s="481"/>
      <c r="AK602" s="481"/>
      <c r="AL602" s="481"/>
      <c r="AM602" s="481"/>
      <c r="AN602" s="481"/>
      <c r="AO602" s="481"/>
      <c r="AP602" s="481"/>
      <c r="AQ602" s="481"/>
      <c r="AR602" s="481"/>
      <c r="AS602" s="481"/>
      <c r="AT602" s="481"/>
      <c r="AU602" s="481"/>
      <c r="AV602" s="481"/>
      <c r="AW602" s="481"/>
      <c r="AX602" s="481"/>
      <c r="AY602" s="481"/>
      <c r="AZ602" s="481"/>
      <c r="BA602" s="481"/>
      <c r="BB602" s="481"/>
      <c r="BC602" s="481"/>
      <c r="BD602" s="481"/>
      <c r="BE602" s="481"/>
      <c r="BF602" s="481"/>
      <c r="BG602" s="481"/>
      <c r="BH602" s="481"/>
      <c r="BI602" s="481"/>
      <c r="BJ602" s="481"/>
      <c r="BK602" s="481"/>
      <c r="BL602" s="481"/>
      <c r="BM602" s="481"/>
      <c r="BN602" s="481"/>
      <c r="BO602" s="481"/>
      <c r="BP602" s="481"/>
      <c r="BQ602" s="481"/>
      <c r="BR602" s="481"/>
      <c r="BS602" s="481"/>
      <c r="BT602" s="481"/>
      <c r="BU602" s="481"/>
      <c r="BV602" s="481"/>
      <c r="BW602" s="481"/>
      <c r="BX602" s="481"/>
      <c r="BY602" s="481"/>
      <c r="BZ602" s="481"/>
      <c r="CA602" s="481"/>
      <c r="CB602" s="481"/>
      <c r="CC602" s="481"/>
      <c r="CD602" s="481"/>
    </row>
    <row r="603" spans="1:82" s="5" customFormat="1" x14ac:dyDescent="0.35">
      <c r="B603" s="464"/>
      <c r="C603" s="317"/>
      <c r="D603" s="317"/>
      <c r="E603" s="317"/>
      <c r="F603" s="317"/>
      <c r="G603" s="317"/>
      <c r="H603" s="317"/>
      <c r="I603" s="317"/>
      <c r="J603" s="317"/>
      <c r="K603" s="317"/>
      <c r="L603" s="317"/>
      <c r="M603" s="317"/>
      <c r="N603" s="317"/>
      <c r="O603" s="317"/>
      <c r="P603" s="317"/>
      <c r="Q603" s="317"/>
      <c r="R603" s="317"/>
      <c r="S603" s="317"/>
      <c r="T603" s="317"/>
      <c r="U603" s="317"/>
      <c r="V603" s="317"/>
      <c r="W603" s="317"/>
      <c r="X603" s="317"/>
      <c r="Y603" s="317"/>
      <c r="Z603" s="317"/>
      <c r="AA603" s="317"/>
      <c r="AB603" s="317"/>
      <c r="AC603" s="317"/>
      <c r="AD603" s="481"/>
      <c r="AE603" s="481"/>
      <c r="AF603" s="481"/>
      <c r="AG603" s="481"/>
      <c r="AH603" s="481"/>
      <c r="AI603" s="481"/>
      <c r="AJ603" s="481"/>
      <c r="AK603" s="481"/>
      <c r="AL603" s="481"/>
      <c r="AM603" s="481"/>
      <c r="AN603" s="481"/>
      <c r="AO603" s="481"/>
      <c r="AP603" s="481"/>
      <c r="AQ603" s="481"/>
      <c r="AR603" s="481"/>
      <c r="AS603" s="481"/>
      <c r="AT603" s="481"/>
      <c r="AU603" s="481"/>
      <c r="AV603" s="481"/>
      <c r="AW603" s="481"/>
      <c r="AX603" s="481"/>
      <c r="AY603" s="481"/>
      <c r="AZ603" s="481"/>
      <c r="BA603" s="481"/>
      <c r="BB603" s="481"/>
      <c r="BC603" s="481"/>
      <c r="BD603" s="481"/>
      <c r="BE603" s="481"/>
      <c r="BF603" s="481"/>
      <c r="BG603" s="481"/>
      <c r="BH603" s="481"/>
      <c r="BI603" s="481"/>
      <c r="BJ603" s="481"/>
      <c r="BK603" s="481"/>
      <c r="BL603" s="481"/>
      <c r="BM603" s="481"/>
      <c r="BN603" s="481"/>
      <c r="BO603" s="481"/>
      <c r="BP603" s="481"/>
      <c r="BQ603" s="481"/>
      <c r="BR603" s="481"/>
      <c r="BS603" s="481"/>
      <c r="BT603" s="481"/>
      <c r="BU603" s="481"/>
      <c r="BV603" s="481"/>
      <c r="BW603" s="481"/>
      <c r="BX603" s="481"/>
      <c r="BY603" s="481"/>
      <c r="BZ603" s="481"/>
      <c r="CA603" s="481"/>
      <c r="CB603" s="481"/>
      <c r="CC603" s="481"/>
      <c r="CD603" s="481"/>
    </row>
    <row r="604" spans="1:82" s="5" customFormat="1" x14ac:dyDescent="0.35">
      <c r="A604" s="5" t="s">
        <v>402</v>
      </c>
      <c r="B604" s="69" t="s">
        <v>397</v>
      </c>
      <c r="C604" s="451">
        <f t="shared" ref="C604:J604" si="2136">C598+C573</f>
        <v>82443</v>
      </c>
      <c r="D604" s="451">
        <f t="shared" si="2136"/>
        <v>83826</v>
      </c>
      <c r="E604" s="451">
        <f t="shared" si="2136"/>
        <v>80601</v>
      </c>
      <c r="F604" s="451">
        <f t="shared" si="2136"/>
        <v>75362</v>
      </c>
      <c r="G604" s="451">
        <f t="shared" si="2136"/>
        <v>78596</v>
      </c>
      <c r="H604" s="451">
        <f t="shared" si="2136"/>
        <v>76846</v>
      </c>
      <c r="I604" s="451">
        <f t="shared" si="2136"/>
        <v>75296</v>
      </c>
      <c r="J604" s="451">
        <f t="shared" si="2136"/>
        <v>96180</v>
      </c>
      <c r="K604" s="451">
        <f t="shared" ref="K604:AD604" si="2137">K598+K573</f>
        <v>64452</v>
      </c>
      <c r="L604" s="451">
        <f t="shared" si="2137"/>
        <v>74383</v>
      </c>
      <c r="M604" s="451">
        <f t="shared" si="2137"/>
        <v>80000</v>
      </c>
      <c r="N604" s="451">
        <f t="shared" si="2137"/>
        <v>62026</v>
      </c>
      <c r="O604" s="451">
        <f t="shared" si="2137"/>
        <v>65028</v>
      </c>
      <c r="P604" s="451">
        <f t="shared" si="2137"/>
        <v>65128</v>
      </c>
      <c r="Q604" s="451">
        <f t="shared" si="2137"/>
        <v>63350</v>
      </c>
      <c r="R604" s="451">
        <f t="shared" si="2137"/>
        <v>74331</v>
      </c>
      <c r="S604" s="451">
        <f t="shared" si="2137"/>
        <v>62585</v>
      </c>
      <c r="T604" s="451">
        <f t="shared" si="2137"/>
        <v>72084</v>
      </c>
      <c r="U604" s="451">
        <f t="shared" si="2137"/>
        <v>71524</v>
      </c>
      <c r="V604" s="451">
        <f t="shared" si="2137"/>
        <v>77192</v>
      </c>
      <c r="W604" s="451">
        <f t="shared" si="2137"/>
        <v>72593</v>
      </c>
      <c r="X604" s="451">
        <f t="shared" si="2137"/>
        <v>78656</v>
      </c>
      <c r="Y604" s="451">
        <f t="shared" si="2137"/>
        <v>67488</v>
      </c>
      <c r="Z604" s="451">
        <f t="shared" si="2137"/>
        <v>69900</v>
      </c>
      <c r="AA604" s="451">
        <f t="shared" si="2137"/>
        <v>73676</v>
      </c>
      <c r="AB604" s="451">
        <f t="shared" si="2137"/>
        <v>57383</v>
      </c>
      <c r="AC604" s="451">
        <f t="shared" si="2137"/>
        <v>49325</v>
      </c>
      <c r="AD604" s="451">
        <f t="shared" si="2137"/>
        <v>67219.284516164626</v>
      </c>
      <c r="AE604" s="451">
        <f t="shared" ref="AE604:CD604" si="2138">AE598+AE573</f>
        <v>71226.205182058053</v>
      </c>
      <c r="AF604" s="451">
        <f t="shared" si="2138"/>
        <v>63632.050024536322</v>
      </c>
      <c r="AG604" s="451">
        <f t="shared" si="2138"/>
        <v>55970.178040114784</v>
      </c>
      <c r="AH604" s="451">
        <f t="shared" si="2138"/>
        <v>70368.661457508759</v>
      </c>
      <c r="AI604" s="451">
        <f t="shared" si="2138"/>
        <v>61695.948811596107</v>
      </c>
      <c r="AJ604" s="451">
        <f t="shared" si="2138"/>
        <v>55204.079991303945</v>
      </c>
      <c r="AK604" s="451">
        <f t="shared" si="2138"/>
        <v>48654.009320328718</v>
      </c>
      <c r="AL604" s="451">
        <f t="shared" si="2138"/>
        <v>60966.546529124229</v>
      </c>
      <c r="AM604" s="451">
        <f t="shared" si="2138"/>
        <v>79577.781457414065</v>
      </c>
      <c r="AN604" s="451">
        <f t="shared" si="2138"/>
        <v>71022.879750574895</v>
      </c>
      <c r="AO604" s="451">
        <f t="shared" si="2138"/>
        <v>62390.532251095799</v>
      </c>
      <c r="AP604" s="451">
        <f t="shared" si="2138"/>
        <v>78625.325526478438</v>
      </c>
      <c r="AQ604" s="451">
        <f t="shared" si="2138"/>
        <v>105810.67186937695</v>
      </c>
      <c r="AR604" s="451">
        <f t="shared" si="2138"/>
        <v>94228.108232920364</v>
      </c>
      <c r="AS604" s="451">
        <f t="shared" si="2138"/>
        <v>82540.178517507506</v>
      </c>
      <c r="AT604" s="451">
        <f t="shared" si="2138"/>
        <v>104527.10859544648</v>
      </c>
      <c r="AU604" s="451">
        <f t="shared" si="2138"/>
        <v>116133.1695468345</v>
      </c>
      <c r="AV604" s="451">
        <f t="shared" si="2138"/>
        <v>103358.53149816007</v>
      </c>
      <c r="AW604" s="451">
        <f t="shared" si="2138"/>
        <v>90467.729336406468</v>
      </c>
      <c r="AX604" s="451">
        <f t="shared" si="2138"/>
        <v>114716.96231115231</v>
      </c>
      <c r="AY604" s="451">
        <f t="shared" si="2138"/>
        <v>118355.20692858874</v>
      </c>
      <c r="AZ604" s="451">
        <f t="shared" si="2138"/>
        <v>105324.92879595302</v>
      </c>
      <c r="BA604" s="451">
        <f t="shared" si="2138"/>
        <v>92175.903886581757</v>
      </c>
      <c r="BB604" s="451">
        <f t="shared" si="2138"/>
        <v>116913.67411423633</v>
      </c>
      <c r="BC604" s="451">
        <f t="shared" si="2138"/>
        <v>110041.50486129959</v>
      </c>
      <c r="BD604" s="451">
        <f t="shared" si="2138"/>
        <v>97971.98057499982</v>
      </c>
      <c r="BE604" s="451">
        <f t="shared" si="2138"/>
        <v>85792.229691217799</v>
      </c>
      <c r="BF604" s="451">
        <f t="shared" si="2138"/>
        <v>108709.00901189823</v>
      </c>
      <c r="BG604" s="451">
        <f t="shared" si="2138"/>
        <v>128493.27505969301</v>
      </c>
      <c r="BH604" s="451">
        <f t="shared" si="2138"/>
        <v>114294.44461525261</v>
      </c>
      <c r="BI604" s="451">
        <f t="shared" si="2138"/>
        <v>99965.668886667976</v>
      </c>
      <c r="BJ604" s="451">
        <f t="shared" si="2138"/>
        <v>126928.88409018704</v>
      </c>
      <c r="BK604" s="451">
        <f t="shared" si="2138"/>
        <v>95373.196936856213</v>
      </c>
      <c r="BL604" s="451">
        <f t="shared" si="2138"/>
        <v>84998.58945946052</v>
      </c>
      <c r="BM604" s="451">
        <f t="shared" si="2138"/>
        <v>74528.839346307286</v>
      </c>
      <c r="BN604" s="451">
        <f t="shared" si="2138"/>
        <v>94232.439019453857</v>
      </c>
      <c r="BO604" s="451">
        <f t="shared" si="2138"/>
        <v>53158.862435612391</v>
      </c>
      <c r="BP604" s="451">
        <f t="shared" si="2138"/>
        <v>47657.68184499065</v>
      </c>
      <c r="BQ604" s="451">
        <f t="shared" si="2138"/>
        <v>42105.949169968721</v>
      </c>
      <c r="BR604" s="451">
        <f t="shared" si="2138"/>
        <v>52555.16572877163</v>
      </c>
      <c r="BS604" s="451">
        <f t="shared" si="2138"/>
        <v>86949.450074565626</v>
      </c>
      <c r="BT604" s="451">
        <f t="shared" si="2138"/>
        <v>77548.503227213718</v>
      </c>
      <c r="BU604" s="451">
        <f t="shared" si="2138"/>
        <v>68060.996074291863</v>
      </c>
      <c r="BV604" s="451">
        <f t="shared" si="2138"/>
        <v>85919.805096026321</v>
      </c>
      <c r="BW604" s="451">
        <f t="shared" si="2138"/>
        <v>88401.376547168722</v>
      </c>
      <c r="BX604" s="451">
        <f t="shared" si="2138"/>
        <v>78502.704720641123</v>
      </c>
      <c r="BY604" s="451">
        <f t="shared" si="2138"/>
        <v>68604.032894113509</v>
      </c>
      <c r="BZ604" s="451">
        <f t="shared" si="2138"/>
        <v>86252.322795356828</v>
      </c>
      <c r="CA604" s="451">
        <f t="shared" si="2138"/>
        <v>11429.436838344105</v>
      </c>
      <c r="CB604" s="451">
        <f t="shared" si="2138"/>
        <v>10721.444380034362</v>
      </c>
      <c r="CC604" s="451">
        <f t="shared" si="2138"/>
        <v>10013.45192172462</v>
      </c>
      <c r="CD604" s="451">
        <f t="shared" si="2138"/>
        <v>11275.727949368964</v>
      </c>
    </row>
    <row r="605" spans="1:82" s="5" customFormat="1" x14ac:dyDescent="0.35">
      <c r="A605" s="5" t="s">
        <v>82</v>
      </c>
      <c r="B605" s="69" t="s">
        <v>401</v>
      </c>
      <c r="C605" s="429">
        <f t="shared" ref="C605:J605" si="2139">C599+C575</f>
        <v>995.41758241758248</v>
      </c>
      <c r="D605" s="429">
        <f t="shared" si="2139"/>
        <v>1185.5897435897436</v>
      </c>
      <c r="E605" s="429">
        <f t="shared" si="2139"/>
        <v>968.47619047619048</v>
      </c>
      <c r="F605" s="429">
        <f t="shared" si="2139"/>
        <v>797.79166666666663</v>
      </c>
      <c r="G605" s="429">
        <f t="shared" si="2139"/>
        <v>1015.8536585365854</v>
      </c>
      <c r="H605" s="429">
        <f t="shared" si="2139"/>
        <v>1060.1038961038962</v>
      </c>
      <c r="I605" s="429">
        <f t="shared" si="2139"/>
        <v>1083.6470588235295</v>
      </c>
      <c r="J605" s="429">
        <f t="shared" si="2139"/>
        <v>1340.3783783783783</v>
      </c>
      <c r="K605" s="429">
        <f t="shared" ref="K605:AD605" si="2140">K599+K575</f>
        <v>940.85714285714289</v>
      </c>
      <c r="L605" s="429">
        <f t="shared" si="2140"/>
        <v>1010.3333333333334</v>
      </c>
      <c r="M605" s="429">
        <f t="shared" si="2140"/>
        <v>1130.8985507246377</v>
      </c>
      <c r="N605" s="429">
        <f t="shared" si="2140"/>
        <v>745.57142857142856</v>
      </c>
      <c r="O605" s="429">
        <f t="shared" si="2140"/>
        <v>864.97468354430384</v>
      </c>
      <c r="P605" s="429">
        <f t="shared" si="2140"/>
        <v>880.10810810810813</v>
      </c>
      <c r="Q605" s="429">
        <f t="shared" si="2140"/>
        <v>844.66666666666663</v>
      </c>
      <c r="R605" s="429">
        <f t="shared" si="2140"/>
        <v>944.87179487179492</v>
      </c>
      <c r="S605" s="429">
        <f t="shared" si="2140"/>
        <v>939.95890410958907</v>
      </c>
      <c r="T605" s="429">
        <f t="shared" si="2140"/>
        <v>1009.1052631578948</v>
      </c>
      <c r="U605" s="429">
        <f t="shared" si="2140"/>
        <v>1078.9375</v>
      </c>
      <c r="V605" s="429">
        <f t="shared" si="2140"/>
        <v>894.87912087912082</v>
      </c>
      <c r="W605" s="429">
        <f t="shared" si="2140"/>
        <v>1057.338028169014</v>
      </c>
      <c r="X605" s="429">
        <f t="shared" si="2140"/>
        <v>1061.2686567164178</v>
      </c>
      <c r="Y605" s="429">
        <f t="shared" si="2140"/>
        <v>1189.4285714285713</v>
      </c>
      <c r="Z605" s="429">
        <f t="shared" si="2140"/>
        <v>1230.6666666666667</v>
      </c>
      <c r="AA605" s="429">
        <f t="shared" si="2140"/>
        <v>1145.030303030303</v>
      </c>
      <c r="AB605" s="429">
        <f t="shared" si="2140"/>
        <v>1057.8181818181818</v>
      </c>
      <c r="AC605" s="429">
        <f t="shared" si="2140"/>
        <v>1124.5</v>
      </c>
      <c r="AD605" s="429">
        <f t="shared" si="2140"/>
        <v>1073.6401579089741</v>
      </c>
      <c r="AE605" s="429">
        <f t="shared" ref="AE605:CD605" si="2141">AE599+AE575</f>
        <v>1074.4059513851862</v>
      </c>
      <c r="AF605" s="429">
        <f t="shared" si="2141"/>
        <v>1089.5844104431844</v>
      </c>
      <c r="AG605" s="429">
        <f t="shared" si="2141"/>
        <v>1108.1698790968169</v>
      </c>
      <c r="AH605" s="429">
        <f t="shared" si="2141"/>
        <v>1089.7553008518178</v>
      </c>
      <c r="AI605" s="429">
        <f t="shared" si="2141"/>
        <v>1104.2613910297634</v>
      </c>
      <c r="AJ605" s="429">
        <f t="shared" si="2141"/>
        <v>1121.5452067267936</v>
      </c>
      <c r="AK605" s="429">
        <f t="shared" si="2141"/>
        <v>1142.869234957557</v>
      </c>
      <c r="AL605" s="429">
        <f t="shared" si="2141"/>
        <v>1120.2732263341907</v>
      </c>
      <c r="AM605" s="429">
        <f t="shared" si="2141"/>
        <v>1093.3694340222844</v>
      </c>
      <c r="AN605" s="429">
        <f t="shared" si="2141"/>
        <v>1107.7551278866936</v>
      </c>
      <c r="AO605" s="429">
        <f t="shared" si="2141"/>
        <v>1125.2439683557866</v>
      </c>
      <c r="AP605" s="429">
        <f t="shared" si="2141"/>
        <v>1109.0667444957392</v>
      </c>
      <c r="AQ605" s="429">
        <f t="shared" si="2141"/>
        <v>1091.1556607060625</v>
      </c>
      <c r="AR605" s="429">
        <f t="shared" si="2141"/>
        <v>1103.1770680166844</v>
      </c>
      <c r="AS605" s="429">
        <f t="shared" si="2141"/>
        <v>1117.5314725211183</v>
      </c>
      <c r="AT605" s="429">
        <f t="shared" si="2141"/>
        <v>1106.6483463558</v>
      </c>
      <c r="AU605" s="429">
        <f t="shared" si="2141"/>
        <v>1108.382867248012</v>
      </c>
      <c r="AV605" s="429">
        <f t="shared" si="2141"/>
        <v>1119.9483712926451</v>
      </c>
      <c r="AW605" s="429">
        <f t="shared" si="2141"/>
        <v>1133.6748590775176</v>
      </c>
      <c r="AX605" s="429">
        <f t="shared" si="2141"/>
        <v>1124.0507140933039</v>
      </c>
      <c r="AY605" s="429">
        <f t="shared" si="2141"/>
        <v>1127.4360753461481</v>
      </c>
      <c r="AZ605" s="429">
        <f t="shared" si="2141"/>
        <v>1139.083479683336</v>
      </c>
      <c r="BA605" s="429">
        <f t="shared" si="2141"/>
        <v>1152.8879929304067</v>
      </c>
      <c r="BB605" s="429">
        <f t="shared" si="2141"/>
        <v>1143.3899708349311</v>
      </c>
      <c r="BC605" s="429">
        <f t="shared" si="2141"/>
        <v>1151.9416341611768</v>
      </c>
      <c r="BD605" s="429">
        <f t="shared" si="2141"/>
        <v>1164.359832381826</v>
      </c>
      <c r="BE605" s="429">
        <f t="shared" si="2141"/>
        <v>1179.1467923305472</v>
      </c>
      <c r="BF605" s="429">
        <f t="shared" si="2141"/>
        <v>1168.3222276621116</v>
      </c>
      <c r="BG605" s="429">
        <f t="shared" si="2141"/>
        <v>1164.4571538429307</v>
      </c>
      <c r="BH605" s="429">
        <f t="shared" si="2141"/>
        <v>1175.9689539772658</v>
      </c>
      <c r="BI605" s="429">
        <f t="shared" si="2141"/>
        <v>1189.5343829477447</v>
      </c>
      <c r="BJ605" s="429">
        <f t="shared" si="2141"/>
        <v>1180.9408123510464</v>
      </c>
      <c r="BK605" s="429">
        <f t="shared" si="2141"/>
        <v>1203.5487360941622</v>
      </c>
      <c r="BL605" s="429">
        <f t="shared" si="2141"/>
        <v>1217.7052118798345</v>
      </c>
      <c r="BM605" s="429">
        <f t="shared" si="2141"/>
        <v>1234.7136258733169</v>
      </c>
      <c r="BN605" s="429">
        <f t="shared" si="2141"/>
        <v>1220.8380909880607</v>
      </c>
      <c r="BO605" s="429">
        <f t="shared" si="2141"/>
        <v>1285.4180308478271</v>
      </c>
      <c r="BP605" s="429">
        <f t="shared" si="2141"/>
        <v>1307.9660328130108</v>
      </c>
      <c r="BQ605" s="429">
        <f t="shared" si="2141"/>
        <v>1335.966583276203</v>
      </c>
      <c r="BR605" s="429">
        <f t="shared" si="2141"/>
        <v>1304.646793054279</v>
      </c>
      <c r="BS605" s="429">
        <f t="shared" si="2141"/>
        <v>1255.0202885900362</v>
      </c>
      <c r="BT605" s="429">
        <f t="shared" si="2141"/>
        <v>1270.6825719799099</v>
      </c>
      <c r="BU605" s="429">
        <f t="shared" si="2141"/>
        <v>1289.6045077311201</v>
      </c>
      <c r="BV605" s="429">
        <f t="shared" si="2141"/>
        <v>1273.1958828458082</v>
      </c>
      <c r="BW605" s="429">
        <f t="shared" si="2141"/>
        <v>1270.8604278033413</v>
      </c>
      <c r="BX605" s="429">
        <f t="shared" si="2141"/>
        <v>1281.1227517297152</v>
      </c>
      <c r="BY605" s="429">
        <f t="shared" si="2141"/>
        <v>1294.6046282604418</v>
      </c>
      <c r="BZ605" s="429">
        <f t="shared" si="2141"/>
        <v>1272.8746157755843</v>
      </c>
      <c r="CA605" s="429">
        <f t="shared" si="2141"/>
        <v>2253.347234815159</v>
      </c>
      <c r="CB605" s="429">
        <f t="shared" si="2141"/>
        <v>2396.8281088448302</v>
      </c>
      <c r="CC605" s="429">
        <f t="shared" si="2141"/>
        <v>2585.3225904132214</v>
      </c>
      <c r="CD605" s="429">
        <f t="shared" si="2141"/>
        <v>2281.5082491030389</v>
      </c>
    </row>
    <row r="606" spans="1:82" s="5" customFormat="1" x14ac:dyDescent="0.35">
      <c r="A606" s="5" t="s">
        <v>82</v>
      </c>
      <c r="B606" s="461" t="s">
        <v>403</v>
      </c>
      <c r="C606" s="430">
        <f>C681</f>
        <v>1031</v>
      </c>
      <c r="D606" s="430">
        <f>D681</f>
        <v>1216</v>
      </c>
      <c r="E606" s="430">
        <f t="shared" ref="E606:AC606" si="2142">E681</f>
        <v>1048</v>
      </c>
      <c r="F606" s="430">
        <f t="shared" si="2142"/>
        <v>916</v>
      </c>
      <c r="G606" s="430">
        <f t="shared" si="2142"/>
        <v>1037</v>
      </c>
      <c r="H606" s="430">
        <f t="shared" si="2142"/>
        <v>1104</v>
      </c>
      <c r="I606" s="430">
        <f t="shared" si="2142"/>
        <v>1111</v>
      </c>
      <c r="J606" s="430">
        <f t="shared" si="2142"/>
        <v>1420</v>
      </c>
      <c r="K606" s="430">
        <f t="shared" si="2142"/>
        <v>955</v>
      </c>
      <c r="L606" s="430">
        <f t="shared" si="2142"/>
        <v>1051</v>
      </c>
      <c r="M606" s="430">
        <f t="shared" si="2142"/>
        <v>1183</v>
      </c>
      <c r="N606" s="430">
        <f t="shared" si="2142"/>
        <v>799</v>
      </c>
      <c r="O606" s="430">
        <f t="shared" si="2142"/>
        <v>886</v>
      </c>
      <c r="P606" s="430">
        <f t="shared" si="2142"/>
        <v>923</v>
      </c>
      <c r="Q606" s="430">
        <f t="shared" si="2142"/>
        <v>898</v>
      </c>
      <c r="R606" s="430">
        <f t="shared" si="2142"/>
        <v>1018</v>
      </c>
      <c r="S606" s="430">
        <f t="shared" si="2142"/>
        <v>914</v>
      </c>
      <c r="T606" s="430">
        <f t="shared" si="2142"/>
        <v>1035</v>
      </c>
      <c r="U606" s="430">
        <f t="shared" si="2142"/>
        <v>1113</v>
      </c>
      <c r="V606" s="430">
        <f t="shared" si="2142"/>
        <v>981</v>
      </c>
      <c r="W606" s="430">
        <f t="shared" si="2142"/>
        <v>1064</v>
      </c>
      <c r="X606" s="430">
        <f t="shared" si="2142"/>
        <v>1116</v>
      </c>
      <c r="Y606" s="430">
        <f t="shared" si="2142"/>
        <v>1198</v>
      </c>
      <c r="Z606" s="430">
        <f t="shared" si="2142"/>
        <v>1307</v>
      </c>
      <c r="AA606" s="430">
        <f t="shared" si="2142"/>
        <v>1248</v>
      </c>
      <c r="AB606" s="430">
        <f t="shared" si="2142"/>
        <v>1150</v>
      </c>
      <c r="AC606" s="430">
        <f t="shared" si="2142"/>
        <v>1164</v>
      </c>
      <c r="AD606" s="429">
        <f>AD605</f>
        <v>1073.6401579089741</v>
      </c>
      <c r="AE606" s="429">
        <f t="shared" ref="AE606:CD606" si="2143">AE605</f>
        <v>1074.4059513851862</v>
      </c>
      <c r="AF606" s="429">
        <f t="shared" si="2143"/>
        <v>1089.5844104431844</v>
      </c>
      <c r="AG606" s="429">
        <f t="shared" si="2143"/>
        <v>1108.1698790968169</v>
      </c>
      <c r="AH606" s="429">
        <f t="shared" si="2143"/>
        <v>1089.7553008518178</v>
      </c>
      <c r="AI606" s="429">
        <f t="shared" si="2143"/>
        <v>1104.2613910297634</v>
      </c>
      <c r="AJ606" s="429">
        <f t="shared" si="2143"/>
        <v>1121.5452067267936</v>
      </c>
      <c r="AK606" s="429">
        <f t="shared" si="2143"/>
        <v>1142.869234957557</v>
      </c>
      <c r="AL606" s="429">
        <f t="shared" si="2143"/>
        <v>1120.2732263341907</v>
      </c>
      <c r="AM606" s="429">
        <f t="shared" si="2143"/>
        <v>1093.3694340222844</v>
      </c>
      <c r="AN606" s="429">
        <f t="shared" si="2143"/>
        <v>1107.7551278866936</v>
      </c>
      <c r="AO606" s="429">
        <f t="shared" si="2143"/>
        <v>1125.2439683557866</v>
      </c>
      <c r="AP606" s="429">
        <f t="shared" si="2143"/>
        <v>1109.0667444957392</v>
      </c>
      <c r="AQ606" s="429">
        <f t="shared" si="2143"/>
        <v>1091.1556607060625</v>
      </c>
      <c r="AR606" s="429">
        <f t="shared" si="2143"/>
        <v>1103.1770680166844</v>
      </c>
      <c r="AS606" s="429">
        <f t="shared" si="2143"/>
        <v>1117.5314725211183</v>
      </c>
      <c r="AT606" s="429">
        <f t="shared" si="2143"/>
        <v>1106.6483463558</v>
      </c>
      <c r="AU606" s="429">
        <f t="shared" si="2143"/>
        <v>1108.382867248012</v>
      </c>
      <c r="AV606" s="429">
        <f t="shared" si="2143"/>
        <v>1119.9483712926451</v>
      </c>
      <c r="AW606" s="429">
        <f t="shared" si="2143"/>
        <v>1133.6748590775176</v>
      </c>
      <c r="AX606" s="429">
        <f t="shared" si="2143"/>
        <v>1124.0507140933039</v>
      </c>
      <c r="AY606" s="429">
        <f t="shared" si="2143"/>
        <v>1127.4360753461481</v>
      </c>
      <c r="AZ606" s="429">
        <f t="shared" si="2143"/>
        <v>1139.083479683336</v>
      </c>
      <c r="BA606" s="429">
        <f t="shared" si="2143"/>
        <v>1152.8879929304067</v>
      </c>
      <c r="BB606" s="429">
        <f t="shared" si="2143"/>
        <v>1143.3899708349311</v>
      </c>
      <c r="BC606" s="429">
        <f t="shared" si="2143"/>
        <v>1151.9416341611768</v>
      </c>
      <c r="BD606" s="429">
        <f t="shared" si="2143"/>
        <v>1164.359832381826</v>
      </c>
      <c r="BE606" s="429">
        <f t="shared" si="2143"/>
        <v>1179.1467923305472</v>
      </c>
      <c r="BF606" s="429">
        <f t="shared" si="2143"/>
        <v>1168.3222276621116</v>
      </c>
      <c r="BG606" s="429">
        <f t="shared" si="2143"/>
        <v>1164.4571538429307</v>
      </c>
      <c r="BH606" s="429">
        <f t="shared" si="2143"/>
        <v>1175.9689539772658</v>
      </c>
      <c r="BI606" s="429">
        <f t="shared" si="2143"/>
        <v>1189.5343829477447</v>
      </c>
      <c r="BJ606" s="429">
        <f t="shared" si="2143"/>
        <v>1180.9408123510464</v>
      </c>
      <c r="BK606" s="429">
        <f t="shared" si="2143"/>
        <v>1203.5487360941622</v>
      </c>
      <c r="BL606" s="429">
        <f t="shared" si="2143"/>
        <v>1217.7052118798345</v>
      </c>
      <c r="BM606" s="429">
        <f t="shared" si="2143"/>
        <v>1234.7136258733169</v>
      </c>
      <c r="BN606" s="429">
        <f t="shared" si="2143"/>
        <v>1220.8380909880607</v>
      </c>
      <c r="BO606" s="429">
        <f t="shared" si="2143"/>
        <v>1285.4180308478271</v>
      </c>
      <c r="BP606" s="429">
        <f t="shared" si="2143"/>
        <v>1307.9660328130108</v>
      </c>
      <c r="BQ606" s="429">
        <f t="shared" si="2143"/>
        <v>1335.966583276203</v>
      </c>
      <c r="BR606" s="429">
        <f t="shared" si="2143"/>
        <v>1304.646793054279</v>
      </c>
      <c r="BS606" s="429">
        <f t="shared" si="2143"/>
        <v>1255.0202885900362</v>
      </c>
      <c r="BT606" s="429">
        <f t="shared" si="2143"/>
        <v>1270.6825719799099</v>
      </c>
      <c r="BU606" s="429">
        <f t="shared" si="2143"/>
        <v>1289.6045077311201</v>
      </c>
      <c r="BV606" s="429">
        <f t="shared" si="2143"/>
        <v>1273.1958828458082</v>
      </c>
      <c r="BW606" s="429">
        <f t="shared" si="2143"/>
        <v>1270.8604278033413</v>
      </c>
      <c r="BX606" s="429">
        <f t="shared" si="2143"/>
        <v>1281.1227517297152</v>
      </c>
      <c r="BY606" s="429">
        <f t="shared" si="2143"/>
        <v>1294.6046282604418</v>
      </c>
      <c r="BZ606" s="429">
        <f t="shared" si="2143"/>
        <v>1272.8746157755843</v>
      </c>
      <c r="CA606" s="429">
        <f t="shared" si="2143"/>
        <v>2253.347234815159</v>
      </c>
      <c r="CB606" s="429">
        <f t="shared" si="2143"/>
        <v>2396.8281088448302</v>
      </c>
      <c r="CC606" s="429">
        <f t="shared" si="2143"/>
        <v>2585.3225904132214</v>
      </c>
      <c r="CD606" s="429">
        <f t="shared" si="2143"/>
        <v>2281.5082491030389</v>
      </c>
    </row>
    <row r="607" spans="1:82" s="5" customFormat="1" x14ac:dyDescent="0.35">
      <c r="B607" s="462" t="s">
        <v>404</v>
      </c>
      <c r="C607" s="427">
        <f>C606/C605-1</f>
        <v>3.5746221697227964E-2</v>
      </c>
      <c r="D607" s="427">
        <f>D606/D605-1</f>
        <v>2.5649898352004818E-2</v>
      </c>
      <c r="E607" s="427">
        <f t="shared" ref="E607:AD607" si="2144">E606/E605-1</f>
        <v>8.2112302094601297E-2</v>
      </c>
      <c r="F607" s="427">
        <f t="shared" si="2144"/>
        <v>0.14816942601974215</v>
      </c>
      <c r="G607" s="427">
        <f t="shared" si="2144"/>
        <v>2.0816326530612272E-2</v>
      </c>
      <c r="H607" s="427">
        <f t="shared" si="2144"/>
        <v>4.1407360219532396E-2</v>
      </c>
      <c r="I607" s="427">
        <f t="shared" si="2144"/>
        <v>2.5241559005536818E-2</v>
      </c>
      <c r="J607" s="427">
        <f t="shared" si="2144"/>
        <v>5.9402347058111982E-2</v>
      </c>
      <c r="K607" s="427">
        <f t="shared" si="2144"/>
        <v>1.5031885818402646E-2</v>
      </c>
      <c r="L607" s="427">
        <f t="shared" si="2144"/>
        <v>4.0250742329264177E-2</v>
      </c>
      <c r="M607" s="427">
        <f t="shared" si="2144"/>
        <v>4.6070842731187112E-2</v>
      </c>
      <c r="N607" s="427">
        <f t="shared" si="2144"/>
        <v>7.1661237785016318E-2</v>
      </c>
      <c r="O607" s="427">
        <f t="shared" si="2144"/>
        <v>2.4307435646027553E-2</v>
      </c>
      <c r="P607" s="427">
        <f t="shared" si="2144"/>
        <v>4.8734799164721787E-2</v>
      </c>
      <c r="Q607" s="427">
        <f t="shared" si="2144"/>
        <v>6.3141278610892027E-2</v>
      </c>
      <c r="R607" s="427">
        <f t="shared" si="2144"/>
        <v>7.739484396200802E-2</v>
      </c>
      <c r="S607" s="427">
        <f t="shared" si="2144"/>
        <v>-2.7617062826996275E-2</v>
      </c>
      <c r="T607" s="427">
        <f t="shared" si="2144"/>
        <v>2.566108590204963E-2</v>
      </c>
      <c r="U607" s="427">
        <f t="shared" si="2144"/>
        <v>3.1570410704975904E-2</v>
      </c>
      <c r="V607" s="427">
        <f t="shared" si="2144"/>
        <v>9.6237443819534807E-2</v>
      </c>
      <c r="W607" s="427">
        <f t="shared" si="2144"/>
        <v>6.3007020021046412E-3</v>
      </c>
      <c r="X607" s="427">
        <f t="shared" si="2144"/>
        <v>5.1571619436045379E-2</v>
      </c>
      <c r="Y607" s="427">
        <f t="shared" si="2144"/>
        <v>7.2063415805909692E-3</v>
      </c>
      <c r="Z607" s="427">
        <f t="shared" si="2144"/>
        <v>6.2026002166847283E-2</v>
      </c>
      <c r="AA607" s="427">
        <f t="shared" si="2144"/>
        <v>8.992748637061343E-2</v>
      </c>
      <c r="AB607" s="427">
        <f t="shared" si="2144"/>
        <v>8.7143348229632211E-2</v>
      </c>
      <c r="AC607" s="427">
        <f>AC606/AC605-1</f>
        <v>3.5126722987994574E-2</v>
      </c>
      <c r="AD607" s="427">
        <f t="shared" si="2144"/>
        <v>0</v>
      </c>
      <c r="AE607" s="427">
        <f t="shared" ref="AE607:CD607" si="2145">AE606/AE605-1</f>
        <v>0</v>
      </c>
      <c r="AF607" s="427">
        <f t="shared" si="2145"/>
        <v>0</v>
      </c>
      <c r="AG607" s="427">
        <f t="shared" si="2145"/>
        <v>0</v>
      </c>
      <c r="AH607" s="427">
        <f t="shared" si="2145"/>
        <v>0</v>
      </c>
      <c r="AI607" s="427">
        <f t="shared" si="2145"/>
        <v>0</v>
      </c>
      <c r="AJ607" s="427">
        <f t="shared" si="2145"/>
        <v>0</v>
      </c>
      <c r="AK607" s="427">
        <f t="shared" si="2145"/>
        <v>0</v>
      </c>
      <c r="AL607" s="427">
        <f t="shared" si="2145"/>
        <v>0</v>
      </c>
      <c r="AM607" s="427">
        <f t="shared" si="2145"/>
        <v>0</v>
      </c>
      <c r="AN607" s="427">
        <f t="shared" si="2145"/>
        <v>0</v>
      </c>
      <c r="AO607" s="427">
        <f t="shared" si="2145"/>
        <v>0</v>
      </c>
      <c r="AP607" s="427">
        <f t="shared" si="2145"/>
        <v>0</v>
      </c>
      <c r="AQ607" s="427">
        <f t="shared" si="2145"/>
        <v>0</v>
      </c>
      <c r="AR607" s="427">
        <f t="shared" si="2145"/>
        <v>0</v>
      </c>
      <c r="AS607" s="427">
        <f t="shared" si="2145"/>
        <v>0</v>
      </c>
      <c r="AT607" s="427">
        <f t="shared" si="2145"/>
        <v>0</v>
      </c>
      <c r="AU607" s="427">
        <f t="shared" si="2145"/>
        <v>0</v>
      </c>
      <c r="AV607" s="427">
        <f t="shared" si="2145"/>
        <v>0</v>
      </c>
      <c r="AW607" s="427">
        <f t="shared" si="2145"/>
        <v>0</v>
      </c>
      <c r="AX607" s="427">
        <f t="shared" si="2145"/>
        <v>0</v>
      </c>
      <c r="AY607" s="427">
        <f t="shared" si="2145"/>
        <v>0</v>
      </c>
      <c r="AZ607" s="427">
        <f t="shared" si="2145"/>
        <v>0</v>
      </c>
      <c r="BA607" s="427">
        <f t="shared" si="2145"/>
        <v>0</v>
      </c>
      <c r="BB607" s="427">
        <f t="shared" si="2145"/>
        <v>0</v>
      </c>
      <c r="BC607" s="427">
        <f t="shared" si="2145"/>
        <v>0</v>
      </c>
      <c r="BD607" s="427">
        <f t="shared" si="2145"/>
        <v>0</v>
      </c>
      <c r="BE607" s="427">
        <f t="shared" si="2145"/>
        <v>0</v>
      </c>
      <c r="BF607" s="427">
        <f t="shared" si="2145"/>
        <v>0</v>
      </c>
      <c r="BG607" s="427">
        <f t="shared" si="2145"/>
        <v>0</v>
      </c>
      <c r="BH607" s="427">
        <f t="shared" si="2145"/>
        <v>0</v>
      </c>
      <c r="BI607" s="427">
        <f t="shared" si="2145"/>
        <v>0</v>
      </c>
      <c r="BJ607" s="427">
        <f t="shared" si="2145"/>
        <v>0</v>
      </c>
      <c r="BK607" s="427">
        <f t="shared" si="2145"/>
        <v>0</v>
      </c>
      <c r="BL607" s="427">
        <f t="shared" si="2145"/>
        <v>0</v>
      </c>
      <c r="BM607" s="427">
        <f t="shared" si="2145"/>
        <v>0</v>
      </c>
      <c r="BN607" s="427">
        <f t="shared" si="2145"/>
        <v>0</v>
      </c>
      <c r="BO607" s="427">
        <f t="shared" si="2145"/>
        <v>0</v>
      </c>
      <c r="BP607" s="427">
        <f t="shared" si="2145"/>
        <v>0</v>
      </c>
      <c r="BQ607" s="427">
        <f t="shared" si="2145"/>
        <v>0</v>
      </c>
      <c r="BR607" s="427">
        <f t="shared" si="2145"/>
        <v>0</v>
      </c>
      <c r="BS607" s="427">
        <f t="shared" si="2145"/>
        <v>0</v>
      </c>
      <c r="BT607" s="427">
        <f t="shared" si="2145"/>
        <v>0</v>
      </c>
      <c r="BU607" s="427">
        <f t="shared" si="2145"/>
        <v>0</v>
      </c>
      <c r="BV607" s="427">
        <f t="shared" si="2145"/>
        <v>0</v>
      </c>
      <c r="BW607" s="427">
        <f t="shared" si="2145"/>
        <v>0</v>
      </c>
      <c r="BX607" s="427">
        <f t="shared" si="2145"/>
        <v>0</v>
      </c>
      <c r="BY607" s="427">
        <f t="shared" si="2145"/>
        <v>0</v>
      </c>
      <c r="BZ607" s="427">
        <f t="shared" si="2145"/>
        <v>0</v>
      </c>
      <c r="CA607" s="427">
        <f t="shared" si="2145"/>
        <v>0</v>
      </c>
      <c r="CB607" s="427">
        <f t="shared" si="2145"/>
        <v>0</v>
      </c>
      <c r="CC607" s="427">
        <f t="shared" si="2145"/>
        <v>0</v>
      </c>
      <c r="CD607" s="427">
        <f t="shared" si="2145"/>
        <v>0</v>
      </c>
    </row>
    <row r="608" spans="1:82" s="5" customFormat="1" x14ac:dyDescent="0.35">
      <c r="B608" s="462"/>
      <c r="C608" s="317"/>
      <c r="D608" s="318"/>
      <c r="E608" s="318"/>
      <c r="F608" s="318"/>
      <c r="G608" s="318"/>
      <c r="H608" s="318"/>
      <c r="I608" s="478"/>
      <c r="J608" s="478"/>
      <c r="K608" s="478"/>
      <c r="L608" s="478"/>
      <c r="M608" s="478"/>
      <c r="N608" s="478"/>
      <c r="O608" s="478"/>
      <c r="P608" s="478"/>
      <c r="Q608" s="479"/>
      <c r="R608" s="480"/>
      <c r="S608" s="477"/>
      <c r="T608" s="480"/>
      <c r="U608" s="480"/>
      <c r="V608" s="480"/>
      <c r="W608" s="480"/>
      <c r="X608" s="480"/>
      <c r="Y608" s="480"/>
      <c r="Z608" s="480"/>
      <c r="AA608" s="480"/>
      <c r="AB608" s="480"/>
      <c r="AC608" s="480"/>
      <c r="AD608" s="481"/>
      <c r="AE608" s="476"/>
      <c r="AF608" s="476"/>
      <c r="AG608" s="476"/>
      <c r="AH608" s="476"/>
      <c r="AI608" s="476"/>
      <c r="AJ608" s="476"/>
      <c r="AK608" s="171"/>
      <c r="AL608" s="171"/>
      <c r="AM608" s="9"/>
      <c r="AN608" s="171"/>
      <c r="AO608" s="171"/>
    </row>
    <row r="609" spans="1:82" s="5" customFormat="1" x14ac:dyDescent="0.35">
      <c r="B609" s="462"/>
      <c r="C609" s="317"/>
      <c r="D609" s="318"/>
      <c r="E609" s="318"/>
      <c r="F609" s="318"/>
      <c r="G609" s="318"/>
      <c r="H609" s="318"/>
      <c r="I609" s="478"/>
      <c r="J609" s="478"/>
      <c r="K609" s="478"/>
      <c r="L609" s="478"/>
      <c r="M609" s="478"/>
      <c r="N609" s="478"/>
      <c r="O609" s="478"/>
      <c r="P609" s="478"/>
      <c r="Q609" s="479"/>
      <c r="R609" s="480"/>
      <c r="S609" s="477"/>
      <c r="T609" s="480"/>
      <c r="U609" s="480"/>
      <c r="V609" s="480"/>
      <c r="W609" s="480"/>
      <c r="X609" s="480"/>
      <c r="Y609" s="480"/>
      <c r="Z609" s="480"/>
      <c r="AA609" s="480"/>
      <c r="AB609" s="480"/>
      <c r="AC609" s="480"/>
      <c r="AD609" s="481"/>
      <c r="AE609" s="476"/>
      <c r="AF609" s="476"/>
      <c r="AG609" s="476"/>
      <c r="AH609" s="476"/>
      <c r="AI609" s="476"/>
      <c r="AJ609" s="476"/>
      <c r="AK609" s="171"/>
      <c r="AL609" s="171"/>
      <c r="AM609" s="9"/>
      <c r="AN609" s="171"/>
      <c r="AO609" s="171"/>
    </row>
    <row r="610" spans="1:82" s="5" customFormat="1" x14ac:dyDescent="0.35">
      <c r="B610" s="462"/>
      <c r="C610" s="317"/>
      <c r="D610" s="318"/>
      <c r="E610" s="318"/>
      <c r="F610" s="318"/>
      <c r="G610" s="318"/>
      <c r="H610" s="318"/>
      <c r="I610" s="478"/>
      <c r="J610" s="478"/>
      <c r="K610" s="478"/>
      <c r="L610" s="478"/>
      <c r="M610" s="478"/>
      <c r="N610" s="478"/>
      <c r="O610" s="478"/>
      <c r="P610" s="478"/>
      <c r="Q610" s="479"/>
      <c r="R610" s="480"/>
      <c r="S610" s="477"/>
      <c r="T610" s="480"/>
      <c r="U610" s="480"/>
      <c r="V610" s="480"/>
      <c r="W610" s="480"/>
      <c r="X610" s="480"/>
      <c r="Y610" s="480"/>
      <c r="Z610" s="480"/>
      <c r="AA610" s="480"/>
      <c r="AB610" s="480"/>
      <c r="AC610" s="480"/>
      <c r="AD610" s="481"/>
      <c r="AE610" s="476"/>
      <c r="AF610" s="476"/>
      <c r="AG610" s="476"/>
      <c r="AH610" s="476"/>
      <c r="AI610" s="476"/>
      <c r="AJ610" s="476"/>
      <c r="AK610" s="171"/>
      <c r="AL610" s="171"/>
      <c r="AM610" s="9"/>
      <c r="AN610" s="171"/>
      <c r="AO610" s="171"/>
    </row>
    <row r="611" spans="1:82" s="5" customFormat="1" x14ac:dyDescent="0.35">
      <c r="B611" s="462"/>
      <c r="C611" s="317"/>
      <c r="D611" s="318"/>
      <c r="E611" s="318"/>
      <c r="F611" s="318"/>
      <c r="G611" s="318"/>
      <c r="H611" s="318"/>
      <c r="I611" s="478"/>
      <c r="J611" s="478"/>
      <c r="K611" s="478"/>
      <c r="L611" s="478"/>
      <c r="M611" s="478"/>
      <c r="N611" s="478"/>
      <c r="O611" s="478"/>
      <c r="P611" s="478"/>
      <c r="Q611" s="479"/>
      <c r="R611" s="480"/>
      <c r="S611" s="477"/>
      <c r="T611" s="480"/>
      <c r="U611" s="480"/>
      <c r="V611" s="480"/>
      <c r="W611" s="480"/>
      <c r="X611" s="480"/>
      <c r="Y611" s="480"/>
      <c r="Z611" s="480"/>
      <c r="AA611" s="480"/>
      <c r="AB611" s="480"/>
      <c r="AC611" s="480"/>
      <c r="AD611" s="481"/>
      <c r="AE611" s="476"/>
      <c r="AF611" s="476"/>
      <c r="AG611" s="476"/>
      <c r="AH611" s="476"/>
      <c r="AI611" s="476"/>
      <c r="AJ611" s="476"/>
      <c r="AK611" s="171"/>
      <c r="AL611" s="171"/>
      <c r="AM611" s="9"/>
      <c r="AN611" s="171"/>
      <c r="AO611" s="171"/>
    </row>
    <row r="612" spans="1:82" s="5" customFormat="1" x14ac:dyDescent="0.35">
      <c r="B612" s="314" t="s">
        <v>194</v>
      </c>
      <c r="C612" s="440"/>
      <c r="D612" s="441"/>
      <c r="E612" s="441"/>
      <c r="F612" s="441"/>
      <c r="G612" s="441"/>
      <c r="H612" s="441"/>
      <c r="I612" s="485"/>
      <c r="J612" s="485"/>
      <c r="K612" s="485"/>
      <c r="L612" s="485"/>
      <c r="M612" s="485"/>
      <c r="N612" s="485"/>
      <c r="O612" s="485"/>
      <c r="P612" s="485"/>
      <c r="Q612" s="486"/>
      <c r="R612" s="487"/>
      <c r="S612" s="488"/>
      <c r="T612" s="487"/>
      <c r="U612" s="487"/>
      <c r="V612" s="487"/>
      <c r="W612" s="487"/>
      <c r="X612" s="487"/>
      <c r="Y612" s="487"/>
      <c r="Z612" s="487"/>
      <c r="AA612" s="487"/>
      <c r="AB612" s="487"/>
      <c r="AC612" s="487"/>
      <c r="AD612" s="489"/>
      <c r="AE612" s="490"/>
      <c r="AF612" s="490"/>
      <c r="AG612" s="490"/>
      <c r="AH612" s="490"/>
      <c r="AI612" s="490"/>
      <c r="AJ612" s="490"/>
      <c r="AK612" s="491"/>
      <c r="AL612" s="491"/>
      <c r="AM612" s="314"/>
      <c r="AN612" s="491"/>
      <c r="AO612" s="491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</row>
    <row r="613" spans="1:82" s="5" customFormat="1" x14ac:dyDescent="0.35">
      <c r="B613" s="465"/>
      <c r="C613" s="317"/>
      <c r="D613" s="318"/>
      <c r="E613" s="318"/>
      <c r="F613" s="318"/>
      <c r="G613" s="318"/>
      <c r="H613" s="318"/>
      <c r="I613" s="478"/>
      <c r="J613" s="478"/>
      <c r="K613" s="478"/>
      <c r="L613" s="478"/>
      <c r="M613" s="478"/>
      <c r="N613" s="478"/>
      <c r="O613" s="478"/>
      <c r="P613" s="478"/>
      <c r="Q613" s="479"/>
      <c r="R613" s="480"/>
      <c r="S613" s="477"/>
      <c r="T613" s="480"/>
      <c r="U613" s="480"/>
      <c r="V613" s="480"/>
      <c r="W613" s="480"/>
      <c r="X613" s="480"/>
      <c r="Y613" s="480"/>
      <c r="Z613" s="480"/>
      <c r="AA613" s="480"/>
      <c r="AB613" s="480"/>
      <c r="AC613" s="480"/>
      <c r="AD613" s="481"/>
      <c r="AE613" s="476"/>
      <c r="AF613" s="476"/>
      <c r="AG613" s="476"/>
      <c r="AH613" s="476"/>
      <c r="AI613" s="476"/>
      <c r="AJ613" s="476"/>
      <c r="AK613" s="171"/>
      <c r="AL613" s="171"/>
      <c r="AM613" s="9"/>
      <c r="AN613" s="171"/>
      <c r="AO613" s="171"/>
    </row>
    <row r="614" spans="1:82" s="5" customFormat="1" x14ac:dyDescent="0.35">
      <c r="A614" s="5" t="s">
        <v>81</v>
      </c>
      <c r="B614" s="70" t="s">
        <v>449</v>
      </c>
      <c r="C614" s="588">
        <f t="shared" ref="C614:AH614" si="2146">C532</f>
        <v>84000</v>
      </c>
      <c r="D614" s="588">
        <f t="shared" si="2146"/>
        <v>71000</v>
      </c>
      <c r="E614" s="588">
        <f t="shared" si="2146"/>
        <v>88000</v>
      </c>
      <c r="F614" s="588">
        <f t="shared" si="2146"/>
        <v>99000</v>
      </c>
      <c r="G614" s="588">
        <f t="shared" si="2146"/>
        <v>80000</v>
      </c>
      <c r="H614" s="588">
        <f t="shared" si="2146"/>
        <v>75000</v>
      </c>
      <c r="I614" s="588">
        <f t="shared" si="2146"/>
        <v>74000</v>
      </c>
      <c r="J614" s="588">
        <f t="shared" si="2146"/>
        <v>73000</v>
      </c>
      <c r="K614" s="588">
        <f t="shared" si="2146"/>
        <v>72000</v>
      </c>
      <c r="L614" s="588">
        <f t="shared" si="2146"/>
        <v>77000</v>
      </c>
      <c r="M614" s="588">
        <f t="shared" si="2146"/>
        <v>75000</v>
      </c>
      <c r="N614" s="588">
        <f t="shared" si="2146"/>
        <v>88000</v>
      </c>
      <c r="O614" s="588">
        <f t="shared" si="2146"/>
        <v>78000</v>
      </c>
      <c r="P614" s="588">
        <f t="shared" si="2146"/>
        <v>78000</v>
      </c>
      <c r="Q614" s="588">
        <f t="shared" si="2146"/>
        <v>79000</v>
      </c>
      <c r="R614" s="588">
        <f t="shared" si="2146"/>
        <v>83000</v>
      </c>
      <c r="S614" s="588">
        <f t="shared" si="2146"/>
        <v>69000</v>
      </c>
      <c r="T614" s="588">
        <f t="shared" si="2146"/>
        <v>73000</v>
      </c>
      <c r="U614" s="588">
        <f t="shared" si="2146"/>
        <v>71000</v>
      </c>
      <c r="V614" s="588">
        <f t="shared" si="2146"/>
        <v>89000</v>
      </c>
      <c r="W614" s="588">
        <f t="shared" si="2146"/>
        <v>72000</v>
      </c>
      <c r="X614" s="588">
        <f t="shared" si="2146"/>
        <v>76000</v>
      </c>
      <c r="Y614" s="588">
        <f t="shared" si="2146"/>
        <v>57000</v>
      </c>
      <c r="Z614" s="588">
        <f t="shared" si="2146"/>
        <v>59000</v>
      </c>
      <c r="AA614" s="588">
        <f t="shared" si="2146"/>
        <v>67000</v>
      </c>
      <c r="AB614" s="588">
        <f t="shared" si="2146"/>
        <v>59000</v>
      </c>
      <c r="AC614" s="588">
        <f t="shared" si="2146"/>
        <v>51000</v>
      </c>
      <c r="AD614" s="588">
        <f t="shared" si="2146"/>
        <v>65263.157894736847</v>
      </c>
      <c r="AE614" s="588">
        <f t="shared" si="2146"/>
        <v>69116.737127960019</v>
      </c>
      <c r="AF614" s="588">
        <f t="shared" si="2146"/>
        <v>60863.992396263304</v>
      </c>
      <c r="AG614" s="588">
        <f t="shared" si="2146"/>
        <v>52611.247664566588</v>
      </c>
      <c r="AH614" s="588">
        <f t="shared" si="2146"/>
        <v>67325.022811210074</v>
      </c>
      <c r="AI614" s="588">
        <f t="shared" ref="AI614:BN614" si="2147">AI532</f>
        <v>58231.660656093853</v>
      </c>
      <c r="AJ614" s="588">
        <f t="shared" si="2147"/>
        <v>51278.626547903543</v>
      </c>
      <c r="AK614" s="588">
        <f t="shared" si="2147"/>
        <v>44325.592439713233</v>
      </c>
      <c r="AL614" s="588">
        <f t="shared" si="2147"/>
        <v>56722.120356289372</v>
      </c>
      <c r="AM614" s="588">
        <f t="shared" si="2147"/>
        <v>75954.929176623933</v>
      </c>
      <c r="AN614" s="588">
        <f t="shared" si="2147"/>
        <v>66885.683901803175</v>
      </c>
      <c r="AO614" s="588">
        <f t="shared" si="2147"/>
        <v>57816.438626982403</v>
      </c>
      <c r="AP614" s="588">
        <f t="shared" si="2147"/>
        <v>73985.948294590475</v>
      </c>
      <c r="AQ614" s="588">
        <f t="shared" si="2147"/>
        <v>101296.56202476645</v>
      </c>
      <c r="AR614" s="588">
        <f t="shared" si="2147"/>
        <v>89201.450141212248</v>
      </c>
      <c r="AS614" s="588">
        <f t="shared" si="2147"/>
        <v>77106.338257658048</v>
      </c>
      <c r="AT614" s="588">
        <f t="shared" si="2147"/>
        <v>98670.649576363241</v>
      </c>
      <c r="AU614" s="588">
        <f t="shared" si="2147"/>
        <v>109471.63914838148</v>
      </c>
      <c r="AV614" s="588">
        <f t="shared" si="2147"/>
        <v>96400.398653052354</v>
      </c>
      <c r="AW614" s="588">
        <f t="shared" si="2147"/>
        <v>83329.158157723228</v>
      </c>
      <c r="AX614" s="588">
        <f t="shared" si="2147"/>
        <v>106633.80404084292</v>
      </c>
      <c r="AY614" s="588">
        <f t="shared" si="2147"/>
        <v>109695.09863132739</v>
      </c>
      <c r="AZ614" s="588">
        <f t="shared" si="2147"/>
        <v>96597.176406691287</v>
      </c>
      <c r="BA614" s="588">
        <f t="shared" si="2147"/>
        <v>83499.254182055185</v>
      </c>
      <c r="BB614" s="588">
        <f t="shared" si="2147"/>
        <v>106851.47077992612</v>
      </c>
      <c r="BC614" s="588">
        <f t="shared" si="2147"/>
        <v>99813.100803823589</v>
      </c>
      <c r="BD614" s="588">
        <f t="shared" si="2147"/>
        <v>87895.118618292414</v>
      </c>
      <c r="BE614" s="588">
        <f t="shared" si="2147"/>
        <v>75977.136432761239</v>
      </c>
      <c r="BF614" s="588">
        <f t="shared" si="2147"/>
        <v>97225.644145122744</v>
      </c>
      <c r="BG614" s="588">
        <f t="shared" si="2147"/>
        <v>115344.64110362806</v>
      </c>
      <c r="BH614" s="588">
        <f t="shared" si="2147"/>
        <v>101572.14664349337</v>
      </c>
      <c r="BI614" s="588">
        <f t="shared" si="2147"/>
        <v>87799.652183358674</v>
      </c>
      <c r="BJ614" s="588">
        <f t="shared" si="2147"/>
        <v>112354.56006951987</v>
      </c>
      <c r="BK614" s="588">
        <f t="shared" si="2147"/>
        <v>82784.271344775145</v>
      </c>
      <c r="BL614" s="588">
        <f t="shared" si="2147"/>
        <v>72899.582228981104</v>
      </c>
      <c r="BM614" s="588">
        <f t="shared" si="2147"/>
        <v>63014.893113187056</v>
      </c>
      <c r="BN614" s="588">
        <f t="shared" si="2147"/>
        <v>80638.253313056703</v>
      </c>
      <c r="BO614" s="588">
        <f t="shared" ref="BO614:CD614" si="2148">BO532</f>
        <v>43116.894416684772</v>
      </c>
      <c r="BP614" s="588">
        <f t="shared" si="2148"/>
        <v>37968.608516185093</v>
      </c>
      <c r="BQ614" s="588">
        <f t="shared" si="2148"/>
        <v>32820.322615685422</v>
      </c>
      <c r="BR614" s="588">
        <f t="shared" si="2148"/>
        <v>41999.174451444705</v>
      </c>
      <c r="BS614" s="588">
        <f t="shared" si="2148"/>
        <v>72370.727568976756</v>
      </c>
      <c r="BT614" s="588">
        <f t="shared" si="2148"/>
        <v>63729.446665218333</v>
      </c>
      <c r="BU614" s="588">
        <f t="shared" si="2148"/>
        <v>55088.165761459917</v>
      </c>
      <c r="BV614" s="588">
        <f t="shared" si="2148"/>
        <v>70494.660004344987</v>
      </c>
      <c r="BW614" s="588">
        <f t="shared" si="2148"/>
        <v>72669.964153812733</v>
      </c>
      <c r="BX614" s="588">
        <f t="shared" si="2148"/>
        <v>63992.953508581362</v>
      </c>
      <c r="BY614" s="588">
        <f t="shared" si="2148"/>
        <v>55315.942863349992</v>
      </c>
      <c r="BZ614" s="588">
        <f t="shared" si="2148"/>
        <v>70786.139474255921</v>
      </c>
      <c r="CA614" s="588">
        <f t="shared" si="2148"/>
        <v>5197.6454486204648</v>
      </c>
      <c r="CB614" s="588">
        <f t="shared" si="2148"/>
        <v>4577.0310666956329</v>
      </c>
      <c r="CC614" s="588">
        <f t="shared" si="2148"/>
        <v>3956.4166847708016</v>
      </c>
      <c r="CD614" s="588">
        <f t="shared" si="2148"/>
        <v>5062.9067999131003</v>
      </c>
    </row>
    <row r="615" spans="1:82" s="5" customFormat="1" x14ac:dyDescent="0.35">
      <c r="A615" s="424"/>
      <c r="B615" s="466" t="s">
        <v>407</v>
      </c>
      <c r="C615" s="436"/>
      <c r="D615" s="436"/>
      <c r="E615" s="436"/>
      <c r="F615" s="436"/>
      <c r="G615" s="436">
        <f t="shared" ref="G615:AL615" si="2149">G532/C532-1</f>
        <v>-4.7619047619047672E-2</v>
      </c>
      <c r="H615" s="436">
        <f t="shared" si="2149"/>
        <v>5.6338028169014009E-2</v>
      </c>
      <c r="I615" s="436">
        <f t="shared" si="2149"/>
        <v>-0.15909090909090906</v>
      </c>
      <c r="J615" s="436">
        <f t="shared" si="2149"/>
        <v>-0.26262626262626265</v>
      </c>
      <c r="K615" s="436">
        <f t="shared" si="2149"/>
        <v>-9.9999999999999978E-2</v>
      </c>
      <c r="L615" s="436">
        <f t="shared" si="2149"/>
        <v>2.6666666666666616E-2</v>
      </c>
      <c r="M615" s="436">
        <f t="shared" si="2149"/>
        <v>1.3513513513513598E-2</v>
      </c>
      <c r="N615" s="436">
        <f t="shared" si="2149"/>
        <v>0.20547945205479445</v>
      </c>
      <c r="O615" s="436">
        <f t="shared" si="2149"/>
        <v>8.3333333333333259E-2</v>
      </c>
      <c r="P615" s="436">
        <f t="shared" si="2149"/>
        <v>1.298701298701288E-2</v>
      </c>
      <c r="Q615" s="436">
        <f t="shared" si="2149"/>
        <v>5.3333333333333233E-2</v>
      </c>
      <c r="R615" s="436">
        <f t="shared" si="2149"/>
        <v>-5.6818181818181768E-2</v>
      </c>
      <c r="S615" s="436">
        <f t="shared" si="2149"/>
        <v>-0.11538461538461542</v>
      </c>
      <c r="T615" s="436">
        <f t="shared" si="2149"/>
        <v>-6.4102564102564097E-2</v>
      </c>
      <c r="U615" s="436">
        <f t="shared" si="2149"/>
        <v>-0.10126582278481011</v>
      </c>
      <c r="V615" s="436">
        <f t="shared" si="2149"/>
        <v>7.2289156626506035E-2</v>
      </c>
      <c r="W615" s="436">
        <f t="shared" si="2149"/>
        <v>4.3478260869565188E-2</v>
      </c>
      <c r="X615" s="436">
        <f t="shared" si="2149"/>
        <v>4.1095890410958846E-2</v>
      </c>
      <c r="Y615" s="436">
        <f t="shared" si="2149"/>
        <v>-0.19718309859154926</v>
      </c>
      <c r="Z615" s="436">
        <f t="shared" si="2149"/>
        <v>-0.3370786516853933</v>
      </c>
      <c r="AA615" s="436">
        <f t="shared" si="2149"/>
        <v>-6.944444444444442E-2</v>
      </c>
      <c r="AB615" s="436">
        <f t="shared" si="2149"/>
        <v>-0.22368421052631582</v>
      </c>
      <c r="AC615" s="436">
        <f t="shared" si="2149"/>
        <v>-0.10526315789473684</v>
      </c>
      <c r="AD615" s="436">
        <f t="shared" si="2149"/>
        <v>0.10615521855486176</v>
      </c>
      <c r="AE615" s="436">
        <f t="shared" si="2149"/>
        <v>3.1593091462089884E-2</v>
      </c>
      <c r="AF615" s="436">
        <f t="shared" si="2149"/>
        <v>3.1593091462089884E-2</v>
      </c>
      <c r="AG615" s="436">
        <f t="shared" si="2149"/>
        <v>3.1593091462089884E-2</v>
      </c>
      <c r="AH615" s="436">
        <f t="shared" si="2149"/>
        <v>3.1593091462089662E-2</v>
      </c>
      <c r="AI615" s="436">
        <f t="shared" si="2149"/>
        <v>-0.15748828611098875</v>
      </c>
      <c r="AJ615" s="436">
        <f t="shared" si="2149"/>
        <v>-0.15748828611098875</v>
      </c>
      <c r="AK615" s="436">
        <f t="shared" si="2149"/>
        <v>-0.15748828611098886</v>
      </c>
      <c r="AL615" s="436">
        <f t="shared" si="2149"/>
        <v>-0.15748828611098886</v>
      </c>
      <c r="AM615" s="436">
        <f t="shared" ref="AM615:BR615" si="2150">AM532/AI532-1</f>
        <v>0.30435794412940842</v>
      </c>
      <c r="AN615" s="436">
        <f t="shared" si="2150"/>
        <v>0.30435794412940864</v>
      </c>
      <c r="AO615" s="436">
        <f t="shared" si="2150"/>
        <v>0.30435794412940842</v>
      </c>
      <c r="AP615" s="436">
        <f t="shared" si="2150"/>
        <v>0.30435794412940842</v>
      </c>
      <c r="AQ615" s="436">
        <f t="shared" si="2150"/>
        <v>0.33364039862658079</v>
      </c>
      <c r="AR615" s="436">
        <f t="shared" si="2150"/>
        <v>0.33364039862658057</v>
      </c>
      <c r="AS615" s="436">
        <f t="shared" si="2150"/>
        <v>0.33364039862658057</v>
      </c>
      <c r="AT615" s="436">
        <f t="shared" si="2150"/>
        <v>0.33364039862658079</v>
      </c>
      <c r="AU615" s="436">
        <f t="shared" si="2150"/>
        <v>8.0704388778922942E-2</v>
      </c>
      <c r="AV615" s="436">
        <f t="shared" si="2150"/>
        <v>8.0704388778922942E-2</v>
      </c>
      <c r="AW615" s="436">
        <f t="shared" si="2150"/>
        <v>8.0704388778922942E-2</v>
      </c>
      <c r="AX615" s="436">
        <f t="shared" si="2150"/>
        <v>8.0704388778922942E-2</v>
      </c>
      <c r="AY615" s="436">
        <f t="shared" si="2150"/>
        <v>2.0412545631387502E-3</v>
      </c>
      <c r="AZ615" s="436">
        <f t="shared" si="2150"/>
        <v>2.0412545631387502E-3</v>
      </c>
      <c r="BA615" s="436">
        <f t="shared" si="2150"/>
        <v>2.0412545631387502E-3</v>
      </c>
      <c r="BB615" s="436">
        <f t="shared" si="2150"/>
        <v>2.0412545631385282E-3</v>
      </c>
      <c r="BC615" s="436">
        <f t="shared" si="2150"/>
        <v>-9.0086047150712334E-2</v>
      </c>
      <c r="BD615" s="436">
        <f t="shared" si="2150"/>
        <v>-9.0086047150712334E-2</v>
      </c>
      <c r="BE615" s="436">
        <f t="shared" si="2150"/>
        <v>-9.0086047150712445E-2</v>
      </c>
      <c r="BF615" s="436">
        <f t="shared" si="2150"/>
        <v>-9.0086047150712223E-2</v>
      </c>
      <c r="BG615" s="436">
        <f t="shared" si="2150"/>
        <v>0.15560622979072392</v>
      </c>
      <c r="BH615" s="436">
        <f t="shared" si="2150"/>
        <v>0.15560622979072392</v>
      </c>
      <c r="BI615" s="436">
        <f t="shared" si="2150"/>
        <v>0.15560622979072392</v>
      </c>
      <c r="BJ615" s="436">
        <f t="shared" si="2150"/>
        <v>0.15560622979072392</v>
      </c>
      <c r="BK615" s="436">
        <f t="shared" si="2150"/>
        <v>-0.28228766804692729</v>
      </c>
      <c r="BL615" s="436">
        <f t="shared" si="2150"/>
        <v>-0.28228766804692718</v>
      </c>
      <c r="BM615" s="436">
        <f t="shared" si="2150"/>
        <v>-0.28228766804692718</v>
      </c>
      <c r="BN615" s="436">
        <f t="shared" si="2150"/>
        <v>-0.28228766804692718</v>
      </c>
      <c r="BO615" s="436">
        <f t="shared" si="2150"/>
        <v>-0.47916562269281782</v>
      </c>
      <c r="BP615" s="436">
        <f t="shared" si="2150"/>
        <v>-0.47916562269281793</v>
      </c>
      <c r="BQ615" s="436">
        <f t="shared" si="2150"/>
        <v>-0.47916562269281782</v>
      </c>
      <c r="BR615" s="436">
        <f t="shared" si="2150"/>
        <v>-0.47916562269281782</v>
      </c>
      <c r="BS615" s="436">
        <f t="shared" ref="BS615:CD615" si="2151">BS532/BO532-1</f>
        <v>0.67847727782944744</v>
      </c>
      <c r="BT615" s="436">
        <f t="shared" si="2151"/>
        <v>0.67847727782944744</v>
      </c>
      <c r="BU615" s="436">
        <f t="shared" si="2151"/>
        <v>0.67847727782944744</v>
      </c>
      <c r="BV615" s="436">
        <f t="shared" si="2151"/>
        <v>0.67847727782944744</v>
      </c>
      <c r="BW615" s="436">
        <f t="shared" si="2151"/>
        <v>4.1347737529759954E-3</v>
      </c>
      <c r="BX615" s="436">
        <f t="shared" si="2151"/>
        <v>4.1347737529759954E-3</v>
      </c>
      <c r="BY615" s="436">
        <f t="shared" si="2151"/>
        <v>4.1347737529759954E-3</v>
      </c>
      <c r="BZ615" s="436">
        <f t="shared" si="2151"/>
        <v>4.1347737529759954E-3</v>
      </c>
      <c r="CA615" s="436">
        <f t="shared" si="2151"/>
        <v>-0.92847601468993202</v>
      </c>
      <c r="CB615" s="436">
        <f t="shared" si="2151"/>
        <v>-0.92847601468993202</v>
      </c>
      <c r="CC615" s="436">
        <f t="shared" si="2151"/>
        <v>-0.92847601468993202</v>
      </c>
      <c r="CD615" s="436">
        <f t="shared" si="2151"/>
        <v>-0.92847601468993202</v>
      </c>
    </row>
    <row r="616" spans="1:82" s="5" customFormat="1" x14ac:dyDescent="0.35">
      <c r="A616" s="424"/>
      <c r="B616" s="466" t="s">
        <v>408</v>
      </c>
      <c r="C616" s="438"/>
      <c r="D616" s="438"/>
      <c r="E616" s="438"/>
      <c r="F616" s="438"/>
      <c r="G616" s="438">
        <f t="shared" ref="G616:AL616" si="2152">G532/F532-1</f>
        <v>-0.19191919191919193</v>
      </c>
      <c r="H616" s="438">
        <f t="shared" si="2152"/>
        <v>-6.25E-2</v>
      </c>
      <c r="I616" s="438">
        <f t="shared" si="2152"/>
        <v>-1.3333333333333308E-2</v>
      </c>
      <c r="J616" s="438">
        <f t="shared" si="2152"/>
        <v>-1.3513513513513487E-2</v>
      </c>
      <c r="K616" s="438">
        <f t="shared" si="2152"/>
        <v>-1.3698630136986356E-2</v>
      </c>
      <c r="L616" s="438">
        <f t="shared" si="2152"/>
        <v>6.944444444444442E-2</v>
      </c>
      <c r="M616" s="438">
        <f t="shared" si="2152"/>
        <v>-2.5974025974025983E-2</v>
      </c>
      <c r="N616" s="438">
        <f t="shared" si="2152"/>
        <v>0.17333333333333334</v>
      </c>
      <c r="O616" s="438">
        <f t="shared" si="2152"/>
        <v>-0.11363636363636365</v>
      </c>
      <c r="P616" s="438">
        <f t="shared" si="2152"/>
        <v>0</v>
      </c>
      <c r="Q616" s="438">
        <f t="shared" si="2152"/>
        <v>1.2820512820512775E-2</v>
      </c>
      <c r="R616" s="438">
        <f t="shared" si="2152"/>
        <v>5.0632911392405111E-2</v>
      </c>
      <c r="S616" s="438">
        <f t="shared" si="2152"/>
        <v>-0.16867469879518071</v>
      </c>
      <c r="T616" s="438">
        <f t="shared" si="2152"/>
        <v>5.7971014492753659E-2</v>
      </c>
      <c r="U616" s="438">
        <f t="shared" si="2152"/>
        <v>-2.7397260273972601E-2</v>
      </c>
      <c r="V616" s="438">
        <f t="shared" si="2152"/>
        <v>0.25352112676056349</v>
      </c>
      <c r="W616" s="438">
        <f t="shared" si="2152"/>
        <v>-0.1910112359550562</v>
      </c>
      <c r="X616" s="438">
        <f t="shared" si="2152"/>
        <v>5.555555555555558E-2</v>
      </c>
      <c r="Y616" s="438">
        <f t="shared" si="2152"/>
        <v>-0.25</v>
      </c>
      <c r="Z616" s="438">
        <f t="shared" si="2152"/>
        <v>3.5087719298245723E-2</v>
      </c>
      <c r="AA616" s="438">
        <f t="shared" si="2152"/>
        <v>0.13559322033898313</v>
      </c>
      <c r="AB616" s="438">
        <f t="shared" si="2152"/>
        <v>-0.11940298507462688</v>
      </c>
      <c r="AC616" s="438">
        <f t="shared" si="2152"/>
        <v>-0.13559322033898302</v>
      </c>
      <c r="AD616" s="438">
        <f t="shared" si="2152"/>
        <v>0.27966976264189891</v>
      </c>
      <c r="AE616" s="438">
        <f t="shared" si="2152"/>
        <v>5.9046778573580871E-2</v>
      </c>
      <c r="AF616" s="438">
        <f t="shared" si="2152"/>
        <v>-0.11940298507462677</v>
      </c>
      <c r="AG616" s="438">
        <f t="shared" si="2152"/>
        <v>-0.13559322033898302</v>
      </c>
      <c r="AH616" s="438">
        <f t="shared" si="2152"/>
        <v>0.27966976264189869</v>
      </c>
      <c r="AI616" s="438">
        <f t="shared" si="2152"/>
        <v>-0.1350666034026522</v>
      </c>
      <c r="AJ616" s="438">
        <f t="shared" si="2152"/>
        <v>-0.11940298507462688</v>
      </c>
      <c r="AK616" s="438">
        <f t="shared" si="2152"/>
        <v>-0.13559322033898302</v>
      </c>
      <c r="AL616" s="438">
        <f t="shared" si="2152"/>
        <v>0.27966976264189869</v>
      </c>
      <c r="AM616" s="438">
        <f t="shared" ref="AM616:BR616" si="2153">AM532/AL532-1</f>
        <v>0.33907069586833627</v>
      </c>
      <c r="AN616" s="438">
        <f t="shared" si="2153"/>
        <v>-0.11940298507462677</v>
      </c>
      <c r="AO616" s="438">
        <f t="shared" si="2153"/>
        <v>-0.13559322033898313</v>
      </c>
      <c r="AP616" s="438">
        <f t="shared" si="2153"/>
        <v>0.27966976264189869</v>
      </c>
      <c r="AQ616" s="438">
        <f t="shared" si="2153"/>
        <v>0.36913244149325597</v>
      </c>
      <c r="AR616" s="438">
        <f t="shared" si="2153"/>
        <v>-0.11940298507462688</v>
      </c>
      <c r="AS616" s="438">
        <f t="shared" si="2153"/>
        <v>-0.13559322033898302</v>
      </c>
      <c r="AT616" s="438">
        <f t="shared" si="2153"/>
        <v>0.27966976264189891</v>
      </c>
      <c r="AU616" s="438">
        <f t="shared" si="2153"/>
        <v>0.10946507009320072</v>
      </c>
      <c r="AV616" s="438">
        <f t="shared" si="2153"/>
        <v>-0.11940298507462677</v>
      </c>
      <c r="AW616" s="438">
        <f t="shared" si="2153"/>
        <v>-0.13559322033898302</v>
      </c>
      <c r="AX616" s="438">
        <f t="shared" si="2153"/>
        <v>0.27966976264189869</v>
      </c>
      <c r="AY616" s="438">
        <f t="shared" si="2153"/>
        <v>2.8708481499093219E-2</v>
      </c>
      <c r="AZ616" s="438">
        <f t="shared" si="2153"/>
        <v>-0.11940298507462688</v>
      </c>
      <c r="BA616" s="438">
        <f t="shared" si="2153"/>
        <v>-0.13559322033898302</v>
      </c>
      <c r="BB616" s="438">
        <f t="shared" si="2153"/>
        <v>0.27966976264189869</v>
      </c>
      <c r="BC616" s="438">
        <f t="shared" si="2153"/>
        <v>-6.5870595179723157E-2</v>
      </c>
      <c r="BD616" s="438">
        <f t="shared" si="2153"/>
        <v>-0.11940298507462688</v>
      </c>
      <c r="BE616" s="438">
        <f t="shared" si="2153"/>
        <v>-0.13559322033898302</v>
      </c>
      <c r="BF616" s="438">
        <f t="shared" si="2153"/>
        <v>0.27966976264189891</v>
      </c>
      <c r="BG616" s="438">
        <f t="shared" si="2153"/>
        <v>0.18636026655128357</v>
      </c>
      <c r="BH616" s="438">
        <f t="shared" si="2153"/>
        <v>-0.11940298507462688</v>
      </c>
      <c r="BI616" s="438">
        <f t="shared" si="2153"/>
        <v>-0.13559322033898302</v>
      </c>
      <c r="BJ616" s="438">
        <f t="shared" si="2153"/>
        <v>0.27966976264189891</v>
      </c>
      <c r="BK616" s="438">
        <f t="shared" si="2153"/>
        <v>-0.26318725921269215</v>
      </c>
      <c r="BL616" s="438">
        <f t="shared" si="2153"/>
        <v>-0.11940298507462677</v>
      </c>
      <c r="BM616" s="438">
        <f t="shared" si="2153"/>
        <v>-0.13559322033898302</v>
      </c>
      <c r="BN616" s="438">
        <f t="shared" si="2153"/>
        <v>0.27966976264189869</v>
      </c>
      <c r="BO616" s="438">
        <f t="shared" si="2153"/>
        <v>-0.46530470781286859</v>
      </c>
      <c r="BP616" s="438">
        <f t="shared" si="2153"/>
        <v>-0.11940298507462699</v>
      </c>
      <c r="BQ616" s="438">
        <f t="shared" si="2153"/>
        <v>-0.13559322033898302</v>
      </c>
      <c r="BR616" s="438">
        <f t="shared" si="2153"/>
        <v>0.27966976264189869</v>
      </c>
      <c r="BS616" s="438">
        <f t="shared" ref="BS616:CD616" si="2154">BS532/BR532-1</f>
        <v>0.72314643119103783</v>
      </c>
      <c r="BT616" s="438">
        <f t="shared" si="2154"/>
        <v>-0.11940298507462688</v>
      </c>
      <c r="BU616" s="438">
        <f t="shared" si="2154"/>
        <v>-0.13559322033898302</v>
      </c>
      <c r="BV616" s="438">
        <f t="shared" si="2154"/>
        <v>0.27966976264189869</v>
      </c>
      <c r="BW616" s="438">
        <f t="shared" si="2154"/>
        <v>3.085771531253112E-2</v>
      </c>
      <c r="BX616" s="438">
        <f t="shared" si="2154"/>
        <v>-0.11940298507462688</v>
      </c>
      <c r="BY616" s="438">
        <f t="shared" si="2154"/>
        <v>-0.13559322033898302</v>
      </c>
      <c r="BZ616" s="438">
        <f t="shared" si="2154"/>
        <v>0.27966976264189891</v>
      </c>
      <c r="CA616" s="438">
        <f t="shared" si="2154"/>
        <v>-0.92657255379055126</v>
      </c>
      <c r="CB616" s="438">
        <f t="shared" si="2154"/>
        <v>-0.11940298507462688</v>
      </c>
      <c r="CC616" s="438">
        <f t="shared" si="2154"/>
        <v>-0.13559322033898302</v>
      </c>
      <c r="CD616" s="438">
        <f t="shared" si="2154"/>
        <v>0.27966976264189891</v>
      </c>
    </row>
    <row r="617" spans="1:82" s="5" customFormat="1" x14ac:dyDescent="0.35">
      <c r="B617" s="254" t="s">
        <v>180</v>
      </c>
      <c r="C617" s="317"/>
      <c r="D617" s="317"/>
      <c r="E617" s="317"/>
      <c r="F617" s="317"/>
      <c r="G617" s="427">
        <f>G532/SUM($G$532:$J$532)</f>
        <v>0.26490066225165565</v>
      </c>
      <c r="H617" s="427">
        <f>H532/SUM($G$532:$J$532)</f>
        <v>0.24834437086092714</v>
      </c>
      <c r="I617" s="427">
        <f>I532/SUM($G$532:$J$532)</f>
        <v>0.24503311258278146</v>
      </c>
      <c r="J617" s="427">
        <f>J532/SUM($G$532:$J$532)</f>
        <v>0.24172185430463577</v>
      </c>
      <c r="K617" s="427">
        <f>K532/SUM($K$532:$N$532)</f>
        <v>0.23076923076923078</v>
      </c>
      <c r="L617" s="427">
        <f>L532/SUM($K$532:$N$532)</f>
        <v>0.24679487179487181</v>
      </c>
      <c r="M617" s="427">
        <f>M532/SUM($K$532:$N$532)</f>
        <v>0.24038461538461539</v>
      </c>
      <c r="N617" s="427">
        <f>N532/SUM($K$532:$N$532)</f>
        <v>0.28205128205128205</v>
      </c>
      <c r="O617" s="427">
        <f>O532/SUM($O$532:$R$532)</f>
        <v>0.24528301886792453</v>
      </c>
      <c r="P617" s="427">
        <f>P532/SUM($O$532:$R$532)</f>
        <v>0.24528301886792453</v>
      </c>
      <c r="Q617" s="427">
        <f>Q532/SUM($O$532:$R$532)</f>
        <v>0.24842767295597484</v>
      </c>
      <c r="R617" s="427">
        <f>R532/SUM($O$532:$R$532)</f>
        <v>0.2610062893081761</v>
      </c>
      <c r="S617" s="427">
        <f>S532/SUM($S$532:$V$532)</f>
        <v>0.22847682119205298</v>
      </c>
      <c r="T617" s="427">
        <f>T532/SUM($S$532:$V$532)</f>
        <v>0.24172185430463577</v>
      </c>
      <c r="U617" s="427">
        <f>U532/SUM($S$532:$V$532)</f>
        <v>0.23509933774834438</v>
      </c>
      <c r="V617" s="427">
        <f>V532/SUM($S$532:$V$532)</f>
        <v>0.29470198675496689</v>
      </c>
      <c r="W617" s="427">
        <f>W532/SUM($W$532:$Z$532)</f>
        <v>0.27272727272727271</v>
      </c>
      <c r="X617" s="427">
        <f>X532/SUM($W$532:$Z$532)</f>
        <v>0.2878787878787879</v>
      </c>
      <c r="Y617" s="427">
        <f>Y532/SUM($W$532:$Z$532)</f>
        <v>0.21590909090909091</v>
      </c>
      <c r="Z617" s="427">
        <f>Z532/SUM($W$532:$Z$532)</f>
        <v>0.22348484848484848</v>
      </c>
      <c r="AA617" s="427">
        <f>AA532/SUM($AA$532:$AD$532)</f>
        <v>0.27655876602215945</v>
      </c>
      <c r="AB617" s="427">
        <f>AB532/SUM($AA$532:$AD$532)</f>
        <v>0.24353682381055833</v>
      </c>
      <c r="AC617" s="427">
        <f>AC532/SUM($AA$532:$AD$532)</f>
        <v>0.2105148815989572</v>
      </c>
      <c r="AD617" s="427">
        <f>AD532/SUM($AA$532:$AD$532)</f>
        <v>0.26938952856832499</v>
      </c>
      <c r="AE617" s="520">
        <f>AA617</f>
        <v>0.27655876602215945</v>
      </c>
      <c r="AF617" s="520">
        <f t="shared" ref="AF617:CD617" si="2155">AB617</f>
        <v>0.24353682381055833</v>
      </c>
      <c r="AG617" s="520">
        <f t="shared" si="2155"/>
        <v>0.2105148815989572</v>
      </c>
      <c r="AH617" s="520">
        <f t="shared" si="2155"/>
        <v>0.26938952856832499</v>
      </c>
      <c r="AI617" s="520">
        <f t="shared" si="2155"/>
        <v>0.27655876602215945</v>
      </c>
      <c r="AJ617" s="520">
        <f t="shared" si="2155"/>
        <v>0.24353682381055833</v>
      </c>
      <c r="AK617" s="520">
        <f t="shared" si="2155"/>
        <v>0.2105148815989572</v>
      </c>
      <c r="AL617" s="520">
        <f t="shared" si="2155"/>
        <v>0.26938952856832499</v>
      </c>
      <c r="AM617" s="520">
        <f t="shared" si="2155"/>
        <v>0.27655876602215945</v>
      </c>
      <c r="AN617" s="520">
        <f t="shared" si="2155"/>
        <v>0.24353682381055833</v>
      </c>
      <c r="AO617" s="520">
        <f t="shared" si="2155"/>
        <v>0.2105148815989572</v>
      </c>
      <c r="AP617" s="520">
        <f t="shared" si="2155"/>
        <v>0.26938952856832499</v>
      </c>
      <c r="AQ617" s="520">
        <f t="shared" si="2155"/>
        <v>0.27655876602215945</v>
      </c>
      <c r="AR617" s="520">
        <f t="shared" si="2155"/>
        <v>0.24353682381055833</v>
      </c>
      <c r="AS617" s="520">
        <f t="shared" si="2155"/>
        <v>0.2105148815989572</v>
      </c>
      <c r="AT617" s="520">
        <f t="shared" si="2155"/>
        <v>0.26938952856832499</v>
      </c>
      <c r="AU617" s="520">
        <f t="shared" si="2155"/>
        <v>0.27655876602215945</v>
      </c>
      <c r="AV617" s="520">
        <f t="shared" si="2155"/>
        <v>0.24353682381055833</v>
      </c>
      <c r="AW617" s="520">
        <f t="shared" si="2155"/>
        <v>0.2105148815989572</v>
      </c>
      <c r="AX617" s="520">
        <f t="shared" si="2155"/>
        <v>0.26938952856832499</v>
      </c>
      <c r="AY617" s="520">
        <f t="shared" si="2155"/>
        <v>0.27655876602215945</v>
      </c>
      <c r="AZ617" s="520">
        <f t="shared" si="2155"/>
        <v>0.24353682381055833</v>
      </c>
      <c r="BA617" s="520">
        <f t="shared" si="2155"/>
        <v>0.2105148815989572</v>
      </c>
      <c r="BB617" s="520">
        <f t="shared" si="2155"/>
        <v>0.26938952856832499</v>
      </c>
      <c r="BC617" s="520">
        <f t="shared" si="2155"/>
        <v>0.27655876602215945</v>
      </c>
      <c r="BD617" s="520">
        <f t="shared" si="2155"/>
        <v>0.24353682381055833</v>
      </c>
      <c r="BE617" s="520">
        <f t="shared" si="2155"/>
        <v>0.2105148815989572</v>
      </c>
      <c r="BF617" s="520">
        <f t="shared" si="2155"/>
        <v>0.26938952856832499</v>
      </c>
      <c r="BG617" s="520">
        <f t="shared" si="2155"/>
        <v>0.27655876602215945</v>
      </c>
      <c r="BH617" s="520">
        <f t="shared" si="2155"/>
        <v>0.24353682381055833</v>
      </c>
      <c r="BI617" s="520">
        <f t="shared" si="2155"/>
        <v>0.2105148815989572</v>
      </c>
      <c r="BJ617" s="520">
        <f t="shared" si="2155"/>
        <v>0.26938952856832499</v>
      </c>
      <c r="BK617" s="520">
        <f t="shared" si="2155"/>
        <v>0.27655876602215945</v>
      </c>
      <c r="BL617" s="520">
        <f t="shared" si="2155"/>
        <v>0.24353682381055833</v>
      </c>
      <c r="BM617" s="520">
        <f t="shared" si="2155"/>
        <v>0.2105148815989572</v>
      </c>
      <c r="BN617" s="520">
        <f t="shared" si="2155"/>
        <v>0.26938952856832499</v>
      </c>
      <c r="BO617" s="520">
        <f t="shared" si="2155"/>
        <v>0.27655876602215945</v>
      </c>
      <c r="BP617" s="520">
        <f t="shared" si="2155"/>
        <v>0.24353682381055833</v>
      </c>
      <c r="BQ617" s="520">
        <f t="shared" si="2155"/>
        <v>0.2105148815989572</v>
      </c>
      <c r="BR617" s="520">
        <f t="shared" si="2155"/>
        <v>0.26938952856832499</v>
      </c>
      <c r="BS617" s="520">
        <f t="shared" si="2155"/>
        <v>0.27655876602215945</v>
      </c>
      <c r="BT617" s="520">
        <f t="shared" si="2155"/>
        <v>0.24353682381055833</v>
      </c>
      <c r="BU617" s="520">
        <f t="shared" si="2155"/>
        <v>0.2105148815989572</v>
      </c>
      <c r="BV617" s="520">
        <f t="shared" si="2155"/>
        <v>0.26938952856832499</v>
      </c>
      <c r="BW617" s="520">
        <f t="shared" si="2155"/>
        <v>0.27655876602215945</v>
      </c>
      <c r="BX617" s="520">
        <f t="shared" si="2155"/>
        <v>0.24353682381055833</v>
      </c>
      <c r="BY617" s="520">
        <f t="shared" si="2155"/>
        <v>0.2105148815989572</v>
      </c>
      <c r="BZ617" s="520">
        <f t="shared" si="2155"/>
        <v>0.26938952856832499</v>
      </c>
      <c r="CA617" s="520">
        <f t="shared" si="2155"/>
        <v>0.27655876602215945</v>
      </c>
      <c r="CB617" s="520">
        <f t="shared" si="2155"/>
        <v>0.24353682381055833</v>
      </c>
      <c r="CC617" s="520">
        <f t="shared" si="2155"/>
        <v>0.2105148815989572</v>
      </c>
      <c r="CD617" s="520">
        <f t="shared" si="2155"/>
        <v>0.26938952856832499</v>
      </c>
    </row>
    <row r="618" spans="1:82" s="5" customFormat="1" x14ac:dyDescent="0.35">
      <c r="B618" s="254"/>
      <c r="C618" s="317"/>
      <c r="D618" s="317"/>
      <c r="E618" s="317"/>
      <c r="F618" s="317"/>
      <c r="G618" s="317"/>
      <c r="H618" s="317"/>
      <c r="I618" s="317"/>
      <c r="J618" s="317"/>
      <c r="K618" s="317"/>
      <c r="L618" s="317"/>
      <c r="M618" s="317"/>
      <c r="N618" s="317"/>
      <c r="O618" s="317"/>
      <c r="P618" s="317"/>
      <c r="Q618" s="317"/>
      <c r="R618" s="317"/>
      <c r="S618" s="317"/>
      <c r="T618" s="317"/>
      <c r="U618" s="317"/>
      <c r="V618" s="317"/>
      <c r="W618" s="317"/>
      <c r="X618" s="317"/>
      <c r="Y618" s="317"/>
      <c r="Z618" s="317"/>
      <c r="AA618" s="317"/>
      <c r="AB618" s="317"/>
      <c r="AC618" s="317"/>
      <c r="AD618" s="481"/>
      <c r="AE618" s="476"/>
      <c r="AF618" s="476"/>
      <c r="AG618" s="476"/>
      <c r="AH618" s="476"/>
      <c r="AI618" s="476"/>
      <c r="AJ618" s="476"/>
      <c r="AK618" s="171"/>
      <c r="AL618" s="171"/>
      <c r="AM618" s="9"/>
      <c r="AN618" s="171"/>
      <c r="AO618" s="171"/>
    </row>
    <row r="619" spans="1:82" s="5" customFormat="1" x14ac:dyDescent="0.35">
      <c r="A619" s="5" t="s">
        <v>81</v>
      </c>
      <c r="B619" s="70" t="s">
        <v>434</v>
      </c>
      <c r="C619" s="588">
        <f>C533</f>
        <v>80000</v>
      </c>
      <c r="D619" s="588">
        <f t="shared" ref="D619:BO619" si="2156">D533</f>
        <v>68000</v>
      </c>
      <c r="E619" s="588">
        <f t="shared" si="2156"/>
        <v>83000</v>
      </c>
      <c r="F619" s="588">
        <f t="shared" si="2156"/>
        <v>94000</v>
      </c>
      <c r="G619" s="588">
        <f t="shared" si="2156"/>
        <v>76000</v>
      </c>
      <c r="H619" s="588">
        <f t="shared" si="2156"/>
        <v>71000</v>
      </c>
      <c r="I619" s="588">
        <f t="shared" si="2156"/>
        <v>70000</v>
      </c>
      <c r="J619" s="588">
        <f t="shared" si="2156"/>
        <v>70000</v>
      </c>
      <c r="K619" s="588">
        <f t="shared" si="2156"/>
        <v>68000</v>
      </c>
      <c r="L619" s="588">
        <f t="shared" si="2156"/>
        <v>73000</v>
      </c>
      <c r="M619" s="588">
        <f t="shared" si="2156"/>
        <v>72000</v>
      </c>
      <c r="N619" s="588">
        <f t="shared" si="2156"/>
        <v>83000</v>
      </c>
      <c r="O619" s="588">
        <f t="shared" si="2156"/>
        <v>74000</v>
      </c>
      <c r="P619" s="588">
        <f t="shared" si="2156"/>
        <v>74000</v>
      </c>
      <c r="Q619" s="588">
        <f t="shared" si="2156"/>
        <v>75000</v>
      </c>
      <c r="R619" s="588">
        <f t="shared" si="2156"/>
        <v>79000</v>
      </c>
      <c r="S619" s="588">
        <f t="shared" si="2156"/>
        <v>65000</v>
      </c>
      <c r="T619" s="588">
        <f t="shared" si="2156"/>
        <v>70000</v>
      </c>
      <c r="U619" s="588">
        <f t="shared" si="2156"/>
        <v>67000</v>
      </c>
      <c r="V619" s="588">
        <f t="shared" si="2156"/>
        <v>85000</v>
      </c>
      <c r="W619" s="588">
        <f t="shared" si="2156"/>
        <v>68000</v>
      </c>
      <c r="X619" s="588">
        <f t="shared" si="2156"/>
        <v>76000</v>
      </c>
      <c r="Y619" s="588">
        <f t="shared" si="2156"/>
        <v>57000</v>
      </c>
      <c r="Z619" s="588">
        <f t="shared" si="2156"/>
        <v>56000</v>
      </c>
      <c r="AA619" s="588">
        <f t="shared" si="2156"/>
        <v>64000</v>
      </c>
      <c r="AB619" s="588">
        <f t="shared" si="2156"/>
        <v>54000</v>
      </c>
      <c r="AC619" s="588">
        <f t="shared" si="2156"/>
        <v>45000</v>
      </c>
      <c r="AD619" s="588">
        <f t="shared" si="2156"/>
        <v>62000</v>
      </c>
      <c r="AE619" s="588">
        <f t="shared" si="2156"/>
        <v>65660.900271562015</v>
      </c>
      <c r="AF619" s="588">
        <f t="shared" si="2156"/>
        <v>57820.792776450136</v>
      </c>
      <c r="AG619" s="588">
        <f t="shared" si="2156"/>
        <v>49980.685281338257</v>
      </c>
      <c r="AH619" s="588">
        <f t="shared" si="2156"/>
        <v>63958.77167064957</v>
      </c>
      <c r="AI619" s="588">
        <f t="shared" si="2156"/>
        <v>55320.077623289159</v>
      </c>
      <c r="AJ619" s="588">
        <f t="shared" si="2156"/>
        <v>48714.695220508365</v>
      </c>
      <c r="AK619" s="588">
        <f t="shared" si="2156"/>
        <v>42109.312817727572</v>
      </c>
      <c r="AL619" s="588">
        <f t="shared" si="2156"/>
        <v>53886.014338474903</v>
      </c>
      <c r="AM619" s="588">
        <f t="shared" si="2156"/>
        <v>72157.182717792733</v>
      </c>
      <c r="AN619" s="588">
        <f t="shared" si="2156"/>
        <v>63541.399706713011</v>
      </c>
      <c r="AO619" s="588">
        <f t="shared" si="2156"/>
        <v>54925.616695633282</v>
      </c>
      <c r="AP619" s="588">
        <f t="shared" si="2156"/>
        <v>70286.650879860943</v>
      </c>
      <c r="AQ619" s="588">
        <f t="shared" si="2156"/>
        <v>96231.733923528125</v>
      </c>
      <c r="AR619" s="588">
        <f t="shared" si="2156"/>
        <v>84741.377634151635</v>
      </c>
      <c r="AS619" s="588">
        <f t="shared" si="2156"/>
        <v>73251.021344775145</v>
      </c>
      <c r="AT619" s="588">
        <f t="shared" si="2156"/>
        <v>93737.11709754508</v>
      </c>
      <c r="AU619" s="588">
        <f t="shared" si="2156"/>
        <v>103998.0571909624</v>
      </c>
      <c r="AV619" s="588">
        <f t="shared" si="2156"/>
        <v>91580.378720399734</v>
      </c>
      <c r="AW619" s="588">
        <f t="shared" si="2156"/>
        <v>79162.700249837057</v>
      </c>
      <c r="AX619" s="588">
        <f t="shared" si="2156"/>
        <v>101302.11383880077</v>
      </c>
      <c r="AY619" s="588">
        <f t="shared" si="2156"/>
        <v>104210.34369976101</v>
      </c>
      <c r="AZ619" s="588">
        <f t="shared" si="2156"/>
        <v>91767.317586356716</v>
      </c>
      <c r="BA619" s="588">
        <f t="shared" si="2156"/>
        <v>79324.29147295242</v>
      </c>
      <c r="BB619" s="588">
        <f t="shared" si="2156"/>
        <v>101508.89724092981</v>
      </c>
      <c r="BC619" s="588">
        <f t="shared" si="2156"/>
        <v>94822.445763632408</v>
      </c>
      <c r="BD619" s="588">
        <f t="shared" si="2156"/>
        <v>83500.362687377783</v>
      </c>
      <c r="BE619" s="588">
        <f t="shared" si="2156"/>
        <v>72178.279611123173</v>
      </c>
      <c r="BF619" s="588">
        <f t="shared" si="2156"/>
        <v>92364.361937866604</v>
      </c>
      <c r="BG619" s="588">
        <f t="shared" si="2156"/>
        <v>109577.40904844666</v>
      </c>
      <c r="BH619" s="588">
        <f t="shared" si="2156"/>
        <v>96493.539311318702</v>
      </c>
      <c r="BI619" s="588">
        <f t="shared" si="2156"/>
        <v>83409.669574190732</v>
      </c>
      <c r="BJ619" s="588">
        <f t="shared" si="2156"/>
        <v>106736.83206604386</v>
      </c>
      <c r="BK619" s="588">
        <f t="shared" si="2156"/>
        <v>78645.057777536378</v>
      </c>
      <c r="BL619" s="588">
        <f t="shared" si="2156"/>
        <v>69254.603117532039</v>
      </c>
      <c r="BM619" s="588">
        <f t="shared" si="2156"/>
        <v>59864.148457527699</v>
      </c>
      <c r="BN619" s="588">
        <f t="shared" si="2156"/>
        <v>76606.340647403864</v>
      </c>
      <c r="BO619" s="588">
        <f t="shared" si="2156"/>
        <v>40961.049695850532</v>
      </c>
      <c r="BP619" s="588">
        <f t="shared" ref="BP619:CD619" si="2157">BP533</f>
        <v>36070.178090375834</v>
      </c>
      <c r="BQ619" s="588">
        <f t="shared" si="2157"/>
        <v>31179.30648490115</v>
      </c>
      <c r="BR619" s="588">
        <f t="shared" si="2157"/>
        <v>39899.21572887247</v>
      </c>
      <c r="BS619" s="588">
        <f t="shared" si="2157"/>
        <v>68752.191190527912</v>
      </c>
      <c r="BT619" s="588">
        <f t="shared" si="2157"/>
        <v>60542.974331957412</v>
      </c>
      <c r="BU619" s="588">
        <f t="shared" si="2157"/>
        <v>52333.757473386919</v>
      </c>
      <c r="BV619" s="588">
        <f t="shared" si="2157"/>
        <v>66969.927004127734</v>
      </c>
      <c r="BW619" s="588">
        <f t="shared" si="2157"/>
        <v>69036.465946122087</v>
      </c>
      <c r="BX619" s="588">
        <f t="shared" si="2157"/>
        <v>60793.305833152292</v>
      </c>
      <c r="BY619" s="588">
        <f t="shared" si="2157"/>
        <v>52550.145720182489</v>
      </c>
      <c r="BZ619" s="588">
        <f t="shared" si="2157"/>
        <v>67246.832500543125</v>
      </c>
      <c r="CA619" s="588">
        <f t="shared" si="2157"/>
        <v>4937.7631761894409</v>
      </c>
      <c r="CB619" s="588">
        <f t="shared" si="2157"/>
        <v>4348.1795133608512</v>
      </c>
      <c r="CC619" s="588">
        <f t="shared" si="2157"/>
        <v>3758.5958505322615</v>
      </c>
      <c r="CD619" s="588">
        <f t="shared" si="2157"/>
        <v>4809.7614599174449</v>
      </c>
    </row>
    <row r="620" spans="1:82" s="5" customFormat="1" x14ac:dyDescent="0.35">
      <c r="A620" s="424"/>
      <c r="B620" s="466" t="s">
        <v>407</v>
      </c>
      <c r="C620" s="317"/>
      <c r="D620" s="317"/>
      <c r="E620" s="317"/>
      <c r="F620" s="317"/>
      <c r="G620" s="436">
        <f>G533/C533-1</f>
        <v>-5.0000000000000044E-2</v>
      </c>
      <c r="H620" s="436">
        <f t="shared" ref="H620:BS620" si="2158">H533/D533-1</f>
        <v>4.4117647058823595E-2</v>
      </c>
      <c r="I620" s="436">
        <f t="shared" si="2158"/>
        <v>-0.15662650602409633</v>
      </c>
      <c r="J620" s="436">
        <f t="shared" si="2158"/>
        <v>-0.25531914893617025</v>
      </c>
      <c r="K620" s="436">
        <f t="shared" si="2158"/>
        <v>-0.10526315789473684</v>
      </c>
      <c r="L620" s="436">
        <f t="shared" si="2158"/>
        <v>2.8169014084507005E-2</v>
      </c>
      <c r="M620" s="436">
        <f t="shared" si="2158"/>
        <v>2.857142857142847E-2</v>
      </c>
      <c r="N620" s="436">
        <f t="shared" si="2158"/>
        <v>0.18571428571428572</v>
      </c>
      <c r="O620" s="436">
        <f t="shared" si="2158"/>
        <v>8.8235294117646967E-2</v>
      </c>
      <c r="P620" s="436">
        <f t="shared" si="2158"/>
        <v>1.3698630136986356E-2</v>
      </c>
      <c r="Q620" s="436">
        <f t="shared" si="2158"/>
        <v>4.1666666666666741E-2</v>
      </c>
      <c r="R620" s="436">
        <f t="shared" si="2158"/>
        <v>-4.8192771084337394E-2</v>
      </c>
      <c r="S620" s="436">
        <f t="shared" si="2158"/>
        <v>-0.1216216216216216</v>
      </c>
      <c r="T620" s="436">
        <f t="shared" si="2158"/>
        <v>-5.4054054054054057E-2</v>
      </c>
      <c r="U620" s="436">
        <f t="shared" si="2158"/>
        <v>-0.10666666666666669</v>
      </c>
      <c r="V620" s="436">
        <f t="shared" si="2158"/>
        <v>7.5949367088607556E-2</v>
      </c>
      <c r="W620" s="436">
        <f t="shared" si="2158"/>
        <v>4.6153846153846212E-2</v>
      </c>
      <c r="X620" s="436">
        <f t="shared" si="2158"/>
        <v>8.5714285714285632E-2</v>
      </c>
      <c r="Y620" s="436">
        <f t="shared" si="2158"/>
        <v>-0.14925373134328357</v>
      </c>
      <c r="Z620" s="436">
        <f t="shared" si="2158"/>
        <v>-0.3411764705882353</v>
      </c>
      <c r="AA620" s="436">
        <f t="shared" si="2158"/>
        <v>-5.8823529411764719E-2</v>
      </c>
      <c r="AB620" s="436">
        <f t="shared" si="2158"/>
        <v>-0.28947368421052633</v>
      </c>
      <c r="AC620" s="436">
        <f t="shared" si="2158"/>
        <v>-0.21052631578947367</v>
      </c>
      <c r="AD620" s="436">
        <f t="shared" si="2158"/>
        <v>0.10714285714285721</v>
      </c>
      <c r="AE620" s="436">
        <f t="shared" si="2158"/>
        <v>2.5951566743156462E-2</v>
      </c>
      <c r="AF620" s="436">
        <f t="shared" si="2158"/>
        <v>7.0755421786113715E-2</v>
      </c>
      <c r="AG620" s="436">
        <f t="shared" si="2158"/>
        <v>0.11068189514085014</v>
      </c>
      <c r="AH620" s="436">
        <f t="shared" si="2158"/>
        <v>3.1593091462089884E-2</v>
      </c>
      <c r="AI620" s="436">
        <f t="shared" si="2158"/>
        <v>-0.15748828611098875</v>
      </c>
      <c r="AJ620" s="436">
        <f t="shared" si="2158"/>
        <v>-0.15748828611098875</v>
      </c>
      <c r="AK620" s="436">
        <f t="shared" si="2158"/>
        <v>-0.15748828611098875</v>
      </c>
      <c r="AL620" s="436">
        <f t="shared" si="2158"/>
        <v>-0.15748828611098886</v>
      </c>
      <c r="AM620" s="436">
        <f t="shared" si="2158"/>
        <v>0.30435794412940842</v>
      </c>
      <c r="AN620" s="436">
        <f t="shared" si="2158"/>
        <v>0.30435794412940842</v>
      </c>
      <c r="AO620" s="436">
        <f t="shared" si="2158"/>
        <v>0.30435794412940842</v>
      </c>
      <c r="AP620" s="436">
        <f t="shared" si="2158"/>
        <v>0.30435794412940842</v>
      </c>
      <c r="AQ620" s="436">
        <f t="shared" si="2158"/>
        <v>0.33364039862658079</v>
      </c>
      <c r="AR620" s="436">
        <f t="shared" si="2158"/>
        <v>0.33364039862658057</v>
      </c>
      <c r="AS620" s="436">
        <f t="shared" si="2158"/>
        <v>0.33364039862658057</v>
      </c>
      <c r="AT620" s="436">
        <f t="shared" si="2158"/>
        <v>0.33364039862658101</v>
      </c>
      <c r="AU620" s="436">
        <f t="shared" si="2158"/>
        <v>8.0704388778922942E-2</v>
      </c>
      <c r="AV620" s="436">
        <f t="shared" si="2158"/>
        <v>8.0704388778922942E-2</v>
      </c>
      <c r="AW620" s="436">
        <f t="shared" si="2158"/>
        <v>8.0704388778922942E-2</v>
      </c>
      <c r="AX620" s="436">
        <f t="shared" si="2158"/>
        <v>8.070438877892272E-2</v>
      </c>
      <c r="AY620" s="436">
        <f t="shared" si="2158"/>
        <v>2.0412545631387502E-3</v>
      </c>
      <c r="AZ620" s="436">
        <f t="shared" si="2158"/>
        <v>2.0412545631387502E-3</v>
      </c>
      <c r="BA620" s="436">
        <f t="shared" si="2158"/>
        <v>2.0412545631387502E-3</v>
      </c>
      <c r="BB620" s="436">
        <f t="shared" si="2158"/>
        <v>2.0412545631387502E-3</v>
      </c>
      <c r="BC620" s="436">
        <f t="shared" si="2158"/>
        <v>-9.0086047150712334E-2</v>
      </c>
      <c r="BD620" s="436">
        <f t="shared" si="2158"/>
        <v>-9.0086047150712445E-2</v>
      </c>
      <c r="BE620" s="436">
        <f t="shared" si="2158"/>
        <v>-9.0086047150712445E-2</v>
      </c>
      <c r="BF620" s="436">
        <f t="shared" si="2158"/>
        <v>-9.0086047150712223E-2</v>
      </c>
      <c r="BG620" s="436">
        <f t="shared" si="2158"/>
        <v>0.15560622979072392</v>
      </c>
      <c r="BH620" s="436">
        <f t="shared" si="2158"/>
        <v>0.15560622979072414</v>
      </c>
      <c r="BI620" s="436">
        <f t="shared" si="2158"/>
        <v>0.15560622979072392</v>
      </c>
      <c r="BJ620" s="436">
        <f t="shared" si="2158"/>
        <v>0.15560622979072392</v>
      </c>
      <c r="BK620" s="436">
        <f t="shared" si="2158"/>
        <v>-0.28228766804692729</v>
      </c>
      <c r="BL620" s="436">
        <f t="shared" si="2158"/>
        <v>-0.28228766804692729</v>
      </c>
      <c r="BM620" s="436">
        <f t="shared" si="2158"/>
        <v>-0.28228766804692718</v>
      </c>
      <c r="BN620" s="436">
        <f t="shared" si="2158"/>
        <v>-0.28228766804692718</v>
      </c>
      <c r="BO620" s="436">
        <f t="shared" si="2158"/>
        <v>-0.47916562269281771</v>
      </c>
      <c r="BP620" s="436">
        <f t="shared" si="2158"/>
        <v>-0.47916562269281782</v>
      </c>
      <c r="BQ620" s="436">
        <f t="shared" si="2158"/>
        <v>-0.47916562269281782</v>
      </c>
      <c r="BR620" s="436">
        <f t="shared" si="2158"/>
        <v>-0.47916562269281782</v>
      </c>
      <c r="BS620" s="436">
        <f t="shared" si="2158"/>
        <v>0.67847727782944722</v>
      </c>
      <c r="BT620" s="436">
        <f t="shared" ref="BT620:CD620" si="2159">BT533/BP533-1</f>
        <v>0.67847727782944767</v>
      </c>
      <c r="BU620" s="436">
        <f t="shared" si="2159"/>
        <v>0.67847727782944744</v>
      </c>
      <c r="BV620" s="436">
        <f t="shared" si="2159"/>
        <v>0.67847727782944744</v>
      </c>
      <c r="BW620" s="436">
        <f t="shared" si="2159"/>
        <v>4.1347737529759954E-3</v>
      </c>
      <c r="BX620" s="436">
        <f t="shared" si="2159"/>
        <v>4.1347737529759954E-3</v>
      </c>
      <c r="BY620" s="436">
        <f t="shared" si="2159"/>
        <v>4.1347737529759954E-3</v>
      </c>
      <c r="BZ620" s="436">
        <f t="shared" si="2159"/>
        <v>4.1347737529759954E-3</v>
      </c>
      <c r="CA620" s="436">
        <f t="shared" si="2159"/>
        <v>-0.92847601468993202</v>
      </c>
      <c r="CB620" s="436">
        <f t="shared" si="2159"/>
        <v>-0.92847601468993202</v>
      </c>
      <c r="CC620" s="436">
        <f t="shared" si="2159"/>
        <v>-0.92847601468993202</v>
      </c>
      <c r="CD620" s="436">
        <f t="shared" si="2159"/>
        <v>-0.92847601468993202</v>
      </c>
    </row>
    <row r="621" spans="1:82" s="5" customFormat="1" x14ac:dyDescent="0.35">
      <c r="A621" s="424"/>
      <c r="B621" s="466" t="s">
        <v>408</v>
      </c>
      <c r="C621" s="317"/>
      <c r="D621" s="317"/>
      <c r="E621" s="317"/>
      <c r="F621" s="317"/>
      <c r="G621" s="438">
        <f>G533/F533-1</f>
        <v>-0.19148936170212771</v>
      </c>
      <c r="H621" s="438">
        <f t="shared" ref="H621:BS621" si="2160">H533/G533-1</f>
        <v>-6.5789473684210509E-2</v>
      </c>
      <c r="I621" s="438">
        <f t="shared" si="2160"/>
        <v>-1.4084507042253502E-2</v>
      </c>
      <c r="J621" s="438">
        <f t="shared" si="2160"/>
        <v>0</v>
      </c>
      <c r="K621" s="438">
        <f t="shared" si="2160"/>
        <v>-2.8571428571428581E-2</v>
      </c>
      <c r="L621" s="438">
        <f t="shared" si="2160"/>
        <v>7.3529411764705843E-2</v>
      </c>
      <c r="M621" s="438">
        <f t="shared" si="2160"/>
        <v>-1.3698630136986356E-2</v>
      </c>
      <c r="N621" s="438">
        <f t="shared" si="2160"/>
        <v>0.15277777777777768</v>
      </c>
      <c r="O621" s="438">
        <f t="shared" si="2160"/>
        <v>-0.10843373493975905</v>
      </c>
      <c r="P621" s="438">
        <f t="shared" si="2160"/>
        <v>0</v>
      </c>
      <c r="Q621" s="438">
        <f t="shared" si="2160"/>
        <v>1.3513513513513598E-2</v>
      </c>
      <c r="R621" s="438">
        <f t="shared" si="2160"/>
        <v>5.3333333333333233E-2</v>
      </c>
      <c r="S621" s="438">
        <f t="shared" si="2160"/>
        <v>-0.17721518987341767</v>
      </c>
      <c r="T621" s="438">
        <f t="shared" si="2160"/>
        <v>7.6923076923076872E-2</v>
      </c>
      <c r="U621" s="438">
        <f t="shared" si="2160"/>
        <v>-4.2857142857142816E-2</v>
      </c>
      <c r="V621" s="438">
        <f t="shared" si="2160"/>
        <v>0.26865671641791056</v>
      </c>
      <c r="W621" s="438">
        <f t="shared" si="2160"/>
        <v>-0.19999999999999996</v>
      </c>
      <c r="X621" s="438">
        <f t="shared" si="2160"/>
        <v>0.11764705882352944</v>
      </c>
      <c r="Y621" s="438">
        <f t="shared" si="2160"/>
        <v>-0.25</v>
      </c>
      <c r="Z621" s="438">
        <f t="shared" si="2160"/>
        <v>-1.7543859649122862E-2</v>
      </c>
      <c r="AA621" s="438">
        <f t="shared" si="2160"/>
        <v>0.14285714285714279</v>
      </c>
      <c r="AB621" s="438">
        <f t="shared" si="2160"/>
        <v>-0.15625</v>
      </c>
      <c r="AC621" s="438">
        <f t="shared" si="2160"/>
        <v>-0.16666666666666663</v>
      </c>
      <c r="AD621" s="438">
        <f t="shared" si="2160"/>
        <v>0.37777777777777777</v>
      </c>
      <c r="AE621" s="438">
        <f t="shared" si="2160"/>
        <v>5.9046778573580871E-2</v>
      </c>
      <c r="AF621" s="438">
        <f t="shared" si="2160"/>
        <v>-0.11940298507462677</v>
      </c>
      <c r="AG621" s="438">
        <f t="shared" si="2160"/>
        <v>-0.13559322033898302</v>
      </c>
      <c r="AH621" s="438">
        <f t="shared" si="2160"/>
        <v>0.27966976264189869</v>
      </c>
      <c r="AI621" s="438">
        <f t="shared" si="2160"/>
        <v>-0.1350666034026522</v>
      </c>
      <c r="AJ621" s="438">
        <f t="shared" si="2160"/>
        <v>-0.11940298507462688</v>
      </c>
      <c r="AK621" s="438">
        <f t="shared" si="2160"/>
        <v>-0.13559322033898302</v>
      </c>
      <c r="AL621" s="438">
        <f t="shared" si="2160"/>
        <v>0.27966976264189869</v>
      </c>
      <c r="AM621" s="438">
        <f t="shared" si="2160"/>
        <v>0.33907069586833627</v>
      </c>
      <c r="AN621" s="438">
        <f t="shared" si="2160"/>
        <v>-0.11940298507462677</v>
      </c>
      <c r="AO621" s="438">
        <f t="shared" si="2160"/>
        <v>-0.13559322033898302</v>
      </c>
      <c r="AP621" s="438">
        <f t="shared" si="2160"/>
        <v>0.27966976264189847</v>
      </c>
      <c r="AQ621" s="438">
        <f t="shared" si="2160"/>
        <v>0.36913244149325597</v>
      </c>
      <c r="AR621" s="438">
        <f t="shared" si="2160"/>
        <v>-0.11940298507462688</v>
      </c>
      <c r="AS621" s="438">
        <f t="shared" si="2160"/>
        <v>-0.13559322033898302</v>
      </c>
      <c r="AT621" s="438">
        <f t="shared" si="2160"/>
        <v>0.27966976264189891</v>
      </c>
      <c r="AU621" s="438">
        <f t="shared" si="2160"/>
        <v>0.1094650700932005</v>
      </c>
      <c r="AV621" s="438">
        <f t="shared" si="2160"/>
        <v>-0.11940298507462677</v>
      </c>
      <c r="AW621" s="438">
        <f t="shared" si="2160"/>
        <v>-0.13559322033898302</v>
      </c>
      <c r="AX621" s="438">
        <f t="shared" si="2160"/>
        <v>0.27966976264189869</v>
      </c>
      <c r="AY621" s="438">
        <f t="shared" si="2160"/>
        <v>2.8708481499093219E-2</v>
      </c>
      <c r="AZ621" s="438">
        <f t="shared" si="2160"/>
        <v>-0.11940298507462688</v>
      </c>
      <c r="BA621" s="438">
        <f t="shared" si="2160"/>
        <v>-0.13559322033898302</v>
      </c>
      <c r="BB621" s="438">
        <f t="shared" si="2160"/>
        <v>0.27966976264189869</v>
      </c>
      <c r="BC621" s="438">
        <f t="shared" si="2160"/>
        <v>-6.5870595179723157E-2</v>
      </c>
      <c r="BD621" s="438">
        <f t="shared" si="2160"/>
        <v>-0.11940298507462699</v>
      </c>
      <c r="BE621" s="438">
        <f t="shared" si="2160"/>
        <v>-0.13559322033898302</v>
      </c>
      <c r="BF621" s="438">
        <f t="shared" si="2160"/>
        <v>0.27966976264189891</v>
      </c>
      <c r="BG621" s="438">
        <f t="shared" si="2160"/>
        <v>0.18636026655128357</v>
      </c>
      <c r="BH621" s="438">
        <f t="shared" si="2160"/>
        <v>-0.11940298507462688</v>
      </c>
      <c r="BI621" s="438">
        <f t="shared" si="2160"/>
        <v>-0.13559322033898313</v>
      </c>
      <c r="BJ621" s="438">
        <f t="shared" si="2160"/>
        <v>0.27966976264189891</v>
      </c>
      <c r="BK621" s="438">
        <f t="shared" si="2160"/>
        <v>-0.26318725921269226</v>
      </c>
      <c r="BL621" s="438">
        <f t="shared" si="2160"/>
        <v>-0.11940298507462677</v>
      </c>
      <c r="BM621" s="438">
        <f t="shared" si="2160"/>
        <v>-0.13559322033898302</v>
      </c>
      <c r="BN621" s="438">
        <f t="shared" si="2160"/>
        <v>0.27966976264189891</v>
      </c>
      <c r="BO621" s="438">
        <f t="shared" si="2160"/>
        <v>-0.46530470781286859</v>
      </c>
      <c r="BP621" s="438">
        <f t="shared" si="2160"/>
        <v>-0.1194029850746271</v>
      </c>
      <c r="BQ621" s="438">
        <f t="shared" si="2160"/>
        <v>-0.13559322033898291</v>
      </c>
      <c r="BR621" s="438">
        <f t="shared" si="2160"/>
        <v>0.27966976264189869</v>
      </c>
      <c r="BS621" s="438">
        <f t="shared" si="2160"/>
        <v>0.72314643119103761</v>
      </c>
      <c r="BT621" s="438">
        <f t="shared" ref="BT621:CD621" si="2161">BT533/BS533-1</f>
        <v>-0.11940298507462688</v>
      </c>
      <c r="BU621" s="438">
        <f t="shared" si="2161"/>
        <v>-0.13559322033898302</v>
      </c>
      <c r="BV621" s="438">
        <f t="shared" si="2161"/>
        <v>0.27966976264189869</v>
      </c>
      <c r="BW621" s="438">
        <f t="shared" si="2161"/>
        <v>3.0857715312530898E-2</v>
      </c>
      <c r="BX621" s="438">
        <f t="shared" si="2161"/>
        <v>-0.11940298507462677</v>
      </c>
      <c r="BY621" s="438">
        <f t="shared" si="2161"/>
        <v>-0.13559322033898302</v>
      </c>
      <c r="BZ621" s="438">
        <f t="shared" si="2161"/>
        <v>0.27966976264189891</v>
      </c>
      <c r="CA621" s="438">
        <f t="shared" si="2161"/>
        <v>-0.92657255379055126</v>
      </c>
      <c r="CB621" s="438">
        <f t="shared" si="2161"/>
        <v>-0.11940298507462677</v>
      </c>
      <c r="CC621" s="438">
        <f t="shared" si="2161"/>
        <v>-0.13559322033898302</v>
      </c>
      <c r="CD621" s="438">
        <f t="shared" si="2161"/>
        <v>0.27966976264189891</v>
      </c>
    </row>
    <row r="622" spans="1:82" s="5" customFormat="1" x14ac:dyDescent="0.35">
      <c r="B622" s="254" t="s">
        <v>180</v>
      </c>
      <c r="C622" s="317"/>
      <c r="D622" s="317"/>
      <c r="E622" s="317"/>
      <c r="F622" s="317"/>
      <c r="G622" s="427">
        <f>G617</f>
        <v>0.26490066225165565</v>
      </c>
      <c r="H622" s="427">
        <f t="shared" ref="H622:BS622" si="2162">H617</f>
        <v>0.24834437086092714</v>
      </c>
      <c r="I622" s="427">
        <f t="shared" si="2162"/>
        <v>0.24503311258278146</v>
      </c>
      <c r="J622" s="427">
        <f t="shared" si="2162"/>
        <v>0.24172185430463577</v>
      </c>
      <c r="K622" s="427">
        <f t="shared" si="2162"/>
        <v>0.23076923076923078</v>
      </c>
      <c r="L622" s="427">
        <f t="shared" si="2162"/>
        <v>0.24679487179487181</v>
      </c>
      <c r="M622" s="427">
        <f t="shared" si="2162"/>
        <v>0.24038461538461539</v>
      </c>
      <c r="N622" s="427">
        <f t="shared" si="2162"/>
        <v>0.28205128205128205</v>
      </c>
      <c r="O622" s="427">
        <f t="shared" si="2162"/>
        <v>0.24528301886792453</v>
      </c>
      <c r="P622" s="427">
        <f t="shared" si="2162"/>
        <v>0.24528301886792453</v>
      </c>
      <c r="Q622" s="427">
        <f t="shared" si="2162"/>
        <v>0.24842767295597484</v>
      </c>
      <c r="R622" s="427">
        <f t="shared" si="2162"/>
        <v>0.2610062893081761</v>
      </c>
      <c r="S622" s="427">
        <f t="shared" si="2162"/>
        <v>0.22847682119205298</v>
      </c>
      <c r="T622" s="427">
        <f t="shared" si="2162"/>
        <v>0.24172185430463577</v>
      </c>
      <c r="U622" s="427">
        <f t="shared" si="2162"/>
        <v>0.23509933774834438</v>
      </c>
      <c r="V622" s="427">
        <f t="shared" si="2162"/>
        <v>0.29470198675496689</v>
      </c>
      <c r="W622" s="427">
        <f t="shared" si="2162"/>
        <v>0.27272727272727271</v>
      </c>
      <c r="X622" s="427">
        <f t="shared" si="2162"/>
        <v>0.2878787878787879</v>
      </c>
      <c r="Y622" s="427">
        <f t="shared" si="2162"/>
        <v>0.21590909090909091</v>
      </c>
      <c r="Z622" s="427">
        <f t="shared" si="2162"/>
        <v>0.22348484848484848</v>
      </c>
      <c r="AA622" s="427">
        <f t="shared" si="2162"/>
        <v>0.27655876602215945</v>
      </c>
      <c r="AB622" s="427">
        <f t="shared" si="2162"/>
        <v>0.24353682381055833</v>
      </c>
      <c r="AC622" s="427">
        <f t="shared" si="2162"/>
        <v>0.2105148815989572</v>
      </c>
      <c r="AD622" s="427">
        <f t="shared" si="2162"/>
        <v>0.26938952856832499</v>
      </c>
      <c r="AE622" s="427">
        <f t="shared" si="2162"/>
        <v>0.27655876602215945</v>
      </c>
      <c r="AF622" s="427">
        <f t="shared" si="2162"/>
        <v>0.24353682381055833</v>
      </c>
      <c r="AG622" s="427">
        <f t="shared" si="2162"/>
        <v>0.2105148815989572</v>
      </c>
      <c r="AH622" s="427">
        <f t="shared" si="2162"/>
        <v>0.26938952856832499</v>
      </c>
      <c r="AI622" s="427">
        <f t="shared" si="2162"/>
        <v>0.27655876602215945</v>
      </c>
      <c r="AJ622" s="427">
        <f t="shared" si="2162"/>
        <v>0.24353682381055833</v>
      </c>
      <c r="AK622" s="427">
        <f t="shared" si="2162"/>
        <v>0.2105148815989572</v>
      </c>
      <c r="AL622" s="427">
        <f t="shared" si="2162"/>
        <v>0.26938952856832499</v>
      </c>
      <c r="AM622" s="427">
        <f t="shared" si="2162"/>
        <v>0.27655876602215945</v>
      </c>
      <c r="AN622" s="427">
        <f t="shared" si="2162"/>
        <v>0.24353682381055833</v>
      </c>
      <c r="AO622" s="427">
        <f t="shared" si="2162"/>
        <v>0.2105148815989572</v>
      </c>
      <c r="AP622" s="427">
        <f t="shared" si="2162"/>
        <v>0.26938952856832499</v>
      </c>
      <c r="AQ622" s="427">
        <f t="shared" si="2162"/>
        <v>0.27655876602215945</v>
      </c>
      <c r="AR622" s="427">
        <f t="shared" si="2162"/>
        <v>0.24353682381055833</v>
      </c>
      <c r="AS622" s="427">
        <f t="shared" si="2162"/>
        <v>0.2105148815989572</v>
      </c>
      <c r="AT622" s="427">
        <f t="shared" si="2162"/>
        <v>0.26938952856832499</v>
      </c>
      <c r="AU622" s="427">
        <f t="shared" si="2162"/>
        <v>0.27655876602215945</v>
      </c>
      <c r="AV622" s="427">
        <f t="shared" si="2162"/>
        <v>0.24353682381055833</v>
      </c>
      <c r="AW622" s="427">
        <f t="shared" si="2162"/>
        <v>0.2105148815989572</v>
      </c>
      <c r="AX622" s="427">
        <f t="shared" si="2162"/>
        <v>0.26938952856832499</v>
      </c>
      <c r="AY622" s="427">
        <f t="shared" si="2162"/>
        <v>0.27655876602215945</v>
      </c>
      <c r="AZ622" s="427">
        <f t="shared" si="2162"/>
        <v>0.24353682381055833</v>
      </c>
      <c r="BA622" s="427">
        <f t="shared" si="2162"/>
        <v>0.2105148815989572</v>
      </c>
      <c r="BB622" s="427">
        <f t="shared" si="2162"/>
        <v>0.26938952856832499</v>
      </c>
      <c r="BC622" s="427">
        <f t="shared" si="2162"/>
        <v>0.27655876602215945</v>
      </c>
      <c r="BD622" s="427">
        <f t="shared" si="2162"/>
        <v>0.24353682381055833</v>
      </c>
      <c r="BE622" s="427">
        <f t="shared" si="2162"/>
        <v>0.2105148815989572</v>
      </c>
      <c r="BF622" s="427">
        <f t="shared" si="2162"/>
        <v>0.26938952856832499</v>
      </c>
      <c r="BG622" s="427">
        <f t="shared" si="2162"/>
        <v>0.27655876602215945</v>
      </c>
      <c r="BH622" s="427">
        <f t="shared" si="2162"/>
        <v>0.24353682381055833</v>
      </c>
      <c r="BI622" s="427">
        <f t="shared" si="2162"/>
        <v>0.2105148815989572</v>
      </c>
      <c r="BJ622" s="427">
        <f t="shared" si="2162"/>
        <v>0.26938952856832499</v>
      </c>
      <c r="BK622" s="427">
        <f t="shared" si="2162"/>
        <v>0.27655876602215945</v>
      </c>
      <c r="BL622" s="427">
        <f t="shared" si="2162"/>
        <v>0.24353682381055833</v>
      </c>
      <c r="BM622" s="427">
        <f t="shared" si="2162"/>
        <v>0.2105148815989572</v>
      </c>
      <c r="BN622" s="427">
        <f t="shared" si="2162"/>
        <v>0.26938952856832499</v>
      </c>
      <c r="BO622" s="427">
        <f t="shared" si="2162"/>
        <v>0.27655876602215945</v>
      </c>
      <c r="BP622" s="427">
        <f t="shared" si="2162"/>
        <v>0.24353682381055833</v>
      </c>
      <c r="BQ622" s="427">
        <f t="shared" si="2162"/>
        <v>0.2105148815989572</v>
      </c>
      <c r="BR622" s="427">
        <f t="shared" si="2162"/>
        <v>0.26938952856832499</v>
      </c>
      <c r="BS622" s="427">
        <f t="shared" si="2162"/>
        <v>0.27655876602215945</v>
      </c>
      <c r="BT622" s="427">
        <f t="shared" ref="BT622:CD622" si="2163">BT617</f>
        <v>0.24353682381055833</v>
      </c>
      <c r="BU622" s="427">
        <f t="shared" si="2163"/>
        <v>0.2105148815989572</v>
      </c>
      <c r="BV622" s="427">
        <f t="shared" si="2163"/>
        <v>0.26938952856832499</v>
      </c>
      <c r="BW622" s="427">
        <f t="shared" si="2163"/>
        <v>0.27655876602215945</v>
      </c>
      <c r="BX622" s="427">
        <f t="shared" si="2163"/>
        <v>0.24353682381055833</v>
      </c>
      <c r="BY622" s="427">
        <f t="shared" si="2163"/>
        <v>0.2105148815989572</v>
      </c>
      <c r="BZ622" s="427">
        <f t="shared" si="2163"/>
        <v>0.26938952856832499</v>
      </c>
      <c r="CA622" s="427">
        <f t="shared" si="2163"/>
        <v>0.27655876602215945</v>
      </c>
      <c r="CB622" s="427">
        <f t="shared" si="2163"/>
        <v>0.24353682381055833</v>
      </c>
      <c r="CC622" s="427">
        <f t="shared" si="2163"/>
        <v>0.2105148815989572</v>
      </c>
      <c r="CD622" s="427">
        <f t="shared" si="2163"/>
        <v>0.26938952856832499</v>
      </c>
    </row>
    <row r="623" spans="1:82" s="5" customFormat="1" x14ac:dyDescent="0.35">
      <c r="B623" s="254"/>
      <c r="C623" s="317"/>
      <c r="D623" s="317"/>
      <c r="E623" s="317"/>
      <c r="F623" s="317"/>
      <c r="G623" s="317"/>
      <c r="H623" s="317"/>
      <c r="I623" s="317"/>
      <c r="J623" s="317"/>
      <c r="K623" s="317"/>
      <c r="L623" s="317"/>
      <c r="M623" s="317"/>
      <c r="N623" s="317"/>
      <c r="O623" s="317"/>
      <c r="P623" s="317"/>
      <c r="Q623" s="317"/>
      <c r="R623" s="317"/>
      <c r="S623" s="317"/>
      <c r="T623" s="317"/>
      <c r="U623" s="317"/>
      <c r="V623" s="317"/>
      <c r="W623" s="317"/>
      <c r="X623" s="317"/>
      <c r="Y623" s="317"/>
      <c r="Z623" s="317"/>
      <c r="AA623" s="317"/>
      <c r="AB623" s="317"/>
      <c r="AC623" s="317"/>
      <c r="AD623" s="317"/>
      <c r="AE623" s="317"/>
      <c r="AF623" s="317"/>
      <c r="AG623" s="317"/>
      <c r="AH623" s="317"/>
      <c r="AI623" s="317"/>
      <c r="AJ623" s="317"/>
      <c r="AK623" s="317"/>
      <c r="AL623" s="317"/>
      <c r="AM623" s="317"/>
      <c r="AN623" s="317"/>
      <c r="AO623" s="317"/>
      <c r="AP623" s="317"/>
      <c r="AQ623" s="317"/>
      <c r="AR623" s="317"/>
      <c r="AS623" s="317"/>
      <c r="AT623" s="317"/>
      <c r="AU623" s="317"/>
      <c r="AV623" s="317"/>
      <c r="AW623" s="317"/>
      <c r="AX623" s="317"/>
      <c r="AY623" s="317"/>
      <c r="AZ623" s="317"/>
      <c r="BA623" s="317"/>
      <c r="BB623" s="317"/>
      <c r="BC623" s="317"/>
      <c r="BD623" s="317"/>
      <c r="BE623" s="317"/>
      <c r="BF623" s="317"/>
      <c r="BG623" s="317"/>
      <c r="BH623" s="317"/>
      <c r="BI623" s="317"/>
      <c r="BJ623" s="317"/>
      <c r="BK623" s="317"/>
      <c r="BL623" s="317"/>
      <c r="BM623" s="317"/>
      <c r="BN623" s="317"/>
      <c r="BO623" s="317"/>
      <c r="BP623" s="317"/>
      <c r="BQ623" s="317"/>
      <c r="BR623" s="317"/>
      <c r="BS623" s="317"/>
      <c r="BT623" s="317"/>
      <c r="BU623" s="317"/>
      <c r="BV623" s="317"/>
      <c r="BW623" s="317"/>
      <c r="BX623" s="317"/>
      <c r="BY623" s="317"/>
      <c r="BZ623" s="317"/>
      <c r="CA623" s="317"/>
      <c r="CB623" s="317"/>
      <c r="CC623" s="317"/>
      <c r="CD623" s="317"/>
    </row>
    <row r="624" spans="1:82" s="5" customFormat="1" x14ac:dyDescent="0.35">
      <c r="A624" s="5" t="s">
        <v>81</v>
      </c>
      <c r="B624" s="70" t="s">
        <v>276</v>
      </c>
      <c r="C624" s="588">
        <f>C538</f>
        <v>91000</v>
      </c>
      <c r="D624" s="588">
        <f t="shared" ref="D624:BO624" si="2164">D538</f>
        <v>78000</v>
      </c>
      <c r="E624" s="588">
        <f t="shared" si="2164"/>
        <v>84000</v>
      </c>
      <c r="F624" s="588">
        <f t="shared" si="2164"/>
        <v>96000</v>
      </c>
      <c r="G624" s="588">
        <f t="shared" si="2164"/>
        <v>82000</v>
      </c>
      <c r="H624" s="588">
        <f t="shared" si="2164"/>
        <v>77000</v>
      </c>
      <c r="I624" s="588">
        <f t="shared" si="2164"/>
        <v>68000</v>
      </c>
      <c r="J624" s="588">
        <f t="shared" si="2164"/>
        <v>74000</v>
      </c>
      <c r="K624" s="588">
        <f t="shared" si="2164"/>
        <v>70000</v>
      </c>
      <c r="L624" s="588">
        <f t="shared" si="2164"/>
        <v>75000</v>
      </c>
      <c r="M624" s="588">
        <f t="shared" si="2164"/>
        <v>69000</v>
      </c>
      <c r="N624" s="588">
        <f t="shared" si="2164"/>
        <v>84000</v>
      </c>
      <c r="O624" s="588">
        <f t="shared" si="2164"/>
        <v>79000</v>
      </c>
      <c r="P624" s="588">
        <f t="shared" si="2164"/>
        <v>74000</v>
      </c>
      <c r="Q624" s="588">
        <f t="shared" si="2164"/>
        <v>75000</v>
      </c>
      <c r="R624" s="588">
        <f t="shared" si="2164"/>
        <v>78000</v>
      </c>
      <c r="S624" s="588">
        <f t="shared" si="2164"/>
        <v>73000</v>
      </c>
      <c r="T624" s="588">
        <f t="shared" si="2164"/>
        <v>76000</v>
      </c>
      <c r="U624" s="588">
        <f t="shared" si="2164"/>
        <v>64000</v>
      </c>
      <c r="V624" s="588">
        <f t="shared" si="2164"/>
        <v>91000</v>
      </c>
      <c r="W624" s="588">
        <f t="shared" si="2164"/>
        <v>71000</v>
      </c>
      <c r="X624" s="588">
        <f t="shared" si="2164"/>
        <v>67000</v>
      </c>
      <c r="Y624" s="588">
        <f t="shared" si="2164"/>
        <v>56000</v>
      </c>
      <c r="Z624" s="588">
        <f t="shared" si="2164"/>
        <v>60000</v>
      </c>
      <c r="AA624" s="588">
        <f t="shared" si="2164"/>
        <v>66000</v>
      </c>
      <c r="AB624" s="588">
        <f t="shared" si="2164"/>
        <v>55000</v>
      </c>
      <c r="AC624" s="588">
        <f t="shared" si="2164"/>
        <v>40000</v>
      </c>
      <c r="AD624" s="588">
        <f t="shared" si="2164"/>
        <v>65263.157894736847</v>
      </c>
      <c r="AE624" s="588">
        <f t="shared" si="2164"/>
        <v>69116.737127960019</v>
      </c>
      <c r="AF624" s="588">
        <f t="shared" si="2164"/>
        <v>60863.992396263304</v>
      </c>
      <c r="AG624" s="588">
        <f t="shared" si="2164"/>
        <v>52611.247664566588</v>
      </c>
      <c r="AH624" s="588">
        <f t="shared" si="2164"/>
        <v>67325.022811210074</v>
      </c>
      <c r="AI624" s="588">
        <f t="shared" si="2164"/>
        <v>58231.660656093853</v>
      </c>
      <c r="AJ624" s="588">
        <f t="shared" si="2164"/>
        <v>51278.626547903543</v>
      </c>
      <c r="AK624" s="588">
        <f t="shared" si="2164"/>
        <v>44325.592439713233</v>
      </c>
      <c r="AL624" s="588">
        <f t="shared" si="2164"/>
        <v>56722.120356289372</v>
      </c>
      <c r="AM624" s="588">
        <f t="shared" si="2164"/>
        <v>75954.929176623933</v>
      </c>
      <c r="AN624" s="588">
        <f t="shared" si="2164"/>
        <v>66885.683901803175</v>
      </c>
      <c r="AO624" s="588">
        <f t="shared" si="2164"/>
        <v>57816.438626982403</v>
      </c>
      <c r="AP624" s="588">
        <f t="shared" si="2164"/>
        <v>73985.948294590475</v>
      </c>
      <c r="AQ624" s="588">
        <f t="shared" si="2164"/>
        <v>101296.56202476645</v>
      </c>
      <c r="AR624" s="588">
        <f t="shared" si="2164"/>
        <v>89201.450141212248</v>
      </c>
      <c r="AS624" s="588">
        <f t="shared" si="2164"/>
        <v>77106.338257658048</v>
      </c>
      <c r="AT624" s="588">
        <f t="shared" si="2164"/>
        <v>98670.649576363241</v>
      </c>
      <c r="AU624" s="588">
        <f t="shared" si="2164"/>
        <v>109471.63914838148</v>
      </c>
      <c r="AV624" s="588">
        <f t="shared" si="2164"/>
        <v>96400.398653052354</v>
      </c>
      <c r="AW624" s="588">
        <f t="shared" si="2164"/>
        <v>83329.158157723228</v>
      </c>
      <c r="AX624" s="588">
        <f t="shared" si="2164"/>
        <v>106633.80404084292</v>
      </c>
      <c r="AY624" s="588">
        <f t="shared" si="2164"/>
        <v>109695.09863132739</v>
      </c>
      <c r="AZ624" s="588">
        <f t="shared" si="2164"/>
        <v>96597.176406691287</v>
      </c>
      <c r="BA624" s="588">
        <f t="shared" si="2164"/>
        <v>83499.254182055185</v>
      </c>
      <c r="BB624" s="588">
        <f t="shared" si="2164"/>
        <v>106851.47077992612</v>
      </c>
      <c r="BC624" s="588">
        <f t="shared" si="2164"/>
        <v>99813.100803823589</v>
      </c>
      <c r="BD624" s="588">
        <f t="shared" si="2164"/>
        <v>87895.118618292414</v>
      </c>
      <c r="BE624" s="588">
        <f t="shared" si="2164"/>
        <v>75977.136432761239</v>
      </c>
      <c r="BF624" s="588">
        <f t="shared" si="2164"/>
        <v>97225.644145122744</v>
      </c>
      <c r="BG624" s="588">
        <f t="shared" si="2164"/>
        <v>115344.64110362806</v>
      </c>
      <c r="BH624" s="588">
        <f t="shared" si="2164"/>
        <v>101572.14664349337</v>
      </c>
      <c r="BI624" s="588">
        <f t="shared" si="2164"/>
        <v>87799.652183358674</v>
      </c>
      <c r="BJ624" s="588">
        <f t="shared" si="2164"/>
        <v>112354.56006951987</v>
      </c>
      <c r="BK624" s="588">
        <f t="shared" si="2164"/>
        <v>82784.271344775145</v>
      </c>
      <c r="BL624" s="588">
        <f t="shared" si="2164"/>
        <v>72899.582228981104</v>
      </c>
      <c r="BM624" s="588">
        <f t="shared" si="2164"/>
        <v>63014.893113187056</v>
      </c>
      <c r="BN624" s="588">
        <f t="shared" si="2164"/>
        <v>80638.253313056703</v>
      </c>
      <c r="BO624" s="588">
        <f t="shared" si="2164"/>
        <v>43116.894416684772</v>
      </c>
      <c r="BP624" s="588">
        <f t="shared" ref="BP624:CD624" si="2165">BP538</f>
        <v>37968.608516185093</v>
      </c>
      <c r="BQ624" s="588">
        <f t="shared" si="2165"/>
        <v>32820.322615685422</v>
      </c>
      <c r="BR624" s="588">
        <f t="shared" si="2165"/>
        <v>41999.174451444705</v>
      </c>
      <c r="BS624" s="588">
        <f t="shared" si="2165"/>
        <v>72370.727568976756</v>
      </c>
      <c r="BT624" s="588">
        <f t="shared" si="2165"/>
        <v>63729.446665218333</v>
      </c>
      <c r="BU624" s="588">
        <f t="shared" si="2165"/>
        <v>55088.165761459917</v>
      </c>
      <c r="BV624" s="588">
        <f t="shared" si="2165"/>
        <v>70494.660004344987</v>
      </c>
      <c r="BW624" s="588">
        <f t="shared" si="2165"/>
        <v>72669.964153812733</v>
      </c>
      <c r="BX624" s="588">
        <f t="shared" si="2165"/>
        <v>63992.953508581362</v>
      </c>
      <c r="BY624" s="588">
        <f t="shared" si="2165"/>
        <v>55315.942863349992</v>
      </c>
      <c r="BZ624" s="588">
        <f t="shared" si="2165"/>
        <v>70786.139474255921</v>
      </c>
      <c r="CA624" s="588">
        <f t="shared" si="2165"/>
        <v>5197.6454486204648</v>
      </c>
      <c r="CB624" s="588">
        <f t="shared" si="2165"/>
        <v>4577.0310666956329</v>
      </c>
      <c r="CC624" s="588">
        <f t="shared" si="2165"/>
        <v>3956.4166847708016</v>
      </c>
      <c r="CD624" s="588">
        <f t="shared" si="2165"/>
        <v>5062.9067999131003</v>
      </c>
    </row>
    <row r="625" spans="1:82" s="5" customFormat="1" x14ac:dyDescent="0.35">
      <c r="A625" s="424"/>
      <c r="B625" s="466" t="s">
        <v>649</v>
      </c>
      <c r="C625" s="317"/>
      <c r="D625" s="317"/>
      <c r="E625" s="317"/>
      <c r="F625" s="317"/>
      <c r="G625" s="436">
        <f>G538/C538-1</f>
        <v>-9.8901098901098883E-2</v>
      </c>
      <c r="H625" s="436">
        <f>H538/D538-1</f>
        <v>-1.2820512820512775E-2</v>
      </c>
      <c r="I625" s="436">
        <f t="shared" ref="I625:BT625" si="2166">I538/E538-1</f>
        <v>-0.19047619047619047</v>
      </c>
      <c r="J625" s="436">
        <f t="shared" si="2166"/>
        <v>-0.22916666666666663</v>
      </c>
      <c r="K625" s="436">
        <f t="shared" si="2166"/>
        <v>-0.14634146341463417</v>
      </c>
      <c r="L625" s="436">
        <f t="shared" si="2166"/>
        <v>-2.5974025974025983E-2</v>
      </c>
      <c r="M625" s="436">
        <f t="shared" si="2166"/>
        <v>1.4705882352941124E-2</v>
      </c>
      <c r="N625" s="436">
        <f t="shared" si="2166"/>
        <v>0.13513513513513509</v>
      </c>
      <c r="O625" s="436">
        <f t="shared" si="2166"/>
        <v>0.12857142857142856</v>
      </c>
      <c r="P625" s="436">
        <f t="shared" si="2166"/>
        <v>-1.3333333333333308E-2</v>
      </c>
      <c r="Q625" s="436">
        <f t="shared" si="2166"/>
        <v>8.6956521739130377E-2</v>
      </c>
      <c r="R625" s="436">
        <f t="shared" si="2166"/>
        <v>-7.1428571428571397E-2</v>
      </c>
      <c r="S625" s="436">
        <f t="shared" si="2166"/>
        <v>-7.5949367088607556E-2</v>
      </c>
      <c r="T625" s="436">
        <f t="shared" si="2166"/>
        <v>2.7027027027026973E-2</v>
      </c>
      <c r="U625" s="436">
        <f t="shared" si="2166"/>
        <v>-0.14666666666666661</v>
      </c>
      <c r="V625" s="436">
        <f t="shared" si="2166"/>
        <v>0.16666666666666674</v>
      </c>
      <c r="W625" s="436">
        <f t="shared" si="2166"/>
        <v>-2.7397260273972601E-2</v>
      </c>
      <c r="X625" s="436">
        <f t="shared" si="2166"/>
        <v>-0.11842105263157898</v>
      </c>
      <c r="Y625" s="436">
        <f t="shared" si="2166"/>
        <v>-0.125</v>
      </c>
      <c r="Z625" s="436">
        <f t="shared" si="2166"/>
        <v>-0.34065934065934067</v>
      </c>
      <c r="AA625" s="436">
        <f t="shared" si="2166"/>
        <v>-7.0422535211267623E-2</v>
      </c>
      <c r="AB625" s="436">
        <f t="shared" si="2166"/>
        <v>-0.17910447761194026</v>
      </c>
      <c r="AC625" s="436">
        <f t="shared" si="2166"/>
        <v>-0.2857142857142857</v>
      </c>
      <c r="AD625" s="436">
        <f t="shared" si="2166"/>
        <v>8.7719298245614086E-2</v>
      </c>
      <c r="AE625" s="436">
        <f t="shared" si="2166"/>
        <v>4.7223289817575953E-2</v>
      </c>
      <c r="AF625" s="436">
        <f t="shared" si="2166"/>
        <v>0.10661804356842364</v>
      </c>
      <c r="AG625" s="436">
        <f t="shared" si="2166"/>
        <v>0.31528119161416468</v>
      </c>
      <c r="AH625" s="436">
        <f t="shared" si="2166"/>
        <v>3.1593091462089662E-2</v>
      </c>
      <c r="AI625" s="436">
        <f t="shared" si="2166"/>
        <v>-0.15748828611098875</v>
      </c>
      <c r="AJ625" s="436">
        <f t="shared" si="2166"/>
        <v>-0.15748828611098875</v>
      </c>
      <c r="AK625" s="436">
        <f t="shared" si="2166"/>
        <v>-0.15748828611098886</v>
      </c>
      <c r="AL625" s="436">
        <f t="shared" si="2166"/>
        <v>-0.15748828611098886</v>
      </c>
      <c r="AM625" s="436">
        <f t="shared" si="2166"/>
        <v>0.30435794412940842</v>
      </c>
      <c r="AN625" s="436">
        <f t="shared" si="2166"/>
        <v>0.30435794412940864</v>
      </c>
      <c r="AO625" s="436">
        <f t="shared" si="2166"/>
        <v>0.30435794412940842</v>
      </c>
      <c r="AP625" s="436">
        <f t="shared" si="2166"/>
        <v>0.30435794412940842</v>
      </c>
      <c r="AQ625" s="436">
        <f t="shared" si="2166"/>
        <v>0.33364039862658079</v>
      </c>
      <c r="AR625" s="436">
        <f t="shared" si="2166"/>
        <v>0.33364039862658057</v>
      </c>
      <c r="AS625" s="436">
        <f t="shared" si="2166"/>
        <v>0.33364039862658057</v>
      </c>
      <c r="AT625" s="436">
        <f t="shared" si="2166"/>
        <v>0.33364039862658079</v>
      </c>
      <c r="AU625" s="436">
        <f t="shared" si="2166"/>
        <v>8.0704388778922942E-2</v>
      </c>
      <c r="AV625" s="436">
        <f t="shared" si="2166"/>
        <v>8.0704388778922942E-2</v>
      </c>
      <c r="AW625" s="436">
        <f t="shared" si="2166"/>
        <v>8.0704388778922942E-2</v>
      </c>
      <c r="AX625" s="436">
        <f t="shared" si="2166"/>
        <v>8.0704388778922942E-2</v>
      </c>
      <c r="AY625" s="436">
        <f t="shared" si="2166"/>
        <v>2.0412545631387502E-3</v>
      </c>
      <c r="AZ625" s="436">
        <f t="shared" si="2166"/>
        <v>2.0412545631387502E-3</v>
      </c>
      <c r="BA625" s="436">
        <f t="shared" si="2166"/>
        <v>2.0412545631387502E-3</v>
      </c>
      <c r="BB625" s="436">
        <f t="shared" si="2166"/>
        <v>2.0412545631385282E-3</v>
      </c>
      <c r="BC625" s="436">
        <f t="shared" si="2166"/>
        <v>-9.0086047150712334E-2</v>
      </c>
      <c r="BD625" s="436">
        <f t="shared" si="2166"/>
        <v>-9.0086047150712334E-2</v>
      </c>
      <c r="BE625" s="436">
        <f t="shared" si="2166"/>
        <v>-9.0086047150712445E-2</v>
      </c>
      <c r="BF625" s="436">
        <f t="shared" si="2166"/>
        <v>-9.0086047150712223E-2</v>
      </c>
      <c r="BG625" s="436">
        <f t="shared" si="2166"/>
        <v>0.15560622979072392</v>
      </c>
      <c r="BH625" s="436">
        <f t="shared" si="2166"/>
        <v>0.15560622979072392</v>
      </c>
      <c r="BI625" s="436">
        <f t="shared" si="2166"/>
        <v>0.15560622979072392</v>
      </c>
      <c r="BJ625" s="436">
        <f t="shared" si="2166"/>
        <v>0.15560622979072392</v>
      </c>
      <c r="BK625" s="436">
        <f t="shared" si="2166"/>
        <v>-0.28228766804692729</v>
      </c>
      <c r="BL625" s="436">
        <f t="shared" si="2166"/>
        <v>-0.28228766804692718</v>
      </c>
      <c r="BM625" s="436">
        <f t="shared" si="2166"/>
        <v>-0.28228766804692718</v>
      </c>
      <c r="BN625" s="436">
        <f t="shared" si="2166"/>
        <v>-0.28228766804692718</v>
      </c>
      <c r="BO625" s="436">
        <f t="shared" si="2166"/>
        <v>-0.47916562269281782</v>
      </c>
      <c r="BP625" s="436">
        <f t="shared" si="2166"/>
        <v>-0.47916562269281793</v>
      </c>
      <c r="BQ625" s="436">
        <f t="shared" si="2166"/>
        <v>-0.47916562269281782</v>
      </c>
      <c r="BR625" s="436">
        <f t="shared" si="2166"/>
        <v>-0.47916562269281782</v>
      </c>
      <c r="BS625" s="436">
        <f t="shared" si="2166"/>
        <v>0.67847727782944744</v>
      </c>
      <c r="BT625" s="436">
        <f t="shared" si="2166"/>
        <v>0.67847727782944744</v>
      </c>
      <c r="BU625" s="436">
        <f t="shared" ref="BU625:CD625" si="2167">BU538/BQ538-1</f>
        <v>0.67847727782944744</v>
      </c>
      <c r="BV625" s="436">
        <f t="shared" si="2167"/>
        <v>0.67847727782944744</v>
      </c>
      <c r="BW625" s="436">
        <f t="shared" si="2167"/>
        <v>4.1347737529759954E-3</v>
      </c>
      <c r="BX625" s="436">
        <f t="shared" si="2167"/>
        <v>4.1347737529759954E-3</v>
      </c>
      <c r="BY625" s="436">
        <f t="shared" si="2167"/>
        <v>4.1347737529759954E-3</v>
      </c>
      <c r="BZ625" s="436">
        <f t="shared" si="2167"/>
        <v>4.1347737529759954E-3</v>
      </c>
      <c r="CA625" s="436">
        <f t="shared" si="2167"/>
        <v>-0.92847601468993202</v>
      </c>
      <c r="CB625" s="436">
        <f t="shared" si="2167"/>
        <v>-0.92847601468993202</v>
      </c>
      <c r="CC625" s="436">
        <f t="shared" si="2167"/>
        <v>-0.92847601468993202</v>
      </c>
      <c r="CD625" s="436">
        <f t="shared" si="2167"/>
        <v>-0.92847601468993202</v>
      </c>
    </row>
    <row r="626" spans="1:82" s="5" customFormat="1" x14ac:dyDescent="0.35">
      <c r="A626" s="424"/>
      <c r="B626" s="466" t="s">
        <v>650</v>
      </c>
      <c r="C626" s="317"/>
      <c r="D626" s="317"/>
      <c r="E626" s="317"/>
      <c r="F626" s="317"/>
      <c r="G626" s="438">
        <f t="shared" ref="G626:H626" si="2168">G538/F538-1</f>
        <v>-0.14583333333333337</v>
      </c>
      <c r="H626" s="438">
        <f t="shared" si="2168"/>
        <v>-6.0975609756097615E-2</v>
      </c>
      <c r="I626" s="438">
        <f t="shared" ref="I626:BT626" si="2169">I538/H538-1</f>
        <v>-0.11688311688311692</v>
      </c>
      <c r="J626" s="438">
        <f t="shared" si="2169"/>
        <v>8.8235294117646967E-2</v>
      </c>
      <c r="K626" s="438">
        <f t="shared" si="2169"/>
        <v>-5.4054054054054057E-2</v>
      </c>
      <c r="L626" s="438">
        <f t="shared" si="2169"/>
        <v>7.1428571428571397E-2</v>
      </c>
      <c r="M626" s="438">
        <f t="shared" si="2169"/>
        <v>-7.999999999999996E-2</v>
      </c>
      <c r="N626" s="438">
        <f t="shared" si="2169"/>
        <v>0.21739130434782616</v>
      </c>
      <c r="O626" s="438">
        <f t="shared" si="2169"/>
        <v>-5.9523809523809534E-2</v>
      </c>
      <c r="P626" s="438">
        <f t="shared" si="2169"/>
        <v>-6.3291139240506333E-2</v>
      </c>
      <c r="Q626" s="438">
        <f t="shared" si="2169"/>
        <v>1.3513513513513598E-2</v>
      </c>
      <c r="R626" s="438">
        <f t="shared" si="2169"/>
        <v>4.0000000000000036E-2</v>
      </c>
      <c r="S626" s="438">
        <f t="shared" si="2169"/>
        <v>-6.4102564102564097E-2</v>
      </c>
      <c r="T626" s="438">
        <f t="shared" si="2169"/>
        <v>4.1095890410958846E-2</v>
      </c>
      <c r="U626" s="438">
        <f t="shared" si="2169"/>
        <v>-0.15789473684210531</v>
      </c>
      <c r="V626" s="438">
        <f t="shared" si="2169"/>
        <v>0.421875</v>
      </c>
      <c r="W626" s="438">
        <f t="shared" si="2169"/>
        <v>-0.21978021978021978</v>
      </c>
      <c r="X626" s="438">
        <f t="shared" si="2169"/>
        <v>-5.633802816901412E-2</v>
      </c>
      <c r="Y626" s="438">
        <f t="shared" si="2169"/>
        <v>-0.16417910447761197</v>
      </c>
      <c r="Z626" s="438">
        <f t="shared" si="2169"/>
        <v>7.1428571428571397E-2</v>
      </c>
      <c r="AA626" s="438">
        <f t="shared" si="2169"/>
        <v>0.10000000000000009</v>
      </c>
      <c r="AB626" s="438">
        <f t="shared" si="2169"/>
        <v>-0.16666666666666663</v>
      </c>
      <c r="AC626" s="438">
        <f t="shared" si="2169"/>
        <v>-0.27272727272727271</v>
      </c>
      <c r="AD626" s="438">
        <f t="shared" si="2169"/>
        <v>0.63157894736842124</v>
      </c>
      <c r="AE626" s="438">
        <f t="shared" si="2169"/>
        <v>5.9046778573580871E-2</v>
      </c>
      <c r="AF626" s="438">
        <f t="shared" si="2169"/>
        <v>-0.11940298507462677</v>
      </c>
      <c r="AG626" s="438">
        <f t="shared" si="2169"/>
        <v>-0.13559322033898302</v>
      </c>
      <c r="AH626" s="438">
        <f t="shared" si="2169"/>
        <v>0.27966976264189869</v>
      </c>
      <c r="AI626" s="438">
        <f t="shared" si="2169"/>
        <v>-0.1350666034026522</v>
      </c>
      <c r="AJ626" s="438">
        <f t="shared" si="2169"/>
        <v>-0.11940298507462688</v>
      </c>
      <c r="AK626" s="438">
        <f t="shared" si="2169"/>
        <v>-0.13559322033898302</v>
      </c>
      <c r="AL626" s="438">
        <f t="shared" si="2169"/>
        <v>0.27966976264189869</v>
      </c>
      <c r="AM626" s="438">
        <f t="shared" si="2169"/>
        <v>0.33907069586833627</v>
      </c>
      <c r="AN626" s="438">
        <f t="shared" si="2169"/>
        <v>-0.11940298507462677</v>
      </c>
      <c r="AO626" s="438">
        <f t="shared" si="2169"/>
        <v>-0.13559322033898313</v>
      </c>
      <c r="AP626" s="438">
        <f t="shared" si="2169"/>
        <v>0.27966976264189869</v>
      </c>
      <c r="AQ626" s="438">
        <f t="shared" si="2169"/>
        <v>0.36913244149325597</v>
      </c>
      <c r="AR626" s="438">
        <f t="shared" si="2169"/>
        <v>-0.11940298507462688</v>
      </c>
      <c r="AS626" s="438">
        <f t="shared" si="2169"/>
        <v>-0.13559322033898302</v>
      </c>
      <c r="AT626" s="438">
        <f t="shared" si="2169"/>
        <v>0.27966976264189891</v>
      </c>
      <c r="AU626" s="438">
        <f t="shared" si="2169"/>
        <v>0.10946507009320072</v>
      </c>
      <c r="AV626" s="438">
        <f t="shared" si="2169"/>
        <v>-0.11940298507462677</v>
      </c>
      <c r="AW626" s="438">
        <f t="shared" si="2169"/>
        <v>-0.13559322033898302</v>
      </c>
      <c r="AX626" s="438">
        <f t="shared" si="2169"/>
        <v>0.27966976264189869</v>
      </c>
      <c r="AY626" s="438">
        <f t="shared" si="2169"/>
        <v>2.8708481499093219E-2</v>
      </c>
      <c r="AZ626" s="438">
        <f t="shared" si="2169"/>
        <v>-0.11940298507462688</v>
      </c>
      <c r="BA626" s="438">
        <f t="shared" si="2169"/>
        <v>-0.13559322033898302</v>
      </c>
      <c r="BB626" s="438">
        <f t="shared" si="2169"/>
        <v>0.27966976264189869</v>
      </c>
      <c r="BC626" s="438">
        <f t="shared" si="2169"/>
        <v>-6.5870595179723157E-2</v>
      </c>
      <c r="BD626" s="438">
        <f t="shared" si="2169"/>
        <v>-0.11940298507462688</v>
      </c>
      <c r="BE626" s="438">
        <f t="shared" si="2169"/>
        <v>-0.13559322033898302</v>
      </c>
      <c r="BF626" s="438">
        <f t="shared" si="2169"/>
        <v>0.27966976264189891</v>
      </c>
      <c r="BG626" s="438">
        <f t="shared" si="2169"/>
        <v>0.18636026655128357</v>
      </c>
      <c r="BH626" s="438">
        <f t="shared" si="2169"/>
        <v>-0.11940298507462688</v>
      </c>
      <c r="BI626" s="438">
        <f t="shared" si="2169"/>
        <v>-0.13559322033898302</v>
      </c>
      <c r="BJ626" s="438">
        <f t="shared" si="2169"/>
        <v>0.27966976264189891</v>
      </c>
      <c r="BK626" s="438">
        <f t="shared" si="2169"/>
        <v>-0.26318725921269215</v>
      </c>
      <c r="BL626" s="438">
        <f t="shared" si="2169"/>
        <v>-0.11940298507462677</v>
      </c>
      <c r="BM626" s="438">
        <f t="shared" si="2169"/>
        <v>-0.13559322033898302</v>
      </c>
      <c r="BN626" s="438">
        <f t="shared" si="2169"/>
        <v>0.27966976264189869</v>
      </c>
      <c r="BO626" s="438">
        <f t="shared" si="2169"/>
        <v>-0.46530470781286859</v>
      </c>
      <c r="BP626" s="438">
        <f t="shared" si="2169"/>
        <v>-0.11940298507462699</v>
      </c>
      <c r="BQ626" s="438">
        <f t="shared" si="2169"/>
        <v>-0.13559322033898302</v>
      </c>
      <c r="BR626" s="438">
        <f t="shared" si="2169"/>
        <v>0.27966976264189869</v>
      </c>
      <c r="BS626" s="438">
        <f t="shared" si="2169"/>
        <v>0.72314643119103783</v>
      </c>
      <c r="BT626" s="438">
        <f t="shared" si="2169"/>
        <v>-0.11940298507462688</v>
      </c>
      <c r="BU626" s="438">
        <f t="shared" ref="BU626:CD626" si="2170">BU538/BT538-1</f>
        <v>-0.13559322033898302</v>
      </c>
      <c r="BV626" s="438">
        <f t="shared" si="2170"/>
        <v>0.27966976264189869</v>
      </c>
      <c r="BW626" s="438">
        <f t="shared" si="2170"/>
        <v>3.085771531253112E-2</v>
      </c>
      <c r="BX626" s="438">
        <f t="shared" si="2170"/>
        <v>-0.11940298507462688</v>
      </c>
      <c r="BY626" s="438">
        <f t="shared" si="2170"/>
        <v>-0.13559322033898302</v>
      </c>
      <c r="BZ626" s="438">
        <f t="shared" si="2170"/>
        <v>0.27966976264189891</v>
      </c>
      <c r="CA626" s="438">
        <f t="shared" si="2170"/>
        <v>-0.92657255379055126</v>
      </c>
      <c r="CB626" s="438">
        <f t="shared" si="2170"/>
        <v>-0.11940298507462688</v>
      </c>
      <c r="CC626" s="438">
        <f t="shared" si="2170"/>
        <v>-0.13559322033898302</v>
      </c>
      <c r="CD626" s="438">
        <f t="shared" si="2170"/>
        <v>0.27966976264189891</v>
      </c>
    </row>
    <row r="627" spans="1:82" s="5" customFormat="1" x14ac:dyDescent="0.35">
      <c r="B627" s="254"/>
      <c r="C627" s="317"/>
      <c r="D627" s="317"/>
      <c r="E627" s="317"/>
      <c r="F627" s="317"/>
      <c r="G627" s="317"/>
      <c r="H627" s="317"/>
      <c r="I627" s="317"/>
      <c r="J627" s="317"/>
      <c r="K627" s="317"/>
      <c r="L627" s="317"/>
      <c r="M627" s="317"/>
      <c r="N627" s="317"/>
      <c r="O627" s="317"/>
      <c r="P627" s="317"/>
      <c r="Q627" s="317"/>
      <c r="R627" s="317"/>
      <c r="S627" s="317"/>
      <c r="T627" s="317"/>
      <c r="U627" s="317"/>
      <c r="V627" s="317"/>
      <c r="W627" s="317"/>
      <c r="X627" s="317"/>
      <c r="Y627" s="317"/>
      <c r="Z627" s="317"/>
      <c r="AA627" s="317"/>
      <c r="AB627" s="317"/>
      <c r="AC627" s="317"/>
      <c r="AD627" s="481"/>
      <c r="AE627" s="476"/>
      <c r="AF627" s="476"/>
      <c r="AG627" s="476"/>
      <c r="AH627" s="476"/>
      <c r="AI627" s="476"/>
      <c r="AJ627" s="476"/>
      <c r="AK627" s="171"/>
      <c r="AL627" s="171"/>
      <c r="AM627" s="9"/>
      <c r="AN627" s="171"/>
      <c r="AO627" s="171"/>
    </row>
    <row r="628" spans="1:82" s="5" customFormat="1" x14ac:dyDescent="0.35">
      <c r="A628" s="5" t="s">
        <v>354</v>
      </c>
      <c r="B628" s="70" t="s">
        <v>420</v>
      </c>
      <c r="C628" s="588">
        <f t="shared" ref="C628:AH628" si="2171">C547</f>
        <v>116800</v>
      </c>
      <c r="D628" s="588">
        <f t="shared" si="2171"/>
        <v>101100</v>
      </c>
      <c r="E628" s="588">
        <f t="shared" si="2171"/>
        <v>105500</v>
      </c>
      <c r="F628" s="588">
        <f t="shared" si="2171"/>
        <v>115300</v>
      </c>
      <c r="G628" s="588">
        <f t="shared" si="2171"/>
        <v>101000</v>
      </c>
      <c r="H628" s="588">
        <f t="shared" si="2171"/>
        <v>91600</v>
      </c>
      <c r="I628" s="588">
        <f t="shared" si="2171"/>
        <v>76500</v>
      </c>
      <c r="J628" s="588">
        <f t="shared" si="2171"/>
        <v>81500</v>
      </c>
      <c r="K628" s="588">
        <f t="shared" si="2171"/>
        <v>82800</v>
      </c>
      <c r="L628" s="588">
        <f t="shared" si="2171"/>
        <v>94400</v>
      </c>
      <c r="M628" s="588">
        <f t="shared" si="2171"/>
        <v>92200</v>
      </c>
      <c r="N628" s="588">
        <f t="shared" si="2171"/>
        <v>100200</v>
      </c>
      <c r="O628" s="588">
        <f t="shared" si="2171"/>
        <v>98400</v>
      </c>
      <c r="P628" s="588">
        <f t="shared" si="2171"/>
        <v>90800</v>
      </c>
      <c r="Q628" s="588">
        <f t="shared" si="2171"/>
        <v>97100</v>
      </c>
      <c r="R628" s="588">
        <f t="shared" si="2171"/>
        <v>99300</v>
      </c>
      <c r="S628" s="588">
        <f t="shared" si="2171"/>
        <v>97800</v>
      </c>
      <c r="T628" s="588">
        <f t="shared" si="2171"/>
        <v>98300</v>
      </c>
      <c r="U628" s="588">
        <f t="shared" si="2171"/>
        <v>77100</v>
      </c>
      <c r="V628" s="588">
        <f t="shared" si="2171"/>
        <v>112800</v>
      </c>
      <c r="W628" s="588">
        <f t="shared" si="2171"/>
        <v>92500</v>
      </c>
      <c r="X628" s="588">
        <f t="shared" si="2171"/>
        <v>87600</v>
      </c>
      <c r="Y628" s="588">
        <f t="shared" si="2171"/>
        <v>83800</v>
      </c>
      <c r="Z628" s="588">
        <f t="shared" si="2171"/>
        <v>88600</v>
      </c>
      <c r="AA628" s="588">
        <f t="shared" si="2171"/>
        <v>106000</v>
      </c>
      <c r="AB628" s="588">
        <f t="shared" si="2171"/>
        <v>94500</v>
      </c>
      <c r="AC628" s="588">
        <f t="shared" si="2171"/>
        <v>76200</v>
      </c>
      <c r="AD628" s="588">
        <f t="shared" si="2171"/>
        <v>122433.68421052633</v>
      </c>
      <c r="AE628" s="588">
        <f t="shared" si="2171"/>
        <v>130889.82093607429</v>
      </c>
      <c r="AF628" s="588">
        <f t="shared" si="2171"/>
        <v>115261.18560042363</v>
      </c>
      <c r="AG628" s="588">
        <f t="shared" si="2171"/>
        <v>99632.550264772988</v>
      </c>
      <c r="AH628" s="588">
        <f t="shared" si="2171"/>
        <v>127496.76194872908</v>
      </c>
      <c r="AI628" s="588">
        <f t="shared" ref="AI628:BN628" si="2172">AI547</f>
        <v>107728.57221377363</v>
      </c>
      <c r="AJ628" s="588">
        <f t="shared" si="2172"/>
        <v>94865.459113621546</v>
      </c>
      <c r="AK628" s="588">
        <f t="shared" si="2172"/>
        <v>82002.346013469491</v>
      </c>
      <c r="AL628" s="588">
        <f t="shared" si="2172"/>
        <v>104935.92265913534</v>
      </c>
      <c r="AM628" s="588">
        <f t="shared" si="2172"/>
        <v>132047.6443735607</v>
      </c>
      <c r="AN628" s="588">
        <f t="shared" si="2172"/>
        <v>116280.76146328483</v>
      </c>
      <c r="AO628" s="588">
        <f t="shared" si="2172"/>
        <v>100513.87855300891</v>
      </c>
      <c r="AP628" s="588">
        <f t="shared" si="2172"/>
        <v>128624.57111014554</v>
      </c>
      <c r="AQ628" s="588">
        <f t="shared" si="2172"/>
        <v>172001.56231805342</v>
      </c>
      <c r="AR628" s="588">
        <f t="shared" si="2172"/>
        <v>151464.06233977841</v>
      </c>
      <c r="AS628" s="588">
        <f t="shared" si="2172"/>
        <v>130926.56236150337</v>
      </c>
      <c r="AT628" s="588">
        <f t="shared" si="2172"/>
        <v>167542.76298066479</v>
      </c>
      <c r="AU628" s="588">
        <f t="shared" si="2172"/>
        <v>190316.44465946121</v>
      </c>
      <c r="AV628" s="588">
        <f t="shared" si="2172"/>
        <v>167592.09305833152</v>
      </c>
      <c r="AW628" s="588">
        <f t="shared" si="2172"/>
        <v>144867.74145720183</v>
      </c>
      <c r="AX628" s="588">
        <f t="shared" si="2172"/>
        <v>185382.8683250054</v>
      </c>
      <c r="AY628" s="588">
        <f t="shared" si="2172"/>
        <v>190704.92897056267</v>
      </c>
      <c r="AZ628" s="588">
        <f t="shared" si="2172"/>
        <v>167934.19118303282</v>
      </c>
      <c r="BA628" s="588">
        <f t="shared" si="2172"/>
        <v>145163.45339550293</v>
      </c>
      <c r="BB628" s="588">
        <f t="shared" si="2172"/>
        <v>185761.28195090155</v>
      </c>
      <c r="BC628" s="588">
        <f t="shared" si="2172"/>
        <v>173525.07574744732</v>
      </c>
      <c r="BD628" s="588">
        <f t="shared" si="2172"/>
        <v>152805.66371790136</v>
      </c>
      <c r="BE628" s="588">
        <f t="shared" si="2172"/>
        <v>132086.25168835541</v>
      </c>
      <c r="BF628" s="588">
        <f t="shared" si="2172"/>
        <v>169026.78234629589</v>
      </c>
      <c r="BG628" s="588">
        <f t="shared" si="2172"/>
        <v>200526.65855865736</v>
      </c>
      <c r="BH628" s="588">
        <f t="shared" si="2172"/>
        <v>176583.17693971322</v>
      </c>
      <c r="BI628" s="588">
        <f t="shared" si="2172"/>
        <v>152639.69532076904</v>
      </c>
      <c r="BJ628" s="588">
        <f t="shared" si="2172"/>
        <v>195328.40268086028</v>
      </c>
      <c r="BK628" s="588">
        <f t="shared" si="2172"/>
        <v>143920.4557328916</v>
      </c>
      <c r="BL628" s="588">
        <f t="shared" si="2172"/>
        <v>126735.92370508365</v>
      </c>
      <c r="BM628" s="588">
        <f t="shared" si="2172"/>
        <v>109551.39167727571</v>
      </c>
      <c r="BN628" s="588">
        <f t="shared" si="2172"/>
        <v>140189.60338474909</v>
      </c>
      <c r="BO628" s="588">
        <f t="shared" ref="BO628:CD628" si="2173">BO547</f>
        <v>74958.720943406472</v>
      </c>
      <c r="BP628" s="588">
        <f t="shared" si="2173"/>
        <v>66008.425905387776</v>
      </c>
      <c r="BQ628" s="588">
        <f t="shared" si="2173"/>
        <v>57058.130867369109</v>
      </c>
      <c r="BR628" s="588">
        <f t="shared" si="2173"/>
        <v>73015.564783836613</v>
      </c>
      <c r="BS628" s="588">
        <f t="shared" si="2173"/>
        <v>125816.50987866608</v>
      </c>
      <c r="BT628" s="588">
        <f t="shared" si="2173"/>
        <v>110793.64302748207</v>
      </c>
      <c r="BU628" s="588">
        <f t="shared" si="2173"/>
        <v>95770.776176298066</v>
      </c>
      <c r="BV628" s="588">
        <f t="shared" si="2173"/>
        <v>122554.96641755375</v>
      </c>
      <c r="BW628" s="588">
        <f t="shared" si="2173"/>
        <v>126336.73268140343</v>
      </c>
      <c r="BX628" s="588">
        <f t="shared" si="2173"/>
        <v>111251.7496746687</v>
      </c>
      <c r="BY628" s="588">
        <f t="shared" si="2173"/>
        <v>96166.76666793396</v>
      </c>
      <c r="BZ628" s="588">
        <f t="shared" si="2173"/>
        <v>123061.70347599391</v>
      </c>
      <c r="CA628" s="588">
        <f t="shared" si="2173"/>
        <v>9036.1066124266781</v>
      </c>
      <c r="CB628" s="588">
        <f t="shared" si="2173"/>
        <v>7957.1685094503582</v>
      </c>
      <c r="CC628" s="588">
        <f t="shared" si="2173"/>
        <v>6878.2304064740392</v>
      </c>
      <c r="CD628" s="588">
        <f t="shared" si="2173"/>
        <v>8801.8634716489232</v>
      </c>
    </row>
    <row r="629" spans="1:82" s="5" customFormat="1" x14ac:dyDescent="0.35">
      <c r="B629" s="463" t="s">
        <v>410</v>
      </c>
      <c r="C629" s="317"/>
      <c r="D629" s="317"/>
      <c r="E629" s="317"/>
      <c r="F629" s="317"/>
      <c r="G629" s="473">
        <f>G628/C628-1</f>
        <v>-0.13527397260273977</v>
      </c>
      <c r="H629" s="473">
        <f t="shared" ref="H629:AC629" si="2174">H628/D628-1</f>
        <v>-9.3966369930761573E-2</v>
      </c>
      <c r="I629" s="473">
        <f t="shared" si="2174"/>
        <v>-0.27488151658767768</v>
      </c>
      <c r="J629" s="473">
        <f t="shared" si="2174"/>
        <v>-0.29314830875975717</v>
      </c>
      <c r="K629" s="473">
        <f t="shared" si="2174"/>
        <v>-0.18019801980198025</v>
      </c>
      <c r="L629" s="473">
        <f t="shared" si="2174"/>
        <v>3.0567685589519611E-2</v>
      </c>
      <c r="M629" s="473">
        <f t="shared" si="2174"/>
        <v>0.20522875816993458</v>
      </c>
      <c r="N629" s="473">
        <f t="shared" si="2174"/>
        <v>0.2294478527607362</v>
      </c>
      <c r="O629" s="473">
        <f t="shared" si="2174"/>
        <v>0.18840579710144922</v>
      </c>
      <c r="P629" s="473">
        <f t="shared" si="2174"/>
        <v>-3.8135593220338992E-2</v>
      </c>
      <c r="Q629" s="473">
        <f t="shared" si="2174"/>
        <v>5.3145336225596473E-2</v>
      </c>
      <c r="R629" s="473">
        <f t="shared" si="2174"/>
        <v>-8.9820359281437279E-3</v>
      </c>
      <c r="S629" s="473">
        <f t="shared" si="2174"/>
        <v>-6.0975609756097615E-3</v>
      </c>
      <c r="T629" s="473">
        <f t="shared" si="2174"/>
        <v>8.2599118942731309E-2</v>
      </c>
      <c r="U629" s="473">
        <f t="shared" si="2174"/>
        <v>-0.20597322348094749</v>
      </c>
      <c r="V629" s="473">
        <f t="shared" si="2174"/>
        <v>0.13595166163142003</v>
      </c>
      <c r="W629" s="473">
        <f t="shared" si="2174"/>
        <v>-5.4192229038854789E-2</v>
      </c>
      <c r="X629" s="473">
        <f t="shared" si="2174"/>
        <v>-0.10885045778229907</v>
      </c>
      <c r="Y629" s="473">
        <f t="shared" si="2174"/>
        <v>8.6900129701686035E-2</v>
      </c>
      <c r="Z629" s="473">
        <f t="shared" si="2174"/>
        <v>-0.21453900709219853</v>
      </c>
      <c r="AA629" s="473">
        <f t="shared" si="2174"/>
        <v>0.14594594594594601</v>
      </c>
      <c r="AB629" s="473">
        <f t="shared" si="2174"/>
        <v>7.8767123287671215E-2</v>
      </c>
      <c r="AC629" s="473">
        <f t="shared" si="2174"/>
        <v>-9.0692124105011929E-2</v>
      </c>
      <c r="AD629" s="473">
        <f t="shared" ref="AD629" si="2175">AD628/Z628-1</f>
        <v>0.38187002494950706</v>
      </c>
      <c r="AE629" s="473">
        <f t="shared" ref="AE629" si="2176">AE628/AA628-1</f>
        <v>0.23480963147239908</v>
      </c>
      <c r="AF629" s="473">
        <f t="shared" ref="AF629" si="2177">AF628/AB628-1</f>
        <v>0.2196950857187685</v>
      </c>
      <c r="AG629" s="473">
        <f t="shared" ref="AG629" si="2178">AG628/AC628-1</f>
        <v>0.30751378300227028</v>
      </c>
      <c r="AH629" s="473">
        <f t="shared" ref="AH629" si="2179">AH628/AD628-1</f>
        <v>4.1353633772032161E-2</v>
      </c>
      <c r="AI629" s="473">
        <f t="shared" ref="AI629" si="2180">AI628/AE628-1</f>
        <v>-0.17695225309852369</v>
      </c>
      <c r="AJ629" s="473">
        <f t="shared" ref="AJ629" si="2181">AJ628/AF628-1</f>
        <v>-0.1769522530985238</v>
      </c>
      <c r="AK629" s="473">
        <f t="shared" ref="AK629" si="2182">AK628/AG628-1</f>
        <v>-0.17695225309852369</v>
      </c>
      <c r="AL629" s="473">
        <f t="shared" ref="AL629" si="2183">AL628/AH628-1</f>
        <v>-0.1769522530985238</v>
      </c>
      <c r="AM629" s="473">
        <f t="shared" ref="AM629" si="2184">AM628/AI628-1</f>
        <v>0.22574393830755479</v>
      </c>
      <c r="AN629" s="473">
        <f t="shared" ref="AN629" si="2185">AN628/AJ628-1</f>
        <v>0.22574393830755524</v>
      </c>
      <c r="AO629" s="473">
        <f t="shared" ref="AO629" si="2186">AO628/AK628-1</f>
        <v>0.22574393830755479</v>
      </c>
      <c r="AP629" s="473">
        <f t="shared" ref="AP629" si="2187">AP628/AL628-1</f>
        <v>0.22574393830755501</v>
      </c>
      <c r="AQ629" s="473">
        <f t="shared" ref="AQ629" si="2188">AQ628/AM628-1</f>
        <v>0.30257198554382159</v>
      </c>
      <c r="AR629" s="473">
        <f t="shared" ref="AR629" si="2189">AR628/AN628-1</f>
        <v>0.30257198554382159</v>
      </c>
      <c r="AS629" s="473">
        <f t="shared" ref="AS629" si="2190">AS628/AO628-1</f>
        <v>0.30257198554382181</v>
      </c>
      <c r="AT629" s="473">
        <f t="shared" ref="AT629" si="2191">AT628/AP628-1</f>
        <v>0.30257198554382203</v>
      </c>
      <c r="AU629" s="473">
        <f t="shared" ref="AU629" si="2192">AU628/AQ628-1</f>
        <v>0.10648090688584078</v>
      </c>
      <c r="AV629" s="473">
        <f t="shared" ref="AV629" si="2193">AV628/AR628-1</f>
        <v>0.10648090688584078</v>
      </c>
      <c r="AW629" s="473">
        <f t="shared" ref="AW629" si="2194">AW628/AS628-1</f>
        <v>0.10648090688584078</v>
      </c>
      <c r="AX629" s="473">
        <f t="shared" ref="AX629" si="2195">AX628/AT628-1</f>
        <v>0.10648090688584055</v>
      </c>
      <c r="AY629" s="473">
        <f t="shared" ref="AY629" si="2196">AY628/AU628-1</f>
        <v>2.0412545631387502E-3</v>
      </c>
      <c r="AZ629" s="473">
        <f t="shared" ref="AZ629" si="2197">AZ628/AV628-1</f>
        <v>2.0412545631387502E-3</v>
      </c>
      <c r="BA629" s="473">
        <f t="shared" ref="BA629" si="2198">BA628/AW628-1</f>
        <v>2.0412545631385282E-3</v>
      </c>
      <c r="BB629" s="473">
        <f t="shared" ref="BB629" si="2199">BB628/AX628-1</f>
        <v>2.0412545631387502E-3</v>
      </c>
      <c r="BC629" s="473">
        <f t="shared" ref="BC629" si="2200">BC628/AY628-1</f>
        <v>-9.0086047150712334E-2</v>
      </c>
      <c r="BD629" s="473">
        <f t="shared" ref="BD629" si="2201">BD628/AZ628-1</f>
        <v>-9.0086047150712445E-2</v>
      </c>
      <c r="BE629" s="473">
        <f t="shared" ref="BE629" si="2202">BE628/BA628-1</f>
        <v>-9.0086047150712445E-2</v>
      </c>
      <c r="BF629" s="473">
        <f t="shared" ref="BF629" si="2203">BF628/BB628-1</f>
        <v>-9.0086047150712223E-2</v>
      </c>
      <c r="BG629" s="473">
        <f t="shared" ref="BG629" si="2204">BG628/BC628-1</f>
        <v>0.15560622979072392</v>
      </c>
      <c r="BH629" s="473">
        <f t="shared" ref="BH629" si="2205">BH628/BD628-1</f>
        <v>0.15560622979072392</v>
      </c>
      <c r="BI629" s="473">
        <f t="shared" ref="BI629" si="2206">BI628/BE628-1</f>
        <v>0.15560622979072392</v>
      </c>
      <c r="BJ629" s="473">
        <f t="shared" ref="BJ629" si="2207">BJ628/BF628-1</f>
        <v>0.15560622979072392</v>
      </c>
      <c r="BK629" s="473">
        <f t="shared" ref="BK629" si="2208">BK628/BG628-1</f>
        <v>-0.28228766804692706</v>
      </c>
      <c r="BL629" s="473">
        <f t="shared" ref="BL629" si="2209">BL628/BH628-1</f>
        <v>-0.28228766804692718</v>
      </c>
      <c r="BM629" s="473">
        <f t="shared" ref="BM629" si="2210">BM628/BI628-1</f>
        <v>-0.28228766804692706</v>
      </c>
      <c r="BN629" s="473">
        <f t="shared" ref="BN629" si="2211">BN628/BJ628-1</f>
        <v>-0.28228766804692706</v>
      </c>
      <c r="BO629" s="473">
        <f t="shared" ref="BO629" si="2212">BO628/BK628-1</f>
        <v>-0.47916562269281782</v>
      </c>
      <c r="BP629" s="473">
        <f t="shared" ref="BP629" si="2213">BP628/BL628-1</f>
        <v>-0.47916562269281793</v>
      </c>
      <c r="BQ629" s="473">
        <f t="shared" ref="BQ629" si="2214">BQ628/BM628-1</f>
        <v>-0.47916562269281782</v>
      </c>
      <c r="BR629" s="473">
        <f t="shared" ref="BR629" si="2215">BR628/BN628-1</f>
        <v>-0.47916562269281793</v>
      </c>
      <c r="BS629" s="473">
        <f t="shared" ref="BS629" si="2216">BS628/BO628-1</f>
        <v>0.67847727782944744</v>
      </c>
      <c r="BT629" s="473">
        <f t="shared" ref="BT629" si="2217">BT628/BP628-1</f>
        <v>0.67847727782944767</v>
      </c>
      <c r="BU629" s="473">
        <f t="shared" ref="BU629" si="2218">BU628/BQ628-1</f>
        <v>0.67847727782944744</v>
      </c>
      <c r="BV629" s="473">
        <f t="shared" ref="BV629" si="2219">BV628/BR628-1</f>
        <v>0.67847727782944744</v>
      </c>
      <c r="BW629" s="473">
        <f t="shared" ref="BW629" si="2220">BW628/BS628-1</f>
        <v>4.1347737529759954E-3</v>
      </c>
      <c r="BX629" s="473">
        <f t="shared" ref="BX629" si="2221">BX628/BT628-1</f>
        <v>4.1347737529759954E-3</v>
      </c>
      <c r="BY629" s="473">
        <f t="shared" ref="BY629" si="2222">BY628/BU628-1</f>
        <v>4.1347737529759954E-3</v>
      </c>
      <c r="BZ629" s="473">
        <f t="shared" ref="BZ629" si="2223">BZ628/BV628-1</f>
        <v>4.1347737529759954E-3</v>
      </c>
      <c r="CA629" s="473">
        <f t="shared" ref="CA629" si="2224">CA628/BW628-1</f>
        <v>-0.92847601468993202</v>
      </c>
      <c r="CB629" s="473">
        <f t="shared" ref="CB629" si="2225">CB628/BX628-1</f>
        <v>-0.92847601468993202</v>
      </c>
      <c r="CC629" s="473">
        <f t="shared" ref="CC629" si="2226">CC628/BY628-1</f>
        <v>-0.92847601468993202</v>
      </c>
      <c r="CD629" s="473">
        <f t="shared" ref="CD629" si="2227">CD628/BZ628-1</f>
        <v>-0.92847601468993202</v>
      </c>
    </row>
    <row r="630" spans="1:82" s="5" customFormat="1" x14ac:dyDescent="0.35">
      <c r="B630" s="463" t="s">
        <v>411</v>
      </c>
      <c r="C630" s="317"/>
      <c r="D630" s="317"/>
      <c r="E630" s="317"/>
      <c r="F630" s="317"/>
      <c r="G630" s="473">
        <f>G628/F628-1</f>
        <v>-0.12402428447528191</v>
      </c>
      <c r="H630" s="473">
        <f t="shared" ref="H630:AC630" si="2228">H628/G628-1</f>
        <v>-9.3069306930693041E-2</v>
      </c>
      <c r="I630" s="473">
        <f t="shared" si="2228"/>
        <v>-0.16484716157205237</v>
      </c>
      <c r="J630" s="473">
        <f t="shared" si="2228"/>
        <v>6.5359477124182996E-2</v>
      </c>
      <c r="K630" s="473">
        <f t="shared" si="2228"/>
        <v>1.5950920245398681E-2</v>
      </c>
      <c r="L630" s="473">
        <f t="shared" si="2228"/>
        <v>0.14009661835748788</v>
      </c>
      <c r="M630" s="473">
        <f t="shared" si="2228"/>
        <v>-2.3305084745762761E-2</v>
      </c>
      <c r="N630" s="473">
        <f t="shared" si="2228"/>
        <v>8.6767895878524959E-2</v>
      </c>
      <c r="O630" s="473">
        <f t="shared" si="2228"/>
        <v>-1.7964071856287456E-2</v>
      </c>
      <c r="P630" s="473">
        <f t="shared" si="2228"/>
        <v>-7.7235772357723609E-2</v>
      </c>
      <c r="Q630" s="473">
        <f t="shared" si="2228"/>
        <v>6.9383259911894202E-2</v>
      </c>
      <c r="R630" s="473">
        <f t="shared" si="2228"/>
        <v>2.2657054582904124E-2</v>
      </c>
      <c r="S630" s="473">
        <f t="shared" si="2228"/>
        <v>-1.5105740181268867E-2</v>
      </c>
      <c r="T630" s="473">
        <f t="shared" si="2228"/>
        <v>5.1124744376278564E-3</v>
      </c>
      <c r="U630" s="473">
        <f t="shared" si="2228"/>
        <v>-0.21566632756866733</v>
      </c>
      <c r="V630" s="473">
        <f t="shared" si="2228"/>
        <v>0.46303501945525283</v>
      </c>
      <c r="W630" s="473">
        <f t="shared" si="2228"/>
        <v>-0.17996453900709219</v>
      </c>
      <c r="X630" s="473">
        <f t="shared" si="2228"/>
        <v>-5.2972972972972987E-2</v>
      </c>
      <c r="Y630" s="473">
        <f t="shared" si="2228"/>
        <v>-4.337899543378998E-2</v>
      </c>
      <c r="Z630" s="473">
        <f t="shared" si="2228"/>
        <v>5.7279236276849721E-2</v>
      </c>
      <c r="AA630" s="473">
        <f t="shared" si="2228"/>
        <v>0.19638826185101577</v>
      </c>
      <c r="AB630" s="473">
        <f t="shared" si="2228"/>
        <v>-0.10849056603773588</v>
      </c>
      <c r="AC630" s="473">
        <f t="shared" si="2228"/>
        <v>-0.19365079365079363</v>
      </c>
      <c r="AD630" s="473">
        <f t="shared" ref="AD630" si="2229">AD628/AC628-1</f>
        <v>0.60674126260533257</v>
      </c>
      <c r="AE630" s="473">
        <f t="shared" ref="AE630" si="2230">AE628/AD628-1</f>
        <v>6.9067077251449227E-2</v>
      </c>
      <c r="AF630" s="473">
        <f t="shared" ref="AF630" si="2231">AF628/AE628-1</f>
        <v>-0.11940298507462688</v>
      </c>
      <c r="AG630" s="473">
        <f t="shared" ref="AG630" si="2232">AG628/AF628-1</f>
        <v>-0.13559322033898291</v>
      </c>
      <c r="AH630" s="473">
        <f t="shared" ref="AH630" si="2233">AH628/AG628-1</f>
        <v>0.27966976264189869</v>
      </c>
      <c r="AI630" s="473">
        <f t="shared" ref="AI630" si="2234">AI628/AH628-1</f>
        <v>-0.15504856306001658</v>
      </c>
      <c r="AJ630" s="473">
        <f t="shared" ref="AJ630" si="2235">AJ628/AI628-1</f>
        <v>-0.11940298507462699</v>
      </c>
      <c r="AK630" s="473">
        <f t="shared" ref="AK630" si="2236">AK628/AJ628-1</f>
        <v>-0.1355932203389828</v>
      </c>
      <c r="AL630" s="473">
        <f t="shared" ref="AL630" si="2237">AL628/AK628-1</f>
        <v>0.27966976264189847</v>
      </c>
      <c r="AM630" s="473">
        <f t="shared" ref="AM630" si="2238">AM628/AL628-1</f>
        <v>0.25836454311735269</v>
      </c>
      <c r="AN630" s="473">
        <f t="shared" ref="AN630" si="2239">AN628/AM628-1</f>
        <v>-0.11940298507462666</v>
      </c>
      <c r="AO630" s="473">
        <f t="shared" ref="AO630" si="2240">AO628/AN628-1</f>
        <v>-0.13559322033898313</v>
      </c>
      <c r="AP630" s="473">
        <f t="shared" ref="AP630" si="2241">AP628/AO628-1</f>
        <v>0.27966976264189869</v>
      </c>
      <c r="AQ630" s="473">
        <f t="shared" ref="AQ630" si="2242">AQ628/AP628-1</f>
        <v>0.33723720773974586</v>
      </c>
      <c r="AR630" s="473">
        <f t="shared" ref="AR630" si="2243">AR628/AQ628-1</f>
        <v>-0.11940298507462677</v>
      </c>
      <c r="AS630" s="473">
        <f t="shared" ref="AS630" si="2244">AS628/AR628-1</f>
        <v>-0.13559322033898302</v>
      </c>
      <c r="AT630" s="473">
        <f t="shared" ref="AT630" si="2245">AT628/AS628-1</f>
        <v>0.27966976264189891</v>
      </c>
      <c r="AU630" s="473">
        <f t="shared" ref="AU630" si="2246">AU628/AT628-1</f>
        <v>0.13592757618199602</v>
      </c>
      <c r="AV630" s="473">
        <f t="shared" ref="AV630" si="2247">AV628/AU628-1</f>
        <v>-0.11940298507462688</v>
      </c>
      <c r="AW630" s="473">
        <f t="shared" ref="AW630" si="2248">AW628/AV628-1</f>
        <v>-0.13559322033898302</v>
      </c>
      <c r="AX630" s="473">
        <f t="shared" ref="AX630" si="2249">AX628/AW628-1</f>
        <v>0.27966976264189869</v>
      </c>
      <c r="AY630" s="473">
        <f t="shared" ref="AY630" si="2250">AY628/AX628-1</f>
        <v>2.8708481499093219E-2</v>
      </c>
      <c r="AZ630" s="473">
        <f t="shared" ref="AZ630" si="2251">AZ628/AY628-1</f>
        <v>-0.11940298507462677</v>
      </c>
      <c r="BA630" s="473">
        <f t="shared" ref="BA630" si="2252">BA628/AZ628-1</f>
        <v>-0.13559322033898313</v>
      </c>
      <c r="BB630" s="473">
        <f t="shared" ref="BB630" si="2253">BB628/BA628-1</f>
        <v>0.27966976264189869</v>
      </c>
      <c r="BC630" s="473">
        <f t="shared" ref="BC630" si="2254">BC628/BB628-1</f>
        <v>-6.5870595179723046E-2</v>
      </c>
      <c r="BD630" s="473">
        <f t="shared" ref="BD630" si="2255">BD628/BC628-1</f>
        <v>-0.11940298507462688</v>
      </c>
      <c r="BE630" s="473">
        <f t="shared" ref="BE630" si="2256">BE628/BD628-1</f>
        <v>-0.13559322033898313</v>
      </c>
      <c r="BF630" s="473">
        <f t="shared" ref="BF630" si="2257">BF628/BE628-1</f>
        <v>0.27966976264189891</v>
      </c>
      <c r="BG630" s="473">
        <f t="shared" ref="BG630" si="2258">BG628/BF628-1</f>
        <v>0.18636026655128335</v>
      </c>
      <c r="BH630" s="473">
        <f t="shared" ref="BH630" si="2259">BH628/BG628-1</f>
        <v>-0.11940298507462677</v>
      </c>
      <c r="BI630" s="473">
        <f t="shared" ref="BI630" si="2260">BI628/BH628-1</f>
        <v>-0.13559322033898313</v>
      </c>
      <c r="BJ630" s="473">
        <f t="shared" ref="BJ630" si="2261">BJ628/BI628-1</f>
        <v>0.27966976264189891</v>
      </c>
      <c r="BK630" s="473">
        <f t="shared" ref="BK630" si="2262">BK628/BJ628-1</f>
        <v>-0.26318725921269215</v>
      </c>
      <c r="BL630" s="473">
        <f t="shared" ref="BL630" si="2263">BL628/BK628-1</f>
        <v>-0.11940298507462677</v>
      </c>
      <c r="BM630" s="473">
        <f t="shared" ref="BM630" si="2264">BM628/BL628-1</f>
        <v>-0.13559322033898302</v>
      </c>
      <c r="BN630" s="473">
        <f t="shared" ref="BN630" si="2265">BN628/BM628-1</f>
        <v>0.27966976264189869</v>
      </c>
      <c r="BO630" s="473">
        <f t="shared" ref="BO630" si="2266">BO628/BN628-1</f>
        <v>-0.4653047078128687</v>
      </c>
      <c r="BP630" s="473">
        <f t="shared" ref="BP630" si="2267">BP628/BO628-1</f>
        <v>-0.11940298507462699</v>
      </c>
      <c r="BQ630" s="473">
        <f t="shared" ref="BQ630" si="2268">BQ628/BP628-1</f>
        <v>-0.1355932203389828</v>
      </c>
      <c r="BR630" s="473">
        <f t="shared" ref="BR630" si="2269">BR628/BQ628-1</f>
        <v>0.27966976264189847</v>
      </c>
      <c r="BS630" s="473">
        <f t="shared" ref="BS630" si="2270">BS628/BR628-1</f>
        <v>0.72314643119103783</v>
      </c>
      <c r="BT630" s="473">
        <f t="shared" ref="BT630" si="2271">BT628/BS628-1</f>
        <v>-0.11940298507462688</v>
      </c>
      <c r="BU630" s="473">
        <f t="shared" ref="BU630" si="2272">BU628/BT628-1</f>
        <v>-0.13559322033898302</v>
      </c>
      <c r="BV630" s="473">
        <f t="shared" ref="BV630" si="2273">BV628/BU628-1</f>
        <v>0.27966976264189869</v>
      </c>
      <c r="BW630" s="473">
        <f t="shared" ref="BW630" si="2274">BW628/BV628-1</f>
        <v>3.085771531253112E-2</v>
      </c>
      <c r="BX630" s="473">
        <f t="shared" ref="BX630" si="2275">BX628/BW628-1</f>
        <v>-0.11940298507462688</v>
      </c>
      <c r="BY630" s="473">
        <f t="shared" ref="BY630" si="2276">BY628/BX628-1</f>
        <v>-0.13559322033898302</v>
      </c>
      <c r="BZ630" s="473">
        <f t="shared" ref="BZ630" si="2277">BZ628/BY628-1</f>
        <v>0.27966976264189869</v>
      </c>
      <c r="CA630" s="473">
        <f t="shared" ref="CA630" si="2278">CA628/BZ628-1</f>
        <v>-0.92657255379055126</v>
      </c>
      <c r="CB630" s="473">
        <f t="shared" ref="CB630" si="2279">CB628/CA628-1</f>
        <v>-0.11940298507462688</v>
      </c>
      <c r="CC630" s="473">
        <f t="shared" ref="CC630" si="2280">CC628/CB628-1</f>
        <v>-0.13559322033898291</v>
      </c>
      <c r="CD630" s="473">
        <f t="shared" ref="CD630" si="2281">CD628/CC628-1</f>
        <v>0.27966976264189847</v>
      </c>
    </row>
    <row r="631" spans="1:82" s="5" customFormat="1" x14ac:dyDescent="0.35">
      <c r="B631" s="463"/>
      <c r="C631" s="317"/>
      <c r="D631" s="317"/>
      <c r="E631" s="317"/>
      <c r="F631" s="317"/>
      <c r="G631" s="317"/>
      <c r="H631" s="317"/>
      <c r="I631" s="317"/>
      <c r="J631" s="317"/>
      <c r="K631" s="317"/>
      <c r="L631" s="317"/>
      <c r="M631" s="317"/>
      <c r="N631" s="317"/>
      <c r="O631" s="317"/>
      <c r="P631" s="317"/>
      <c r="Q631" s="317"/>
      <c r="R631" s="317"/>
      <c r="S631" s="317"/>
      <c r="T631" s="317"/>
      <c r="U631" s="317"/>
      <c r="V631" s="317"/>
      <c r="W631" s="317"/>
      <c r="X631" s="317"/>
      <c r="Y631" s="317"/>
      <c r="Z631" s="317"/>
      <c r="AA631" s="317"/>
      <c r="AB631" s="317"/>
      <c r="AC631" s="317"/>
      <c r="AD631" s="481"/>
      <c r="AE631" s="476"/>
      <c r="AF631" s="476"/>
      <c r="AG631" s="476"/>
      <c r="AH631" s="476"/>
      <c r="AI631" s="476"/>
      <c r="AJ631" s="476"/>
      <c r="AK631" s="171"/>
      <c r="AL631" s="171"/>
      <c r="AM631" s="9"/>
      <c r="AN631" s="171"/>
      <c r="AO631" s="171"/>
    </row>
    <row r="632" spans="1:82" s="5" customFormat="1" x14ac:dyDescent="0.35">
      <c r="A632" s="5" t="s">
        <v>354</v>
      </c>
      <c r="B632" s="70" t="s">
        <v>186</v>
      </c>
      <c r="C632" s="588">
        <f t="shared" ref="C632:AH632" si="2282">C563</f>
        <v>39200</v>
      </c>
      <c r="D632" s="588">
        <f t="shared" si="2282"/>
        <v>23000</v>
      </c>
      <c r="E632" s="588">
        <f t="shared" si="2282"/>
        <v>29300</v>
      </c>
      <c r="F632" s="588">
        <f t="shared" si="2282"/>
        <v>37800</v>
      </c>
      <c r="G632" s="588">
        <f t="shared" si="2282"/>
        <v>32000</v>
      </c>
      <c r="H632" s="588">
        <f t="shared" si="2282"/>
        <v>24400</v>
      </c>
      <c r="I632" s="588">
        <f t="shared" si="2282"/>
        <v>18200</v>
      </c>
      <c r="J632" s="588">
        <f t="shared" si="2282"/>
        <v>7300</v>
      </c>
      <c r="K632" s="588">
        <f t="shared" si="2282"/>
        <v>21700</v>
      </c>
      <c r="L632" s="588">
        <f t="shared" si="2282"/>
        <v>34500</v>
      </c>
      <c r="M632" s="588">
        <f t="shared" si="2282"/>
        <v>37400</v>
      </c>
      <c r="N632" s="588">
        <f t="shared" si="2282"/>
        <v>36100</v>
      </c>
      <c r="O632" s="588">
        <f t="shared" si="2282"/>
        <v>36000</v>
      </c>
      <c r="P632" s="588">
        <f t="shared" si="2282"/>
        <v>32600</v>
      </c>
      <c r="Q632" s="588">
        <f t="shared" si="2282"/>
        <v>39100</v>
      </c>
      <c r="R632" s="588">
        <f t="shared" si="2282"/>
        <v>39200</v>
      </c>
      <c r="S632" s="588">
        <f t="shared" si="2282"/>
        <v>38400</v>
      </c>
      <c r="T632" s="588">
        <f t="shared" si="2282"/>
        <v>31500</v>
      </c>
      <c r="U632" s="588">
        <f t="shared" si="2282"/>
        <v>17200</v>
      </c>
      <c r="V632" s="588">
        <f t="shared" si="2282"/>
        <v>32000</v>
      </c>
      <c r="W632" s="588">
        <f t="shared" si="2282"/>
        <v>28400</v>
      </c>
      <c r="X632" s="588">
        <f t="shared" si="2282"/>
        <v>23200</v>
      </c>
      <c r="Y632" s="588">
        <f t="shared" si="2282"/>
        <v>17100</v>
      </c>
      <c r="Z632" s="588">
        <f t="shared" si="2282"/>
        <v>20400</v>
      </c>
      <c r="AA632" s="588">
        <f t="shared" si="2282"/>
        <v>31100</v>
      </c>
      <c r="AB632" s="588">
        <f t="shared" si="2282"/>
        <v>29600</v>
      </c>
      <c r="AC632" s="588">
        <f t="shared" si="2282"/>
        <v>20200</v>
      </c>
      <c r="AD632" s="588">
        <f t="shared" si="2282"/>
        <v>53728.710526315816</v>
      </c>
      <c r="AE632" s="588">
        <f t="shared" si="2282"/>
        <v>57764.230978567255</v>
      </c>
      <c r="AF632" s="588">
        <f t="shared" si="2282"/>
        <v>50545.038488029917</v>
      </c>
      <c r="AG632" s="588">
        <f t="shared" si="2282"/>
        <v>43411.768565692648</v>
      </c>
      <c r="AH632" s="588">
        <f t="shared" si="2282"/>
        <v>55193.007404462929</v>
      </c>
      <c r="AI632" s="588">
        <f t="shared" ref="AI632:BN632" si="2283">AI563</f>
        <v>44877.950549037021</v>
      </c>
      <c r="AJ632" s="588">
        <f t="shared" si="2283"/>
        <v>39242.65894032966</v>
      </c>
      <c r="AK632" s="588">
        <f t="shared" si="2283"/>
        <v>33681.216812078383</v>
      </c>
      <c r="AL632" s="588">
        <f t="shared" si="2283"/>
        <v>42791.659283723995</v>
      </c>
      <c r="AM632" s="588">
        <f t="shared" si="2283"/>
        <v>48416.004561211783</v>
      </c>
      <c r="AN632" s="588">
        <f t="shared" si="2283"/>
        <v>42266.760229356049</v>
      </c>
      <c r="AO632" s="588">
        <f t="shared" si="2283"/>
        <v>36215.783074279767</v>
      </c>
      <c r="AP632" s="588">
        <f t="shared" si="2283"/>
        <v>45932.84088765613</v>
      </c>
      <c r="AQ632" s="588">
        <f t="shared" si="2283"/>
        <v>58219.552174780765</v>
      </c>
      <c r="AR632" s="588">
        <f t="shared" si="2283"/>
        <v>50766.983362982122</v>
      </c>
      <c r="AS632" s="588">
        <f t="shared" si="2283"/>
        <v>43448.108413101785</v>
      </c>
      <c r="AT632" s="588">
        <f t="shared" si="2283"/>
        <v>55039.51291823131</v>
      </c>
      <c r="AU632" s="588">
        <f t="shared" si="2283"/>
        <v>64873.92631214943</v>
      </c>
      <c r="AV632" s="588">
        <f t="shared" si="2283"/>
        <v>56575.4643209606</v>
      </c>
      <c r="AW632" s="588">
        <f t="shared" si="2283"/>
        <v>48424.397288829859</v>
      </c>
      <c r="AX632" s="588">
        <f t="shared" si="2283"/>
        <v>61350.158827972264</v>
      </c>
      <c r="AY632" s="588">
        <f t="shared" si="2283"/>
        <v>62473.461226437023</v>
      </c>
      <c r="AZ632" s="588">
        <f t="shared" si="2283"/>
        <v>54449.342229481612</v>
      </c>
      <c r="BA632" s="588">
        <f t="shared" si="2283"/>
        <v>46575.895207125533</v>
      </c>
      <c r="BB632" s="588">
        <f t="shared" si="2283"/>
        <v>58970.967178604464</v>
      </c>
      <c r="BC632" s="588">
        <f t="shared" si="2283"/>
        <v>54494.321665849799</v>
      </c>
      <c r="BD632" s="588">
        <f t="shared" si="2283"/>
        <v>47463.446355687571</v>
      </c>
      <c r="BE632" s="588">
        <f t="shared" si="2283"/>
        <v>40572.432181571217</v>
      </c>
      <c r="BF632" s="588">
        <f t="shared" si="2283"/>
        <v>51333.777321162313</v>
      </c>
      <c r="BG632" s="588">
        <f t="shared" si="2283"/>
        <v>60202.222221754171</v>
      </c>
      <c r="BH632" s="588">
        <f t="shared" si="2283"/>
        <v>52396.050781553917</v>
      </c>
      <c r="BI632" s="588">
        <f t="shared" si="2283"/>
        <v>44754.76055404947</v>
      </c>
      <c r="BJ632" s="588">
        <f t="shared" si="2283"/>
        <v>56581.028370967717</v>
      </c>
      <c r="BK632" s="588">
        <f t="shared" si="2283"/>
        <v>41178.468424865598</v>
      </c>
      <c r="BL632" s="588">
        <f t="shared" si="2283"/>
        <v>35809.26493748065</v>
      </c>
      <c r="BM632" s="588">
        <f t="shared" si="2283"/>
        <v>30560.783285182624</v>
      </c>
      <c r="BN632" s="588">
        <f t="shared" si="2283"/>
        <v>38602.300827239917</v>
      </c>
      <c r="BO632" s="588">
        <f t="shared" ref="BO632:CD632" si="2284">BO563</f>
        <v>20368.877257799133</v>
      </c>
      <c r="BP632" s="588">
        <f t="shared" si="2284"/>
        <v>17696.414243625302</v>
      </c>
      <c r="BQ632" s="588">
        <f t="shared" si="2284"/>
        <v>15088.094295782066</v>
      </c>
      <c r="BR632" s="588">
        <f t="shared" si="2284"/>
        <v>19039.239112513846</v>
      </c>
      <c r="BS632" s="588">
        <f t="shared" si="2284"/>
        <v>32342.351364574322</v>
      </c>
      <c r="BT632" s="588">
        <f t="shared" si="2284"/>
        <v>28069.012742510895</v>
      </c>
      <c r="BU632" s="588">
        <f t="shared" si="2284"/>
        <v>23905.506256701497</v>
      </c>
      <c r="BV632" s="588">
        <f t="shared" si="2284"/>
        <v>30131.334452846597</v>
      </c>
      <c r="BW632" s="588">
        <f t="shared" si="2284"/>
        <v>31061.1185933792</v>
      </c>
      <c r="BX632" s="588">
        <f t="shared" si="2284"/>
        <v>27352.328313572725</v>
      </c>
      <c r="BY632" s="588">
        <f t="shared" si="2284"/>
        <v>23643.538033766265</v>
      </c>
      <c r="BZ632" s="588">
        <f t="shared" si="2284"/>
        <v>30255.920703684373</v>
      </c>
      <c r="CA632" s="588">
        <f t="shared" si="2284"/>
        <v>2221.6149899871325</v>
      </c>
      <c r="CB632" s="588">
        <f t="shared" si="2284"/>
        <v>1956.3475284961323</v>
      </c>
      <c r="CC632" s="588">
        <f t="shared" si="2284"/>
        <v>1691.0800670051312</v>
      </c>
      <c r="CD632" s="588">
        <f t="shared" si="2284"/>
        <v>2164.0240279528998</v>
      </c>
    </row>
    <row r="633" spans="1:82" s="5" customFormat="1" x14ac:dyDescent="0.35">
      <c r="B633" s="463" t="s">
        <v>410</v>
      </c>
      <c r="C633" s="436"/>
      <c r="D633" s="436"/>
      <c r="E633" s="436"/>
      <c r="F633" s="436"/>
      <c r="G633" s="436">
        <f>G632/D632-1</f>
        <v>0.39130434782608692</v>
      </c>
      <c r="H633" s="436">
        <f t="shared" ref="H633:AC633" si="2285">H632/E632-1</f>
        <v>-0.16723549488054612</v>
      </c>
      <c r="I633" s="436">
        <f t="shared" si="2285"/>
        <v>-0.5185185185185186</v>
      </c>
      <c r="J633" s="436">
        <f t="shared" si="2285"/>
        <v>-0.77187499999999998</v>
      </c>
      <c r="K633" s="436">
        <f t="shared" si="2285"/>
        <v>-0.11065573770491799</v>
      </c>
      <c r="L633" s="436">
        <f t="shared" si="2285"/>
        <v>0.89560439560439553</v>
      </c>
      <c r="M633" s="436">
        <f t="shared" si="2285"/>
        <v>4.1232876712328768</v>
      </c>
      <c r="N633" s="436">
        <f t="shared" si="2285"/>
        <v>0.66359447004608296</v>
      </c>
      <c r="O633" s="436">
        <f t="shared" si="2285"/>
        <v>4.3478260869565188E-2</v>
      </c>
      <c r="P633" s="436">
        <f t="shared" si="2285"/>
        <v>-0.12834224598930477</v>
      </c>
      <c r="Q633" s="436">
        <f t="shared" si="2285"/>
        <v>8.3102493074792338E-2</v>
      </c>
      <c r="R633" s="436">
        <f t="shared" si="2285"/>
        <v>8.8888888888888795E-2</v>
      </c>
      <c r="S633" s="436">
        <f t="shared" si="2285"/>
        <v>0.17791411042944794</v>
      </c>
      <c r="T633" s="436">
        <f t="shared" si="2285"/>
        <v>-0.19437340153452687</v>
      </c>
      <c r="U633" s="436">
        <f t="shared" si="2285"/>
        <v>-0.56122448979591844</v>
      </c>
      <c r="V633" s="436">
        <f t="shared" si="2285"/>
        <v>-0.16666666666666663</v>
      </c>
      <c r="W633" s="436">
        <f t="shared" si="2285"/>
        <v>-9.8412698412698396E-2</v>
      </c>
      <c r="X633" s="436">
        <f t="shared" si="2285"/>
        <v>0.34883720930232553</v>
      </c>
      <c r="Y633" s="436">
        <f t="shared" si="2285"/>
        <v>-0.46562499999999996</v>
      </c>
      <c r="Z633" s="436">
        <f t="shared" si="2285"/>
        <v>-0.28169014084507038</v>
      </c>
      <c r="AA633" s="436">
        <f t="shared" si="2285"/>
        <v>0.34051724137931028</v>
      </c>
      <c r="AB633" s="436">
        <f t="shared" si="2285"/>
        <v>0.73099415204678353</v>
      </c>
      <c r="AC633" s="436">
        <f t="shared" si="2285"/>
        <v>-9.8039215686274161E-3</v>
      </c>
      <c r="AD633" s="436">
        <f t="shared" ref="AD633" si="2286">AD632/AA632-1</f>
        <v>0.72761127094263078</v>
      </c>
      <c r="AE633" s="436">
        <f t="shared" ref="AE633" si="2287">AE632/AB632-1</f>
        <v>0.95149428981646134</v>
      </c>
      <c r="AF633" s="436">
        <f t="shared" ref="AF633" si="2288">AF632/AC632-1</f>
        <v>1.5022296281202929</v>
      </c>
      <c r="AG633" s="436">
        <f t="shared" ref="AG633" si="2289">AG632/AD632-1</f>
        <v>-0.19201916181424128</v>
      </c>
      <c r="AH633" s="436">
        <f t="shared" ref="AH633" si="2290">AH632/AE632-1</f>
        <v>-4.4512383018798451E-2</v>
      </c>
      <c r="AI633" s="436">
        <f t="shared" ref="AI633" si="2291">AI632/AF632-1</f>
        <v>-0.11211956917067101</v>
      </c>
      <c r="AJ633" s="436">
        <f t="shared" ref="AJ633" si="2292">AJ632/AG632-1</f>
        <v>-9.6036392045491081E-2</v>
      </c>
      <c r="AK633" s="436">
        <f t="shared" ref="AK633" si="2293">AK632/AH632-1</f>
        <v>-0.38975572457472385</v>
      </c>
      <c r="AL633" s="436">
        <f t="shared" ref="AL633" si="2294">AL632/AI632-1</f>
        <v>-4.6488113645773321E-2</v>
      </c>
      <c r="AM633" s="436">
        <f t="shared" ref="AM633" si="2295">AM632/AJ632-1</f>
        <v>0.23375953282958317</v>
      </c>
      <c r="AN633" s="436">
        <f t="shared" ref="AN633" si="2296">AN632/AK632-1</f>
        <v>0.25490597519620528</v>
      </c>
      <c r="AO633" s="436">
        <f t="shared" ref="AO633" si="2297">AO632/AL632-1</f>
        <v>-0.15367191456269125</v>
      </c>
      <c r="AP633" s="436">
        <f t="shared" ref="AP633" si="2298">AP632/AM632-1</f>
        <v>-5.1288075008672385E-2</v>
      </c>
      <c r="AQ633" s="436">
        <f t="shared" ref="AQ633" si="2299">AQ632/AN632-1</f>
        <v>0.37743115059821486</v>
      </c>
      <c r="AR633" s="436">
        <f t="shared" ref="AR633" si="2300">AR632/AO632-1</f>
        <v>0.40179167902727286</v>
      </c>
      <c r="AS633" s="436">
        <f t="shared" ref="AS633" si="2301">AS632/AP632-1</f>
        <v>-5.4094900871286766E-2</v>
      </c>
      <c r="AT633" s="436">
        <f t="shared" ref="AT633" si="2302">AT632/AQ632-1</f>
        <v>-5.46214997841733E-2</v>
      </c>
      <c r="AU633" s="436">
        <f t="shared" ref="AU633" si="2303">AU632/AR632-1</f>
        <v>0.2778763285638457</v>
      </c>
      <c r="AV633" s="436">
        <f t="shared" ref="AV633" si="2304">AV632/AS632-1</f>
        <v>0.30213872104729544</v>
      </c>
      <c r="AW633" s="436">
        <f t="shared" ref="AW633" si="2305">AW632/AT632-1</f>
        <v>-0.12018848421186257</v>
      </c>
      <c r="AX633" s="436">
        <f t="shared" ref="AX633" si="2306">AX632/AU632-1</f>
        <v>-5.4317160753028837E-2</v>
      </c>
      <c r="AY633" s="436">
        <f t="shared" ref="AY633" si="2307">AY632/AV632-1</f>
        <v>0.10425008395894464</v>
      </c>
      <c r="AZ633" s="436">
        <f t="shared" ref="AZ633" si="2308">AZ632/AW632-1</f>
        <v>0.12441961651511435</v>
      </c>
      <c r="BA633" s="436">
        <f t="shared" ref="BA633" si="2309">BA632/AX632-1</f>
        <v>-0.24081866947197672</v>
      </c>
      <c r="BB633" s="436">
        <f t="shared" ref="BB633" si="2310">BB632/AY632-1</f>
        <v>-5.6063710559235092E-2</v>
      </c>
      <c r="BC633" s="436">
        <f t="shared" ref="BC633" si="2311">BC632/AZ632-1</f>
        <v>8.2607859941852269E-4</v>
      </c>
      <c r="BD633" s="436">
        <f t="shared" ref="BD633" si="2312">BD632/BA632-1</f>
        <v>1.9056019097755339E-2</v>
      </c>
      <c r="BE633" s="436">
        <f t="shared" ref="BE633" si="2313">BE632/BB632-1</f>
        <v>-0.31199310232287503</v>
      </c>
      <c r="BF633" s="436">
        <f t="shared" ref="BF633" si="2314">BF632/BC632-1</f>
        <v>-5.7997682108374971E-2</v>
      </c>
      <c r="BG633" s="436">
        <f t="shared" ref="BG633" si="2315">BG632/BD632-1</f>
        <v>0.26839129570581854</v>
      </c>
      <c r="BH633" s="436">
        <f t="shared" ref="BH633" si="2316">BH632/BE632-1</f>
        <v>0.2914200101948341</v>
      </c>
      <c r="BI633" s="436">
        <f t="shared" ref="BI633" si="2317">BI632/BF632-1</f>
        <v>-0.12816155581055688</v>
      </c>
      <c r="BJ633" s="436">
        <f t="shared" ref="BJ633" si="2318">BJ632/BG632-1</f>
        <v>-6.0150501379298449E-2</v>
      </c>
      <c r="BK633" s="436">
        <f t="shared" ref="BK633" si="2319">BK632/BH632-1</f>
        <v>-0.21409213460487519</v>
      </c>
      <c r="BL633" s="436">
        <f t="shared" ref="BL633" si="2320">BL632/BI632-1</f>
        <v>-0.19987808013776576</v>
      </c>
      <c r="BM633" s="436">
        <f t="shared" ref="BM633" si="2321">BM632/BJ632-1</f>
        <v>-0.45987578937565465</v>
      </c>
      <c r="BN633" s="436">
        <f t="shared" ref="BN633" si="2322">BN632/BK632-1</f>
        <v>-6.2561034836110196E-2</v>
      </c>
      <c r="BO633" s="436">
        <f t="shared" ref="BO633" si="2323">BO632/BL632-1</f>
        <v>-0.43118415601769178</v>
      </c>
      <c r="BP633" s="436">
        <f t="shared" ref="BP633" si="2324">BP632/BM632-1</f>
        <v>-0.42094369511119833</v>
      </c>
      <c r="BQ633" s="436">
        <f t="shared" ref="BQ633" si="2325">BQ632/BN632-1</f>
        <v>-0.60914002604904127</v>
      </c>
      <c r="BR633" s="436">
        <f t="shared" ref="BR633" si="2326">BR632/BO632-1</f>
        <v>-6.5277930072271229E-2</v>
      </c>
      <c r="BS633" s="436">
        <f t="shared" ref="BS633" si="2327">BS632/BP632-1</f>
        <v>0.82762173846743314</v>
      </c>
      <c r="BT633" s="436">
        <f t="shared" ref="BT633" si="2328">BT632/BQ632-1</f>
        <v>0.86034181602097304</v>
      </c>
      <c r="BU633" s="436">
        <f t="shared" ref="BU633" si="2329">BU632/BR632-1</f>
        <v>0.25559147166701734</v>
      </c>
      <c r="BV633" s="436">
        <f t="shared" ref="BV633" si="2330">BV632/BS632-1</f>
        <v>-6.8362899370066454E-2</v>
      </c>
      <c r="BW633" s="436">
        <f t="shared" ref="BW633" si="2331">BW632/BT632-1</f>
        <v>0.10659818634578189</v>
      </c>
      <c r="BX633" s="436">
        <f t="shared" ref="BX633" si="2332">BX632/BU632-1</f>
        <v>0.14418527764518574</v>
      </c>
      <c r="BY633" s="436">
        <f t="shared" ref="BY633" si="2333">BY632/BV632-1</f>
        <v>-0.21531726147852082</v>
      </c>
      <c r="BZ633" s="436">
        <f t="shared" ref="BZ633" si="2334">BZ632/BW632-1</f>
        <v>-2.5923016496465112E-2</v>
      </c>
      <c r="CA633" s="436">
        <f t="shared" ref="CA633" si="2335">CA632/BX632-1</f>
        <v>-0.91877784719026179</v>
      </c>
      <c r="CB633" s="436">
        <f t="shared" ref="CB633" si="2336">CB632/BY632-1</f>
        <v>-0.91725656601384298</v>
      </c>
      <c r="CC633" s="436">
        <f t="shared" ref="CC633" si="2337">CC632/BZ632-1</f>
        <v>-0.94410746631818077</v>
      </c>
      <c r="CD633" s="436">
        <f t="shared" ref="CD633" si="2338">CD632/CA632-1</f>
        <v>-2.5923016496466E-2</v>
      </c>
    </row>
    <row r="634" spans="1:82" s="5" customFormat="1" x14ac:dyDescent="0.35">
      <c r="B634" s="463" t="s">
        <v>411</v>
      </c>
      <c r="C634" s="438"/>
      <c r="D634" s="438"/>
      <c r="E634" s="438"/>
      <c r="F634" s="438"/>
      <c r="G634" s="438">
        <f>G632/F632-1</f>
        <v>-0.15343915343915349</v>
      </c>
      <c r="H634" s="438">
        <f t="shared" ref="H634:AC634" si="2339">H632/G632-1</f>
        <v>-0.23750000000000004</v>
      </c>
      <c r="I634" s="438">
        <f t="shared" si="2339"/>
        <v>-0.25409836065573765</v>
      </c>
      <c r="J634" s="438">
        <f t="shared" si="2339"/>
        <v>-0.59890109890109888</v>
      </c>
      <c r="K634" s="438">
        <f t="shared" si="2339"/>
        <v>1.9726027397260273</v>
      </c>
      <c r="L634" s="438">
        <f t="shared" si="2339"/>
        <v>0.58986175115207384</v>
      </c>
      <c r="M634" s="438">
        <f t="shared" si="2339"/>
        <v>8.405797101449286E-2</v>
      </c>
      <c r="N634" s="438">
        <f t="shared" si="2339"/>
        <v>-3.4759358288770081E-2</v>
      </c>
      <c r="O634" s="438">
        <f t="shared" si="2339"/>
        <v>-2.7700831024930483E-3</v>
      </c>
      <c r="P634" s="438">
        <f t="shared" si="2339"/>
        <v>-9.4444444444444442E-2</v>
      </c>
      <c r="Q634" s="438">
        <f t="shared" si="2339"/>
        <v>0.19938650306748462</v>
      </c>
      <c r="R634" s="438">
        <f t="shared" si="2339"/>
        <v>2.5575447570331811E-3</v>
      </c>
      <c r="S634" s="438">
        <f t="shared" si="2339"/>
        <v>-2.0408163265306145E-2</v>
      </c>
      <c r="T634" s="438">
        <f t="shared" si="2339"/>
        <v>-0.1796875</v>
      </c>
      <c r="U634" s="438">
        <f t="shared" si="2339"/>
        <v>-0.45396825396825402</v>
      </c>
      <c r="V634" s="438">
        <f t="shared" si="2339"/>
        <v>0.86046511627906974</v>
      </c>
      <c r="W634" s="438">
        <f t="shared" si="2339"/>
        <v>-0.11250000000000004</v>
      </c>
      <c r="X634" s="438">
        <f t="shared" si="2339"/>
        <v>-0.18309859154929575</v>
      </c>
      <c r="Y634" s="438">
        <f t="shared" si="2339"/>
        <v>-0.26293103448275867</v>
      </c>
      <c r="Z634" s="438">
        <f t="shared" si="2339"/>
        <v>0.19298245614035081</v>
      </c>
      <c r="AA634" s="438">
        <f t="shared" si="2339"/>
        <v>0.52450980392156854</v>
      </c>
      <c r="AB634" s="438">
        <f t="shared" si="2339"/>
        <v>-4.8231511254019255E-2</v>
      </c>
      <c r="AC634" s="438">
        <f t="shared" si="2339"/>
        <v>-0.31756756756756754</v>
      </c>
      <c r="AD634" s="438">
        <f t="shared" ref="AD634" si="2340">AD632/AC632-1</f>
        <v>1.6598371547681099</v>
      </c>
      <c r="AE634" s="438">
        <f t="shared" ref="AE634" si="2341">AE632/AD632-1</f>
        <v>7.5109199768992774E-2</v>
      </c>
      <c r="AF634" s="438">
        <f t="shared" ref="AF634" si="2342">AF632/AE632-1</f>
        <v>-0.12497686489093807</v>
      </c>
      <c r="AG634" s="438">
        <f t="shared" ref="AG634" si="2343">AG632/AF632-1</f>
        <v>-0.14112700545329626</v>
      </c>
      <c r="AH634" s="438">
        <f t="shared" ref="AH634" si="2344">AH632/AG632-1</f>
        <v>0.27138352635742957</v>
      </c>
      <c r="AI634" s="438">
        <f t="shared" ref="AI634" si="2345">AI632/AH632-1</f>
        <v>-0.18689064685016288</v>
      </c>
      <c r="AJ634" s="438">
        <f t="shared" ref="AJ634" si="2346">AJ632/AI632-1</f>
        <v>-0.12556927265539497</v>
      </c>
      <c r="AK634" s="438">
        <f t="shared" ref="AK634" si="2347">AK632/AJ632-1</f>
        <v>-0.14171929931424154</v>
      </c>
      <c r="AL634" s="438">
        <f t="shared" ref="AL634" si="2348">AL632/AK632-1</f>
        <v>0.27049030094359683</v>
      </c>
      <c r="AM634" s="438">
        <f t="shared" ref="AM634" si="2349">AM632/AL632-1</f>
        <v>0.13143555009625518</v>
      </c>
      <c r="AN634" s="438">
        <f t="shared" ref="AN634" si="2350">AN632/AM632-1</f>
        <v>-0.12700850447255141</v>
      </c>
      <c r="AO634" s="438">
        <f t="shared" ref="AO634" si="2351">AO632/AN632-1</f>
        <v>-0.14316160316620674</v>
      </c>
      <c r="AP634" s="438">
        <f t="shared" ref="AP634" si="2352">AP632/AO632-1</f>
        <v>0.26831002917833802</v>
      </c>
      <c r="AQ634" s="438">
        <f t="shared" ref="AQ634" si="2353">AQ632/AP632-1</f>
        <v>0.26749295383614147</v>
      </c>
      <c r="AR634" s="438">
        <f t="shared" ref="AR634" si="2354">AR632/AQ632-1</f>
        <v>-0.1280080064756477</v>
      </c>
      <c r="AS634" s="438">
        <f t="shared" ref="AS634" si="2355">AS632/AR632-1</f>
        <v>-0.14416603991516774</v>
      </c>
      <c r="AT634" s="438">
        <f t="shared" ref="AT634" si="2356">AT632/AS632-1</f>
        <v>0.26678732235979541</v>
      </c>
      <c r="AU634" s="438">
        <f t="shared" ref="AU634" si="2357">AU632/AT632-1</f>
        <v>0.17867915016850677</v>
      </c>
      <c r="AV634" s="438">
        <f t="shared" ref="AV634" si="2358">AV632/AU632-1</f>
        <v>-0.12791675273760506</v>
      </c>
      <c r="AW634" s="438">
        <f t="shared" ref="AW634" si="2359">AW632/AV632-1</f>
        <v>-0.14407424013152748</v>
      </c>
      <c r="AX634" s="438">
        <f t="shared" ref="AX634" si="2360">AX632/AW632-1</f>
        <v>0.26692663745603329</v>
      </c>
      <c r="AY634" s="438">
        <f t="shared" ref="AY634" si="2361">AY632/AX632-1</f>
        <v>1.8309690144642232E-2</v>
      </c>
      <c r="AZ634" s="438">
        <f t="shared" ref="AZ634" si="2362">AZ632/AY632-1</f>
        <v>-0.12844044238035313</v>
      </c>
      <c r="BA634" s="438">
        <f t="shared" ref="BA634" si="2363">BA632/AZ632-1</f>
        <v>-0.14460132482726296</v>
      </c>
      <c r="BB634" s="438">
        <f t="shared" ref="BB634" si="2364">BB632/BA632-1</f>
        <v>0.26612632814371828</v>
      </c>
      <c r="BC634" s="438">
        <f t="shared" ref="BC634" si="2365">BC632/BB632-1</f>
        <v>-7.5912702927125486E-2</v>
      </c>
      <c r="BD634" s="438">
        <f t="shared" ref="BD634" si="2366">BD632/BC632-1</f>
        <v>-0.12902032900371518</v>
      </c>
      <c r="BE634" s="438">
        <f t="shared" ref="BE634" si="2367">BE632/BD632-1</f>
        <v>-0.14518571033539374</v>
      </c>
      <c r="BF634" s="438">
        <f t="shared" ref="BF634" si="2368">BF632/BE632-1</f>
        <v>0.26523786130029214</v>
      </c>
      <c r="BG634" s="438">
        <f t="shared" ref="BG634" si="2369">BG632/BF632-1</f>
        <v>0.17276041942340847</v>
      </c>
      <c r="BH634" s="438">
        <f t="shared" ref="BH634" si="2370">BH632/BG632-1</f>
        <v>-0.12966583544783972</v>
      </c>
      <c r="BI634" s="438">
        <f t="shared" ref="BI634" si="2371">BI632/BH632-1</f>
        <v>-0.14583714065325271</v>
      </c>
      <c r="BJ634" s="438">
        <f t="shared" ref="BJ634" si="2372">BJ632/BI632-1</f>
        <v>0.26424603037783867</v>
      </c>
      <c r="BK634" s="438">
        <f t="shared" ref="BK634" si="2373">BK632/BJ632-1</f>
        <v>-0.27222127963310971</v>
      </c>
      <c r="BL634" s="438">
        <f t="shared" ref="BL634" si="2374">BL632/BK632-1</f>
        <v>-0.13038861552565073</v>
      </c>
      <c r="BM634" s="438">
        <f t="shared" ref="BM634" si="2375">BM632/BL632-1</f>
        <v>-0.1465677014443425</v>
      </c>
      <c r="BN634" s="438">
        <f t="shared" ref="BN634" si="2376">BN632/BM632-1</f>
        <v>0.26313191867553387</v>
      </c>
      <c r="BO634" s="438">
        <f t="shared" ref="BO634" si="2377">BO632/BN632-1</f>
        <v>-0.47234033150102472</v>
      </c>
      <c r="BP634" s="438">
        <f t="shared" ref="BP634" si="2378">BP632/BO632-1</f>
        <v>-0.13120325584713111</v>
      </c>
      <c r="BQ634" s="438">
        <f t="shared" ref="BQ634" si="2379">BQ632/BP632-1</f>
        <v>-0.14739256845678883</v>
      </c>
      <c r="BR634" s="438">
        <f t="shared" ref="BR634" si="2380">BR632/BQ632-1</f>
        <v>0.26187169428257984</v>
      </c>
      <c r="BS634" s="438">
        <f t="shared" ref="BS634" si="2381">BS632/BR632-1</f>
        <v>0.69872079306555857</v>
      </c>
      <c r="BT634" s="438">
        <f t="shared" ref="BT634" si="2382">BT632/BS632-1</f>
        <v>-0.1321282603695958</v>
      </c>
      <c r="BU634" s="438">
        <f t="shared" ref="BU634" si="2383">BU632/BT632-1</f>
        <v>-0.14833106258503037</v>
      </c>
      <c r="BV634" s="438">
        <f t="shared" ref="BV634" si="2384">BV632/BU632-1</f>
        <v>0.26043490270781433</v>
      </c>
      <c r="BW634" s="438">
        <f t="shared" ref="BW634" si="2385">BW632/BV632-1</f>
        <v>3.085771531253112E-2</v>
      </c>
      <c r="BX634" s="438">
        <f t="shared" ref="BX634" si="2386">BX632/BW632-1</f>
        <v>-0.11940298507462699</v>
      </c>
      <c r="BY634" s="438">
        <f t="shared" ref="BY634" si="2387">BY632/BX632-1</f>
        <v>-0.13559322033898269</v>
      </c>
      <c r="BZ634" s="438">
        <f t="shared" ref="BZ634" si="2388">BZ632/BY632-1</f>
        <v>0.27966976264189847</v>
      </c>
      <c r="CA634" s="438">
        <f t="shared" ref="CA634" si="2389">CA632/BZ632-1</f>
        <v>-0.92657255379055115</v>
      </c>
      <c r="CB634" s="438">
        <f t="shared" ref="CB634" si="2390">CB632/CA632-1</f>
        <v>-0.11940298507462654</v>
      </c>
      <c r="CC634" s="438">
        <f t="shared" ref="CC634" si="2391">CC632/CB632-1</f>
        <v>-0.13559322033898313</v>
      </c>
      <c r="CD634" s="438">
        <f t="shared" ref="CD634" si="2392">CD632/CC632-1</f>
        <v>0.27966976264189713</v>
      </c>
    </row>
    <row r="635" spans="1:82" s="5" customFormat="1" x14ac:dyDescent="0.35">
      <c r="B635" s="254"/>
      <c r="C635" s="317"/>
      <c r="D635" s="317"/>
      <c r="E635" s="317"/>
      <c r="F635" s="317"/>
      <c r="G635" s="317"/>
      <c r="H635" s="317"/>
      <c r="I635" s="317"/>
      <c r="J635" s="317"/>
      <c r="K635" s="317"/>
      <c r="L635" s="317"/>
      <c r="M635" s="317"/>
      <c r="N635" s="317"/>
      <c r="O635" s="317"/>
      <c r="P635" s="317"/>
      <c r="Q635" s="317"/>
      <c r="R635" s="317"/>
      <c r="S635" s="317"/>
      <c r="T635" s="317"/>
      <c r="U635" s="317"/>
      <c r="V635" s="317"/>
      <c r="W635" s="317"/>
      <c r="X635" s="317"/>
      <c r="Y635" s="317"/>
      <c r="Z635" s="317"/>
      <c r="AA635" s="317"/>
      <c r="AB635" s="317"/>
      <c r="AC635" s="317"/>
      <c r="AD635" s="317"/>
      <c r="AE635" s="317"/>
      <c r="AF635" s="317"/>
      <c r="AG635" s="317"/>
      <c r="AH635" s="317"/>
      <c r="AI635" s="317"/>
      <c r="AJ635" s="317"/>
      <c r="AK635" s="317"/>
      <c r="AL635" s="317"/>
      <c r="AM635" s="317"/>
      <c r="AN635" s="317"/>
      <c r="AO635" s="317"/>
      <c r="AP635" s="317"/>
      <c r="AQ635" s="317"/>
      <c r="AR635" s="317"/>
      <c r="AS635" s="317"/>
      <c r="AT635" s="317"/>
      <c r="AU635" s="317"/>
      <c r="AV635" s="317"/>
      <c r="AW635" s="317"/>
      <c r="AX635" s="317"/>
      <c r="AY635" s="317"/>
      <c r="AZ635" s="317"/>
      <c r="BA635" s="317"/>
      <c r="BB635" s="317"/>
      <c r="BC635" s="317"/>
      <c r="BD635" s="317"/>
      <c r="BE635" s="317"/>
      <c r="BF635" s="317"/>
      <c r="BG635" s="317"/>
      <c r="BH635" s="317"/>
      <c r="BI635" s="317"/>
      <c r="BJ635" s="317"/>
      <c r="BK635" s="317"/>
      <c r="BL635" s="317"/>
      <c r="BM635" s="317"/>
      <c r="BN635" s="317"/>
      <c r="BO635" s="317"/>
      <c r="BP635" s="317"/>
      <c r="BQ635" s="317"/>
      <c r="BR635" s="317"/>
      <c r="BS635" s="317"/>
      <c r="BT635" s="317"/>
      <c r="BU635" s="317"/>
      <c r="BV635" s="317"/>
      <c r="BW635" s="317"/>
      <c r="BX635" s="317"/>
      <c r="BY635" s="317"/>
      <c r="BZ635" s="317"/>
      <c r="CA635" s="317"/>
      <c r="CB635" s="317"/>
      <c r="CC635" s="317"/>
      <c r="CD635" s="317"/>
    </row>
    <row r="636" spans="1:82" s="5" customFormat="1" x14ac:dyDescent="0.35">
      <c r="A636" s="5" t="s">
        <v>82</v>
      </c>
      <c r="B636" s="70" t="s">
        <v>788</v>
      </c>
      <c r="C636" s="420"/>
      <c r="D636" s="588"/>
      <c r="E636" s="588"/>
      <c r="F636" s="588"/>
      <c r="G636" s="588"/>
      <c r="H636" s="588"/>
      <c r="I636" s="588"/>
      <c r="J636" s="420">
        <f>J677</f>
        <v>943</v>
      </c>
      <c r="K636" s="420">
        <f t="shared" ref="K636:AB636" si="2393">K677</f>
        <v>815</v>
      </c>
      <c r="L636" s="420">
        <f t="shared" si="2393"/>
        <v>789</v>
      </c>
      <c r="M636" s="420">
        <f t="shared" si="2393"/>
        <v>769</v>
      </c>
      <c r="N636" s="420">
        <f t="shared" si="2393"/>
        <v>710</v>
      </c>
      <c r="O636" s="420">
        <f>O677</f>
        <v>737</v>
      </c>
      <c r="P636" s="420">
        <f t="shared" si="2393"/>
        <v>752</v>
      </c>
      <c r="Q636" s="420">
        <f t="shared" si="2393"/>
        <v>765</v>
      </c>
      <c r="R636" s="420">
        <f t="shared" si="2393"/>
        <v>766</v>
      </c>
      <c r="S636" s="420">
        <f t="shared" si="2393"/>
        <v>798</v>
      </c>
      <c r="T636" s="420">
        <f t="shared" si="2393"/>
        <v>862</v>
      </c>
      <c r="U636" s="420">
        <f t="shared" si="2393"/>
        <v>921</v>
      </c>
      <c r="V636" s="420">
        <f t="shared" si="2393"/>
        <v>856</v>
      </c>
      <c r="W636" s="420">
        <f t="shared" si="2393"/>
        <v>889</v>
      </c>
      <c r="X636" s="420">
        <f t="shared" si="2393"/>
        <v>944</v>
      </c>
      <c r="Y636" s="420">
        <f t="shared" si="2393"/>
        <v>1122</v>
      </c>
      <c r="Z636" s="420">
        <f t="shared" si="2393"/>
        <v>1108</v>
      </c>
      <c r="AA636" s="420">
        <f t="shared" si="2393"/>
        <v>1114</v>
      </c>
      <c r="AB636" s="420">
        <f t="shared" si="2393"/>
        <v>959</v>
      </c>
      <c r="AC636" s="420">
        <f>AC583</f>
        <v>1049</v>
      </c>
      <c r="AD636" s="420">
        <f>AD583</f>
        <v>1052.7375</v>
      </c>
      <c r="AE636" s="420">
        <f t="shared" ref="AE636:CD636" si="2394">AE583</f>
        <v>1058.0011874999998</v>
      </c>
      <c r="AF636" s="420">
        <f t="shared" si="2394"/>
        <v>1063.2911934374997</v>
      </c>
      <c r="AG636" s="420">
        <f t="shared" si="2394"/>
        <v>1068.6076494046872</v>
      </c>
      <c r="AH636" s="420">
        <f t="shared" si="2394"/>
        <v>1073.9506876517105</v>
      </c>
      <c r="AI636" s="420">
        <f t="shared" si="2394"/>
        <v>1079.3204410899689</v>
      </c>
      <c r="AJ636" s="420">
        <f t="shared" si="2394"/>
        <v>1084.7170432954185</v>
      </c>
      <c r="AK636" s="420">
        <f t="shared" si="2394"/>
        <v>1090.1406285118956</v>
      </c>
      <c r="AL636" s="420">
        <f t="shared" si="2394"/>
        <v>1095.591331654455</v>
      </c>
      <c r="AM636" s="420">
        <f t="shared" si="2394"/>
        <v>1101.0692883127272</v>
      </c>
      <c r="AN636" s="420">
        <f t="shared" si="2394"/>
        <v>1106.5746347542906</v>
      </c>
      <c r="AO636" s="420">
        <f t="shared" si="2394"/>
        <v>1112.107507928062</v>
      </c>
      <c r="AP636" s="420">
        <f t="shared" si="2394"/>
        <v>1117.6680454677021</v>
      </c>
      <c r="AQ636" s="420">
        <f t="shared" si="2394"/>
        <v>1123.2563856950405</v>
      </c>
      <c r="AR636" s="420">
        <f t="shared" si="2394"/>
        <v>1128.8726676235156</v>
      </c>
      <c r="AS636" s="420">
        <f t="shared" si="2394"/>
        <v>1134.5170309616331</v>
      </c>
      <c r="AT636" s="420">
        <f t="shared" si="2394"/>
        <v>1140.1896161164411</v>
      </c>
      <c r="AU636" s="420">
        <f t="shared" si="2394"/>
        <v>1145.8905641970232</v>
      </c>
      <c r="AV636" s="420">
        <f t="shared" si="2394"/>
        <v>1151.6200170180082</v>
      </c>
      <c r="AW636" s="420">
        <f t="shared" si="2394"/>
        <v>1157.378117103098</v>
      </c>
      <c r="AX636" s="420">
        <f t="shared" si="2394"/>
        <v>1163.1650076886133</v>
      </c>
      <c r="AY636" s="420">
        <f t="shared" si="2394"/>
        <v>1168.9808327270562</v>
      </c>
      <c r="AZ636" s="420">
        <f t="shared" si="2394"/>
        <v>1174.8257368906914</v>
      </c>
      <c r="BA636" s="420">
        <f t="shared" si="2394"/>
        <v>1180.6998655751447</v>
      </c>
      <c r="BB636" s="420">
        <f t="shared" si="2394"/>
        <v>1186.6033649030203</v>
      </c>
      <c r="BC636" s="420">
        <f t="shared" si="2394"/>
        <v>1192.5363817275352</v>
      </c>
      <c r="BD636" s="420">
        <f t="shared" si="2394"/>
        <v>1198.4990636361727</v>
      </c>
      <c r="BE636" s="420">
        <f t="shared" si="2394"/>
        <v>1204.4915589543534</v>
      </c>
      <c r="BF636" s="420">
        <f t="shared" si="2394"/>
        <v>1210.5140167491249</v>
      </c>
      <c r="BG636" s="420">
        <f t="shared" si="2394"/>
        <v>1216.5665868328704</v>
      </c>
      <c r="BH636" s="420">
        <f t="shared" si="2394"/>
        <v>1222.6494197670345</v>
      </c>
      <c r="BI636" s="420">
        <f t="shared" si="2394"/>
        <v>1228.7626668658695</v>
      </c>
      <c r="BJ636" s="420">
        <f t="shared" si="2394"/>
        <v>1234.9064802001988</v>
      </c>
      <c r="BK636" s="420">
        <f t="shared" si="2394"/>
        <v>1241.0810126011995</v>
      </c>
      <c r="BL636" s="420">
        <f t="shared" si="2394"/>
        <v>1247.2864176642054</v>
      </c>
      <c r="BM636" s="420">
        <f t="shared" si="2394"/>
        <v>1253.5228497525263</v>
      </c>
      <c r="BN636" s="420">
        <f t="shared" si="2394"/>
        <v>1259.7904640012889</v>
      </c>
      <c r="BO636" s="420">
        <f t="shared" si="2394"/>
        <v>1266.0894163212952</v>
      </c>
      <c r="BP636" s="420">
        <f t="shared" si="2394"/>
        <v>1272.4198634029015</v>
      </c>
      <c r="BQ636" s="420">
        <f t="shared" si="2394"/>
        <v>1278.7819627199158</v>
      </c>
      <c r="BR636" s="420">
        <f t="shared" si="2394"/>
        <v>1285.1758725335153</v>
      </c>
      <c r="BS636" s="420">
        <f t="shared" si="2394"/>
        <v>1291.6017518961828</v>
      </c>
      <c r="BT636" s="420">
        <f t="shared" si="2394"/>
        <v>1298.0597606556635</v>
      </c>
      <c r="BU636" s="420">
        <f t="shared" si="2394"/>
        <v>1304.5500594589416</v>
      </c>
      <c r="BV636" s="420">
        <f t="shared" si="2394"/>
        <v>1311.0728097562362</v>
      </c>
      <c r="BW636" s="420">
        <f t="shared" si="2394"/>
        <v>1311.0728097562362</v>
      </c>
      <c r="BX636" s="420">
        <f t="shared" si="2394"/>
        <v>1311.0728097562362</v>
      </c>
      <c r="BY636" s="420">
        <f t="shared" si="2394"/>
        <v>1311.0728097562362</v>
      </c>
      <c r="BZ636" s="420">
        <f t="shared" si="2394"/>
        <v>1311.0728097562362</v>
      </c>
      <c r="CA636" s="420">
        <f t="shared" si="2394"/>
        <v>1311.0728097562362</v>
      </c>
      <c r="CB636" s="420">
        <f t="shared" si="2394"/>
        <v>1311.0728097562362</v>
      </c>
      <c r="CC636" s="420">
        <f t="shared" si="2394"/>
        <v>1311.0728097562362</v>
      </c>
      <c r="CD636" s="420">
        <f t="shared" si="2394"/>
        <v>1311.0728097562362</v>
      </c>
    </row>
    <row r="637" spans="1:82" s="5" customFormat="1" x14ac:dyDescent="0.35">
      <c r="A637" s="191"/>
      <c r="B637" s="463" t="s">
        <v>410</v>
      </c>
      <c r="C637" s="436"/>
      <c r="D637" s="436"/>
      <c r="E637" s="436"/>
      <c r="F637" s="436"/>
      <c r="G637" s="436"/>
      <c r="H637" s="436"/>
      <c r="I637" s="436"/>
      <c r="J637" s="436"/>
      <c r="K637" s="436"/>
      <c r="L637" s="436"/>
      <c r="M637" s="436"/>
      <c r="N637" s="436"/>
      <c r="O637" s="436">
        <f>O636/J636-1</f>
        <v>-0.21845174973488868</v>
      </c>
      <c r="P637" s="436">
        <f t="shared" ref="P637:AC637" si="2395">P636/K636-1</f>
        <v>-7.7300613496932513E-2</v>
      </c>
      <c r="Q637" s="436">
        <f t="shared" si="2395"/>
        <v>-3.041825095057038E-2</v>
      </c>
      <c r="R637" s="436">
        <f t="shared" si="2395"/>
        <v>-3.9011703511053764E-3</v>
      </c>
      <c r="S637" s="436">
        <f t="shared" si="2395"/>
        <v>0.12394366197183104</v>
      </c>
      <c r="T637" s="436">
        <f t="shared" si="2395"/>
        <v>0.16960651289009498</v>
      </c>
      <c r="U637" s="436">
        <f t="shared" si="2395"/>
        <v>0.2247340425531914</v>
      </c>
      <c r="V637" s="436">
        <f t="shared" si="2395"/>
        <v>0.11895424836601309</v>
      </c>
      <c r="W637" s="436">
        <f t="shared" si="2395"/>
        <v>0.16057441253263716</v>
      </c>
      <c r="X637" s="436">
        <f t="shared" si="2395"/>
        <v>0.18295739348370921</v>
      </c>
      <c r="Y637" s="436">
        <f t="shared" si="2395"/>
        <v>0.30162412993039434</v>
      </c>
      <c r="Z637" s="436">
        <f t="shared" si="2395"/>
        <v>0.2030401737242129</v>
      </c>
      <c r="AA637" s="436">
        <f t="shared" si="2395"/>
        <v>0.30140186915887845</v>
      </c>
      <c r="AB637" s="436">
        <f t="shared" si="2395"/>
        <v>7.8740157480315043E-2</v>
      </c>
      <c r="AC637" s="436">
        <f t="shared" si="2395"/>
        <v>0.11122881355932202</v>
      </c>
      <c r="AD637" s="436">
        <f t="shared" ref="AD637" si="2396">AD636/Y636-1</f>
        <v>-6.1731283422459926E-2</v>
      </c>
      <c r="AE637" s="436">
        <f t="shared" ref="AE637" si="2397">AE636/Z636-1</f>
        <v>-4.5125282039711334E-2</v>
      </c>
      <c r="AF637" s="436">
        <f t="shared" ref="AF637" si="2398">AF636/AA636-1</f>
        <v>-4.5519575011221058E-2</v>
      </c>
      <c r="AG637" s="436">
        <f t="shared" ref="AG637" si="2399">AG636/AB636-1</f>
        <v>0.114293690724387</v>
      </c>
      <c r="AH637" s="436">
        <f t="shared" ref="AH637" si="2400">AH636/AC636-1</f>
        <v>2.3785212251392185E-2</v>
      </c>
      <c r="AI637" s="436">
        <f t="shared" ref="AI637" si="2401">AI636/AD636-1</f>
        <v>2.5251253128124374E-2</v>
      </c>
      <c r="AJ637" s="436">
        <f t="shared" ref="AJ637" si="2402">AJ636/AE636-1</f>
        <v>2.5251253128124374E-2</v>
      </c>
      <c r="AK637" s="436">
        <f t="shared" ref="AK637" si="2403">AK636/AF636-1</f>
        <v>2.5251253128124374E-2</v>
      </c>
      <c r="AL637" s="436">
        <f t="shared" ref="AL637" si="2404">AL636/AG636-1</f>
        <v>2.5251253128124374E-2</v>
      </c>
      <c r="AM637" s="436">
        <f t="shared" ref="AM637" si="2405">AM636/AH636-1</f>
        <v>2.5251253128124374E-2</v>
      </c>
      <c r="AN637" s="436">
        <f t="shared" ref="AN637" si="2406">AN636/AI636-1</f>
        <v>2.5251253128124374E-2</v>
      </c>
      <c r="AO637" s="436">
        <f t="shared" ref="AO637" si="2407">AO636/AJ636-1</f>
        <v>2.5251253128124596E-2</v>
      </c>
      <c r="AP637" s="436">
        <f t="shared" ref="AP637" si="2408">AP636/AK636-1</f>
        <v>2.5251253128124374E-2</v>
      </c>
      <c r="AQ637" s="436">
        <f t="shared" ref="AQ637" si="2409">AQ636/AL636-1</f>
        <v>2.5251253128124374E-2</v>
      </c>
      <c r="AR637" s="436">
        <f t="shared" ref="AR637" si="2410">AR636/AM636-1</f>
        <v>2.5251253128124374E-2</v>
      </c>
      <c r="AS637" s="436">
        <f t="shared" ref="AS637" si="2411">AS636/AN636-1</f>
        <v>2.5251253128124374E-2</v>
      </c>
      <c r="AT637" s="436">
        <f t="shared" ref="AT637" si="2412">AT636/AO636-1</f>
        <v>2.5251253128124374E-2</v>
      </c>
      <c r="AU637" s="436">
        <f t="shared" ref="AU637" si="2413">AU636/AP636-1</f>
        <v>2.5251253128124596E-2</v>
      </c>
      <c r="AV637" s="436">
        <f t="shared" ref="AV637" si="2414">AV636/AQ636-1</f>
        <v>2.5251253128124374E-2</v>
      </c>
      <c r="AW637" s="436">
        <f t="shared" ref="AW637" si="2415">AW636/AR636-1</f>
        <v>2.5251253128124374E-2</v>
      </c>
      <c r="AX637" s="436">
        <f t="shared" ref="AX637" si="2416">AX636/AS636-1</f>
        <v>2.5251253128124374E-2</v>
      </c>
      <c r="AY637" s="436">
        <f t="shared" ref="AY637" si="2417">AY636/AT636-1</f>
        <v>2.5251253128124151E-2</v>
      </c>
      <c r="AZ637" s="436">
        <f t="shared" ref="AZ637" si="2418">AZ636/AU636-1</f>
        <v>2.5251253128124374E-2</v>
      </c>
      <c r="BA637" s="436">
        <f t="shared" ref="BA637" si="2419">BA636/AV636-1</f>
        <v>2.5251253128124374E-2</v>
      </c>
      <c r="BB637" s="436">
        <f t="shared" ref="BB637" si="2420">BB636/AW636-1</f>
        <v>2.5251253128124374E-2</v>
      </c>
      <c r="BC637" s="436">
        <f t="shared" ref="BC637" si="2421">BC636/AX636-1</f>
        <v>2.5251253128124374E-2</v>
      </c>
      <c r="BD637" s="436">
        <f t="shared" ref="BD637" si="2422">BD636/AY636-1</f>
        <v>2.5251253128124374E-2</v>
      </c>
      <c r="BE637" s="436">
        <f t="shared" ref="BE637" si="2423">BE636/AZ636-1</f>
        <v>2.5251253128124374E-2</v>
      </c>
      <c r="BF637" s="436">
        <f t="shared" ref="BF637" si="2424">BF636/BA636-1</f>
        <v>2.5251253128124151E-2</v>
      </c>
      <c r="BG637" s="436">
        <f t="shared" ref="BG637" si="2425">BG636/BB636-1</f>
        <v>2.5251253128124151E-2</v>
      </c>
      <c r="BH637" s="436">
        <f t="shared" ref="BH637" si="2426">BH636/BC636-1</f>
        <v>2.5251253128124151E-2</v>
      </c>
      <c r="BI637" s="436">
        <f t="shared" ref="BI637" si="2427">BI636/BD636-1</f>
        <v>2.5251253128124151E-2</v>
      </c>
      <c r="BJ637" s="436">
        <f t="shared" ref="BJ637" si="2428">BJ636/BE636-1</f>
        <v>2.5251253128124151E-2</v>
      </c>
      <c r="BK637" s="436">
        <f t="shared" ref="BK637" si="2429">BK636/BF636-1</f>
        <v>2.5251253128124151E-2</v>
      </c>
      <c r="BL637" s="436">
        <f t="shared" ref="BL637" si="2430">BL636/BG636-1</f>
        <v>2.5251253128124374E-2</v>
      </c>
      <c r="BM637" s="436">
        <f t="shared" ref="BM637" si="2431">BM636/BH636-1</f>
        <v>2.5251253128124374E-2</v>
      </c>
      <c r="BN637" s="436">
        <f t="shared" ref="BN637" si="2432">BN636/BI636-1</f>
        <v>2.5251253128124596E-2</v>
      </c>
      <c r="BO637" s="436">
        <f t="shared" ref="BO637" si="2433">BO636/BJ636-1</f>
        <v>2.5251253128124374E-2</v>
      </c>
      <c r="BP637" s="436">
        <f t="shared" ref="BP637" si="2434">BP636/BK636-1</f>
        <v>2.5251253128124374E-2</v>
      </c>
      <c r="BQ637" s="436">
        <f t="shared" ref="BQ637" si="2435">BQ636/BL636-1</f>
        <v>2.5251253128124374E-2</v>
      </c>
      <c r="BR637" s="436">
        <f t="shared" ref="BR637" si="2436">BR636/BM636-1</f>
        <v>2.5251253128124374E-2</v>
      </c>
      <c r="BS637" s="436">
        <f t="shared" ref="BS637" si="2437">BS636/BN636-1</f>
        <v>2.5251253128124374E-2</v>
      </c>
      <c r="BT637" s="436">
        <f t="shared" ref="BT637" si="2438">BT636/BO636-1</f>
        <v>2.5251253128124374E-2</v>
      </c>
      <c r="BU637" s="436">
        <f t="shared" ref="BU637" si="2439">BU636/BP636-1</f>
        <v>2.5251253128124374E-2</v>
      </c>
      <c r="BV637" s="436">
        <f t="shared" ref="BV637" si="2440">BV636/BQ636-1</f>
        <v>2.5251253128124374E-2</v>
      </c>
      <c r="BW637" s="436">
        <f t="shared" ref="BW637" si="2441">BW636/BR636-1</f>
        <v>2.0150500624999568E-2</v>
      </c>
      <c r="BX637" s="436">
        <f t="shared" ref="BX637" si="2442">BX636/BS636-1</f>
        <v>1.5075124999999634E-2</v>
      </c>
      <c r="BY637" s="436">
        <f t="shared" ref="BY637" si="2443">BY636/BT636-1</f>
        <v>1.0024999999999729E-2</v>
      </c>
      <c r="BZ637" s="436">
        <f t="shared" ref="BZ637" si="2444">BZ636/BU636-1</f>
        <v>4.9999999999998934E-3</v>
      </c>
      <c r="CA637" s="436">
        <f t="shared" ref="CA637" si="2445">CA636/BV636-1</f>
        <v>0</v>
      </c>
      <c r="CB637" s="436">
        <f t="shared" ref="CB637" si="2446">CB636/BW636-1</f>
        <v>0</v>
      </c>
      <c r="CC637" s="436">
        <f t="shared" ref="CC637" si="2447">CC636/BX636-1</f>
        <v>0</v>
      </c>
      <c r="CD637" s="436">
        <f t="shared" ref="CD637" si="2448">CD636/BY636-1</f>
        <v>0</v>
      </c>
    </row>
    <row r="638" spans="1:82" s="5" customFormat="1" x14ac:dyDescent="0.35">
      <c r="A638" s="424"/>
      <c r="B638" s="463" t="s">
        <v>411</v>
      </c>
      <c r="C638" s="438"/>
      <c r="D638" s="438"/>
      <c r="E638" s="438"/>
      <c r="F638" s="438"/>
      <c r="G638" s="438"/>
      <c r="H638" s="438"/>
      <c r="I638" s="438"/>
      <c r="J638" s="438"/>
      <c r="K638" s="438"/>
      <c r="L638" s="438"/>
      <c r="M638" s="438"/>
      <c r="N638" s="438"/>
      <c r="O638" s="438">
        <f>O636/N636-1</f>
        <v>3.8028169014084456E-2</v>
      </c>
      <c r="P638" s="438">
        <f t="shared" ref="P638:AC638" si="2449">P636/O636-1</f>
        <v>2.0352781546811416E-2</v>
      </c>
      <c r="Q638" s="438">
        <f t="shared" si="2449"/>
        <v>1.7287234042553168E-2</v>
      </c>
      <c r="R638" s="438">
        <f t="shared" si="2449"/>
        <v>1.3071895424836555E-3</v>
      </c>
      <c r="S638" s="438">
        <f t="shared" si="2449"/>
        <v>4.1775456919060039E-2</v>
      </c>
      <c r="T638" s="438">
        <f t="shared" si="2449"/>
        <v>8.0200501253132828E-2</v>
      </c>
      <c r="U638" s="438">
        <f t="shared" si="2449"/>
        <v>6.8445475638051034E-2</v>
      </c>
      <c r="V638" s="438">
        <f t="shared" si="2449"/>
        <v>-7.0575461454940314E-2</v>
      </c>
      <c r="W638" s="438">
        <f t="shared" si="2449"/>
        <v>3.8551401869158841E-2</v>
      </c>
      <c r="X638" s="438">
        <f t="shared" si="2449"/>
        <v>6.1867266591675962E-2</v>
      </c>
      <c r="Y638" s="438">
        <f t="shared" si="2449"/>
        <v>0.18855932203389836</v>
      </c>
      <c r="Z638" s="438">
        <f t="shared" si="2449"/>
        <v>-1.2477718360071277E-2</v>
      </c>
      <c r="AA638" s="438">
        <f t="shared" si="2449"/>
        <v>5.4151624548737232E-3</v>
      </c>
      <c r="AB638" s="438">
        <f t="shared" si="2449"/>
        <v>-0.1391382405745063</v>
      </c>
      <c r="AC638" s="438">
        <f t="shared" si="2449"/>
        <v>9.3847758081334831E-2</v>
      </c>
      <c r="AD638" s="438">
        <f t="shared" ref="AD638" si="2450">AD636/AC636-1</f>
        <v>3.5629170638702412E-3</v>
      </c>
      <c r="AE638" s="438">
        <f t="shared" ref="AE638" si="2451">AE636/AD636-1</f>
        <v>4.9999999999998934E-3</v>
      </c>
      <c r="AF638" s="438">
        <f t="shared" ref="AF638" si="2452">AF636/AE636-1</f>
        <v>4.9999999999998934E-3</v>
      </c>
      <c r="AG638" s="438">
        <f t="shared" ref="AG638" si="2453">AG636/AF636-1</f>
        <v>4.9999999999998934E-3</v>
      </c>
      <c r="AH638" s="438">
        <f t="shared" ref="AH638" si="2454">AH636/AG636-1</f>
        <v>4.9999999999998934E-3</v>
      </c>
      <c r="AI638" s="438">
        <f t="shared" ref="AI638" si="2455">AI636/AH636-1</f>
        <v>4.9999999999998934E-3</v>
      </c>
      <c r="AJ638" s="438">
        <f t="shared" ref="AJ638" si="2456">AJ636/AI636-1</f>
        <v>4.9999999999998934E-3</v>
      </c>
      <c r="AK638" s="438">
        <f t="shared" ref="AK638" si="2457">AK636/AJ636-1</f>
        <v>4.9999999999998934E-3</v>
      </c>
      <c r="AL638" s="438">
        <f t="shared" ref="AL638" si="2458">AL636/AK636-1</f>
        <v>4.9999999999998934E-3</v>
      </c>
      <c r="AM638" s="438">
        <f t="shared" ref="AM638" si="2459">AM636/AL636-1</f>
        <v>4.9999999999998934E-3</v>
      </c>
      <c r="AN638" s="438">
        <f t="shared" ref="AN638" si="2460">AN636/AM636-1</f>
        <v>4.9999999999998934E-3</v>
      </c>
      <c r="AO638" s="438">
        <f t="shared" ref="AO638" si="2461">AO636/AN636-1</f>
        <v>4.9999999999998934E-3</v>
      </c>
      <c r="AP638" s="438">
        <f t="shared" ref="AP638" si="2462">AP636/AO636-1</f>
        <v>4.9999999999998934E-3</v>
      </c>
      <c r="AQ638" s="438">
        <f t="shared" ref="AQ638" si="2463">AQ636/AP636-1</f>
        <v>4.9999999999998934E-3</v>
      </c>
      <c r="AR638" s="438">
        <f t="shared" ref="AR638" si="2464">AR636/AQ636-1</f>
        <v>4.9999999999998934E-3</v>
      </c>
      <c r="AS638" s="438">
        <f t="shared" ref="AS638" si="2465">AS636/AR636-1</f>
        <v>4.9999999999998934E-3</v>
      </c>
      <c r="AT638" s="438">
        <f t="shared" ref="AT638" si="2466">AT636/AS636-1</f>
        <v>4.9999999999998934E-3</v>
      </c>
      <c r="AU638" s="438">
        <f t="shared" ref="AU638" si="2467">AU636/AT636-1</f>
        <v>4.9999999999998934E-3</v>
      </c>
      <c r="AV638" s="438">
        <f t="shared" ref="AV638" si="2468">AV636/AU636-1</f>
        <v>4.9999999999998934E-3</v>
      </c>
      <c r="AW638" s="438">
        <f t="shared" ref="AW638" si="2469">AW636/AV636-1</f>
        <v>4.9999999999998934E-3</v>
      </c>
      <c r="AX638" s="438">
        <f t="shared" ref="AX638" si="2470">AX636/AW636-1</f>
        <v>4.9999999999998934E-3</v>
      </c>
      <c r="AY638" s="438">
        <f t="shared" ref="AY638" si="2471">AY636/AX636-1</f>
        <v>4.9999999999998934E-3</v>
      </c>
      <c r="AZ638" s="438">
        <f t="shared" ref="AZ638" si="2472">AZ636/AY636-1</f>
        <v>4.9999999999998934E-3</v>
      </c>
      <c r="BA638" s="438">
        <f t="shared" ref="BA638" si="2473">BA636/AZ636-1</f>
        <v>4.9999999999998934E-3</v>
      </c>
      <c r="BB638" s="438">
        <f t="shared" ref="BB638" si="2474">BB636/BA636-1</f>
        <v>4.9999999999998934E-3</v>
      </c>
      <c r="BC638" s="438">
        <f t="shared" ref="BC638" si="2475">BC636/BB636-1</f>
        <v>4.9999999999998934E-3</v>
      </c>
      <c r="BD638" s="438">
        <f t="shared" ref="BD638" si="2476">BD636/BC636-1</f>
        <v>4.9999999999998934E-3</v>
      </c>
      <c r="BE638" s="438">
        <f t="shared" ref="BE638" si="2477">BE636/BD636-1</f>
        <v>4.9999999999998934E-3</v>
      </c>
      <c r="BF638" s="438">
        <f t="shared" ref="BF638" si="2478">BF636/BE636-1</f>
        <v>4.9999999999998934E-3</v>
      </c>
      <c r="BG638" s="438">
        <f t="shared" ref="BG638" si="2479">BG636/BF636-1</f>
        <v>4.9999999999998934E-3</v>
      </c>
      <c r="BH638" s="438">
        <f t="shared" ref="BH638" si="2480">BH636/BG636-1</f>
        <v>4.9999999999998934E-3</v>
      </c>
      <c r="BI638" s="438">
        <f t="shared" ref="BI638" si="2481">BI636/BH636-1</f>
        <v>4.9999999999998934E-3</v>
      </c>
      <c r="BJ638" s="438">
        <f t="shared" ref="BJ638" si="2482">BJ636/BI636-1</f>
        <v>4.9999999999998934E-3</v>
      </c>
      <c r="BK638" s="438">
        <f t="shared" ref="BK638" si="2483">BK636/BJ636-1</f>
        <v>4.9999999999998934E-3</v>
      </c>
      <c r="BL638" s="438">
        <f t="shared" ref="BL638" si="2484">BL636/BK636-1</f>
        <v>4.9999999999998934E-3</v>
      </c>
      <c r="BM638" s="438">
        <f t="shared" ref="BM638" si="2485">BM636/BL636-1</f>
        <v>4.9999999999998934E-3</v>
      </c>
      <c r="BN638" s="438">
        <f t="shared" ref="BN638" si="2486">BN636/BM636-1</f>
        <v>4.9999999999998934E-3</v>
      </c>
      <c r="BO638" s="438">
        <f t="shared" ref="BO638" si="2487">BO636/BN636-1</f>
        <v>4.9999999999998934E-3</v>
      </c>
      <c r="BP638" s="438">
        <f t="shared" ref="BP638" si="2488">BP636/BO636-1</f>
        <v>4.9999999999998934E-3</v>
      </c>
      <c r="BQ638" s="438">
        <f t="shared" ref="BQ638" si="2489">BQ636/BP636-1</f>
        <v>4.9999999999998934E-3</v>
      </c>
      <c r="BR638" s="438">
        <f t="shared" ref="BR638" si="2490">BR636/BQ636-1</f>
        <v>4.9999999999998934E-3</v>
      </c>
      <c r="BS638" s="438">
        <f t="shared" ref="BS638" si="2491">BS636/BR636-1</f>
        <v>4.9999999999998934E-3</v>
      </c>
      <c r="BT638" s="438">
        <f t="shared" ref="BT638" si="2492">BT636/BS636-1</f>
        <v>4.9999999999998934E-3</v>
      </c>
      <c r="BU638" s="438">
        <f t="shared" ref="BU638" si="2493">BU636/BT636-1</f>
        <v>4.9999999999998934E-3</v>
      </c>
      <c r="BV638" s="438">
        <f t="shared" ref="BV638" si="2494">BV636/BU636-1</f>
        <v>4.9999999999998934E-3</v>
      </c>
      <c r="BW638" s="438">
        <f t="shared" ref="BW638" si="2495">BW636/BV636-1</f>
        <v>0</v>
      </c>
      <c r="BX638" s="438">
        <f t="shared" ref="BX638" si="2496">BX636/BW636-1</f>
        <v>0</v>
      </c>
      <c r="BY638" s="438">
        <f t="shared" ref="BY638" si="2497">BY636/BX636-1</f>
        <v>0</v>
      </c>
      <c r="BZ638" s="438">
        <f t="shared" ref="BZ638" si="2498">BZ636/BY636-1</f>
        <v>0</v>
      </c>
      <c r="CA638" s="438">
        <f t="shared" ref="CA638" si="2499">CA636/BZ636-1</f>
        <v>0</v>
      </c>
      <c r="CB638" s="438">
        <f t="shared" ref="CB638" si="2500">CB636/CA636-1</f>
        <v>0</v>
      </c>
      <c r="CC638" s="438">
        <f t="shared" ref="CC638" si="2501">CC636/CB636-1</f>
        <v>0</v>
      </c>
      <c r="CD638" s="438">
        <f t="shared" ref="CD638" si="2502">CD636/CC636-1</f>
        <v>0</v>
      </c>
    </row>
    <row r="639" spans="1:82" s="5" customFormat="1" x14ac:dyDescent="0.35">
      <c r="B639" s="322"/>
      <c r="C639" s="110"/>
      <c r="D639" s="318"/>
      <c r="E639" s="318"/>
      <c r="F639" s="318"/>
      <c r="G639" s="318"/>
      <c r="H639" s="318"/>
      <c r="I639" s="318"/>
      <c r="J639" s="318"/>
      <c r="K639" s="318"/>
      <c r="L639" s="318"/>
      <c r="M639" s="318"/>
      <c r="N639" s="318"/>
      <c r="O639" s="318"/>
      <c r="P639" s="318"/>
      <c r="Q639" s="318"/>
      <c r="R639" s="318"/>
      <c r="S639" s="318"/>
      <c r="T639" s="318"/>
      <c r="U639" s="318"/>
      <c r="V639" s="110"/>
      <c r="W639" s="318"/>
      <c r="X639" s="318"/>
      <c r="Y639" s="318"/>
      <c r="Z639" s="318"/>
      <c r="AA639" s="318"/>
      <c r="AB639" s="318"/>
      <c r="AC639" s="318"/>
      <c r="AD639" s="318"/>
      <c r="AE639" s="318"/>
      <c r="AF639" s="318"/>
      <c r="AG639" s="318"/>
      <c r="AH639" s="318"/>
      <c r="AI639" s="318"/>
      <c r="AJ639" s="318"/>
      <c r="AK639" s="318"/>
      <c r="AL639" s="318"/>
      <c r="AM639" s="318"/>
      <c r="AN639" s="318"/>
      <c r="AO639" s="318"/>
      <c r="AP639" s="318"/>
      <c r="AQ639" s="318"/>
      <c r="AR639" s="318"/>
      <c r="AS639" s="318"/>
      <c r="AT639" s="318"/>
      <c r="AU639" s="318"/>
      <c r="AV639" s="318"/>
      <c r="AW639" s="318"/>
      <c r="AX639" s="318"/>
      <c r="AY639" s="318"/>
      <c r="AZ639" s="318"/>
      <c r="BA639" s="318"/>
      <c r="BB639" s="318"/>
      <c r="BC639" s="318"/>
      <c r="BD639" s="318"/>
      <c r="BE639" s="318"/>
      <c r="BF639" s="318"/>
      <c r="BG639" s="318"/>
      <c r="BH639" s="318"/>
      <c r="BI639" s="318"/>
      <c r="BJ639" s="318"/>
      <c r="BK639" s="318"/>
      <c r="BL639" s="318"/>
      <c r="BM639" s="318"/>
      <c r="BN639" s="318"/>
      <c r="BO639" s="318"/>
      <c r="BP639" s="318"/>
      <c r="BQ639" s="318"/>
      <c r="BR639" s="318"/>
      <c r="BS639" s="318"/>
      <c r="BT639" s="318"/>
      <c r="BU639" s="318"/>
      <c r="BV639" s="318"/>
      <c r="BW639" s="318"/>
      <c r="BX639" s="318"/>
      <c r="BY639" s="318"/>
      <c r="BZ639" s="318"/>
      <c r="CA639" s="318"/>
      <c r="CB639" s="318"/>
      <c r="CC639" s="318"/>
      <c r="CD639" s="318"/>
    </row>
    <row r="640" spans="1:82" s="5" customFormat="1" x14ac:dyDescent="0.35">
      <c r="A640" s="5" t="s">
        <v>82</v>
      </c>
      <c r="B640" s="70" t="s">
        <v>789</v>
      </c>
      <c r="C640" s="420">
        <f>C600</f>
        <v>813</v>
      </c>
      <c r="D640" s="420">
        <f t="shared" ref="D640:AC640" si="2503">D600</f>
        <v>942</v>
      </c>
      <c r="E640" s="420">
        <f t="shared" si="2503"/>
        <v>828</v>
      </c>
      <c r="F640" s="420">
        <f t="shared" si="2503"/>
        <v>678</v>
      </c>
      <c r="G640" s="420">
        <f>G600</f>
        <v>850</v>
      </c>
      <c r="H640" s="420">
        <f t="shared" si="2503"/>
        <v>864</v>
      </c>
      <c r="I640" s="420">
        <f t="shared" si="2503"/>
        <v>866</v>
      </c>
      <c r="J640" s="420">
        <f t="shared" si="2503"/>
        <v>812</v>
      </c>
      <c r="K640" s="420">
        <f t="shared" si="2503"/>
        <v>768</v>
      </c>
      <c r="L640" s="420">
        <f t="shared" si="2503"/>
        <v>765</v>
      </c>
      <c r="M640" s="420">
        <f t="shared" si="2503"/>
        <v>728</v>
      </c>
      <c r="N640" s="420">
        <f t="shared" si="2503"/>
        <v>667</v>
      </c>
      <c r="O640" s="420">
        <f t="shared" si="2503"/>
        <v>727</v>
      </c>
      <c r="P640" s="420">
        <f t="shared" si="2503"/>
        <v>722</v>
      </c>
      <c r="Q640" s="420">
        <f t="shared" si="2503"/>
        <v>718</v>
      </c>
      <c r="R640" s="420">
        <f t="shared" si="2503"/>
        <v>700</v>
      </c>
      <c r="S640" s="420">
        <f t="shared" si="2503"/>
        <v>829</v>
      </c>
      <c r="T640" s="420">
        <f t="shared" si="2503"/>
        <v>842</v>
      </c>
      <c r="U640" s="420">
        <f t="shared" si="2503"/>
        <v>893</v>
      </c>
      <c r="V640" s="420">
        <f t="shared" si="2503"/>
        <v>774</v>
      </c>
      <c r="W640" s="420">
        <f t="shared" si="2503"/>
        <v>901</v>
      </c>
      <c r="X640" s="420">
        <f t="shared" si="2503"/>
        <v>915</v>
      </c>
      <c r="Y640" s="420">
        <f t="shared" si="2503"/>
        <v>968</v>
      </c>
      <c r="Z640" s="420">
        <f t="shared" si="2503"/>
        <v>1074</v>
      </c>
      <c r="AA640" s="420">
        <f t="shared" si="2503"/>
        <v>1042</v>
      </c>
      <c r="AB640" s="420">
        <f t="shared" si="2503"/>
        <v>896</v>
      </c>
      <c r="AC640" s="420">
        <f t="shared" si="2503"/>
        <v>987</v>
      </c>
      <c r="AD640" s="420">
        <f t="shared" ref="AD640:CD640" si="2504">AD600</f>
        <v>989.36596436058687</v>
      </c>
      <c r="AE640" s="420">
        <f t="shared" si="2504"/>
        <v>994.83043569182371</v>
      </c>
      <c r="AF640" s="420">
        <f t="shared" si="2504"/>
        <v>999.21899431682357</v>
      </c>
      <c r="AG640" s="420">
        <f t="shared" si="2504"/>
        <v>1003.6294957349485</v>
      </c>
      <c r="AH640" s="420">
        <f t="shared" si="2504"/>
        <v>1008.062049660164</v>
      </c>
      <c r="AI640" s="420">
        <f t="shared" si="2504"/>
        <v>1009.8110535667456</v>
      </c>
      <c r="AJ640" s="420">
        <f t="shared" si="2504"/>
        <v>1014.2880438450615</v>
      </c>
      <c r="AK640" s="420">
        <f t="shared" si="2504"/>
        <v>1018.7874190747689</v>
      </c>
      <c r="AL640" s="420">
        <f t="shared" si="2504"/>
        <v>1023.3092911806248</v>
      </c>
      <c r="AM640" s="420">
        <f t="shared" si="2504"/>
        <v>1020.9580703409304</v>
      </c>
      <c r="AN640" s="420">
        <f t="shared" si="2504"/>
        <v>1025.5252742146477</v>
      </c>
      <c r="AO640" s="420">
        <f t="shared" si="2504"/>
        <v>1030.1153141077334</v>
      </c>
      <c r="AP640" s="420">
        <f t="shared" si="2504"/>
        <v>1034.7283042002846</v>
      </c>
      <c r="AQ640" s="420">
        <f t="shared" si="2504"/>
        <v>1036.8596422621663</v>
      </c>
      <c r="AR640" s="420">
        <f t="shared" si="2504"/>
        <v>1041.5188775803954</v>
      </c>
      <c r="AS640" s="420">
        <f t="shared" si="2504"/>
        <v>1046.2014090752155</v>
      </c>
      <c r="AT640" s="420">
        <f t="shared" si="2504"/>
        <v>1050.9073532275097</v>
      </c>
      <c r="AU640" s="420">
        <f t="shared" si="2504"/>
        <v>1058.1415440816975</v>
      </c>
      <c r="AV640" s="420">
        <f t="shared" si="2504"/>
        <v>1062.8946653241185</v>
      </c>
      <c r="AW640" s="420">
        <f t="shared" si="2504"/>
        <v>1067.6715521727515</v>
      </c>
      <c r="AX640" s="420">
        <f t="shared" si="2504"/>
        <v>1072.4723234556277</v>
      </c>
      <c r="AY640" s="420">
        <f t="shared" si="2504"/>
        <v>1077.2970985949182</v>
      </c>
      <c r="AZ640" s="420">
        <f t="shared" si="2504"/>
        <v>1082.1459976099054</v>
      </c>
      <c r="BA640" s="420">
        <f t="shared" si="2504"/>
        <v>1087.0191411199673</v>
      </c>
      <c r="BB640" s="420">
        <f t="shared" si="2504"/>
        <v>1091.9166503475797</v>
      </c>
      <c r="BC640" s="420">
        <f t="shared" si="2504"/>
        <v>1096.83864712133</v>
      </c>
      <c r="BD640" s="420">
        <f t="shared" si="2504"/>
        <v>1101.7852538789493</v>
      </c>
      <c r="BE640" s="420">
        <f t="shared" si="2504"/>
        <v>1106.7565936703566</v>
      </c>
      <c r="BF640" s="420">
        <f t="shared" si="2504"/>
        <v>1111.7527901607207</v>
      </c>
      <c r="BG640" s="420">
        <f t="shared" si="2504"/>
        <v>1116.7739676335368</v>
      </c>
      <c r="BH640" s="420">
        <f>BH600</f>
        <v>1121.8202509937169</v>
      </c>
      <c r="BI640" s="420">
        <f t="shared" si="2504"/>
        <v>1126.8917657706979</v>
      </c>
      <c r="BJ640" s="420">
        <f t="shared" si="2504"/>
        <v>1131.9886381215638</v>
      </c>
      <c r="BK640" s="420">
        <f t="shared" si="2504"/>
        <v>1137.1109948341841</v>
      </c>
      <c r="BL640" s="420">
        <f t="shared" si="2504"/>
        <v>1142.2589633303676</v>
      </c>
      <c r="BM640" s="420">
        <f t="shared" si="2504"/>
        <v>1147.4326716690318</v>
      </c>
      <c r="BN640" s="420">
        <f t="shared" si="2504"/>
        <v>1152.6322485493895</v>
      </c>
      <c r="BO640" s="420">
        <f t="shared" si="2504"/>
        <v>1157.8578233141488</v>
      </c>
      <c r="BP640" s="420">
        <f t="shared" si="2504"/>
        <v>1163.1095259527322</v>
      </c>
      <c r="BQ640" s="420">
        <f t="shared" si="2504"/>
        <v>1168.3874871045082</v>
      </c>
      <c r="BR640" s="420">
        <f t="shared" si="2504"/>
        <v>1173.6918380620432</v>
      </c>
      <c r="BS640" s="420">
        <f t="shared" si="2504"/>
        <v>1179.0227107743658</v>
      </c>
      <c r="BT640" s="420">
        <f t="shared" si="2504"/>
        <v>1184.3802378502501</v>
      </c>
      <c r="BU640" s="420">
        <f t="shared" si="2504"/>
        <v>1189.7645525615137</v>
      </c>
      <c r="BV640" s="420">
        <f t="shared" si="2504"/>
        <v>1195.1757888463337</v>
      </c>
      <c r="BW640" s="420">
        <f t="shared" si="2504"/>
        <v>1195.1757888463337</v>
      </c>
      <c r="BX640" s="420">
        <f t="shared" si="2504"/>
        <v>1195.1757888463337</v>
      </c>
      <c r="BY640" s="420">
        <f t="shared" si="2504"/>
        <v>1195.1757888463337</v>
      </c>
      <c r="BZ640" s="420">
        <f t="shared" si="2504"/>
        <v>1195.1757888463337</v>
      </c>
      <c r="CA640" s="420">
        <f t="shared" si="2504"/>
        <v>1195.1757888463337</v>
      </c>
      <c r="CB640" s="420">
        <f t="shared" si="2504"/>
        <v>1195.1757888463337</v>
      </c>
      <c r="CC640" s="420">
        <f t="shared" si="2504"/>
        <v>1195.1757888463337</v>
      </c>
      <c r="CD640" s="420">
        <f t="shared" si="2504"/>
        <v>1195.1757888463337</v>
      </c>
    </row>
    <row r="641" spans="1:82" s="5" customFormat="1" x14ac:dyDescent="0.35">
      <c r="A641" s="191"/>
      <c r="B641" s="463" t="s">
        <v>410</v>
      </c>
      <c r="C641" s="436"/>
      <c r="D641" s="436"/>
      <c r="E641" s="436"/>
      <c r="F641" s="436"/>
      <c r="G641" s="436">
        <f>G640/D640-1</f>
        <v>-9.7664543524416114E-2</v>
      </c>
      <c r="H641" s="436">
        <f t="shared" ref="H641:AC641" si="2505">H640/E640-1</f>
        <v>4.3478260869565188E-2</v>
      </c>
      <c r="I641" s="436">
        <f t="shared" si="2505"/>
        <v>0.27728613569321525</v>
      </c>
      <c r="J641" s="436">
        <f t="shared" si="2505"/>
        <v>-4.4705882352941151E-2</v>
      </c>
      <c r="K641" s="436">
        <f t="shared" si="2505"/>
        <v>-0.11111111111111116</v>
      </c>
      <c r="L641" s="436">
        <f t="shared" si="2505"/>
        <v>-0.11662817551963045</v>
      </c>
      <c r="M641" s="436">
        <f t="shared" si="2505"/>
        <v>-0.10344827586206895</v>
      </c>
      <c r="N641" s="436">
        <f t="shared" si="2505"/>
        <v>-0.13151041666666663</v>
      </c>
      <c r="O641" s="436">
        <f t="shared" si="2505"/>
        <v>-4.9673202614379131E-2</v>
      </c>
      <c r="P641" s="436">
        <f t="shared" si="2505"/>
        <v>-8.2417582417582125E-3</v>
      </c>
      <c r="Q641" s="436">
        <f t="shared" si="2505"/>
        <v>7.6461769115442335E-2</v>
      </c>
      <c r="R641" s="436">
        <f t="shared" si="2505"/>
        <v>-3.7138927097661645E-2</v>
      </c>
      <c r="S641" s="436">
        <f t="shared" si="2505"/>
        <v>0.14819944598337953</v>
      </c>
      <c r="T641" s="436">
        <f t="shared" si="2505"/>
        <v>0.17270194986072429</v>
      </c>
      <c r="U641" s="436">
        <f t="shared" si="2505"/>
        <v>0.2757142857142858</v>
      </c>
      <c r="V641" s="436">
        <f t="shared" si="2505"/>
        <v>-6.6344993968636912E-2</v>
      </c>
      <c r="W641" s="436">
        <f t="shared" si="2505"/>
        <v>7.0071258907363321E-2</v>
      </c>
      <c r="X641" s="436">
        <f t="shared" si="2505"/>
        <v>2.4636058230683044E-2</v>
      </c>
      <c r="Y641" s="436">
        <f t="shared" si="2505"/>
        <v>0.25064599483204142</v>
      </c>
      <c r="Z641" s="436">
        <f t="shared" si="2505"/>
        <v>0.19200887902330743</v>
      </c>
      <c r="AA641" s="436">
        <f t="shared" si="2505"/>
        <v>0.13879781420765025</v>
      </c>
      <c r="AB641" s="436">
        <f t="shared" si="2505"/>
        <v>-7.4380165289256173E-2</v>
      </c>
      <c r="AC641" s="436">
        <f t="shared" si="2505"/>
        <v>-8.1005586592178824E-2</v>
      </c>
      <c r="AD641" s="436">
        <f t="shared" ref="AD641" si="2506">AD640/AA640-1</f>
        <v>-5.0512510210569239E-2</v>
      </c>
      <c r="AE641" s="436">
        <f t="shared" ref="AE641" si="2507">AE640/AB640-1</f>
        <v>0.11030182554891033</v>
      </c>
      <c r="AF641" s="436">
        <f t="shared" ref="AF641" si="2508">AF640/AC640-1</f>
        <v>1.2379933451695635E-2</v>
      </c>
      <c r="AG641" s="436">
        <f t="shared" ref="AG641" si="2509">AG640/AD640-1</f>
        <v>1.4416840570799172E-2</v>
      </c>
      <c r="AH641" s="436">
        <f t="shared" ref="AH641" si="2510">AH640/AE640-1</f>
        <v>1.33003710920232E-2</v>
      </c>
      <c r="AI641" s="436">
        <f t="shared" ref="AI641" si="2511">AI640/AF640-1</f>
        <v>1.0600338174279855E-2</v>
      </c>
      <c r="AJ641" s="436">
        <f t="shared" ref="AJ641" si="2512">AJ640/AG640-1</f>
        <v>1.0620002855045385E-2</v>
      </c>
      <c r="AK641" s="436">
        <f t="shared" ref="AK641" si="2513">AK640/AH640-1</f>
        <v>1.0639592491573868E-2</v>
      </c>
      <c r="AL641" s="436">
        <f t="shared" ref="AL641" si="2514">AL640/AI640-1</f>
        <v>1.3367092354755084E-2</v>
      </c>
      <c r="AM641" s="436">
        <f t="shared" ref="AM641" si="2515">AM640/AJ640-1</f>
        <v>6.5760673571420014E-3</v>
      </c>
      <c r="AN641" s="436">
        <f t="shared" ref="AN641" si="2516">AN640/AK640-1</f>
        <v>6.6136026159391292E-3</v>
      </c>
      <c r="AO641" s="436">
        <f t="shared" ref="AO641" si="2517">AO640/AL640-1</f>
        <v>6.6509929947535795E-3</v>
      </c>
      <c r="AP641" s="436">
        <f t="shared" ref="AP641" si="2518">AP640/AM640-1</f>
        <v>1.3487560615252248E-2</v>
      </c>
      <c r="AQ641" s="436">
        <f t="shared" ref="AQ641" si="2519">AQ640/AN640-1</f>
        <v>1.1052256177887632E-2</v>
      </c>
      <c r="AR641" s="436">
        <f t="shared" ref="AR641" si="2520">AR640/AO640-1</f>
        <v>1.1070181480157482E-2</v>
      </c>
      <c r="AS641" s="436">
        <f t="shared" ref="AS641" si="2521">AS640/AP640-1</f>
        <v>1.1088036181438055E-2</v>
      </c>
      <c r="AT641" s="436">
        <f t="shared" ref="AT641" si="2522">AT640/AQ640-1</f>
        <v>1.3548324568496861E-2</v>
      </c>
      <c r="AU641" s="436">
        <f t="shared" ref="AU641" si="2523">AU640/AR640-1</f>
        <v>1.5960024209949131E-2</v>
      </c>
      <c r="AV641" s="436">
        <f t="shared" ref="AV641" si="2524">AV640/AS640-1</f>
        <v>1.5956063626084038E-2</v>
      </c>
      <c r="AW641" s="436">
        <f t="shared" ref="AW641" si="2525">AW640/AT640-1</f>
        <v>1.5952118798822967E-2</v>
      </c>
      <c r="AX641" s="436">
        <f t="shared" ref="AX641" si="2526">AX640/AU640-1</f>
        <v>1.3543348197680993E-2</v>
      </c>
      <c r="AY641" s="436">
        <f t="shared" ref="AY641" si="2527">AY640/AV640-1</f>
        <v>1.3550198096448085E-2</v>
      </c>
      <c r="AZ641" s="436">
        <f t="shared" ref="AZ641" si="2528">AZ640/AW640-1</f>
        <v>1.3557020796983732E-2</v>
      </c>
      <c r="BA641" s="436">
        <f t="shared" ref="BA641" si="2529">BA640/AX640-1</f>
        <v>1.3563816376601867E-2</v>
      </c>
      <c r="BB641" s="436">
        <f t="shared" ref="BB641" si="2530">BB640/AY640-1</f>
        <v>1.3570584912675709E-2</v>
      </c>
      <c r="BC641" s="436">
        <f t="shared" ref="BC641" si="2531">BC640/AZ640-1</f>
        <v>1.3577326482633323E-2</v>
      </c>
      <c r="BD641" s="436">
        <f t="shared" ref="BD641" si="2532">BD640/BA640-1</f>
        <v>1.3584041163956284E-2</v>
      </c>
      <c r="BE641" s="436">
        <f t="shared" ref="BE641" si="2533">BE640/BB640-1</f>
        <v>1.359072903417391E-2</v>
      </c>
      <c r="BF641" s="436">
        <f t="shared" ref="BF641" si="2534">BF640/BC640-1</f>
        <v>1.3597390170863255E-2</v>
      </c>
      <c r="BG641" s="436">
        <f t="shared" ref="BG641" si="2535">BG640/BD640-1</f>
        <v>1.3604024651644453E-2</v>
      </c>
      <c r="BH641" s="436">
        <f t="shared" ref="BH641" si="2536">BH640/BE640-1</f>
        <v>1.3610632554177382E-2</v>
      </c>
      <c r="BI641" s="436">
        <f t="shared" ref="BI641" si="2537">BI640/BF640-1</f>
        <v>1.3617213956160779E-2</v>
      </c>
      <c r="BJ641" s="436">
        <f t="shared" ref="BJ641" si="2538">BJ640/BG640-1</f>
        <v>1.3623768935326463E-2</v>
      </c>
      <c r="BK641" s="436">
        <f t="shared" ref="BK641" si="2539">BK640/BH640-1</f>
        <v>1.363029756943912E-2</v>
      </c>
      <c r="BL641" s="436">
        <f t="shared" ref="BL641" si="2540">BL640/BI640-1</f>
        <v>1.3636799936291855E-2</v>
      </c>
      <c r="BM641" s="436">
        <f t="shared" ref="BM641" si="2541">BM640/BJ640-1</f>
        <v>1.3643276113703751E-2</v>
      </c>
      <c r="BN641" s="436">
        <f t="shared" ref="BN641" si="2542">BN640/BK640-1</f>
        <v>1.364972617951743E-2</v>
      </c>
      <c r="BO641" s="436">
        <f t="shared" ref="BO641" si="2543">BO640/BL640-1</f>
        <v>1.3656150211595941E-2</v>
      </c>
      <c r="BP641" s="436">
        <f t="shared" ref="BP641" si="2544">BP640/BM640-1</f>
        <v>1.3662548287819876E-2</v>
      </c>
      <c r="BQ641" s="436">
        <f t="shared" ref="BQ641" si="2545">BQ640/BN640-1</f>
        <v>1.3668920486084701E-2</v>
      </c>
      <c r="BR641" s="436">
        <f t="shared" ref="BR641" si="2546">BR640/BO640-1</f>
        <v>1.3675266884298765E-2</v>
      </c>
      <c r="BS641" s="436">
        <f t="shared" ref="BS641" si="2547">BS640/BP640-1</f>
        <v>1.3681587560379294E-2</v>
      </c>
      <c r="BT641" s="436">
        <f t="shared" ref="BT641" si="2548">BT640/BQ640-1</f>
        <v>1.3687882592251066E-2</v>
      </c>
      <c r="BU641" s="436">
        <f t="shared" ref="BU641" si="2549">BU640/BR640-1</f>
        <v>1.3694152057842635E-2</v>
      </c>
      <c r="BV641" s="436">
        <f t="shared" ref="BV641" si="2550">BV640/BS640-1</f>
        <v>1.3700396035084772E-2</v>
      </c>
      <c r="BW641" s="436">
        <f t="shared" ref="BW641" si="2551">BW640/BT640-1</f>
        <v>9.1149367838816442E-3</v>
      </c>
      <c r="BX641" s="436">
        <f t="shared" ref="BX641" si="2552">BX640/BU640-1</f>
        <v>4.5481572578118801E-3</v>
      </c>
      <c r="BY641" s="436">
        <f t="shared" ref="BY641" si="2553">BY640/BV640-1</f>
        <v>0</v>
      </c>
      <c r="BZ641" s="436">
        <f t="shared" ref="BZ641" si="2554">BZ640/BW640-1</f>
        <v>0</v>
      </c>
      <c r="CA641" s="436">
        <f t="shared" ref="CA641" si="2555">CA640/BX640-1</f>
        <v>0</v>
      </c>
      <c r="CB641" s="436">
        <f t="shared" ref="CB641" si="2556">CB640/BY640-1</f>
        <v>0</v>
      </c>
      <c r="CC641" s="436">
        <f t="shared" ref="CC641" si="2557">CC640/BZ640-1</f>
        <v>0</v>
      </c>
      <c r="CD641" s="436">
        <f t="shared" ref="CD641" si="2558">CD640/CA640-1</f>
        <v>0</v>
      </c>
    </row>
    <row r="642" spans="1:82" s="5" customFormat="1" x14ac:dyDescent="0.35">
      <c r="A642" s="424"/>
      <c r="B642" s="463" t="s">
        <v>411</v>
      </c>
      <c r="C642" s="438"/>
      <c r="D642" s="438"/>
      <c r="E642" s="438"/>
      <c r="F642" s="438"/>
      <c r="G642" s="438">
        <f>G640/F640-1</f>
        <v>0.25368731563421831</v>
      </c>
      <c r="H642" s="438">
        <f t="shared" ref="H642:AC642" si="2559">H640/G640-1</f>
        <v>1.6470588235294015E-2</v>
      </c>
      <c r="I642" s="438">
        <f t="shared" si="2559"/>
        <v>2.3148148148148806E-3</v>
      </c>
      <c r="J642" s="438">
        <f t="shared" si="2559"/>
        <v>-6.2355658198614328E-2</v>
      </c>
      <c r="K642" s="438">
        <f t="shared" si="2559"/>
        <v>-5.4187192118226646E-2</v>
      </c>
      <c r="L642" s="438">
        <f t="shared" si="2559"/>
        <v>-3.90625E-3</v>
      </c>
      <c r="M642" s="438">
        <f t="shared" si="2559"/>
        <v>-4.8366013071895475E-2</v>
      </c>
      <c r="N642" s="438">
        <f t="shared" si="2559"/>
        <v>-8.3791208791208827E-2</v>
      </c>
      <c r="O642" s="438">
        <f t="shared" si="2559"/>
        <v>8.9955022488755532E-2</v>
      </c>
      <c r="P642" s="438">
        <f t="shared" si="2559"/>
        <v>-6.8775790921595803E-3</v>
      </c>
      <c r="Q642" s="438">
        <f t="shared" si="2559"/>
        <v>-5.5401662049860967E-3</v>
      </c>
      <c r="R642" s="438">
        <f t="shared" si="2559"/>
        <v>-2.5069637883008311E-2</v>
      </c>
      <c r="S642" s="438">
        <f t="shared" si="2559"/>
        <v>0.18428571428571439</v>
      </c>
      <c r="T642" s="438">
        <f t="shared" si="2559"/>
        <v>1.5681544028950611E-2</v>
      </c>
      <c r="U642" s="438">
        <f t="shared" si="2559"/>
        <v>6.0570071258907454E-2</v>
      </c>
      <c r="V642" s="438">
        <f t="shared" si="2559"/>
        <v>-0.13325867861142215</v>
      </c>
      <c r="W642" s="438">
        <f t="shared" si="2559"/>
        <v>0.16408268733850129</v>
      </c>
      <c r="X642" s="438">
        <f t="shared" si="2559"/>
        <v>1.5538290788013276E-2</v>
      </c>
      <c r="Y642" s="438">
        <f t="shared" si="2559"/>
        <v>5.7923497267759583E-2</v>
      </c>
      <c r="Z642" s="438">
        <f t="shared" si="2559"/>
        <v>0.10950413223140498</v>
      </c>
      <c r="AA642" s="438">
        <f t="shared" si="2559"/>
        <v>-2.9795158286778367E-2</v>
      </c>
      <c r="AB642" s="438">
        <f t="shared" si="2559"/>
        <v>-0.14011516314779271</v>
      </c>
      <c r="AC642" s="438">
        <f t="shared" si="2559"/>
        <v>0.1015625</v>
      </c>
      <c r="AD642" s="438">
        <f t="shared" ref="AD642" si="2560">AD640/AC640-1</f>
        <v>2.3971270117395527E-3</v>
      </c>
      <c r="AE642" s="438">
        <f t="shared" ref="AE642" si="2561">AE640/AD640-1</f>
        <v>5.5232052931681874E-3</v>
      </c>
      <c r="AF642" s="438">
        <f t="shared" ref="AF642" si="2562">AF640/AE640-1</f>
        <v>4.4113634520519529E-3</v>
      </c>
      <c r="AG642" s="438">
        <f t="shared" ref="AG642" si="2563">AG640/AF640-1</f>
        <v>4.4139487371739339E-3</v>
      </c>
      <c r="AH642" s="438">
        <f t="shared" ref="AH642" si="2564">AH640/AG640-1</f>
        <v>4.4165241695788282E-3</v>
      </c>
      <c r="AI642" s="438">
        <f t="shared" ref="AI642" si="2565">AI640/AH640-1</f>
        <v>1.7350161204572334E-3</v>
      </c>
      <c r="AJ642" s="438">
        <f t="shared" ref="AJ642" si="2566">AJ640/AI640-1</f>
        <v>4.4334930406066952E-3</v>
      </c>
      <c r="AK642" s="438">
        <f t="shared" ref="AK642" si="2567">AK640/AJ640-1</f>
        <v>4.4359935592366284E-3</v>
      </c>
      <c r="AL642" s="438">
        <f t="shared" ref="AL642" si="2568">AL640/AK640-1</f>
        <v>4.4384844386500255E-3</v>
      </c>
      <c r="AM642" s="438">
        <f t="shared" ref="AM642" si="2569">AM640/AL640-1</f>
        <v>-2.2976639222944684E-3</v>
      </c>
      <c r="AN642" s="438">
        <f t="shared" ref="AN642" si="2570">AN640/AM640-1</f>
        <v>4.4734490146027817E-3</v>
      </c>
      <c r="AO642" s="438">
        <f t="shared" ref="AO642" si="2571">AO640/AN640-1</f>
        <v>4.4757940233124405E-3</v>
      </c>
      <c r="AP642" s="438">
        <f t="shared" ref="AP642" si="2572">AP640/AO640-1</f>
        <v>4.4781298068039543E-3</v>
      </c>
      <c r="AQ642" s="438">
        <f t="shared" ref="AQ642" si="2573">AQ640/AP640-1</f>
        <v>2.0598045431152734E-3</v>
      </c>
      <c r="AR642" s="438">
        <f t="shared" ref="AR642" si="2574">AR640/AQ640-1</f>
        <v>4.4936027291637703E-3</v>
      </c>
      <c r="AS642" s="438">
        <f t="shared" ref="AS642" si="2575">AS640/AR640-1</f>
        <v>4.4958680976558973E-3</v>
      </c>
      <c r="AT642" s="438">
        <f t="shared" ref="AT642" si="2576">AT640/AS640-1</f>
        <v>4.4981244638677698E-3</v>
      </c>
      <c r="AU642" s="438">
        <f t="shared" ref="AU642" si="2577">AU640/AT640-1</f>
        <v>6.8837570048114749E-3</v>
      </c>
      <c r="AV642" s="438">
        <f t="shared" ref="AV642" si="2578">AV640/AU640-1</f>
        <v>4.4919522052657701E-3</v>
      </c>
      <c r="AW642" s="438">
        <f t="shared" ref="AW642" si="2579">AW640/AV640-1</f>
        <v>4.494224126316837E-3</v>
      </c>
      <c r="AX642" s="438">
        <f t="shared" ref="AX642" si="2580">AX640/AW640-1</f>
        <v>4.4964870264703194E-3</v>
      </c>
      <c r="AY642" s="438">
        <f t="shared" ref="AY642" si="2581">AY640/AX640-1</f>
        <v>4.4987409313692606E-3</v>
      </c>
      <c r="AZ642" s="438">
        <f t="shared" ref="AZ642" si="2582">AZ640/AY640-1</f>
        <v>4.5009858666764657E-3</v>
      </c>
      <c r="BA642" s="438">
        <f t="shared" ref="BA642" si="2583">BA640/AZ640-1</f>
        <v>4.5032218580718375E-3</v>
      </c>
      <c r="BB642" s="438">
        <f t="shared" ref="BB642" si="2584">BB640/BA640-1</f>
        <v>4.5054489312545964E-3</v>
      </c>
      <c r="BC642" s="438">
        <f t="shared" ref="BC642" si="2585">BC640/BB640-1</f>
        <v>4.5076671119390621E-3</v>
      </c>
      <c r="BD642" s="438">
        <f t="shared" ref="BD642" si="2586">BD640/BC640-1</f>
        <v>4.5098764258550972E-3</v>
      </c>
      <c r="BE642" s="438">
        <f t="shared" ref="BE642" si="2587">BE640/BD640-1</f>
        <v>4.5120768987469972E-3</v>
      </c>
      <c r="BF642" s="438">
        <f t="shared" ref="BF642" si="2588">BF640/BE640-1</f>
        <v>4.5142685563726026E-3</v>
      </c>
      <c r="BG642" s="438">
        <f t="shared" ref="BG642" si="2589">BG640/BF640-1</f>
        <v>4.5164514245026322E-3</v>
      </c>
      <c r="BH642" s="438">
        <f t="shared" ref="BH642" si="2590">BH640/BG640-1</f>
        <v>4.5186255289180188E-3</v>
      </c>
      <c r="BI642" s="438">
        <f t="shared" ref="BI642" si="2591">BI640/BH640-1</f>
        <v>4.520790895411908E-3</v>
      </c>
      <c r="BJ642" s="438">
        <f t="shared" ref="BJ642" si="2592">BJ640/BI640-1</f>
        <v>4.5229475497854388E-3</v>
      </c>
      <c r="BK642" s="438">
        <f t="shared" ref="BK642" si="2593">BK640/BJ640-1</f>
        <v>4.525095517849298E-3</v>
      </c>
      <c r="BL642" s="438">
        <f t="shared" ref="BL642" si="2594">BL640/BK640-1</f>
        <v>4.5272348254219441E-3</v>
      </c>
      <c r="BM642" s="438">
        <f t="shared" ref="BM642" si="2595">BM640/BL640-1</f>
        <v>4.5293654983278309E-3</v>
      </c>
      <c r="BN642" s="438">
        <f t="shared" ref="BN642" si="2596">BN640/BM640-1</f>
        <v>4.5314875623982953E-3</v>
      </c>
      <c r="BO642" s="438">
        <f t="shared" ref="BO642" si="2597">BO640/BN640-1</f>
        <v>4.5336010434688934E-3</v>
      </c>
      <c r="BP642" s="438">
        <f t="shared" ref="BP642" si="2598">BP640/BO640-1</f>
        <v>4.5357059673798439E-3</v>
      </c>
      <c r="BQ642" s="438">
        <f t="shared" ref="BQ642" si="2599">BQ640/BP640-1</f>
        <v>4.5378023599735862E-3</v>
      </c>
      <c r="BR642" s="438">
        <f t="shared" ref="BR642" si="2600">BR640/BQ640-1</f>
        <v>4.5398902470961122E-3</v>
      </c>
      <c r="BS642" s="438">
        <f t="shared" ref="BS642" si="2601">BS640/BR640-1</f>
        <v>4.5419696545940802E-3</v>
      </c>
      <c r="BT642" s="438">
        <f t="shared" ref="BT642" si="2602">BT640/BS640-1</f>
        <v>4.5440406083150364E-3</v>
      </c>
      <c r="BU642" s="438">
        <f t="shared" ref="BU642" si="2603">BU640/BT640-1</f>
        <v>4.546103134105417E-3</v>
      </c>
      <c r="BV642" s="438">
        <f t="shared" ref="BV642" si="2604">BV640/BU640-1</f>
        <v>4.5481572578118801E-3</v>
      </c>
      <c r="BW642" s="438">
        <f t="shared" ref="BW642" si="2605">BW640/BV640-1</f>
        <v>0</v>
      </c>
      <c r="BX642" s="438">
        <f t="shared" ref="BX642" si="2606">BX640/BW640-1</f>
        <v>0</v>
      </c>
      <c r="BY642" s="438">
        <f t="shared" ref="BY642" si="2607">BY640/BX640-1</f>
        <v>0</v>
      </c>
      <c r="BZ642" s="438">
        <f t="shared" ref="BZ642" si="2608">BZ640/BY640-1</f>
        <v>0</v>
      </c>
      <c r="CA642" s="438">
        <f t="shared" ref="CA642" si="2609">CA640/BZ640-1</f>
        <v>0</v>
      </c>
      <c r="CB642" s="438">
        <f t="shared" ref="CB642" si="2610">CB640/CA640-1</f>
        <v>0</v>
      </c>
      <c r="CC642" s="438">
        <f t="shared" ref="CC642" si="2611">CC640/CB640-1</f>
        <v>0</v>
      </c>
      <c r="CD642" s="438">
        <f t="shared" ref="CD642" si="2612">CD640/CC640-1</f>
        <v>0</v>
      </c>
    </row>
    <row r="643" spans="1:82" s="5" customFormat="1" x14ac:dyDescent="0.35">
      <c r="B643" s="254"/>
      <c r="C643" s="110"/>
      <c r="D643" s="110"/>
      <c r="E643" s="110"/>
      <c r="F643" s="110"/>
      <c r="G643" s="318"/>
      <c r="H643" s="318"/>
      <c r="I643" s="318"/>
      <c r="J643" s="318"/>
      <c r="K643" s="318"/>
      <c r="L643" s="318"/>
      <c r="M643" s="318"/>
      <c r="N643" s="318"/>
      <c r="O643" s="318"/>
      <c r="P643" s="318"/>
      <c r="Q643" s="318"/>
      <c r="R643" s="318"/>
      <c r="S643" s="318"/>
      <c r="T643" s="318"/>
      <c r="U643" s="318"/>
      <c r="V643" s="110"/>
      <c r="W643" s="318"/>
      <c r="X643" s="318"/>
      <c r="Y643" s="318"/>
      <c r="Z643" s="318"/>
      <c r="AA643" s="318"/>
      <c r="AB643" s="318"/>
      <c r="AC643" s="318"/>
      <c r="AD643" s="318"/>
      <c r="AE643" s="318"/>
      <c r="AF643" s="318"/>
      <c r="AG643" s="318"/>
      <c r="AH643" s="318"/>
      <c r="AI643" s="318"/>
      <c r="AJ643" s="318"/>
      <c r="AK643" s="318"/>
      <c r="AL643" s="318"/>
      <c r="AM643" s="318"/>
      <c r="AN643" s="318"/>
      <c r="AO643" s="318"/>
      <c r="AP643" s="318"/>
      <c r="AQ643" s="318"/>
      <c r="AR643" s="318"/>
      <c r="AS643" s="318"/>
      <c r="AT643" s="318"/>
      <c r="AU643" s="318"/>
      <c r="AV643" s="318"/>
      <c r="AW643" s="318"/>
      <c r="AX643" s="318"/>
      <c r="AY643" s="318"/>
      <c r="AZ643" s="318"/>
      <c r="BA643" s="318"/>
      <c r="BB643" s="318"/>
      <c r="BC643" s="318"/>
      <c r="BD643" s="318"/>
      <c r="BE643" s="318"/>
      <c r="BF643" s="318"/>
      <c r="BG643" s="318"/>
      <c r="BH643" s="318"/>
      <c r="BI643" s="318"/>
      <c r="BJ643" s="318"/>
      <c r="BK643" s="318"/>
      <c r="BL643" s="318"/>
      <c r="BM643" s="318"/>
      <c r="BN643" s="318"/>
      <c r="BO643" s="318"/>
      <c r="BP643" s="318"/>
      <c r="BQ643" s="318"/>
      <c r="BR643" s="318"/>
      <c r="BS643" s="318"/>
      <c r="BT643" s="318"/>
      <c r="BU643" s="318"/>
      <c r="BV643" s="318"/>
      <c r="BW643" s="318"/>
      <c r="BX643" s="318"/>
      <c r="BY643" s="318"/>
      <c r="BZ643" s="318"/>
      <c r="CA643" s="318"/>
      <c r="CB643" s="318"/>
      <c r="CC643" s="318"/>
      <c r="CD643" s="318"/>
    </row>
    <row r="644" spans="1:82" s="5" customFormat="1" x14ac:dyDescent="0.35">
      <c r="A644" s="5" t="s">
        <v>82</v>
      </c>
      <c r="B644" s="70" t="s">
        <v>786</v>
      </c>
      <c r="C644" s="420">
        <f>C606</f>
        <v>1031</v>
      </c>
      <c r="D644" s="420">
        <f t="shared" ref="D644:AC644" si="2613">D606</f>
        <v>1216</v>
      </c>
      <c r="E644" s="420">
        <f t="shared" si="2613"/>
        <v>1048</v>
      </c>
      <c r="F644" s="420">
        <f t="shared" si="2613"/>
        <v>916</v>
      </c>
      <c r="G644" s="420">
        <f t="shared" si="2613"/>
        <v>1037</v>
      </c>
      <c r="H644" s="420">
        <f t="shared" si="2613"/>
        <v>1104</v>
      </c>
      <c r="I644" s="420">
        <f t="shared" si="2613"/>
        <v>1111</v>
      </c>
      <c r="J644" s="420">
        <f t="shared" si="2613"/>
        <v>1420</v>
      </c>
      <c r="K644" s="420">
        <f t="shared" si="2613"/>
        <v>955</v>
      </c>
      <c r="L644" s="420">
        <f t="shared" si="2613"/>
        <v>1051</v>
      </c>
      <c r="M644" s="420">
        <f t="shared" si="2613"/>
        <v>1183</v>
      </c>
      <c r="N644" s="420">
        <f t="shared" si="2613"/>
        <v>799</v>
      </c>
      <c r="O644" s="420">
        <f t="shared" si="2613"/>
        <v>886</v>
      </c>
      <c r="P644" s="420">
        <f t="shared" si="2613"/>
        <v>923</v>
      </c>
      <c r="Q644" s="420">
        <f t="shared" si="2613"/>
        <v>898</v>
      </c>
      <c r="R644" s="420">
        <f t="shared" si="2613"/>
        <v>1018</v>
      </c>
      <c r="S644" s="420">
        <f t="shared" si="2613"/>
        <v>914</v>
      </c>
      <c r="T644" s="420">
        <f t="shared" si="2613"/>
        <v>1035</v>
      </c>
      <c r="U644" s="420">
        <f t="shared" si="2613"/>
        <v>1113</v>
      </c>
      <c r="V644" s="420">
        <f t="shared" si="2613"/>
        <v>981</v>
      </c>
      <c r="W644" s="420">
        <f t="shared" si="2613"/>
        <v>1064</v>
      </c>
      <c r="X644" s="420">
        <f t="shared" si="2613"/>
        <v>1116</v>
      </c>
      <c r="Y644" s="420">
        <f t="shared" si="2613"/>
        <v>1198</v>
      </c>
      <c r="Z644" s="420">
        <f t="shared" si="2613"/>
        <v>1307</v>
      </c>
      <c r="AA644" s="420">
        <f t="shared" si="2613"/>
        <v>1248</v>
      </c>
      <c r="AB644" s="420">
        <f t="shared" si="2613"/>
        <v>1150</v>
      </c>
      <c r="AC644" s="420">
        <f t="shared" si="2613"/>
        <v>1164</v>
      </c>
      <c r="AD644" s="420">
        <f>AD606</f>
        <v>1073.6401579089741</v>
      </c>
      <c r="AE644" s="420">
        <f t="shared" ref="AE644:CD644" si="2614">AE606</f>
        <v>1074.4059513851862</v>
      </c>
      <c r="AF644" s="420">
        <f t="shared" si="2614"/>
        <v>1089.5844104431844</v>
      </c>
      <c r="AG644" s="420">
        <f t="shared" si="2614"/>
        <v>1108.1698790968169</v>
      </c>
      <c r="AH644" s="420">
        <f t="shared" si="2614"/>
        <v>1089.7553008518178</v>
      </c>
      <c r="AI644" s="420">
        <f t="shared" si="2614"/>
        <v>1104.2613910297634</v>
      </c>
      <c r="AJ644" s="420">
        <f t="shared" si="2614"/>
        <v>1121.5452067267936</v>
      </c>
      <c r="AK644" s="420">
        <f t="shared" si="2614"/>
        <v>1142.869234957557</v>
      </c>
      <c r="AL644" s="420">
        <f t="shared" si="2614"/>
        <v>1120.2732263341907</v>
      </c>
      <c r="AM644" s="420">
        <f t="shared" si="2614"/>
        <v>1093.3694340222844</v>
      </c>
      <c r="AN644" s="420">
        <f t="shared" si="2614"/>
        <v>1107.7551278866936</v>
      </c>
      <c r="AO644" s="420">
        <f t="shared" si="2614"/>
        <v>1125.2439683557866</v>
      </c>
      <c r="AP644" s="420">
        <f t="shared" si="2614"/>
        <v>1109.0667444957392</v>
      </c>
      <c r="AQ644" s="420">
        <f t="shared" si="2614"/>
        <v>1091.1556607060625</v>
      </c>
      <c r="AR644" s="420">
        <f t="shared" si="2614"/>
        <v>1103.1770680166844</v>
      </c>
      <c r="AS644" s="420">
        <f t="shared" si="2614"/>
        <v>1117.5314725211183</v>
      </c>
      <c r="AT644" s="420">
        <f t="shared" si="2614"/>
        <v>1106.6483463558</v>
      </c>
      <c r="AU644" s="420">
        <f t="shared" si="2614"/>
        <v>1108.382867248012</v>
      </c>
      <c r="AV644" s="420">
        <f t="shared" si="2614"/>
        <v>1119.9483712926451</v>
      </c>
      <c r="AW644" s="420">
        <f t="shared" si="2614"/>
        <v>1133.6748590775176</v>
      </c>
      <c r="AX644" s="420">
        <f t="shared" si="2614"/>
        <v>1124.0507140933039</v>
      </c>
      <c r="AY644" s="420">
        <f t="shared" si="2614"/>
        <v>1127.4360753461481</v>
      </c>
      <c r="AZ644" s="420">
        <f t="shared" si="2614"/>
        <v>1139.083479683336</v>
      </c>
      <c r="BA644" s="420">
        <f t="shared" si="2614"/>
        <v>1152.8879929304067</v>
      </c>
      <c r="BB644" s="420">
        <f t="shared" si="2614"/>
        <v>1143.3899708349311</v>
      </c>
      <c r="BC644" s="420">
        <f t="shared" si="2614"/>
        <v>1151.9416341611768</v>
      </c>
      <c r="BD644" s="420">
        <f t="shared" si="2614"/>
        <v>1164.359832381826</v>
      </c>
      <c r="BE644" s="420">
        <f t="shared" si="2614"/>
        <v>1179.1467923305472</v>
      </c>
      <c r="BF644" s="420">
        <f t="shared" si="2614"/>
        <v>1168.3222276621116</v>
      </c>
      <c r="BG644" s="420">
        <f t="shared" si="2614"/>
        <v>1164.4571538429307</v>
      </c>
      <c r="BH644" s="420">
        <f t="shared" si="2614"/>
        <v>1175.9689539772658</v>
      </c>
      <c r="BI644" s="420">
        <f t="shared" si="2614"/>
        <v>1189.5343829477447</v>
      </c>
      <c r="BJ644" s="420">
        <f t="shared" si="2614"/>
        <v>1180.9408123510464</v>
      </c>
      <c r="BK644" s="420">
        <f t="shared" si="2614"/>
        <v>1203.5487360941622</v>
      </c>
      <c r="BL644" s="420">
        <f t="shared" si="2614"/>
        <v>1217.7052118798345</v>
      </c>
      <c r="BM644" s="420">
        <f t="shared" si="2614"/>
        <v>1234.7136258733169</v>
      </c>
      <c r="BN644" s="420">
        <f t="shared" si="2614"/>
        <v>1220.8380909880607</v>
      </c>
      <c r="BO644" s="420">
        <f t="shared" si="2614"/>
        <v>1285.4180308478271</v>
      </c>
      <c r="BP644" s="420">
        <f t="shared" si="2614"/>
        <v>1307.9660328130108</v>
      </c>
      <c r="BQ644" s="420">
        <f t="shared" si="2614"/>
        <v>1335.966583276203</v>
      </c>
      <c r="BR644" s="420">
        <f t="shared" si="2614"/>
        <v>1304.646793054279</v>
      </c>
      <c r="BS644" s="420">
        <f t="shared" si="2614"/>
        <v>1255.0202885900362</v>
      </c>
      <c r="BT644" s="420">
        <f t="shared" si="2614"/>
        <v>1270.6825719799099</v>
      </c>
      <c r="BU644" s="420">
        <f t="shared" si="2614"/>
        <v>1289.6045077311201</v>
      </c>
      <c r="BV644" s="420">
        <f t="shared" si="2614"/>
        <v>1273.1958828458082</v>
      </c>
      <c r="BW644" s="420">
        <f t="shared" si="2614"/>
        <v>1270.8604278033413</v>
      </c>
      <c r="BX644" s="420">
        <f t="shared" si="2614"/>
        <v>1281.1227517297152</v>
      </c>
      <c r="BY644" s="420">
        <f t="shared" si="2614"/>
        <v>1294.6046282604418</v>
      </c>
      <c r="BZ644" s="420">
        <f t="shared" si="2614"/>
        <v>1272.8746157755843</v>
      </c>
      <c r="CA644" s="420">
        <f t="shared" si="2614"/>
        <v>2253.347234815159</v>
      </c>
      <c r="CB644" s="420">
        <f t="shared" si="2614"/>
        <v>2396.8281088448302</v>
      </c>
      <c r="CC644" s="420">
        <f t="shared" si="2614"/>
        <v>2585.3225904132214</v>
      </c>
      <c r="CD644" s="420">
        <f t="shared" si="2614"/>
        <v>2281.5082491030389</v>
      </c>
    </row>
    <row r="645" spans="1:82" s="5" customFormat="1" x14ac:dyDescent="0.35">
      <c r="A645" s="191"/>
      <c r="B645" s="463" t="s">
        <v>410</v>
      </c>
      <c r="C645" s="436"/>
      <c r="D645" s="436"/>
      <c r="E645" s="436"/>
      <c r="F645" s="436"/>
      <c r="G645" s="436">
        <f>G644/D644-1</f>
        <v>-0.14720394736842102</v>
      </c>
      <c r="H645" s="436">
        <f t="shared" ref="H645:AC645" si="2615">H644/E644-1</f>
        <v>5.3435114503816772E-2</v>
      </c>
      <c r="I645" s="436">
        <f t="shared" si="2615"/>
        <v>0.21288209606986896</v>
      </c>
      <c r="J645" s="436">
        <f t="shared" si="2615"/>
        <v>0.36933461909353915</v>
      </c>
      <c r="K645" s="436">
        <f t="shared" si="2615"/>
        <v>-0.13496376811594202</v>
      </c>
      <c r="L645" s="436">
        <f t="shared" si="2615"/>
        <v>-5.4005400540053983E-2</v>
      </c>
      <c r="M645" s="436">
        <f t="shared" si="2615"/>
        <v>-0.16690140845070423</v>
      </c>
      <c r="N645" s="436">
        <f t="shared" si="2615"/>
        <v>-0.16335078534031411</v>
      </c>
      <c r="O645" s="436">
        <f t="shared" si="2615"/>
        <v>-0.15699333967649853</v>
      </c>
      <c r="P645" s="436">
        <f t="shared" si="2615"/>
        <v>-0.21978021978021978</v>
      </c>
      <c r="Q645" s="436">
        <f t="shared" si="2615"/>
        <v>0.12390488110137676</v>
      </c>
      <c r="R645" s="436">
        <f t="shared" si="2615"/>
        <v>0.1489841986455982</v>
      </c>
      <c r="S645" s="436">
        <f t="shared" si="2615"/>
        <v>-9.750812567713929E-3</v>
      </c>
      <c r="T645" s="436">
        <f t="shared" si="2615"/>
        <v>0.15256124721603559</v>
      </c>
      <c r="U645" s="436">
        <f t="shared" si="2615"/>
        <v>9.332023575638515E-2</v>
      </c>
      <c r="V645" s="436">
        <f t="shared" si="2615"/>
        <v>7.3304157549234139E-2</v>
      </c>
      <c r="W645" s="436">
        <f t="shared" si="2615"/>
        <v>2.801932367149762E-2</v>
      </c>
      <c r="X645" s="436">
        <f t="shared" si="2615"/>
        <v>2.6954177897573484E-3</v>
      </c>
      <c r="Y645" s="436">
        <f t="shared" si="2615"/>
        <v>0.22120285423037722</v>
      </c>
      <c r="Z645" s="436">
        <f t="shared" si="2615"/>
        <v>0.22838345864661647</v>
      </c>
      <c r="AA645" s="436">
        <f t="shared" si="2615"/>
        <v>0.11827956989247301</v>
      </c>
      <c r="AB645" s="436">
        <f t="shared" si="2615"/>
        <v>-4.0066777963272071E-2</v>
      </c>
      <c r="AC645" s="436">
        <f t="shared" si="2615"/>
        <v>-0.10941086457536342</v>
      </c>
      <c r="AD645" s="436">
        <f t="shared" ref="AD645" si="2616">AD644/AA644-1</f>
        <v>-0.13971141193191183</v>
      </c>
      <c r="AE645" s="436">
        <f t="shared" ref="AE645" si="2617">AE644/AB644-1</f>
        <v>-6.5733955317229364E-2</v>
      </c>
      <c r="AF645" s="436">
        <f t="shared" ref="AF645" si="2618">AF644/AC644-1</f>
        <v>-6.3930918863243646E-2</v>
      </c>
      <c r="AG645" s="436">
        <f t="shared" ref="AG645" si="2619">AG644/AD644-1</f>
        <v>3.216135400066733E-2</v>
      </c>
      <c r="AH645" s="436">
        <f t="shared" ref="AH645" si="2620">AH644/AE644-1</f>
        <v>1.4286359310316854E-2</v>
      </c>
      <c r="AI645" s="436">
        <f t="shared" ref="AI645" si="2621">AI644/AF644-1</f>
        <v>1.3470255673545539E-2</v>
      </c>
      <c r="AJ645" s="436">
        <f t="shared" ref="AJ645" si="2622">AJ644/AG644-1</f>
        <v>1.206974479479439E-2</v>
      </c>
      <c r="AK645" s="436">
        <f t="shared" ref="AK645" si="2623">AK644/AH644-1</f>
        <v>4.8739321629564181E-2</v>
      </c>
      <c r="AL645" s="436">
        <f t="shared" ref="AL645" si="2624">AL644/AI644-1</f>
        <v>1.4500040873018039E-2</v>
      </c>
      <c r="AM645" s="436">
        <f t="shared" ref="AM645" si="2625">AM644/AJ644-1</f>
        <v>-2.5122279989711394E-2</v>
      </c>
      <c r="AN645" s="436">
        <f t="shared" ref="AN645" si="2626">AN644/AK644-1</f>
        <v>-3.0724518603536866E-2</v>
      </c>
      <c r="AO645" s="436">
        <f t="shared" ref="AO645" si="2627">AO644/AL644-1</f>
        <v>4.4370800843482883E-3</v>
      </c>
      <c r="AP645" s="436">
        <f t="shared" ref="AP645" si="2628">AP644/AM644-1</f>
        <v>1.4356822117943757E-2</v>
      </c>
      <c r="AQ645" s="436">
        <f t="shared" ref="AQ645" si="2629">AQ644/AN644-1</f>
        <v>-1.4984780266644848E-2</v>
      </c>
      <c r="AR645" s="436">
        <f t="shared" ref="AR645" si="2630">AR644/AO644-1</f>
        <v>-1.9610769717207654E-2</v>
      </c>
      <c r="AS645" s="436">
        <f t="shared" ref="AS645" si="2631">AS644/AP644-1</f>
        <v>7.6322981167629145E-3</v>
      </c>
      <c r="AT645" s="436">
        <f t="shared" ref="AT645" si="2632">AT644/AQ644-1</f>
        <v>1.4198419352663638E-2</v>
      </c>
      <c r="AU645" s="436">
        <f t="shared" ref="AU645" si="2633">AU644/AR644-1</f>
        <v>4.7189153783686599E-3</v>
      </c>
      <c r="AV645" s="436">
        <f t="shared" ref="AV645" si="2634">AV644/AS644-1</f>
        <v>2.1627120407394784E-3</v>
      </c>
      <c r="AW645" s="436">
        <f t="shared" ref="AW645" si="2635">AW644/AT644-1</f>
        <v>2.4421951933255137E-2</v>
      </c>
      <c r="AX645" s="436">
        <f t="shared" ref="AX645" si="2636">AX644/AU644-1</f>
        <v>1.4135771409200304E-2</v>
      </c>
      <c r="AY645" s="436">
        <f t="shared" ref="AY645" si="2637">AY644/AV644-1</f>
        <v>6.6857582415702499E-3</v>
      </c>
      <c r="AZ645" s="436">
        <f t="shared" ref="AZ645" si="2638">AZ644/AW644-1</f>
        <v>4.770874614101972E-3</v>
      </c>
      <c r="BA645" s="436">
        <f t="shared" ref="BA645" si="2639">BA644/AX644-1</f>
        <v>2.5654784499971495E-2</v>
      </c>
      <c r="BB645" s="436">
        <f t="shared" ref="BB645" si="2640">BB644/AY644-1</f>
        <v>1.4150598723643659E-2</v>
      </c>
      <c r="BC645" s="436">
        <f t="shared" ref="BC645" si="2641">BC644/AZ644-1</f>
        <v>1.1288158161520734E-2</v>
      </c>
      <c r="BD645" s="436">
        <f t="shared" ref="BD645" si="2642">BD644/BA644-1</f>
        <v>9.950523833855085E-3</v>
      </c>
      <c r="BE645" s="436">
        <f t="shared" ref="BE645" si="2643">BE644/BB644-1</f>
        <v>3.1272638738912173E-2</v>
      </c>
      <c r="BF645" s="436">
        <f t="shared" ref="BF645" si="2644">BF644/BC644-1</f>
        <v>1.4219985644379207E-2</v>
      </c>
      <c r="BG645" s="436">
        <f t="shared" ref="BG645" si="2645">BG644/BD644-1</f>
        <v>8.3583664085784548E-5</v>
      </c>
      <c r="BH645" s="436">
        <f t="shared" ref="BH645" si="2646">BH644/BE644-1</f>
        <v>-2.6950320129358607E-3</v>
      </c>
      <c r="BI645" s="436">
        <f t="shared" ref="BI645" si="2647">BI644/BF644-1</f>
        <v>1.8156082956737096E-2</v>
      </c>
      <c r="BJ645" s="436">
        <f t="shared" ref="BJ645" si="2648">BJ644/BG644-1</f>
        <v>1.4155659101510398E-2</v>
      </c>
      <c r="BK645" s="436">
        <f t="shared" ref="BK645" si="2649">BK644/BH644-1</f>
        <v>2.3452814824420631E-2</v>
      </c>
      <c r="BL645" s="436">
        <f t="shared" ref="BL645" si="2650">BL644/BI644-1</f>
        <v>2.3682231750443927E-2</v>
      </c>
      <c r="BM645" s="436">
        <f t="shared" ref="BM645" si="2651">BM644/BJ644-1</f>
        <v>4.5533876854690458E-2</v>
      </c>
      <c r="BN645" s="436">
        <f t="shared" ref="BN645" si="2652">BN644/BK644-1</f>
        <v>1.4365313489511866E-2</v>
      </c>
      <c r="BO645" s="436">
        <f t="shared" ref="BO645" si="2653">BO644/BL644-1</f>
        <v>5.5606905766183656E-2</v>
      </c>
      <c r="BP645" s="436">
        <f t="shared" ref="BP645" si="2654">BP644/BM644-1</f>
        <v>5.9327446789843474E-2</v>
      </c>
      <c r="BQ645" s="436">
        <f t="shared" ref="BQ645" si="2655">BQ644/BN644-1</f>
        <v>9.4302834370907807E-2</v>
      </c>
      <c r="BR645" s="436">
        <f t="shared" ref="BR645" si="2656">BR644/BO644-1</f>
        <v>1.4959150832643209E-2</v>
      </c>
      <c r="BS645" s="436">
        <f t="shared" ref="BS645" si="2657">BS644/BP644-1</f>
        <v>-4.0479448926594386E-2</v>
      </c>
      <c r="BT645" s="436">
        <f t="shared" ref="BT645" si="2658">BT644/BQ644-1</f>
        <v>-4.8866500190593465E-2</v>
      </c>
      <c r="BU645" s="436">
        <f t="shared" ref="BU645" si="2659">BU644/BR644-1</f>
        <v>-1.1529776030755223E-2</v>
      </c>
      <c r="BV645" s="436">
        <f t="shared" ref="BV645" si="2660">BV644/BS644-1</f>
        <v>1.4482311099680789E-2</v>
      </c>
      <c r="BW645" s="436">
        <f t="shared" ref="BW645" si="2661">BW644/BT644-1</f>
        <v>1.3996872810984051E-4</v>
      </c>
      <c r="BX645" s="436">
        <f t="shared" ref="BX645" si="2662">BX644/BU644-1</f>
        <v>-6.5770210561122422E-3</v>
      </c>
      <c r="BY645" s="436">
        <f t="shared" ref="BY645" si="2663">BY644/BV644-1</f>
        <v>1.6814965947566041E-2</v>
      </c>
      <c r="BZ645" s="436">
        <f t="shared" ref="BZ645" si="2664">BZ644/BW644-1</f>
        <v>1.584901007362749E-3</v>
      </c>
      <c r="CA645" s="436">
        <f t="shared" ref="CA645" si="2665">CA644/BX644-1</f>
        <v>0.75888472183698985</v>
      </c>
      <c r="CB645" s="436">
        <f t="shared" ref="CB645" si="2666">CB644/BY644-1</f>
        <v>0.85139775999831269</v>
      </c>
      <c r="CC645" s="436">
        <f t="shared" ref="CC645" si="2667">CC644/BZ644-1</f>
        <v>1.0310897541451403</v>
      </c>
      <c r="CD645" s="436">
        <f t="shared" ref="CD645" si="2668">CD644/CA644-1</f>
        <v>1.2497414447618427E-2</v>
      </c>
    </row>
    <row r="646" spans="1:82" s="5" customFormat="1" x14ac:dyDescent="0.35">
      <c r="A646" s="424"/>
      <c r="B646" s="463" t="s">
        <v>411</v>
      </c>
      <c r="C646" s="438"/>
      <c r="D646" s="438"/>
      <c r="E646" s="438"/>
      <c r="F646" s="438"/>
      <c r="G646" s="438">
        <f>G644/F644-1</f>
        <v>0.13209606986899569</v>
      </c>
      <c r="H646" s="438">
        <f t="shared" ref="H646:AC646" si="2669">H644/G644-1</f>
        <v>6.4609450337512087E-2</v>
      </c>
      <c r="I646" s="438">
        <f t="shared" si="2669"/>
        <v>6.3405797101450112E-3</v>
      </c>
      <c r="J646" s="438">
        <f t="shared" si="2669"/>
        <v>0.27812781278127807</v>
      </c>
      <c r="K646" s="438">
        <f t="shared" si="2669"/>
        <v>-0.32746478873239437</v>
      </c>
      <c r="L646" s="438">
        <f t="shared" si="2669"/>
        <v>0.1005235602094241</v>
      </c>
      <c r="M646" s="438">
        <f t="shared" si="2669"/>
        <v>0.12559467174119887</v>
      </c>
      <c r="N646" s="438">
        <f t="shared" si="2669"/>
        <v>-0.3245984784446323</v>
      </c>
      <c r="O646" s="438">
        <f t="shared" si="2669"/>
        <v>0.10888610763454309</v>
      </c>
      <c r="P646" s="438">
        <f t="shared" si="2669"/>
        <v>4.1760722347629731E-2</v>
      </c>
      <c r="Q646" s="438">
        <f t="shared" si="2669"/>
        <v>-2.7085590465872111E-2</v>
      </c>
      <c r="R646" s="438">
        <f t="shared" si="2669"/>
        <v>0.13363028953229406</v>
      </c>
      <c r="S646" s="438">
        <f t="shared" si="2669"/>
        <v>-0.10216110019646363</v>
      </c>
      <c r="T646" s="438">
        <f t="shared" si="2669"/>
        <v>0.13238512035010941</v>
      </c>
      <c r="U646" s="438">
        <f t="shared" si="2669"/>
        <v>7.5362318840579645E-2</v>
      </c>
      <c r="V646" s="438">
        <f t="shared" si="2669"/>
        <v>-0.1185983827493261</v>
      </c>
      <c r="W646" s="438">
        <f t="shared" si="2669"/>
        <v>8.4607543323139689E-2</v>
      </c>
      <c r="X646" s="438">
        <f t="shared" si="2669"/>
        <v>4.8872180451127845E-2</v>
      </c>
      <c r="Y646" s="438">
        <f t="shared" si="2669"/>
        <v>7.3476702508960656E-2</v>
      </c>
      <c r="Z646" s="438">
        <f t="shared" si="2669"/>
        <v>9.0984974958263853E-2</v>
      </c>
      <c r="AA646" s="438">
        <f t="shared" si="2669"/>
        <v>-4.514154552410099E-2</v>
      </c>
      <c r="AB646" s="438">
        <f t="shared" si="2669"/>
        <v>-7.852564102564108E-2</v>
      </c>
      <c r="AC646" s="438">
        <f t="shared" si="2669"/>
        <v>1.2173913043478368E-2</v>
      </c>
      <c r="AD646" s="438">
        <f t="shared" ref="AD646" si="2670">AD644/AC644-1</f>
        <v>-7.7628730318750838E-2</v>
      </c>
      <c r="AE646" s="438">
        <f t="shared" ref="AE646" si="2671">AE644/AD644-1</f>
        <v>7.1326828693107913E-4</v>
      </c>
      <c r="AF646" s="438">
        <f t="shared" ref="AF646" si="2672">AF644/AE644-1</f>
        <v>1.4127303593608476E-2</v>
      </c>
      <c r="AG646" s="438">
        <f t="shared" ref="AG646" si="2673">AG644/AF644-1</f>
        <v>1.7057392227255663E-2</v>
      </c>
      <c r="AH646" s="438">
        <f t="shared" ref="AH646" si="2674">AH644/AG644-1</f>
        <v>-1.661710771277003E-2</v>
      </c>
      <c r="AI646" s="438">
        <f t="shared" ref="AI646" si="2675">AI644/AH644-1</f>
        <v>1.3311327934451667E-2</v>
      </c>
      <c r="AJ646" s="438">
        <f t="shared" ref="AJ646" si="2676">AJ644/AI644-1</f>
        <v>1.5651924297482189E-2</v>
      </c>
      <c r="AK646" s="438">
        <f t="shared" ref="AK646" si="2677">AK644/AJ644-1</f>
        <v>1.9013079546741585E-2</v>
      </c>
      <c r="AL646" s="438">
        <f t="shared" ref="AL646" si="2678">AL644/AK644-1</f>
        <v>-1.9771298353486122E-2</v>
      </c>
      <c r="AM646" s="438">
        <f t="shared" ref="AM646" si="2679">AM644/AL644-1</f>
        <v>-2.4015384532523498E-2</v>
      </c>
      <c r="AN646" s="438">
        <f t="shared" ref="AN646" si="2680">AN644/AM644-1</f>
        <v>1.315721239022305E-2</v>
      </c>
      <c r="AO646" s="438">
        <f t="shared" ref="AO646" si="2681">AO644/AN644-1</f>
        <v>1.578764117522713E-2</v>
      </c>
      <c r="AP646" s="438">
        <f t="shared" ref="AP646" si="2682">AP644/AO644-1</f>
        <v>-1.4376636813868582E-2</v>
      </c>
      <c r="AQ646" s="438">
        <f t="shared" ref="AQ646" si="2683">AQ644/AP644-1</f>
        <v>-1.6149689708548909E-2</v>
      </c>
      <c r="AR646" s="438">
        <f t="shared" ref="AR646" si="2684">AR644/AQ644-1</f>
        <v>1.1017133250120548E-2</v>
      </c>
      <c r="AS646" s="438">
        <f t="shared" ref="AS646" si="2685">AS644/AR644-1</f>
        <v>1.3011877168767283E-2</v>
      </c>
      <c r="AT646" s="438">
        <f t="shared" ref="AT646" si="2686">AT644/AS644-1</f>
        <v>-9.7385410907186998E-3</v>
      </c>
      <c r="AU646" s="438">
        <f t="shared" ref="AU646" si="2687">AU644/AT644-1</f>
        <v>1.5673641025388818E-3</v>
      </c>
      <c r="AV646" s="438">
        <f t="shared" ref="AV646" si="2688">AV644/AU644-1</f>
        <v>1.0434574898607885E-2</v>
      </c>
      <c r="AW646" s="438">
        <f t="shared" ref="AW646" si="2689">AW644/AV644-1</f>
        <v>1.2256357647120186E-2</v>
      </c>
      <c r="AX646" s="438">
        <f t="shared" ref="AX646" si="2690">AX644/AW644-1</f>
        <v>-8.4893344040856134E-3</v>
      </c>
      <c r="AY646" s="438">
        <f t="shared" ref="AY646" si="2691">AY644/AX644-1</f>
        <v>3.0117513475136359E-3</v>
      </c>
      <c r="AZ646" s="438">
        <f t="shared" ref="AZ646" si="2692">AZ644/AY644-1</f>
        <v>1.0330877813726103E-2</v>
      </c>
      <c r="BA646" s="438">
        <f t="shared" ref="BA646" si="2693">BA644/AZ644-1</f>
        <v>1.2118965372852397E-2</v>
      </c>
      <c r="BB646" s="438">
        <f t="shared" ref="BB646" si="2694">BB644/BA644-1</f>
        <v>-8.2384604174197129E-3</v>
      </c>
      <c r="BC646" s="438">
        <f t="shared" ref="BC646" si="2695">BC644/BB644-1</f>
        <v>7.479218415744171E-3</v>
      </c>
      <c r="BD646" s="438">
        <f t="shared" ref="BD646" si="2696">BD644/BC644-1</f>
        <v>1.0780232133628775E-2</v>
      </c>
      <c r="BE646" s="438">
        <f t="shared" ref="BE646" si="2697">BE644/BD644-1</f>
        <v>1.2699647941712966E-2</v>
      </c>
      <c r="BF646" s="438">
        <f t="shared" ref="BF646" si="2698">BF644/BE644-1</f>
        <v>-9.1799975531809963E-3</v>
      </c>
      <c r="BG646" s="438">
        <f t="shared" ref="BG646" si="2699">BG644/BF644-1</f>
        <v>-3.3082258709697943E-3</v>
      </c>
      <c r="BH646" s="438">
        <f t="shared" ref="BH646" si="2700">BH644/BG644-1</f>
        <v>9.8859800005040022E-3</v>
      </c>
      <c r="BI646" s="438">
        <f t="shared" ref="BI646" si="2701">BI644/BH644-1</f>
        <v>1.1535533250770724E-2</v>
      </c>
      <c r="BJ646" s="438">
        <f t="shared" ref="BJ646" si="2702">BJ644/BI644-1</f>
        <v>-7.2243145888754023E-3</v>
      </c>
      <c r="BK646" s="438">
        <f t="shared" ref="BK646" si="2703">BK644/BJ644-1</f>
        <v>1.9143993929812142E-2</v>
      </c>
      <c r="BL646" s="438">
        <f t="shared" ref="BL646" si="2704">BL644/BK644-1</f>
        <v>1.1762278801948467E-2</v>
      </c>
      <c r="BM646" s="438">
        <f t="shared" ref="BM646" si="2705">BM644/BL644-1</f>
        <v>1.3967595627865981E-2</v>
      </c>
      <c r="BN646" s="438">
        <f t="shared" ref="BN646" si="2706">BN644/BM644-1</f>
        <v>-1.123785677463629E-2</v>
      </c>
      <c r="BO646" s="438">
        <f t="shared" ref="BO646" si="2707">BO644/BN644-1</f>
        <v>5.2898038107166201E-2</v>
      </c>
      <c r="BP646" s="438">
        <f t="shared" ref="BP646" si="2708">BP644/BO644-1</f>
        <v>1.7541376753764437E-2</v>
      </c>
      <c r="BQ646" s="438">
        <f t="shared" ref="BQ646" si="2709">BQ644/BP644-1</f>
        <v>2.1407704604508915E-2</v>
      </c>
      <c r="BR646" s="438">
        <f t="shared" ref="BR646" si="2710">BR644/BQ644-1</f>
        <v>-2.3443543134977318E-2</v>
      </c>
      <c r="BS646" s="438">
        <f t="shared" ref="BS646" si="2711">BS644/BR644-1</f>
        <v>-3.8038268080254345E-2</v>
      </c>
      <c r="BT646" s="438">
        <f t="shared" ref="BT646" si="2712">BT644/BS644-1</f>
        <v>1.2479705334062396E-2</v>
      </c>
      <c r="BU646" s="438">
        <f t="shared" ref="BU646" si="2713">BU644/BT644-1</f>
        <v>1.4891158632739376E-2</v>
      </c>
      <c r="BV646" s="438">
        <f t="shared" ref="BV646" si="2714">BV644/BU644-1</f>
        <v>-1.272376514423057E-2</v>
      </c>
      <c r="BW646" s="438">
        <f t="shared" ref="BW646" si="2715">BW644/BV644-1</f>
        <v>-1.8343250036646497E-3</v>
      </c>
      <c r="BX646" s="438">
        <f t="shared" ref="BX646" si="2716">BX644/BW644-1</f>
        <v>8.0750991232863001E-3</v>
      </c>
      <c r="BY646" s="438">
        <f t="shared" ref="BY646" si="2717">BY644/BX644-1</f>
        <v>1.0523485366662921E-2</v>
      </c>
      <c r="BZ646" s="438">
        <f t="shared" ref="BZ646" si="2718">BZ644/BY644-1</f>
        <v>-1.6785057005439641E-2</v>
      </c>
      <c r="CA646" s="438">
        <f t="shared" ref="CA646" si="2719">CA644/BZ644-1</f>
        <v>0.77028216832036978</v>
      </c>
      <c r="CB646" s="438">
        <f t="shared" ref="CB646" si="2720">CB644/CA644-1</f>
        <v>6.3674551268811053E-2</v>
      </c>
      <c r="CC646" s="438">
        <f t="shared" ref="CC646" si="2721">CC644/CB644-1</f>
        <v>7.864330398696695E-2</v>
      </c>
      <c r="CD646" s="438">
        <f t="shared" ref="CD646" si="2722">CD644/CC644-1</f>
        <v>-0.11751506076524976</v>
      </c>
    </row>
    <row r="647" spans="1:82" s="5" customFormat="1" x14ac:dyDescent="0.35">
      <c r="B647" s="322"/>
      <c r="C647" s="110"/>
      <c r="D647" s="110"/>
      <c r="E647" s="110"/>
      <c r="F647" s="110"/>
      <c r="G647" s="318"/>
      <c r="H647" s="318"/>
      <c r="I647" s="318"/>
      <c r="J647" s="318"/>
      <c r="K647" s="318"/>
      <c r="L647" s="318"/>
      <c r="M647" s="318"/>
      <c r="N647" s="318"/>
      <c r="O647" s="318"/>
      <c r="P647" s="318"/>
      <c r="Q647" s="318"/>
      <c r="R647" s="318"/>
      <c r="S647" s="318"/>
      <c r="T647" s="318"/>
      <c r="U647" s="318"/>
      <c r="V647" s="110"/>
      <c r="W647" s="318"/>
      <c r="X647" s="318"/>
      <c r="Y647" s="318"/>
      <c r="Z647" s="318"/>
      <c r="AA647" s="318"/>
      <c r="AB647" s="318"/>
      <c r="AC647" s="318"/>
      <c r="AD647" s="481"/>
      <c r="AE647" s="476"/>
      <c r="AF647" s="476"/>
      <c r="AG647" s="476"/>
      <c r="AH647" s="476"/>
      <c r="AI647" s="476"/>
      <c r="AJ647" s="476"/>
      <c r="AK647" s="171"/>
      <c r="AL647" s="171"/>
      <c r="AM647" s="9"/>
      <c r="AN647" s="171"/>
      <c r="AO647" s="171"/>
    </row>
    <row r="648" spans="1:82" s="5" customFormat="1" x14ac:dyDescent="0.35">
      <c r="A648" s="5" t="s">
        <v>82</v>
      </c>
      <c r="B648" s="70" t="s">
        <v>421</v>
      </c>
      <c r="C648" s="420">
        <f t="shared" ref="C648:AC648" si="2723">-C551*1000/C532</f>
        <v>202.38095238095238</v>
      </c>
      <c r="D648" s="420">
        <f t="shared" si="2723"/>
        <v>180.28169014084506</v>
      </c>
      <c r="E648" s="420">
        <f t="shared" si="2723"/>
        <v>260.22727272727275</v>
      </c>
      <c r="F648" s="420">
        <f t="shared" si="2723"/>
        <v>185.85858585858585</v>
      </c>
      <c r="G648" s="420">
        <f t="shared" si="2723"/>
        <v>268.75</v>
      </c>
      <c r="H648" s="420">
        <f t="shared" si="2723"/>
        <v>301.33333333333331</v>
      </c>
      <c r="I648" s="420">
        <f t="shared" si="2723"/>
        <v>286.48648648648651</v>
      </c>
      <c r="J648" s="420">
        <f t="shared" si="2723"/>
        <v>290.41095890410958</v>
      </c>
      <c r="K648" s="420">
        <f t="shared" si="2723"/>
        <v>345.83333333333331</v>
      </c>
      <c r="L648" s="420">
        <f t="shared" si="2723"/>
        <v>341.55844155844159</v>
      </c>
      <c r="M648" s="420">
        <f t="shared" si="2723"/>
        <v>289.33333333333331</v>
      </c>
      <c r="N648" s="420">
        <f t="shared" si="2723"/>
        <v>260.22727272727275</v>
      </c>
      <c r="O648" s="420">
        <f t="shared" si="2723"/>
        <v>279.4871794871795</v>
      </c>
      <c r="P648" s="420">
        <f t="shared" si="2723"/>
        <v>276.92307692307691</v>
      </c>
      <c r="Q648" s="420">
        <f t="shared" si="2723"/>
        <v>253.16455696202533</v>
      </c>
      <c r="R648" s="420">
        <f t="shared" si="2723"/>
        <v>245.78313253012047</v>
      </c>
      <c r="S648" s="420">
        <f t="shared" si="2723"/>
        <v>262.31884057971013</v>
      </c>
      <c r="T648" s="420">
        <f t="shared" si="2723"/>
        <v>308.21917808219177</v>
      </c>
      <c r="U648" s="420">
        <f t="shared" si="2723"/>
        <v>278.87323943661971</v>
      </c>
      <c r="V648" s="420">
        <f t="shared" si="2723"/>
        <v>250.56179775280899</v>
      </c>
      <c r="W648" s="420">
        <f t="shared" si="2723"/>
        <v>243.05555555555554</v>
      </c>
      <c r="X648" s="420">
        <f t="shared" si="2723"/>
        <v>223.68421052631578</v>
      </c>
      <c r="Y648" s="420">
        <f t="shared" si="2723"/>
        <v>305.26315789473682</v>
      </c>
      <c r="Z648" s="420">
        <f t="shared" si="2723"/>
        <v>316.94915254237287</v>
      </c>
      <c r="AA648" s="420">
        <f t="shared" si="2723"/>
        <v>308.95522388059703</v>
      </c>
      <c r="AB648" s="420">
        <f t="shared" si="2723"/>
        <v>286.4406779661017</v>
      </c>
      <c r="AC648" s="420">
        <f t="shared" si="2723"/>
        <v>272.54901960784315</v>
      </c>
      <c r="AD648" s="625">
        <f>AC648</f>
        <v>272.54901960784315</v>
      </c>
      <c r="AE648" s="625">
        <f>AD648</f>
        <v>272.54901960784315</v>
      </c>
      <c r="AF648" s="625">
        <f t="shared" ref="AF648:CD648" si="2724">AE648</f>
        <v>272.54901960784315</v>
      </c>
      <c r="AG648" s="625">
        <f t="shared" si="2724"/>
        <v>272.54901960784315</v>
      </c>
      <c r="AH648" s="625">
        <f t="shared" si="2724"/>
        <v>272.54901960784315</v>
      </c>
      <c r="AI648" s="625">
        <f t="shared" si="2724"/>
        <v>272.54901960784315</v>
      </c>
      <c r="AJ648" s="625">
        <f t="shared" si="2724"/>
        <v>272.54901960784315</v>
      </c>
      <c r="AK648" s="625">
        <f t="shared" si="2724"/>
        <v>272.54901960784315</v>
      </c>
      <c r="AL648" s="625">
        <f t="shared" si="2724"/>
        <v>272.54901960784315</v>
      </c>
      <c r="AM648" s="625">
        <f t="shared" si="2724"/>
        <v>272.54901960784315</v>
      </c>
      <c r="AN648" s="625">
        <f t="shared" si="2724"/>
        <v>272.54901960784315</v>
      </c>
      <c r="AO648" s="625">
        <f t="shared" si="2724"/>
        <v>272.54901960784315</v>
      </c>
      <c r="AP648" s="625">
        <f t="shared" si="2724"/>
        <v>272.54901960784315</v>
      </c>
      <c r="AQ648" s="625">
        <f t="shared" si="2724"/>
        <v>272.54901960784315</v>
      </c>
      <c r="AR648" s="625">
        <f t="shared" si="2724"/>
        <v>272.54901960784315</v>
      </c>
      <c r="AS648" s="625">
        <f t="shared" si="2724"/>
        <v>272.54901960784315</v>
      </c>
      <c r="AT648" s="625">
        <f t="shared" si="2724"/>
        <v>272.54901960784315</v>
      </c>
      <c r="AU648" s="625">
        <f t="shared" si="2724"/>
        <v>272.54901960784315</v>
      </c>
      <c r="AV648" s="625">
        <f t="shared" si="2724"/>
        <v>272.54901960784315</v>
      </c>
      <c r="AW648" s="625">
        <f t="shared" si="2724"/>
        <v>272.54901960784315</v>
      </c>
      <c r="AX648" s="625">
        <f t="shared" si="2724"/>
        <v>272.54901960784315</v>
      </c>
      <c r="AY648" s="625">
        <f t="shared" si="2724"/>
        <v>272.54901960784315</v>
      </c>
      <c r="AZ648" s="625">
        <f t="shared" si="2724"/>
        <v>272.54901960784315</v>
      </c>
      <c r="BA648" s="625">
        <f t="shared" si="2724"/>
        <v>272.54901960784315</v>
      </c>
      <c r="BB648" s="625">
        <f t="shared" si="2724"/>
        <v>272.54901960784315</v>
      </c>
      <c r="BC648" s="625">
        <f t="shared" si="2724"/>
        <v>272.54901960784315</v>
      </c>
      <c r="BD648" s="625">
        <f t="shared" si="2724"/>
        <v>272.54901960784315</v>
      </c>
      <c r="BE648" s="625">
        <f t="shared" si="2724"/>
        <v>272.54901960784315</v>
      </c>
      <c r="BF648" s="625">
        <f t="shared" si="2724"/>
        <v>272.54901960784315</v>
      </c>
      <c r="BG648" s="625">
        <f t="shared" si="2724"/>
        <v>272.54901960784315</v>
      </c>
      <c r="BH648" s="625">
        <f t="shared" si="2724"/>
        <v>272.54901960784315</v>
      </c>
      <c r="BI648" s="625">
        <f t="shared" si="2724"/>
        <v>272.54901960784315</v>
      </c>
      <c r="BJ648" s="625">
        <f t="shared" si="2724"/>
        <v>272.54901960784315</v>
      </c>
      <c r="BK648" s="625">
        <f t="shared" si="2724"/>
        <v>272.54901960784315</v>
      </c>
      <c r="BL648" s="625">
        <f t="shared" si="2724"/>
        <v>272.54901960784315</v>
      </c>
      <c r="BM648" s="625">
        <f t="shared" si="2724"/>
        <v>272.54901960784315</v>
      </c>
      <c r="BN648" s="625">
        <f t="shared" si="2724"/>
        <v>272.54901960784315</v>
      </c>
      <c r="BO648" s="625">
        <f t="shared" si="2724"/>
        <v>272.54901960784315</v>
      </c>
      <c r="BP648" s="625">
        <f t="shared" si="2724"/>
        <v>272.54901960784315</v>
      </c>
      <c r="BQ648" s="625">
        <f t="shared" si="2724"/>
        <v>272.54901960784315</v>
      </c>
      <c r="BR648" s="625">
        <f t="shared" si="2724"/>
        <v>272.54901960784315</v>
      </c>
      <c r="BS648" s="625">
        <f t="shared" si="2724"/>
        <v>272.54901960784315</v>
      </c>
      <c r="BT648" s="625">
        <f t="shared" si="2724"/>
        <v>272.54901960784315</v>
      </c>
      <c r="BU648" s="625">
        <f t="shared" si="2724"/>
        <v>272.54901960784315</v>
      </c>
      <c r="BV648" s="625">
        <f t="shared" si="2724"/>
        <v>272.54901960784315</v>
      </c>
      <c r="BW648" s="625">
        <f t="shared" si="2724"/>
        <v>272.54901960784315</v>
      </c>
      <c r="BX648" s="625">
        <f t="shared" si="2724"/>
        <v>272.54901960784315</v>
      </c>
      <c r="BY648" s="625">
        <f t="shared" si="2724"/>
        <v>272.54901960784315</v>
      </c>
      <c r="BZ648" s="625">
        <f t="shared" si="2724"/>
        <v>272.54901960784315</v>
      </c>
      <c r="CA648" s="625">
        <f t="shared" si="2724"/>
        <v>272.54901960784315</v>
      </c>
      <c r="CB648" s="625">
        <f t="shared" si="2724"/>
        <v>272.54901960784315</v>
      </c>
      <c r="CC648" s="625">
        <f t="shared" si="2724"/>
        <v>272.54901960784315</v>
      </c>
      <c r="CD648" s="625">
        <f t="shared" si="2724"/>
        <v>272.54901960784315</v>
      </c>
    </row>
    <row r="649" spans="1:82" s="5" customFormat="1" x14ac:dyDescent="0.35">
      <c r="A649" s="191"/>
      <c r="B649" s="463" t="s">
        <v>410</v>
      </c>
      <c r="C649" s="317"/>
      <c r="D649" s="317"/>
      <c r="E649" s="317"/>
      <c r="F649" s="317"/>
      <c r="G649" s="436">
        <f>G648/D648-1</f>
        <v>0.49072265625</v>
      </c>
      <c r="H649" s="436">
        <f t="shared" ref="H649:AE649" si="2725">H648/E648-1</f>
        <v>0.15796215429403193</v>
      </c>
      <c r="I649" s="436">
        <f t="shared" si="2725"/>
        <v>0.54142185663924813</v>
      </c>
      <c r="J649" s="436">
        <f t="shared" si="2725"/>
        <v>8.0598916852500757E-2</v>
      </c>
      <c r="K649" s="436">
        <f t="shared" si="2725"/>
        <v>0.14767699115044253</v>
      </c>
      <c r="L649" s="436">
        <f t="shared" si="2725"/>
        <v>0.19223229600588088</v>
      </c>
      <c r="M649" s="436">
        <f t="shared" si="2725"/>
        <v>-3.7106918238993813E-3</v>
      </c>
      <c r="N649" s="436">
        <f t="shared" si="2725"/>
        <v>-0.24753559693318716</v>
      </c>
      <c r="O649" s="436">
        <f t="shared" si="2725"/>
        <v>-0.18172955055084339</v>
      </c>
      <c r="P649" s="436">
        <f t="shared" si="2725"/>
        <v>-4.289259127968803E-2</v>
      </c>
      <c r="Q649" s="436">
        <f t="shared" si="2725"/>
        <v>-2.714056713282853E-2</v>
      </c>
      <c r="R649" s="436">
        <f t="shared" si="2725"/>
        <v>-0.12059246158947723</v>
      </c>
      <c r="S649" s="436">
        <f t="shared" si="2725"/>
        <v>-5.2737520128824489E-2</v>
      </c>
      <c r="T649" s="436">
        <f t="shared" si="2725"/>
        <v>0.21746575342465735</v>
      </c>
      <c r="U649" s="436">
        <f t="shared" si="2725"/>
        <v>0.13463131731565881</v>
      </c>
      <c r="V649" s="436">
        <f t="shared" si="2725"/>
        <v>-4.4819666025203264E-2</v>
      </c>
      <c r="W649" s="436">
        <f t="shared" si="2725"/>
        <v>-0.2114197530864198</v>
      </c>
      <c r="X649" s="436">
        <f t="shared" si="2725"/>
        <v>-0.19790005316321102</v>
      </c>
      <c r="Y649" s="436">
        <f t="shared" si="2725"/>
        <v>0.21831484540948787</v>
      </c>
      <c r="Z649" s="436">
        <f t="shared" si="2725"/>
        <v>0.30401937046004845</v>
      </c>
      <c r="AA649" s="436">
        <f t="shared" si="2725"/>
        <v>0.38121158911325748</v>
      </c>
      <c r="AB649" s="436">
        <f t="shared" si="2725"/>
        <v>-6.1659848042080578E-2</v>
      </c>
      <c r="AC649" s="436">
        <f t="shared" si="2725"/>
        <v>-0.14008598091643065</v>
      </c>
      <c r="AD649" s="436">
        <f t="shared" si="2725"/>
        <v>-0.11783650658330969</v>
      </c>
      <c r="AE649" s="436">
        <f t="shared" si="2725"/>
        <v>-4.8497505511080119E-2</v>
      </c>
      <c r="AF649" s="436">
        <f t="shared" ref="AF649" si="2726">AF648/AC648-1</f>
        <v>0</v>
      </c>
      <c r="AG649" s="436">
        <f t="shared" ref="AG649" si="2727">AG648/AD648-1</f>
        <v>0</v>
      </c>
      <c r="AH649" s="436">
        <f t="shared" ref="AH649" si="2728">AH648/AE648-1</f>
        <v>0</v>
      </c>
      <c r="AI649" s="436">
        <f t="shared" ref="AI649" si="2729">AI648/AF648-1</f>
        <v>0</v>
      </c>
      <c r="AJ649" s="436">
        <f t="shared" ref="AJ649" si="2730">AJ648/AG648-1</f>
        <v>0</v>
      </c>
      <c r="AK649" s="436">
        <f t="shared" ref="AK649" si="2731">AK648/AH648-1</f>
        <v>0</v>
      </c>
      <c r="AL649" s="436">
        <f t="shared" ref="AL649" si="2732">AL648/AI648-1</f>
        <v>0</v>
      </c>
      <c r="AM649" s="436">
        <f t="shared" ref="AM649" si="2733">AM648/AJ648-1</f>
        <v>0</v>
      </c>
      <c r="AN649" s="436">
        <f t="shared" ref="AN649" si="2734">AN648/AK648-1</f>
        <v>0</v>
      </c>
      <c r="AO649" s="436">
        <f t="shared" ref="AO649" si="2735">AO648/AL648-1</f>
        <v>0</v>
      </c>
      <c r="AP649" s="436">
        <f t="shared" ref="AP649" si="2736">AP648/AM648-1</f>
        <v>0</v>
      </c>
      <c r="AQ649" s="436">
        <f t="shared" ref="AQ649" si="2737">AQ648/AN648-1</f>
        <v>0</v>
      </c>
      <c r="AR649" s="436">
        <f t="shared" ref="AR649" si="2738">AR648/AO648-1</f>
        <v>0</v>
      </c>
      <c r="AS649" s="436">
        <f t="shared" ref="AS649" si="2739">AS648/AP648-1</f>
        <v>0</v>
      </c>
      <c r="AT649" s="436">
        <f t="shared" ref="AT649" si="2740">AT648/AQ648-1</f>
        <v>0</v>
      </c>
      <c r="AU649" s="436">
        <f t="shared" ref="AU649" si="2741">AU648/AR648-1</f>
        <v>0</v>
      </c>
      <c r="AV649" s="436">
        <f t="shared" ref="AV649" si="2742">AV648/AS648-1</f>
        <v>0</v>
      </c>
      <c r="AW649" s="436">
        <f t="shared" ref="AW649" si="2743">AW648/AT648-1</f>
        <v>0</v>
      </c>
      <c r="AX649" s="436">
        <f t="shared" ref="AX649" si="2744">AX648/AU648-1</f>
        <v>0</v>
      </c>
      <c r="AY649" s="436">
        <f t="shared" ref="AY649" si="2745">AY648/AV648-1</f>
        <v>0</v>
      </c>
      <c r="AZ649" s="436">
        <f t="shared" ref="AZ649" si="2746">AZ648/AW648-1</f>
        <v>0</v>
      </c>
      <c r="BA649" s="436">
        <f t="shared" ref="BA649" si="2747">BA648/AX648-1</f>
        <v>0</v>
      </c>
      <c r="BB649" s="436">
        <f t="shared" ref="BB649" si="2748">BB648/AY648-1</f>
        <v>0</v>
      </c>
      <c r="BC649" s="436">
        <f t="shared" ref="BC649" si="2749">BC648/AZ648-1</f>
        <v>0</v>
      </c>
      <c r="BD649" s="436">
        <f t="shared" ref="BD649" si="2750">BD648/BA648-1</f>
        <v>0</v>
      </c>
      <c r="BE649" s="436">
        <f t="shared" ref="BE649" si="2751">BE648/BB648-1</f>
        <v>0</v>
      </c>
      <c r="BF649" s="436">
        <f t="shared" ref="BF649" si="2752">BF648/BC648-1</f>
        <v>0</v>
      </c>
      <c r="BG649" s="436">
        <f t="shared" ref="BG649" si="2753">BG648/BD648-1</f>
        <v>0</v>
      </c>
      <c r="BH649" s="436">
        <f t="shared" ref="BH649" si="2754">BH648/BE648-1</f>
        <v>0</v>
      </c>
      <c r="BI649" s="436">
        <f t="shared" ref="BI649" si="2755">BI648/BF648-1</f>
        <v>0</v>
      </c>
      <c r="BJ649" s="436">
        <f t="shared" ref="BJ649" si="2756">BJ648/BG648-1</f>
        <v>0</v>
      </c>
      <c r="BK649" s="436">
        <f t="shared" ref="BK649" si="2757">BK648/BH648-1</f>
        <v>0</v>
      </c>
      <c r="BL649" s="436">
        <f t="shared" ref="BL649" si="2758">BL648/BI648-1</f>
        <v>0</v>
      </c>
      <c r="BM649" s="436">
        <f t="shared" ref="BM649" si="2759">BM648/BJ648-1</f>
        <v>0</v>
      </c>
      <c r="BN649" s="436">
        <f t="shared" ref="BN649" si="2760">BN648/BK648-1</f>
        <v>0</v>
      </c>
      <c r="BO649" s="436">
        <f t="shared" ref="BO649" si="2761">BO648/BL648-1</f>
        <v>0</v>
      </c>
      <c r="BP649" s="436">
        <f t="shared" ref="BP649" si="2762">BP648/BM648-1</f>
        <v>0</v>
      </c>
      <c r="BQ649" s="436">
        <f t="shared" ref="BQ649" si="2763">BQ648/BN648-1</f>
        <v>0</v>
      </c>
      <c r="BR649" s="436">
        <f t="shared" ref="BR649" si="2764">BR648/BO648-1</f>
        <v>0</v>
      </c>
      <c r="BS649" s="436">
        <f t="shared" ref="BS649" si="2765">BS648/BP648-1</f>
        <v>0</v>
      </c>
      <c r="BT649" s="436">
        <f t="shared" ref="BT649" si="2766">BT648/BQ648-1</f>
        <v>0</v>
      </c>
      <c r="BU649" s="436">
        <f t="shared" ref="BU649" si="2767">BU648/BR648-1</f>
        <v>0</v>
      </c>
      <c r="BV649" s="436">
        <f t="shared" ref="BV649" si="2768">BV648/BS648-1</f>
        <v>0</v>
      </c>
      <c r="BW649" s="436">
        <f t="shared" ref="BW649" si="2769">BW648/BT648-1</f>
        <v>0</v>
      </c>
      <c r="BX649" s="436">
        <f t="shared" ref="BX649" si="2770">BX648/BU648-1</f>
        <v>0</v>
      </c>
      <c r="BY649" s="436">
        <f t="shared" ref="BY649" si="2771">BY648/BV648-1</f>
        <v>0</v>
      </c>
      <c r="BZ649" s="436">
        <f t="shared" ref="BZ649" si="2772">BZ648/BW648-1</f>
        <v>0</v>
      </c>
      <c r="CA649" s="436">
        <f t="shared" ref="CA649" si="2773">CA648/BX648-1</f>
        <v>0</v>
      </c>
      <c r="CB649" s="436">
        <f t="shared" ref="CB649" si="2774">CB648/BY648-1</f>
        <v>0</v>
      </c>
      <c r="CC649" s="436">
        <f t="shared" ref="CC649" si="2775">CC648/BZ648-1</f>
        <v>0</v>
      </c>
      <c r="CD649" s="436">
        <f t="shared" ref="CD649" si="2776">CD648/CA648-1</f>
        <v>0</v>
      </c>
    </row>
    <row r="650" spans="1:82" s="5" customFormat="1" x14ac:dyDescent="0.35">
      <c r="A650" s="424"/>
      <c r="B650" s="463" t="s">
        <v>411</v>
      </c>
      <c r="C650" s="317"/>
      <c r="D650" s="317"/>
      <c r="E650" s="317"/>
      <c r="F650" s="317"/>
      <c r="G650" s="438">
        <f>G648/F648-1</f>
        <v>0.44599184782608692</v>
      </c>
      <c r="H650" s="438">
        <f t="shared" ref="H650:AC650" si="2777">H648/G648-1</f>
        <v>0.12124031007751923</v>
      </c>
      <c r="I650" s="438">
        <f t="shared" si="2777"/>
        <v>-4.9270509447500443E-2</v>
      </c>
      <c r="J650" s="438">
        <f t="shared" si="2777"/>
        <v>1.3698630136986134E-2</v>
      </c>
      <c r="K650" s="438">
        <f t="shared" si="2777"/>
        <v>0.19084119496855334</v>
      </c>
      <c r="L650" s="438">
        <f t="shared" si="2777"/>
        <v>-1.2361132843060396E-2</v>
      </c>
      <c r="M650" s="438">
        <f t="shared" si="2777"/>
        <v>-0.15290240811153366</v>
      </c>
      <c r="N650" s="438">
        <f t="shared" si="2777"/>
        <v>-0.10059698366149961</v>
      </c>
      <c r="O650" s="438">
        <f t="shared" si="2777"/>
        <v>7.4011868771693967E-2</v>
      </c>
      <c r="P650" s="438">
        <f t="shared" si="2777"/>
        <v>-9.1743119266056716E-3</v>
      </c>
      <c r="Q650" s="438">
        <f t="shared" si="2777"/>
        <v>-8.5794655414908494E-2</v>
      </c>
      <c r="R650" s="438">
        <f t="shared" si="2777"/>
        <v>-2.9156626506024241E-2</v>
      </c>
      <c r="S650" s="438">
        <f t="shared" si="2777"/>
        <v>6.7277635691957993E-2</v>
      </c>
      <c r="T650" s="438">
        <f t="shared" si="2777"/>
        <v>0.17497918716415661</v>
      </c>
      <c r="U650" s="438">
        <f t="shared" si="2777"/>
        <v>-9.5211267605633809E-2</v>
      </c>
      <c r="V650" s="438">
        <f t="shared" si="2777"/>
        <v>-0.10152082623992731</v>
      </c>
      <c r="W650" s="438">
        <f t="shared" si="2777"/>
        <v>-2.9957648231190848E-2</v>
      </c>
      <c r="X650" s="438">
        <f t="shared" si="2777"/>
        <v>-7.9699248120300714E-2</v>
      </c>
      <c r="Y650" s="438">
        <f t="shared" si="2777"/>
        <v>0.36470588235294121</v>
      </c>
      <c r="Z650" s="438">
        <f t="shared" si="2777"/>
        <v>3.8281706604325061E-2</v>
      </c>
      <c r="AA650" s="438">
        <f t="shared" si="2777"/>
        <v>-2.5221486152126937E-2</v>
      </c>
      <c r="AB650" s="438">
        <f t="shared" si="2777"/>
        <v>-7.2873167935806116E-2</v>
      </c>
      <c r="AC650" s="438">
        <f t="shared" si="2777"/>
        <v>-4.8497505511080119E-2</v>
      </c>
      <c r="AD650" s="438">
        <f>AD648/AC648-1</f>
        <v>0</v>
      </c>
      <c r="AE650" s="438">
        <f>AE648/AD648-1</f>
        <v>0</v>
      </c>
      <c r="AF650" s="438">
        <f t="shared" ref="AF650:CD650" si="2778">AF648/AE648-1</f>
        <v>0</v>
      </c>
      <c r="AG650" s="438">
        <f t="shared" si="2778"/>
        <v>0</v>
      </c>
      <c r="AH650" s="438">
        <f t="shared" si="2778"/>
        <v>0</v>
      </c>
      <c r="AI650" s="438">
        <f t="shared" si="2778"/>
        <v>0</v>
      </c>
      <c r="AJ650" s="438">
        <f t="shared" si="2778"/>
        <v>0</v>
      </c>
      <c r="AK650" s="438">
        <f t="shared" si="2778"/>
        <v>0</v>
      </c>
      <c r="AL650" s="438">
        <f t="shared" si="2778"/>
        <v>0</v>
      </c>
      <c r="AM650" s="438">
        <f t="shared" si="2778"/>
        <v>0</v>
      </c>
      <c r="AN650" s="438">
        <f t="shared" si="2778"/>
        <v>0</v>
      </c>
      <c r="AO650" s="438">
        <f t="shared" si="2778"/>
        <v>0</v>
      </c>
      <c r="AP650" s="438">
        <f t="shared" si="2778"/>
        <v>0</v>
      </c>
      <c r="AQ650" s="438">
        <f t="shared" si="2778"/>
        <v>0</v>
      </c>
      <c r="AR650" s="438">
        <f t="shared" si="2778"/>
        <v>0</v>
      </c>
      <c r="AS650" s="438">
        <f t="shared" si="2778"/>
        <v>0</v>
      </c>
      <c r="AT650" s="438">
        <f t="shared" si="2778"/>
        <v>0</v>
      </c>
      <c r="AU650" s="438">
        <f t="shared" si="2778"/>
        <v>0</v>
      </c>
      <c r="AV650" s="438">
        <f t="shared" si="2778"/>
        <v>0</v>
      </c>
      <c r="AW650" s="438">
        <f t="shared" si="2778"/>
        <v>0</v>
      </c>
      <c r="AX650" s="438">
        <f t="shared" si="2778"/>
        <v>0</v>
      </c>
      <c r="AY650" s="438">
        <f t="shared" si="2778"/>
        <v>0</v>
      </c>
      <c r="AZ650" s="438">
        <f t="shared" si="2778"/>
        <v>0</v>
      </c>
      <c r="BA650" s="438">
        <f t="shared" si="2778"/>
        <v>0</v>
      </c>
      <c r="BB650" s="438">
        <f t="shared" si="2778"/>
        <v>0</v>
      </c>
      <c r="BC650" s="438">
        <f t="shared" si="2778"/>
        <v>0</v>
      </c>
      <c r="BD650" s="438">
        <f t="shared" si="2778"/>
        <v>0</v>
      </c>
      <c r="BE650" s="438">
        <f t="shared" si="2778"/>
        <v>0</v>
      </c>
      <c r="BF650" s="438">
        <f t="shared" si="2778"/>
        <v>0</v>
      </c>
      <c r="BG650" s="438">
        <f t="shared" si="2778"/>
        <v>0</v>
      </c>
      <c r="BH650" s="438">
        <f t="shared" si="2778"/>
        <v>0</v>
      </c>
      <c r="BI650" s="438">
        <f t="shared" si="2778"/>
        <v>0</v>
      </c>
      <c r="BJ650" s="438">
        <f t="shared" si="2778"/>
        <v>0</v>
      </c>
      <c r="BK650" s="438">
        <f t="shared" si="2778"/>
        <v>0</v>
      </c>
      <c r="BL650" s="438">
        <f t="shared" si="2778"/>
        <v>0</v>
      </c>
      <c r="BM650" s="438">
        <f t="shared" si="2778"/>
        <v>0</v>
      </c>
      <c r="BN650" s="438">
        <f t="shared" si="2778"/>
        <v>0</v>
      </c>
      <c r="BO650" s="438">
        <f t="shared" si="2778"/>
        <v>0</v>
      </c>
      <c r="BP650" s="438">
        <f t="shared" si="2778"/>
        <v>0</v>
      </c>
      <c r="BQ650" s="438">
        <f t="shared" si="2778"/>
        <v>0</v>
      </c>
      <c r="BR650" s="438">
        <f t="shared" si="2778"/>
        <v>0</v>
      </c>
      <c r="BS650" s="438">
        <f t="shared" si="2778"/>
        <v>0</v>
      </c>
      <c r="BT650" s="438">
        <f t="shared" si="2778"/>
        <v>0</v>
      </c>
      <c r="BU650" s="438">
        <f t="shared" si="2778"/>
        <v>0</v>
      </c>
      <c r="BV650" s="438">
        <f t="shared" si="2778"/>
        <v>0</v>
      </c>
      <c r="BW650" s="438">
        <f t="shared" si="2778"/>
        <v>0</v>
      </c>
      <c r="BX650" s="438">
        <f t="shared" si="2778"/>
        <v>0</v>
      </c>
      <c r="BY650" s="438">
        <f t="shared" si="2778"/>
        <v>0</v>
      </c>
      <c r="BZ650" s="438">
        <f t="shared" si="2778"/>
        <v>0</v>
      </c>
      <c r="CA650" s="438">
        <f t="shared" si="2778"/>
        <v>0</v>
      </c>
      <c r="CB650" s="438">
        <f t="shared" si="2778"/>
        <v>0</v>
      </c>
      <c r="CC650" s="438">
        <f t="shared" si="2778"/>
        <v>0</v>
      </c>
      <c r="CD650" s="438">
        <f t="shared" si="2778"/>
        <v>0</v>
      </c>
    </row>
    <row r="651" spans="1:82" s="5" customFormat="1" x14ac:dyDescent="0.35">
      <c r="B651" s="463" t="s">
        <v>451</v>
      </c>
      <c r="C651" s="317"/>
      <c r="D651" s="317"/>
      <c r="E651" s="317"/>
      <c r="F651" s="317"/>
      <c r="G651" s="492">
        <f>(G551/(G551+G548))</f>
        <v>0.24184476940382452</v>
      </c>
      <c r="H651" s="492">
        <f t="shared" ref="H651:AC651" si="2779">(H551/(H551+H548))</f>
        <v>0.25594563986409968</v>
      </c>
      <c r="I651" s="492">
        <f t="shared" si="2779"/>
        <v>0.27390180878552972</v>
      </c>
      <c r="J651" s="492">
        <f t="shared" si="2779"/>
        <v>0.23348017621145375</v>
      </c>
      <c r="K651" s="492">
        <f t="shared" si="2779"/>
        <v>0.304029304029304</v>
      </c>
      <c r="L651" s="492">
        <f t="shared" si="2779"/>
        <v>0.30832356389214538</v>
      </c>
      <c r="M651" s="492">
        <f t="shared" si="2779"/>
        <v>0.28894806924101196</v>
      </c>
      <c r="N651" s="492">
        <f t="shared" si="2779"/>
        <v>0.27723970944309928</v>
      </c>
      <c r="O651" s="492">
        <f t="shared" si="2779"/>
        <v>0.27114427860696516</v>
      </c>
      <c r="P651" s="492">
        <f t="shared" si="2779"/>
        <v>0.28088426527958388</v>
      </c>
      <c r="Q651" s="492">
        <f t="shared" si="2779"/>
        <v>0.25806451612903225</v>
      </c>
      <c r="R651" s="492">
        <f t="shared" si="2779"/>
        <v>0.255</v>
      </c>
      <c r="S651" s="492">
        <f t="shared" si="2779"/>
        <v>0.23629242819843341</v>
      </c>
      <c r="T651" s="492">
        <f t="shared" si="2779"/>
        <v>0.25655644241733183</v>
      </c>
      <c r="U651" s="492">
        <f t="shared" si="2779"/>
        <v>0.25222929936305732</v>
      </c>
      <c r="V651" s="492">
        <f t="shared" si="2779"/>
        <v>0.22166998011928429</v>
      </c>
      <c r="W651" s="492">
        <f t="shared" si="2779"/>
        <v>0.21766169154228857</v>
      </c>
      <c r="X651" s="492">
        <f t="shared" si="2779"/>
        <v>0.21223470661672908</v>
      </c>
      <c r="Y651" s="492">
        <f t="shared" si="2779"/>
        <v>0.21508034610630408</v>
      </c>
      <c r="Z651" s="492">
        <f t="shared" si="2779"/>
        <v>0.22</v>
      </c>
      <c r="AA651" s="492">
        <f t="shared" si="2779"/>
        <v>0.21951219512195122</v>
      </c>
      <c r="AB651" s="492">
        <f t="shared" si="2779"/>
        <v>0.24281609195402298</v>
      </c>
      <c r="AC651" s="492">
        <f t="shared" si="2779"/>
        <v>0.24910394265232974</v>
      </c>
      <c r="AD651" s="492"/>
      <c r="AE651" s="492"/>
      <c r="AF651" s="476"/>
      <c r="AG651" s="476"/>
      <c r="AH651" s="476"/>
      <c r="AI651" s="476"/>
      <c r="AJ651" s="476"/>
      <c r="AK651" s="171"/>
      <c r="AL651" s="171"/>
      <c r="AM651" s="9"/>
      <c r="AN651" s="171"/>
      <c r="AO651" s="171"/>
    </row>
    <row r="652" spans="1:82" s="5" customFormat="1" x14ac:dyDescent="0.35">
      <c r="B652" s="463"/>
      <c r="C652" s="317"/>
      <c r="D652" s="317"/>
      <c r="E652" s="317"/>
      <c r="F652" s="317"/>
      <c r="G652" s="492"/>
      <c r="H652" s="317"/>
      <c r="I652" s="317"/>
      <c r="J652" s="317"/>
      <c r="K652" s="317"/>
      <c r="L652" s="317"/>
      <c r="M652" s="317"/>
      <c r="N652" s="317"/>
      <c r="O652" s="317"/>
      <c r="P652" s="317"/>
      <c r="Q652" s="317"/>
      <c r="R652" s="317"/>
      <c r="S652" s="317"/>
      <c r="T652" s="317"/>
      <c r="U652" s="317"/>
      <c r="V652" s="317"/>
      <c r="W652" s="317"/>
      <c r="X652" s="317"/>
      <c r="Y652" s="317"/>
      <c r="Z652" s="317"/>
      <c r="AA652" s="317"/>
      <c r="AB652" s="317"/>
      <c r="AC652" s="317"/>
      <c r="AD652" s="481"/>
      <c r="AE652" s="476"/>
      <c r="AF652" s="476"/>
      <c r="AG652" s="476"/>
      <c r="AH652" s="476"/>
      <c r="AI652" s="476"/>
      <c r="AJ652" s="476"/>
      <c r="AK652" s="171"/>
      <c r="AL652" s="171"/>
      <c r="AM652" s="9"/>
      <c r="AN652" s="171"/>
      <c r="AO652" s="171"/>
    </row>
    <row r="653" spans="1:82" s="5" customFormat="1" x14ac:dyDescent="0.35">
      <c r="B653" s="70" t="s">
        <v>60</v>
      </c>
      <c r="C653" s="589">
        <f>C665</f>
        <v>4.4000000000000004</v>
      </c>
      <c r="D653" s="589">
        <f t="shared" ref="D653:AC653" si="2780">D665</f>
        <v>3.9</v>
      </c>
      <c r="E653" s="589">
        <f t="shared" si="2780"/>
        <v>3.3</v>
      </c>
      <c r="F653" s="589">
        <f t="shared" si="2780"/>
        <v>2.9</v>
      </c>
      <c r="G653" s="589">
        <f t="shared" si="2780"/>
        <v>3.5</v>
      </c>
      <c r="H653" s="589">
        <f t="shared" si="2780"/>
        <v>3.9</v>
      </c>
      <c r="I653" s="589">
        <f t="shared" si="2780"/>
        <v>4</v>
      </c>
      <c r="J653" s="589">
        <f t="shared" si="2780"/>
        <v>2.8</v>
      </c>
      <c r="K653" s="589">
        <f t="shared" si="2780"/>
        <v>3.5</v>
      </c>
      <c r="L653" s="589">
        <f t="shared" si="2780"/>
        <v>3.7</v>
      </c>
      <c r="M653" s="589">
        <f t="shared" si="2780"/>
        <v>3.5</v>
      </c>
      <c r="N653" s="589">
        <f t="shared" si="2780"/>
        <v>2.9</v>
      </c>
      <c r="O653" s="589">
        <f t="shared" si="2780"/>
        <v>3.5</v>
      </c>
      <c r="P653" s="589">
        <f t="shared" si="2780"/>
        <v>3.2</v>
      </c>
      <c r="Q653" s="589">
        <f t="shared" si="2780"/>
        <v>3</v>
      </c>
      <c r="R653" s="589">
        <f t="shared" si="2780"/>
        <v>3.1</v>
      </c>
      <c r="S653" s="589">
        <f t="shared" si="2780"/>
        <v>2.9</v>
      </c>
      <c r="T653" s="589">
        <f t="shared" si="2780"/>
        <v>3</v>
      </c>
      <c r="U653" s="589">
        <f t="shared" si="2780"/>
        <v>3.5</v>
      </c>
      <c r="V653" s="589">
        <f t="shared" si="2780"/>
        <v>2.7</v>
      </c>
      <c r="W653" s="589">
        <f t="shared" si="2780"/>
        <v>3.3</v>
      </c>
      <c r="X653" s="589">
        <f t="shared" si="2780"/>
        <v>2.9</v>
      </c>
      <c r="Y653" s="589">
        <f t="shared" si="2780"/>
        <v>3</v>
      </c>
      <c r="Z653" s="589">
        <f t="shared" si="2780"/>
        <v>4.5999999999999996</v>
      </c>
      <c r="AA653" s="589">
        <f t="shared" si="2780"/>
        <v>6.1</v>
      </c>
      <c r="AB653" s="589">
        <f t="shared" si="2780"/>
        <v>4.3</v>
      </c>
      <c r="AC653" s="589">
        <f t="shared" si="2780"/>
        <v>2.6</v>
      </c>
      <c r="AD653" s="481"/>
      <c r="AE653" s="476"/>
      <c r="AF653" s="476"/>
      <c r="AG653" s="476"/>
      <c r="AH653" s="476"/>
      <c r="AI653" s="476"/>
      <c r="AJ653" s="476"/>
      <c r="AK653" s="171"/>
      <c r="AL653" s="171"/>
      <c r="AM653" s="9"/>
      <c r="AN653" s="171"/>
      <c r="AO653" s="171"/>
    </row>
    <row r="654" spans="1:82" s="5" customFormat="1" x14ac:dyDescent="0.35">
      <c r="A654" s="191"/>
      <c r="B654" s="463" t="s">
        <v>410</v>
      </c>
      <c r="C654" s="317"/>
      <c r="D654" s="318"/>
      <c r="E654" s="318"/>
      <c r="F654" s="318"/>
      <c r="G654" s="436">
        <f>G653/D653-1</f>
        <v>-0.10256410256410253</v>
      </c>
      <c r="H654" s="436">
        <f t="shared" ref="H654:AC654" si="2781">H653/E653-1</f>
        <v>0.18181818181818188</v>
      </c>
      <c r="I654" s="436">
        <f t="shared" si="2781"/>
        <v>0.3793103448275863</v>
      </c>
      <c r="J654" s="436">
        <f t="shared" si="2781"/>
        <v>-0.20000000000000007</v>
      </c>
      <c r="K654" s="436">
        <f t="shared" si="2781"/>
        <v>-0.10256410256410253</v>
      </c>
      <c r="L654" s="436">
        <f t="shared" si="2781"/>
        <v>-7.4999999999999956E-2</v>
      </c>
      <c r="M654" s="436">
        <f t="shared" si="2781"/>
        <v>0.25</v>
      </c>
      <c r="N654" s="436">
        <f t="shared" si="2781"/>
        <v>-0.17142857142857149</v>
      </c>
      <c r="O654" s="436">
        <f t="shared" si="2781"/>
        <v>-5.4054054054054057E-2</v>
      </c>
      <c r="P654" s="436">
        <f t="shared" si="2781"/>
        <v>-8.5714285714285632E-2</v>
      </c>
      <c r="Q654" s="436">
        <f t="shared" si="2781"/>
        <v>3.4482758620689724E-2</v>
      </c>
      <c r="R654" s="436">
        <f t="shared" si="2781"/>
        <v>-0.11428571428571421</v>
      </c>
      <c r="S654" s="436">
        <f t="shared" si="2781"/>
        <v>-9.3750000000000111E-2</v>
      </c>
      <c r="T654" s="436">
        <f t="shared" si="2781"/>
        <v>0</v>
      </c>
      <c r="U654" s="436">
        <f t="shared" si="2781"/>
        <v>0.12903225806451601</v>
      </c>
      <c r="V654" s="436">
        <f t="shared" si="2781"/>
        <v>-6.8965517241379226E-2</v>
      </c>
      <c r="W654" s="436">
        <f t="shared" si="2781"/>
        <v>9.9999999999999867E-2</v>
      </c>
      <c r="X654" s="436">
        <f t="shared" si="2781"/>
        <v>-0.17142857142857149</v>
      </c>
      <c r="Y654" s="436">
        <f t="shared" si="2781"/>
        <v>0.11111111111111094</v>
      </c>
      <c r="Z654" s="436">
        <f t="shared" si="2781"/>
        <v>0.39393939393939381</v>
      </c>
      <c r="AA654" s="436">
        <f t="shared" si="2781"/>
        <v>1.103448275862069</v>
      </c>
      <c r="AB654" s="436">
        <f t="shared" si="2781"/>
        <v>0.43333333333333335</v>
      </c>
      <c r="AC654" s="436">
        <f t="shared" si="2781"/>
        <v>-0.43478260869565211</v>
      </c>
      <c r="AD654" s="481"/>
      <c r="AE654" s="476"/>
      <c r="AF654" s="476"/>
      <c r="AG654" s="476"/>
      <c r="AH654" s="476"/>
      <c r="AI654" s="476"/>
      <c r="AJ654" s="476"/>
      <c r="AK654" s="171"/>
      <c r="AL654" s="171"/>
      <c r="AM654" s="9"/>
      <c r="AN654" s="171"/>
      <c r="AO654" s="171"/>
    </row>
    <row r="655" spans="1:82" s="5" customFormat="1" x14ac:dyDescent="0.35">
      <c r="A655" s="424"/>
      <c r="B655" s="463" t="s">
        <v>411</v>
      </c>
      <c r="C655" s="317"/>
      <c r="D655" s="318"/>
      <c r="E655" s="318"/>
      <c r="F655" s="318"/>
      <c r="G655" s="438">
        <f>G653/F653-1</f>
        <v>0.2068965517241379</v>
      </c>
      <c r="H655" s="438">
        <f t="shared" ref="H655:AC655" si="2782">H653/G653-1</f>
        <v>0.11428571428571432</v>
      </c>
      <c r="I655" s="438">
        <f t="shared" si="2782"/>
        <v>2.5641025641025772E-2</v>
      </c>
      <c r="J655" s="438">
        <f t="shared" si="2782"/>
        <v>-0.30000000000000004</v>
      </c>
      <c r="K655" s="438">
        <f t="shared" si="2782"/>
        <v>0.25</v>
      </c>
      <c r="L655" s="438">
        <f t="shared" si="2782"/>
        <v>5.7142857142857162E-2</v>
      </c>
      <c r="M655" s="438">
        <f t="shared" si="2782"/>
        <v>-5.4054054054054057E-2</v>
      </c>
      <c r="N655" s="438">
        <f t="shared" si="2782"/>
        <v>-0.17142857142857149</v>
      </c>
      <c r="O655" s="438">
        <f t="shared" si="2782"/>
        <v>0.2068965517241379</v>
      </c>
      <c r="P655" s="438">
        <f t="shared" si="2782"/>
        <v>-8.5714285714285632E-2</v>
      </c>
      <c r="Q655" s="438">
        <f t="shared" si="2782"/>
        <v>-6.25E-2</v>
      </c>
      <c r="R655" s="438">
        <f t="shared" si="2782"/>
        <v>3.3333333333333437E-2</v>
      </c>
      <c r="S655" s="438">
        <f t="shared" si="2782"/>
        <v>-6.4516129032258118E-2</v>
      </c>
      <c r="T655" s="438">
        <f t="shared" si="2782"/>
        <v>3.4482758620689724E-2</v>
      </c>
      <c r="U655" s="438">
        <f t="shared" si="2782"/>
        <v>0.16666666666666674</v>
      </c>
      <c r="V655" s="438">
        <f t="shared" si="2782"/>
        <v>-0.22857142857142854</v>
      </c>
      <c r="W655" s="438">
        <f t="shared" si="2782"/>
        <v>0.2222222222222221</v>
      </c>
      <c r="X655" s="438">
        <f t="shared" si="2782"/>
        <v>-0.12121212121212122</v>
      </c>
      <c r="Y655" s="438">
        <f t="shared" si="2782"/>
        <v>3.4482758620689724E-2</v>
      </c>
      <c r="Z655" s="438">
        <f t="shared" si="2782"/>
        <v>0.53333333333333321</v>
      </c>
      <c r="AA655" s="438">
        <f t="shared" si="2782"/>
        <v>0.32608695652173925</v>
      </c>
      <c r="AB655" s="438">
        <f t="shared" si="2782"/>
        <v>-0.29508196721311475</v>
      </c>
      <c r="AC655" s="438">
        <f t="shared" si="2782"/>
        <v>-0.39534883720930225</v>
      </c>
      <c r="AD655" s="481"/>
      <c r="AE655" s="476"/>
      <c r="AF655" s="476"/>
      <c r="AG655" s="476"/>
      <c r="AH655" s="476"/>
      <c r="AI655" s="476"/>
      <c r="AJ655" s="476"/>
      <c r="AK655" s="171"/>
      <c r="AL655" s="171"/>
      <c r="AM655" s="9"/>
      <c r="AN655" s="171"/>
      <c r="AO655" s="171"/>
    </row>
    <row r="656" spans="1:82" s="5" customFormat="1" x14ac:dyDescent="0.35">
      <c r="B656" s="462"/>
      <c r="C656" s="317"/>
      <c r="D656" s="318"/>
      <c r="E656" s="318"/>
      <c r="F656" s="318"/>
      <c r="G656" s="318"/>
      <c r="H656" s="318"/>
      <c r="I656" s="478"/>
      <c r="J656" s="478"/>
      <c r="K656" s="478"/>
      <c r="L656" s="478"/>
      <c r="M656" s="478"/>
      <c r="N656" s="478"/>
      <c r="O656" s="478"/>
      <c r="P656" s="478"/>
      <c r="Q656" s="479"/>
      <c r="R656" s="480"/>
      <c r="S656" s="477"/>
      <c r="T656" s="480"/>
      <c r="U656" s="480"/>
      <c r="V656" s="480"/>
      <c r="W656" s="480"/>
      <c r="X656" s="480"/>
      <c r="Y656" s="480"/>
      <c r="Z656" s="480"/>
      <c r="AA656" s="480"/>
      <c r="AB656" s="480"/>
      <c r="AC656" s="480"/>
      <c r="AD656" s="481"/>
      <c r="AE656" s="476"/>
      <c r="AF656" s="476"/>
      <c r="AG656" s="476"/>
      <c r="AH656" s="476"/>
      <c r="AI656" s="476"/>
      <c r="AJ656" s="476"/>
      <c r="AK656" s="171"/>
      <c r="AL656" s="171"/>
      <c r="AM656" s="9"/>
      <c r="AN656" s="171"/>
      <c r="AO656" s="171"/>
    </row>
    <row r="657" spans="1:58" s="5" customFormat="1" x14ac:dyDescent="0.35">
      <c r="B657" s="462"/>
      <c r="C657" s="317"/>
      <c r="D657" s="318"/>
      <c r="E657" s="318"/>
      <c r="F657" s="318"/>
      <c r="G657" s="318"/>
      <c r="H657" s="318"/>
      <c r="I657" s="478"/>
      <c r="J657" s="478"/>
      <c r="K657" s="478"/>
      <c r="L657" s="478"/>
      <c r="M657" s="478"/>
      <c r="N657" s="478"/>
      <c r="O657" s="478"/>
      <c r="P657" s="478"/>
      <c r="Q657" s="479"/>
      <c r="R657" s="480"/>
      <c r="S657" s="477"/>
      <c r="T657" s="480"/>
      <c r="U657" s="480"/>
      <c r="V657" s="480"/>
      <c r="W657" s="480"/>
      <c r="X657" s="480"/>
      <c r="Y657" s="480"/>
      <c r="Z657" s="480"/>
      <c r="AA657" s="480"/>
      <c r="AB657" s="480"/>
      <c r="AC657" s="480"/>
      <c r="AD657" s="481"/>
      <c r="AE657" s="476"/>
      <c r="AF657" s="476"/>
      <c r="AG657" s="476"/>
      <c r="AH657" s="476"/>
      <c r="AI657" s="476"/>
      <c r="AJ657" s="476"/>
      <c r="AK657" s="171"/>
      <c r="AL657" s="171"/>
      <c r="AM657" s="9"/>
      <c r="AN657" s="171"/>
      <c r="AO657" s="171"/>
    </row>
    <row r="658" spans="1:58" s="5" customFormat="1" x14ac:dyDescent="0.35">
      <c r="B658" s="462"/>
      <c r="C658" s="317"/>
      <c r="D658" s="318"/>
      <c r="E658" s="318"/>
      <c r="F658" s="318"/>
      <c r="G658" s="318"/>
      <c r="H658" s="318"/>
      <c r="I658" s="478"/>
      <c r="J658" s="478"/>
      <c r="K658" s="478"/>
      <c r="L658" s="478"/>
      <c r="M658" s="478"/>
      <c r="N658" s="478"/>
      <c r="O658" s="478"/>
      <c r="P658" s="478"/>
      <c r="Q658" s="479"/>
      <c r="R658" s="480"/>
      <c r="S658" s="477"/>
      <c r="T658" s="480"/>
      <c r="U658" s="480"/>
      <c r="V658" s="480"/>
      <c r="W658" s="480"/>
      <c r="X658" s="480"/>
      <c r="Y658" s="480"/>
      <c r="Z658" s="480"/>
      <c r="AA658" s="480"/>
      <c r="AB658" s="480"/>
      <c r="AC658" s="480"/>
      <c r="AD658" s="481"/>
      <c r="AE658" s="476"/>
      <c r="AF658" s="476"/>
      <c r="AG658" s="476"/>
      <c r="AH658" s="476"/>
      <c r="AI658" s="476"/>
      <c r="AJ658" s="476"/>
      <c r="AK658" s="171"/>
      <c r="AL658" s="171"/>
      <c r="AM658" s="9"/>
      <c r="AN658" s="171"/>
      <c r="AO658" s="171"/>
    </row>
    <row r="659" spans="1:58" s="549" customFormat="1" x14ac:dyDescent="0.35">
      <c r="A659" s="5"/>
      <c r="B659" s="550" t="s">
        <v>405</v>
      </c>
      <c r="C659" s="550"/>
      <c r="D659" s="550"/>
      <c r="E659" s="550"/>
      <c r="F659" s="550"/>
      <c r="G659" s="550"/>
      <c r="H659" s="550"/>
      <c r="I659" s="550"/>
      <c r="J659" s="550"/>
      <c r="K659" s="550"/>
      <c r="L659" s="550"/>
      <c r="M659" s="550"/>
      <c r="N659" s="550"/>
      <c r="O659" s="550"/>
      <c r="P659" s="550"/>
      <c r="Q659" s="550"/>
      <c r="R659" s="550"/>
      <c r="S659" s="550"/>
      <c r="T659" s="550"/>
      <c r="U659" s="550"/>
      <c r="V659" s="550"/>
      <c r="W659" s="550"/>
      <c r="X659" s="550"/>
      <c r="Y659" s="550"/>
      <c r="Z659" s="550"/>
      <c r="AA659" s="550"/>
      <c r="AB659" s="550"/>
      <c r="AC659" s="550"/>
      <c r="AD659" s="550"/>
      <c r="AE659" s="550"/>
      <c r="AF659" s="550"/>
      <c r="AG659" s="550"/>
      <c r="AH659" s="550"/>
      <c r="AI659" s="550"/>
      <c r="AJ659" s="550"/>
      <c r="AK659" s="550"/>
      <c r="AL659" s="550"/>
      <c r="AM659" s="550"/>
      <c r="AN659" s="550"/>
      <c r="AO659" s="550"/>
      <c r="AP659" s="550"/>
      <c r="AQ659" s="550"/>
      <c r="AR659" s="550"/>
      <c r="AS659" s="550"/>
      <c r="AT659" s="550"/>
      <c r="AU659" s="550"/>
      <c r="AV659" s="550"/>
      <c r="AW659" s="550"/>
      <c r="AX659" s="550"/>
      <c r="AY659" s="550"/>
      <c r="AZ659" s="550"/>
      <c r="BA659" s="550"/>
      <c r="BB659" s="550"/>
      <c r="BC659" s="550"/>
      <c r="BD659" s="550"/>
      <c r="BE659" s="550"/>
      <c r="BF659" s="550"/>
    </row>
    <row r="660" spans="1:58" s="5" customFormat="1" x14ac:dyDescent="0.35">
      <c r="B660" s="70"/>
      <c r="C660" s="317"/>
      <c r="D660" s="318"/>
      <c r="E660" s="318"/>
      <c r="F660" s="318"/>
      <c r="G660" s="318"/>
      <c r="H660" s="318"/>
      <c r="I660" s="478"/>
      <c r="J660" s="478"/>
      <c r="K660" s="478"/>
      <c r="L660" s="478"/>
      <c r="M660" s="478"/>
      <c r="N660" s="478"/>
      <c r="O660" s="478"/>
      <c r="P660" s="478"/>
      <c r="Q660" s="479"/>
      <c r="R660" s="480"/>
      <c r="S660" s="477"/>
      <c r="T660" s="480"/>
      <c r="U660" s="480"/>
      <c r="V660" s="480"/>
      <c r="W660" s="480"/>
      <c r="X660" s="480"/>
      <c r="Y660" s="480"/>
      <c r="Z660" s="480"/>
      <c r="AA660" s="480"/>
      <c r="AB660" s="480"/>
      <c r="AC660" s="480"/>
      <c r="AD660" s="481"/>
      <c r="AE660" s="476"/>
      <c r="AF660" s="476"/>
      <c r="AG660" s="476"/>
      <c r="AH660" s="476"/>
      <c r="AI660" s="476"/>
      <c r="AJ660" s="476"/>
      <c r="AK660" s="171"/>
      <c r="AL660" s="171"/>
      <c r="AM660" s="9"/>
      <c r="AN660" s="171"/>
      <c r="AO660" s="171"/>
    </row>
    <row r="661" spans="1:58" s="5" customFormat="1" x14ac:dyDescent="0.35">
      <c r="B661" s="70" t="s">
        <v>253</v>
      </c>
      <c r="C661" s="317"/>
      <c r="D661" s="318"/>
      <c r="E661" s="318"/>
      <c r="F661" s="318"/>
      <c r="G661" s="318"/>
      <c r="H661" s="318"/>
      <c r="I661" s="478"/>
      <c r="J661" s="478"/>
      <c r="K661" s="478"/>
      <c r="L661" s="478"/>
      <c r="M661" s="478"/>
      <c r="N661" s="478"/>
      <c r="O661" s="478"/>
      <c r="P661" s="478"/>
      <c r="Q661" s="482"/>
      <c r="R661" s="481"/>
      <c r="S661" s="483"/>
      <c r="T661" s="484"/>
      <c r="U661" s="481"/>
      <c r="V661" s="481"/>
      <c r="W661" s="481"/>
      <c r="X661" s="481"/>
      <c r="Y661" s="481"/>
      <c r="Z661" s="481"/>
      <c r="AA661" s="481"/>
      <c r="AB661" s="481"/>
      <c r="AC661" s="481"/>
      <c r="AD661" s="481"/>
      <c r="AE661" s="476"/>
      <c r="AF661" s="476"/>
      <c r="AG661" s="476"/>
      <c r="AH661" s="476"/>
      <c r="AI661" s="476"/>
      <c r="AJ661" s="476"/>
      <c r="AK661" s="171"/>
      <c r="AL661" s="171"/>
      <c r="AM661" s="9"/>
      <c r="AN661" s="171"/>
      <c r="AO661" s="171"/>
    </row>
    <row r="662" spans="1:58" s="5" customFormat="1" x14ac:dyDescent="0.35">
      <c r="B662" s="70" t="s">
        <v>254</v>
      </c>
      <c r="C662" s="582">
        <v>3081</v>
      </c>
      <c r="D662" s="582">
        <v>3002</v>
      </c>
      <c r="E662" s="582">
        <v>3656</v>
      </c>
      <c r="F662" s="582">
        <v>4112</v>
      </c>
      <c r="G662" s="582">
        <v>3541</v>
      </c>
      <c r="H662" s="582">
        <v>3295</v>
      </c>
      <c r="I662" s="582">
        <v>3311</v>
      </c>
      <c r="J662" s="582">
        <v>3933</v>
      </c>
      <c r="K662" s="582">
        <v>3683</v>
      </c>
      <c r="L662" s="582">
        <v>3070</v>
      </c>
      <c r="M662" s="582">
        <v>3508</v>
      </c>
      <c r="N662" s="582">
        <v>4474</v>
      </c>
      <c r="O662" s="582">
        <v>3566</v>
      </c>
      <c r="P662" s="582">
        <v>3688</v>
      </c>
      <c r="Q662" s="582">
        <v>3991</v>
      </c>
      <c r="R662" s="582">
        <v>3783</v>
      </c>
      <c r="S662" s="582">
        <v>4276</v>
      </c>
      <c r="T662" s="582">
        <v>4001</v>
      </c>
      <c r="U662" s="582">
        <v>3324</v>
      </c>
      <c r="V662" s="582">
        <v>4497</v>
      </c>
      <c r="W662" s="582">
        <v>4058</v>
      </c>
      <c r="X662" s="582">
        <v>4018</v>
      </c>
      <c r="Y662" s="582">
        <v>1883</v>
      </c>
      <c r="Z662" s="582">
        <v>2318</v>
      </c>
      <c r="AA662" s="582">
        <v>2234</v>
      </c>
      <c r="AB662" s="582">
        <v>1888</v>
      </c>
      <c r="AC662" s="582">
        <v>923</v>
      </c>
      <c r="AD662" s="481"/>
      <c r="AE662" s="476"/>
      <c r="AF662" s="476"/>
      <c r="AG662" s="476"/>
      <c r="AH662" s="476"/>
      <c r="AI662" s="476"/>
      <c r="AJ662" s="476"/>
      <c r="AK662" s="171"/>
      <c r="AL662" s="171"/>
      <c r="AM662" s="9"/>
      <c r="AN662" s="171"/>
      <c r="AO662" s="171"/>
    </row>
    <row r="663" spans="1:58" s="5" customFormat="1" x14ac:dyDescent="0.35">
      <c r="B663" s="70" t="s">
        <v>440</v>
      </c>
      <c r="C663" s="582">
        <v>13556</v>
      </c>
      <c r="D663" s="582">
        <v>11613</v>
      </c>
      <c r="E663" s="582">
        <v>12150</v>
      </c>
      <c r="F663" s="582">
        <v>11896</v>
      </c>
      <c r="G663" s="582">
        <v>12517</v>
      </c>
      <c r="H663" s="582">
        <v>12715</v>
      </c>
      <c r="I663" s="582">
        <v>13220</v>
      </c>
      <c r="J663" s="582">
        <v>10980</v>
      </c>
      <c r="K663" s="582">
        <v>12917</v>
      </c>
      <c r="L663" s="582">
        <v>11272</v>
      </c>
      <c r="M663" s="582">
        <v>12318</v>
      </c>
      <c r="N663" s="582">
        <v>12887</v>
      </c>
      <c r="O663" s="582">
        <v>12332</v>
      </c>
      <c r="P663" s="582">
        <v>11955</v>
      </c>
      <c r="Q663" s="582">
        <v>11882</v>
      </c>
      <c r="R663" s="582">
        <v>11633</v>
      </c>
      <c r="S663" s="582">
        <v>12325</v>
      </c>
      <c r="T663" s="582">
        <v>12002</v>
      </c>
      <c r="U663" s="582">
        <v>11613</v>
      </c>
      <c r="V663" s="582">
        <v>12136</v>
      </c>
      <c r="W663" s="582">
        <v>13358</v>
      </c>
      <c r="X663" s="582">
        <v>11497</v>
      </c>
      <c r="Y663" s="582">
        <v>5592</v>
      </c>
      <c r="Z663" s="582">
        <v>10602</v>
      </c>
      <c r="AA663" s="582">
        <v>13627</v>
      </c>
      <c r="AB663" s="582">
        <v>8171</v>
      </c>
      <c r="AC663" s="582">
        <v>2429</v>
      </c>
      <c r="AD663" s="481"/>
      <c r="AE663" s="476"/>
      <c r="AF663" s="476"/>
      <c r="AG663" s="476"/>
      <c r="AH663" s="476"/>
      <c r="AI663" s="476"/>
      <c r="AJ663" s="476"/>
      <c r="AK663" s="171"/>
      <c r="AL663" s="171"/>
      <c r="AM663" s="9"/>
      <c r="AN663" s="171"/>
      <c r="AO663" s="171"/>
    </row>
    <row r="664" spans="1:58" s="5" customFormat="1" x14ac:dyDescent="0.35">
      <c r="B664" s="70" t="s">
        <v>441</v>
      </c>
      <c r="C664" s="582">
        <v>16637</v>
      </c>
      <c r="D664" s="582">
        <v>14615</v>
      </c>
      <c r="E664" s="582">
        <v>15806</v>
      </c>
      <c r="F664" s="582">
        <v>16008</v>
      </c>
      <c r="G664" s="582">
        <v>16058</v>
      </c>
      <c r="H664" s="582">
        <v>16010</v>
      </c>
      <c r="I664" s="582">
        <v>16531</v>
      </c>
      <c r="J664" s="582">
        <v>14913</v>
      </c>
      <c r="K664" s="582">
        <v>16600</v>
      </c>
      <c r="L664" s="582">
        <v>14342</v>
      </c>
      <c r="M664" s="582">
        <v>15826</v>
      </c>
      <c r="N664" s="582">
        <v>17361</v>
      </c>
      <c r="O664" s="582">
        <v>15898</v>
      </c>
      <c r="P664" s="582">
        <v>15643</v>
      </c>
      <c r="Q664" s="582">
        <v>15873</v>
      </c>
      <c r="R664" s="582">
        <v>15416</v>
      </c>
      <c r="S664" s="582">
        <v>16601</v>
      </c>
      <c r="T664" s="582">
        <v>16003</v>
      </c>
      <c r="U664" s="582">
        <v>14937</v>
      </c>
      <c r="V664" s="582">
        <v>16633</v>
      </c>
      <c r="W664" s="582">
        <v>17416</v>
      </c>
      <c r="X664" s="582">
        <v>15515</v>
      </c>
      <c r="Y664" s="582">
        <v>7475</v>
      </c>
      <c r="Z664" s="582">
        <v>12920</v>
      </c>
      <c r="AA664" s="582">
        <v>15861</v>
      </c>
      <c r="AB664" s="582">
        <v>10059</v>
      </c>
      <c r="AC664" s="582">
        <v>3352</v>
      </c>
      <c r="AD664" s="481"/>
      <c r="AE664" s="476"/>
      <c r="AF664" s="476"/>
      <c r="AG664" s="476"/>
      <c r="AH664" s="476"/>
      <c r="AI664" s="476"/>
      <c r="AJ664" s="476"/>
      <c r="AK664" s="171"/>
      <c r="AL664" s="171"/>
      <c r="AM664" s="9"/>
      <c r="AN664" s="171"/>
      <c r="AO664" s="171"/>
    </row>
    <row r="665" spans="1:58" s="5" customFormat="1" x14ac:dyDescent="0.35">
      <c r="B665" s="70" t="s">
        <v>424</v>
      </c>
      <c r="C665" s="578">
        <v>4.4000000000000004</v>
      </c>
      <c r="D665" s="578">
        <v>3.9</v>
      </c>
      <c r="E665" s="578">
        <v>3.3</v>
      </c>
      <c r="F665" s="578">
        <v>2.9</v>
      </c>
      <c r="G665" s="578">
        <v>3.5</v>
      </c>
      <c r="H665" s="578">
        <v>3.9</v>
      </c>
      <c r="I665" s="578">
        <v>4</v>
      </c>
      <c r="J665" s="578">
        <v>2.8</v>
      </c>
      <c r="K665" s="578">
        <v>3.5</v>
      </c>
      <c r="L665" s="578">
        <v>3.7</v>
      </c>
      <c r="M665" s="578">
        <v>3.5</v>
      </c>
      <c r="N665" s="578">
        <v>2.9</v>
      </c>
      <c r="O665" s="578">
        <v>3.5</v>
      </c>
      <c r="P665" s="578">
        <v>3.2</v>
      </c>
      <c r="Q665" s="578">
        <v>3</v>
      </c>
      <c r="R665" s="578">
        <v>3.1</v>
      </c>
      <c r="S665" s="578">
        <v>2.9</v>
      </c>
      <c r="T665" s="578">
        <v>3</v>
      </c>
      <c r="U665" s="578">
        <v>3.5</v>
      </c>
      <c r="V665" s="578">
        <v>2.7</v>
      </c>
      <c r="W665" s="578">
        <v>3.3</v>
      </c>
      <c r="X665" s="578">
        <v>2.9</v>
      </c>
      <c r="Y665" s="578">
        <v>3</v>
      </c>
      <c r="Z665" s="578">
        <v>4.5999999999999996</v>
      </c>
      <c r="AA665" s="578">
        <v>6.1</v>
      </c>
      <c r="AB665" s="578">
        <v>4.3</v>
      </c>
      <c r="AC665" s="578">
        <v>2.6</v>
      </c>
      <c r="AD665" s="110"/>
      <c r="AE665" s="171"/>
      <c r="AF665" s="171"/>
      <c r="AG665" s="171"/>
      <c r="AH665" s="171"/>
      <c r="AI665" s="171"/>
      <c r="AJ665" s="171"/>
      <c r="AK665" s="171"/>
      <c r="AL665" s="171"/>
      <c r="AM665" s="9"/>
      <c r="AN665" s="171"/>
      <c r="AO665" s="171"/>
    </row>
    <row r="666" spans="1:58" s="5" customFormat="1" x14ac:dyDescent="0.35">
      <c r="B666" s="70" t="s">
        <v>256</v>
      </c>
      <c r="C666" s="582">
        <v>3146</v>
      </c>
      <c r="D666" s="582">
        <v>3167</v>
      </c>
      <c r="E666" s="582">
        <v>3396</v>
      </c>
      <c r="F666" s="582">
        <v>3341</v>
      </c>
      <c r="G666" s="582">
        <v>3196</v>
      </c>
      <c r="H666" s="582">
        <v>3080</v>
      </c>
      <c r="I666" s="582">
        <v>3022</v>
      </c>
      <c r="J666" s="582">
        <v>2993</v>
      </c>
      <c r="K666" s="582">
        <v>3050</v>
      </c>
      <c r="L666" s="582">
        <v>3212</v>
      </c>
      <c r="M666" s="582">
        <v>3061</v>
      </c>
      <c r="N666" s="582">
        <v>3281</v>
      </c>
      <c r="O666" s="582">
        <v>3171</v>
      </c>
      <c r="P666" s="582">
        <v>3194</v>
      </c>
      <c r="Q666" s="582">
        <v>3218</v>
      </c>
      <c r="R666" s="582">
        <v>3249</v>
      </c>
      <c r="S666" s="582">
        <v>3071</v>
      </c>
      <c r="T666" s="582">
        <v>3093</v>
      </c>
      <c r="U666" s="582">
        <v>3008</v>
      </c>
      <c r="V666" s="582">
        <v>3037</v>
      </c>
      <c r="W666" s="582">
        <v>3107</v>
      </c>
      <c r="X666" s="582">
        <v>3056</v>
      </c>
      <c r="Y666" s="582">
        <v>3103</v>
      </c>
      <c r="Z666" s="582">
        <v>2900</v>
      </c>
      <c r="AA666" s="582">
        <v>2905</v>
      </c>
      <c r="AB666" s="582">
        <v>2434</v>
      </c>
      <c r="AC666" s="582">
        <v>2318</v>
      </c>
      <c r="AD666" s="110"/>
      <c r="AE666" s="171"/>
      <c r="AF666" s="171"/>
      <c r="AG666" s="171"/>
      <c r="AH666" s="171"/>
      <c r="AI666" s="171"/>
      <c r="AJ666" s="171"/>
      <c r="AK666" s="171"/>
      <c r="AL666" s="171"/>
      <c r="AM666" s="9"/>
      <c r="AN666" s="171"/>
      <c r="AO666" s="171"/>
    </row>
    <row r="667" spans="1:58" s="5" customFormat="1" x14ac:dyDescent="0.35">
      <c r="B667" s="70" t="s">
        <v>442</v>
      </c>
      <c r="C667" s="582"/>
      <c r="D667" s="582"/>
      <c r="E667" s="582"/>
      <c r="F667" s="582"/>
      <c r="G667" s="582"/>
      <c r="H667" s="582"/>
      <c r="I667" s="582"/>
      <c r="J667" s="582"/>
      <c r="K667" s="582"/>
      <c r="L667" s="582"/>
      <c r="M667" s="582"/>
      <c r="N667" s="582"/>
      <c r="O667" s="582"/>
      <c r="P667" s="582"/>
      <c r="Q667" s="582"/>
      <c r="R667" s="582"/>
      <c r="S667" s="582"/>
      <c r="T667" s="582"/>
      <c r="U667" s="582"/>
      <c r="V667" s="582"/>
      <c r="W667" s="582"/>
      <c r="X667" s="582">
        <v>3056</v>
      </c>
      <c r="Y667" s="582">
        <v>3103</v>
      </c>
      <c r="Z667" s="582"/>
      <c r="AA667" s="582"/>
      <c r="AB667" s="582">
        <v>2055</v>
      </c>
      <c r="AC667" s="582">
        <v>1774</v>
      </c>
      <c r="AD667" s="110"/>
      <c r="AE667" s="171"/>
      <c r="AF667" s="171"/>
      <c r="AG667" s="171"/>
      <c r="AH667" s="171"/>
      <c r="AI667" s="171"/>
      <c r="AJ667" s="171"/>
      <c r="AK667" s="171"/>
      <c r="AL667" s="171"/>
      <c r="AM667" s="9"/>
      <c r="AN667" s="171"/>
      <c r="AO667" s="171"/>
    </row>
    <row r="668" spans="1:58" s="5" customFormat="1" x14ac:dyDescent="0.35">
      <c r="B668" s="70" t="s">
        <v>443</v>
      </c>
      <c r="C668" s="582"/>
      <c r="D668" s="582"/>
      <c r="E668" s="582"/>
      <c r="F668" s="582"/>
      <c r="G668" s="582"/>
      <c r="H668" s="582"/>
      <c r="I668" s="582"/>
      <c r="J668" s="582"/>
      <c r="K668" s="582"/>
      <c r="L668" s="582"/>
      <c r="M668" s="582"/>
      <c r="N668" s="582"/>
      <c r="O668" s="582"/>
      <c r="P668" s="582"/>
      <c r="Q668" s="582"/>
      <c r="R668" s="582"/>
      <c r="S668" s="582"/>
      <c r="T668" s="582"/>
      <c r="U668" s="582"/>
      <c r="V668" s="582"/>
      <c r="W668" s="582"/>
      <c r="X668" s="582">
        <v>0</v>
      </c>
      <c r="Y668" s="582">
        <v>0</v>
      </c>
      <c r="Z668" s="582"/>
      <c r="AA668" s="582"/>
      <c r="AB668" s="582">
        <v>379</v>
      </c>
      <c r="AC668" s="582">
        <v>544</v>
      </c>
      <c r="AD668" s="110"/>
      <c r="AE668" s="171"/>
      <c r="AF668" s="171"/>
      <c r="AG668" s="171"/>
      <c r="AH668" s="171"/>
      <c r="AI668" s="171"/>
      <c r="AJ668" s="171"/>
      <c r="AK668" s="171"/>
      <c r="AL668" s="171"/>
      <c r="AM668" s="9"/>
      <c r="AN668" s="171"/>
      <c r="AO668" s="171"/>
    </row>
    <row r="669" spans="1:58" s="5" customFormat="1" x14ac:dyDescent="0.35">
      <c r="B669" s="70" t="s">
        <v>257</v>
      </c>
      <c r="C669" s="578">
        <v>0.89</v>
      </c>
      <c r="D669" s="578">
        <v>0.74</v>
      </c>
      <c r="E669" s="578">
        <v>0.84</v>
      </c>
      <c r="F669" s="578">
        <v>0.96</v>
      </c>
      <c r="G669" s="578">
        <v>0.81</v>
      </c>
      <c r="H669" s="578">
        <v>0.8</v>
      </c>
      <c r="I669" s="578">
        <v>0.79</v>
      </c>
      <c r="J669" s="578">
        <v>0.79</v>
      </c>
      <c r="K669" s="578">
        <v>0.77</v>
      </c>
      <c r="L669" s="578">
        <v>0.78</v>
      </c>
      <c r="M669" s="578">
        <v>0.82</v>
      </c>
      <c r="N669" s="578">
        <v>0.9</v>
      </c>
      <c r="O669" s="578">
        <v>0.82</v>
      </c>
      <c r="P669" s="578">
        <v>0.8</v>
      </c>
      <c r="Q669" s="578">
        <v>0.82</v>
      </c>
      <c r="R669" s="578">
        <v>0.87</v>
      </c>
      <c r="S669" s="578">
        <v>0.75</v>
      </c>
      <c r="T669" s="578">
        <v>0.8</v>
      </c>
      <c r="U669" s="578">
        <v>0.78</v>
      </c>
      <c r="V669" s="578">
        <v>0.95</v>
      </c>
      <c r="W669" s="578">
        <v>0.74</v>
      </c>
      <c r="X669" s="578">
        <v>0.8</v>
      </c>
      <c r="Y669" s="578">
        <v>0.63</v>
      </c>
      <c r="Z669" s="578">
        <v>0.68</v>
      </c>
      <c r="AA669" s="578">
        <v>0.77</v>
      </c>
      <c r="AB669" s="578">
        <v>0.82</v>
      </c>
      <c r="AC669" s="578">
        <v>0.79</v>
      </c>
      <c r="AD669" s="110"/>
      <c r="AE669" s="171"/>
      <c r="AF669" s="171"/>
      <c r="AG669" s="171"/>
      <c r="AH669" s="171"/>
      <c r="AI669" s="171"/>
      <c r="AJ669" s="171"/>
      <c r="AK669" s="171"/>
      <c r="AL669" s="171"/>
      <c r="AM669" s="9"/>
      <c r="AN669" s="171"/>
      <c r="AO669" s="171"/>
    </row>
    <row r="670" spans="1:58" s="5" customFormat="1" x14ac:dyDescent="0.35">
      <c r="B670" s="70" t="s">
        <v>250</v>
      </c>
      <c r="C670" s="581">
        <v>0.94</v>
      </c>
      <c r="D670" s="581">
        <v>0.94</v>
      </c>
      <c r="E670" s="581">
        <v>0.96</v>
      </c>
      <c r="F670" s="581">
        <v>0.96</v>
      </c>
      <c r="G670" s="581">
        <v>0.96</v>
      </c>
      <c r="H670" s="581">
        <v>0.95</v>
      </c>
      <c r="I670" s="581">
        <v>0.95</v>
      </c>
      <c r="J670" s="581">
        <v>0.95</v>
      </c>
      <c r="K670" s="581">
        <v>0.96</v>
      </c>
      <c r="L670" s="581">
        <v>0.95</v>
      </c>
      <c r="M670" s="581">
        <v>0.94</v>
      </c>
      <c r="N670" s="581">
        <v>0.92</v>
      </c>
      <c r="O670" s="581">
        <v>0.93</v>
      </c>
      <c r="P670" s="581">
        <v>0.94</v>
      </c>
      <c r="Q670" s="581">
        <v>0.93</v>
      </c>
      <c r="R670" s="581">
        <v>0.92</v>
      </c>
      <c r="S670" s="581">
        <v>0.93</v>
      </c>
      <c r="T670" s="581">
        <v>0.93</v>
      </c>
      <c r="U670" s="581">
        <v>0.94</v>
      </c>
      <c r="V670" s="581">
        <v>0.96</v>
      </c>
      <c r="W670" s="581">
        <v>0.97</v>
      </c>
      <c r="X670" s="581">
        <v>0.97</v>
      </c>
      <c r="Y670" s="581">
        <v>0.92</v>
      </c>
      <c r="Z670" s="581">
        <v>0.94</v>
      </c>
      <c r="AA670" s="581">
        <v>0.94</v>
      </c>
      <c r="AB670" s="581">
        <v>0.92</v>
      </c>
      <c r="AC670" s="581">
        <v>0.88</v>
      </c>
      <c r="AD670" s="110"/>
      <c r="AE670" s="171"/>
      <c r="AF670" s="171"/>
      <c r="AG670" s="171"/>
      <c r="AH670" s="171"/>
      <c r="AI670" s="171"/>
      <c r="AJ670" s="171"/>
      <c r="AK670" s="171"/>
      <c r="AL670" s="171"/>
      <c r="AM670" s="9"/>
      <c r="AN670" s="171"/>
      <c r="AO670" s="171"/>
    </row>
    <row r="671" spans="1:58" s="5" customFormat="1" x14ac:dyDescent="0.35">
      <c r="B671" s="70" t="s">
        <v>261</v>
      </c>
      <c r="C671" s="582">
        <v>84</v>
      </c>
      <c r="D671" s="582">
        <v>71</v>
      </c>
      <c r="E671" s="582">
        <v>88</v>
      </c>
      <c r="F671" s="582">
        <v>99</v>
      </c>
      <c r="G671" s="582">
        <v>80</v>
      </c>
      <c r="H671" s="582">
        <v>75</v>
      </c>
      <c r="I671" s="582">
        <v>74</v>
      </c>
      <c r="J671" s="582">
        <v>73</v>
      </c>
      <c r="K671" s="582">
        <v>72</v>
      </c>
      <c r="L671" s="582">
        <v>77</v>
      </c>
      <c r="M671" s="582">
        <v>75</v>
      </c>
      <c r="N671" s="582">
        <v>88</v>
      </c>
      <c r="O671" s="582">
        <v>78</v>
      </c>
      <c r="P671" s="582">
        <v>78</v>
      </c>
      <c r="Q671" s="582">
        <v>79</v>
      </c>
      <c r="R671" s="582">
        <v>83</v>
      </c>
      <c r="S671" s="582">
        <v>69</v>
      </c>
      <c r="T671" s="582">
        <v>73</v>
      </c>
      <c r="U671" s="582">
        <v>71</v>
      </c>
      <c r="V671" s="582">
        <v>89</v>
      </c>
      <c r="W671" s="582">
        <v>72</v>
      </c>
      <c r="X671" s="582">
        <v>76</v>
      </c>
      <c r="Y671" s="582">
        <v>57</v>
      </c>
      <c r="Z671" s="582">
        <v>59</v>
      </c>
      <c r="AA671" s="582">
        <v>67</v>
      </c>
      <c r="AB671" s="582">
        <v>59</v>
      </c>
      <c r="AC671" s="582">
        <v>51</v>
      </c>
      <c r="AD671" s="110"/>
      <c r="AE671" s="171"/>
      <c r="AF671" s="171"/>
      <c r="AG671" s="171"/>
      <c r="AH671" s="171"/>
      <c r="AI671" s="171"/>
      <c r="AJ671" s="171"/>
      <c r="AK671" s="171"/>
      <c r="AL671" s="171"/>
      <c r="AM671" s="9"/>
      <c r="AN671" s="171"/>
      <c r="AO671" s="171"/>
    </row>
    <row r="672" spans="1:58" s="5" customFormat="1" x14ac:dyDescent="0.35">
      <c r="B672" s="70" t="s">
        <v>444</v>
      </c>
      <c r="C672" s="582"/>
      <c r="D672" s="582"/>
      <c r="E672" s="582"/>
      <c r="F672" s="582"/>
      <c r="G672" s="582"/>
      <c r="H672" s="582"/>
      <c r="I672" s="582"/>
      <c r="J672" s="582"/>
      <c r="K672" s="582"/>
      <c r="L672" s="582"/>
      <c r="M672" s="582"/>
      <c r="N672" s="582"/>
      <c r="O672" s="582"/>
      <c r="P672" s="582"/>
      <c r="Q672" s="582"/>
      <c r="R672" s="582"/>
      <c r="S672" s="582"/>
      <c r="T672" s="582"/>
      <c r="U672" s="582"/>
      <c r="V672" s="582"/>
      <c r="W672" s="582"/>
      <c r="X672" s="582">
        <v>76</v>
      </c>
      <c r="Y672" s="582">
        <v>57</v>
      </c>
      <c r="Z672" s="582"/>
      <c r="AA672" s="582"/>
      <c r="AB672" s="582">
        <v>54</v>
      </c>
      <c r="AC672" s="582">
        <v>45</v>
      </c>
      <c r="AD672" s="110"/>
      <c r="AE672" s="171"/>
      <c r="AF672" s="171"/>
      <c r="AG672" s="171"/>
      <c r="AH672" s="171"/>
      <c r="AI672" s="171"/>
      <c r="AJ672" s="171"/>
      <c r="AK672" s="171"/>
      <c r="AL672" s="171"/>
      <c r="AM672" s="9"/>
      <c r="AN672" s="171"/>
      <c r="AO672" s="171"/>
    </row>
    <row r="673" spans="2:41" s="5" customFormat="1" x14ac:dyDescent="0.35">
      <c r="B673" s="70" t="s">
        <v>425</v>
      </c>
      <c r="C673" s="582">
        <v>80</v>
      </c>
      <c r="D673" s="582">
        <v>68</v>
      </c>
      <c r="E673" s="582">
        <v>83</v>
      </c>
      <c r="F673" s="582">
        <v>94</v>
      </c>
      <c r="G673" s="582">
        <v>76</v>
      </c>
      <c r="H673" s="582">
        <v>71</v>
      </c>
      <c r="I673" s="582">
        <v>70</v>
      </c>
      <c r="J673" s="582">
        <v>70</v>
      </c>
      <c r="K673" s="582">
        <v>68</v>
      </c>
      <c r="L673" s="582">
        <v>73</v>
      </c>
      <c r="M673" s="582">
        <v>72</v>
      </c>
      <c r="N673" s="582">
        <v>83</v>
      </c>
      <c r="O673" s="582">
        <v>74</v>
      </c>
      <c r="P673" s="582">
        <v>74</v>
      </c>
      <c r="Q673" s="582">
        <v>75</v>
      </c>
      <c r="R673" s="582">
        <v>79</v>
      </c>
      <c r="S673" s="582">
        <v>65</v>
      </c>
      <c r="T673" s="582">
        <v>70</v>
      </c>
      <c r="U673" s="582">
        <v>67</v>
      </c>
      <c r="V673" s="582">
        <v>85</v>
      </c>
      <c r="W673" s="582">
        <v>68</v>
      </c>
      <c r="X673" s="582">
        <v>72</v>
      </c>
      <c r="Y673" s="582">
        <v>55</v>
      </c>
      <c r="Z673" s="582">
        <v>56</v>
      </c>
      <c r="AA673" s="582">
        <v>64</v>
      </c>
      <c r="AB673" s="582">
        <v>52</v>
      </c>
      <c r="AC673" s="582">
        <v>42</v>
      </c>
      <c r="AD673" s="110"/>
      <c r="AE673" s="171"/>
      <c r="AF673" s="171"/>
      <c r="AG673" s="171"/>
      <c r="AH673" s="171"/>
      <c r="AI673" s="171"/>
      <c r="AJ673" s="171"/>
      <c r="AK673" s="171"/>
      <c r="AL673" s="171"/>
      <c r="AM673" s="9"/>
      <c r="AN673" s="171"/>
      <c r="AO673" s="171"/>
    </row>
    <row r="674" spans="2:41" s="5" customFormat="1" x14ac:dyDescent="0.35">
      <c r="B674" s="70" t="s">
        <v>262</v>
      </c>
      <c r="C674" s="582">
        <v>91</v>
      </c>
      <c r="D674" s="582">
        <v>78</v>
      </c>
      <c r="E674" s="582">
        <v>84</v>
      </c>
      <c r="F674" s="582">
        <v>96</v>
      </c>
      <c r="G674" s="582">
        <v>82</v>
      </c>
      <c r="H674" s="582">
        <v>77</v>
      </c>
      <c r="I674" s="582">
        <v>68</v>
      </c>
      <c r="J674" s="582">
        <v>74</v>
      </c>
      <c r="K674" s="582">
        <v>70</v>
      </c>
      <c r="L674" s="582">
        <v>75</v>
      </c>
      <c r="M674" s="582">
        <v>69</v>
      </c>
      <c r="N674" s="582">
        <v>84</v>
      </c>
      <c r="O674" s="582">
        <v>79</v>
      </c>
      <c r="P674" s="582">
        <v>74</v>
      </c>
      <c r="Q674" s="582">
        <v>75</v>
      </c>
      <c r="R674" s="582">
        <v>78</v>
      </c>
      <c r="S674" s="582">
        <v>73</v>
      </c>
      <c r="T674" s="582">
        <v>76</v>
      </c>
      <c r="U674" s="582">
        <v>64</v>
      </c>
      <c r="V674" s="582">
        <v>91</v>
      </c>
      <c r="W674" s="582">
        <v>71</v>
      </c>
      <c r="X674" s="582">
        <v>67</v>
      </c>
      <c r="Y674" s="582">
        <v>56</v>
      </c>
      <c r="Z674" s="582">
        <v>60</v>
      </c>
      <c r="AA674" s="582">
        <v>66</v>
      </c>
      <c r="AB674" s="582">
        <v>55</v>
      </c>
      <c r="AC674" s="582">
        <v>40</v>
      </c>
      <c r="AD674" s="110"/>
      <c r="AE674" s="171"/>
      <c r="AF674" s="171"/>
      <c r="AG674" s="171"/>
      <c r="AH674" s="171"/>
      <c r="AI674" s="171"/>
      <c r="AJ674" s="171"/>
      <c r="AK674" s="171"/>
      <c r="AL674" s="171"/>
      <c r="AM674" s="9"/>
      <c r="AN674" s="171"/>
      <c r="AO674" s="171"/>
    </row>
    <row r="675" spans="2:41" s="5" customFormat="1" x14ac:dyDescent="0.35">
      <c r="B675" s="70" t="s">
        <v>263</v>
      </c>
      <c r="C675" s="582"/>
      <c r="D675" s="582"/>
      <c r="E675" s="582"/>
      <c r="F675" s="582"/>
      <c r="G675" s="582"/>
      <c r="H675" s="582"/>
      <c r="I675" s="582"/>
      <c r="J675" s="582"/>
      <c r="K675" s="582"/>
      <c r="L675" s="582"/>
      <c r="M675" s="582"/>
      <c r="N675" s="582"/>
      <c r="O675" s="582"/>
      <c r="P675" s="582"/>
      <c r="Q675" s="582"/>
      <c r="R675" s="582"/>
      <c r="S675" s="582"/>
      <c r="T675" s="582"/>
      <c r="U675" s="582"/>
      <c r="V675" s="582"/>
      <c r="W675" s="582"/>
      <c r="X675" s="582"/>
      <c r="Y675" s="582"/>
      <c r="Z675" s="582"/>
      <c r="AA675" s="582"/>
      <c r="AB675" s="582"/>
      <c r="AC675" s="582"/>
      <c r="AD675" s="110"/>
      <c r="AE675" s="171"/>
      <c r="AF675" s="171"/>
      <c r="AG675" s="171"/>
      <c r="AH675" s="171"/>
      <c r="AI675" s="171"/>
      <c r="AJ675" s="171"/>
      <c r="AK675" s="171"/>
      <c r="AL675" s="171"/>
      <c r="AM675" s="9"/>
      <c r="AN675" s="171"/>
      <c r="AO675" s="171"/>
    </row>
    <row r="676" spans="2:41" s="5" customFormat="1" x14ac:dyDescent="0.35">
      <c r="B676" s="70" t="s">
        <v>264</v>
      </c>
      <c r="C676" s="584">
        <v>1286</v>
      </c>
      <c r="D676" s="584">
        <v>1283</v>
      </c>
      <c r="E676" s="584">
        <v>1264</v>
      </c>
      <c r="F676" s="584">
        <v>1200</v>
      </c>
      <c r="G676" s="584">
        <v>1224</v>
      </c>
      <c r="H676" s="584">
        <v>1196</v>
      </c>
      <c r="I676" s="584">
        <v>1117</v>
      </c>
      <c r="J676" s="584">
        <v>1102</v>
      </c>
      <c r="K676" s="584">
        <v>1183</v>
      </c>
      <c r="L676" s="584">
        <v>1264</v>
      </c>
      <c r="M676" s="584">
        <v>1328</v>
      </c>
      <c r="N676" s="584">
        <v>1191</v>
      </c>
      <c r="O676" s="584">
        <v>1236</v>
      </c>
      <c r="P676" s="584">
        <v>1234</v>
      </c>
      <c r="Q676" s="584">
        <v>1291</v>
      </c>
      <c r="R676" s="584">
        <v>1277</v>
      </c>
      <c r="S676" s="584">
        <v>1333</v>
      </c>
      <c r="T676" s="584">
        <v>1298</v>
      </c>
      <c r="U676" s="584">
        <v>1207</v>
      </c>
      <c r="V676" s="584">
        <v>1234</v>
      </c>
      <c r="W676" s="584">
        <v>1306</v>
      </c>
      <c r="X676" s="584">
        <v>1311</v>
      </c>
      <c r="Y676" s="584">
        <v>1479</v>
      </c>
      <c r="Z676" s="584">
        <v>1483</v>
      </c>
      <c r="AA676" s="584">
        <v>1605</v>
      </c>
      <c r="AB676" s="584">
        <v>1717</v>
      </c>
      <c r="AC676" s="584">
        <v>1910</v>
      </c>
      <c r="AD676" s="110"/>
      <c r="AE676" s="171"/>
      <c r="AF676" s="171"/>
      <c r="AG676" s="171"/>
      <c r="AH676" s="171"/>
      <c r="AI676" s="171"/>
      <c r="AJ676" s="171"/>
      <c r="AK676" s="171"/>
      <c r="AL676" s="171"/>
      <c r="AM676" s="9"/>
      <c r="AN676" s="171"/>
      <c r="AO676" s="171"/>
    </row>
    <row r="677" spans="2:41" s="5" customFormat="1" x14ac:dyDescent="0.35">
      <c r="B677" s="70" t="s">
        <v>265</v>
      </c>
      <c r="C677" s="584"/>
      <c r="D677" s="584"/>
      <c r="E677" s="584"/>
      <c r="F677" s="584"/>
      <c r="G677" s="584"/>
      <c r="H677" s="584"/>
      <c r="I677" s="584"/>
      <c r="J677" s="584">
        <v>943</v>
      </c>
      <c r="K677" s="584">
        <v>815</v>
      </c>
      <c r="L677" s="584">
        <v>789</v>
      </c>
      <c r="M677" s="584">
        <v>769</v>
      </c>
      <c r="N677" s="584">
        <v>710</v>
      </c>
      <c r="O677" s="584">
        <v>737</v>
      </c>
      <c r="P677" s="584">
        <v>752</v>
      </c>
      <c r="Q677" s="584">
        <v>765</v>
      </c>
      <c r="R677" s="584">
        <v>766</v>
      </c>
      <c r="S677" s="584">
        <v>798</v>
      </c>
      <c r="T677" s="584">
        <v>862</v>
      </c>
      <c r="U677" s="584">
        <v>921</v>
      </c>
      <c r="V677" s="584">
        <v>856</v>
      </c>
      <c r="W677" s="584">
        <v>889</v>
      </c>
      <c r="X677" s="584">
        <v>944</v>
      </c>
      <c r="Y677" s="584">
        <v>1122</v>
      </c>
      <c r="Z677" s="584">
        <v>1108</v>
      </c>
      <c r="AA677" s="584">
        <v>1114</v>
      </c>
      <c r="AB677" s="584">
        <v>959</v>
      </c>
      <c r="AC677" s="584">
        <v>1049</v>
      </c>
      <c r="AD677" s="110"/>
      <c r="AE677" s="171"/>
      <c r="AF677" s="171"/>
      <c r="AG677" s="171"/>
      <c r="AH677" s="171"/>
      <c r="AI677" s="171"/>
      <c r="AJ677" s="171"/>
      <c r="AK677" s="171"/>
      <c r="AL677" s="171"/>
      <c r="AM677" s="9"/>
      <c r="AN677" s="171"/>
      <c r="AO677" s="171"/>
    </row>
    <row r="678" spans="2:41" s="5" customFormat="1" x14ac:dyDescent="0.35">
      <c r="B678" s="70" t="s">
        <v>445</v>
      </c>
      <c r="C678" s="584">
        <v>740</v>
      </c>
      <c r="D678" s="584">
        <v>865</v>
      </c>
      <c r="E678" s="584">
        <v>751</v>
      </c>
      <c r="F678" s="584">
        <v>613</v>
      </c>
      <c r="G678" s="584">
        <v>784</v>
      </c>
      <c r="H678" s="584">
        <v>797</v>
      </c>
      <c r="I678" s="584">
        <v>804</v>
      </c>
      <c r="J678" s="584">
        <v>752</v>
      </c>
      <c r="K678" s="584">
        <v>704</v>
      </c>
      <c r="L678" s="584">
        <v>696</v>
      </c>
      <c r="M678" s="584">
        <v>656</v>
      </c>
      <c r="N678" s="584">
        <v>602</v>
      </c>
      <c r="O678" s="584">
        <v>661</v>
      </c>
      <c r="P678" s="584">
        <v>651</v>
      </c>
      <c r="Q678" s="584">
        <v>647</v>
      </c>
      <c r="R678" s="584">
        <v>631</v>
      </c>
      <c r="S678" s="584">
        <v>754</v>
      </c>
      <c r="T678" s="584">
        <v>768</v>
      </c>
      <c r="U678" s="584">
        <v>824</v>
      </c>
      <c r="V678" s="584">
        <v>707</v>
      </c>
      <c r="W678" s="584">
        <v>826</v>
      </c>
      <c r="X678" s="584">
        <v>839</v>
      </c>
      <c r="Y678" s="584">
        <v>880</v>
      </c>
      <c r="Z678" s="584">
        <v>985</v>
      </c>
      <c r="AA678" s="584">
        <v>948</v>
      </c>
      <c r="AB678" s="584">
        <v>797</v>
      </c>
      <c r="AC678" s="584">
        <v>869</v>
      </c>
      <c r="AD678" s="110"/>
      <c r="AE678" s="171"/>
      <c r="AF678" s="171"/>
      <c r="AG678" s="171"/>
      <c r="AH678" s="171"/>
      <c r="AI678" s="171"/>
      <c r="AJ678" s="171"/>
      <c r="AK678" s="171"/>
      <c r="AL678" s="171"/>
      <c r="AM678" s="9"/>
      <c r="AN678" s="171"/>
      <c r="AO678" s="171"/>
    </row>
    <row r="679" spans="2:41" s="5" customFormat="1" x14ac:dyDescent="0.35">
      <c r="B679" s="70" t="s">
        <v>427</v>
      </c>
      <c r="C679" s="584">
        <v>73</v>
      </c>
      <c r="D679" s="584">
        <v>77</v>
      </c>
      <c r="E679" s="584">
        <v>77</v>
      </c>
      <c r="F679" s="584">
        <v>65</v>
      </c>
      <c r="G679" s="584">
        <v>66</v>
      </c>
      <c r="H679" s="584">
        <v>67</v>
      </c>
      <c r="I679" s="584">
        <v>62</v>
      </c>
      <c r="J679" s="584">
        <v>60</v>
      </c>
      <c r="K679" s="584">
        <v>64</v>
      </c>
      <c r="L679" s="584">
        <v>69</v>
      </c>
      <c r="M679" s="584">
        <v>72</v>
      </c>
      <c r="N679" s="584">
        <v>65</v>
      </c>
      <c r="O679" s="584">
        <v>66</v>
      </c>
      <c r="P679" s="584">
        <v>71</v>
      </c>
      <c r="Q679" s="584">
        <v>71</v>
      </c>
      <c r="R679" s="584">
        <v>69</v>
      </c>
      <c r="S679" s="584">
        <v>75</v>
      </c>
      <c r="T679" s="584">
        <v>74</v>
      </c>
      <c r="U679" s="584">
        <v>69</v>
      </c>
      <c r="V679" s="584">
        <v>67</v>
      </c>
      <c r="W679" s="584">
        <v>75</v>
      </c>
      <c r="X679" s="584">
        <v>76</v>
      </c>
      <c r="Y679" s="584">
        <v>88</v>
      </c>
      <c r="Z679" s="584">
        <v>89</v>
      </c>
      <c r="AA679" s="584">
        <v>94</v>
      </c>
      <c r="AB679" s="584">
        <v>99</v>
      </c>
      <c r="AC679" s="584">
        <v>118</v>
      </c>
      <c r="AD679" s="110"/>
      <c r="AE679" s="171"/>
      <c r="AF679" s="171"/>
      <c r="AG679" s="171"/>
      <c r="AH679" s="171"/>
      <c r="AI679" s="171"/>
      <c r="AJ679" s="171"/>
      <c r="AK679" s="171"/>
      <c r="AL679" s="171"/>
      <c r="AM679" s="9"/>
      <c r="AN679" s="171"/>
      <c r="AO679" s="171"/>
    </row>
    <row r="680" spans="2:41" s="5" customFormat="1" x14ac:dyDescent="0.35">
      <c r="B680" s="70" t="s">
        <v>266</v>
      </c>
      <c r="C680" s="584">
        <v>813</v>
      </c>
      <c r="D680" s="584">
        <v>942</v>
      </c>
      <c r="E680" s="584">
        <v>828</v>
      </c>
      <c r="F680" s="584">
        <v>678</v>
      </c>
      <c r="G680" s="584">
        <v>850</v>
      </c>
      <c r="H680" s="584">
        <v>864</v>
      </c>
      <c r="I680" s="584">
        <v>866</v>
      </c>
      <c r="J680" s="584">
        <v>812</v>
      </c>
      <c r="K680" s="584">
        <v>768</v>
      </c>
      <c r="L680" s="584">
        <v>765</v>
      </c>
      <c r="M680" s="584">
        <v>728</v>
      </c>
      <c r="N680" s="584">
        <v>667</v>
      </c>
      <c r="O680" s="584">
        <v>727</v>
      </c>
      <c r="P680" s="584">
        <v>722</v>
      </c>
      <c r="Q680" s="584">
        <v>718</v>
      </c>
      <c r="R680" s="584">
        <v>700</v>
      </c>
      <c r="S680" s="584">
        <v>829</v>
      </c>
      <c r="T680" s="584">
        <v>842</v>
      </c>
      <c r="U680" s="584">
        <v>893</v>
      </c>
      <c r="V680" s="584">
        <v>774</v>
      </c>
      <c r="W680" s="584">
        <v>901</v>
      </c>
      <c r="X680" s="584">
        <v>915</v>
      </c>
      <c r="Y680" s="584">
        <v>968</v>
      </c>
      <c r="Z680" s="584">
        <v>1074</v>
      </c>
      <c r="AA680" s="584">
        <v>1042</v>
      </c>
      <c r="AB680" s="584">
        <v>896</v>
      </c>
      <c r="AC680" s="584">
        <v>987</v>
      </c>
      <c r="AD680" s="110"/>
      <c r="AE680" s="171"/>
      <c r="AF680" s="171"/>
      <c r="AG680" s="171"/>
      <c r="AH680" s="171"/>
      <c r="AI680" s="171"/>
      <c r="AJ680" s="171"/>
      <c r="AK680" s="171"/>
      <c r="AL680" s="171"/>
      <c r="AM680" s="9"/>
      <c r="AN680" s="171"/>
      <c r="AO680" s="171"/>
    </row>
    <row r="681" spans="2:41" s="5" customFormat="1" x14ac:dyDescent="0.35">
      <c r="B681" s="70" t="s">
        <v>267</v>
      </c>
      <c r="C681" s="584">
        <v>1031</v>
      </c>
      <c r="D681" s="584">
        <v>1216</v>
      </c>
      <c r="E681" s="584">
        <v>1048</v>
      </c>
      <c r="F681" s="584">
        <v>916</v>
      </c>
      <c r="G681" s="584">
        <v>1037</v>
      </c>
      <c r="H681" s="584">
        <v>1104</v>
      </c>
      <c r="I681" s="584">
        <v>1111</v>
      </c>
      <c r="J681" s="584">
        <v>1420</v>
      </c>
      <c r="K681" s="584">
        <v>955</v>
      </c>
      <c r="L681" s="584">
        <v>1051</v>
      </c>
      <c r="M681" s="584">
        <v>1183</v>
      </c>
      <c r="N681" s="584">
        <v>799</v>
      </c>
      <c r="O681" s="584">
        <v>886</v>
      </c>
      <c r="P681" s="584">
        <v>923</v>
      </c>
      <c r="Q681" s="584">
        <v>898</v>
      </c>
      <c r="R681" s="584">
        <v>1018</v>
      </c>
      <c r="S681" s="584">
        <v>914</v>
      </c>
      <c r="T681" s="584">
        <v>1035</v>
      </c>
      <c r="U681" s="584">
        <v>1113</v>
      </c>
      <c r="V681" s="584">
        <v>981</v>
      </c>
      <c r="W681" s="584">
        <v>1064</v>
      </c>
      <c r="X681" s="584">
        <v>1116</v>
      </c>
      <c r="Y681" s="584">
        <v>1198</v>
      </c>
      <c r="Z681" s="584">
        <v>1307</v>
      </c>
      <c r="AA681" s="584">
        <v>1248</v>
      </c>
      <c r="AB681" s="584">
        <v>1150</v>
      </c>
      <c r="AC681" s="584">
        <v>1164</v>
      </c>
      <c r="AD681" s="110"/>
      <c r="AE681" s="171"/>
      <c r="AF681" s="171"/>
      <c r="AG681" s="171"/>
      <c r="AH681" s="171"/>
      <c r="AI681" s="171"/>
      <c r="AJ681" s="171"/>
      <c r="AK681" s="171"/>
      <c r="AL681" s="171"/>
      <c r="AM681" s="9"/>
      <c r="AN681" s="171"/>
      <c r="AO681" s="171"/>
    </row>
    <row r="682" spans="2:41" s="5" customFormat="1" x14ac:dyDescent="0.35">
      <c r="B682" s="70"/>
      <c r="C682" s="110"/>
      <c r="D682" s="110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110"/>
      <c r="V682" s="110"/>
      <c r="W682" s="110"/>
      <c r="X682" s="110"/>
      <c r="Y682" s="110"/>
      <c r="Z682" s="110"/>
      <c r="AA682" s="110"/>
      <c r="AB682" s="110"/>
      <c r="AC682" s="110"/>
      <c r="AD682" s="110"/>
      <c r="AE682" s="171"/>
      <c r="AF682" s="171"/>
      <c r="AG682" s="171"/>
      <c r="AH682" s="171"/>
      <c r="AI682" s="171"/>
      <c r="AJ682" s="171"/>
      <c r="AK682" s="171"/>
      <c r="AL682" s="171"/>
      <c r="AM682" s="9"/>
      <c r="AN682" s="171"/>
      <c r="AO682" s="171"/>
    </row>
    <row r="683" spans="2:41" s="5" customFormat="1" x14ac:dyDescent="0.35">
      <c r="B683" s="70"/>
      <c r="C683" s="110"/>
      <c r="D683" s="110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110"/>
      <c r="V683" s="110"/>
      <c r="W683" s="110"/>
      <c r="X683" s="110"/>
      <c r="Y683" s="110"/>
      <c r="Z683" s="110"/>
      <c r="AA683" s="110"/>
      <c r="AB683" s="110"/>
      <c r="AC683" s="110"/>
      <c r="AD683" s="110"/>
      <c r="AE683" s="171"/>
      <c r="AF683" s="171"/>
      <c r="AG683" s="171"/>
      <c r="AH683" s="171"/>
      <c r="AI683" s="171"/>
      <c r="AJ683" s="171"/>
      <c r="AK683" s="171"/>
      <c r="AL683" s="171"/>
      <c r="AM683" s="9"/>
      <c r="AN683" s="171"/>
      <c r="AO683" s="171"/>
    </row>
    <row r="684" spans="2:41" s="5" customFormat="1" x14ac:dyDescent="0.35">
      <c r="B684" s="70"/>
      <c r="C684" s="110"/>
      <c r="D684" s="110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  <c r="AA684" s="110"/>
      <c r="AB684" s="110"/>
      <c r="AC684" s="110"/>
      <c r="AD684" s="110"/>
      <c r="AE684" s="171"/>
      <c r="AF684" s="171"/>
      <c r="AG684" s="171"/>
      <c r="AH684" s="171"/>
      <c r="AI684" s="171"/>
      <c r="AJ684" s="171"/>
      <c r="AK684" s="171"/>
      <c r="AL684" s="171"/>
      <c r="AM684" s="9"/>
      <c r="AN684" s="171"/>
      <c r="AO684" s="171"/>
    </row>
    <row r="685" spans="2:41" s="5" customFormat="1" x14ac:dyDescent="0.35">
      <c r="B685" s="70" t="s">
        <v>89</v>
      </c>
      <c r="C685" s="578">
        <v>116.8</v>
      </c>
      <c r="D685" s="578">
        <v>101.1</v>
      </c>
      <c r="E685" s="578">
        <v>105.5</v>
      </c>
      <c r="F685" s="578">
        <v>115.3</v>
      </c>
      <c r="G685" s="578">
        <v>101</v>
      </c>
      <c r="H685" s="578">
        <v>91.6</v>
      </c>
      <c r="I685" s="578">
        <v>76.5</v>
      </c>
      <c r="J685" s="578">
        <v>81.5</v>
      </c>
      <c r="K685" s="578">
        <v>82.8</v>
      </c>
      <c r="L685" s="578">
        <v>94.4</v>
      </c>
      <c r="M685" s="578">
        <v>92.2</v>
      </c>
      <c r="N685" s="578">
        <v>100.2</v>
      </c>
      <c r="O685" s="578">
        <v>98.4</v>
      </c>
      <c r="P685" s="578">
        <v>90.8</v>
      </c>
      <c r="Q685" s="578">
        <v>97.1</v>
      </c>
      <c r="R685" s="578">
        <v>99.3</v>
      </c>
      <c r="S685" s="578">
        <v>97.8</v>
      </c>
      <c r="T685" s="578">
        <v>98.3</v>
      </c>
      <c r="U685" s="578">
        <v>77.099999999999994</v>
      </c>
      <c r="V685" s="578">
        <v>112.8</v>
      </c>
      <c r="W685" s="578">
        <v>92.5</v>
      </c>
      <c r="X685" s="578">
        <v>87.6</v>
      </c>
      <c r="Y685" s="578">
        <v>83.8</v>
      </c>
      <c r="Z685" s="578">
        <v>88.6</v>
      </c>
      <c r="AA685" s="578">
        <v>106</v>
      </c>
      <c r="AB685" s="578">
        <v>94.5</v>
      </c>
      <c r="AC685" s="578">
        <v>76.2</v>
      </c>
      <c r="AD685" s="110"/>
      <c r="AE685" s="171"/>
      <c r="AF685" s="171"/>
      <c r="AG685" s="171"/>
      <c r="AH685" s="171"/>
      <c r="AI685" s="171"/>
      <c r="AJ685" s="171"/>
      <c r="AK685" s="171"/>
      <c r="AL685" s="171"/>
      <c r="AM685" s="9"/>
      <c r="AN685" s="171"/>
      <c r="AO685" s="171"/>
    </row>
    <row r="686" spans="2:41" s="5" customFormat="1" x14ac:dyDescent="0.35">
      <c r="B686" s="70" t="s">
        <v>358</v>
      </c>
      <c r="C686" s="578">
        <v>75.8</v>
      </c>
      <c r="D686" s="578">
        <v>75.3</v>
      </c>
      <c r="E686" s="578">
        <v>74.400000000000006</v>
      </c>
      <c r="F686" s="578">
        <v>75.099999999999994</v>
      </c>
      <c r="G686" s="578">
        <v>67.400000000000006</v>
      </c>
      <c r="H686" s="578">
        <v>65.7</v>
      </c>
      <c r="I686" s="578">
        <v>56.2</v>
      </c>
      <c r="J686" s="578">
        <v>69.599999999999994</v>
      </c>
      <c r="K686" s="578">
        <v>57</v>
      </c>
      <c r="L686" s="578">
        <v>59</v>
      </c>
      <c r="M686" s="578">
        <v>53.4</v>
      </c>
      <c r="N686" s="578">
        <v>59.7</v>
      </c>
      <c r="O686" s="578">
        <v>58.6</v>
      </c>
      <c r="P686" s="578">
        <v>55.3</v>
      </c>
      <c r="Q686" s="578">
        <v>57.5</v>
      </c>
      <c r="R686" s="578">
        <v>59.6</v>
      </c>
      <c r="S686" s="578">
        <v>58.5</v>
      </c>
      <c r="T686" s="578">
        <v>65.2</v>
      </c>
      <c r="U686" s="578">
        <v>58.7</v>
      </c>
      <c r="V686" s="578">
        <v>78.3</v>
      </c>
      <c r="W686" s="578">
        <v>62.9</v>
      </c>
      <c r="X686" s="578">
        <v>63.1</v>
      </c>
      <c r="Y686" s="578">
        <v>63.5</v>
      </c>
      <c r="Z686" s="578">
        <v>66.3</v>
      </c>
      <c r="AA686" s="578">
        <v>73.599999999999994</v>
      </c>
      <c r="AB686" s="578">
        <v>52.7</v>
      </c>
      <c r="AC686" s="578">
        <v>41.9</v>
      </c>
      <c r="AD686" s="110"/>
      <c r="AE686" s="171"/>
      <c r="AF686" s="171"/>
      <c r="AG686" s="171"/>
      <c r="AH686" s="171"/>
      <c r="AI686" s="171"/>
      <c r="AJ686" s="171"/>
      <c r="AK686" s="171"/>
      <c r="AL686" s="171"/>
      <c r="AM686" s="9"/>
      <c r="AN686" s="171"/>
      <c r="AO686" s="171"/>
    </row>
    <row r="687" spans="2:41" s="5" customFormat="1" x14ac:dyDescent="0.35">
      <c r="B687" s="70" t="s">
        <v>359</v>
      </c>
      <c r="C687" s="578">
        <v>17</v>
      </c>
      <c r="D687" s="578">
        <v>12.8</v>
      </c>
      <c r="E687" s="578">
        <v>22.9</v>
      </c>
      <c r="F687" s="578">
        <v>18.399999999999999</v>
      </c>
      <c r="G687" s="578">
        <v>21.5</v>
      </c>
      <c r="H687" s="578">
        <v>22.6</v>
      </c>
      <c r="I687" s="578">
        <v>21.2</v>
      </c>
      <c r="J687" s="578">
        <v>21.2</v>
      </c>
      <c r="K687" s="578">
        <v>24.9</v>
      </c>
      <c r="L687" s="578">
        <v>26.3</v>
      </c>
      <c r="M687" s="578">
        <v>21.7</v>
      </c>
      <c r="N687" s="578">
        <v>22.9</v>
      </c>
      <c r="O687" s="578">
        <v>21.8</v>
      </c>
      <c r="P687" s="578">
        <v>21.6</v>
      </c>
      <c r="Q687" s="578">
        <v>20</v>
      </c>
      <c r="R687" s="578">
        <v>20.399999999999999</v>
      </c>
      <c r="S687" s="578">
        <v>18.100000000000001</v>
      </c>
      <c r="T687" s="578">
        <v>22.5</v>
      </c>
      <c r="U687" s="578">
        <v>19.8</v>
      </c>
      <c r="V687" s="578">
        <v>22.3</v>
      </c>
      <c r="W687" s="578">
        <v>17.5</v>
      </c>
      <c r="X687" s="578">
        <v>17</v>
      </c>
      <c r="Y687" s="578">
        <v>17.399999999999999</v>
      </c>
      <c r="Z687" s="578">
        <v>18.7</v>
      </c>
      <c r="AA687" s="578">
        <v>20.7</v>
      </c>
      <c r="AB687" s="578">
        <v>16.899999999999999</v>
      </c>
      <c r="AC687" s="578">
        <v>13.9</v>
      </c>
      <c r="AD687" s="110"/>
      <c r="AE687" s="171"/>
      <c r="AF687" s="171"/>
      <c r="AG687" s="171"/>
      <c r="AH687" s="171"/>
      <c r="AI687" s="171"/>
      <c r="AJ687" s="171"/>
      <c r="AK687" s="171"/>
      <c r="AL687" s="171"/>
      <c r="AM687" s="9"/>
      <c r="AN687" s="171"/>
      <c r="AO687" s="171"/>
    </row>
    <row r="688" spans="2:41" s="5" customFormat="1" x14ac:dyDescent="0.35">
      <c r="B688" s="70" t="s">
        <v>85</v>
      </c>
      <c r="C688" s="578">
        <v>1.2</v>
      </c>
      <c r="D688" s="578">
        <v>1</v>
      </c>
      <c r="E688" s="578">
        <v>1.2</v>
      </c>
      <c r="F688" s="578">
        <v>2</v>
      </c>
      <c r="G688" s="578">
        <v>1</v>
      </c>
      <c r="H688" s="578">
        <v>1</v>
      </c>
      <c r="I688" s="578">
        <v>0.8</v>
      </c>
      <c r="J688" s="578">
        <v>1.2</v>
      </c>
      <c r="K688" s="578">
        <v>0.9</v>
      </c>
      <c r="L688" s="578">
        <v>0.7</v>
      </c>
      <c r="M688" s="578">
        <v>1.2</v>
      </c>
      <c r="N688" s="578">
        <v>4.0999999999999996</v>
      </c>
      <c r="O688" s="578">
        <v>2.6</v>
      </c>
      <c r="P688" s="578">
        <v>2.2000000000000002</v>
      </c>
      <c r="Q688" s="578">
        <v>0.1</v>
      </c>
      <c r="R688" s="578">
        <v>9.9999999999999603E-2</v>
      </c>
      <c r="S688" s="578">
        <v>0.3</v>
      </c>
      <c r="T688" s="578">
        <v>1.2</v>
      </c>
      <c r="U688" s="578">
        <v>1</v>
      </c>
      <c r="V688" s="578">
        <v>2.1</v>
      </c>
      <c r="W688" s="578">
        <v>0.4</v>
      </c>
      <c r="X688" s="578">
        <v>1</v>
      </c>
      <c r="Y688" s="578">
        <v>0.7</v>
      </c>
      <c r="Z688" s="578">
        <v>1.6</v>
      </c>
      <c r="AA688" s="578">
        <v>0.9</v>
      </c>
      <c r="AB688" s="578">
        <v>0.5</v>
      </c>
      <c r="AC688" s="578">
        <v>0.6</v>
      </c>
      <c r="AD688" s="110"/>
      <c r="AE688" s="171"/>
      <c r="AF688" s="171"/>
      <c r="AG688" s="171"/>
      <c r="AH688" s="171"/>
      <c r="AI688" s="171"/>
      <c r="AJ688" s="171"/>
      <c r="AK688" s="171"/>
      <c r="AL688" s="171"/>
      <c r="AM688" s="9"/>
      <c r="AN688" s="171"/>
      <c r="AO688" s="171"/>
    </row>
    <row r="689" spans="1:82" s="5" customFormat="1" x14ac:dyDescent="0.35">
      <c r="B689" s="70" t="s">
        <v>361</v>
      </c>
      <c r="C689" s="578">
        <v>0</v>
      </c>
      <c r="D689" s="578">
        <v>0</v>
      </c>
      <c r="E689" s="578">
        <v>0</v>
      </c>
      <c r="F689" s="578">
        <v>0</v>
      </c>
      <c r="G689" s="578">
        <v>0</v>
      </c>
      <c r="H689" s="578">
        <v>0</v>
      </c>
      <c r="I689" s="578">
        <v>0</v>
      </c>
      <c r="J689" s="578">
        <v>5</v>
      </c>
      <c r="K689" s="578">
        <v>0</v>
      </c>
      <c r="L689" s="578">
        <v>0</v>
      </c>
      <c r="M689" s="578">
        <v>0</v>
      </c>
      <c r="N689" s="578">
        <v>0</v>
      </c>
      <c r="O689" s="578">
        <v>0</v>
      </c>
      <c r="P689" s="578">
        <v>-116</v>
      </c>
      <c r="Q689" s="578">
        <v>0</v>
      </c>
      <c r="R689" s="578">
        <v>0</v>
      </c>
      <c r="S689" s="578">
        <v>0</v>
      </c>
      <c r="T689" s="578"/>
      <c r="U689" s="578"/>
      <c r="V689" s="578"/>
      <c r="W689" s="578"/>
      <c r="X689" s="578"/>
      <c r="Y689" s="578"/>
      <c r="Z689" s="578">
        <v>0</v>
      </c>
      <c r="AA689" s="578"/>
      <c r="AB689" s="578"/>
      <c r="AC689" s="578"/>
      <c r="AD689" s="110"/>
      <c r="AE689" s="171"/>
      <c r="AF689" s="171"/>
      <c r="AG689" s="171"/>
      <c r="AH689" s="171"/>
      <c r="AI689" s="171"/>
      <c r="AJ689" s="171"/>
      <c r="AK689" s="171"/>
      <c r="AL689" s="171"/>
      <c r="AM689" s="9"/>
      <c r="AN689" s="171"/>
      <c r="AO689" s="171"/>
    </row>
    <row r="690" spans="1:82" s="5" customFormat="1" x14ac:dyDescent="0.35">
      <c r="B690" s="70" t="s">
        <v>362</v>
      </c>
      <c r="C690" s="578">
        <v>0.6</v>
      </c>
      <c r="D690" s="578">
        <v>1.8</v>
      </c>
      <c r="E690" s="578">
        <v>0.6</v>
      </c>
      <c r="F690" s="578">
        <v>0.4</v>
      </c>
      <c r="G690" s="578">
        <v>0.6</v>
      </c>
      <c r="H690" s="578">
        <v>0.5</v>
      </c>
      <c r="I690" s="578">
        <v>1.3</v>
      </c>
      <c r="J690" s="578">
        <v>3.4</v>
      </c>
      <c r="K690" s="578">
        <v>3.2</v>
      </c>
      <c r="L690" s="578">
        <v>0.2</v>
      </c>
      <c r="M690" s="578">
        <v>0.2</v>
      </c>
      <c r="N690" s="578">
        <v>0.3</v>
      </c>
      <c r="O690" s="578">
        <v>1.2</v>
      </c>
      <c r="P690" s="578">
        <v>0.7</v>
      </c>
      <c r="Q690" s="578">
        <v>0.4</v>
      </c>
      <c r="R690" s="578">
        <v>0.4</v>
      </c>
      <c r="S690" s="578">
        <v>0.6</v>
      </c>
      <c r="T690" s="578">
        <v>0.4</v>
      </c>
      <c r="U690" s="578">
        <v>0.2</v>
      </c>
      <c r="V690" s="578">
        <v>0.4</v>
      </c>
      <c r="W690" s="578">
        <v>0.8</v>
      </c>
      <c r="X690" s="578">
        <v>0.3</v>
      </c>
      <c r="Y690" s="578">
        <v>2.5</v>
      </c>
      <c r="Z690" s="578">
        <v>0.3</v>
      </c>
      <c r="AA690" s="578">
        <v>0.4</v>
      </c>
      <c r="AB690" s="578">
        <v>11.7</v>
      </c>
      <c r="AC690" s="578">
        <v>13.5</v>
      </c>
      <c r="AD690" s="110"/>
      <c r="AE690" s="171"/>
      <c r="AF690" s="171"/>
      <c r="AG690" s="171"/>
      <c r="AH690" s="171"/>
      <c r="AI690" s="171"/>
      <c r="AJ690" s="171"/>
      <c r="AK690" s="171"/>
      <c r="AL690" s="171"/>
      <c r="AM690" s="9"/>
      <c r="AN690" s="171"/>
      <c r="AO690" s="171"/>
    </row>
    <row r="691" spans="1:82" s="5" customFormat="1" x14ac:dyDescent="0.35">
      <c r="B691" s="70" t="s">
        <v>363</v>
      </c>
      <c r="C691" s="578">
        <v>22.2</v>
      </c>
      <c r="D691" s="578">
        <v>10.199999999999999</v>
      </c>
      <c r="E691" s="578">
        <v>6.4</v>
      </c>
      <c r="F691" s="578">
        <v>19.399999999999999</v>
      </c>
      <c r="G691" s="578">
        <v>10.5</v>
      </c>
      <c r="H691" s="578">
        <v>1.8</v>
      </c>
      <c r="I691" s="578">
        <v>-3</v>
      </c>
      <c r="J691" s="578">
        <v>-18.899999999999999</v>
      </c>
      <c r="K691" s="578">
        <v>-3.2</v>
      </c>
      <c r="L691" s="578">
        <v>8.1999999999999993</v>
      </c>
      <c r="M691" s="578">
        <v>15.7</v>
      </c>
      <c r="N691" s="578">
        <v>13.2</v>
      </c>
      <c r="O691" s="578">
        <v>14.2</v>
      </c>
      <c r="P691" s="578">
        <v>127</v>
      </c>
      <c r="Q691" s="578">
        <v>19.100000000000001</v>
      </c>
      <c r="R691" s="578">
        <v>18.8</v>
      </c>
      <c r="S691" s="578">
        <v>20.3</v>
      </c>
      <c r="T691" s="578">
        <v>9</v>
      </c>
      <c r="U691" s="578">
        <v>-2.6</v>
      </c>
      <c r="V691" s="578">
        <v>9.6999999999999993</v>
      </c>
      <c r="W691" s="578">
        <v>10.9</v>
      </c>
      <c r="X691" s="578">
        <v>6.2</v>
      </c>
      <c r="Y691" s="578">
        <v>-0.3</v>
      </c>
      <c r="Z691" s="578">
        <v>1.7</v>
      </c>
      <c r="AA691" s="578">
        <v>10.4</v>
      </c>
      <c r="AB691" s="578">
        <v>12.7</v>
      </c>
      <c r="AC691" s="578">
        <v>6.3</v>
      </c>
      <c r="AD691" s="110"/>
      <c r="AE691" s="171"/>
      <c r="AF691" s="171"/>
      <c r="AG691" s="171"/>
      <c r="AH691" s="171"/>
      <c r="AI691" s="171"/>
      <c r="AJ691" s="171"/>
      <c r="AK691" s="171"/>
      <c r="AL691" s="171"/>
      <c r="AM691" s="9"/>
      <c r="AN691" s="171"/>
      <c r="AO691" s="171"/>
    </row>
    <row r="692" spans="1:82" s="5" customFormat="1" x14ac:dyDescent="0.35">
      <c r="B692" s="70" t="s">
        <v>364</v>
      </c>
      <c r="C692" s="578">
        <v>18.600000000000001</v>
      </c>
      <c r="D692" s="578">
        <v>23.9</v>
      </c>
      <c r="E692" s="578">
        <v>19.3</v>
      </c>
      <c r="F692" s="578">
        <v>18.5</v>
      </c>
      <c r="G692" s="578">
        <v>15.1</v>
      </c>
      <c r="H692" s="578">
        <v>16.8</v>
      </c>
      <c r="I692" s="578">
        <v>14.8</v>
      </c>
      <c r="J692" s="578">
        <v>40.700000000000003</v>
      </c>
      <c r="K692" s="578">
        <v>12.6</v>
      </c>
      <c r="L692" s="578">
        <v>21</v>
      </c>
      <c r="M692" s="578">
        <v>34.200000000000003</v>
      </c>
      <c r="N692" s="578">
        <v>10.5</v>
      </c>
      <c r="O692" s="578">
        <v>11.6</v>
      </c>
      <c r="P692" s="578">
        <v>11.9</v>
      </c>
      <c r="Q692" s="578">
        <v>13.2</v>
      </c>
      <c r="R692" s="578">
        <v>22.7</v>
      </c>
      <c r="S692" s="578">
        <v>13.1</v>
      </c>
      <c r="T692" s="578">
        <v>19.2</v>
      </c>
      <c r="U692" s="578">
        <v>15.7</v>
      </c>
      <c r="V692" s="578">
        <v>16.7</v>
      </c>
      <c r="W692" s="578">
        <v>20.3</v>
      </c>
      <c r="X692" s="578">
        <v>19.399999999999999</v>
      </c>
      <c r="Y692" s="578">
        <v>20.5</v>
      </c>
      <c r="Z692" s="578">
        <v>23.5</v>
      </c>
      <c r="AA692" s="578">
        <v>20.5</v>
      </c>
      <c r="AB692" s="578">
        <v>15.6</v>
      </c>
      <c r="AC692" s="578">
        <v>11.3</v>
      </c>
      <c r="AD692" s="110"/>
      <c r="AE692" s="171"/>
      <c r="AF692" s="171"/>
      <c r="AG692" s="171"/>
      <c r="AH692" s="171"/>
      <c r="AI692" s="171"/>
      <c r="AJ692" s="171"/>
      <c r="AK692" s="171"/>
      <c r="AL692" s="171"/>
      <c r="AM692" s="9"/>
      <c r="AN692" s="171"/>
      <c r="AO692" s="171"/>
    </row>
    <row r="693" spans="1:82" s="5" customFormat="1" x14ac:dyDescent="0.35">
      <c r="B693" s="70" t="s">
        <v>365</v>
      </c>
      <c r="C693" s="578">
        <v>548.20000000000005</v>
      </c>
      <c r="D693" s="578">
        <v>574.70000000000005</v>
      </c>
      <c r="E693" s="578">
        <v>573.20000000000005</v>
      </c>
      <c r="F693" s="578">
        <v>580</v>
      </c>
      <c r="G693" s="578">
        <v>584.1</v>
      </c>
      <c r="H693" s="578">
        <v>570.20000000000005</v>
      </c>
      <c r="I693" s="578">
        <v>566.29999999999995</v>
      </c>
      <c r="J693" s="578">
        <v>529.29999999999995</v>
      </c>
      <c r="K693" s="578">
        <v>509.5</v>
      </c>
      <c r="L693" s="578">
        <v>519.5</v>
      </c>
      <c r="M693" s="578">
        <v>525.5</v>
      </c>
      <c r="N693" s="578">
        <v>512.79999999999995</v>
      </c>
      <c r="O693" s="578">
        <v>506.7</v>
      </c>
      <c r="P693" s="578">
        <v>616.9</v>
      </c>
      <c r="Q693" s="578">
        <v>615.29999999999995</v>
      </c>
      <c r="R693" s="578">
        <v>643.29999999999995</v>
      </c>
      <c r="S693" s="578">
        <v>649.20000000000005</v>
      </c>
      <c r="T693" s="578">
        <v>651.79999999999995</v>
      </c>
      <c r="U693" s="578">
        <v>654.1</v>
      </c>
      <c r="V693" s="578">
        <v>674.3</v>
      </c>
      <c r="W693" s="578">
        <v>703.9</v>
      </c>
      <c r="X693" s="578">
        <v>720.5</v>
      </c>
      <c r="Y693" s="578">
        <v>731.8</v>
      </c>
      <c r="Z693" s="578">
        <v>756.1</v>
      </c>
      <c r="AA693" s="578">
        <v>764.3</v>
      </c>
      <c r="AB693" s="578">
        <v>732.3</v>
      </c>
      <c r="AC693" s="578">
        <v>692</v>
      </c>
      <c r="AD693" s="110"/>
      <c r="AE693" s="171"/>
      <c r="AF693" s="171"/>
      <c r="AG693" s="171"/>
      <c r="AH693" s="171"/>
      <c r="AI693" s="171"/>
      <c r="AJ693" s="171"/>
      <c r="AK693" s="171"/>
      <c r="AL693" s="171"/>
      <c r="AM693" s="9"/>
      <c r="AN693" s="171"/>
      <c r="AO693" s="171"/>
    </row>
    <row r="694" spans="1:82" s="5" customFormat="1" x14ac:dyDescent="0.35">
      <c r="B694" s="70" t="s">
        <v>366</v>
      </c>
      <c r="C694" s="578">
        <v>674.2</v>
      </c>
      <c r="D694" s="578">
        <v>697</v>
      </c>
      <c r="E694" s="578">
        <v>711.7</v>
      </c>
      <c r="F694" s="578">
        <v>740.9</v>
      </c>
      <c r="G694" s="578">
        <v>746.9</v>
      </c>
      <c r="H694" s="578">
        <v>710.1</v>
      </c>
      <c r="I694" s="578">
        <v>704.5</v>
      </c>
      <c r="J694" s="578">
        <v>637.29999999999995</v>
      </c>
      <c r="K694" s="578">
        <v>630.20000000000005</v>
      </c>
      <c r="L694" s="578">
        <v>653.6</v>
      </c>
      <c r="M694" s="578">
        <v>674.8</v>
      </c>
      <c r="N694" s="578">
        <v>667.3</v>
      </c>
      <c r="O694" s="578">
        <v>681.9</v>
      </c>
      <c r="P694" s="578">
        <v>801.8</v>
      </c>
      <c r="Q694" s="578">
        <v>799</v>
      </c>
      <c r="R694" s="578">
        <v>825.4</v>
      </c>
      <c r="S694" s="578">
        <v>852.5</v>
      </c>
      <c r="T694" s="578">
        <v>856.5</v>
      </c>
      <c r="U694" s="578">
        <v>822.8</v>
      </c>
      <c r="V694" s="578">
        <v>847.1</v>
      </c>
      <c r="W694" s="578">
        <v>868.8</v>
      </c>
      <c r="X694" s="578">
        <v>889</v>
      </c>
      <c r="Y694" s="578">
        <v>888</v>
      </c>
      <c r="Z694" s="578">
        <v>938.5</v>
      </c>
      <c r="AA694" s="578">
        <v>951.8</v>
      </c>
      <c r="AB694" s="578">
        <v>980.6</v>
      </c>
      <c r="AC694" s="578">
        <v>982.1</v>
      </c>
      <c r="AD694" s="110"/>
      <c r="AE694" s="171"/>
      <c r="AF694" s="171"/>
      <c r="AG694" s="171"/>
      <c r="AH694" s="171"/>
      <c r="AI694" s="171"/>
      <c r="AJ694" s="171"/>
      <c r="AK694" s="171"/>
      <c r="AL694" s="171"/>
      <c r="AM694" s="9"/>
      <c r="AN694" s="171"/>
      <c r="AO694" s="171"/>
    </row>
    <row r="695" spans="1:82" s="5" customFormat="1" x14ac:dyDescent="0.35">
      <c r="B695" s="70" t="s">
        <v>367</v>
      </c>
      <c r="C695" s="578">
        <v>213</v>
      </c>
      <c r="D695" s="578">
        <v>230.8</v>
      </c>
      <c r="E695" s="578">
        <v>244.2</v>
      </c>
      <c r="F695" s="578">
        <v>261.3</v>
      </c>
      <c r="G695" s="578">
        <v>259.60000000000002</v>
      </c>
      <c r="H695" s="578">
        <v>254.7</v>
      </c>
      <c r="I695" s="578">
        <v>250</v>
      </c>
      <c r="J695" s="578">
        <v>195.2</v>
      </c>
      <c r="K695" s="578">
        <v>189.2</v>
      </c>
      <c r="L695" s="578">
        <v>203.4</v>
      </c>
      <c r="M695" s="578">
        <v>214.2</v>
      </c>
      <c r="N695" s="578">
        <v>198.1</v>
      </c>
      <c r="O695" s="578">
        <v>202.2</v>
      </c>
      <c r="P695" s="578">
        <v>242.3</v>
      </c>
      <c r="Q695" s="578">
        <v>247.6</v>
      </c>
      <c r="R695" s="578">
        <v>256</v>
      </c>
      <c r="S695" s="578">
        <v>270.39999999999998</v>
      </c>
      <c r="T695" s="578">
        <v>261.89999999999998</v>
      </c>
      <c r="U695" s="578">
        <v>254.4</v>
      </c>
      <c r="V695" s="578">
        <v>292.89999999999998</v>
      </c>
      <c r="W695" s="578">
        <v>298.60000000000002</v>
      </c>
      <c r="X695" s="578">
        <v>318.10000000000002</v>
      </c>
      <c r="Y695" s="578">
        <v>321.2</v>
      </c>
      <c r="Z695" s="578">
        <v>360.8</v>
      </c>
      <c r="AA695" s="578">
        <v>402.9</v>
      </c>
      <c r="AB695" s="578">
        <v>406.1</v>
      </c>
      <c r="AC695" s="578">
        <v>399.1</v>
      </c>
      <c r="AD695" s="110"/>
      <c r="AE695" s="171"/>
      <c r="AF695" s="171"/>
      <c r="AG695" s="171"/>
      <c r="AH695" s="171"/>
      <c r="AI695" s="171"/>
      <c r="AJ695" s="171"/>
      <c r="AK695" s="171"/>
      <c r="AL695" s="171"/>
      <c r="AM695" s="9"/>
      <c r="AN695" s="171"/>
      <c r="AO695" s="171"/>
    </row>
    <row r="696" spans="1:82" s="5" customFormat="1" x14ac:dyDescent="0.35">
      <c r="B696" s="70"/>
      <c r="C696" s="317"/>
      <c r="D696" s="318"/>
      <c r="E696" s="318"/>
      <c r="F696" s="318"/>
      <c r="G696" s="318"/>
      <c r="H696" s="318"/>
      <c r="I696" s="318"/>
      <c r="J696" s="318"/>
      <c r="K696" s="318"/>
      <c r="L696" s="318"/>
      <c r="M696" s="318"/>
      <c r="N696" s="318"/>
      <c r="O696" s="318"/>
      <c r="P696" s="318"/>
      <c r="Q696" s="109"/>
      <c r="R696" s="110"/>
      <c r="S696" s="320"/>
      <c r="T696" s="321"/>
      <c r="U696" s="110"/>
      <c r="V696" s="110"/>
      <c r="W696" s="110"/>
      <c r="X696" s="110"/>
      <c r="Y696" s="110"/>
      <c r="Z696" s="110"/>
      <c r="AA696" s="110"/>
      <c r="AB696" s="110"/>
      <c r="AC696" s="110"/>
      <c r="AD696" s="110"/>
      <c r="AE696" s="171"/>
      <c r="AF696" s="171"/>
      <c r="AG696" s="171"/>
      <c r="AH696" s="171"/>
      <c r="AI696" s="171"/>
      <c r="AJ696" s="171"/>
      <c r="AK696" s="171"/>
      <c r="AL696" s="171"/>
      <c r="AM696" s="9"/>
      <c r="AN696" s="171"/>
      <c r="AO696" s="171"/>
    </row>
    <row r="697" spans="1:82" s="5" customFormat="1" x14ac:dyDescent="0.35">
      <c r="B697" s="70"/>
      <c r="C697" s="317"/>
      <c r="D697" s="318"/>
      <c r="E697" s="318"/>
      <c r="F697" s="318"/>
      <c r="G697" s="318"/>
      <c r="H697" s="318"/>
      <c r="I697" s="318"/>
      <c r="J697" s="318"/>
      <c r="K697" s="318"/>
      <c r="L697" s="318"/>
      <c r="M697" s="318"/>
      <c r="N697" s="318"/>
      <c r="O697" s="318"/>
      <c r="P697" s="318"/>
      <c r="Q697" s="109"/>
      <c r="R697" s="110"/>
      <c r="S697" s="320"/>
      <c r="T697" s="321"/>
      <c r="U697" s="110"/>
      <c r="V697" s="110"/>
      <c r="W697" s="110"/>
      <c r="X697" s="110"/>
      <c r="Y697" s="110"/>
      <c r="Z697" s="110"/>
      <c r="AA697" s="110"/>
      <c r="AB697" s="110"/>
      <c r="AC697" s="110"/>
      <c r="AD697" s="110"/>
      <c r="AE697" s="171"/>
      <c r="AF697" s="171"/>
      <c r="AG697" s="171"/>
      <c r="AH697" s="171"/>
      <c r="AI697" s="171"/>
      <c r="AJ697" s="171"/>
      <c r="AK697" s="171"/>
      <c r="AL697" s="171"/>
      <c r="AM697" s="9"/>
      <c r="AN697" s="171"/>
      <c r="AO697" s="171"/>
    </row>
    <row r="698" spans="1:82" s="5" customFormat="1" x14ac:dyDescent="0.35">
      <c r="B698" s="70"/>
      <c r="C698" s="317"/>
      <c r="D698" s="318"/>
      <c r="E698" s="318"/>
      <c r="F698" s="318"/>
      <c r="G698" s="318"/>
      <c r="H698" s="318"/>
      <c r="I698" s="318"/>
      <c r="J698" s="318"/>
      <c r="K698" s="318"/>
      <c r="L698" s="318"/>
      <c r="M698" s="318"/>
      <c r="N698" s="318"/>
      <c r="O698" s="318"/>
      <c r="P698" s="318"/>
      <c r="Q698" s="109"/>
      <c r="R698" s="110"/>
      <c r="S698" s="320"/>
      <c r="T698" s="321"/>
      <c r="U698" s="110"/>
      <c r="V698" s="110"/>
      <c r="W698" s="110"/>
      <c r="X698" s="110"/>
      <c r="Y698" s="110"/>
      <c r="Z698" s="110"/>
      <c r="AA698" s="110"/>
      <c r="AB698" s="110"/>
      <c r="AC698" s="110"/>
      <c r="AD698" s="110"/>
      <c r="AE698" s="171"/>
      <c r="AF698" s="171"/>
      <c r="AG698" s="171"/>
      <c r="AH698" s="171"/>
      <c r="AI698" s="171"/>
      <c r="AJ698" s="171"/>
      <c r="AK698" s="171"/>
      <c r="AL698" s="171"/>
      <c r="AM698" s="9"/>
      <c r="AN698" s="171"/>
      <c r="AO698" s="171"/>
    </row>
    <row r="699" spans="1:82" x14ac:dyDescent="0.35"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</row>
    <row r="700" spans="1:82" x14ac:dyDescent="0.35"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</row>
    <row r="701" spans="1:82" s="5" customFormat="1" x14ac:dyDescent="0.35">
      <c r="B701" s="534" t="s">
        <v>687</v>
      </c>
      <c r="C701" s="538"/>
      <c r="D701" s="539"/>
      <c r="E701" s="539"/>
      <c r="F701" s="539"/>
      <c r="G701" s="539"/>
      <c r="H701" s="539"/>
      <c r="I701" s="539"/>
      <c r="J701" s="539"/>
      <c r="K701" s="539"/>
      <c r="L701" s="539"/>
      <c r="M701" s="539"/>
      <c r="N701" s="539"/>
      <c r="O701" s="539"/>
      <c r="P701" s="539"/>
      <c r="Q701" s="541"/>
      <c r="R701" s="540"/>
      <c r="S701" s="546"/>
      <c r="T701" s="547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8"/>
      <c r="AF701" s="548"/>
      <c r="AG701" s="548"/>
      <c r="AH701" s="548"/>
      <c r="AI701" s="548"/>
      <c r="AJ701" s="548"/>
      <c r="AK701" s="548"/>
      <c r="AL701" s="548"/>
      <c r="AM701" s="534"/>
      <c r="AN701" s="548"/>
      <c r="AO701" s="548"/>
      <c r="AP701" s="542"/>
      <c r="AQ701" s="542"/>
      <c r="AR701" s="542"/>
      <c r="AS701" s="542"/>
      <c r="AT701" s="542"/>
      <c r="AU701" s="543"/>
      <c r="AV701" s="543"/>
      <c r="AW701" s="543"/>
      <c r="AX701" s="543"/>
      <c r="AY701" s="543"/>
      <c r="AZ701" s="543"/>
      <c r="BA701" s="543"/>
      <c r="BB701" s="543"/>
      <c r="BC701" s="543"/>
      <c r="BD701" s="543"/>
      <c r="BE701" s="543"/>
      <c r="BF701" s="543"/>
      <c r="BG701" s="543"/>
      <c r="BH701" s="543"/>
      <c r="BI701" s="543"/>
      <c r="BJ701" s="543"/>
      <c r="BK701" s="543"/>
      <c r="BL701" s="543"/>
      <c r="BM701" s="543"/>
      <c r="BN701" s="543"/>
      <c r="BO701" s="543"/>
      <c r="BP701" s="543"/>
      <c r="BQ701" s="543"/>
      <c r="BR701" s="543"/>
      <c r="BS701" s="543"/>
      <c r="BT701" s="543"/>
      <c r="BU701" s="543"/>
      <c r="BV701" s="543"/>
      <c r="BW701" s="543"/>
      <c r="BX701" s="543"/>
      <c r="BY701" s="543"/>
      <c r="BZ701" s="543"/>
      <c r="CA701" s="543"/>
      <c r="CB701" s="543"/>
      <c r="CC701" s="543"/>
      <c r="CD701" s="543"/>
    </row>
    <row r="702" spans="1:82" s="5" customFormat="1" x14ac:dyDescent="0.35">
      <c r="B702" s="322"/>
      <c r="C702" s="317"/>
      <c r="D702" s="318"/>
      <c r="E702" s="318"/>
      <c r="F702" s="318"/>
      <c r="G702" s="318"/>
      <c r="H702" s="318"/>
      <c r="I702" s="318"/>
      <c r="J702" s="318"/>
      <c r="K702" s="318"/>
      <c r="L702" s="318"/>
      <c r="M702" s="318"/>
      <c r="N702" s="318"/>
      <c r="O702" s="318"/>
      <c r="P702" s="318"/>
      <c r="Q702" s="109"/>
      <c r="R702" s="110"/>
      <c r="S702" s="318"/>
      <c r="T702" s="110"/>
      <c r="U702" s="110"/>
      <c r="V702" s="110"/>
      <c r="W702" s="110"/>
      <c r="X702" s="110"/>
      <c r="Y702" s="110"/>
      <c r="Z702" s="110"/>
      <c r="AA702" s="110"/>
      <c r="AB702" s="110"/>
      <c r="AC702" s="110"/>
      <c r="AD702" s="110"/>
    </row>
    <row r="703" spans="1:82" s="5" customFormat="1" x14ac:dyDescent="0.35">
      <c r="A703" s="5" t="s">
        <v>80</v>
      </c>
      <c r="B703" s="69" t="s">
        <v>225</v>
      </c>
      <c r="C703" s="427">
        <v>1</v>
      </c>
      <c r="D703" s="580">
        <f>C703</f>
        <v>1</v>
      </c>
      <c r="E703" s="580">
        <f t="shared" ref="E703:AB703" si="2783">D703</f>
        <v>1</v>
      </c>
      <c r="F703" s="580">
        <f t="shared" si="2783"/>
        <v>1</v>
      </c>
      <c r="G703" s="580">
        <f t="shared" si="2783"/>
        <v>1</v>
      </c>
      <c r="H703" s="580">
        <f t="shared" si="2783"/>
        <v>1</v>
      </c>
      <c r="I703" s="580">
        <f t="shared" si="2783"/>
        <v>1</v>
      </c>
      <c r="J703" s="580">
        <f t="shared" si="2783"/>
        <v>1</v>
      </c>
      <c r="K703" s="580">
        <f t="shared" si="2783"/>
        <v>1</v>
      </c>
      <c r="L703" s="580">
        <f t="shared" si="2783"/>
        <v>1</v>
      </c>
      <c r="M703" s="580">
        <f t="shared" si="2783"/>
        <v>1</v>
      </c>
      <c r="N703" s="580">
        <f t="shared" si="2783"/>
        <v>1</v>
      </c>
      <c r="O703" s="580">
        <f t="shared" si="2783"/>
        <v>1</v>
      </c>
      <c r="P703" s="580">
        <f t="shared" si="2783"/>
        <v>1</v>
      </c>
      <c r="Q703" s="580">
        <f t="shared" si="2783"/>
        <v>1</v>
      </c>
      <c r="R703" s="580">
        <f t="shared" si="2783"/>
        <v>1</v>
      </c>
      <c r="S703" s="580">
        <f t="shared" si="2783"/>
        <v>1</v>
      </c>
      <c r="T703" s="580">
        <f t="shared" si="2783"/>
        <v>1</v>
      </c>
      <c r="U703" s="580">
        <f t="shared" si="2783"/>
        <v>1</v>
      </c>
      <c r="V703" s="580">
        <f t="shared" si="2783"/>
        <v>1</v>
      </c>
      <c r="W703" s="580">
        <f t="shared" si="2783"/>
        <v>1</v>
      </c>
      <c r="X703" s="580">
        <f t="shared" si="2783"/>
        <v>1</v>
      </c>
      <c r="Y703" s="580">
        <f t="shared" si="2783"/>
        <v>1</v>
      </c>
      <c r="Z703" s="580">
        <f t="shared" si="2783"/>
        <v>1</v>
      </c>
      <c r="AA703" s="580">
        <f t="shared" si="2783"/>
        <v>1</v>
      </c>
      <c r="AB703" s="580">
        <f t="shared" si="2783"/>
        <v>1</v>
      </c>
      <c r="AC703" s="580">
        <f t="shared" ref="AC703:AC704" si="2784">AB703</f>
        <v>1</v>
      </c>
      <c r="AD703" s="580">
        <f t="shared" ref="AD703:AD704" si="2785">AC703</f>
        <v>1</v>
      </c>
      <c r="AE703" s="580">
        <f t="shared" ref="AE703:AE704" si="2786">AD703</f>
        <v>1</v>
      </c>
      <c r="AF703" s="580">
        <f t="shared" ref="AF703:AF704" si="2787">AE703</f>
        <v>1</v>
      </c>
      <c r="AG703" s="580">
        <f t="shared" ref="AG703:AG704" si="2788">AF703</f>
        <v>1</v>
      </c>
      <c r="AH703" s="580">
        <f t="shared" ref="AH703:AH704" si="2789">AG703</f>
        <v>1</v>
      </c>
      <c r="AI703" s="580">
        <f t="shared" ref="AI703:AI704" si="2790">AH703</f>
        <v>1</v>
      </c>
      <c r="AJ703" s="580">
        <f t="shared" ref="AJ703:AJ704" si="2791">AI703</f>
        <v>1</v>
      </c>
      <c r="AK703" s="580">
        <f t="shared" ref="AK703:AK704" si="2792">AJ703</f>
        <v>1</v>
      </c>
      <c r="AL703" s="580">
        <f t="shared" ref="AL703:AL704" si="2793">AK703</f>
        <v>1</v>
      </c>
      <c r="AM703" s="580">
        <f t="shared" ref="AM703:AM704" si="2794">AL703</f>
        <v>1</v>
      </c>
      <c r="AN703" s="580">
        <f t="shared" ref="AN703:AN704" si="2795">AM703</f>
        <v>1</v>
      </c>
      <c r="AO703" s="580">
        <f t="shared" ref="AO703:AO704" si="2796">AN703</f>
        <v>1</v>
      </c>
      <c r="AP703" s="580">
        <f t="shared" ref="AP703:AP704" si="2797">AO703</f>
        <v>1</v>
      </c>
      <c r="AQ703" s="580">
        <f t="shared" ref="AQ703:AQ704" si="2798">AP703</f>
        <v>1</v>
      </c>
      <c r="AR703" s="580">
        <f t="shared" ref="AR703:AR704" si="2799">AQ703</f>
        <v>1</v>
      </c>
      <c r="AS703" s="580">
        <f t="shared" ref="AS703:AS704" si="2800">AR703</f>
        <v>1</v>
      </c>
      <c r="AT703" s="580">
        <f t="shared" ref="AT703:AT704" si="2801">AS703</f>
        <v>1</v>
      </c>
      <c r="AU703" s="580">
        <f t="shared" ref="AU703:AU704" si="2802">AT703</f>
        <v>1</v>
      </c>
      <c r="AV703" s="580">
        <f t="shared" ref="AV703:AV704" si="2803">AU703</f>
        <v>1</v>
      </c>
      <c r="AW703" s="580">
        <f t="shared" ref="AW703:AW704" si="2804">AV703</f>
        <v>1</v>
      </c>
      <c r="AX703" s="580">
        <f t="shared" ref="AX703:AX704" si="2805">AW703</f>
        <v>1</v>
      </c>
      <c r="AY703" s="580">
        <f t="shared" ref="AY703:AY704" si="2806">AX703</f>
        <v>1</v>
      </c>
      <c r="AZ703" s="580">
        <f t="shared" ref="AZ703:AZ704" si="2807">AY703</f>
        <v>1</v>
      </c>
      <c r="BA703" s="580">
        <f t="shared" ref="BA703:BA704" si="2808">AZ703</f>
        <v>1</v>
      </c>
      <c r="BB703" s="580">
        <f t="shared" ref="BB703:BB704" si="2809">BA703</f>
        <v>1</v>
      </c>
      <c r="BC703" s="580">
        <f t="shared" ref="BC703:BC704" si="2810">BB703</f>
        <v>1</v>
      </c>
      <c r="BD703" s="580">
        <f t="shared" ref="BD703:BD704" si="2811">BC703</f>
        <v>1</v>
      </c>
      <c r="BE703" s="580">
        <f t="shared" ref="BE703:BE704" si="2812">BD703</f>
        <v>1</v>
      </c>
      <c r="BF703" s="580">
        <f t="shared" ref="BF703:BF704" si="2813">BE703</f>
        <v>1</v>
      </c>
      <c r="BG703" s="580">
        <f t="shared" ref="BG703:BG704" si="2814">BF703</f>
        <v>1</v>
      </c>
      <c r="BH703" s="580">
        <f t="shared" ref="BH703:BH704" si="2815">BG703</f>
        <v>1</v>
      </c>
      <c r="BI703" s="580">
        <f t="shared" ref="BI703:BI704" si="2816">BH703</f>
        <v>1</v>
      </c>
      <c r="BJ703" s="580">
        <f t="shared" ref="BJ703:BJ704" si="2817">BI703</f>
        <v>1</v>
      </c>
    </row>
    <row r="704" spans="1:82" s="5" customFormat="1" x14ac:dyDescent="0.35">
      <c r="A704" s="5" t="s">
        <v>80</v>
      </c>
      <c r="B704" s="69" t="s">
        <v>226</v>
      </c>
      <c r="C704" s="427">
        <v>1</v>
      </c>
      <c r="D704" s="580">
        <f>C704</f>
        <v>1</v>
      </c>
      <c r="E704" s="580">
        <f t="shared" ref="E704:AB704" si="2818">D704</f>
        <v>1</v>
      </c>
      <c r="F704" s="580">
        <f t="shared" si="2818"/>
        <v>1</v>
      </c>
      <c r="G704" s="580">
        <f t="shared" si="2818"/>
        <v>1</v>
      </c>
      <c r="H704" s="580">
        <f t="shared" si="2818"/>
        <v>1</v>
      </c>
      <c r="I704" s="580">
        <f t="shared" si="2818"/>
        <v>1</v>
      </c>
      <c r="J704" s="580">
        <f t="shared" si="2818"/>
        <v>1</v>
      </c>
      <c r="K704" s="580">
        <f t="shared" si="2818"/>
        <v>1</v>
      </c>
      <c r="L704" s="580">
        <f t="shared" si="2818"/>
        <v>1</v>
      </c>
      <c r="M704" s="580">
        <f t="shared" si="2818"/>
        <v>1</v>
      </c>
      <c r="N704" s="580">
        <f t="shared" si="2818"/>
        <v>1</v>
      </c>
      <c r="O704" s="580">
        <f t="shared" si="2818"/>
        <v>1</v>
      </c>
      <c r="P704" s="580">
        <f t="shared" si="2818"/>
        <v>1</v>
      </c>
      <c r="Q704" s="580">
        <f t="shared" si="2818"/>
        <v>1</v>
      </c>
      <c r="R704" s="580">
        <f t="shared" si="2818"/>
        <v>1</v>
      </c>
      <c r="S704" s="580">
        <f t="shared" si="2818"/>
        <v>1</v>
      </c>
      <c r="T704" s="580">
        <f t="shared" si="2818"/>
        <v>1</v>
      </c>
      <c r="U704" s="580">
        <f t="shared" si="2818"/>
        <v>1</v>
      </c>
      <c r="V704" s="580">
        <f t="shared" si="2818"/>
        <v>1</v>
      </c>
      <c r="W704" s="580">
        <f t="shared" si="2818"/>
        <v>1</v>
      </c>
      <c r="X704" s="580">
        <f t="shared" si="2818"/>
        <v>1</v>
      </c>
      <c r="Y704" s="580">
        <f t="shared" si="2818"/>
        <v>1</v>
      </c>
      <c r="Z704" s="580">
        <f t="shared" si="2818"/>
        <v>1</v>
      </c>
      <c r="AA704" s="580">
        <f t="shared" si="2818"/>
        <v>1</v>
      </c>
      <c r="AB704" s="580">
        <f t="shared" si="2818"/>
        <v>1</v>
      </c>
      <c r="AC704" s="580">
        <f t="shared" si="2784"/>
        <v>1</v>
      </c>
      <c r="AD704" s="580">
        <f t="shared" si="2785"/>
        <v>1</v>
      </c>
      <c r="AE704" s="580">
        <f t="shared" si="2786"/>
        <v>1</v>
      </c>
      <c r="AF704" s="580">
        <f t="shared" si="2787"/>
        <v>1</v>
      </c>
      <c r="AG704" s="580">
        <f t="shared" si="2788"/>
        <v>1</v>
      </c>
      <c r="AH704" s="580">
        <f t="shared" si="2789"/>
        <v>1</v>
      </c>
      <c r="AI704" s="580">
        <f t="shared" si="2790"/>
        <v>1</v>
      </c>
      <c r="AJ704" s="580">
        <f t="shared" si="2791"/>
        <v>1</v>
      </c>
      <c r="AK704" s="580">
        <f t="shared" si="2792"/>
        <v>1</v>
      </c>
      <c r="AL704" s="580">
        <f t="shared" si="2793"/>
        <v>1</v>
      </c>
      <c r="AM704" s="580">
        <f t="shared" si="2794"/>
        <v>1</v>
      </c>
      <c r="AN704" s="580">
        <f t="shared" si="2795"/>
        <v>1</v>
      </c>
      <c r="AO704" s="580">
        <f t="shared" si="2796"/>
        <v>1</v>
      </c>
      <c r="AP704" s="580">
        <f t="shared" si="2797"/>
        <v>1</v>
      </c>
      <c r="AQ704" s="580">
        <f t="shared" si="2798"/>
        <v>1</v>
      </c>
      <c r="AR704" s="580">
        <f t="shared" si="2799"/>
        <v>1</v>
      </c>
      <c r="AS704" s="580">
        <f t="shared" si="2800"/>
        <v>1</v>
      </c>
      <c r="AT704" s="580">
        <f t="shared" si="2801"/>
        <v>1</v>
      </c>
      <c r="AU704" s="580">
        <f t="shared" si="2802"/>
        <v>1</v>
      </c>
      <c r="AV704" s="580">
        <f t="shared" si="2803"/>
        <v>1</v>
      </c>
      <c r="AW704" s="580">
        <f t="shared" si="2804"/>
        <v>1</v>
      </c>
      <c r="AX704" s="580">
        <f t="shared" si="2805"/>
        <v>1</v>
      </c>
      <c r="AY704" s="580">
        <f t="shared" si="2806"/>
        <v>1</v>
      </c>
      <c r="AZ704" s="580">
        <f t="shared" si="2807"/>
        <v>1</v>
      </c>
      <c r="BA704" s="580">
        <f t="shared" si="2808"/>
        <v>1</v>
      </c>
      <c r="BB704" s="580">
        <f t="shared" si="2809"/>
        <v>1</v>
      </c>
      <c r="BC704" s="580">
        <f t="shared" si="2810"/>
        <v>1</v>
      </c>
      <c r="BD704" s="580">
        <f t="shared" si="2811"/>
        <v>1</v>
      </c>
      <c r="BE704" s="580">
        <f t="shared" si="2812"/>
        <v>1</v>
      </c>
      <c r="BF704" s="580">
        <f t="shared" si="2813"/>
        <v>1</v>
      </c>
      <c r="BG704" s="580">
        <f t="shared" si="2814"/>
        <v>1</v>
      </c>
      <c r="BH704" s="580">
        <f t="shared" si="2815"/>
        <v>1</v>
      </c>
      <c r="BI704" s="580">
        <f t="shared" si="2816"/>
        <v>1</v>
      </c>
      <c r="BJ704" s="580">
        <f t="shared" si="2817"/>
        <v>1</v>
      </c>
    </row>
    <row r="705" spans="1:82" s="5" customFormat="1" x14ac:dyDescent="0.35">
      <c r="B705" s="70"/>
      <c r="C705" s="317"/>
      <c r="D705" s="318"/>
      <c r="E705" s="318"/>
      <c r="F705" s="318"/>
      <c r="G705" s="318"/>
      <c r="H705" s="318"/>
      <c r="I705" s="318"/>
      <c r="J705" s="318"/>
      <c r="K705" s="318"/>
      <c r="L705" s="318"/>
      <c r="M705" s="318"/>
      <c r="N705" s="318"/>
      <c r="O705" s="318"/>
      <c r="P705" s="318"/>
      <c r="Q705" s="109"/>
      <c r="R705" s="110"/>
      <c r="S705" s="318"/>
      <c r="T705" s="110"/>
      <c r="U705" s="110"/>
      <c r="V705" s="110"/>
      <c r="W705" s="110"/>
      <c r="X705" s="110"/>
      <c r="Y705" s="110"/>
      <c r="Z705" s="110"/>
      <c r="AA705" s="110"/>
      <c r="AB705" s="110"/>
      <c r="AC705" s="110"/>
      <c r="AD705" s="110"/>
    </row>
    <row r="706" spans="1:82" s="5" customFormat="1" x14ac:dyDescent="0.35">
      <c r="B706" s="70"/>
      <c r="C706" s="317"/>
      <c r="D706" s="318"/>
      <c r="E706" s="318"/>
      <c r="F706" s="318"/>
      <c r="G706" s="318"/>
      <c r="H706" s="318"/>
      <c r="I706" s="318"/>
      <c r="J706" s="318"/>
      <c r="K706" s="318"/>
      <c r="L706" s="318"/>
      <c r="M706" s="318"/>
      <c r="N706" s="318"/>
      <c r="O706" s="318"/>
      <c r="P706" s="318"/>
      <c r="Q706" s="109"/>
      <c r="R706" s="110"/>
      <c r="S706" s="318"/>
      <c r="T706" s="110"/>
      <c r="U706" s="110"/>
      <c r="V706" s="110"/>
      <c r="W706" s="110"/>
      <c r="X706" s="110"/>
      <c r="Y706" s="110"/>
      <c r="Z706" s="110"/>
      <c r="AA706" s="110"/>
      <c r="AB706" s="110"/>
      <c r="AC706" s="110"/>
      <c r="AD706" s="110"/>
    </row>
    <row r="707" spans="1:82" s="5" customFormat="1" x14ac:dyDescent="0.35">
      <c r="B707" s="444" t="s">
        <v>224</v>
      </c>
      <c r="C707" s="378"/>
      <c r="D707" s="375"/>
      <c r="E707" s="375"/>
      <c r="F707" s="375"/>
      <c r="G707" s="375"/>
      <c r="H707" s="375"/>
      <c r="I707" s="375"/>
      <c r="J707" s="375"/>
      <c r="K707" s="375"/>
      <c r="L707" s="375"/>
      <c r="M707" s="375"/>
      <c r="N707" s="375"/>
      <c r="O707" s="375"/>
      <c r="P707" s="375"/>
      <c r="Q707" s="379"/>
      <c r="R707" s="377"/>
      <c r="S707" s="375"/>
      <c r="T707" s="377"/>
      <c r="U707" s="377"/>
      <c r="V707" s="377"/>
      <c r="W707" s="377"/>
      <c r="X707" s="377"/>
      <c r="Y707" s="377"/>
      <c r="Z707" s="377"/>
      <c r="AA707" s="377"/>
      <c r="AB707" s="377"/>
      <c r="AC707" s="377"/>
      <c r="AD707" s="377"/>
      <c r="AE707" s="374"/>
      <c r="AF707" s="374"/>
      <c r="AG707" s="374"/>
      <c r="AH707" s="374"/>
      <c r="AI707" s="374"/>
      <c r="AJ707" s="374"/>
      <c r="AK707" s="374"/>
      <c r="AL707" s="374"/>
      <c r="AM707" s="374"/>
      <c r="AN707" s="374"/>
      <c r="AO707" s="374"/>
      <c r="AP707" s="374"/>
      <c r="AQ707" s="374"/>
      <c r="AR707" s="374"/>
      <c r="AS707" s="374"/>
      <c r="AT707" s="374"/>
      <c r="AU707" s="374"/>
      <c r="AV707" s="374"/>
      <c r="AW707" s="374"/>
      <c r="AX707" s="374"/>
      <c r="AY707" s="374"/>
      <c r="AZ707" s="374"/>
      <c r="BA707" s="374"/>
      <c r="BB707" s="374"/>
      <c r="BC707" s="374"/>
      <c r="BD707" s="374"/>
      <c r="BE707" s="374"/>
      <c r="BF707" s="374"/>
      <c r="BG707" s="374"/>
      <c r="BH707" s="374"/>
      <c r="BI707" s="374"/>
      <c r="BJ707" s="374"/>
      <c r="BK707" s="374"/>
      <c r="BL707" s="374"/>
      <c r="BM707" s="374"/>
      <c r="BN707" s="374"/>
      <c r="BO707" s="374"/>
      <c r="BP707" s="374"/>
      <c r="BQ707" s="374"/>
      <c r="BR707" s="374"/>
      <c r="BS707" s="374"/>
      <c r="BT707" s="374"/>
      <c r="BU707" s="374"/>
      <c r="BV707" s="374"/>
      <c r="BW707" s="374"/>
      <c r="BX707" s="374"/>
      <c r="BY707" s="374"/>
      <c r="BZ707" s="374"/>
      <c r="CA707" s="374"/>
      <c r="CB707" s="374"/>
      <c r="CC707" s="374"/>
      <c r="CD707" s="374"/>
    </row>
    <row r="708" spans="1:82" s="5" customFormat="1" x14ac:dyDescent="0.35">
      <c r="B708" s="70"/>
      <c r="C708" s="317"/>
      <c r="D708" s="318"/>
      <c r="E708" s="318"/>
      <c r="F708" s="318"/>
      <c r="G708" s="318"/>
      <c r="H708" s="318"/>
      <c r="I708" s="318"/>
      <c r="J708" s="318"/>
      <c r="K708" s="318"/>
      <c r="L708" s="318"/>
      <c r="M708" s="318"/>
      <c r="N708" s="318"/>
      <c r="O708" s="318"/>
      <c r="P708" s="318"/>
      <c r="Q708" s="109"/>
      <c r="R708" s="110"/>
      <c r="S708" s="318"/>
      <c r="T708" s="110"/>
      <c r="U708" s="110"/>
      <c r="V708" s="110"/>
      <c r="W708" s="110"/>
      <c r="X708" s="110"/>
      <c r="Y708" s="110"/>
      <c r="Z708" s="110"/>
      <c r="AA708" s="110"/>
      <c r="AB708" s="110"/>
      <c r="AC708" s="110"/>
      <c r="AD708" s="110"/>
    </row>
    <row r="709" spans="1:82" s="5" customFormat="1" x14ac:dyDescent="0.35">
      <c r="B709" s="70" t="s">
        <v>106</v>
      </c>
      <c r="C709" s="317"/>
      <c r="D709" s="318"/>
      <c r="E709" s="318"/>
      <c r="F709" s="318"/>
      <c r="G709" s="318"/>
      <c r="H709" s="318"/>
      <c r="I709" s="318"/>
      <c r="J709" s="318"/>
      <c r="K709" s="318"/>
      <c r="L709" s="318"/>
      <c r="M709" s="318"/>
      <c r="N709" s="318"/>
      <c r="O709" s="318"/>
      <c r="P709" s="318"/>
      <c r="Q709" s="109"/>
      <c r="R709" s="110"/>
      <c r="S709" s="318"/>
      <c r="T709" s="110"/>
      <c r="U709" s="110"/>
      <c r="V709" s="110"/>
      <c r="W709" s="110"/>
      <c r="X709" s="110"/>
      <c r="Y709" s="110"/>
      <c r="Z709" s="110"/>
      <c r="AA709" s="110"/>
      <c r="AB709" s="110"/>
      <c r="AC709" s="110"/>
      <c r="AD709" s="110"/>
    </row>
    <row r="710" spans="1:82" s="5" customFormat="1" x14ac:dyDescent="0.35">
      <c r="A710" s="5" t="s">
        <v>229</v>
      </c>
      <c r="B710" s="69" t="s">
        <v>247</v>
      </c>
      <c r="C710" s="575">
        <f>D710+C862</f>
        <v>15025</v>
      </c>
      <c r="D710" s="575">
        <f>E710+D862</f>
        <v>14986</v>
      </c>
      <c r="E710" s="575">
        <f>F710+E862</f>
        <v>14961</v>
      </c>
      <c r="F710" s="576">
        <v>14830</v>
      </c>
      <c r="G710" s="575">
        <f>H710+G862</f>
        <v>18774</v>
      </c>
      <c r="H710" s="575">
        <f>I710+H862</f>
        <v>18656</v>
      </c>
      <c r="I710" s="575">
        <f>J710+I862</f>
        <v>18557</v>
      </c>
      <c r="J710" s="576">
        <v>18548</v>
      </c>
      <c r="K710" s="575">
        <f>L710+K862</f>
        <v>14040</v>
      </c>
      <c r="L710" s="575">
        <f>M710+L862</f>
        <v>13960</v>
      </c>
      <c r="M710" s="575">
        <f>N710+M862</f>
        <v>13884</v>
      </c>
      <c r="N710" s="576">
        <v>13807</v>
      </c>
      <c r="O710" s="575">
        <f>P710+O862</f>
        <v>10128</v>
      </c>
      <c r="P710" s="575">
        <f>Q710+P862</f>
        <v>9984</v>
      </c>
      <c r="Q710" s="575">
        <f>R710+Q862</f>
        <v>9864</v>
      </c>
      <c r="R710" s="576">
        <v>9720</v>
      </c>
      <c r="S710" s="575">
        <f>T710+S862</f>
        <v>14254</v>
      </c>
      <c r="T710" s="575">
        <f>U710+T862</f>
        <v>14105</v>
      </c>
      <c r="U710" s="575">
        <f>V710+U862</f>
        <v>13948</v>
      </c>
      <c r="V710" s="576">
        <v>13811</v>
      </c>
      <c r="W710" s="575">
        <f>X710+W862</f>
        <v>12950</v>
      </c>
      <c r="X710" s="575">
        <f>Y710+X862</f>
        <v>12862</v>
      </c>
      <c r="Y710" s="575">
        <f>Z710+Y862</f>
        <v>12711</v>
      </c>
      <c r="Z710" s="576">
        <v>12586</v>
      </c>
      <c r="AA710" s="591">
        <f>Z710-AA862</f>
        <v>12366</v>
      </c>
      <c r="AB710" s="575">
        <f>AA710-(AB$747/1000)</f>
        <v>12152</v>
      </c>
      <c r="AC710" s="575">
        <f t="shared" ref="AC710:BJ710" si="2819">AB710-(AC$747/1000)</f>
        <v>11862</v>
      </c>
      <c r="AD710" s="575">
        <f t="shared" si="2819"/>
        <v>11694.777006451613</v>
      </c>
      <c r="AE710" s="575">
        <f t="shared" si="2819"/>
        <v>11443.942516129033</v>
      </c>
      <c r="AF710" s="575">
        <f t="shared" si="2819"/>
        <v>11193.108025806452</v>
      </c>
      <c r="AG710" s="575">
        <f t="shared" si="2819"/>
        <v>10942.273535483871</v>
      </c>
      <c r="AH710" s="575">
        <f t="shared" si="2819"/>
        <v>10691.439045161291</v>
      </c>
      <c r="AI710" s="575">
        <f t="shared" si="2819"/>
        <v>10440.60455483871</v>
      </c>
      <c r="AJ710" s="575">
        <f>AI710-(AJ$747/1000)</f>
        <v>10189.770064516129</v>
      </c>
      <c r="AK710" s="575">
        <f t="shared" si="2819"/>
        <v>9938.9355741935487</v>
      </c>
      <c r="AL710" s="575">
        <f t="shared" si="2819"/>
        <v>9688.1010838709681</v>
      </c>
      <c r="AM710" s="575">
        <f t="shared" si="2819"/>
        <v>9437.2665935483874</v>
      </c>
      <c r="AN710" s="575">
        <f t="shared" si="2819"/>
        <v>9186.4321032258067</v>
      </c>
      <c r="AO710" s="575">
        <f t="shared" si="2819"/>
        <v>8935.597612903226</v>
      </c>
      <c r="AP710" s="575">
        <f t="shared" si="2819"/>
        <v>8684.7631225806454</v>
      </c>
      <c r="AQ710" s="575">
        <f t="shared" si="2819"/>
        <v>8433.9286322580647</v>
      </c>
      <c r="AR710" s="575">
        <f t="shared" si="2819"/>
        <v>8183.094141935484</v>
      </c>
      <c r="AS710" s="575">
        <f t="shared" si="2819"/>
        <v>7932.2596516129033</v>
      </c>
      <c r="AT710" s="575">
        <f t="shared" si="2819"/>
        <v>7681.4251612903226</v>
      </c>
      <c r="AU710" s="575">
        <f t="shared" si="2819"/>
        <v>7430.590670967742</v>
      </c>
      <c r="AV710" s="575">
        <f t="shared" si="2819"/>
        <v>7179.7561806451613</v>
      </c>
      <c r="AW710" s="575">
        <f t="shared" si="2819"/>
        <v>6928.9216903225806</v>
      </c>
      <c r="AX710" s="575">
        <f t="shared" si="2819"/>
        <v>6678.0871999999999</v>
      </c>
      <c r="AY710" s="575">
        <f t="shared" si="2819"/>
        <v>6427.2527096774193</v>
      </c>
      <c r="AZ710" s="575">
        <f t="shared" si="2819"/>
        <v>6176.4182193548386</v>
      </c>
      <c r="BA710" s="575">
        <f t="shared" si="2819"/>
        <v>5925.5837290322579</v>
      </c>
      <c r="BB710" s="575">
        <f t="shared" si="2819"/>
        <v>5674.7492387096772</v>
      </c>
      <c r="BC710" s="575">
        <f t="shared" si="2819"/>
        <v>5423.9147483870966</v>
      </c>
      <c r="BD710" s="575">
        <f t="shared" si="2819"/>
        <v>5173.0802580645159</v>
      </c>
      <c r="BE710" s="575">
        <f t="shared" si="2819"/>
        <v>4922.2457677419352</v>
      </c>
      <c r="BF710" s="575">
        <f t="shared" si="2819"/>
        <v>4671.4112774193545</v>
      </c>
      <c r="BG710" s="575">
        <f t="shared" si="2819"/>
        <v>4420.5767870967738</v>
      </c>
      <c r="BH710" s="575">
        <f t="shared" si="2819"/>
        <v>4169.7422967741932</v>
      </c>
      <c r="BI710" s="575">
        <f t="shared" si="2819"/>
        <v>3918.9078064516125</v>
      </c>
      <c r="BJ710" s="575">
        <f t="shared" si="2819"/>
        <v>3668.0733161290318</v>
      </c>
    </row>
    <row r="711" spans="1:82" s="5" customFormat="1" x14ac:dyDescent="0.35">
      <c r="A711" s="5" t="s">
        <v>230</v>
      </c>
      <c r="B711" s="69" t="s">
        <v>227</v>
      </c>
      <c r="C711" s="577">
        <f>$F$711</f>
        <v>1.3</v>
      </c>
      <c r="D711" s="577">
        <f>$F$711</f>
        <v>1.3</v>
      </c>
      <c r="E711" s="577">
        <f>$F$711</f>
        <v>1.3</v>
      </c>
      <c r="F711" s="578">
        <v>1.3</v>
      </c>
      <c r="G711" s="577">
        <f>$J$711</f>
        <v>1.1000000000000001</v>
      </c>
      <c r="H711" s="577">
        <f>$J$711</f>
        <v>1.1000000000000001</v>
      </c>
      <c r="I711" s="577">
        <f>$J$711</f>
        <v>1.1000000000000001</v>
      </c>
      <c r="J711" s="578">
        <v>1.1000000000000001</v>
      </c>
      <c r="K711" s="577">
        <f t="shared" ref="K711:L711" si="2820">$N$711</f>
        <v>1.1000000000000001</v>
      </c>
      <c r="L711" s="577">
        <f t="shared" si="2820"/>
        <v>1.1000000000000001</v>
      </c>
      <c r="M711" s="577">
        <f>$N$711</f>
        <v>1.1000000000000001</v>
      </c>
      <c r="N711" s="578">
        <v>1.1000000000000001</v>
      </c>
      <c r="O711" s="577">
        <f t="shared" ref="O711:P711" si="2821">$R$711</f>
        <v>1.2</v>
      </c>
      <c r="P711" s="577">
        <f t="shared" si="2821"/>
        <v>1.2</v>
      </c>
      <c r="Q711" s="577">
        <f>$R$711</f>
        <v>1.2</v>
      </c>
      <c r="R711" s="578">
        <v>1.2</v>
      </c>
      <c r="S711" s="577">
        <f t="shared" ref="S711:T711" si="2822">$V$711</f>
        <v>1.1000000000000001</v>
      </c>
      <c r="T711" s="577">
        <f t="shared" si="2822"/>
        <v>1.1000000000000001</v>
      </c>
      <c r="U711" s="577">
        <f>$V$711</f>
        <v>1.1000000000000001</v>
      </c>
      <c r="V711" s="578">
        <v>1.1000000000000001</v>
      </c>
      <c r="W711" s="577">
        <f>$Z$711</f>
        <v>1.1000000000000001</v>
      </c>
      <c r="X711" s="577">
        <f>$Z$711</f>
        <v>1.1000000000000001</v>
      </c>
      <c r="Y711" s="577">
        <f>$Z$711</f>
        <v>1.1000000000000001</v>
      </c>
      <c r="Z711" s="578">
        <v>1.1000000000000001</v>
      </c>
      <c r="AA711" s="592">
        <f>Z711</f>
        <v>1.1000000000000001</v>
      </c>
      <c r="AB711" s="577">
        <f t="shared" ref="AB711:BJ711" si="2823">IF(AB710&gt;0,AB712/AB710*g_troz,0)</f>
        <v>1.0649130923199754</v>
      </c>
      <c r="AC711" s="577">
        <f t="shared" si="2823"/>
        <v>1.0267898651513685</v>
      </c>
      <c r="AD711" s="577">
        <f t="shared" si="2823"/>
        <v>0.99857503852685281</v>
      </c>
      <c r="AE711" s="577">
        <f t="shared" si="2823"/>
        <v>0.95470672920753785</v>
      </c>
      <c r="AF711" s="577">
        <f t="shared" si="2823"/>
        <v>0.90887226625438799</v>
      </c>
      <c r="AG711" s="577">
        <f t="shared" si="2823"/>
        <v>0.86093643668546471</v>
      </c>
      <c r="AH711" s="577">
        <f t="shared" si="2823"/>
        <v>0.81075133845825886</v>
      </c>
      <c r="AI711" s="577">
        <f t="shared" si="2823"/>
        <v>0.75815485620257217</v>
      </c>
      <c r="AJ711" s="577">
        <f>IF(AJ710&gt;0,AJ712/AJ710*g_troz,0)</f>
        <v>0.70296891182245402</v>
      </c>
      <c r="AK711" s="577">
        <f t="shared" si="2823"/>
        <v>0.64499745019489563</v>
      </c>
      <c r="AL711" s="577">
        <f t="shared" si="2823"/>
        <v>0.58402411195504356</v>
      </c>
      <c r="AM711" s="577">
        <f t="shared" si="2823"/>
        <v>0.51980953514911887</v>
      </c>
      <c r="AN711" s="577">
        <f t="shared" si="2823"/>
        <v>0.45208821481896166</v>
      </c>
      <c r="AO711" s="577">
        <f t="shared" si="2823"/>
        <v>0.38056483365194271</v>
      </c>
      <c r="AP711" s="577">
        <f t="shared" si="2823"/>
        <v>0.30490995675891347</v>
      </c>
      <c r="AQ711" s="577">
        <f t="shared" si="2823"/>
        <v>0.22475495819938163</v>
      </c>
      <c r="AR711" s="577">
        <f t="shared" si="2823"/>
        <v>0.13968601441039116</v>
      </c>
      <c r="AS711" s="577">
        <f t="shared" si="2823"/>
        <v>4.9236957994035289E-2</v>
      </c>
      <c r="AT711" s="577">
        <f t="shared" si="2823"/>
        <v>-4.7119268638776565E-2</v>
      </c>
      <c r="AU711" s="577">
        <f t="shared" si="2823"/>
        <v>-0.14998089062091957</v>
      </c>
      <c r="AV711" s="577">
        <f t="shared" si="2823"/>
        <v>-0.26002973230091209</v>
      </c>
      <c r="AW711" s="577">
        <f t="shared" si="2823"/>
        <v>-0.37804634915491031</v>
      </c>
      <c r="AX711" s="577">
        <f t="shared" si="2823"/>
        <v>-0.50492856990164248</v>
      </c>
      <c r="AY711" s="577">
        <f t="shared" si="2823"/>
        <v>-0.64171438044315054</v>
      </c>
      <c r="AZ711" s="577">
        <f t="shared" si="2823"/>
        <v>-0.78961038393209293</v>
      </c>
      <c r="BA711" s="577">
        <f t="shared" si="2823"/>
        <v>-0.95002748925751335</v>
      </c>
      <c r="BB711" s="577">
        <f t="shared" si="2823"/>
        <v>-1.1246260645160353</v>
      </c>
      <c r="BC711" s="577">
        <f t="shared" si="2823"/>
        <v>-1.3153736194940644</v>
      </c>
      <c r="BD711" s="577">
        <f t="shared" si="2823"/>
        <v>-1.5246192697446745</v>
      </c>
      <c r="BE711" s="577">
        <f t="shared" si="2823"/>
        <v>-1.7551909685143561</v>
      </c>
      <c r="BF711" s="577">
        <f t="shared" si="2823"/>
        <v>-2.0105240642619782</v>
      </c>
      <c r="BG711" s="577">
        <f t="shared" si="2823"/>
        <v>-2.2948336262125109</v>
      </c>
      <c r="BH711" s="577">
        <f t="shared" si="2823"/>
        <v>-2.6133489682760591</v>
      </c>
      <c r="BI711" s="577">
        <f t="shared" si="2823"/>
        <v>-2.9726382389096559</v>
      </c>
      <c r="BJ711" s="577">
        <f t="shared" si="2823"/>
        <v>-3.3810661898861292</v>
      </c>
    </row>
    <row r="712" spans="1:82" x14ac:dyDescent="0.35">
      <c r="A712" s="5" t="s">
        <v>231</v>
      </c>
      <c r="B712" s="69" t="s">
        <v>228</v>
      </c>
      <c r="C712" s="575">
        <f>C710*C711/g_troz</f>
        <v>627.98445735172606</v>
      </c>
      <c r="D712" s="575">
        <f>D710*D711/g_troz</f>
        <v>626.35441450069663</v>
      </c>
      <c r="E712" s="575">
        <f>E710*E711/g_troz</f>
        <v>625.30951523721615</v>
      </c>
      <c r="F712" s="576">
        <v>628</v>
      </c>
      <c r="G712" s="575">
        <f>G710*G711/g_troz</f>
        <v>663.95792768736396</v>
      </c>
      <c r="H712" s="575">
        <f>H710*H711/g_troz</f>
        <v>659.78476078275605</v>
      </c>
      <c r="I712" s="575">
        <f>I710*I711/g_troz</f>
        <v>656.28354448143239</v>
      </c>
      <c r="J712" s="576">
        <v>637</v>
      </c>
      <c r="K712" s="575">
        <f>K710*K711/g_troz</f>
        <v>496.53613000589058</v>
      </c>
      <c r="L712" s="575">
        <f>L710*L711/g_troz</f>
        <v>493.70686430785133</v>
      </c>
      <c r="M712" s="575">
        <f>M710*M711/g_troz</f>
        <v>491.01906189471401</v>
      </c>
      <c r="N712" s="576">
        <v>488</v>
      </c>
      <c r="O712" s="575">
        <f>O710*O711/g_troz</f>
        <v>390.74731349647703</v>
      </c>
      <c r="P712" s="575">
        <f>P710*P711/g_troz</f>
        <v>385.19166448941809</v>
      </c>
      <c r="Q712" s="575">
        <f>Q710*Q711/g_troz</f>
        <v>380.56195698353565</v>
      </c>
      <c r="R712" s="576">
        <v>386</v>
      </c>
      <c r="S712" s="575">
        <f>S710*S711/g_troz</f>
        <v>504.10441574814564</v>
      </c>
      <c r="T712" s="575">
        <f>T710*T711/g_troz</f>
        <v>498.83490838554752</v>
      </c>
      <c r="U712" s="575">
        <f>U710*U711/g_troz</f>
        <v>493.28247445314543</v>
      </c>
      <c r="V712" s="576">
        <v>470</v>
      </c>
      <c r="W712" s="575">
        <f>W710*W711/g_troz</f>
        <v>457.98738487010564</v>
      </c>
      <c r="X712" s="575">
        <f>X710*X711/g_troz</f>
        <v>454.87519260226242</v>
      </c>
      <c r="Y712" s="575">
        <f>Y710*Y711/g_troz</f>
        <v>449.5349535972133</v>
      </c>
      <c r="Z712" s="576">
        <v>446</v>
      </c>
      <c r="AA712" s="575">
        <f>AA710*AA711/g_troz</f>
        <v>437.33374527441902</v>
      </c>
      <c r="AB712" s="575">
        <f>AA712-(AB$754/1000/AB$753)</f>
        <v>416.05714952973818</v>
      </c>
      <c r="AC712" s="575">
        <f t="shared" ref="AC712:BJ712" si="2824">AB712-(AC$754/1000/AC$753)</f>
        <v>391.58906442335518</v>
      </c>
      <c r="AD712" s="575">
        <f t="shared" si="2824"/>
        <v>375.46003216529067</v>
      </c>
      <c r="AE712" s="575">
        <f t="shared" si="2824"/>
        <v>351.2664837781939</v>
      </c>
      <c r="AF712" s="575">
        <f t="shared" si="2824"/>
        <v>327.07293539109713</v>
      </c>
      <c r="AG712" s="575">
        <f t="shared" si="2824"/>
        <v>302.87938700400036</v>
      </c>
      <c r="AH712" s="575">
        <f t="shared" si="2824"/>
        <v>278.6858386169036</v>
      </c>
      <c r="AI712" s="575">
        <f t="shared" si="2824"/>
        <v>254.49229022980683</v>
      </c>
      <c r="AJ712" s="575">
        <f t="shared" si="2824"/>
        <v>230.29874184271006</v>
      </c>
      <c r="AK712" s="575">
        <f t="shared" si="2824"/>
        <v>206.10519345561329</v>
      </c>
      <c r="AL712" s="575">
        <f t="shared" si="2824"/>
        <v>181.91164506851652</v>
      </c>
      <c r="AM712" s="575">
        <f t="shared" si="2824"/>
        <v>157.71809668141975</v>
      </c>
      <c r="AN712" s="575">
        <f t="shared" si="2824"/>
        <v>133.52454829432298</v>
      </c>
      <c r="AO712" s="575">
        <f t="shared" si="2824"/>
        <v>109.33099990722621</v>
      </c>
      <c r="AP712" s="575">
        <f t="shared" si="2824"/>
        <v>85.137451520129446</v>
      </c>
      <c r="AQ712" s="575">
        <f t="shared" si="2824"/>
        <v>60.943903133032677</v>
      </c>
      <c r="AR712" s="575">
        <f t="shared" si="2824"/>
        <v>36.750354745935908</v>
      </c>
      <c r="AS712" s="575">
        <f t="shared" si="2824"/>
        <v>12.556806358839136</v>
      </c>
      <c r="AT712" s="575">
        <f t="shared" si="2824"/>
        <v>-11.636742028257636</v>
      </c>
      <c r="AU712" s="575">
        <f t="shared" si="2824"/>
        <v>-35.830290415354412</v>
      </c>
      <c r="AV712" s="575">
        <f t="shared" si="2824"/>
        <v>-60.023838802451181</v>
      </c>
      <c r="AW712" s="575">
        <f t="shared" si="2824"/>
        <v>-84.217387189547949</v>
      </c>
      <c r="AX712" s="575">
        <f t="shared" si="2824"/>
        <v>-108.41093557664472</v>
      </c>
      <c r="AY712" s="575">
        <f t="shared" si="2824"/>
        <v>-132.6044839637415</v>
      </c>
      <c r="AZ712" s="575">
        <f t="shared" si="2824"/>
        <v>-156.79803235083827</v>
      </c>
      <c r="BA712" s="575">
        <f t="shared" si="2824"/>
        <v>-180.99158073793504</v>
      </c>
      <c r="BB712" s="575">
        <f t="shared" si="2824"/>
        <v>-205.18512912503181</v>
      </c>
      <c r="BC712" s="575">
        <f t="shared" si="2824"/>
        <v>-229.37867751212858</v>
      </c>
      <c r="BD712" s="575">
        <f t="shared" si="2824"/>
        <v>-253.57222589922534</v>
      </c>
      <c r="BE712" s="575">
        <f t="shared" si="2824"/>
        <v>-277.76577428632214</v>
      </c>
      <c r="BF712" s="575">
        <f t="shared" si="2824"/>
        <v>-301.95932267341891</v>
      </c>
      <c r="BG712" s="575">
        <f t="shared" si="2824"/>
        <v>-326.15287106051568</v>
      </c>
      <c r="BH712" s="575">
        <f t="shared" si="2824"/>
        <v>-350.34641944761245</v>
      </c>
      <c r="BI712" s="575">
        <f t="shared" si="2824"/>
        <v>-374.53996783470922</v>
      </c>
      <c r="BJ712" s="575">
        <f t="shared" si="2824"/>
        <v>-398.73351622180598</v>
      </c>
    </row>
    <row r="713" spans="1:82" s="316" customFormat="1" x14ac:dyDescent="0.35">
      <c r="A713" s="5"/>
      <c r="B713" s="444"/>
      <c r="C713" s="375"/>
      <c r="D713" s="375"/>
      <c r="E713" s="375"/>
      <c r="F713" s="376"/>
      <c r="G713" s="375"/>
      <c r="H713" s="375"/>
      <c r="I713" s="375"/>
      <c r="J713" s="376"/>
      <c r="K713" s="375"/>
      <c r="L713" s="375"/>
      <c r="M713" s="375"/>
      <c r="N713" s="376"/>
      <c r="O713" s="375"/>
      <c r="P713" s="375"/>
      <c r="Q713" s="375"/>
      <c r="R713" s="376"/>
      <c r="S713" s="375"/>
      <c r="T713" s="375"/>
      <c r="U713" s="375"/>
      <c r="V713" s="376"/>
      <c r="W713" s="375"/>
      <c r="X713" s="375"/>
      <c r="Y713" s="375"/>
      <c r="Z713" s="376"/>
      <c r="AA713" s="590"/>
      <c r="AB713" s="590"/>
      <c r="AC713" s="590"/>
      <c r="AD713" s="590"/>
      <c r="AE713" s="590"/>
      <c r="AF713" s="590"/>
      <c r="AG713" s="590"/>
      <c r="AH713" s="590"/>
      <c r="AI713" s="590"/>
      <c r="AJ713" s="590"/>
      <c r="AK713" s="590"/>
      <c r="AL713" s="590"/>
      <c r="AM713" s="590"/>
      <c r="AN713" s="590"/>
      <c r="AO713" s="590"/>
      <c r="AP713" s="590"/>
      <c r="AQ713" s="590"/>
      <c r="AR713" s="590"/>
      <c r="AS713" s="590"/>
      <c r="AT713" s="590"/>
      <c r="AU713" s="590"/>
      <c r="AV713" s="590"/>
      <c r="AW713" s="590"/>
      <c r="AX713" s="590"/>
      <c r="AY713" s="590"/>
      <c r="AZ713" s="590"/>
      <c r="BA713" s="590"/>
      <c r="BB713" s="590"/>
      <c r="BC713" s="590"/>
      <c r="BD713" s="590"/>
      <c r="BE713" s="590"/>
      <c r="BF713" s="590"/>
      <c r="BG713" s="590"/>
      <c r="BH713" s="590"/>
      <c r="BI713" s="590"/>
      <c r="BJ713" s="590"/>
    </row>
    <row r="714" spans="1:82" s="5" customFormat="1" x14ac:dyDescent="0.35">
      <c r="B714" s="70" t="s">
        <v>246</v>
      </c>
      <c r="C714" s="318"/>
      <c r="D714" s="318"/>
      <c r="E714" s="318"/>
      <c r="F714" s="324"/>
      <c r="G714" s="318"/>
      <c r="H714" s="318"/>
      <c r="I714" s="318"/>
      <c r="J714" s="324"/>
      <c r="K714" s="318"/>
      <c r="L714" s="318"/>
      <c r="M714" s="318"/>
      <c r="N714" s="324"/>
      <c r="O714" s="318"/>
      <c r="P714" s="318"/>
      <c r="Q714" s="318"/>
      <c r="R714" s="324"/>
      <c r="S714" s="318"/>
      <c r="T714" s="318"/>
      <c r="U714" s="318"/>
      <c r="V714" s="324"/>
      <c r="W714" s="318"/>
      <c r="X714" s="318"/>
      <c r="Y714" s="318"/>
      <c r="Z714" s="324"/>
      <c r="AA714" s="297"/>
      <c r="AB714" s="297"/>
      <c r="AC714" s="297"/>
      <c r="AD714" s="297"/>
      <c r="AE714" s="297"/>
      <c r="AF714" s="297"/>
      <c r="AG714" s="297"/>
      <c r="AH714" s="297"/>
      <c r="AI714" s="297"/>
      <c r="AJ714" s="297"/>
      <c r="AK714" s="297"/>
      <c r="AL714" s="297"/>
      <c r="AM714" s="297"/>
      <c r="AN714" s="297"/>
      <c r="AO714" s="297"/>
      <c r="AP714" s="297"/>
      <c r="AQ714" s="297"/>
      <c r="AR714" s="297"/>
      <c r="AS714" s="297"/>
      <c r="AT714" s="297"/>
      <c r="AU714" s="297"/>
      <c r="AV714" s="297"/>
      <c r="AW714" s="297"/>
      <c r="AX714" s="297"/>
      <c r="AY714" s="297"/>
      <c r="AZ714" s="297"/>
      <c r="BA714" s="297"/>
      <c r="BB714" s="297"/>
      <c r="BC714" s="297"/>
      <c r="BD714" s="297"/>
      <c r="BE714" s="297"/>
      <c r="BF714" s="297"/>
      <c r="BG714" s="297"/>
      <c r="BH714" s="297"/>
      <c r="BI714" s="297"/>
      <c r="BJ714" s="297"/>
    </row>
    <row r="715" spans="1:82" s="5" customFormat="1" x14ac:dyDescent="0.35">
      <c r="A715" s="5" t="s">
        <v>229</v>
      </c>
      <c r="B715" s="69" t="s">
        <v>245</v>
      </c>
      <c r="C715" s="575">
        <f>D715+C862</f>
        <v>1650</v>
      </c>
      <c r="D715" s="575">
        <f>E715+D862</f>
        <v>1611</v>
      </c>
      <c r="E715" s="575">
        <f>F715+E862</f>
        <v>1586</v>
      </c>
      <c r="F715" s="576">
        <v>1455</v>
      </c>
      <c r="G715" s="575">
        <f>H715+G862</f>
        <v>1676</v>
      </c>
      <c r="H715" s="575">
        <f>I715+H862</f>
        <v>1558</v>
      </c>
      <c r="I715" s="575">
        <f>J715+I862</f>
        <v>1459</v>
      </c>
      <c r="J715" s="576">
        <v>1450</v>
      </c>
      <c r="K715" s="575">
        <f>L715+K862</f>
        <v>2312</v>
      </c>
      <c r="L715" s="575">
        <f>M715+L862</f>
        <v>2232</v>
      </c>
      <c r="M715" s="575">
        <f>N715+M862</f>
        <v>2156</v>
      </c>
      <c r="N715" s="576">
        <v>2079</v>
      </c>
      <c r="O715" s="575">
        <f>P715+O862</f>
        <v>3216</v>
      </c>
      <c r="P715" s="575">
        <f>Q715+P862</f>
        <v>3072</v>
      </c>
      <c r="Q715" s="575">
        <f>R715+Q862</f>
        <v>2952</v>
      </c>
      <c r="R715" s="576">
        <v>2808</v>
      </c>
      <c r="S715" s="575">
        <f>T715+S862</f>
        <v>3612</v>
      </c>
      <c r="T715" s="575">
        <f>U715+T862</f>
        <v>3463</v>
      </c>
      <c r="U715" s="575">
        <f>V715+U862</f>
        <v>3306</v>
      </c>
      <c r="V715" s="576">
        <v>3169</v>
      </c>
      <c r="W715" s="575">
        <f>X715+W862</f>
        <v>4497</v>
      </c>
      <c r="X715" s="575">
        <f>Y715+X862</f>
        <v>4409</v>
      </c>
      <c r="Y715" s="575">
        <f>Z715+Y862</f>
        <v>4258</v>
      </c>
      <c r="Z715" s="576">
        <v>4133</v>
      </c>
      <c r="AA715" s="576">
        <v>2777</v>
      </c>
      <c r="AB715" s="575">
        <f>AA715-(AB$747/1000)</f>
        <v>2563</v>
      </c>
      <c r="AC715" s="575">
        <f t="shared" ref="AC715:BJ715" si="2825">AB715-(AC$747/1000)</f>
        <v>2273</v>
      </c>
      <c r="AD715" s="575">
        <f t="shared" si="2825"/>
        <v>2105.777006451613</v>
      </c>
      <c r="AE715" s="575">
        <f t="shared" si="2825"/>
        <v>1854.9425161290324</v>
      </c>
      <c r="AF715" s="575">
        <f t="shared" si="2825"/>
        <v>1604.1080258064517</v>
      </c>
      <c r="AG715" s="575">
        <f t="shared" si="2825"/>
        <v>1353.273535483871</v>
      </c>
      <c r="AH715" s="575">
        <f t="shared" si="2825"/>
        <v>1102.4390451612903</v>
      </c>
      <c r="AI715" s="575">
        <f t="shared" si="2825"/>
        <v>851.60455483870965</v>
      </c>
      <c r="AJ715" s="575">
        <f>AI715-(AJ$747/1000)</f>
        <v>600.77006451612897</v>
      </c>
      <c r="AK715" s="575">
        <f t="shared" si="2825"/>
        <v>349.93557419354835</v>
      </c>
      <c r="AL715" s="575">
        <f t="shared" si="2825"/>
        <v>99.101083870967727</v>
      </c>
      <c r="AM715" s="575">
        <f t="shared" si="2825"/>
        <v>-151.73340645161289</v>
      </c>
      <c r="AN715" s="575">
        <f t="shared" si="2825"/>
        <v>-402.56789677419351</v>
      </c>
      <c r="AO715" s="575">
        <f t="shared" si="2825"/>
        <v>-653.40238709677419</v>
      </c>
      <c r="AP715" s="575">
        <f t="shared" si="2825"/>
        <v>-904.23687741935487</v>
      </c>
      <c r="AQ715" s="575">
        <f t="shared" si="2825"/>
        <v>-1155.0713677419355</v>
      </c>
      <c r="AR715" s="575">
        <f t="shared" si="2825"/>
        <v>-1405.9058580645162</v>
      </c>
      <c r="AS715" s="575">
        <f t="shared" si="2825"/>
        <v>-1656.7403483870969</v>
      </c>
      <c r="AT715" s="575">
        <f t="shared" si="2825"/>
        <v>-1907.5748387096776</v>
      </c>
      <c r="AU715" s="575">
        <f t="shared" si="2825"/>
        <v>-2158.409329032258</v>
      </c>
      <c r="AV715" s="575">
        <f t="shared" si="2825"/>
        <v>-2409.2438193548387</v>
      </c>
      <c r="AW715" s="575">
        <f t="shared" si="2825"/>
        <v>-2660.0783096774194</v>
      </c>
      <c r="AX715" s="575">
        <f t="shared" si="2825"/>
        <v>-2910.9128000000001</v>
      </c>
      <c r="AY715" s="575">
        <f t="shared" si="2825"/>
        <v>-3161.7472903225807</v>
      </c>
      <c r="AZ715" s="575">
        <f t="shared" si="2825"/>
        <v>-3412.5817806451614</v>
      </c>
      <c r="BA715" s="575">
        <f t="shared" si="2825"/>
        <v>-3663.4162709677421</v>
      </c>
      <c r="BB715" s="575">
        <f t="shared" si="2825"/>
        <v>-3914.2507612903228</v>
      </c>
      <c r="BC715" s="575">
        <f t="shared" si="2825"/>
        <v>-4165.0852516129034</v>
      </c>
      <c r="BD715" s="575">
        <f t="shared" si="2825"/>
        <v>-4415.9197419354841</v>
      </c>
      <c r="BE715" s="575">
        <f t="shared" si="2825"/>
        <v>-4666.7542322580648</v>
      </c>
      <c r="BF715" s="575">
        <f t="shared" si="2825"/>
        <v>-4917.5887225806455</v>
      </c>
      <c r="BG715" s="575">
        <f t="shared" si="2825"/>
        <v>-5168.4232129032262</v>
      </c>
      <c r="BH715" s="575">
        <f t="shared" si="2825"/>
        <v>-5419.2577032258068</v>
      </c>
      <c r="BI715" s="575">
        <f t="shared" si="2825"/>
        <v>-5670.0921935483875</v>
      </c>
      <c r="BJ715" s="575">
        <f t="shared" si="2825"/>
        <v>-5920.9266838709682</v>
      </c>
    </row>
    <row r="716" spans="1:82" s="5" customFormat="1" x14ac:dyDescent="0.35">
      <c r="A716" s="5" t="s">
        <v>230</v>
      </c>
      <c r="B716" s="69" t="s">
        <v>227</v>
      </c>
      <c r="C716" s="577">
        <f t="shared" ref="C716:D716" si="2826">$F$716</f>
        <v>11.1</v>
      </c>
      <c r="D716" s="577">
        <f t="shared" si="2826"/>
        <v>11.1</v>
      </c>
      <c r="E716" s="577">
        <f>$F$716</f>
        <v>11.1</v>
      </c>
      <c r="F716" s="578">
        <v>11.1</v>
      </c>
      <c r="G716" s="577">
        <f>$J$716</f>
        <v>11.8</v>
      </c>
      <c r="H716" s="577">
        <f>$J$716</f>
        <v>11.8</v>
      </c>
      <c r="I716" s="577">
        <f>$J$716</f>
        <v>11.8</v>
      </c>
      <c r="J716" s="578">
        <v>11.8</v>
      </c>
      <c r="K716" s="577">
        <f t="shared" ref="K716:L716" si="2827">$N$716</f>
        <v>13.7</v>
      </c>
      <c r="L716" s="577">
        <f t="shared" si="2827"/>
        <v>13.7</v>
      </c>
      <c r="M716" s="577">
        <f>$N$716</f>
        <v>13.7</v>
      </c>
      <c r="N716" s="578">
        <v>13.7</v>
      </c>
      <c r="O716" s="577">
        <f t="shared" ref="O716:P716" si="2828">$R$716</f>
        <v>11.9</v>
      </c>
      <c r="P716" s="577">
        <f t="shared" si="2828"/>
        <v>11.9</v>
      </c>
      <c r="Q716" s="577">
        <f>$R$716</f>
        <v>11.9</v>
      </c>
      <c r="R716" s="578">
        <v>11.9</v>
      </c>
      <c r="S716" s="577">
        <f t="shared" ref="S716:T716" si="2829">$V$716</f>
        <v>10.8</v>
      </c>
      <c r="T716" s="577">
        <f t="shared" si="2829"/>
        <v>10.8</v>
      </c>
      <c r="U716" s="577">
        <f>$V$716</f>
        <v>10.8</v>
      </c>
      <c r="V716" s="578">
        <v>10.8</v>
      </c>
      <c r="W716" s="577">
        <f>$Z$716</f>
        <v>8.3000000000000007</v>
      </c>
      <c r="X716" s="577">
        <f>$Z$716</f>
        <v>8.3000000000000007</v>
      </c>
      <c r="Y716" s="577">
        <f>$Z$716</f>
        <v>8.3000000000000007</v>
      </c>
      <c r="Z716" s="578">
        <v>8.3000000000000007</v>
      </c>
      <c r="AA716" s="578">
        <v>12.6</v>
      </c>
      <c r="AB716" s="577">
        <f t="shared" ref="AB716:BJ716" si="2830">IF(AB715&gt;0,AB717/AB715*g_troz,0)</f>
        <v>13.357910599872158</v>
      </c>
      <c r="AC716" s="577">
        <f t="shared" si="2830"/>
        <v>14.727356951177093</v>
      </c>
      <c r="AD716" s="577">
        <f t="shared" si="2830"/>
        <v>15.65864441883298</v>
      </c>
      <c r="AE716" s="577">
        <f t="shared" si="2830"/>
        <v>17.370408850001947</v>
      </c>
      <c r="AF716" s="577">
        <f t="shared" si="2830"/>
        <v>19.617510741911726</v>
      </c>
      <c r="AG716" s="577">
        <f t="shared" si="2830"/>
        <v>22.697630708853264</v>
      </c>
      <c r="AH716" s="577">
        <f t="shared" si="2830"/>
        <v>27.179370702645627</v>
      </c>
      <c r="AI716" s="577">
        <f t="shared" si="2830"/>
        <v>34.301244455032432</v>
      </c>
      <c r="AJ716" s="577">
        <f t="shared" si="2830"/>
        <v>47.37019073427863</v>
      </c>
      <c r="AK716" s="577">
        <f t="shared" si="2830"/>
        <v>79.174828499379728</v>
      </c>
      <c r="AL716" s="577">
        <f t="shared" si="2830"/>
        <v>271.98073470853973</v>
      </c>
      <c r="AM716" s="577">
        <f t="shared" si="2830"/>
        <v>0</v>
      </c>
      <c r="AN716" s="577">
        <f t="shared" si="2830"/>
        <v>0</v>
      </c>
      <c r="AO716" s="577">
        <f t="shared" si="2830"/>
        <v>0</v>
      </c>
      <c r="AP716" s="577">
        <f t="shared" si="2830"/>
        <v>0</v>
      </c>
      <c r="AQ716" s="577">
        <f t="shared" si="2830"/>
        <v>0</v>
      </c>
      <c r="AR716" s="577">
        <f t="shared" si="2830"/>
        <v>0</v>
      </c>
      <c r="AS716" s="577">
        <f t="shared" si="2830"/>
        <v>0</v>
      </c>
      <c r="AT716" s="577">
        <f t="shared" si="2830"/>
        <v>0</v>
      </c>
      <c r="AU716" s="577">
        <f t="shared" si="2830"/>
        <v>0</v>
      </c>
      <c r="AV716" s="577">
        <f t="shared" si="2830"/>
        <v>0</v>
      </c>
      <c r="AW716" s="577">
        <f t="shared" si="2830"/>
        <v>0</v>
      </c>
      <c r="AX716" s="577">
        <f t="shared" si="2830"/>
        <v>0</v>
      </c>
      <c r="AY716" s="577">
        <f t="shared" si="2830"/>
        <v>0</v>
      </c>
      <c r="AZ716" s="577">
        <f t="shared" si="2830"/>
        <v>0</v>
      </c>
      <c r="BA716" s="577">
        <f t="shared" si="2830"/>
        <v>0</v>
      </c>
      <c r="BB716" s="577">
        <f t="shared" si="2830"/>
        <v>0</v>
      </c>
      <c r="BC716" s="577">
        <f t="shared" si="2830"/>
        <v>0</v>
      </c>
      <c r="BD716" s="577">
        <f t="shared" si="2830"/>
        <v>0</v>
      </c>
      <c r="BE716" s="577">
        <f t="shared" si="2830"/>
        <v>0</v>
      </c>
      <c r="BF716" s="577">
        <f t="shared" si="2830"/>
        <v>0</v>
      </c>
      <c r="BG716" s="577">
        <f t="shared" si="2830"/>
        <v>0</v>
      </c>
      <c r="BH716" s="577">
        <f t="shared" si="2830"/>
        <v>0</v>
      </c>
      <c r="BI716" s="577">
        <f t="shared" si="2830"/>
        <v>0</v>
      </c>
      <c r="BJ716" s="577">
        <f t="shared" si="2830"/>
        <v>0</v>
      </c>
    </row>
    <row r="717" spans="1:82" s="5" customFormat="1" x14ac:dyDescent="0.35">
      <c r="A717" s="5" t="s">
        <v>231</v>
      </c>
      <c r="B717" s="69" t="s">
        <v>228</v>
      </c>
      <c r="C717" s="575">
        <f>C715*C716/g_troz</f>
        <v>588.84092340442146</v>
      </c>
      <c r="D717" s="575">
        <f>D715*D716/g_troz</f>
        <v>574.92286521486233</v>
      </c>
      <c r="E717" s="575">
        <f>E715*E716/g_troz</f>
        <v>566.00103304206812</v>
      </c>
      <c r="F717" s="576">
        <v>520</v>
      </c>
      <c r="G717" s="575">
        <f>G715*G716/g_troz</f>
        <v>635.83888473844195</v>
      </c>
      <c r="H717" s="575">
        <f>H715*H716/g_troz</f>
        <v>591.07218521628431</v>
      </c>
      <c r="I717" s="575">
        <f>I715*I716/g_troz</f>
        <v>553.51368307481312</v>
      </c>
      <c r="J717" s="576">
        <v>549</v>
      </c>
      <c r="K717" s="575">
        <f>K715*K716/g_troz</f>
        <v>1018.3556071133501</v>
      </c>
      <c r="L717" s="575">
        <f>L715*L716/g_troz</f>
        <v>983.11838887413376</v>
      </c>
      <c r="M717" s="575">
        <f>M715*M716/g_troz</f>
        <v>949.64303154687832</v>
      </c>
      <c r="N717" s="576">
        <v>915</v>
      </c>
      <c r="O717" s="575">
        <f>O715*O716/g_troz</f>
        <v>1230.4219314800202</v>
      </c>
      <c r="P717" s="575">
        <f>P715*P716/g_troz</f>
        <v>1175.3284121600195</v>
      </c>
      <c r="Q717" s="575">
        <f>Q715*Q716/g_troz</f>
        <v>1129.4171460600187</v>
      </c>
      <c r="R717" s="576">
        <v>1078</v>
      </c>
      <c r="S717" s="575">
        <f>S715*S716/g_troz</f>
        <v>1254.1877633435504</v>
      </c>
      <c r="T717" s="575">
        <f>T715*T716/g_troz</f>
        <v>1202.450781965314</v>
      </c>
      <c r="U717" s="575">
        <f>U715*U716/g_troz</f>
        <v>1147.9359760835484</v>
      </c>
      <c r="V717" s="576">
        <v>1101</v>
      </c>
      <c r="W717" s="575">
        <f>W715*W716/g_troz</f>
        <v>1200.0298307486964</v>
      </c>
      <c r="X717" s="575">
        <f>X715*X716/g_troz</f>
        <v>1176.5469254549705</v>
      </c>
      <c r="Y717" s="575">
        <f>Y715*Y716/g_troz</f>
        <v>1136.2523947805089</v>
      </c>
      <c r="Z717" s="576">
        <v>1108</v>
      </c>
      <c r="AA717" s="576">
        <v>1122</v>
      </c>
      <c r="AB717" s="575">
        <f>AA717-(AB$754/1000/AB$753)</f>
        <v>1100.7234042553191</v>
      </c>
      <c r="AC717" s="575">
        <f t="shared" ref="AC717:BJ717" si="2831">AB717-(AC$754/1000/AC$753)</f>
        <v>1076.2553191489362</v>
      </c>
      <c r="AD717" s="575">
        <f t="shared" si="2831"/>
        <v>1060.1262868908716</v>
      </c>
      <c r="AE717" s="575">
        <f t="shared" si="2831"/>
        <v>1035.9327385037748</v>
      </c>
      <c r="AF717" s="575">
        <f t="shared" si="2831"/>
        <v>1011.7391901166779</v>
      </c>
      <c r="AG717" s="575">
        <f t="shared" si="2831"/>
        <v>987.54564172958112</v>
      </c>
      <c r="AH717" s="575">
        <f t="shared" si="2831"/>
        <v>963.3520933424843</v>
      </c>
      <c r="AI717" s="575">
        <f t="shared" si="2831"/>
        <v>939.15854495538747</v>
      </c>
      <c r="AJ717" s="575">
        <f>AI717-(AJ$754/1000/AJ$753)</f>
        <v>914.96499656829064</v>
      </c>
      <c r="AK717" s="575">
        <f t="shared" si="2831"/>
        <v>890.77144818119382</v>
      </c>
      <c r="AL717" s="575">
        <f t="shared" si="2831"/>
        <v>866.57789979409699</v>
      </c>
      <c r="AM717" s="575">
        <f t="shared" si="2831"/>
        <v>842.38435140700017</v>
      </c>
      <c r="AN717" s="575">
        <f t="shared" si="2831"/>
        <v>818.19080301990334</v>
      </c>
      <c r="AO717" s="575">
        <f t="shared" si="2831"/>
        <v>793.99725463280652</v>
      </c>
      <c r="AP717" s="575">
        <f t="shared" si="2831"/>
        <v>769.80370624570969</v>
      </c>
      <c r="AQ717" s="575">
        <f t="shared" si="2831"/>
        <v>745.61015785861287</v>
      </c>
      <c r="AR717" s="575">
        <f t="shared" si="2831"/>
        <v>721.41660947151604</v>
      </c>
      <c r="AS717" s="575">
        <f t="shared" si="2831"/>
        <v>697.22306108441921</v>
      </c>
      <c r="AT717" s="575">
        <f t="shared" si="2831"/>
        <v>673.02951269732239</v>
      </c>
      <c r="AU717" s="575">
        <f t="shared" si="2831"/>
        <v>648.83596431022556</v>
      </c>
      <c r="AV717" s="575">
        <f t="shared" si="2831"/>
        <v>624.64241592312874</v>
      </c>
      <c r="AW717" s="575">
        <f t="shared" si="2831"/>
        <v>600.44886753603191</v>
      </c>
      <c r="AX717" s="575">
        <f t="shared" si="2831"/>
        <v>576.25531914893509</v>
      </c>
      <c r="AY717" s="575">
        <f t="shared" si="2831"/>
        <v>552.06177076183826</v>
      </c>
      <c r="AZ717" s="575">
        <f t="shared" si="2831"/>
        <v>527.86822237474144</v>
      </c>
      <c r="BA717" s="575">
        <f t="shared" si="2831"/>
        <v>503.67467398764467</v>
      </c>
      <c r="BB717" s="575">
        <f t="shared" si="2831"/>
        <v>479.4811256005479</v>
      </c>
      <c r="BC717" s="575">
        <f t="shared" si="2831"/>
        <v>455.28757721345113</v>
      </c>
      <c r="BD717" s="575">
        <f t="shared" si="2831"/>
        <v>431.09402882635436</v>
      </c>
      <c r="BE717" s="575">
        <f t="shared" si="2831"/>
        <v>406.90048043925759</v>
      </c>
      <c r="BF717" s="575">
        <f t="shared" si="2831"/>
        <v>382.70693205216082</v>
      </c>
      <c r="BG717" s="575">
        <f t="shared" si="2831"/>
        <v>358.51338366506405</v>
      </c>
      <c r="BH717" s="575">
        <f t="shared" si="2831"/>
        <v>334.31983527796729</v>
      </c>
      <c r="BI717" s="575">
        <f t="shared" si="2831"/>
        <v>310.12628689087052</v>
      </c>
      <c r="BJ717" s="575">
        <f t="shared" si="2831"/>
        <v>285.93273850377375</v>
      </c>
    </row>
    <row r="718" spans="1:82" s="5" customFormat="1" x14ac:dyDescent="0.35">
      <c r="B718" s="69"/>
      <c r="C718" s="318"/>
      <c r="D718" s="318"/>
      <c r="E718" s="318"/>
      <c r="F718" s="324"/>
      <c r="G718" s="318"/>
      <c r="H718" s="318"/>
      <c r="I718" s="318"/>
      <c r="J718" s="324"/>
      <c r="K718" s="318"/>
      <c r="L718" s="318"/>
      <c r="M718" s="318"/>
      <c r="N718" s="324"/>
      <c r="O718" s="318"/>
      <c r="P718" s="318"/>
      <c r="Q718" s="318"/>
      <c r="R718" s="324"/>
      <c r="S718" s="318"/>
      <c r="T718" s="318"/>
      <c r="U718" s="318"/>
      <c r="V718" s="324"/>
      <c r="W718" s="318"/>
      <c r="X718" s="318"/>
      <c r="Y718" s="318"/>
      <c r="Z718" s="324"/>
      <c r="AA718" s="570"/>
      <c r="AB718" s="297"/>
      <c r="AC718" s="297"/>
      <c r="AD718" s="297"/>
      <c r="AE718" s="297"/>
      <c r="AF718" s="297"/>
      <c r="AG718" s="297"/>
      <c r="AH718" s="297"/>
      <c r="AI718" s="297"/>
      <c r="AJ718" s="297"/>
      <c r="AK718" s="297"/>
      <c r="AL718" s="297"/>
      <c r="AM718" s="297"/>
      <c r="AN718" s="297"/>
      <c r="AO718" s="297"/>
      <c r="AP718" s="297"/>
      <c r="AQ718" s="297"/>
      <c r="AR718" s="297"/>
      <c r="AS718" s="297"/>
      <c r="AT718" s="297"/>
      <c r="AU718" s="297"/>
      <c r="AV718" s="297"/>
      <c r="AW718" s="297"/>
      <c r="AX718" s="297"/>
      <c r="AY718" s="297"/>
      <c r="AZ718" s="297"/>
      <c r="BA718" s="297"/>
      <c r="BB718" s="297"/>
      <c r="BC718" s="297"/>
      <c r="BD718" s="297"/>
      <c r="BE718" s="297"/>
      <c r="BF718" s="297"/>
      <c r="BG718" s="297"/>
      <c r="BH718" s="297"/>
      <c r="BI718" s="297"/>
      <c r="BJ718" s="297"/>
    </row>
    <row r="719" spans="1:82" s="5" customFormat="1" x14ac:dyDescent="0.35">
      <c r="B719" s="70" t="s">
        <v>244</v>
      </c>
      <c r="C719" s="318"/>
      <c r="D719" s="318"/>
      <c r="E719" s="318"/>
      <c r="F719" s="324"/>
      <c r="G719" s="318"/>
      <c r="H719" s="318"/>
      <c r="I719" s="318"/>
      <c r="J719" s="324"/>
      <c r="K719" s="318"/>
      <c r="L719" s="318"/>
      <c r="M719" s="318"/>
      <c r="N719" s="324"/>
      <c r="O719" s="318"/>
      <c r="P719" s="318"/>
      <c r="Q719" s="318"/>
      <c r="R719" s="324"/>
      <c r="S719" s="318"/>
      <c r="T719" s="318"/>
      <c r="U719" s="318"/>
      <c r="V719" s="324"/>
      <c r="W719" s="318"/>
      <c r="X719" s="318"/>
      <c r="Y719" s="318"/>
      <c r="Z719" s="324"/>
      <c r="AA719" s="570"/>
      <c r="AB719" s="297"/>
      <c r="AC719" s="297"/>
      <c r="AD719" s="297"/>
      <c r="AE719" s="297"/>
      <c r="AF719" s="297"/>
      <c r="AG719" s="297"/>
      <c r="AH719" s="297"/>
      <c r="AI719" s="297"/>
      <c r="AJ719" s="297"/>
      <c r="AK719" s="297"/>
      <c r="AL719" s="297"/>
      <c r="AM719" s="297"/>
      <c r="AN719" s="297"/>
      <c r="AO719" s="297"/>
      <c r="AP719" s="297"/>
      <c r="AQ719" s="297"/>
      <c r="AR719" s="297"/>
      <c r="AS719" s="297"/>
      <c r="AT719" s="297"/>
      <c r="AU719" s="297"/>
      <c r="AV719" s="297"/>
      <c r="AW719" s="297"/>
      <c r="AX719" s="297"/>
      <c r="AY719" s="297"/>
      <c r="AZ719" s="297"/>
      <c r="BA719" s="297"/>
      <c r="BB719" s="297"/>
      <c r="BC719" s="297"/>
      <c r="BD719" s="297"/>
      <c r="BE719" s="297"/>
      <c r="BF719" s="297"/>
      <c r="BG719" s="297"/>
      <c r="BH719" s="297"/>
      <c r="BI719" s="297"/>
      <c r="BJ719" s="297"/>
    </row>
    <row r="720" spans="1:82" s="5" customFormat="1" x14ac:dyDescent="0.35">
      <c r="A720" s="5" t="s">
        <v>229</v>
      </c>
      <c r="B720" s="69" t="s">
        <v>243</v>
      </c>
      <c r="C720" s="575">
        <f>D720+C862</f>
        <v>394</v>
      </c>
      <c r="D720" s="575">
        <f>E720+D862</f>
        <v>355</v>
      </c>
      <c r="E720" s="575">
        <f>F720+E862</f>
        <v>330</v>
      </c>
      <c r="F720" s="576">
        <v>199</v>
      </c>
      <c r="G720" s="575">
        <f>H720+G862</f>
        <v>692</v>
      </c>
      <c r="H720" s="575">
        <f>I720+H862</f>
        <v>574</v>
      </c>
      <c r="I720" s="575">
        <f>J720+I862</f>
        <v>475</v>
      </c>
      <c r="J720" s="576">
        <v>466</v>
      </c>
      <c r="K720" s="575">
        <f>L720+K862</f>
        <v>885</v>
      </c>
      <c r="L720" s="575">
        <f>M720+L862</f>
        <v>805</v>
      </c>
      <c r="M720" s="575">
        <f>N720+M862</f>
        <v>729</v>
      </c>
      <c r="N720" s="576">
        <v>652</v>
      </c>
      <c r="O720" s="575">
        <f>P720+O862</f>
        <v>1196</v>
      </c>
      <c r="P720" s="575">
        <f>Q720+P862</f>
        <v>1052</v>
      </c>
      <c r="Q720" s="575">
        <f>R720+Q862</f>
        <v>932</v>
      </c>
      <c r="R720" s="576">
        <v>788</v>
      </c>
      <c r="S720" s="575">
        <f>T720+S862</f>
        <v>1450</v>
      </c>
      <c r="T720" s="575">
        <f>U720+T862</f>
        <v>1301</v>
      </c>
      <c r="U720" s="575">
        <f>V720+U862</f>
        <v>1144</v>
      </c>
      <c r="V720" s="576">
        <v>1007</v>
      </c>
      <c r="W720" s="575">
        <f>X720+W862</f>
        <v>1289</v>
      </c>
      <c r="X720" s="575">
        <f>Y720+X862</f>
        <v>1201</v>
      </c>
      <c r="Y720" s="575">
        <f>Z720+Y862</f>
        <v>1050</v>
      </c>
      <c r="Z720" s="576">
        <v>925</v>
      </c>
      <c r="AA720" s="576">
        <v>941</v>
      </c>
      <c r="AB720" s="575">
        <f>AA720-(AB$747/1000)</f>
        <v>727</v>
      </c>
      <c r="AC720" s="575">
        <f t="shared" ref="AC720:BJ720" si="2832">AB720-(AC$747/1000)</f>
        <v>437</v>
      </c>
      <c r="AD720" s="575">
        <f t="shared" si="2832"/>
        <v>269.77700645161292</v>
      </c>
      <c r="AE720" s="575">
        <f t="shared" si="2832"/>
        <v>18.942516129032299</v>
      </c>
      <c r="AF720" s="575">
        <f t="shared" si="2832"/>
        <v>-231.89197419354832</v>
      </c>
      <c r="AG720" s="575">
        <f t="shared" si="2832"/>
        <v>-482.72646451612894</v>
      </c>
      <c r="AH720" s="575">
        <f t="shared" si="2832"/>
        <v>-733.56095483870956</v>
      </c>
      <c r="AI720" s="575">
        <f t="shared" si="2832"/>
        <v>-984.39544516129013</v>
      </c>
      <c r="AJ720" s="575">
        <f t="shared" si="2832"/>
        <v>-1235.2299354838708</v>
      </c>
      <c r="AK720" s="575">
        <f t="shared" si="2832"/>
        <v>-1486.0644258064515</v>
      </c>
      <c r="AL720" s="575">
        <f t="shared" si="2832"/>
        <v>-1736.8989161290322</v>
      </c>
      <c r="AM720" s="575">
        <f t="shared" si="2832"/>
        <v>-1987.7334064516128</v>
      </c>
      <c r="AN720" s="575">
        <f t="shared" si="2832"/>
        <v>-2238.5678967741933</v>
      </c>
      <c r="AO720" s="575">
        <f t="shared" si="2832"/>
        <v>-2489.402387096774</v>
      </c>
      <c r="AP720" s="575">
        <f t="shared" si="2832"/>
        <v>-2740.2368774193546</v>
      </c>
      <c r="AQ720" s="575">
        <f t="shared" si="2832"/>
        <v>-2991.0713677419353</v>
      </c>
      <c r="AR720" s="575">
        <f t="shared" si="2832"/>
        <v>-3241.905858064516</v>
      </c>
      <c r="AS720" s="575">
        <f t="shared" si="2832"/>
        <v>-3492.7403483870967</v>
      </c>
      <c r="AT720" s="575">
        <f t="shared" si="2832"/>
        <v>-3743.5748387096774</v>
      </c>
      <c r="AU720" s="575">
        <f t="shared" si="2832"/>
        <v>-3994.409329032258</v>
      </c>
      <c r="AV720" s="575">
        <f t="shared" si="2832"/>
        <v>-4245.2438193548387</v>
      </c>
      <c r="AW720" s="575">
        <f t="shared" si="2832"/>
        <v>-4496.0783096774194</v>
      </c>
      <c r="AX720" s="575">
        <f t="shared" si="2832"/>
        <v>-4746.9128000000001</v>
      </c>
      <c r="AY720" s="575">
        <f t="shared" si="2832"/>
        <v>-4997.7472903225807</v>
      </c>
      <c r="AZ720" s="575">
        <f t="shared" si="2832"/>
        <v>-5248.5817806451614</v>
      </c>
      <c r="BA720" s="575">
        <f t="shared" si="2832"/>
        <v>-5499.4162709677421</v>
      </c>
      <c r="BB720" s="575">
        <f t="shared" si="2832"/>
        <v>-5750.2507612903228</v>
      </c>
      <c r="BC720" s="575">
        <f t="shared" si="2832"/>
        <v>-6001.0852516129034</v>
      </c>
      <c r="BD720" s="575">
        <f t="shared" si="2832"/>
        <v>-6251.9197419354841</v>
      </c>
      <c r="BE720" s="575">
        <f t="shared" si="2832"/>
        <v>-6502.7542322580648</v>
      </c>
      <c r="BF720" s="575">
        <f t="shared" si="2832"/>
        <v>-6753.5887225806455</v>
      </c>
      <c r="BG720" s="575">
        <f t="shared" si="2832"/>
        <v>-7004.4232129032262</v>
      </c>
      <c r="BH720" s="575">
        <f t="shared" si="2832"/>
        <v>-7255.2577032258068</v>
      </c>
      <c r="BI720" s="575">
        <f t="shared" si="2832"/>
        <v>-7506.0921935483875</v>
      </c>
      <c r="BJ720" s="575">
        <f t="shared" si="2832"/>
        <v>-7756.9266838709682</v>
      </c>
    </row>
    <row r="721" spans="1:62" s="5" customFormat="1" x14ac:dyDescent="0.35">
      <c r="A721" s="5" t="s">
        <v>230</v>
      </c>
      <c r="B721" s="69" t="s">
        <v>227</v>
      </c>
      <c r="C721" s="577">
        <f t="shared" ref="C721:D721" si="2833">D721</f>
        <v>11.7</v>
      </c>
      <c r="D721" s="577">
        <f t="shared" si="2833"/>
        <v>11.7</v>
      </c>
      <c r="E721" s="577">
        <f>F721</f>
        <v>11.7</v>
      </c>
      <c r="F721" s="578">
        <v>11.7</v>
      </c>
      <c r="G721" s="577">
        <f>H721</f>
        <v>12.7</v>
      </c>
      <c r="H721" s="577">
        <f>I721</f>
        <v>12.7</v>
      </c>
      <c r="I721" s="577">
        <f>J721</f>
        <v>12.7</v>
      </c>
      <c r="J721" s="578">
        <v>12.7</v>
      </c>
      <c r="K721" s="577">
        <f t="shared" ref="K721:L721" si="2834">L721</f>
        <v>12.9</v>
      </c>
      <c r="L721" s="577">
        <f t="shared" si="2834"/>
        <v>12.9</v>
      </c>
      <c r="M721" s="577">
        <f>N721</f>
        <v>12.9</v>
      </c>
      <c r="N721" s="578">
        <v>12.9</v>
      </c>
      <c r="O721" s="577">
        <f t="shared" ref="O721:P721" si="2835">P721</f>
        <v>13.2</v>
      </c>
      <c r="P721" s="577">
        <f t="shared" si="2835"/>
        <v>13.2</v>
      </c>
      <c r="Q721" s="577">
        <f>R721</f>
        <v>13.2</v>
      </c>
      <c r="R721" s="578">
        <v>13.2</v>
      </c>
      <c r="S721" s="577">
        <f t="shared" ref="S721:T721" si="2836">T721</f>
        <v>11.9</v>
      </c>
      <c r="T721" s="577">
        <f t="shared" si="2836"/>
        <v>11.9</v>
      </c>
      <c r="U721" s="577">
        <f>V721</f>
        <v>11.9</v>
      </c>
      <c r="V721" s="578">
        <v>11.9</v>
      </c>
      <c r="W721" s="577">
        <f>X721</f>
        <v>12.1</v>
      </c>
      <c r="X721" s="577">
        <f>Y721</f>
        <v>12.1</v>
      </c>
      <c r="Y721" s="577">
        <f>Z721</f>
        <v>12.1</v>
      </c>
      <c r="Z721" s="578">
        <v>12.1</v>
      </c>
      <c r="AA721" s="578">
        <v>13.3</v>
      </c>
      <c r="AB721" s="577">
        <f t="shared" ref="AB721:BJ721" si="2837">IF(AB720&gt;0,AB722/AB720*g_troz,0)</f>
        <v>16.288612890608448</v>
      </c>
      <c r="AC721" s="577">
        <f t="shared" si="2837"/>
        <v>25.356473807838746</v>
      </c>
      <c r="AD721" s="577">
        <f t="shared" si="2837"/>
        <v>39.214276311120067</v>
      </c>
      <c r="AE721" s="577">
        <f t="shared" si="2837"/>
        <v>518.75931029837443</v>
      </c>
      <c r="AF721" s="577">
        <f t="shared" si="2837"/>
        <v>0</v>
      </c>
      <c r="AG721" s="577">
        <f t="shared" si="2837"/>
        <v>0</v>
      </c>
      <c r="AH721" s="577">
        <f t="shared" si="2837"/>
        <v>0</v>
      </c>
      <c r="AI721" s="577">
        <f t="shared" si="2837"/>
        <v>0</v>
      </c>
      <c r="AJ721" s="577">
        <f t="shared" si="2837"/>
        <v>0</v>
      </c>
      <c r="AK721" s="577">
        <f t="shared" si="2837"/>
        <v>0</v>
      </c>
      <c r="AL721" s="577">
        <f t="shared" si="2837"/>
        <v>0</v>
      </c>
      <c r="AM721" s="577">
        <f t="shared" si="2837"/>
        <v>0</v>
      </c>
      <c r="AN721" s="577">
        <f t="shared" si="2837"/>
        <v>0</v>
      </c>
      <c r="AO721" s="577">
        <f t="shared" si="2837"/>
        <v>0</v>
      </c>
      <c r="AP721" s="577">
        <f t="shared" si="2837"/>
        <v>0</v>
      </c>
      <c r="AQ721" s="577">
        <f t="shared" si="2837"/>
        <v>0</v>
      </c>
      <c r="AR721" s="577">
        <f t="shared" si="2837"/>
        <v>0</v>
      </c>
      <c r="AS721" s="577">
        <f t="shared" si="2837"/>
        <v>0</v>
      </c>
      <c r="AT721" s="577">
        <f t="shared" si="2837"/>
        <v>0</v>
      </c>
      <c r="AU721" s="577">
        <f t="shared" si="2837"/>
        <v>0</v>
      </c>
      <c r="AV721" s="577">
        <f t="shared" si="2837"/>
        <v>0</v>
      </c>
      <c r="AW721" s="577">
        <f t="shared" si="2837"/>
        <v>0</v>
      </c>
      <c r="AX721" s="577">
        <f t="shared" si="2837"/>
        <v>0</v>
      </c>
      <c r="AY721" s="577">
        <f t="shared" si="2837"/>
        <v>0</v>
      </c>
      <c r="AZ721" s="577">
        <f t="shared" si="2837"/>
        <v>0</v>
      </c>
      <c r="BA721" s="577">
        <f t="shared" si="2837"/>
        <v>0</v>
      </c>
      <c r="BB721" s="577">
        <f t="shared" si="2837"/>
        <v>0</v>
      </c>
      <c r="BC721" s="577">
        <f t="shared" si="2837"/>
        <v>0</v>
      </c>
      <c r="BD721" s="577">
        <f t="shared" si="2837"/>
        <v>0</v>
      </c>
      <c r="BE721" s="577">
        <f t="shared" si="2837"/>
        <v>0</v>
      </c>
      <c r="BF721" s="577">
        <f t="shared" si="2837"/>
        <v>0</v>
      </c>
      <c r="BG721" s="577">
        <f t="shared" si="2837"/>
        <v>0</v>
      </c>
      <c r="BH721" s="577">
        <f t="shared" si="2837"/>
        <v>0</v>
      </c>
      <c r="BI721" s="577">
        <f t="shared" si="2837"/>
        <v>0</v>
      </c>
      <c r="BJ721" s="577">
        <f t="shared" si="2837"/>
        <v>0</v>
      </c>
    </row>
    <row r="722" spans="1:62" s="5" customFormat="1" x14ac:dyDescent="0.35">
      <c r="A722" s="5" t="s">
        <v>231</v>
      </c>
      <c r="B722" s="69" t="s">
        <v>228</v>
      </c>
      <c r="C722" s="575">
        <f>C720*C721/g_troz</f>
        <v>148.20851153206124</v>
      </c>
      <c r="D722" s="575">
        <f>D720*D721/g_troz</f>
        <v>133.53812587279631</v>
      </c>
      <c r="E722" s="575">
        <f>E720*E721/g_troz</f>
        <v>124.13403250147262</v>
      </c>
      <c r="F722" s="576">
        <v>75</v>
      </c>
      <c r="G722" s="575">
        <f>G720*G721/g_troz</f>
        <v>282.55362114373014</v>
      </c>
      <c r="H722" s="575">
        <f>H720*H721/g_troz</f>
        <v>234.37251233598423</v>
      </c>
      <c r="I722" s="575">
        <f>I720*I721/g_troz</f>
        <v>193.94937867524828</v>
      </c>
      <c r="J722" s="576">
        <v>190</v>
      </c>
      <c r="K722" s="575">
        <f>K720*K721/g_troz</f>
        <v>367.04899820074132</v>
      </c>
      <c r="L722" s="575">
        <f>L720*L721/g_troz</f>
        <v>333.86942774191726</v>
      </c>
      <c r="M722" s="575">
        <f>M720*M721/g_troz</f>
        <v>302.3488358060344</v>
      </c>
      <c r="N722" s="576">
        <v>271</v>
      </c>
      <c r="O722" s="575">
        <f>O720*O721/g_troz</f>
        <v>507.57026622824361</v>
      </c>
      <c r="P722" s="575">
        <f>P720*P721/g_troz</f>
        <v>446.4581271505956</v>
      </c>
      <c r="Q722" s="575">
        <f>Q720*Q721/g_troz</f>
        <v>395.53134458588886</v>
      </c>
      <c r="R722" s="576">
        <v>335</v>
      </c>
      <c r="S722" s="575">
        <f>S720*S721/g_troz</f>
        <v>554.76113204167586</v>
      </c>
      <c r="T722" s="575">
        <f>T720*T721/g_troz</f>
        <v>497.75464330084151</v>
      </c>
      <c r="U722" s="575">
        <f>U720*U721/g_troz</f>
        <v>437.68740348667387</v>
      </c>
      <c r="V722" s="576">
        <v>385</v>
      </c>
      <c r="W722" s="575">
        <f>W720*W721/g_troz</f>
        <v>501.45197915623373</v>
      </c>
      <c r="X722" s="575">
        <f>X720*X721/g_troz</f>
        <v>467.21786420995869</v>
      </c>
      <c r="Y722" s="575">
        <f>Y720*Y721/g_troz</f>
        <v>408.4752351544185</v>
      </c>
      <c r="Z722" s="576">
        <v>359</v>
      </c>
      <c r="AA722" s="576">
        <v>402</v>
      </c>
      <c r="AB722" s="575">
        <f>AA722-(AB$754/1000/AB$753)</f>
        <v>380.72340425531917</v>
      </c>
      <c r="AC722" s="575">
        <f>AB722-(AC$754/1000/AC$753)</f>
        <v>356.25531914893617</v>
      </c>
      <c r="AD722" s="575">
        <f t="shared" ref="AD722:BJ722" si="2838">AC722-(AD$754/1000/AD$753)</f>
        <v>340.12628689087165</v>
      </c>
      <c r="AE722" s="575">
        <f t="shared" si="2838"/>
        <v>315.93273850377489</v>
      </c>
      <c r="AF722" s="575">
        <f t="shared" si="2838"/>
        <v>291.73919011667812</v>
      </c>
      <c r="AG722" s="575">
        <f t="shared" si="2838"/>
        <v>267.54564172958135</v>
      </c>
      <c r="AH722" s="575">
        <f t="shared" si="2838"/>
        <v>243.35209334248458</v>
      </c>
      <c r="AI722" s="575">
        <f t="shared" si="2838"/>
        <v>219.15854495538781</v>
      </c>
      <c r="AJ722" s="575">
        <f>AI722-(AJ$754/1000/AJ$753)</f>
        <v>194.96499656829104</v>
      </c>
      <c r="AK722" s="575">
        <f t="shared" si="2838"/>
        <v>170.77144818119427</v>
      </c>
      <c r="AL722" s="575">
        <f t="shared" si="2838"/>
        <v>146.5778997940975</v>
      </c>
      <c r="AM722" s="575">
        <f t="shared" si="2838"/>
        <v>122.38435140700074</v>
      </c>
      <c r="AN722" s="575">
        <f t="shared" si="2838"/>
        <v>98.190803019903967</v>
      </c>
      <c r="AO722" s="575">
        <f t="shared" si="2838"/>
        <v>73.997254632807199</v>
      </c>
      <c r="AP722" s="575">
        <f t="shared" si="2838"/>
        <v>49.80370624571043</v>
      </c>
      <c r="AQ722" s="575">
        <f t="shared" si="2838"/>
        <v>25.610157858613658</v>
      </c>
      <c r="AR722" s="575">
        <f t="shared" si="2838"/>
        <v>1.4166094715168853</v>
      </c>
      <c r="AS722" s="575">
        <f t="shared" si="2838"/>
        <v>-22.776938915579887</v>
      </c>
      <c r="AT722" s="575">
        <f t="shared" si="2838"/>
        <v>-46.970487302676659</v>
      </c>
      <c r="AU722" s="575">
        <f t="shared" si="2838"/>
        <v>-71.164035689773428</v>
      </c>
      <c r="AV722" s="575">
        <f t="shared" si="2838"/>
        <v>-95.357584076870197</v>
      </c>
      <c r="AW722" s="575">
        <f t="shared" si="2838"/>
        <v>-119.55113246396697</v>
      </c>
      <c r="AX722" s="575">
        <f t="shared" si="2838"/>
        <v>-143.74468085106375</v>
      </c>
      <c r="AY722" s="575">
        <f t="shared" si="2838"/>
        <v>-167.93822923816052</v>
      </c>
      <c r="AZ722" s="575">
        <f t="shared" si="2838"/>
        <v>-192.13177762525729</v>
      </c>
      <c r="BA722" s="575">
        <f t="shared" si="2838"/>
        <v>-216.32532601235405</v>
      </c>
      <c r="BB722" s="575">
        <f t="shared" si="2838"/>
        <v>-240.51887439945082</v>
      </c>
      <c r="BC722" s="575">
        <f t="shared" si="2838"/>
        <v>-264.71242278654762</v>
      </c>
      <c r="BD722" s="575">
        <f t="shared" si="2838"/>
        <v>-288.90597117364439</v>
      </c>
      <c r="BE722" s="575">
        <f t="shared" si="2838"/>
        <v>-313.09951956074116</v>
      </c>
      <c r="BF722" s="575">
        <f t="shared" si="2838"/>
        <v>-337.29306794783793</v>
      </c>
      <c r="BG722" s="575">
        <f t="shared" si="2838"/>
        <v>-361.48661633493469</v>
      </c>
      <c r="BH722" s="575">
        <f t="shared" si="2838"/>
        <v>-385.68016472203146</v>
      </c>
      <c r="BI722" s="575">
        <f t="shared" si="2838"/>
        <v>-409.87371310912823</v>
      </c>
      <c r="BJ722" s="575">
        <f t="shared" si="2838"/>
        <v>-434.067261496225</v>
      </c>
    </row>
    <row r="723" spans="1:62" s="5" customFormat="1" x14ac:dyDescent="0.35">
      <c r="B723" s="69"/>
      <c r="C723" s="319"/>
      <c r="D723" s="319"/>
      <c r="E723" s="319"/>
      <c r="F723" s="319"/>
      <c r="G723" s="319"/>
      <c r="H723" s="319"/>
      <c r="I723" s="319"/>
      <c r="J723" s="319"/>
      <c r="K723" s="319"/>
      <c r="L723" s="319"/>
      <c r="M723" s="319"/>
      <c r="N723" s="319"/>
      <c r="O723" s="319"/>
      <c r="P723" s="319"/>
      <c r="Q723" s="319"/>
      <c r="R723" s="319"/>
      <c r="S723" s="319"/>
      <c r="T723" s="319"/>
      <c r="U723" s="319"/>
      <c r="V723" s="319"/>
      <c r="W723" s="319"/>
      <c r="X723" s="319"/>
      <c r="Y723" s="319"/>
      <c r="Z723" s="319"/>
      <c r="AA723" s="297"/>
      <c r="AB723" s="297"/>
      <c r="AC723" s="297"/>
      <c r="AD723" s="297"/>
      <c r="AE723" s="297"/>
      <c r="AF723" s="297"/>
      <c r="AG723" s="297"/>
      <c r="AH723" s="297"/>
      <c r="AI723" s="297"/>
      <c r="AJ723" s="297"/>
      <c r="AK723" s="297"/>
      <c r="AL723" s="297"/>
      <c r="AM723" s="297"/>
      <c r="AN723" s="297"/>
      <c r="AO723" s="297"/>
      <c r="AP723" s="297"/>
      <c r="AQ723" s="297"/>
      <c r="AR723" s="297"/>
      <c r="AS723" s="297"/>
      <c r="AT723" s="297"/>
      <c r="AU723" s="297"/>
      <c r="AV723" s="297"/>
      <c r="AW723" s="297"/>
      <c r="AX723" s="297"/>
      <c r="AY723" s="297"/>
      <c r="AZ723" s="297"/>
      <c r="BA723" s="297"/>
      <c r="BB723" s="297"/>
      <c r="BC723" s="297"/>
      <c r="BD723" s="297"/>
      <c r="BE723" s="297"/>
      <c r="BF723" s="297"/>
      <c r="BG723" s="297"/>
      <c r="BH723" s="297"/>
      <c r="BI723" s="297"/>
      <c r="BJ723" s="297"/>
    </row>
    <row r="724" spans="1:62" s="5" customFormat="1" x14ac:dyDescent="0.35">
      <c r="B724" s="70" t="s">
        <v>353</v>
      </c>
      <c r="C724" s="318"/>
      <c r="D724" s="318"/>
      <c r="E724" s="318"/>
      <c r="F724" s="318"/>
      <c r="G724" s="318"/>
      <c r="H724" s="318"/>
      <c r="I724" s="318"/>
      <c r="J724" s="318"/>
      <c r="K724" s="318"/>
      <c r="L724" s="318"/>
      <c r="M724" s="318"/>
      <c r="N724" s="318"/>
      <c r="O724" s="318"/>
      <c r="P724" s="318"/>
      <c r="Q724" s="318"/>
      <c r="R724" s="318"/>
      <c r="S724" s="318"/>
      <c r="T724" s="318"/>
      <c r="U724" s="318"/>
      <c r="V724" s="318"/>
      <c r="W724" s="318"/>
      <c r="X724" s="318"/>
      <c r="Y724" s="318"/>
      <c r="Z724" s="318"/>
      <c r="AA724" s="297"/>
      <c r="AB724" s="297"/>
      <c r="AC724" s="297"/>
      <c r="AD724" s="297"/>
      <c r="AE724" s="297"/>
      <c r="AF724" s="297"/>
      <c r="AG724" s="297"/>
      <c r="AH724" s="297"/>
      <c r="AI724" s="297"/>
      <c r="AJ724" s="297"/>
      <c r="AK724" s="297"/>
      <c r="AL724" s="297"/>
      <c r="AM724" s="297"/>
      <c r="AN724" s="297"/>
      <c r="AO724" s="297"/>
      <c r="AP724" s="297"/>
      <c r="AQ724" s="297"/>
      <c r="AR724" s="297"/>
      <c r="AS724" s="297"/>
      <c r="AT724" s="297"/>
      <c r="AU724" s="297"/>
      <c r="AV724" s="297"/>
      <c r="AW724" s="297"/>
      <c r="AX724" s="297"/>
      <c r="AY724" s="297"/>
      <c r="AZ724" s="297"/>
      <c r="BA724" s="297"/>
      <c r="BB724" s="297"/>
      <c r="BC724" s="297"/>
      <c r="BD724" s="297"/>
      <c r="BE724" s="297"/>
      <c r="BF724" s="297"/>
      <c r="BG724" s="297"/>
      <c r="BH724" s="297"/>
      <c r="BI724" s="297"/>
      <c r="BJ724" s="297"/>
    </row>
    <row r="725" spans="1:62" s="5" customFormat="1" x14ac:dyDescent="0.35">
      <c r="A725" s="5" t="s">
        <v>229</v>
      </c>
      <c r="B725" s="69" t="s">
        <v>249</v>
      </c>
      <c r="C725" s="575">
        <f t="shared" ref="C725:Y725" si="2839">C720+C715</f>
        <v>2044</v>
      </c>
      <c r="D725" s="575">
        <f t="shared" si="2839"/>
        <v>1966</v>
      </c>
      <c r="E725" s="575">
        <f>E720+E715</f>
        <v>1916</v>
      </c>
      <c r="F725" s="575">
        <f>F720+F715</f>
        <v>1654</v>
      </c>
      <c r="G725" s="575">
        <f t="shared" si="2839"/>
        <v>2368</v>
      </c>
      <c r="H725" s="575">
        <f t="shared" si="2839"/>
        <v>2132</v>
      </c>
      <c r="I725" s="575">
        <f t="shared" si="2839"/>
        <v>1934</v>
      </c>
      <c r="J725" s="575">
        <f t="shared" si="2839"/>
        <v>1916</v>
      </c>
      <c r="K725" s="575">
        <f t="shared" si="2839"/>
        <v>3197</v>
      </c>
      <c r="L725" s="575">
        <f t="shared" si="2839"/>
        <v>3037</v>
      </c>
      <c r="M725" s="575">
        <f t="shared" si="2839"/>
        <v>2885</v>
      </c>
      <c r="N725" s="575">
        <f t="shared" si="2839"/>
        <v>2731</v>
      </c>
      <c r="O725" s="575">
        <f t="shared" si="2839"/>
        <v>4412</v>
      </c>
      <c r="P725" s="575">
        <f t="shared" si="2839"/>
        <v>4124</v>
      </c>
      <c r="Q725" s="575">
        <f t="shared" si="2839"/>
        <v>3884</v>
      </c>
      <c r="R725" s="575">
        <f t="shared" si="2839"/>
        <v>3596</v>
      </c>
      <c r="S725" s="575">
        <f t="shared" si="2839"/>
        <v>5062</v>
      </c>
      <c r="T725" s="575">
        <f t="shared" si="2839"/>
        <v>4764</v>
      </c>
      <c r="U725" s="575">
        <f t="shared" si="2839"/>
        <v>4450</v>
      </c>
      <c r="V725" s="575">
        <f t="shared" si="2839"/>
        <v>4176</v>
      </c>
      <c r="W725" s="575">
        <f t="shared" si="2839"/>
        <v>5786</v>
      </c>
      <c r="X725" s="575">
        <f t="shared" si="2839"/>
        <v>5610</v>
      </c>
      <c r="Y725" s="575">
        <f t="shared" si="2839"/>
        <v>5308</v>
      </c>
      <c r="Z725" s="575">
        <f>Z720+Z715</f>
        <v>5058</v>
      </c>
      <c r="AA725" s="575">
        <f>AA720+AA715</f>
        <v>3718</v>
      </c>
      <c r="AB725" s="575">
        <f t="shared" ref="AB725:BJ725" si="2840">AB720+AB715</f>
        <v>3290</v>
      </c>
      <c r="AC725" s="575">
        <f t="shared" si="2840"/>
        <v>2710</v>
      </c>
      <c r="AD725" s="575">
        <f t="shared" si="2840"/>
        <v>2375.5540129032261</v>
      </c>
      <c r="AE725" s="575">
        <f t="shared" si="2840"/>
        <v>1873.8850322580647</v>
      </c>
      <c r="AF725" s="575">
        <f t="shared" si="2840"/>
        <v>1372.2160516129034</v>
      </c>
      <c r="AG725" s="575">
        <f t="shared" si="2840"/>
        <v>870.547070967742</v>
      </c>
      <c r="AH725" s="575">
        <f t="shared" si="2840"/>
        <v>368.87809032258076</v>
      </c>
      <c r="AI725" s="575">
        <f t="shared" si="2840"/>
        <v>-132.79089032258048</v>
      </c>
      <c r="AJ725" s="575">
        <f t="shared" si="2840"/>
        <v>-634.45987096774184</v>
      </c>
      <c r="AK725" s="575">
        <f t="shared" si="2840"/>
        <v>-1136.1288516129032</v>
      </c>
      <c r="AL725" s="575">
        <f t="shared" si="2840"/>
        <v>-1637.7978322580643</v>
      </c>
      <c r="AM725" s="575">
        <f t="shared" si="2840"/>
        <v>-2139.4668129032257</v>
      </c>
      <c r="AN725" s="575">
        <f t="shared" si="2840"/>
        <v>-2641.1357935483866</v>
      </c>
      <c r="AO725" s="575">
        <f t="shared" si="2840"/>
        <v>-3142.8047741935479</v>
      </c>
      <c r="AP725" s="575">
        <f t="shared" si="2840"/>
        <v>-3644.4737548387093</v>
      </c>
      <c r="AQ725" s="575">
        <f t="shared" si="2840"/>
        <v>-4146.1427354838706</v>
      </c>
      <c r="AR725" s="575">
        <f t="shared" si="2840"/>
        <v>-4647.811716129032</v>
      </c>
      <c r="AS725" s="575">
        <f t="shared" si="2840"/>
        <v>-5149.4806967741933</v>
      </c>
      <c r="AT725" s="575">
        <f t="shared" si="2840"/>
        <v>-5651.1496774193547</v>
      </c>
      <c r="AU725" s="575">
        <f t="shared" si="2840"/>
        <v>-6152.8186580645161</v>
      </c>
      <c r="AV725" s="575">
        <f t="shared" si="2840"/>
        <v>-6654.4876387096774</v>
      </c>
      <c r="AW725" s="575">
        <f t="shared" si="2840"/>
        <v>-7156.1566193548388</v>
      </c>
      <c r="AX725" s="575">
        <f t="shared" si="2840"/>
        <v>-7657.8256000000001</v>
      </c>
      <c r="AY725" s="575">
        <f t="shared" si="2840"/>
        <v>-8159.4945806451615</v>
      </c>
      <c r="AZ725" s="575">
        <f t="shared" si="2840"/>
        <v>-8661.1635612903228</v>
      </c>
      <c r="BA725" s="575">
        <f t="shared" si="2840"/>
        <v>-9162.8325419354842</v>
      </c>
      <c r="BB725" s="575">
        <f t="shared" si="2840"/>
        <v>-9664.5015225806455</v>
      </c>
      <c r="BC725" s="575">
        <f t="shared" si="2840"/>
        <v>-10166.170503225807</v>
      </c>
      <c r="BD725" s="575">
        <f t="shared" si="2840"/>
        <v>-10667.839483870968</v>
      </c>
      <c r="BE725" s="575">
        <f t="shared" si="2840"/>
        <v>-11169.50846451613</v>
      </c>
      <c r="BF725" s="575">
        <f t="shared" si="2840"/>
        <v>-11671.177445161291</v>
      </c>
      <c r="BG725" s="575">
        <f t="shared" si="2840"/>
        <v>-12172.846425806452</v>
      </c>
      <c r="BH725" s="575">
        <f t="shared" si="2840"/>
        <v>-12674.515406451614</v>
      </c>
      <c r="BI725" s="575">
        <f t="shared" si="2840"/>
        <v>-13176.184387096775</v>
      </c>
      <c r="BJ725" s="575">
        <f t="shared" si="2840"/>
        <v>-13677.853367741936</v>
      </c>
    </row>
    <row r="726" spans="1:62" s="5" customFormat="1" x14ac:dyDescent="0.35">
      <c r="A726" s="5" t="s">
        <v>230</v>
      </c>
      <c r="B726" s="69" t="s">
        <v>227</v>
      </c>
      <c r="C726" s="577">
        <f t="shared" ref="C726:D726" si="2841">AVERAGE(C716,C721)</f>
        <v>11.399999999999999</v>
      </c>
      <c r="D726" s="577">
        <f t="shared" si="2841"/>
        <v>11.399999999999999</v>
      </c>
      <c r="E726" s="577">
        <f>AVERAGE(E716,E721)</f>
        <v>11.399999999999999</v>
      </c>
      <c r="F726" s="577">
        <f>AVERAGE(F716,F721)</f>
        <v>11.399999999999999</v>
      </c>
      <c r="G726" s="577">
        <f t="shared" ref="G726:AB726" si="2842">AVERAGE(G716,G721)</f>
        <v>12.25</v>
      </c>
      <c r="H726" s="577">
        <f t="shared" si="2842"/>
        <v>12.25</v>
      </c>
      <c r="I726" s="577">
        <f t="shared" si="2842"/>
        <v>12.25</v>
      </c>
      <c r="J726" s="577">
        <f t="shared" si="2842"/>
        <v>12.25</v>
      </c>
      <c r="K726" s="577">
        <f t="shared" si="2842"/>
        <v>13.3</v>
      </c>
      <c r="L726" s="577">
        <f t="shared" si="2842"/>
        <v>13.3</v>
      </c>
      <c r="M726" s="577">
        <f t="shared" si="2842"/>
        <v>13.3</v>
      </c>
      <c r="N726" s="577">
        <f t="shared" si="2842"/>
        <v>13.3</v>
      </c>
      <c r="O726" s="577">
        <f t="shared" si="2842"/>
        <v>12.55</v>
      </c>
      <c r="P726" s="577">
        <f t="shared" si="2842"/>
        <v>12.55</v>
      </c>
      <c r="Q726" s="577">
        <f t="shared" si="2842"/>
        <v>12.55</v>
      </c>
      <c r="R726" s="577">
        <f t="shared" si="2842"/>
        <v>12.55</v>
      </c>
      <c r="S726" s="577">
        <f t="shared" si="2842"/>
        <v>11.350000000000001</v>
      </c>
      <c r="T726" s="577">
        <f t="shared" si="2842"/>
        <v>11.350000000000001</v>
      </c>
      <c r="U726" s="577">
        <f t="shared" si="2842"/>
        <v>11.350000000000001</v>
      </c>
      <c r="V726" s="577">
        <f t="shared" si="2842"/>
        <v>11.350000000000001</v>
      </c>
      <c r="W726" s="577">
        <f t="shared" si="2842"/>
        <v>10.199999999999999</v>
      </c>
      <c r="X726" s="577">
        <f t="shared" si="2842"/>
        <v>10.199999999999999</v>
      </c>
      <c r="Y726" s="577">
        <f t="shared" si="2842"/>
        <v>10.199999999999999</v>
      </c>
      <c r="Z726" s="577">
        <f>AVERAGE(Z716,Z721)</f>
        <v>10.199999999999999</v>
      </c>
      <c r="AA726" s="577">
        <f t="shared" si="2842"/>
        <v>12.95</v>
      </c>
      <c r="AB726" s="577">
        <f t="shared" si="2842"/>
        <v>14.823261745240302</v>
      </c>
      <c r="AC726" s="577">
        <f t="shared" ref="AC726:BJ726" si="2843">AVERAGE(AC716,AC721)</f>
        <v>20.04191537950792</v>
      </c>
      <c r="AD726" s="577">
        <f t="shared" si="2843"/>
        <v>27.436460364976522</v>
      </c>
      <c r="AE726" s="577">
        <f t="shared" si="2843"/>
        <v>268.06485957418818</v>
      </c>
      <c r="AF726" s="577">
        <f t="shared" si="2843"/>
        <v>9.808755370955863</v>
      </c>
      <c r="AG726" s="577">
        <f t="shared" si="2843"/>
        <v>11.348815354426632</v>
      </c>
      <c r="AH726" s="577">
        <f t="shared" si="2843"/>
        <v>13.589685351322814</v>
      </c>
      <c r="AI726" s="577">
        <f t="shared" si="2843"/>
        <v>17.150622227516216</v>
      </c>
      <c r="AJ726" s="577">
        <f t="shared" si="2843"/>
        <v>23.685095367139315</v>
      </c>
      <c r="AK726" s="577">
        <f t="shared" si="2843"/>
        <v>39.587414249689864</v>
      </c>
      <c r="AL726" s="577">
        <f t="shared" si="2843"/>
        <v>135.99036735426986</v>
      </c>
      <c r="AM726" s="577">
        <f t="shared" si="2843"/>
        <v>0</v>
      </c>
      <c r="AN726" s="577">
        <f t="shared" si="2843"/>
        <v>0</v>
      </c>
      <c r="AO726" s="577">
        <f t="shared" si="2843"/>
        <v>0</v>
      </c>
      <c r="AP726" s="577">
        <f t="shared" si="2843"/>
        <v>0</v>
      </c>
      <c r="AQ726" s="577">
        <f t="shared" si="2843"/>
        <v>0</v>
      </c>
      <c r="AR726" s="577">
        <f t="shared" si="2843"/>
        <v>0</v>
      </c>
      <c r="AS726" s="577">
        <f t="shared" si="2843"/>
        <v>0</v>
      </c>
      <c r="AT726" s="577">
        <f t="shared" si="2843"/>
        <v>0</v>
      </c>
      <c r="AU726" s="577">
        <f t="shared" si="2843"/>
        <v>0</v>
      </c>
      <c r="AV726" s="577">
        <f t="shared" si="2843"/>
        <v>0</v>
      </c>
      <c r="AW726" s="577">
        <f t="shared" si="2843"/>
        <v>0</v>
      </c>
      <c r="AX726" s="577">
        <f t="shared" si="2843"/>
        <v>0</v>
      </c>
      <c r="AY726" s="577">
        <f t="shared" si="2843"/>
        <v>0</v>
      </c>
      <c r="AZ726" s="577">
        <f t="shared" si="2843"/>
        <v>0</v>
      </c>
      <c r="BA726" s="577">
        <f t="shared" si="2843"/>
        <v>0</v>
      </c>
      <c r="BB726" s="577">
        <f t="shared" si="2843"/>
        <v>0</v>
      </c>
      <c r="BC726" s="577">
        <f t="shared" si="2843"/>
        <v>0</v>
      </c>
      <c r="BD726" s="577">
        <f t="shared" si="2843"/>
        <v>0</v>
      </c>
      <c r="BE726" s="577">
        <f t="shared" si="2843"/>
        <v>0</v>
      </c>
      <c r="BF726" s="577">
        <f t="shared" si="2843"/>
        <v>0</v>
      </c>
      <c r="BG726" s="577">
        <f t="shared" si="2843"/>
        <v>0</v>
      </c>
      <c r="BH726" s="577">
        <f t="shared" si="2843"/>
        <v>0</v>
      </c>
      <c r="BI726" s="577">
        <f t="shared" si="2843"/>
        <v>0</v>
      </c>
      <c r="BJ726" s="577">
        <f t="shared" si="2843"/>
        <v>0</v>
      </c>
    </row>
    <row r="727" spans="1:62" s="5" customFormat="1" x14ac:dyDescent="0.35">
      <c r="A727" s="5" t="s">
        <v>231</v>
      </c>
      <c r="B727" s="69" t="s">
        <v>228</v>
      </c>
      <c r="C727" s="575">
        <f t="shared" ref="C727:E727" si="2844">SUM(C717+C722)</f>
        <v>737.04943493648273</v>
      </c>
      <c r="D727" s="575">
        <f t="shared" si="2844"/>
        <v>708.46099108765861</v>
      </c>
      <c r="E727" s="575">
        <f t="shared" si="2844"/>
        <v>690.13506554354069</v>
      </c>
      <c r="F727" s="575">
        <f>SUM(F717+F722)</f>
        <v>595</v>
      </c>
      <c r="G727" s="575">
        <f t="shared" ref="G727:AB727" si="2845">SUM(G717+G722)</f>
        <v>918.39250588217214</v>
      </c>
      <c r="H727" s="575">
        <f t="shared" si="2845"/>
        <v>825.44469755226851</v>
      </c>
      <c r="I727" s="575">
        <f t="shared" si="2845"/>
        <v>747.46306175006134</v>
      </c>
      <c r="J727" s="575">
        <f t="shared" si="2845"/>
        <v>739</v>
      </c>
      <c r="K727" s="575">
        <f t="shared" si="2845"/>
        <v>1385.4046053140914</v>
      </c>
      <c r="L727" s="575">
        <f t="shared" si="2845"/>
        <v>1316.9878166160511</v>
      </c>
      <c r="M727" s="575">
        <f t="shared" si="2845"/>
        <v>1251.9918673529128</v>
      </c>
      <c r="N727" s="575">
        <f t="shared" si="2845"/>
        <v>1186</v>
      </c>
      <c r="O727" s="575">
        <f t="shared" si="2845"/>
        <v>1737.9921977082638</v>
      </c>
      <c r="P727" s="575">
        <f t="shared" si="2845"/>
        <v>1621.7865393106151</v>
      </c>
      <c r="Q727" s="575">
        <f t="shared" si="2845"/>
        <v>1524.9484906459074</v>
      </c>
      <c r="R727" s="575">
        <f t="shared" si="2845"/>
        <v>1413</v>
      </c>
      <c r="S727" s="575">
        <f t="shared" si="2845"/>
        <v>1808.9488953852263</v>
      </c>
      <c r="T727" s="575">
        <f t="shared" si="2845"/>
        <v>1700.2054252661555</v>
      </c>
      <c r="U727" s="575">
        <f t="shared" si="2845"/>
        <v>1585.6233795702224</v>
      </c>
      <c r="V727" s="575">
        <f t="shared" si="2845"/>
        <v>1486</v>
      </c>
      <c r="W727" s="575">
        <f t="shared" si="2845"/>
        <v>1701.4818099049303</v>
      </c>
      <c r="X727" s="575">
        <f t="shared" si="2845"/>
        <v>1643.7647896649291</v>
      </c>
      <c r="Y727" s="575">
        <f t="shared" si="2845"/>
        <v>1544.7276299349273</v>
      </c>
      <c r="Z727" s="575">
        <f>SUM(Z717+Z722)</f>
        <v>1467</v>
      </c>
      <c r="AA727" s="575">
        <f t="shared" si="2845"/>
        <v>1524</v>
      </c>
      <c r="AB727" s="575">
        <f t="shared" si="2845"/>
        <v>1481.4468085106382</v>
      </c>
      <c r="AC727" s="575">
        <f>SUM(AC717+AC722)</f>
        <v>1432.5106382978724</v>
      </c>
      <c r="AD727" s="575">
        <f t="shared" ref="AD727:BJ727" si="2846">SUM(AD717+AD722)</f>
        <v>1400.2525737817432</v>
      </c>
      <c r="AE727" s="575">
        <f t="shared" si="2846"/>
        <v>1351.8654770075495</v>
      </c>
      <c r="AF727" s="575">
        <f t="shared" si="2846"/>
        <v>1303.4783802333561</v>
      </c>
      <c r="AG727" s="575">
        <f t="shared" si="2846"/>
        <v>1255.0912834591625</v>
      </c>
      <c r="AH727" s="575">
        <f t="shared" si="2846"/>
        <v>1206.7041866849688</v>
      </c>
      <c r="AI727" s="575">
        <f t="shared" si="2846"/>
        <v>1158.3170899107754</v>
      </c>
      <c r="AJ727" s="575">
        <f t="shared" si="2846"/>
        <v>1109.9299931365817</v>
      </c>
      <c r="AK727" s="575">
        <f t="shared" si="2846"/>
        <v>1061.5428963623881</v>
      </c>
      <c r="AL727" s="575">
        <f t="shared" si="2846"/>
        <v>1013.1557995881944</v>
      </c>
      <c r="AM727" s="575">
        <f t="shared" si="2846"/>
        <v>964.7687028140009</v>
      </c>
      <c r="AN727" s="575">
        <f t="shared" si="2846"/>
        <v>916.38160603980737</v>
      </c>
      <c r="AO727" s="575">
        <f t="shared" si="2846"/>
        <v>867.99450926561371</v>
      </c>
      <c r="AP727" s="575">
        <f t="shared" si="2846"/>
        <v>819.60741249142006</v>
      </c>
      <c r="AQ727" s="575">
        <f t="shared" si="2846"/>
        <v>771.22031571722653</v>
      </c>
      <c r="AR727" s="575">
        <f t="shared" si="2846"/>
        <v>722.83321894303288</v>
      </c>
      <c r="AS727" s="575">
        <f t="shared" si="2846"/>
        <v>674.44612216883934</v>
      </c>
      <c r="AT727" s="575">
        <f t="shared" si="2846"/>
        <v>626.05902539464569</v>
      </c>
      <c r="AU727" s="575">
        <f t="shared" si="2846"/>
        <v>577.67192862045215</v>
      </c>
      <c r="AV727" s="575">
        <f t="shared" si="2846"/>
        <v>529.2848318462585</v>
      </c>
      <c r="AW727" s="575">
        <f t="shared" si="2846"/>
        <v>480.89773507206496</v>
      </c>
      <c r="AX727" s="575">
        <f t="shared" si="2846"/>
        <v>432.51063829787131</v>
      </c>
      <c r="AY727" s="575">
        <f t="shared" si="2846"/>
        <v>384.12354152367777</v>
      </c>
      <c r="AZ727" s="575">
        <f t="shared" si="2846"/>
        <v>335.73644474948412</v>
      </c>
      <c r="BA727" s="575">
        <f t="shared" si="2846"/>
        <v>287.34934797529058</v>
      </c>
      <c r="BB727" s="575">
        <f t="shared" si="2846"/>
        <v>238.96225120109708</v>
      </c>
      <c r="BC727" s="575">
        <f t="shared" si="2846"/>
        <v>190.57515442690351</v>
      </c>
      <c r="BD727" s="575">
        <f t="shared" si="2846"/>
        <v>142.18805765270997</v>
      </c>
      <c r="BE727" s="575">
        <f t="shared" si="2846"/>
        <v>93.800960878516435</v>
      </c>
      <c r="BF727" s="575">
        <f t="shared" si="2846"/>
        <v>45.413864104322897</v>
      </c>
      <c r="BG727" s="575">
        <f t="shared" si="2846"/>
        <v>-2.9732326698706402</v>
      </c>
      <c r="BH727" s="575">
        <f t="shared" si="2846"/>
        <v>-51.360329444064178</v>
      </c>
      <c r="BI727" s="575">
        <f t="shared" si="2846"/>
        <v>-99.747426218257715</v>
      </c>
      <c r="BJ727" s="575">
        <f t="shared" si="2846"/>
        <v>-148.13452299245125</v>
      </c>
    </row>
    <row r="728" spans="1:62" s="374" customFormat="1" x14ac:dyDescent="0.35">
      <c r="A728" s="5"/>
      <c r="B728" s="444"/>
      <c r="C728" s="375"/>
      <c r="D728" s="375"/>
      <c r="E728" s="375"/>
      <c r="F728" s="375"/>
      <c r="G728" s="375"/>
      <c r="H728" s="375"/>
      <c r="I728" s="375"/>
      <c r="J728" s="375"/>
      <c r="K728" s="375"/>
      <c r="L728" s="375"/>
      <c r="M728" s="375"/>
      <c r="N728" s="375"/>
      <c r="O728" s="375"/>
      <c r="P728" s="375"/>
      <c r="Q728" s="375"/>
      <c r="R728" s="375"/>
      <c r="S728" s="375"/>
      <c r="T728" s="375"/>
      <c r="U728" s="375"/>
      <c r="V728" s="375"/>
      <c r="W728" s="375"/>
      <c r="X728" s="375"/>
      <c r="Y728" s="375"/>
      <c r="Z728" s="375"/>
      <c r="AA728" s="590"/>
      <c r="AB728" s="590"/>
      <c r="AC728" s="590"/>
      <c r="AD728" s="590"/>
      <c r="AE728" s="590"/>
      <c r="AF728" s="590"/>
      <c r="AG728" s="590"/>
      <c r="AH728" s="590"/>
      <c r="AI728" s="590"/>
      <c r="AJ728" s="590"/>
      <c r="AK728" s="590"/>
      <c r="AL728" s="590"/>
      <c r="AM728" s="590"/>
      <c r="AN728" s="590"/>
      <c r="AO728" s="590"/>
      <c r="AP728" s="590"/>
      <c r="AQ728" s="590"/>
      <c r="AR728" s="590"/>
      <c r="AS728" s="590"/>
      <c r="AT728" s="590"/>
      <c r="AU728" s="590"/>
      <c r="AV728" s="590"/>
      <c r="AW728" s="590"/>
      <c r="AX728" s="590"/>
      <c r="AY728" s="590"/>
      <c r="AZ728" s="590"/>
      <c r="BA728" s="590"/>
      <c r="BB728" s="590"/>
      <c r="BC728" s="590"/>
      <c r="BD728" s="590"/>
      <c r="BE728" s="590"/>
      <c r="BF728" s="590"/>
      <c r="BG728" s="590"/>
      <c r="BH728" s="590"/>
      <c r="BI728" s="590"/>
      <c r="BJ728" s="590"/>
    </row>
    <row r="729" spans="1:62" s="5" customFormat="1" x14ac:dyDescent="0.35">
      <c r="B729" s="70" t="s">
        <v>170</v>
      </c>
      <c r="C729" s="318"/>
      <c r="D729" s="318"/>
      <c r="E729" s="318"/>
      <c r="F729" s="318"/>
      <c r="G729" s="318"/>
      <c r="H729" s="318"/>
      <c r="I729" s="318"/>
      <c r="J729" s="318"/>
      <c r="K729" s="318"/>
      <c r="L729" s="318"/>
      <c r="M729" s="318"/>
      <c r="N729" s="318"/>
      <c r="O729" s="318"/>
      <c r="P729" s="318"/>
      <c r="Q729" s="318"/>
      <c r="R729" s="318"/>
      <c r="S729" s="318"/>
      <c r="T729" s="318"/>
      <c r="U729" s="318"/>
      <c r="V729" s="318"/>
      <c r="W729" s="318"/>
      <c r="X729" s="318"/>
      <c r="Y729" s="318"/>
      <c r="Z729" s="318"/>
      <c r="AA729" s="297"/>
      <c r="AB729" s="297"/>
      <c r="AC729" s="297"/>
      <c r="AD729" s="297"/>
      <c r="AE729" s="297"/>
      <c r="AF729" s="297"/>
      <c r="AG729" s="297"/>
      <c r="AH729" s="297"/>
      <c r="AI729" s="297"/>
      <c r="AJ729" s="297"/>
      <c r="AK729" s="297"/>
      <c r="AL729" s="297"/>
      <c r="AM729" s="297"/>
      <c r="AN729" s="297"/>
      <c r="AO729" s="297"/>
      <c r="AP729" s="297"/>
      <c r="AQ729" s="297"/>
      <c r="AR729" s="297"/>
      <c r="AS729" s="297"/>
      <c r="AT729" s="297"/>
      <c r="AU729" s="297"/>
      <c r="AV729" s="297"/>
      <c r="AW729" s="297"/>
      <c r="AX729" s="297"/>
      <c r="AY729" s="297"/>
      <c r="AZ729" s="297"/>
      <c r="BA729" s="297"/>
      <c r="BB729" s="297"/>
      <c r="BC729" s="297"/>
      <c r="BD729" s="297"/>
      <c r="BE729" s="297"/>
      <c r="BF729" s="297"/>
      <c r="BG729" s="297"/>
      <c r="BH729" s="297"/>
      <c r="BI729" s="297"/>
      <c r="BJ729" s="297"/>
    </row>
    <row r="730" spans="1:62" s="5" customFormat="1" x14ac:dyDescent="0.35">
      <c r="A730" s="5" t="s">
        <v>229</v>
      </c>
      <c r="B730" s="69" t="s">
        <v>232</v>
      </c>
      <c r="C730" s="575">
        <f>D730+C862</f>
        <v>2265</v>
      </c>
      <c r="D730" s="575">
        <f>E730+D862</f>
        <v>2226</v>
      </c>
      <c r="E730" s="575">
        <f>F730+E862</f>
        <v>2201</v>
      </c>
      <c r="F730" s="576">
        <v>2070</v>
      </c>
      <c r="G730" s="575">
        <f>H730+G862</f>
        <v>1944</v>
      </c>
      <c r="H730" s="575">
        <f>I730+H862</f>
        <v>1826</v>
      </c>
      <c r="I730" s="575">
        <f>J730+I862</f>
        <v>1727</v>
      </c>
      <c r="J730" s="576">
        <v>1718</v>
      </c>
      <c r="K730" s="575">
        <f>L730+K862</f>
        <v>2947</v>
      </c>
      <c r="L730" s="575">
        <f>M730+L862</f>
        <v>2867</v>
      </c>
      <c r="M730" s="575">
        <f>N730+M862</f>
        <v>2791</v>
      </c>
      <c r="N730" s="576">
        <v>2714</v>
      </c>
      <c r="O730" s="575">
        <f>P730+O862</f>
        <v>4178</v>
      </c>
      <c r="P730" s="575">
        <f>Q730+P862</f>
        <v>4034</v>
      </c>
      <c r="Q730" s="575">
        <f>R730+Q862</f>
        <v>3914</v>
      </c>
      <c r="R730" s="576">
        <v>3770</v>
      </c>
      <c r="S730" s="575">
        <f>T730+S862</f>
        <v>4070</v>
      </c>
      <c r="T730" s="575">
        <f>U730+T862</f>
        <v>3921</v>
      </c>
      <c r="U730" s="575">
        <f>V730+U862</f>
        <v>3764</v>
      </c>
      <c r="V730" s="576">
        <v>3627</v>
      </c>
      <c r="W730" s="575">
        <f>X730+W862</f>
        <v>4437</v>
      </c>
      <c r="X730" s="575">
        <f>Y730+X862</f>
        <v>4349</v>
      </c>
      <c r="Y730" s="575">
        <f>Z730+Y862</f>
        <v>4198</v>
      </c>
      <c r="Z730" s="576">
        <v>4073</v>
      </c>
      <c r="AA730" s="576">
        <v>2593</v>
      </c>
      <c r="AB730" s="575">
        <f>AA730-(AB$747/1000)</f>
        <v>2379</v>
      </c>
      <c r="AC730" s="575">
        <f t="shared" ref="AC730:BJ730" si="2847">AB730-(AC$747/1000)</f>
        <v>2089</v>
      </c>
      <c r="AD730" s="575">
        <f t="shared" si="2847"/>
        <v>1921.777006451613</v>
      </c>
      <c r="AE730" s="575">
        <f t="shared" si="2847"/>
        <v>1670.9425161290324</v>
      </c>
      <c r="AF730" s="575">
        <f t="shared" si="2847"/>
        <v>1420.1080258064517</v>
      </c>
      <c r="AG730" s="575">
        <f t="shared" si="2847"/>
        <v>1169.273535483871</v>
      </c>
      <c r="AH730" s="575">
        <f t="shared" si="2847"/>
        <v>918.43904516129032</v>
      </c>
      <c r="AI730" s="575">
        <f t="shared" si="2847"/>
        <v>667.60455483870965</v>
      </c>
      <c r="AJ730" s="575">
        <f>AI730-(AJ$747/1000)</f>
        <v>416.77006451612903</v>
      </c>
      <c r="AK730" s="575">
        <f t="shared" si="2847"/>
        <v>165.9355741935484</v>
      </c>
      <c r="AL730" s="575">
        <f t="shared" si="2847"/>
        <v>-84.898916129032216</v>
      </c>
      <c r="AM730" s="575">
        <f t="shared" si="2847"/>
        <v>-335.73340645161284</v>
      </c>
      <c r="AN730" s="575">
        <f t="shared" si="2847"/>
        <v>-586.56789677419351</v>
      </c>
      <c r="AO730" s="575">
        <f t="shared" si="2847"/>
        <v>-837.40238709677419</v>
      </c>
      <c r="AP730" s="575">
        <f t="shared" si="2847"/>
        <v>-1088.2368774193549</v>
      </c>
      <c r="AQ730" s="575">
        <f t="shared" si="2847"/>
        <v>-1339.0713677419355</v>
      </c>
      <c r="AR730" s="575">
        <f t="shared" si="2847"/>
        <v>-1589.9058580645162</v>
      </c>
      <c r="AS730" s="575">
        <f t="shared" si="2847"/>
        <v>-1840.7403483870969</v>
      </c>
      <c r="AT730" s="575">
        <f t="shared" si="2847"/>
        <v>-2091.5748387096774</v>
      </c>
      <c r="AU730" s="575">
        <f t="shared" si="2847"/>
        <v>-2342.409329032258</v>
      </c>
      <c r="AV730" s="575">
        <f t="shared" si="2847"/>
        <v>-2593.2438193548387</v>
      </c>
      <c r="AW730" s="575">
        <f t="shared" si="2847"/>
        <v>-2844.0783096774194</v>
      </c>
      <c r="AX730" s="575">
        <f t="shared" si="2847"/>
        <v>-3094.9128000000001</v>
      </c>
      <c r="AY730" s="575">
        <f t="shared" si="2847"/>
        <v>-3345.7472903225807</v>
      </c>
      <c r="AZ730" s="575">
        <f t="shared" si="2847"/>
        <v>-3596.5817806451614</v>
      </c>
      <c r="BA730" s="575">
        <f t="shared" si="2847"/>
        <v>-3847.4162709677421</v>
      </c>
      <c r="BB730" s="575">
        <f t="shared" si="2847"/>
        <v>-4098.2507612903228</v>
      </c>
      <c r="BC730" s="575">
        <f t="shared" si="2847"/>
        <v>-4349.0852516129034</v>
      </c>
      <c r="BD730" s="575">
        <f t="shared" si="2847"/>
        <v>-4599.9197419354841</v>
      </c>
      <c r="BE730" s="575">
        <f t="shared" si="2847"/>
        <v>-4850.7542322580648</v>
      </c>
      <c r="BF730" s="575">
        <f t="shared" si="2847"/>
        <v>-5101.5887225806455</v>
      </c>
      <c r="BG730" s="575">
        <f t="shared" si="2847"/>
        <v>-5352.4232129032262</v>
      </c>
      <c r="BH730" s="575">
        <f t="shared" si="2847"/>
        <v>-5603.2577032258068</v>
      </c>
      <c r="BI730" s="575">
        <f t="shared" si="2847"/>
        <v>-5854.0921935483875</v>
      </c>
      <c r="BJ730" s="575">
        <f t="shared" si="2847"/>
        <v>-6104.9266838709682</v>
      </c>
    </row>
    <row r="731" spans="1:62" s="5" customFormat="1" x14ac:dyDescent="0.35">
      <c r="A731" s="5" t="s">
        <v>230</v>
      </c>
      <c r="B731" s="69" t="s">
        <v>233</v>
      </c>
      <c r="C731" s="577">
        <f t="shared" ref="C731:D731" si="2848">$F$731</f>
        <v>7</v>
      </c>
      <c r="D731" s="577">
        <f t="shared" si="2848"/>
        <v>7</v>
      </c>
      <c r="E731" s="577">
        <f>$F$731</f>
        <v>7</v>
      </c>
      <c r="F731" s="578">
        <v>7</v>
      </c>
      <c r="G731" s="577">
        <f>$J$731</f>
        <v>7.6</v>
      </c>
      <c r="H731" s="577">
        <f>$J$731</f>
        <v>7.6</v>
      </c>
      <c r="I731" s="577">
        <f>$J$731</f>
        <v>7.6</v>
      </c>
      <c r="J731" s="578">
        <v>7.6</v>
      </c>
      <c r="K731" s="577">
        <f t="shared" ref="K731:L731" si="2849">$N$731</f>
        <v>9.1</v>
      </c>
      <c r="L731" s="577">
        <f t="shared" si="2849"/>
        <v>9.1</v>
      </c>
      <c r="M731" s="577">
        <f>$N$731</f>
        <v>9.1</v>
      </c>
      <c r="N731" s="578">
        <v>9.1</v>
      </c>
      <c r="O731" s="577">
        <f t="shared" ref="O731:P731" si="2850">$R$731</f>
        <v>7.6</v>
      </c>
      <c r="P731" s="577">
        <f t="shared" si="2850"/>
        <v>7.6</v>
      </c>
      <c r="Q731" s="577">
        <f>$R$731</f>
        <v>7.6</v>
      </c>
      <c r="R731" s="578">
        <v>7.6</v>
      </c>
      <c r="S731" s="577">
        <f t="shared" ref="S731:T731" si="2851">$V$731</f>
        <v>7.5</v>
      </c>
      <c r="T731" s="577">
        <f t="shared" si="2851"/>
        <v>7.5</v>
      </c>
      <c r="U731" s="577">
        <f>$V$731</f>
        <v>7.5</v>
      </c>
      <c r="V731" s="578">
        <v>7.5</v>
      </c>
      <c r="W731" s="577">
        <f>$Z$731</f>
        <v>6.7</v>
      </c>
      <c r="X731" s="577">
        <f>$Z$731</f>
        <v>6.7</v>
      </c>
      <c r="Y731" s="577">
        <f>$Z$731</f>
        <v>6.7</v>
      </c>
      <c r="Z731" s="578">
        <v>6.7</v>
      </c>
      <c r="AA731" s="578">
        <v>7.1</v>
      </c>
      <c r="AB731" s="577">
        <f t="shared" ref="AB731:BJ731" si="2852">IF(AB730&gt;0,AB732/AB730*g_troz,0)</f>
        <v>7.4878894985592011</v>
      </c>
      <c r="AC731" s="577">
        <f t="shared" si="2852"/>
        <v>8.1630668260533881</v>
      </c>
      <c r="AD731" s="577">
        <f t="shared" si="2852"/>
        <v>8.6123299235119113</v>
      </c>
      <c r="AE731" s="577">
        <f t="shared" si="2852"/>
        <v>9.4548280359829242</v>
      </c>
      <c r="AF731" s="577">
        <f t="shared" si="2852"/>
        <v>10.594947992425134</v>
      </c>
      <c r="AG731" s="577">
        <f t="shared" si="2852"/>
        <v>12.224228781644488</v>
      </c>
      <c r="AH731" s="577">
        <f t="shared" si="2852"/>
        <v>14.743453913951823</v>
      </c>
      <c r="AI731" s="577">
        <f t="shared" si="2852"/>
        <v>19.155741481169635</v>
      </c>
      <c r="AJ731" s="577">
        <f t="shared" si="2852"/>
        <v>28.879129807817868</v>
      </c>
      <c r="AK731" s="577">
        <f t="shared" si="2852"/>
        <v>67.999001281335111</v>
      </c>
      <c r="AL731" s="577">
        <f t="shared" si="2852"/>
        <v>0</v>
      </c>
      <c r="AM731" s="577">
        <f t="shared" si="2852"/>
        <v>0</v>
      </c>
      <c r="AN731" s="577">
        <f t="shared" si="2852"/>
        <v>0</v>
      </c>
      <c r="AO731" s="577">
        <f t="shared" si="2852"/>
        <v>0</v>
      </c>
      <c r="AP731" s="577">
        <f t="shared" si="2852"/>
        <v>0</v>
      </c>
      <c r="AQ731" s="577">
        <f t="shared" si="2852"/>
        <v>0</v>
      </c>
      <c r="AR731" s="577">
        <f t="shared" si="2852"/>
        <v>0</v>
      </c>
      <c r="AS731" s="577">
        <f t="shared" si="2852"/>
        <v>0</v>
      </c>
      <c r="AT731" s="577">
        <f t="shared" si="2852"/>
        <v>0</v>
      </c>
      <c r="AU731" s="577">
        <f t="shared" si="2852"/>
        <v>0</v>
      </c>
      <c r="AV731" s="577">
        <f t="shared" si="2852"/>
        <v>0</v>
      </c>
      <c r="AW731" s="577">
        <f t="shared" si="2852"/>
        <v>0</v>
      </c>
      <c r="AX731" s="577">
        <f t="shared" si="2852"/>
        <v>0</v>
      </c>
      <c r="AY731" s="577">
        <f t="shared" si="2852"/>
        <v>0</v>
      </c>
      <c r="AZ731" s="577">
        <f t="shared" si="2852"/>
        <v>0</v>
      </c>
      <c r="BA731" s="577">
        <f t="shared" si="2852"/>
        <v>0</v>
      </c>
      <c r="BB731" s="577">
        <f t="shared" si="2852"/>
        <v>0</v>
      </c>
      <c r="BC731" s="577">
        <f t="shared" si="2852"/>
        <v>0</v>
      </c>
      <c r="BD731" s="577">
        <f t="shared" si="2852"/>
        <v>0</v>
      </c>
      <c r="BE731" s="577">
        <f t="shared" si="2852"/>
        <v>0</v>
      </c>
      <c r="BF731" s="577">
        <f t="shared" si="2852"/>
        <v>0</v>
      </c>
      <c r="BG731" s="577">
        <f t="shared" si="2852"/>
        <v>0</v>
      </c>
      <c r="BH731" s="577">
        <f t="shared" si="2852"/>
        <v>0</v>
      </c>
      <c r="BI731" s="577">
        <f t="shared" si="2852"/>
        <v>0</v>
      </c>
      <c r="BJ731" s="577">
        <f t="shared" si="2852"/>
        <v>0</v>
      </c>
    </row>
    <row r="732" spans="1:62" s="5" customFormat="1" x14ac:dyDescent="0.35">
      <c r="A732" s="5" t="s">
        <v>231</v>
      </c>
      <c r="B732" s="69" t="s">
        <v>234</v>
      </c>
      <c r="C732" s="575">
        <f>C730*C731/g_troz</f>
        <v>509.75008684559663</v>
      </c>
      <c r="D732" s="575">
        <f>D730*D731/g_troz</f>
        <v>500.9729330323612</v>
      </c>
      <c r="E732" s="575">
        <f>E730*E731/g_troz</f>
        <v>495.34655238285131</v>
      </c>
      <c r="F732" s="576">
        <v>468</v>
      </c>
      <c r="G732" s="575">
        <f>G730*G731/g_troz</f>
        <v>475.00799010353722</v>
      </c>
      <c r="H732" s="575">
        <f>H730*H731/g_troz</f>
        <v>446.17520058079162</v>
      </c>
      <c r="I732" s="575">
        <f>I730*I731/g_troz</f>
        <v>421.98497886255592</v>
      </c>
      <c r="J732" s="576">
        <v>418</v>
      </c>
      <c r="K732" s="575">
        <f>K730*K731/g_troz</f>
        <v>862.20907625349469</v>
      </c>
      <c r="L732" s="575">
        <f>L730*L731/g_troz</f>
        <v>838.8033327515335</v>
      </c>
      <c r="M732" s="575">
        <f>M730*M731/g_troz</f>
        <v>816.56787642467032</v>
      </c>
      <c r="N732" s="576">
        <v>792</v>
      </c>
      <c r="O732" s="575">
        <f>O730*O731/g_troz</f>
        <v>1020.8762256443306</v>
      </c>
      <c r="P732" s="575">
        <f>P730*P731/g_troz</f>
        <v>985.69044859962401</v>
      </c>
      <c r="Q732" s="575">
        <f>Q730*Q731/g_troz</f>
        <v>956.36896772903526</v>
      </c>
      <c r="R732" s="576">
        <v>924</v>
      </c>
      <c r="S732" s="575">
        <f>S730*S731/g_troz</f>
        <v>981.40153900736914</v>
      </c>
      <c r="T732" s="575">
        <f>T730*T731/g_troz</f>
        <v>945.47307971692737</v>
      </c>
      <c r="U732" s="575">
        <f>U730*U731/g_troz</f>
        <v>907.61557563236795</v>
      </c>
      <c r="V732" s="576">
        <v>875</v>
      </c>
      <c r="W732" s="575">
        <f>W730*W731/g_troz</f>
        <v>955.77417891751577</v>
      </c>
      <c r="X732" s="575">
        <f>X730*X731/g_troz</f>
        <v>936.81809874065266</v>
      </c>
      <c r="Y732" s="575">
        <f>Y730*Y731/g_troz</f>
        <v>904.29118843717185</v>
      </c>
      <c r="Z732" s="576">
        <v>871</v>
      </c>
      <c r="AA732" s="576">
        <v>594</v>
      </c>
      <c r="AB732" s="575">
        <f>AA732-(AB$754/1000/AB$753)</f>
        <v>572.72340425531911</v>
      </c>
      <c r="AC732" s="575">
        <f t="shared" ref="AC732:BJ732" si="2853">AB732-(AC$754/1000/AC$753)</f>
        <v>548.25531914893611</v>
      </c>
      <c r="AD732" s="575">
        <f t="shared" si="2853"/>
        <v>532.1262868908716</v>
      </c>
      <c r="AE732" s="575">
        <f t="shared" si="2853"/>
        <v>507.93273850377483</v>
      </c>
      <c r="AF732" s="575">
        <f t="shared" si="2853"/>
        <v>483.73919011667806</v>
      </c>
      <c r="AG732" s="575">
        <f t="shared" si="2853"/>
        <v>459.54564172958129</v>
      </c>
      <c r="AH732" s="575">
        <f t="shared" si="2853"/>
        <v>435.35209334248452</v>
      </c>
      <c r="AI732" s="575">
        <f t="shared" si="2853"/>
        <v>411.15854495538775</v>
      </c>
      <c r="AJ732" s="575">
        <f>AI732-(AJ$754/1000/AJ$753)</f>
        <v>386.96499656829099</v>
      </c>
      <c r="AK732" s="575">
        <f t="shared" si="2853"/>
        <v>362.77144818119422</v>
      </c>
      <c r="AL732" s="575">
        <f t="shared" si="2853"/>
        <v>338.57789979409745</v>
      </c>
      <c r="AM732" s="575">
        <f t="shared" si="2853"/>
        <v>314.38435140700068</v>
      </c>
      <c r="AN732" s="575">
        <f t="shared" si="2853"/>
        <v>290.19080301990391</v>
      </c>
      <c r="AO732" s="575">
        <f t="shared" si="2853"/>
        <v>265.99725463280714</v>
      </c>
      <c r="AP732" s="575">
        <f t="shared" si="2853"/>
        <v>241.80370624571037</v>
      </c>
      <c r="AQ732" s="575">
        <f t="shared" si="2853"/>
        <v>217.6101578586136</v>
      </c>
      <c r="AR732" s="575">
        <f t="shared" si="2853"/>
        <v>193.41660947151684</v>
      </c>
      <c r="AS732" s="575">
        <f t="shared" si="2853"/>
        <v>169.22306108442007</v>
      </c>
      <c r="AT732" s="575">
        <f t="shared" si="2853"/>
        <v>145.0295126973233</v>
      </c>
      <c r="AU732" s="575">
        <f t="shared" si="2853"/>
        <v>120.83596431022653</v>
      </c>
      <c r="AV732" s="575">
        <f t="shared" si="2853"/>
        <v>96.642415923129761</v>
      </c>
      <c r="AW732" s="575">
        <f t="shared" si="2853"/>
        <v>72.448867536032992</v>
      </c>
      <c r="AX732" s="575">
        <f t="shared" si="2853"/>
        <v>48.255319148936223</v>
      </c>
      <c r="AY732" s="575">
        <f t="shared" si="2853"/>
        <v>24.061770761839451</v>
      </c>
      <c r="AZ732" s="575">
        <f t="shared" si="2853"/>
        <v>-0.13177762525732106</v>
      </c>
      <c r="BA732" s="575">
        <f t="shared" si="2853"/>
        <v>-24.325326012354093</v>
      </c>
      <c r="BB732" s="575">
        <f t="shared" si="2853"/>
        <v>-48.518874399450866</v>
      </c>
      <c r="BC732" s="575">
        <f t="shared" si="2853"/>
        <v>-72.712422786547634</v>
      </c>
      <c r="BD732" s="575">
        <f t="shared" si="2853"/>
        <v>-96.905971173644403</v>
      </c>
      <c r="BE732" s="575">
        <f t="shared" si="2853"/>
        <v>-121.09951956074117</v>
      </c>
      <c r="BF732" s="575">
        <f t="shared" si="2853"/>
        <v>-145.29306794783795</v>
      </c>
      <c r="BG732" s="575">
        <f t="shared" si="2853"/>
        <v>-169.48661633493472</v>
      </c>
      <c r="BH732" s="575">
        <f t="shared" si="2853"/>
        <v>-193.68016472203149</v>
      </c>
      <c r="BI732" s="575">
        <f t="shared" si="2853"/>
        <v>-217.87371310912826</v>
      </c>
      <c r="BJ732" s="575">
        <f t="shared" si="2853"/>
        <v>-242.06726149622503</v>
      </c>
    </row>
    <row r="733" spans="1:62" s="5" customFormat="1" x14ac:dyDescent="0.35">
      <c r="B733" s="70"/>
      <c r="C733" s="318"/>
      <c r="D733" s="318"/>
      <c r="E733" s="318"/>
      <c r="F733" s="324"/>
      <c r="G733" s="318"/>
      <c r="H733" s="318"/>
      <c r="I733" s="318"/>
      <c r="J733" s="324"/>
      <c r="K733" s="318"/>
      <c r="L733" s="318"/>
      <c r="M733" s="318"/>
      <c r="N733" s="324"/>
      <c r="O733" s="318"/>
      <c r="P733" s="318"/>
      <c r="Q733" s="318"/>
      <c r="R733" s="324"/>
      <c r="S733" s="318"/>
      <c r="T733" s="318"/>
      <c r="U733" s="318"/>
      <c r="V733" s="324"/>
      <c r="W733" s="318"/>
      <c r="X733" s="318"/>
      <c r="Y733" s="318"/>
      <c r="Z733" s="324"/>
      <c r="AA733" s="570"/>
      <c r="AB733" s="297"/>
      <c r="AC733" s="297"/>
      <c r="AD733" s="297"/>
      <c r="AE733" s="297"/>
      <c r="AF733" s="297"/>
      <c r="AG733" s="297"/>
      <c r="AH733" s="297"/>
      <c r="AI733" s="297"/>
      <c r="AJ733" s="297"/>
      <c r="AK733" s="297"/>
      <c r="AL733" s="297"/>
      <c r="AM733" s="297"/>
      <c r="AN733" s="297"/>
      <c r="AO733" s="297"/>
      <c r="AP733" s="297"/>
      <c r="AQ733" s="297"/>
      <c r="AR733" s="297"/>
      <c r="AS733" s="297"/>
      <c r="AT733" s="297"/>
      <c r="AU733" s="297"/>
      <c r="AV733" s="297"/>
      <c r="AW733" s="297"/>
      <c r="AX733" s="297"/>
      <c r="AY733" s="297"/>
      <c r="AZ733" s="297"/>
      <c r="BA733" s="297"/>
      <c r="BB733" s="297"/>
      <c r="BC733" s="297"/>
      <c r="BD733" s="297"/>
      <c r="BE733" s="297"/>
      <c r="BF733" s="297"/>
      <c r="BG733" s="297"/>
      <c r="BH733" s="297"/>
      <c r="BI733" s="297"/>
      <c r="BJ733" s="297"/>
    </row>
    <row r="734" spans="1:62" s="5" customFormat="1" x14ac:dyDescent="0.35">
      <c r="B734" s="70" t="s">
        <v>235</v>
      </c>
      <c r="C734" s="318"/>
      <c r="D734" s="318"/>
      <c r="E734" s="318"/>
      <c r="F734" s="324"/>
      <c r="G734" s="318"/>
      <c r="H734" s="318"/>
      <c r="I734" s="318"/>
      <c r="J734" s="324"/>
      <c r="K734" s="318"/>
      <c r="L734" s="318"/>
      <c r="M734" s="318"/>
      <c r="N734" s="324"/>
      <c r="O734" s="318"/>
      <c r="P734" s="318"/>
      <c r="Q734" s="318"/>
      <c r="R734" s="324"/>
      <c r="S734" s="318"/>
      <c r="T734" s="318"/>
      <c r="U734" s="318"/>
      <c r="V734" s="324"/>
      <c r="W734" s="318"/>
      <c r="X734" s="318"/>
      <c r="Y734" s="318"/>
      <c r="Z734" s="324"/>
      <c r="AA734" s="570"/>
      <c r="AB734" s="297"/>
      <c r="AC734" s="297"/>
      <c r="AD734" s="297"/>
      <c r="AE734" s="297"/>
      <c r="AF734" s="297"/>
      <c r="AG734" s="297"/>
      <c r="AH734" s="297"/>
      <c r="AI734" s="297"/>
      <c r="AJ734" s="297"/>
      <c r="AK734" s="297"/>
      <c r="AL734" s="297"/>
      <c r="AM734" s="297"/>
      <c r="AN734" s="297"/>
      <c r="AO734" s="297"/>
      <c r="AP734" s="297"/>
      <c r="AQ734" s="297"/>
      <c r="AR734" s="297"/>
      <c r="AS734" s="297"/>
      <c r="AT734" s="297"/>
      <c r="AU734" s="297"/>
      <c r="AV734" s="297"/>
      <c r="AW734" s="297"/>
      <c r="AX734" s="297"/>
      <c r="AY734" s="297"/>
      <c r="AZ734" s="297"/>
      <c r="BA734" s="297"/>
      <c r="BB734" s="297"/>
      <c r="BC734" s="297"/>
      <c r="BD734" s="297"/>
      <c r="BE734" s="297"/>
      <c r="BF734" s="297"/>
      <c r="BG734" s="297"/>
      <c r="BH734" s="297"/>
      <c r="BI734" s="297"/>
      <c r="BJ734" s="297"/>
    </row>
    <row r="735" spans="1:62" s="5" customFormat="1" x14ac:dyDescent="0.35">
      <c r="A735" s="5" t="s">
        <v>229</v>
      </c>
      <c r="B735" s="69" t="s">
        <v>236</v>
      </c>
      <c r="C735" s="575">
        <f>D735+C862</f>
        <v>496</v>
      </c>
      <c r="D735" s="575">
        <f>E735+D862</f>
        <v>457</v>
      </c>
      <c r="E735" s="575">
        <f>F735+E862</f>
        <v>432</v>
      </c>
      <c r="F735" s="576">
        <v>301</v>
      </c>
      <c r="G735" s="575">
        <f>H735+G862</f>
        <v>970</v>
      </c>
      <c r="H735" s="575">
        <f>I735+H862</f>
        <v>852</v>
      </c>
      <c r="I735" s="575">
        <f>J735+I862</f>
        <v>753</v>
      </c>
      <c r="J735" s="576">
        <v>744</v>
      </c>
      <c r="K735" s="575">
        <f>L735+K862</f>
        <v>1204</v>
      </c>
      <c r="L735" s="575">
        <f>M735+L862</f>
        <v>1124</v>
      </c>
      <c r="M735" s="575">
        <f>N735+M862</f>
        <v>1048</v>
      </c>
      <c r="N735" s="576">
        <v>971</v>
      </c>
      <c r="O735" s="575">
        <f>P735+O862</f>
        <v>1406</v>
      </c>
      <c r="P735" s="575">
        <f>Q735+P862</f>
        <v>1262</v>
      </c>
      <c r="Q735" s="575">
        <f>R735+Q862</f>
        <v>1142</v>
      </c>
      <c r="R735" s="576">
        <v>998</v>
      </c>
      <c r="S735" s="575">
        <f>T735+S862</f>
        <v>1760</v>
      </c>
      <c r="T735" s="575">
        <f>U735+T862</f>
        <v>1611</v>
      </c>
      <c r="U735" s="575">
        <f>V735+U862</f>
        <v>1454</v>
      </c>
      <c r="V735" s="576">
        <v>1317</v>
      </c>
      <c r="W735" s="575">
        <f>X735+W862</f>
        <v>1560</v>
      </c>
      <c r="X735" s="575">
        <f>Y735+X862</f>
        <v>1472</v>
      </c>
      <c r="Y735" s="575">
        <f>Z735+Y862</f>
        <v>1321</v>
      </c>
      <c r="Z735" s="576">
        <v>1196</v>
      </c>
      <c r="AA735" s="576">
        <v>105</v>
      </c>
      <c r="AB735" s="575">
        <f>AA735-(AB$747/1000)</f>
        <v>-109</v>
      </c>
      <c r="AC735" s="575">
        <f t="shared" ref="AC735:BJ735" si="2854">AB735-(AC$747/1000)</f>
        <v>-399</v>
      </c>
      <c r="AD735" s="575">
        <f t="shared" si="2854"/>
        <v>-566.22299354838708</v>
      </c>
      <c r="AE735" s="575">
        <f t="shared" si="2854"/>
        <v>-817.05748387096764</v>
      </c>
      <c r="AF735" s="575">
        <f t="shared" si="2854"/>
        <v>-1067.8919741935483</v>
      </c>
      <c r="AG735" s="575">
        <f t="shared" si="2854"/>
        <v>-1318.726464516129</v>
      </c>
      <c r="AH735" s="575">
        <f t="shared" si="2854"/>
        <v>-1569.5609548387097</v>
      </c>
      <c r="AI735" s="575">
        <f t="shared" si="2854"/>
        <v>-1820.3954451612904</v>
      </c>
      <c r="AJ735" s="575">
        <f t="shared" si="2854"/>
        <v>-2071.229935483871</v>
      </c>
      <c r="AK735" s="575">
        <f t="shared" si="2854"/>
        <v>-2322.0644258064517</v>
      </c>
      <c r="AL735" s="575">
        <f t="shared" si="2854"/>
        <v>-2572.8989161290324</v>
      </c>
      <c r="AM735" s="575">
        <f t="shared" si="2854"/>
        <v>-2823.7334064516131</v>
      </c>
      <c r="AN735" s="575">
        <f t="shared" si="2854"/>
        <v>-3074.5678967741937</v>
      </c>
      <c r="AO735" s="575">
        <f t="shared" si="2854"/>
        <v>-3325.4023870967744</v>
      </c>
      <c r="AP735" s="575">
        <f t="shared" si="2854"/>
        <v>-3576.2368774193551</v>
      </c>
      <c r="AQ735" s="575">
        <f t="shared" si="2854"/>
        <v>-3827.0713677419358</v>
      </c>
      <c r="AR735" s="575">
        <f t="shared" si="2854"/>
        <v>-4077.9058580645165</v>
      </c>
      <c r="AS735" s="575">
        <f t="shared" si="2854"/>
        <v>-4328.7403483870967</v>
      </c>
      <c r="AT735" s="575">
        <f t="shared" si="2854"/>
        <v>-4579.5748387096774</v>
      </c>
      <c r="AU735" s="575">
        <f t="shared" si="2854"/>
        <v>-4830.409329032258</v>
      </c>
      <c r="AV735" s="575">
        <f t="shared" si="2854"/>
        <v>-5081.2438193548387</v>
      </c>
      <c r="AW735" s="575">
        <f t="shared" si="2854"/>
        <v>-5332.0783096774194</v>
      </c>
      <c r="AX735" s="575">
        <f t="shared" si="2854"/>
        <v>-5582.9128000000001</v>
      </c>
      <c r="AY735" s="575">
        <f t="shared" si="2854"/>
        <v>-5833.7472903225807</v>
      </c>
      <c r="AZ735" s="575">
        <f t="shared" si="2854"/>
        <v>-6084.5817806451614</v>
      </c>
      <c r="BA735" s="575">
        <f t="shared" si="2854"/>
        <v>-6335.4162709677421</v>
      </c>
      <c r="BB735" s="575">
        <f t="shared" si="2854"/>
        <v>-6586.2507612903228</v>
      </c>
      <c r="BC735" s="575">
        <f t="shared" si="2854"/>
        <v>-6837.0852516129034</v>
      </c>
      <c r="BD735" s="575">
        <f t="shared" si="2854"/>
        <v>-7087.9197419354841</v>
      </c>
      <c r="BE735" s="575">
        <f t="shared" si="2854"/>
        <v>-7338.7542322580648</v>
      </c>
      <c r="BF735" s="575">
        <f t="shared" si="2854"/>
        <v>-7589.5887225806455</v>
      </c>
      <c r="BG735" s="575">
        <f t="shared" si="2854"/>
        <v>-7840.4232129032262</v>
      </c>
      <c r="BH735" s="575">
        <f t="shared" si="2854"/>
        <v>-8091.2577032258068</v>
      </c>
      <c r="BI735" s="575">
        <f t="shared" si="2854"/>
        <v>-8342.0921935483875</v>
      </c>
      <c r="BJ735" s="575">
        <f t="shared" si="2854"/>
        <v>-8592.9266838709682</v>
      </c>
    </row>
    <row r="736" spans="1:62" s="5" customFormat="1" x14ac:dyDescent="0.35">
      <c r="A736" s="5" t="s">
        <v>230</v>
      </c>
      <c r="B736" s="69" t="s">
        <v>237</v>
      </c>
      <c r="C736" s="577">
        <f t="shared" ref="C736:D736" si="2855">$F$736</f>
        <v>7.3</v>
      </c>
      <c r="D736" s="577">
        <f t="shared" si="2855"/>
        <v>7.3</v>
      </c>
      <c r="E736" s="577">
        <f>$F$736</f>
        <v>7.3</v>
      </c>
      <c r="F736" s="578">
        <v>7.3</v>
      </c>
      <c r="G736" s="577">
        <f>$J$736</f>
        <v>7.5</v>
      </c>
      <c r="H736" s="577">
        <f>$J$736</f>
        <v>7.5</v>
      </c>
      <c r="I736" s="577">
        <f>$J$736</f>
        <v>7.5</v>
      </c>
      <c r="J736" s="578">
        <v>7.5</v>
      </c>
      <c r="K736" s="577">
        <f t="shared" ref="K736:L736" si="2856">$N$736</f>
        <v>8.1</v>
      </c>
      <c r="L736" s="577">
        <f t="shared" si="2856"/>
        <v>8.1</v>
      </c>
      <c r="M736" s="577">
        <f>$N$736</f>
        <v>8.1</v>
      </c>
      <c r="N736" s="578">
        <v>8.1</v>
      </c>
      <c r="O736" s="577">
        <f t="shared" ref="O736:P736" si="2857">$R$736</f>
        <v>7.9</v>
      </c>
      <c r="P736" s="577">
        <f t="shared" si="2857"/>
        <v>7.9</v>
      </c>
      <c r="Q736" s="577">
        <f>$R$736</f>
        <v>7.9</v>
      </c>
      <c r="R736" s="578">
        <v>7.9</v>
      </c>
      <c r="S736" s="577">
        <f t="shared" ref="S736:T736" si="2858">$V$736</f>
        <v>7.9</v>
      </c>
      <c r="T736" s="577">
        <f t="shared" si="2858"/>
        <v>7.9</v>
      </c>
      <c r="U736" s="577">
        <f>$V$736</f>
        <v>7.9</v>
      </c>
      <c r="V736" s="578">
        <v>7.9</v>
      </c>
      <c r="W736" s="577">
        <f>$Z$736</f>
        <v>8.1</v>
      </c>
      <c r="X736" s="577">
        <f>$Z$736</f>
        <v>8.1</v>
      </c>
      <c r="Y736" s="577">
        <f>$Z$736</f>
        <v>8.1</v>
      </c>
      <c r="Z736" s="578">
        <v>8.1</v>
      </c>
      <c r="AA736" s="578">
        <v>7.2</v>
      </c>
      <c r="AB736" s="577">
        <f t="shared" ref="AB736:BJ736" si="2859">IF(AB735&gt;0,AB737/AB735*g_troz,0)</f>
        <v>0</v>
      </c>
      <c r="AC736" s="577">
        <f t="shared" si="2859"/>
        <v>0</v>
      </c>
      <c r="AD736" s="577">
        <f t="shared" si="2859"/>
        <v>0</v>
      </c>
      <c r="AE736" s="577">
        <f t="shared" si="2859"/>
        <v>0</v>
      </c>
      <c r="AF736" s="577">
        <f t="shared" si="2859"/>
        <v>0</v>
      </c>
      <c r="AG736" s="577">
        <f t="shared" si="2859"/>
        <v>0</v>
      </c>
      <c r="AH736" s="577">
        <f t="shared" si="2859"/>
        <v>0</v>
      </c>
      <c r="AI736" s="577">
        <f t="shared" si="2859"/>
        <v>0</v>
      </c>
      <c r="AJ736" s="577">
        <f t="shared" si="2859"/>
        <v>0</v>
      </c>
      <c r="AK736" s="577">
        <f t="shared" si="2859"/>
        <v>0</v>
      </c>
      <c r="AL736" s="577">
        <f t="shared" si="2859"/>
        <v>0</v>
      </c>
      <c r="AM736" s="577">
        <f t="shared" si="2859"/>
        <v>0</v>
      </c>
      <c r="AN736" s="577">
        <f t="shared" si="2859"/>
        <v>0</v>
      </c>
      <c r="AO736" s="577">
        <f t="shared" si="2859"/>
        <v>0</v>
      </c>
      <c r="AP736" s="577">
        <f t="shared" si="2859"/>
        <v>0</v>
      </c>
      <c r="AQ736" s="577">
        <f t="shared" si="2859"/>
        <v>0</v>
      </c>
      <c r="AR736" s="577">
        <f t="shared" si="2859"/>
        <v>0</v>
      </c>
      <c r="AS736" s="577">
        <f t="shared" si="2859"/>
        <v>0</v>
      </c>
      <c r="AT736" s="577">
        <f t="shared" si="2859"/>
        <v>0</v>
      </c>
      <c r="AU736" s="577">
        <f t="shared" si="2859"/>
        <v>0</v>
      </c>
      <c r="AV736" s="577">
        <f t="shared" si="2859"/>
        <v>0</v>
      </c>
      <c r="AW736" s="577">
        <f t="shared" si="2859"/>
        <v>0</v>
      </c>
      <c r="AX736" s="577">
        <f t="shared" si="2859"/>
        <v>0</v>
      </c>
      <c r="AY736" s="577">
        <f t="shared" si="2859"/>
        <v>0</v>
      </c>
      <c r="AZ736" s="577">
        <f t="shared" si="2859"/>
        <v>0</v>
      </c>
      <c r="BA736" s="577">
        <f t="shared" si="2859"/>
        <v>0</v>
      </c>
      <c r="BB736" s="577">
        <f t="shared" si="2859"/>
        <v>0</v>
      </c>
      <c r="BC736" s="577">
        <f t="shared" si="2859"/>
        <v>0</v>
      </c>
      <c r="BD736" s="577">
        <f t="shared" si="2859"/>
        <v>0</v>
      </c>
      <c r="BE736" s="577">
        <f t="shared" si="2859"/>
        <v>0</v>
      </c>
      <c r="BF736" s="577">
        <f t="shared" si="2859"/>
        <v>0</v>
      </c>
      <c r="BG736" s="577">
        <f t="shared" si="2859"/>
        <v>0</v>
      </c>
      <c r="BH736" s="577">
        <f t="shared" si="2859"/>
        <v>0</v>
      </c>
      <c r="BI736" s="577">
        <f t="shared" si="2859"/>
        <v>0</v>
      </c>
      <c r="BJ736" s="577">
        <f t="shared" si="2859"/>
        <v>0</v>
      </c>
    </row>
    <row r="737" spans="1:82" s="5" customFormat="1" x14ac:dyDescent="0.35">
      <c r="A737" s="5" t="s">
        <v>231</v>
      </c>
      <c r="B737" s="69" t="s">
        <v>238</v>
      </c>
      <c r="C737" s="575">
        <f>C735*C736/g_troz</f>
        <v>116.41142317568818</v>
      </c>
      <c r="D737" s="575">
        <f>D735*D736/g_troz</f>
        <v>107.2581056275998</v>
      </c>
      <c r="E737" s="575">
        <f>E735*E736/g_troz</f>
        <v>101.3905943788252</v>
      </c>
      <c r="F737" s="576">
        <v>71</v>
      </c>
      <c r="G737" s="575">
        <f>G735*G736/g_troz</f>
        <v>233.89668128676857</v>
      </c>
      <c r="H737" s="575">
        <f>H735*H736/g_troz</f>
        <v>205.4432705735328</v>
      </c>
      <c r="I737" s="575">
        <f>I735*I736/g_troz</f>
        <v>181.57134124632651</v>
      </c>
      <c r="J737" s="576">
        <v>180</v>
      </c>
      <c r="K737" s="575">
        <f>K735*K736/g_troz</f>
        <v>313.54694083588754</v>
      </c>
      <c r="L737" s="575">
        <f>L735*L736/g_troz</f>
        <v>292.71325705941661</v>
      </c>
      <c r="M737" s="575">
        <f>M735*M736/g_troz</f>
        <v>272.9212574717692</v>
      </c>
      <c r="N737" s="576">
        <v>254</v>
      </c>
      <c r="O737" s="575">
        <f>O735*O736/g_troz</f>
        <v>357.11120243637845</v>
      </c>
      <c r="P737" s="575">
        <f>P735*P736/g_troz</f>
        <v>320.5365131399073</v>
      </c>
      <c r="Q737" s="575">
        <f>Q735*Q736/g_troz</f>
        <v>290.05760539284796</v>
      </c>
      <c r="R737" s="576">
        <v>252</v>
      </c>
      <c r="S737" s="575">
        <f>S735*S736/g_troz</f>
        <v>447.02398029020344</v>
      </c>
      <c r="T737" s="575">
        <f>T735*T736/g_troz</f>
        <v>409.17933650427148</v>
      </c>
      <c r="U737" s="575">
        <f>U735*U736/g_troz</f>
        <v>369.30276553520218</v>
      </c>
      <c r="V737" s="576">
        <v>336</v>
      </c>
      <c r="W737" s="575">
        <f>W735*W736/g_troz</f>
        <v>406.25683364118316</v>
      </c>
      <c r="X737" s="575">
        <f>X735*X736/g_troz</f>
        <v>383.33978148706512</v>
      </c>
      <c r="Y737" s="575">
        <f>Y735*Y736/g_troz</f>
        <v>344.01620335897627</v>
      </c>
      <c r="Z737" s="576">
        <v>313</v>
      </c>
      <c r="AA737" s="576">
        <v>24</v>
      </c>
      <c r="AB737" s="575">
        <f>AA737-(AB$754/1000/AB$753)</f>
        <v>2.7234042553191493</v>
      </c>
      <c r="AC737" s="575">
        <f t="shared" ref="AC737:BJ737" si="2860">AB737-(AC$754/1000/AC$753)</f>
        <v>-21.74468085106383</v>
      </c>
      <c r="AD737" s="575">
        <f t="shared" si="2860"/>
        <v>-37.873713109128346</v>
      </c>
      <c r="AE737" s="575">
        <f t="shared" si="2860"/>
        <v>-62.067261496225115</v>
      </c>
      <c r="AF737" s="575">
        <f t="shared" si="2860"/>
        <v>-86.260809883321883</v>
      </c>
      <c r="AG737" s="575">
        <f t="shared" si="2860"/>
        <v>-110.45435827041865</v>
      </c>
      <c r="AH737" s="575">
        <f t="shared" si="2860"/>
        <v>-134.64790665751542</v>
      </c>
      <c r="AI737" s="575">
        <f t="shared" si="2860"/>
        <v>-158.84145504461219</v>
      </c>
      <c r="AJ737" s="575">
        <f>AI737-(AJ$754/1000/AJ$753)</f>
        <v>-183.03500343170896</v>
      </c>
      <c r="AK737" s="575">
        <f t="shared" si="2860"/>
        <v>-207.22855181880573</v>
      </c>
      <c r="AL737" s="575">
        <f t="shared" si="2860"/>
        <v>-231.4221002059025</v>
      </c>
      <c r="AM737" s="575">
        <f t="shared" si="2860"/>
        <v>-255.61564859299926</v>
      </c>
      <c r="AN737" s="575">
        <f t="shared" si="2860"/>
        <v>-279.80919698009603</v>
      </c>
      <c r="AO737" s="575">
        <f t="shared" si="2860"/>
        <v>-304.0027453671928</v>
      </c>
      <c r="AP737" s="575">
        <f t="shared" si="2860"/>
        <v>-328.19629375428957</v>
      </c>
      <c r="AQ737" s="575">
        <f t="shared" si="2860"/>
        <v>-352.38984214138634</v>
      </c>
      <c r="AR737" s="575">
        <f t="shared" si="2860"/>
        <v>-376.58339052848311</v>
      </c>
      <c r="AS737" s="575">
        <f t="shared" si="2860"/>
        <v>-400.77693891557988</v>
      </c>
      <c r="AT737" s="575">
        <f t="shared" si="2860"/>
        <v>-424.97048730267664</v>
      </c>
      <c r="AU737" s="575">
        <f t="shared" si="2860"/>
        <v>-449.16403568977341</v>
      </c>
      <c r="AV737" s="575">
        <f t="shared" si="2860"/>
        <v>-473.35758407687018</v>
      </c>
      <c r="AW737" s="575">
        <f t="shared" si="2860"/>
        <v>-497.55113246396695</v>
      </c>
      <c r="AX737" s="575">
        <f t="shared" si="2860"/>
        <v>-521.74468085106378</v>
      </c>
      <c r="AY737" s="575">
        <f t="shared" si="2860"/>
        <v>-545.9382292381606</v>
      </c>
      <c r="AZ737" s="575">
        <f t="shared" si="2860"/>
        <v>-570.13177762525743</v>
      </c>
      <c r="BA737" s="575">
        <f t="shared" si="2860"/>
        <v>-594.32532601235425</v>
      </c>
      <c r="BB737" s="575">
        <f t="shared" si="2860"/>
        <v>-618.51887439945108</v>
      </c>
      <c r="BC737" s="575">
        <f t="shared" si="2860"/>
        <v>-642.7124227865479</v>
      </c>
      <c r="BD737" s="575">
        <f t="shared" si="2860"/>
        <v>-666.90597117364473</v>
      </c>
      <c r="BE737" s="575">
        <f t="shared" si="2860"/>
        <v>-691.09951956074156</v>
      </c>
      <c r="BF737" s="575">
        <f t="shared" si="2860"/>
        <v>-715.29306794783838</v>
      </c>
      <c r="BG737" s="575">
        <f t="shared" si="2860"/>
        <v>-739.48661633493521</v>
      </c>
      <c r="BH737" s="575">
        <f t="shared" si="2860"/>
        <v>-763.68016472203203</v>
      </c>
      <c r="BI737" s="575">
        <f t="shared" si="2860"/>
        <v>-787.87371310912886</v>
      </c>
      <c r="BJ737" s="575">
        <f t="shared" si="2860"/>
        <v>-812.06726149622568</v>
      </c>
    </row>
    <row r="738" spans="1:82" s="5" customFormat="1" x14ac:dyDescent="0.35">
      <c r="B738" s="70"/>
      <c r="C738" s="318"/>
      <c r="D738" s="318"/>
      <c r="E738" s="318"/>
      <c r="F738" s="318"/>
      <c r="G738" s="318"/>
      <c r="H738" s="318"/>
      <c r="I738" s="318"/>
      <c r="J738" s="318"/>
      <c r="K738" s="318"/>
      <c r="L738" s="318"/>
      <c r="M738" s="318"/>
      <c r="N738" s="318"/>
      <c r="O738" s="318"/>
      <c r="P738" s="318"/>
      <c r="Q738" s="318"/>
      <c r="R738" s="318"/>
      <c r="S738" s="318"/>
      <c r="T738" s="318"/>
      <c r="U738" s="318"/>
      <c r="V738" s="318"/>
      <c r="W738" s="318"/>
      <c r="X738" s="318"/>
      <c r="Y738" s="318"/>
      <c r="Z738" s="318"/>
      <c r="AA738" s="297"/>
      <c r="AB738" s="297"/>
      <c r="AC738" s="297"/>
      <c r="AD738" s="297"/>
      <c r="AE738" s="297"/>
      <c r="AF738" s="297"/>
      <c r="AG738" s="297"/>
      <c r="AH738" s="297"/>
      <c r="AI738" s="297"/>
      <c r="AJ738" s="297"/>
      <c r="AK738" s="297"/>
      <c r="AL738" s="297"/>
      <c r="AM738" s="297"/>
      <c r="AN738" s="297"/>
      <c r="AO738" s="297"/>
      <c r="AP738" s="297"/>
      <c r="AQ738" s="297"/>
      <c r="AR738" s="297"/>
      <c r="AS738" s="297"/>
      <c r="AT738" s="297"/>
      <c r="AU738" s="297"/>
      <c r="AV738" s="297"/>
      <c r="AW738" s="297"/>
      <c r="AX738" s="297"/>
      <c r="AY738" s="297"/>
      <c r="AZ738" s="297"/>
      <c r="BA738" s="297"/>
      <c r="BB738" s="297"/>
      <c r="BC738" s="297"/>
      <c r="BD738" s="297"/>
      <c r="BE738" s="297"/>
      <c r="BF738" s="297"/>
      <c r="BG738" s="297"/>
      <c r="BH738" s="297"/>
      <c r="BI738" s="297"/>
      <c r="BJ738" s="297"/>
    </row>
    <row r="739" spans="1:82" s="5" customFormat="1" x14ac:dyDescent="0.35">
      <c r="B739" s="70" t="s">
        <v>239</v>
      </c>
      <c r="C739" s="318"/>
      <c r="D739" s="318"/>
      <c r="E739" s="318"/>
      <c r="F739" s="318"/>
      <c r="G739" s="318"/>
      <c r="H739" s="318"/>
      <c r="I739" s="318"/>
      <c r="J739" s="318"/>
      <c r="K739" s="318"/>
      <c r="L739" s="318"/>
      <c r="M739" s="318"/>
      <c r="N739" s="318"/>
      <c r="O739" s="318"/>
      <c r="P739" s="318"/>
      <c r="Q739" s="318"/>
      <c r="R739" s="318"/>
      <c r="S739" s="318"/>
      <c r="T739" s="318"/>
      <c r="U739" s="318"/>
      <c r="V739" s="318"/>
      <c r="W739" s="318"/>
      <c r="X739" s="318"/>
      <c r="Y739" s="318"/>
      <c r="Z739" s="318"/>
      <c r="AA739" s="297"/>
      <c r="AB739" s="297"/>
      <c r="AC739" s="297"/>
      <c r="AD739" s="297"/>
      <c r="AE739" s="297"/>
      <c r="AF739" s="297"/>
      <c r="AG739" s="297"/>
      <c r="AH739" s="297"/>
      <c r="AI739" s="297"/>
      <c r="AJ739" s="297"/>
      <c r="AK739" s="297"/>
      <c r="AL739" s="297"/>
      <c r="AM739" s="297"/>
      <c r="AN739" s="297"/>
      <c r="AO739" s="297"/>
      <c r="AP739" s="297"/>
      <c r="AQ739" s="297"/>
      <c r="AR739" s="297"/>
      <c r="AS739" s="297"/>
      <c r="AT739" s="297"/>
      <c r="AU739" s="297"/>
      <c r="AV739" s="297"/>
      <c r="AW739" s="297"/>
      <c r="AX739" s="297"/>
      <c r="AY739" s="297"/>
      <c r="AZ739" s="297"/>
      <c r="BA739" s="297"/>
      <c r="BB739" s="297"/>
      <c r="BC739" s="297"/>
      <c r="BD739" s="297"/>
      <c r="BE739" s="297"/>
      <c r="BF739" s="297"/>
      <c r="BG739" s="297"/>
      <c r="BH739" s="297"/>
      <c r="BI739" s="297"/>
      <c r="BJ739" s="297"/>
    </row>
    <row r="740" spans="1:82" s="5" customFormat="1" x14ac:dyDescent="0.35">
      <c r="A740" s="5" t="s">
        <v>229</v>
      </c>
      <c r="B740" s="69" t="s">
        <v>240</v>
      </c>
      <c r="C740" s="575">
        <f t="shared" ref="C740:AA740" si="2861">C730+C735</f>
        <v>2761</v>
      </c>
      <c r="D740" s="575">
        <f t="shared" si="2861"/>
        <v>2683</v>
      </c>
      <c r="E740" s="575">
        <f t="shared" si="2861"/>
        <v>2633</v>
      </c>
      <c r="F740" s="575">
        <f t="shared" si="2861"/>
        <v>2371</v>
      </c>
      <c r="G740" s="575">
        <f t="shared" si="2861"/>
        <v>2914</v>
      </c>
      <c r="H740" s="575">
        <f t="shared" si="2861"/>
        <v>2678</v>
      </c>
      <c r="I740" s="575">
        <f t="shared" si="2861"/>
        <v>2480</v>
      </c>
      <c r="J740" s="575">
        <f t="shared" si="2861"/>
        <v>2462</v>
      </c>
      <c r="K740" s="575">
        <f t="shared" si="2861"/>
        <v>4151</v>
      </c>
      <c r="L740" s="575">
        <f t="shared" si="2861"/>
        <v>3991</v>
      </c>
      <c r="M740" s="575">
        <f t="shared" si="2861"/>
        <v>3839</v>
      </c>
      <c r="N740" s="575">
        <f t="shared" si="2861"/>
        <v>3685</v>
      </c>
      <c r="O740" s="575">
        <f t="shared" si="2861"/>
        <v>5584</v>
      </c>
      <c r="P740" s="575">
        <f t="shared" si="2861"/>
        <v>5296</v>
      </c>
      <c r="Q740" s="575">
        <f t="shared" si="2861"/>
        <v>5056</v>
      </c>
      <c r="R740" s="575">
        <f t="shared" si="2861"/>
        <v>4768</v>
      </c>
      <c r="S740" s="575">
        <f t="shared" si="2861"/>
        <v>5830</v>
      </c>
      <c r="T740" s="575">
        <f t="shared" si="2861"/>
        <v>5532</v>
      </c>
      <c r="U740" s="575">
        <f t="shared" si="2861"/>
        <v>5218</v>
      </c>
      <c r="V740" s="575">
        <f t="shared" si="2861"/>
        <v>4944</v>
      </c>
      <c r="W740" s="575">
        <f t="shared" si="2861"/>
        <v>5997</v>
      </c>
      <c r="X740" s="575">
        <f t="shared" si="2861"/>
        <v>5821</v>
      </c>
      <c r="Y740" s="575">
        <f t="shared" si="2861"/>
        <v>5519</v>
      </c>
      <c r="Z740" s="575">
        <f t="shared" si="2861"/>
        <v>5269</v>
      </c>
      <c r="AA740" s="575">
        <f t="shared" si="2861"/>
        <v>2698</v>
      </c>
      <c r="AB740" s="575">
        <f t="shared" ref="AB740:BJ740" si="2862">AB735+AB730</f>
        <v>2270</v>
      </c>
      <c r="AC740" s="575">
        <f t="shared" si="2862"/>
        <v>1690</v>
      </c>
      <c r="AD740" s="575">
        <f t="shared" si="2862"/>
        <v>1355.5540129032261</v>
      </c>
      <c r="AE740" s="575">
        <f t="shared" si="2862"/>
        <v>853.88503225806471</v>
      </c>
      <c r="AF740" s="575">
        <f t="shared" si="2862"/>
        <v>352.21605161290336</v>
      </c>
      <c r="AG740" s="575">
        <f t="shared" si="2862"/>
        <v>-149.452929032258</v>
      </c>
      <c r="AH740" s="575">
        <f t="shared" si="2862"/>
        <v>-651.12190967741935</v>
      </c>
      <c r="AI740" s="575">
        <f t="shared" si="2862"/>
        <v>-1152.7908903225807</v>
      </c>
      <c r="AJ740" s="575">
        <f t="shared" si="2862"/>
        <v>-1654.4598709677421</v>
      </c>
      <c r="AK740" s="575">
        <f t="shared" si="2862"/>
        <v>-2156.1288516129034</v>
      </c>
      <c r="AL740" s="575">
        <f t="shared" si="2862"/>
        <v>-2657.7978322580648</v>
      </c>
      <c r="AM740" s="575">
        <f t="shared" si="2862"/>
        <v>-3159.4668129032261</v>
      </c>
      <c r="AN740" s="575">
        <f t="shared" si="2862"/>
        <v>-3661.1357935483875</v>
      </c>
      <c r="AO740" s="575">
        <f t="shared" si="2862"/>
        <v>-4162.8047741935488</v>
      </c>
      <c r="AP740" s="575">
        <f t="shared" si="2862"/>
        <v>-4664.4737548387102</v>
      </c>
      <c r="AQ740" s="575">
        <f t="shared" si="2862"/>
        <v>-5166.1427354838715</v>
      </c>
      <c r="AR740" s="575">
        <f t="shared" si="2862"/>
        <v>-5667.8117161290329</v>
      </c>
      <c r="AS740" s="575">
        <f t="shared" si="2862"/>
        <v>-6169.4806967741933</v>
      </c>
      <c r="AT740" s="575">
        <f t="shared" si="2862"/>
        <v>-6671.1496774193547</v>
      </c>
      <c r="AU740" s="575">
        <f t="shared" si="2862"/>
        <v>-7172.8186580645161</v>
      </c>
      <c r="AV740" s="575">
        <f t="shared" si="2862"/>
        <v>-7674.4876387096774</v>
      </c>
      <c r="AW740" s="575">
        <f t="shared" si="2862"/>
        <v>-8176.1566193548388</v>
      </c>
      <c r="AX740" s="575">
        <f t="shared" si="2862"/>
        <v>-8677.8256000000001</v>
      </c>
      <c r="AY740" s="575">
        <f t="shared" si="2862"/>
        <v>-9179.4945806451615</v>
      </c>
      <c r="AZ740" s="575">
        <f t="shared" si="2862"/>
        <v>-9681.1635612903228</v>
      </c>
      <c r="BA740" s="575">
        <f t="shared" si="2862"/>
        <v>-10182.832541935484</v>
      </c>
      <c r="BB740" s="575">
        <f t="shared" si="2862"/>
        <v>-10684.501522580646</v>
      </c>
      <c r="BC740" s="575">
        <f t="shared" si="2862"/>
        <v>-11186.170503225807</v>
      </c>
      <c r="BD740" s="575">
        <f t="shared" si="2862"/>
        <v>-11687.839483870968</v>
      </c>
      <c r="BE740" s="575">
        <f t="shared" si="2862"/>
        <v>-12189.50846451613</v>
      </c>
      <c r="BF740" s="575">
        <f t="shared" si="2862"/>
        <v>-12691.177445161291</v>
      </c>
      <c r="BG740" s="575">
        <f t="shared" si="2862"/>
        <v>-13192.846425806452</v>
      </c>
      <c r="BH740" s="575">
        <f t="shared" si="2862"/>
        <v>-13694.515406451614</v>
      </c>
      <c r="BI740" s="575">
        <f t="shared" si="2862"/>
        <v>-14196.184387096775</v>
      </c>
      <c r="BJ740" s="575">
        <f t="shared" si="2862"/>
        <v>-14697.853367741936</v>
      </c>
    </row>
    <row r="741" spans="1:82" s="5" customFormat="1" x14ac:dyDescent="0.35">
      <c r="A741" s="5" t="s">
        <v>230</v>
      </c>
      <c r="B741" s="69" t="s">
        <v>241</v>
      </c>
      <c r="C741" s="577">
        <f t="shared" ref="C741:AB741" si="2863">AVERAGE(C731,C736)</f>
        <v>7.15</v>
      </c>
      <c r="D741" s="577">
        <f t="shared" si="2863"/>
        <v>7.15</v>
      </c>
      <c r="E741" s="577">
        <f t="shared" si="2863"/>
        <v>7.15</v>
      </c>
      <c r="F741" s="577">
        <f t="shared" si="2863"/>
        <v>7.15</v>
      </c>
      <c r="G741" s="577">
        <f t="shared" si="2863"/>
        <v>7.55</v>
      </c>
      <c r="H741" s="577">
        <f t="shared" si="2863"/>
        <v>7.55</v>
      </c>
      <c r="I741" s="577">
        <f t="shared" si="2863"/>
        <v>7.55</v>
      </c>
      <c r="J741" s="577">
        <f t="shared" si="2863"/>
        <v>7.55</v>
      </c>
      <c r="K741" s="577">
        <f t="shared" si="2863"/>
        <v>8.6</v>
      </c>
      <c r="L741" s="577">
        <f t="shared" si="2863"/>
        <v>8.6</v>
      </c>
      <c r="M741" s="577">
        <f t="shared" si="2863"/>
        <v>8.6</v>
      </c>
      <c r="N741" s="577">
        <f t="shared" si="2863"/>
        <v>8.6</v>
      </c>
      <c r="O741" s="577">
        <f t="shared" si="2863"/>
        <v>7.75</v>
      </c>
      <c r="P741" s="577">
        <f t="shared" si="2863"/>
        <v>7.75</v>
      </c>
      <c r="Q741" s="577">
        <f t="shared" si="2863"/>
        <v>7.75</v>
      </c>
      <c r="R741" s="577">
        <f t="shared" si="2863"/>
        <v>7.75</v>
      </c>
      <c r="S741" s="577">
        <f t="shared" si="2863"/>
        <v>7.7</v>
      </c>
      <c r="T741" s="577">
        <f t="shared" si="2863"/>
        <v>7.7</v>
      </c>
      <c r="U741" s="577">
        <f t="shared" si="2863"/>
        <v>7.7</v>
      </c>
      <c r="V741" s="577">
        <f t="shared" si="2863"/>
        <v>7.7</v>
      </c>
      <c r="W741" s="577">
        <f t="shared" si="2863"/>
        <v>7.4</v>
      </c>
      <c r="X741" s="577">
        <f t="shared" si="2863"/>
        <v>7.4</v>
      </c>
      <c r="Y741" s="577">
        <f t="shared" si="2863"/>
        <v>7.4</v>
      </c>
      <c r="Z741" s="577">
        <f t="shared" si="2863"/>
        <v>7.4</v>
      </c>
      <c r="AA741" s="577">
        <f t="shared" si="2863"/>
        <v>7.15</v>
      </c>
      <c r="AB741" s="577">
        <f t="shared" si="2863"/>
        <v>3.7439447492796005</v>
      </c>
      <c r="AC741" s="577">
        <f t="shared" ref="AC741:BJ741" si="2864">AVERAGE(AC731,AC736)</f>
        <v>4.081533413026694</v>
      </c>
      <c r="AD741" s="577">
        <f t="shared" si="2864"/>
        <v>4.3061649617559556</v>
      </c>
      <c r="AE741" s="577">
        <f t="shared" si="2864"/>
        <v>4.7274140179914621</v>
      </c>
      <c r="AF741" s="577">
        <f t="shared" si="2864"/>
        <v>5.2974739962125668</v>
      </c>
      <c r="AG741" s="577">
        <f t="shared" si="2864"/>
        <v>6.1121143908222439</v>
      </c>
      <c r="AH741" s="577">
        <f t="shared" si="2864"/>
        <v>7.3717269569759116</v>
      </c>
      <c r="AI741" s="577">
        <f t="shared" si="2864"/>
        <v>9.5778707405848174</v>
      </c>
      <c r="AJ741" s="577">
        <f t="shared" si="2864"/>
        <v>14.439564903908934</v>
      </c>
      <c r="AK741" s="577">
        <f t="shared" si="2864"/>
        <v>33.999500640667556</v>
      </c>
      <c r="AL741" s="577">
        <f t="shared" si="2864"/>
        <v>0</v>
      </c>
      <c r="AM741" s="577">
        <f t="shared" si="2864"/>
        <v>0</v>
      </c>
      <c r="AN741" s="577">
        <f t="shared" si="2864"/>
        <v>0</v>
      </c>
      <c r="AO741" s="577">
        <f t="shared" si="2864"/>
        <v>0</v>
      </c>
      <c r="AP741" s="577">
        <f t="shared" si="2864"/>
        <v>0</v>
      </c>
      <c r="AQ741" s="577">
        <f t="shared" si="2864"/>
        <v>0</v>
      </c>
      <c r="AR741" s="577">
        <f t="shared" si="2864"/>
        <v>0</v>
      </c>
      <c r="AS741" s="577">
        <f t="shared" si="2864"/>
        <v>0</v>
      </c>
      <c r="AT741" s="577">
        <f t="shared" si="2864"/>
        <v>0</v>
      </c>
      <c r="AU741" s="577">
        <f t="shared" si="2864"/>
        <v>0</v>
      </c>
      <c r="AV741" s="577">
        <f t="shared" si="2864"/>
        <v>0</v>
      </c>
      <c r="AW741" s="577">
        <f t="shared" si="2864"/>
        <v>0</v>
      </c>
      <c r="AX741" s="577">
        <f t="shared" si="2864"/>
        <v>0</v>
      </c>
      <c r="AY741" s="577">
        <f t="shared" si="2864"/>
        <v>0</v>
      </c>
      <c r="AZ741" s="577">
        <f t="shared" si="2864"/>
        <v>0</v>
      </c>
      <c r="BA741" s="577">
        <f t="shared" si="2864"/>
        <v>0</v>
      </c>
      <c r="BB741" s="577">
        <f t="shared" si="2864"/>
        <v>0</v>
      </c>
      <c r="BC741" s="577">
        <f t="shared" si="2864"/>
        <v>0</v>
      </c>
      <c r="BD741" s="577">
        <f t="shared" si="2864"/>
        <v>0</v>
      </c>
      <c r="BE741" s="577">
        <f t="shared" si="2864"/>
        <v>0</v>
      </c>
      <c r="BF741" s="577">
        <f t="shared" si="2864"/>
        <v>0</v>
      </c>
      <c r="BG741" s="577">
        <f t="shared" si="2864"/>
        <v>0</v>
      </c>
      <c r="BH741" s="577">
        <f t="shared" si="2864"/>
        <v>0</v>
      </c>
      <c r="BI741" s="577">
        <f t="shared" si="2864"/>
        <v>0</v>
      </c>
      <c r="BJ741" s="577">
        <f t="shared" si="2864"/>
        <v>0</v>
      </c>
    </row>
    <row r="742" spans="1:82" s="5" customFormat="1" ht="14.5" customHeight="1" x14ac:dyDescent="0.35">
      <c r="A742" s="5" t="s">
        <v>231</v>
      </c>
      <c r="B742" s="69" t="s">
        <v>242</v>
      </c>
      <c r="C742" s="575">
        <f t="shared" ref="C742:AA742" si="2865">C732+C737</f>
        <v>626.16151002128481</v>
      </c>
      <c r="D742" s="575">
        <f t="shared" si="2865"/>
        <v>608.23103865996097</v>
      </c>
      <c r="E742" s="575">
        <f t="shared" si="2865"/>
        <v>596.73714676167651</v>
      </c>
      <c r="F742" s="575">
        <f t="shared" si="2865"/>
        <v>539</v>
      </c>
      <c r="G742" s="575">
        <f t="shared" si="2865"/>
        <v>708.90467139030579</v>
      </c>
      <c r="H742" s="575">
        <f t="shared" si="2865"/>
        <v>651.61847115432442</v>
      </c>
      <c r="I742" s="575">
        <f t="shared" si="2865"/>
        <v>603.55632010888246</v>
      </c>
      <c r="J742" s="575">
        <f t="shared" si="2865"/>
        <v>598</v>
      </c>
      <c r="K742" s="575">
        <f t="shared" si="2865"/>
        <v>1175.7560170893821</v>
      </c>
      <c r="L742" s="575">
        <f t="shared" si="2865"/>
        <v>1131.5165898109501</v>
      </c>
      <c r="M742" s="575">
        <f t="shared" si="2865"/>
        <v>1089.4891338964394</v>
      </c>
      <c r="N742" s="575">
        <f t="shared" si="2865"/>
        <v>1046</v>
      </c>
      <c r="O742" s="575">
        <f t="shared" si="2865"/>
        <v>1377.9874280807089</v>
      </c>
      <c r="P742" s="575">
        <f t="shared" si="2865"/>
        <v>1306.2269617395314</v>
      </c>
      <c r="Q742" s="575">
        <f t="shared" si="2865"/>
        <v>1246.4265731218832</v>
      </c>
      <c r="R742" s="575">
        <f t="shared" si="2865"/>
        <v>1176</v>
      </c>
      <c r="S742" s="575">
        <f t="shared" si="2865"/>
        <v>1428.4255192975725</v>
      </c>
      <c r="T742" s="575">
        <f t="shared" si="2865"/>
        <v>1354.6524162211988</v>
      </c>
      <c r="U742" s="575">
        <f t="shared" si="2865"/>
        <v>1276.9183411675701</v>
      </c>
      <c r="V742" s="575">
        <f t="shared" si="2865"/>
        <v>1211</v>
      </c>
      <c r="W742" s="575">
        <f t="shared" si="2865"/>
        <v>1362.0310125586989</v>
      </c>
      <c r="X742" s="575">
        <f t="shared" si="2865"/>
        <v>1320.1578802277177</v>
      </c>
      <c r="Y742" s="575">
        <f t="shared" si="2865"/>
        <v>1248.3073917961481</v>
      </c>
      <c r="Z742" s="575">
        <f t="shared" si="2865"/>
        <v>1184</v>
      </c>
      <c r="AA742" s="575">
        <f t="shared" si="2865"/>
        <v>618</v>
      </c>
      <c r="AB742" s="575">
        <f t="shared" ref="AB742:BJ742" si="2866">SUM(AB732+AB737)</f>
        <v>575.44680851063822</v>
      </c>
      <c r="AC742" s="575">
        <f t="shared" si="2866"/>
        <v>526.51063829787233</v>
      </c>
      <c r="AD742" s="575">
        <f t="shared" si="2866"/>
        <v>494.25257378174325</v>
      </c>
      <c r="AE742" s="575">
        <f t="shared" si="2866"/>
        <v>445.86547700754971</v>
      </c>
      <c r="AF742" s="575">
        <f t="shared" si="2866"/>
        <v>397.47838023335618</v>
      </c>
      <c r="AG742" s="575">
        <f t="shared" si="2866"/>
        <v>349.09128345916264</v>
      </c>
      <c r="AH742" s="575">
        <f t="shared" si="2866"/>
        <v>300.7041866849691</v>
      </c>
      <c r="AI742" s="575">
        <f t="shared" si="2866"/>
        <v>252.31708991077556</v>
      </c>
      <c r="AJ742" s="575">
        <f t="shared" si="2866"/>
        <v>203.92999313658203</v>
      </c>
      <c r="AK742" s="575">
        <f t="shared" si="2866"/>
        <v>155.54289636238849</v>
      </c>
      <c r="AL742" s="575">
        <f t="shared" si="2866"/>
        <v>107.15579958819495</v>
      </c>
      <c r="AM742" s="575">
        <f t="shared" si="2866"/>
        <v>58.768702814001415</v>
      </c>
      <c r="AN742" s="575">
        <f t="shared" si="2866"/>
        <v>10.381606039807878</v>
      </c>
      <c r="AO742" s="575">
        <f t="shared" si="2866"/>
        <v>-38.00549073438566</v>
      </c>
      <c r="AP742" s="575">
        <f t="shared" si="2866"/>
        <v>-86.392587508579197</v>
      </c>
      <c r="AQ742" s="575">
        <f t="shared" si="2866"/>
        <v>-134.77968428277273</v>
      </c>
      <c r="AR742" s="575">
        <f t="shared" si="2866"/>
        <v>-183.16678105696627</v>
      </c>
      <c r="AS742" s="575">
        <f t="shared" si="2866"/>
        <v>-231.55387783115981</v>
      </c>
      <c r="AT742" s="575">
        <f t="shared" si="2866"/>
        <v>-279.94097460535335</v>
      </c>
      <c r="AU742" s="575">
        <f t="shared" si="2866"/>
        <v>-328.32807137954688</v>
      </c>
      <c r="AV742" s="575">
        <f t="shared" si="2866"/>
        <v>-376.71516815374042</v>
      </c>
      <c r="AW742" s="575">
        <f t="shared" si="2866"/>
        <v>-425.10226492793396</v>
      </c>
      <c r="AX742" s="575">
        <f t="shared" si="2866"/>
        <v>-473.48936170212755</v>
      </c>
      <c r="AY742" s="575">
        <f t="shared" si="2866"/>
        <v>-521.8764584763212</v>
      </c>
      <c r="AZ742" s="575">
        <f t="shared" si="2866"/>
        <v>-570.26355525051474</v>
      </c>
      <c r="BA742" s="575">
        <f t="shared" si="2866"/>
        <v>-618.65065202470839</v>
      </c>
      <c r="BB742" s="575">
        <f t="shared" si="2866"/>
        <v>-667.03774879890193</v>
      </c>
      <c r="BC742" s="575">
        <f t="shared" si="2866"/>
        <v>-715.42484557309558</v>
      </c>
      <c r="BD742" s="575">
        <f t="shared" si="2866"/>
        <v>-763.81194234728912</v>
      </c>
      <c r="BE742" s="575">
        <f t="shared" si="2866"/>
        <v>-812.19903912148277</v>
      </c>
      <c r="BF742" s="575">
        <f t="shared" si="2866"/>
        <v>-860.58613589567631</v>
      </c>
      <c r="BG742" s="575">
        <f t="shared" si="2866"/>
        <v>-908.97323266986996</v>
      </c>
      <c r="BH742" s="575">
        <f t="shared" si="2866"/>
        <v>-957.3603294440635</v>
      </c>
      <c r="BI742" s="575">
        <f t="shared" si="2866"/>
        <v>-1005.7474262182571</v>
      </c>
      <c r="BJ742" s="575">
        <f t="shared" si="2866"/>
        <v>-1054.1345229924507</v>
      </c>
    </row>
    <row r="743" spans="1:82" s="374" customFormat="1" ht="14.5" customHeight="1" x14ac:dyDescent="0.35">
      <c r="A743" s="5"/>
      <c r="B743" s="445"/>
      <c r="C743" s="378"/>
      <c r="D743" s="375"/>
      <c r="E743" s="375"/>
      <c r="F743" s="375"/>
      <c r="G743" s="375"/>
      <c r="H743" s="375"/>
      <c r="I743" s="375"/>
      <c r="J743" s="375"/>
      <c r="K743" s="375"/>
      <c r="L743" s="375"/>
      <c r="M743" s="375"/>
      <c r="N743" s="375"/>
      <c r="O743" s="375"/>
      <c r="P743" s="375"/>
      <c r="Q743" s="379"/>
      <c r="R743" s="377"/>
      <c r="S743" s="375"/>
      <c r="T743" s="377"/>
      <c r="U743" s="377"/>
      <c r="V743" s="377"/>
      <c r="W743" s="377"/>
      <c r="X743" s="377"/>
      <c r="Y743" s="377"/>
      <c r="Z743" s="377"/>
      <c r="AA743" s="377"/>
      <c r="AB743" s="377"/>
      <c r="AC743" s="377"/>
      <c r="AD743" s="377"/>
    </row>
    <row r="744" spans="1:82" s="5" customFormat="1" ht="14.5" customHeight="1" x14ac:dyDescent="0.35">
      <c r="B744" s="322"/>
      <c r="C744" s="317"/>
      <c r="D744" s="318"/>
      <c r="E744" s="318"/>
      <c r="F744" s="318"/>
      <c r="G744" s="318"/>
      <c r="H744" s="318"/>
      <c r="I744" s="318"/>
      <c r="J744" s="318"/>
      <c r="K744" s="318"/>
      <c r="L744" s="318"/>
      <c r="M744" s="318"/>
      <c r="N744" s="318"/>
      <c r="O744" s="318"/>
      <c r="P744" s="318"/>
      <c r="Q744" s="109"/>
      <c r="R744" s="110"/>
      <c r="S744" s="318"/>
      <c r="T744" s="110"/>
      <c r="U744" s="110"/>
      <c r="V744" s="110"/>
      <c r="W744" s="110"/>
      <c r="X744" s="110"/>
      <c r="Y744" s="110"/>
      <c r="Z744" s="110"/>
      <c r="AA744" s="110"/>
      <c r="AB744" s="110"/>
      <c r="AC744" s="110"/>
      <c r="AD744" s="110"/>
    </row>
    <row r="745" spans="1:82" s="5" customFormat="1" ht="14.5" customHeight="1" x14ac:dyDescent="0.35">
      <c r="B745" s="322"/>
      <c r="C745" s="317"/>
      <c r="D745" s="318"/>
      <c r="E745" s="318"/>
      <c r="F745" s="318"/>
      <c r="G745" s="318"/>
      <c r="H745" s="318"/>
      <c r="I745" s="318"/>
      <c r="J745" s="318"/>
      <c r="K745" s="318"/>
      <c r="L745" s="318"/>
      <c r="M745" s="318"/>
      <c r="N745" s="318"/>
      <c r="O745" s="318"/>
      <c r="P745" s="318"/>
      <c r="Q745" s="109"/>
      <c r="R745" s="110"/>
      <c r="S745" s="318"/>
      <c r="T745" s="110"/>
      <c r="U745" s="110"/>
      <c r="V745" s="110"/>
      <c r="W745" s="110"/>
      <c r="X745" s="110"/>
      <c r="Y745" s="110"/>
      <c r="Z745" s="110"/>
      <c r="AA745" s="110"/>
      <c r="AB745" s="110"/>
      <c r="AC745" s="110"/>
      <c r="AD745" s="110"/>
    </row>
    <row r="746" spans="1:82" s="5" customFormat="1" ht="14.5" customHeight="1" x14ac:dyDescent="0.35">
      <c r="A746" s="256"/>
      <c r="B746" s="314" t="s">
        <v>268</v>
      </c>
      <c r="C746" s="440"/>
      <c r="D746" s="441"/>
      <c r="E746" s="441"/>
      <c r="F746" s="441"/>
      <c r="G746" s="441"/>
      <c r="H746" s="441"/>
      <c r="I746" s="441"/>
      <c r="J746" s="441"/>
      <c r="K746" s="441"/>
      <c r="L746" s="441"/>
      <c r="M746" s="441"/>
      <c r="N746" s="441"/>
      <c r="O746" s="441"/>
      <c r="P746" s="441"/>
      <c r="Q746" s="442"/>
      <c r="R746" s="443"/>
      <c r="S746" s="441"/>
      <c r="T746" s="443"/>
      <c r="U746" s="443"/>
      <c r="V746" s="443"/>
      <c r="W746" s="443"/>
      <c r="X746" s="443"/>
      <c r="Y746" s="443"/>
      <c r="Z746" s="443"/>
      <c r="AA746" s="443"/>
      <c r="AB746" s="443"/>
      <c r="AC746" s="443"/>
      <c r="AD746" s="443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</row>
    <row r="747" spans="1:82" s="5" customFormat="1" ht="14.5" customHeight="1" x14ac:dyDescent="0.35">
      <c r="A747" s="256" t="s">
        <v>269</v>
      </c>
      <c r="B747" s="69" t="s">
        <v>270</v>
      </c>
      <c r="C747" s="451">
        <f>C864*1000</f>
        <v>2000</v>
      </c>
      <c r="D747" s="451">
        <f t="shared" ref="D747:AC747" si="2867">(D864)*1000</f>
        <v>33000</v>
      </c>
      <c r="E747" s="451">
        <f t="shared" si="2867"/>
        <v>153000</v>
      </c>
      <c r="F747" s="451">
        <f t="shared" si="2867"/>
        <v>140000</v>
      </c>
      <c r="G747" s="451">
        <f t="shared" si="2867"/>
        <v>115000</v>
      </c>
      <c r="H747" s="451">
        <f t="shared" si="2867"/>
        <v>103000</v>
      </c>
      <c r="I747" s="451">
        <f t="shared" si="2867"/>
        <v>10000</v>
      </c>
      <c r="J747" s="451">
        <f t="shared" si="2867"/>
        <v>147000</v>
      </c>
      <c r="K747" s="451">
        <f t="shared" si="2867"/>
        <v>85000</v>
      </c>
      <c r="L747" s="451">
        <f t="shared" si="2867"/>
        <v>89000</v>
      </c>
      <c r="M747" s="451">
        <f t="shared" si="2867"/>
        <v>84000</v>
      </c>
      <c r="N747" s="451">
        <f t="shared" si="2867"/>
        <v>89000</v>
      </c>
      <c r="O747" s="451">
        <f t="shared" si="2867"/>
        <v>153000</v>
      </c>
      <c r="P747" s="451">
        <f t="shared" si="2867"/>
        <v>171000</v>
      </c>
      <c r="Q747" s="451">
        <f t="shared" si="2867"/>
        <v>161000</v>
      </c>
      <c r="R747" s="451">
        <f t="shared" si="2867"/>
        <v>139000</v>
      </c>
      <c r="S747" s="451">
        <f t="shared" si="2867"/>
        <v>192000</v>
      </c>
      <c r="T747" s="451">
        <f t="shared" si="2867"/>
        <v>216000</v>
      </c>
      <c r="U747" s="451">
        <f t="shared" si="2867"/>
        <v>149000</v>
      </c>
      <c r="V747" s="451">
        <f t="shared" si="2867"/>
        <v>136000</v>
      </c>
      <c r="W747" s="451">
        <f t="shared" si="2867"/>
        <v>107000</v>
      </c>
      <c r="X747" s="451">
        <f t="shared" si="2867"/>
        <v>156000</v>
      </c>
      <c r="Y747" s="451">
        <f t="shared" si="2867"/>
        <v>144000</v>
      </c>
      <c r="Z747" s="451">
        <f t="shared" si="2867"/>
        <v>218000</v>
      </c>
      <c r="AA747" s="451">
        <f t="shared" si="2867"/>
        <v>207000</v>
      </c>
      <c r="AB747" s="451">
        <f t="shared" si="2867"/>
        <v>214000</v>
      </c>
      <c r="AC747" s="451">
        <f t="shared" si="2867"/>
        <v>290000</v>
      </c>
      <c r="AD747" s="451">
        <f t="shared" ref="AD747:BJ747" si="2868">AD754/(AD748/g_troz)/AD753</f>
        <v>167222.99354838708</v>
      </c>
      <c r="AE747" s="451">
        <f t="shared" si="2868"/>
        <v>250834.49032258062</v>
      </c>
      <c r="AF747" s="451">
        <f t="shared" si="2868"/>
        <v>250834.49032258062</v>
      </c>
      <c r="AG747" s="451">
        <f t="shared" si="2868"/>
        <v>250834.49032258062</v>
      </c>
      <c r="AH747" s="451">
        <f t="shared" si="2868"/>
        <v>250834.49032258062</v>
      </c>
      <c r="AI747" s="451">
        <f t="shared" si="2868"/>
        <v>250834.49032258062</v>
      </c>
      <c r="AJ747" s="451">
        <f t="shared" si="2868"/>
        <v>250834.49032258062</v>
      </c>
      <c r="AK747" s="451">
        <f t="shared" si="2868"/>
        <v>250834.49032258062</v>
      </c>
      <c r="AL747" s="451">
        <f t="shared" si="2868"/>
        <v>250834.49032258062</v>
      </c>
      <c r="AM747" s="451">
        <f t="shared" si="2868"/>
        <v>250834.49032258062</v>
      </c>
      <c r="AN747" s="451">
        <f t="shared" si="2868"/>
        <v>250834.49032258062</v>
      </c>
      <c r="AO747" s="451">
        <f t="shared" si="2868"/>
        <v>250834.49032258062</v>
      </c>
      <c r="AP747" s="451">
        <f t="shared" si="2868"/>
        <v>250834.49032258062</v>
      </c>
      <c r="AQ747" s="451">
        <f t="shared" si="2868"/>
        <v>250834.49032258062</v>
      </c>
      <c r="AR747" s="451">
        <f t="shared" si="2868"/>
        <v>250834.49032258062</v>
      </c>
      <c r="AS747" s="451">
        <f t="shared" si="2868"/>
        <v>250834.49032258062</v>
      </c>
      <c r="AT747" s="451">
        <f t="shared" si="2868"/>
        <v>250834.49032258062</v>
      </c>
      <c r="AU747" s="451">
        <f t="shared" si="2868"/>
        <v>250834.49032258062</v>
      </c>
      <c r="AV747" s="451">
        <f t="shared" si="2868"/>
        <v>250834.49032258062</v>
      </c>
      <c r="AW747" s="451">
        <f t="shared" si="2868"/>
        <v>250834.49032258062</v>
      </c>
      <c r="AX747" s="451">
        <f t="shared" si="2868"/>
        <v>250834.49032258062</v>
      </c>
      <c r="AY747" s="451">
        <f t="shared" si="2868"/>
        <v>250834.49032258062</v>
      </c>
      <c r="AZ747" s="451">
        <f t="shared" si="2868"/>
        <v>250834.49032258062</v>
      </c>
      <c r="BA747" s="451">
        <f t="shared" si="2868"/>
        <v>250834.49032258062</v>
      </c>
      <c r="BB747" s="451">
        <f t="shared" si="2868"/>
        <v>250834.49032258062</v>
      </c>
      <c r="BC747" s="451">
        <f t="shared" si="2868"/>
        <v>250834.49032258062</v>
      </c>
      <c r="BD747" s="451">
        <f t="shared" si="2868"/>
        <v>250834.49032258062</v>
      </c>
      <c r="BE747" s="451">
        <f t="shared" si="2868"/>
        <v>250834.49032258062</v>
      </c>
      <c r="BF747" s="451">
        <f t="shared" si="2868"/>
        <v>250834.49032258062</v>
      </c>
      <c r="BG747" s="451">
        <f t="shared" si="2868"/>
        <v>250834.49032258062</v>
      </c>
      <c r="BH747" s="451">
        <f t="shared" si="2868"/>
        <v>250834.49032258062</v>
      </c>
      <c r="BI747" s="451">
        <f t="shared" si="2868"/>
        <v>250834.49032258062</v>
      </c>
      <c r="BJ747" s="451">
        <f t="shared" si="2868"/>
        <v>250834.49032258062</v>
      </c>
    </row>
    <row r="748" spans="1:82" s="5" customFormat="1" ht="14.5" customHeight="1" x14ac:dyDescent="0.35">
      <c r="A748" s="256" t="s">
        <v>230</v>
      </c>
      <c r="B748" s="69" t="s">
        <v>271</v>
      </c>
      <c r="C748" s="431">
        <f>C865</f>
        <v>10.85</v>
      </c>
      <c r="D748" s="431">
        <f t="shared" ref="D748:Z748" si="2869">D865</f>
        <v>9.41</v>
      </c>
      <c r="E748" s="431">
        <f t="shared" si="2869"/>
        <v>7.54</v>
      </c>
      <c r="F748" s="431">
        <f t="shared" si="2869"/>
        <v>8.1199999999999992</v>
      </c>
      <c r="G748" s="431">
        <f t="shared" si="2869"/>
        <v>6.29</v>
      </c>
      <c r="H748" s="431">
        <f t="shared" si="2869"/>
        <v>7.06</v>
      </c>
      <c r="I748" s="431">
        <f t="shared" si="2869"/>
        <v>6.11</v>
      </c>
      <c r="J748" s="431">
        <f t="shared" si="2869"/>
        <v>3.11</v>
      </c>
      <c r="K748" s="431">
        <f t="shared" si="2869"/>
        <v>5.77</v>
      </c>
      <c r="L748" s="431">
        <f t="shared" si="2869"/>
        <v>6.1</v>
      </c>
      <c r="M748" s="431">
        <f t="shared" si="2869"/>
        <v>6.47</v>
      </c>
      <c r="N748" s="431">
        <f t="shared" si="2869"/>
        <v>6.2</v>
      </c>
      <c r="O748" s="431">
        <f t="shared" si="2869"/>
        <v>6.5</v>
      </c>
      <c r="P748" s="431">
        <f t="shared" si="2869"/>
        <v>6.37</v>
      </c>
      <c r="Q748" s="431">
        <f t="shared" si="2869"/>
        <v>6.68</v>
      </c>
      <c r="R748" s="431">
        <f t="shared" si="2869"/>
        <v>6.96</v>
      </c>
      <c r="S748" s="431">
        <f t="shared" si="2869"/>
        <v>6.84</v>
      </c>
      <c r="T748" s="431">
        <f t="shared" si="2869"/>
        <v>4.76</v>
      </c>
      <c r="U748" s="431">
        <f t="shared" si="2869"/>
        <v>6.5</v>
      </c>
      <c r="V748" s="431">
        <f t="shared" si="2869"/>
        <v>6.78</v>
      </c>
      <c r="W748" s="431">
        <f t="shared" si="2869"/>
        <v>4.57</v>
      </c>
      <c r="X748" s="431">
        <f t="shared" si="2869"/>
        <v>5.21</v>
      </c>
      <c r="Y748" s="431">
        <f t="shared" si="2869"/>
        <v>5.26</v>
      </c>
      <c r="Z748" s="431">
        <f t="shared" si="2869"/>
        <v>4.37</v>
      </c>
      <c r="AA748" s="431">
        <f>AA865</f>
        <v>3.47</v>
      </c>
      <c r="AB748" s="431">
        <f>(AB865+AB866)/2</f>
        <v>3.2549999999999999</v>
      </c>
      <c r="AC748" s="431">
        <f>(AC865+AC866)/2</f>
        <v>1.8650000000000002</v>
      </c>
      <c r="AD748" s="431">
        <f>'General Assumptions'!$E$53</f>
        <v>3</v>
      </c>
      <c r="AE748" s="431">
        <f>'General Assumptions'!$E$53</f>
        <v>3</v>
      </c>
      <c r="AF748" s="431">
        <f>'General Assumptions'!$E$53</f>
        <v>3</v>
      </c>
      <c r="AG748" s="431">
        <f>'General Assumptions'!$E$53</f>
        <v>3</v>
      </c>
      <c r="AH748" s="431">
        <f>'General Assumptions'!$E$53</f>
        <v>3</v>
      </c>
      <c r="AI748" s="431">
        <f>'General Assumptions'!$E$53</f>
        <v>3</v>
      </c>
      <c r="AJ748" s="431">
        <f>'General Assumptions'!$E$53</f>
        <v>3</v>
      </c>
      <c r="AK748" s="431">
        <f>'General Assumptions'!$E$53</f>
        <v>3</v>
      </c>
      <c r="AL748" s="431">
        <f>'General Assumptions'!$E$53</f>
        <v>3</v>
      </c>
      <c r="AM748" s="431">
        <f>'General Assumptions'!$E$53</f>
        <v>3</v>
      </c>
      <c r="AN748" s="431">
        <f>'General Assumptions'!$E$53</f>
        <v>3</v>
      </c>
      <c r="AO748" s="431">
        <f>'General Assumptions'!$E$53</f>
        <v>3</v>
      </c>
      <c r="AP748" s="431">
        <f>'General Assumptions'!$E$53</f>
        <v>3</v>
      </c>
      <c r="AQ748" s="431">
        <f>'General Assumptions'!$E$53</f>
        <v>3</v>
      </c>
      <c r="AR748" s="431">
        <f>'General Assumptions'!$E$53</f>
        <v>3</v>
      </c>
      <c r="AS748" s="431">
        <f>'General Assumptions'!$E$53</f>
        <v>3</v>
      </c>
      <c r="AT748" s="431">
        <f>'General Assumptions'!$E$53</f>
        <v>3</v>
      </c>
      <c r="AU748" s="431">
        <f>'General Assumptions'!$E$53</f>
        <v>3</v>
      </c>
      <c r="AV748" s="431">
        <f>'General Assumptions'!$E$53</f>
        <v>3</v>
      </c>
      <c r="AW748" s="431">
        <f>'General Assumptions'!$E$53</f>
        <v>3</v>
      </c>
      <c r="AX748" s="431">
        <f>'General Assumptions'!$E$53</f>
        <v>3</v>
      </c>
      <c r="AY748" s="431">
        <f>'General Assumptions'!$E$53</f>
        <v>3</v>
      </c>
      <c r="AZ748" s="431">
        <f>'General Assumptions'!$E$53</f>
        <v>3</v>
      </c>
      <c r="BA748" s="431">
        <f>'General Assumptions'!$E$53</f>
        <v>3</v>
      </c>
      <c r="BB748" s="431">
        <f>'General Assumptions'!$E$53</f>
        <v>3</v>
      </c>
      <c r="BC748" s="431">
        <f>'General Assumptions'!$E$53</f>
        <v>3</v>
      </c>
      <c r="BD748" s="431">
        <f>'General Assumptions'!$E$53</f>
        <v>3</v>
      </c>
      <c r="BE748" s="431">
        <f>'General Assumptions'!$E$53</f>
        <v>3</v>
      </c>
      <c r="BF748" s="431">
        <f>'General Assumptions'!$E$53</f>
        <v>3</v>
      </c>
      <c r="BG748" s="431">
        <f>'General Assumptions'!$E$53</f>
        <v>3</v>
      </c>
      <c r="BH748" s="431">
        <f>'General Assumptions'!$E$53</f>
        <v>3</v>
      </c>
      <c r="BI748" s="431">
        <f>'General Assumptions'!$E$53</f>
        <v>3</v>
      </c>
      <c r="BJ748" s="431">
        <f>'General Assumptions'!$E$53</f>
        <v>3</v>
      </c>
    </row>
    <row r="749" spans="1:82" s="5" customFormat="1" ht="14.5" customHeight="1" x14ac:dyDescent="0.35">
      <c r="B749" s="322"/>
      <c r="C749" s="317"/>
      <c r="D749" s="318"/>
      <c r="E749" s="318"/>
      <c r="F749" s="318"/>
      <c r="G749" s="318"/>
      <c r="H749" s="318"/>
      <c r="I749" s="318"/>
      <c r="J749" s="318"/>
      <c r="K749" s="318"/>
      <c r="L749" s="318"/>
      <c r="M749" s="318"/>
      <c r="N749" s="318"/>
      <c r="O749" s="318"/>
      <c r="P749" s="318"/>
      <c r="Q749" s="109"/>
      <c r="R749" s="110"/>
      <c r="S749" s="318"/>
      <c r="T749" s="110"/>
      <c r="U749" s="110"/>
      <c r="V749" s="110"/>
      <c r="W749" s="110"/>
      <c r="X749" s="110"/>
      <c r="Y749" s="110"/>
      <c r="Z749" s="110"/>
      <c r="AA749" s="110"/>
      <c r="AB749" s="110"/>
      <c r="AC749" s="110"/>
      <c r="AD749" s="110"/>
    </row>
    <row r="750" spans="1:82" s="5" customFormat="1" ht="14.5" customHeight="1" x14ac:dyDescent="0.35">
      <c r="B750" s="322"/>
      <c r="C750" s="317"/>
      <c r="D750" s="318"/>
      <c r="E750" s="318"/>
      <c r="F750" s="318"/>
      <c r="G750" s="318"/>
      <c r="H750" s="318"/>
      <c r="I750" s="318"/>
      <c r="J750" s="318"/>
      <c r="K750" s="318"/>
      <c r="L750" s="318"/>
      <c r="M750" s="318"/>
      <c r="N750" s="318"/>
      <c r="O750" s="318"/>
      <c r="P750" s="318"/>
      <c r="Q750" s="109"/>
      <c r="R750" s="110"/>
      <c r="S750" s="318"/>
      <c r="T750" s="110"/>
      <c r="U750" s="110"/>
      <c r="V750" s="110"/>
      <c r="W750" s="110"/>
      <c r="X750" s="110"/>
      <c r="Y750" s="110"/>
      <c r="Z750" s="110"/>
      <c r="AA750" s="110"/>
      <c r="AB750" s="110"/>
      <c r="AC750" s="110"/>
      <c r="AD750" s="110"/>
    </row>
    <row r="751" spans="1:82" s="5" customFormat="1" ht="14.5" customHeight="1" x14ac:dyDescent="0.35">
      <c r="A751" s="256"/>
      <c r="B751" s="314" t="s">
        <v>272</v>
      </c>
      <c r="C751" s="440"/>
      <c r="D751" s="441"/>
      <c r="E751" s="441"/>
      <c r="F751" s="441"/>
      <c r="G751" s="441"/>
      <c r="H751" s="441"/>
      <c r="I751" s="441"/>
      <c r="J751" s="441"/>
      <c r="K751" s="441"/>
      <c r="L751" s="441"/>
      <c r="M751" s="441"/>
      <c r="N751" s="441"/>
      <c r="O751" s="441"/>
      <c r="P751" s="441"/>
      <c r="Q751" s="442"/>
      <c r="R751" s="443"/>
      <c r="S751" s="441"/>
      <c r="T751" s="443"/>
      <c r="U751" s="443"/>
      <c r="V751" s="443"/>
      <c r="W751" s="443"/>
      <c r="X751" s="443"/>
      <c r="Y751" s="443"/>
      <c r="Z751" s="443"/>
      <c r="AA751" s="443"/>
      <c r="AB751" s="443"/>
      <c r="AC751" s="443"/>
      <c r="AD751" s="443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</row>
    <row r="752" spans="1:82" s="5" customFormat="1" ht="14.5" customHeight="1" x14ac:dyDescent="0.35">
      <c r="A752" s="256" t="s">
        <v>81</v>
      </c>
      <c r="B752" s="69" t="s">
        <v>273</v>
      </c>
      <c r="C752" s="470">
        <f>C747*C748/g_troz</f>
        <v>697.67120053922724</v>
      </c>
      <c r="D752" s="470">
        <f t="shared" ref="D752:AB752" si="2870">D747*D748/g_troz</f>
        <v>9983.7713319560462</v>
      </c>
      <c r="E752" s="470">
        <f t="shared" si="2870"/>
        <v>37089.744256500613</v>
      </c>
      <c r="F752" s="470">
        <f t="shared" si="2870"/>
        <v>36548.96869921629</v>
      </c>
      <c r="G752" s="470">
        <f t="shared" si="2870"/>
        <v>23256.24253041705</v>
      </c>
      <c r="H752" s="470">
        <f t="shared" si="2870"/>
        <v>23379.379889774897</v>
      </c>
      <c r="I752" s="470">
        <f t="shared" si="2870"/>
        <v>1964.4106153431696</v>
      </c>
      <c r="J752" s="470">
        <f t="shared" si="2870"/>
        <v>14698.356808779654</v>
      </c>
      <c r="K752" s="470">
        <f t="shared" si="2870"/>
        <v>15768.333654583592</v>
      </c>
      <c r="L752" s="470">
        <f t="shared" si="2870"/>
        <v>17454.640312108131</v>
      </c>
      <c r="M752" s="470">
        <f t="shared" si="2870"/>
        <v>17473.287745117934</v>
      </c>
      <c r="N752" s="470">
        <f t="shared" si="2870"/>
        <v>17740.781956568921</v>
      </c>
      <c r="O752" s="470">
        <f t="shared" si="2870"/>
        <v>31973.917462500529</v>
      </c>
      <c r="P752" s="470">
        <f t="shared" si="2870"/>
        <v>35020.843714809402</v>
      </c>
      <c r="Q752" s="470">
        <f t="shared" si="2870"/>
        <v>34577.484919628019</v>
      </c>
      <c r="R752" s="470">
        <f t="shared" si="2870"/>
        <v>31103.918260353454</v>
      </c>
      <c r="S752" s="470">
        <f t="shared" si="2870"/>
        <v>42222.932453647758</v>
      </c>
      <c r="T752" s="470">
        <f t="shared" si="2870"/>
        <v>33056.111592000547</v>
      </c>
      <c r="U752" s="470">
        <f t="shared" si="2870"/>
        <v>31137.9980517162</v>
      </c>
      <c r="V752" s="470">
        <f t="shared" si="2870"/>
        <v>29645.560396000488</v>
      </c>
      <c r="W752" s="470">
        <f t="shared" si="2870"/>
        <v>15721.393564593398</v>
      </c>
      <c r="X752" s="470">
        <f t="shared" si="2870"/>
        <v>26130.840781118077</v>
      </c>
      <c r="Y752" s="470">
        <f t="shared" si="2870"/>
        <v>24352.261480941579</v>
      </c>
      <c r="Z752" s="470">
        <f t="shared" si="2870"/>
        <v>30628.730226069132</v>
      </c>
      <c r="AA752" s="470">
        <f t="shared" si="2870"/>
        <v>23093.559752779791</v>
      </c>
      <c r="AB752" s="470">
        <f t="shared" si="2870"/>
        <v>22395.245537309194</v>
      </c>
      <c r="AC752" s="470">
        <f t="shared" ref="AC752:BJ752" si="2871">AC747*AC748/g_troz</f>
        <v>17388.731281642449</v>
      </c>
      <c r="AD752" s="470">
        <f t="shared" si="2871"/>
        <v>16129.032258064515</v>
      </c>
      <c r="AE752" s="470">
        <f t="shared" si="2871"/>
        <v>24193.548387096773</v>
      </c>
      <c r="AF752" s="470">
        <f t="shared" si="2871"/>
        <v>24193.548387096773</v>
      </c>
      <c r="AG752" s="470">
        <f t="shared" si="2871"/>
        <v>24193.548387096773</v>
      </c>
      <c r="AH752" s="470">
        <f t="shared" si="2871"/>
        <v>24193.548387096773</v>
      </c>
      <c r="AI752" s="470">
        <f t="shared" si="2871"/>
        <v>24193.548387096773</v>
      </c>
      <c r="AJ752" s="470">
        <f t="shared" si="2871"/>
        <v>24193.548387096773</v>
      </c>
      <c r="AK752" s="470">
        <f t="shared" si="2871"/>
        <v>24193.548387096773</v>
      </c>
      <c r="AL752" s="470">
        <f t="shared" si="2871"/>
        <v>24193.548387096773</v>
      </c>
      <c r="AM752" s="470">
        <f t="shared" si="2871"/>
        <v>24193.548387096773</v>
      </c>
      <c r="AN752" s="470">
        <f t="shared" si="2871"/>
        <v>24193.548387096773</v>
      </c>
      <c r="AO752" s="470">
        <f t="shared" si="2871"/>
        <v>24193.548387096773</v>
      </c>
      <c r="AP752" s="470">
        <f t="shared" si="2871"/>
        <v>24193.548387096773</v>
      </c>
      <c r="AQ752" s="470">
        <f t="shared" si="2871"/>
        <v>24193.548387096773</v>
      </c>
      <c r="AR752" s="470">
        <f t="shared" si="2871"/>
        <v>24193.548387096773</v>
      </c>
      <c r="AS752" s="470">
        <f t="shared" si="2871"/>
        <v>24193.548387096773</v>
      </c>
      <c r="AT752" s="470">
        <f t="shared" si="2871"/>
        <v>24193.548387096773</v>
      </c>
      <c r="AU752" s="470">
        <f t="shared" si="2871"/>
        <v>24193.548387096773</v>
      </c>
      <c r="AV752" s="470">
        <f t="shared" si="2871"/>
        <v>24193.548387096773</v>
      </c>
      <c r="AW752" s="470">
        <f t="shared" si="2871"/>
        <v>24193.548387096773</v>
      </c>
      <c r="AX752" s="470">
        <f t="shared" si="2871"/>
        <v>24193.548387096773</v>
      </c>
      <c r="AY752" s="470">
        <f t="shared" si="2871"/>
        <v>24193.548387096773</v>
      </c>
      <c r="AZ752" s="470">
        <f t="shared" si="2871"/>
        <v>24193.548387096773</v>
      </c>
      <c r="BA752" s="470">
        <f t="shared" si="2871"/>
        <v>24193.548387096773</v>
      </c>
      <c r="BB752" s="470">
        <f t="shared" si="2871"/>
        <v>24193.548387096773</v>
      </c>
      <c r="BC752" s="470">
        <f t="shared" si="2871"/>
        <v>24193.548387096773</v>
      </c>
      <c r="BD752" s="470">
        <f t="shared" si="2871"/>
        <v>24193.548387096773</v>
      </c>
      <c r="BE752" s="470">
        <f t="shared" si="2871"/>
        <v>24193.548387096773</v>
      </c>
      <c r="BF752" s="470">
        <f t="shared" si="2871"/>
        <v>24193.548387096773</v>
      </c>
      <c r="BG752" s="470">
        <f t="shared" si="2871"/>
        <v>24193.548387096773</v>
      </c>
      <c r="BH752" s="470">
        <f t="shared" si="2871"/>
        <v>24193.548387096773</v>
      </c>
      <c r="BI752" s="470">
        <f t="shared" si="2871"/>
        <v>24193.548387096773</v>
      </c>
      <c r="BJ752" s="470">
        <f t="shared" si="2871"/>
        <v>24193.548387096773</v>
      </c>
    </row>
    <row r="753" spans="1:82" s="5" customFormat="1" ht="14.5" customHeight="1" x14ac:dyDescent="0.35">
      <c r="A753" s="256" t="s">
        <v>80</v>
      </c>
      <c r="B753" s="69" t="s">
        <v>274</v>
      </c>
      <c r="C753" s="433">
        <f t="shared" ref="C753:Z753" si="2872">C867</f>
        <v>0.96</v>
      </c>
      <c r="D753" s="433">
        <f t="shared" si="2872"/>
        <v>0.93</v>
      </c>
      <c r="E753" s="433">
        <f t="shared" si="2872"/>
        <v>0.94</v>
      </c>
      <c r="F753" s="433">
        <f t="shared" si="2872"/>
        <v>0.96</v>
      </c>
      <c r="G753" s="433">
        <f t="shared" si="2872"/>
        <v>0.96</v>
      </c>
      <c r="H753" s="433">
        <f t="shared" si="2872"/>
        <v>0.96</v>
      </c>
      <c r="I753" s="433">
        <f t="shared" si="2872"/>
        <v>0.95</v>
      </c>
      <c r="J753" s="433">
        <f t="shared" si="2872"/>
        <v>0.91</v>
      </c>
      <c r="K753" s="433">
        <f t="shared" si="2872"/>
        <v>0.93</v>
      </c>
      <c r="L753" s="433">
        <f t="shared" si="2872"/>
        <v>0.93</v>
      </c>
      <c r="M753" s="433">
        <f t="shared" si="2872"/>
        <v>0.94</v>
      </c>
      <c r="N753" s="433">
        <f t="shared" si="2872"/>
        <v>0.95</v>
      </c>
      <c r="O753" s="433">
        <f t="shared" si="2872"/>
        <v>0.94</v>
      </c>
      <c r="P753" s="433">
        <f t="shared" si="2872"/>
        <v>0.94</v>
      </c>
      <c r="Q753" s="433">
        <f t="shared" si="2872"/>
        <v>0.94</v>
      </c>
      <c r="R753" s="433">
        <f t="shared" si="2872"/>
        <v>0.95</v>
      </c>
      <c r="S753" s="433">
        <f t="shared" si="2872"/>
        <v>0.94</v>
      </c>
      <c r="T753" s="433">
        <f t="shared" si="2872"/>
        <v>0.94</v>
      </c>
      <c r="U753" s="433">
        <f t="shared" si="2872"/>
        <v>0.96</v>
      </c>
      <c r="V753" s="433">
        <f t="shared" si="2872"/>
        <v>0.95</v>
      </c>
      <c r="W753" s="433">
        <f t="shared" si="2872"/>
        <v>0.93</v>
      </c>
      <c r="X753" s="433">
        <f t="shared" si="2872"/>
        <v>0.94</v>
      </c>
      <c r="Y753" s="433">
        <f t="shared" si="2872"/>
        <v>0.95</v>
      </c>
      <c r="Z753" s="433">
        <f t="shared" si="2872"/>
        <v>0.93</v>
      </c>
      <c r="AA753" s="433">
        <f>AA867</f>
        <v>0.94</v>
      </c>
      <c r="AB753" s="433">
        <f>AB867</f>
        <v>0.94</v>
      </c>
      <c r="AC753" s="433">
        <f>AC867</f>
        <v>0.94</v>
      </c>
      <c r="AD753" s="433">
        <f>'General Assumptions'!$E$54</f>
        <v>0.93</v>
      </c>
      <c r="AE753" s="433">
        <f>'General Assumptions'!$E$54</f>
        <v>0.93</v>
      </c>
      <c r="AF753" s="433">
        <f>'General Assumptions'!$E$54</f>
        <v>0.93</v>
      </c>
      <c r="AG753" s="433">
        <f>'General Assumptions'!$E$54</f>
        <v>0.93</v>
      </c>
      <c r="AH753" s="433">
        <f>'General Assumptions'!$E$54</f>
        <v>0.93</v>
      </c>
      <c r="AI753" s="433">
        <f>'General Assumptions'!$E$54</f>
        <v>0.93</v>
      </c>
      <c r="AJ753" s="433">
        <f>'General Assumptions'!$E$54</f>
        <v>0.93</v>
      </c>
      <c r="AK753" s="433">
        <f>'General Assumptions'!$E$54</f>
        <v>0.93</v>
      </c>
      <c r="AL753" s="433">
        <f>'General Assumptions'!$E$54</f>
        <v>0.93</v>
      </c>
      <c r="AM753" s="433">
        <f>'General Assumptions'!$E$54</f>
        <v>0.93</v>
      </c>
      <c r="AN753" s="433">
        <f>'General Assumptions'!$E$54</f>
        <v>0.93</v>
      </c>
      <c r="AO753" s="433">
        <f>'General Assumptions'!$E$54</f>
        <v>0.93</v>
      </c>
      <c r="AP753" s="433">
        <f>'General Assumptions'!$E$54</f>
        <v>0.93</v>
      </c>
      <c r="AQ753" s="433">
        <f>'General Assumptions'!$E$54</f>
        <v>0.93</v>
      </c>
      <c r="AR753" s="433">
        <f>'General Assumptions'!$E$54</f>
        <v>0.93</v>
      </c>
      <c r="AS753" s="433">
        <f>'General Assumptions'!$E$54</f>
        <v>0.93</v>
      </c>
      <c r="AT753" s="433">
        <f>'General Assumptions'!$E$54</f>
        <v>0.93</v>
      </c>
      <c r="AU753" s="433">
        <f>'General Assumptions'!$E$54</f>
        <v>0.93</v>
      </c>
      <c r="AV753" s="433">
        <f>'General Assumptions'!$E$54</f>
        <v>0.93</v>
      </c>
      <c r="AW753" s="433">
        <f>'General Assumptions'!$E$54</f>
        <v>0.93</v>
      </c>
      <c r="AX753" s="433">
        <f>'General Assumptions'!$E$54</f>
        <v>0.93</v>
      </c>
      <c r="AY753" s="433">
        <f>'General Assumptions'!$E$54</f>
        <v>0.93</v>
      </c>
      <c r="AZ753" s="433">
        <f>'General Assumptions'!$E$54</f>
        <v>0.93</v>
      </c>
      <c r="BA753" s="433">
        <f>'General Assumptions'!$E$54</f>
        <v>0.93</v>
      </c>
      <c r="BB753" s="433">
        <f>'General Assumptions'!$E$54</f>
        <v>0.93</v>
      </c>
      <c r="BC753" s="433">
        <f>'General Assumptions'!$E$54</f>
        <v>0.93</v>
      </c>
      <c r="BD753" s="433">
        <f>'General Assumptions'!$E$54</f>
        <v>0.93</v>
      </c>
      <c r="BE753" s="433">
        <f>'General Assumptions'!$E$54</f>
        <v>0.93</v>
      </c>
      <c r="BF753" s="433">
        <f>'General Assumptions'!$E$54</f>
        <v>0.93</v>
      </c>
      <c r="BG753" s="433">
        <f>'General Assumptions'!$E$54</f>
        <v>0.93</v>
      </c>
      <c r="BH753" s="433">
        <f>'General Assumptions'!$E$54</f>
        <v>0.93</v>
      </c>
      <c r="BI753" s="433">
        <f>'General Assumptions'!$E$54</f>
        <v>0.93</v>
      </c>
      <c r="BJ753" s="433">
        <f>'General Assumptions'!$E$54</f>
        <v>0.93</v>
      </c>
    </row>
    <row r="754" spans="1:82" s="5" customFormat="1" ht="14.5" customHeight="1" x14ac:dyDescent="0.35">
      <c r="A754" s="256" t="s">
        <v>81</v>
      </c>
      <c r="B754" s="69" t="s">
        <v>275</v>
      </c>
      <c r="C754" s="434">
        <f t="shared" ref="C754:I754" si="2873">(C868+C870)*1000</f>
        <v>1000</v>
      </c>
      <c r="D754" s="434">
        <f t="shared" si="2873"/>
        <v>9000</v>
      </c>
      <c r="E754" s="434">
        <f t="shared" si="2873"/>
        <v>35000</v>
      </c>
      <c r="F754" s="434">
        <f t="shared" si="2873"/>
        <v>35000</v>
      </c>
      <c r="G754" s="434">
        <f t="shared" si="2873"/>
        <v>22000</v>
      </c>
      <c r="H754" s="434">
        <f t="shared" si="2873"/>
        <v>23000</v>
      </c>
      <c r="I754" s="434">
        <f t="shared" si="2873"/>
        <v>2000</v>
      </c>
      <c r="J754" s="434">
        <f t="shared" ref="J754:AB754" si="2874">(J870)*1000</f>
        <v>13000</v>
      </c>
      <c r="K754" s="434">
        <f t="shared" si="2874"/>
        <v>15000</v>
      </c>
      <c r="L754" s="434">
        <f t="shared" si="2874"/>
        <v>16000</v>
      </c>
      <c r="M754" s="434">
        <f t="shared" si="2874"/>
        <v>16000</v>
      </c>
      <c r="N754" s="434">
        <f t="shared" si="2874"/>
        <v>18000</v>
      </c>
      <c r="O754" s="434">
        <f t="shared" si="2874"/>
        <v>30000</v>
      </c>
      <c r="P754" s="434">
        <f t="shared" si="2874"/>
        <v>33000</v>
      </c>
      <c r="Q754" s="434">
        <f t="shared" si="2874"/>
        <v>33000</v>
      </c>
      <c r="R754" s="434">
        <f t="shared" si="2874"/>
        <v>29000</v>
      </c>
      <c r="S754" s="434">
        <f t="shared" si="2874"/>
        <v>40000</v>
      </c>
      <c r="T754" s="434">
        <f t="shared" si="2874"/>
        <v>31000</v>
      </c>
      <c r="U754" s="434">
        <f t="shared" si="2874"/>
        <v>30000</v>
      </c>
      <c r="V754" s="434">
        <f t="shared" si="2874"/>
        <v>28000</v>
      </c>
      <c r="W754" s="434">
        <f t="shared" si="2874"/>
        <v>15000</v>
      </c>
      <c r="X754" s="434">
        <f t="shared" si="2874"/>
        <v>24000</v>
      </c>
      <c r="Y754" s="434">
        <f t="shared" si="2874"/>
        <v>23000</v>
      </c>
      <c r="Z754" s="434">
        <f t="shared" si="2874"/>
        <v>29000</v>
      </c>
      <c r="AA754" s="434">
        <f t="shared" si="2874"/>
        <v>22000</v>
      </c>
      <c r="AB754" s="434">
        <f t="shared" si="2874"/>
        <v>20000</v>
      </c>
      <c r="AC754" s="434">
        <f t="shared" ref="AC754" si="2875">(AC870)*1000</f>
        <v>23000</v>
      </c>
      <c r="AD754" s="626">
        <v>15000</v>
      </c>
      <c r="AE754" s="434">
        <f>A!$U$19*Q!AE824</f>
        <v>22500</v>
      </c>
      <c r="AF754" s="434">
        <f>A!$U$19*Q!AF824</f>
        <v>22500</v>
      </c>
      <c r="AG754" s="434">
        <f>A!$U$19*Q!AG824</f>
        <v>22500</v>
      </c>
      <c r="AH754" s="434">
        <f>A!$U$19*Q!AH824</f>
        <v>22500</v>
      </c>
      <c r="AI754" s="434">
        <f>A!$V$19*Q!AI824</f>
        <v>22500</v>
      </c>
      <c r="AJ754" s="434">
        <f>A!$V$19*Q!AJ824</f>
        <v>22500</v>
      </c>
      <c r="AK754" s="434">
        <f>A!$V$19*Q!AK824</f>
        <v>22500</v>
      </c>
      <c r="AL754" s="434">
        <f>A!$V$19*Q!AL824</f>
        <v>22500</v>
      </c>
      <c r="AM754" s="434">
        <f>A!$W$19*Q!AM824</f>
        <v>22500</v>
      </c>
      <c r="AN754" s="434">
        <f>A!$W$19*Q!AN824</f>
        <v>22500</v>
      </c>
      <c r="AO754" s="434">
        <f>A!$W$19*Q!AO824</f>
        <v>22500</v>
      </c>
      <c r="AP754" s="434">
        <f>A!$W$19*Q!AP824</f>
        <v>22500</v>
      </c>
      <c r="AQ754" s="434">
        <f>A!$X$19*Q!AQ824</f>
        <v>22500</v>
      </c>
      <c r="AR754" s="434">
        <f>A!$X$19*Q!AR824</f>
        <v>22500</v>
      </c>
      <c r="AS754" s="434">
        <f>A!$X$19*Q!AS824</f>
        <v>22500</v>
      </c>
      <c r="AT754" s="434">
        <f>A!$X$19*Q!AT824</f>
        <v>22500</v>
      </c>
      <c r="AU754" s="434">
        <f>A!$Y$19*Q!AU824</f>
        <v>22500</v>
      </c>
      <c r="AV754" s="434">
        <f>A!$Y$19*Q!AV824</f>
        <v>22500</v>
      </c>
      <c r="AW754" s="434">
        <f>A!$Y$19*Q!AW824</f>
        <v>22500</v>
      </c>
      <c r="AX754" s="434">
        <f>A!$Y$19*Q!AX824</f>
        <v>22500</v>
      </c>
      <c r="AY754" s="434">
        <f>A!$Z$19*Q!AY824</f>
        <v>22500</v>
      </c>
      <c r="AZ754" s="434">
        <f>A!$Z$19*Q!AZ824</f>
        <v>22500</v>
      </c>
      <c r="BA754" s="434">
        <f>A!$Z$19*Q!BA824</f>
        <v>22500</v>
      </c>
      <c r="BB754" s="434">
        <f>A!$Z$19*Q!BB824</f>
        <v>22500</v>
      </c>
      <c r="BC754" s="434">
        <f>A!$AA$19*Q!BC824</f>
        <v>22500</v>
      </c>
      <c r="BD754" s="434">
        <f>A!$AA$19*Q!BD824</f>
        <v>22500</v>
      </c>
      <c r="BE754" s="434">
        <f>A!$AA$19*Q!BE824</f>
        <v>22500</v>
      </c>
      <c r="BF754" s="434">
        <f>A!$AA$19*Q!BF824</f>
        <v>22500</v>
      </c>
      <c r="BG754" s="434">
        <f>A!$AB$19*Q!BG824</f>
        <v>22500</v>
      </c>
      <c r="BH754" s="434">
        <f>A!$AB$19*Q!BH824</f>
        <v>22500</v>
      </c>
      <c r="BI754" s="434">
        <f>A!$AB$19*Q!BI824</f>
        <v>22500</v>
      </c>
      <c r="BJ754" s="434">
        <f>A!$AB$19*Q!BJ824</f>
        <v>22500</v>
      </c>
    </row>
    <row r="755" spans="1:82" s="5" customFormat="1" ht="14.5" customHeight="1" x14ac:dyDescent="0.35">
      <c r="B755" s="322"/>
      <c r="C755" s="317"/>
      <c r="D755" s="318"/>
      <c r="E755" s="318"/>
      <c r="F755" s="318"/>
      <c r="G755" s="318"/>
      <c r="H755" s="318"/>
      <c r="I755" s="318"/>
      <c r="J755" s="318"/>
      <c r="K755" s="318"/>
      <c r="L755" s="318"/>
      <c r="M755" s="318"/>
      <c r="N755" s="318"/>
      <c r="O755" s="318"/>
      <c r="P755" s="318"/>
      <c r="Q755" s="109"/>
      <c r="R755" s="110"/>
      <c r="S755" s="318"/>
      <c r="T755" s="110"/>
      <c r="U755" s="110"/>
      <c r="V755" s="110"/>
      <c r="W755" s="110"/>
      <c r="X755" s="110"/>
      <c r="Y755" s="110"/>
      <c r="Z755" s="110"/>
      <c r="AA755" s="110"/>
      <c r="AB755" s="110"/>
      <c r="AC755" s="110"/>
      <c r="AD755" s="110"/>
    </row>
    <row r="756" spans="1:82" s="5" customFormat="1" ht="14.5" customHeight="1" x14ac:dyDescent="0.35">
      <c r="B756" s="322"/>
      <c r="C756" s="317"/>
      <c r="D756" s="318"/>
      <c r="E756" s="318"/>
      <c r="F756" s="318"/>
      <c r="G756" s="318"/>
      <c r="H756" s="318"/>
      <c r="I756" s="318"/>
      <c r="J756" s="318"/>
      <c r="K756" s="318"/>
      <c r="L756" s="318"/>
      <c r="M756" s="318"/>
      <c r="N756" s="318"/>
      <c r="O756" s="318"/>
      <c r="P756" s="318"/>
      <c r="Q756" s="109"/>
      <c r="R756" s="110"/>
      <c r="S756" s="318"/>
      <c r="T756" s="110"/>
      <c r="U756" s="110"/>
      <c r="V756" s="110"/>
      <c r="W756" s="110"/>
      <c r="X756" s="110"/>
      <c r="Y756" s="110"/>
      <c r="Z756" s="110"/>
      <c r="AA756" s="110"/>
      <c r="AB756" s="110"/>
      <c r="AC756" s="110"/>
      <c r="AD756" s="110"/>
    </row>
    <row r="757" spans="1:82" s="5" customFormat="1" ht="14.5" customHeight="1" x14ac:dyDescent="0.35">
      <c r="A757" s="256"/>
      <c r="B757" s="314" t="s">
        <v>276</v>
      </c>
      <c r="C757" s="440"/>
      <c r="D757" s="441"/>
      <c r="E757" s="441"/>
      <c r="F757" s="441"/>
      <c r="G757" s="441"/>
      <c r="H757" s="441"/>
      <c r="I757" s="441"/>
      <c r="J757" s="441"/>
      <c r="K757" s="441"/>
      <c r="L757" s="441"/>
      <c r="M757" s="441"/>
      <c r="N757" s="441"/>
      <c r="O757" s="441"/>
      <c r="P757" s="441"/>
      <c r="Q757" s="442"/>
      <c r="R757" s="443"/>
      <c r="S757" s="441"/>
      <c r="T757" s="443"/>
      <c r="U757" s="443"/>
      <c r="V757" s="443"/>
      <c r="W757" s="443"/>
      <c r="X757" s="443"/>
      <c r="Y757" s="443"/>
      <c r="Z757" s="443"/>
      <c r="AA757" s="443"/>
      <c r="AB757" s="443"/>
      <c r="AC757" s="443"/>
      <c r="AD757" s="443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</row>
    <row r="758" spans="1:82" s="5" customFormat="1" ht="14.5" customHeight="1" x14ac:dyDescent="0.35">
      <c r="A758" s="256" t="s">
        <v>81</v>
      </c>
      <c r="B758" s="69" t="s">
        <v>277</v>
      </c>
      <c r="C758" s="434">
        <f>C869*1000</f>
        <v>5000</v>
      </c>
      <c r="D758" s="434">
        <f>D869*1000</f>
        <v>6000</v>
      </c>
      <c r="E758" s="434">
        <f t="shared" ref="E758:AB758" si="2876">(E871)*1000</f>
        <v>34000</v>
      </c>
      <c r="F758" s="434">
        <f t="shared" si="2876"/>
        <v>31000</v>
      </c>
      <c r="G758" s="434">
        <f t="shared" si="2876"/>
        <v>27000</v>
      </c>
      <c r="H758" s="434">
        <f t="shared" si="2876"/>
        <v>26000</v>
      </c>
      <c r="I758" s="434">
        <f t="shared" si="2876"/>
        <v>2000</v>
      </c>
      <c r="J758" s="434">
        <f t="shared" si="2876"/>
        <v>10000</v>
      </c>
      <c r="K758" s="434">
        <f t="shared" si="2876"/>
        <v>18000</v>
      </c>
      <c r="L758" s="434">
        <f t="shared" si="2876"/>
        <v>16000</v>
      </c>
      <c r="M758" s="434">
        <f t="shared" si="2876"/>
        <v>16000</v>
      </c>
      <c r="N758" s="434">
        <f t="shared" si="2876"/>
        <v>18000</v>
      </c>
      <c r="O758" s="434">
        <f t="shared" si="2876"/>
        <v>28000</v>
      </c>
      <c r="P758" s="434">
        <f t="shared" si="2876"/>
        <v>30000</v>
      </c>
      <c r="Q758" s="434">
        <f t="shared" si="2876"/>
        <v>31000</v>
      </c>
      <c r="R758" s="434">
        <f t="shared" si="2876"/>
        <v>36000</v>
      </c>
      <c r="S758" s="434">
        <f t="shared" si="2876"/>
        <v>38000</v>
      </c>
      <c r="T758" s="434">
        <f t="shared" si="2876"/>
        <v>30000</v>
      </c>
      <c r="U758" s="434">
        <f t="shared" si="2876"/>
        <v>30000</v>
      </c>
      <c r="V758" s="434">
        <f t="shared" si="2876"/>
        <v>26000</v>
      </c>
      <c r="W758" s="434">
        <f t="shared" si="2876"/>
        <v>19000</v>
      </c>
      <c r="X758" s="434">
        <f t="shared" si="2876"/>
        <v>24000</v>
      </c>
      <c r="Y758" s="434">
        <f t="shared" si="2876"/>
        <v>22000</v>
      </c>
      <c r="Z758" s="434">
        <f t="shared" si="2876"/>
        <v>29000</v>
      </c>
      <c r="AA758" s="434">
        <f t="shared" si="2876"/>
        <v>22000</v>
      </c>
      <c r="AB758" s="434">
        <f t="shared" si="2876"/>
        <v>21000</v>
      </c>
      <c r="AC758" s="434">
        <f t="shared" ref="AC758" si="2877">(AC871)*1000</f>
        <v>23000</v>
      </c>
      <c r="AD758" s="434">
        <f>AD754</f>
        <v>15000</v>
      </c>
      <c r="AE758" s="434">
        <f t="shared" ref="AE758:BJ758" si="2878">AE754</f>
        <v>22500</v>
      </c>
      <c r="AF758" s="434">
        <f t="shared" si="2878"/>
        <v>22500</v>
      </c>
      <c r="AG758" s="434">
        <f t="shared" si="2878"/>
        <v>22500</v>
      </c>
      <c r="AH758" s="434">
        <f t="shared" si="2878"/>
        <v>22500</v>
      </c>
      <c r="AI758" s="434">
        <f t="shared" si="2878"/>
        <v>22500</v>
      </c>
      <c r="AJ758" s="434">
        <f t="shared" si="2878"/>
        <v>22500</v>
      </c>
      <c r="AK758" s="434">
        <f t="shared" si="2878"/>
        <v>22500</v>
      </c>
      <c r="AL758" s="434">
        <f t="shared" si="2878"/>
        <v>22500</v>
      </c>
      <c r="AM758" s="434">
        <f t="shared" si="2878"/>
        <v>22500</v>
      </c>
      <c r="AN758" s="434">
        <f t="shared" si="2878"/>
        <v>22500</v>
      </c>
      <c r="AO758" s="434">
        <f t="shared" si="2878"/>
        <v>22500</v>
      </c>
      <c r="AP758" s="434">
        <f t="shared" si="2878"/>
        <v>22500</v>
      </c>
      <c r="AQ758" s="434">
        <f t="shared" si="2878"/>
        <v>22500</v>
      </c>
      <c r="AR758" s="434">
        <f t="shared" si="2878"/>
        <v>22500</v>
      </c>
      <c r="AS758" s="434">
        <f t="shared" si="2878"/>
        <v>22500</v>
      </c>
      <c r="AT758" s="434">
        <f t="shared" si="2878"/>
        <v>22500</v>
      </c>
      <c r="AU758" s="434">
        <f t="shared" si="2878"/>
        <v>22500</v>
      </c>
      <c r="AV758" s="434">
        <f t="shared" si="2878"/>
        <v>22500</v>
      </c>
      <c r="AW758" s="434">
        <f t="shared" si="2878"/>
        <v>22500</v>
      </c>
      <c r="AX758" s="434">
        <f t="shared" si="2878"/>
        <v>22500</v>
      </c>
      <c r="AY758" s="434">
        <f t="shared" si="2878"/>
        <v>22500</v>
      </c>
      <c r="AZ758" s="434">
        <f t="shared" si="2878"/>
        <v>22500</v>
      </c>
      <c r="BA758" s="434">
        <f t="shared" si="2878"/>
        <v>22500</v>
      </c>
      <c r="BB758" s="434">
        <f t="shared" si="2878"/>
        <v>22500</v>
      </c>
      <c r="BC758" s="434">
        <f t="shared" si="2878"/>
        <v>22500</v>
      </c>
      <c r="BD758" s="434">
        <f t="shared" si="2878"/>
        <v>22500</v>
      </c>
      <c r="BE758" s="434">
        <f t="shared" si="2878"/>
        <v>22500</v>
      </c>
      <c r="BF758" s="434">
        <f t="shared" si="2878"/>
        <v>22500</v>
      </c>
      <c r="BG758" s="434">
        <f t="shared" si="2878"/>
        <v>22500</v>
      </c>
      <c r="BH758" s="434">
        <f t="shared" si="2878"/>
        <v>22500</v>
      </c>
      <c r="BI758" s="434">
        <f t="shared" si="2878"/>
        <v>22500</v>
      </c>
      <c r="BJ758" s="434">
        <f t="shared" si="2878"/>
        <v>22500</v>
      </c>
    </row>
    <row r="759" spans="1:82" s="5" customFormat="1" ht="14.5" customHeight="1" x14ac:dyDescent="0.35">
      <c r="A759" s="256"/>
      <c r="B759" s="69"/>
      <c r="C759" s="317"/>
      <c r="D759" s="318"/>
      <c r="E759" s="318"/>
      <c r="F759" s="318"/>
      <c r="G759" s="318"/>
      <c r="H759" s="318"/>
      <c r="I759" s="318"/>
      <c r="J759" s="318"/>
      <c r="K759" s="318"/>
      <c r="L759" s="318"/>
      <c r="M759" s="318"/>
      <c r="N759" s="318"/>
      <c r="O759" s="318"/>
      <c r="P759" s="318"/>
      <c r="Q759" s="109"/>
      <c r="R759" s="110"/>
      <c r="S759" s="318"/>
      <c r="T759" s="110"/>
      <c r="U759" s="110"/>
      <c r="V759" s="110"/>
      <c r="W759" s="110"/>
      <c r="X759" s="110"/>
      <c r="Y759" s="110"/>
      <c r="Z759" s="110"/>
      <c r="AA759" s="110"/>
      <c r="AB759" s="110"/>
      <c r="AC759" s="110"/>
      <c r="AD759" s="110"/>
    </row>
    <row r="760" spans="1:82" s="5" customFormat="1" ht="14.5" customHeight="1" x14ac:dyDescent="0.35">
      <c r="A760" s="256"/>
      <c r="B760" s="314" t="s">
        <v>278</v>
      </c>
      <c r="C760" s="440"/>
      <c r="D760" s="441"/>
      <c r="E760" s="441"/>
      <c r="F760" s="441"/>
      <c r="G760" s="441"/>
      <c r="H760" s="441"/>
      <c r="I760" s="441"/>
      <c r="J760" s="441"/>
      <c r="K760" s="441"/>
      <c r="L760" s="441"/>
      <c r="M760" s="441"/>
      <c r="N760" s="441"/>
      <c r="O760" s="441"/>
      <c r="P760" s="441"/>
      <c r="Q760" s="442"/>
      <c r="R760" s="443"/>
      <c r="S760" s="441"/>
      <c r="T760" s="443"/>
      <c r="U760" s="443"/>
      <c r="V760" s="443"/>
      <c r="W760" s="443"/>
      <c r="X760" s="443"/>
      <c r="Y760" s="443"/>
      <c r="Z760" s="443"/>
      <c r="AA760" s="443"/>
      <c r="AB760" s="443"/>
      <c r="AC760" s="443"/>
      <c r="AD760" s="443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</row>
    <row r="761" spans="1:82" s="5" customFormat="1" ht="14.5" customHeight="1" x14ac:dyDescent="0.35">
      <c r="A761" s="256" t="s">
        <v>82</v>
      </c>
      <c r="B761" s="69" t="s">
        <v>279</v>
      </c>
      <c r="C761" s="426">
        <v>1200</v>
      </c>
      <c r="D761" s="426">
        <v>1200</v>
      </c>
      <c r="E761" s="426">
        <f>E873</f>
        <v>1265</v>
      </c>
      <c r="F761" s="426">
        <f t="shared" ref="F761:AB761" si="2879">F873</f>
        <v>1206</v>
      </c>
      <c r="G761" s="426">
        <f t="shared" si="2879"/>
        <v>1234</v>
      </c>
      <c r="H761" s="426">
        <f t="shared" si="2879"/>
        <v>1198</v>
      </c>
      <c r="I761" s="426">
        <f t="shared" si="2879"/>
        <v>1119</v>
      </c>
      <c r="J761" s="426">
        <f t="shared" si="2879"/>
        <v>1063</v>
      </c>
      <c r="K761" s="426">
        <f t="shared" si="2879"/>
        <v>1199</v>
      </c>
      <c r="L761" s="426">
        <f t="shared" si="2879"/>
        <v>1257</v>
      </c>
      <c r="M761" s="426">
        <f t="shared" si="2879"/>
        <v>1332</v>
      </c>
      <c r="N761" s="426">
        <f t="shared" si="2879"/>
        <v>1210</v>
      </c>
      <c r="O761" s="426">
        <f t="shared" si="2879"/>
        <v>1230</v>
      </c>
      <c r="P761" s="426">
        <f t="shared" si="2879"/>
        <v>1256</v>
      </c>
      <c r="Q761" s="426">
        <f t="shared" si="2879"/>
        <v>1280</v>
      </c>
      <c r="R761" s="426">
        <f t="shared" si="2879"/>
        <v>1276</v>
      </c>
      <c r="S761" s="426">
        <f t="shared" si="2879"/>
        <v>1333</v>
      </c>
      <c r="T761" s="426">
        <f t="shared" si="2879"/>
        <v>1300</v>
      </c>
      <c r="U761" s="426">
        <f t="shared" si="2879"/>
        <v>1208</v>
      </c>
      <c r="V761" s="426">
        <f t="shared" si="2879"/>
        <v>1232</v>
      </c>
      <c r="W761" s="426">
        <f t="shared" si="2879"/>
        <v>1306</v>
      </c>
      <c r="X761" s="426">
        <f t="shared" si="2879"/>
        <v>1315</v>
      </c>
      <c r="Y761" s="426">
        <f t="shared" si="2879"/>
        <v>1490</v>
      </c>
      <c r="Z761" s="426">
        <f t="shared" si="2879"/>
        <v>1486</v>
      </c>
      <c r="AA761" s="426">
        <f t="shared" si="2879"/>
        <v>1595</v>
      </c>
      <c r="AB761" s="426">
        <f t="shared" si="2879"/>
        <v>1730</v>
      </c>
      <c r="AC761" s="426">
        <f t="shared" ref="AC761" si="2880">AC873</f>
        <v>1913</v>
      </c>
      <c r="AD761" s="426">
        <f t="shared" ref="AD761:BJ761" si="2881">AD10</f>
        <v>1876</v>
      </c>
      <c r="AE761" s="426">
        <f t="shared" si="2881"/>
        <v>1893.75</v>
      </c>
      <c r="AF761" s="426">
        <f t="shared" si="2881"/>
        <v>1893.75</v>
      </c>
      <c r="AG761" s="426">
        <f t="shared" si="2881"/>
        <v>1893.75</v>
      </c>
      <c r="AH761" s="426">
        <f t="shared" si="2881"/>
        <v>1893.75</v>
      </c>
      <c r="AI761" s="426">
        <f t="shared" si="2881"/>
        <v>1850</v>
      </c>
      <c r="AJ761" s="426">
        <f t="shared" si="2881"/>
        <v>1850</v>
      </c>
      <c r="AK761" s="426">
        <f t="shared" si="2881"/>
        <v>1850</v>
      </c>
      <c r="AL761" s="426">
        <f t="shared" si="2881"/>
        <v>1850</v>
      </c>
      <c r="AM761" s="426">
        <f t="shared" si="2881"/>
        <v>1738.5</v>
      </c>
      <c r="AN761" s="426">
        <f t="shared" si="2881"/>
        <v>1738.5</v>
      </c>
      <c r="AO761" s="426">
        <f t="shared" si="2881"/>
        <v>1738.5</v>
      </c>
      <c r="AP761" s="426">
        <f t="shared" si="2881"/>
        <v>1738.5</v>
      </c>
      <c r="AQ761" s="426">
        <f t="shared" si="2881"/>
        <v>1698</v>
      </c>
      <c r="AR761" s="426">
        <f t="shared" si="2881"/>
        <v>1698</v>
      </c>
      <c r="AS761" s="426">
        <f t="shared" si="2881"/>
        <v>1698</v>
      </c>
      <c r="AT761" s="426">
        <f t="shared" si="2881"/>
        <v>1698</v>
      </c>
      <c r="AU761" s="426">
        <f t="shared" si="2881"/>
        <v>1738.5</v>
      </c>
      <c r="AV761" s="426">
        <f t="shared" si="2881"/>
        <v>1738.5</v>
      </c>
      <c r="AW761" s="426">
        <f t="shared" si="2881"/>
        <v>1738.5</v>
      </c>
      <c r="AX761" s="426">
        <f t="shared" si="2881"/>
        <v>1738.5</v>
      </c>
      <c r="AY761" s="426">
        <f t="shared" si="2881"/>
        <v>1738.5</v>
      </c>
      <c r="AZ761" s="426">
        <f t="shared" si="2881"/>
        <v>1738.5</v>
      </c>
      <c r="BA761" s="426">
        <f t="shared" si="2881"/>
        <v>1738.5</v>
      </c>
      <c r="BB761" s="426">
        <f t="shared" si="2881"/>
        <v>1738.5</v>
      </c>
      <c r="BC761" s="426">
        <f t="shared" si="2881"/>
        <v>1738.5</v>
      </c>
      <c r="BD761" s="426">
        <f t="shared" si="2881"/>
        <v>1738.5</v>
      </c>
      <c r="BE761" s="426">
        <f t="shared" si="2881"/>
        <v>1738.5</v>
      </c>
      <c r="BF761" s="426">
        <f t="shared" si="2881"/>
        <v>1738.5</v>
      </c>
      <c r="BG761" s="426">
        <f t="shared" si="2881"/>
        <v>1738.5</v>
      </c>
      <c r="BH761" s="426">
        <f t="shared" si="2881"/>
        <v>1738.5</v>
      </c>
      <c r="BI761" s="426">
        <f t="shared" si="2881"/>
        <v>1738.5</v>
      </c>
      <c r="BJ761" s="426">
        <f t="shared" si="2881"/>
        <v>1738.5</v>
      </c>
    </row>
    <row r="762" spans="1:82" s="5" customFormat="1" ht="14.5" customHeight="1" x14ac:dyDescent="0.35">
      <c r="A762" s="256"/>
      <c r="B762" s="69" t="s">
        <v>280</v>
      </c>
      <c r="C762" s="616">
        <f>C7</f>
        <v>1.1000000000000001</v>
      </c>
      <c r="D762" s="616">
        <f t="shared" ref="D762:BJ762" si="2882">D7</f>
        <v>1.0900000000000001</v>
      </c>
      <c r="E762" s="616">
        <f t="shared" si="2882"/>
        <v>1.0900000000000001</v>
      </c>
      <c r="F762" s="616">
        <f t="shared" si="2882"/>
        <v>1.1399999999999999</v>
      </c>
      <c r="G762" s="616">
        <f t="shared" si="2882"/>
        <v>1.24</v>
      </c>
      <c r="H762" s="616">
        <f t="shared" si="2882"/>
        <v>1.23</v>
      </c>
      <c r="I762" s="616">
        <f t="shared" si="2882"/>
        <v>1.31</v>
      </c>
      <c r="J762" s="616">
        <f t="shared" si="2882"/>
        <v>1.34</v>
      </c>
      <c r="K762" s="616">
        <f t="shared" si="2882"/>
        <v>1.37</v>
      </c>
      <c r="L762" s="616">
        <f t="shared" si="2882"/>
        <v>1.29</v>
      </c>
      <c r="M762" s="616">
        <f t="shared" si="2882"/>
        <v>1.3</v>
      </c>
      <c r="N762" s="616">
        <f t="shared" si="2882"/>
        <v>1.34</v>
      </c>
      <c r="O762" s="616">
        <f t="shared" si="2882"/>
        <v>1.32</v>
      </c>
      <c r="P762" s="616">
        <f t="shared" si="2882"/>
        <v>1.34</v>
      </c>
      <c r="Q762" s="616">
        <f t="shared" si="2882"/>
        <v>1.25</v>
      </c>
      <c r="R762" s="616">
        <f t="shared" si="2882"/>
        <v>1.27</v>
      </c>
      <c r="S762" s="616">
        <f t="shared" si="2882"/>
        <v>1.26</v>
      </c>
      <c r="T762" s="616">
        <f t="shared" si="2882"/>
        <v>1.29</v>
      </c>
      <c r="U762" s="616">
        <f t="shared" si="2882"/>
        <v>1.31</v>
      </c>
      <c r="V762" s="616">
        <f t="shared" si="2882"/>
        <v>1.32</v>
      </c>
      <c r="W762" s="616">
        <f t="shared" si="2882"/>
        <v>1.33</v>
      </c>
      <c r="X762" s="616">
        <f t="shared" si="2882"/>
        <v>1.34</v>
      </c>
      <c r="Y762" s="616">
        <f t="shared" si="2882"/>
        <v>1.32</v>
      </c>
      <c r="Z762" s="616">
        <f t="shared" si="2882"/>
        <v>1.32</v>
      </c>
      <c r="AA762" s="616">
        <f t="shared" si="2882"/>
        <v>1.34</v>
      </c>
      <c r="AB762" s="616">
        <f t="shared" si="2882"/>
        <v>1.39</v>
      </c>
      <c r="AC762" s="616">
        <f t="shared" si="2882"/>
        <v>1.33</v>
      </c>
      <c r="AD762" s="616">
        <f t="shared" si="2882"/>
        <v>1.3</v>
      </c>
      <c r="AE762" s="616">
        <f t="shared" si="2882"/>
        <v>1.27</v>
      </c>
      <c r="AF762" s="616">
        <f t="shared" si="2882"/>
        <v>1.27</v>
      </c>
      <c r="AG762" s="616">
        <f t="shared" si="2882"/>
        <v>1.27</v>
      </c>
      <c r="AH762" s="616">
        <f t="shared" si="2882"/>
        <v>1.27</v>
      </c>
      <c r="AI762" s="616">
        <f t="shared" si="2882"/>
        <v>1.25</v>
      </c>
      <c r="AJ762" s="616">
        <f t="shared" si="2882"/>
        <v>1.25</v>
      </c>
      <c r="AK762" s="616">
        <f t="shared" si="2882"/>
        <v>1.25</v>
      </c>
      <c r="AL762" s="616">
        <f t="shared" si="2882"/>
        <v>1.25</v>
      </c>
      <c r="AM762" s="616">
        <f t="shared" si="2882"/>
        <v>1.26</v>
      </c>
      <c r="AN762" s="616">
        <f t="shared" si="2882"/>
        <v>1.26</v>
      </c>
      <c r="AO762" s="616">
        <f t="shared" si="2882"/>
        <v>1.26</v>
      </c>
      <c r="AP762" s="616">
        <f t="shared" si="2882"/>
        <v>1.26</v>
      </c>
      <c r="AQ762" s="616">
        <f t="shared" si="2882"/>
        <v>1.26</v>
      </c>
      <c r="AR762" s="616">
        <f t="shared" si="2882"/>
        <v>1.26</v>
      </c>
      <c r="AS762" s="616">
        <f t="shared" si="2882"/>
        <v>1.26</v>
      </c>
      <c r="AT762" s="616">
        <f t="shared" si="2882"/>
        <v>1.26</v>
      </c>
      <c r="AU762" s="616">
        <f t="shared" si="2882"/>
        <v>1.26</v>
      </c>
      <c r="AV762" s="616">
        <f t="shared" si="2882"/>
        <v>1.26</v>
      </c>
      <c r="AW762" s="616">
        <f t="shared" si="2882"/>
        <v>1.26</v>
      </c>
      <c r="AX762" s="616">
        <f t="shared" si="2882"/>
        <v>1.26</v>
      </c>
      <c r="AY762" s="616">
        <f t="shared" si="2882"/>
        <v>1.26</v>
      </c>
      <c r="AZ762" s="616">
        <f t="shared" si="2882"/>
        <v>1.26</v>
      </c>
      <c r="BA762" s="616">
        <f t="shared" si="2882"/>
        <v>1.26</v>
      </c>
      <c r="BB762" s="616">
        <f t="shared" si="2882"/>
        <v>1.26</v>
      </c>
      <c r="BC762" s="616">
        <f t="shared" si="2882"/>
        <v>1.26</v>
      </c>
      <c r="BD762" s="616">
        <f t="shared" si="2882"/>
        <v>1.26</v>
      </c>
      <c r="BE762" s="616">
        <f t="shared" si="2882"/>
        <v>1.26</v>
      </c>
      <c r="BF762" s="616">
        <f t="shared" si="2882"/>
        <v>1.26</v>
      </c>
      <c r="BG762" s="616">
        <f t="shared" si="2882"/>
        <v>1.26</v>
      </c>
      <c r="BH762" s="616">
        <f t="shared" si="2882"/>
        <v>1.26</v>
      </c>
      <c r="BI762" s="616">
        <f t="shared" si="2882"/>
        <v>1.26</v>
      </c>
      <c r="BJ762" s="616">
        <f t="shared" si="2882"/>
        <v>1.26</v>
      </c>
    </row>
    <row r="763" spans="1:82" s="5" customFormat="1" ht="14.5" customHeight="1" x14ac:dyDescent="0.35">
      <c r="B763" s="322"/>
      <c r="C763" s="317"/>
      <c r="D763" s="318"/>
      <c r="E763" s="318"/>
      <c r="F763" s="318"/>
      <c r="G763" s="318"/>
      <c r="H763" s="318"/>
      <c r="I763" s="318"/>
      <c r="J763" s="318"/>
      <c r="K763" s="318"/>
      <c r="L763" s="318"/>
      <c r="M763" s="318"/>
      <c r="N763" s="318"/>
      <c r="O763" s="318"/>
      <c r="P763" s="318"/>
      <c r="Q763" s="109"/>
      <c r="R763" s="110"/>
      <c r="S763" s="318"/>
      <c r="T763" s="110"/>
      <c r="U763" s="110"/>
      <c r="V763" s="110"/>
      <c r="W763" s="110"/>
      <c r="X763" s="110"/>
      <c r="Y763" s="110"/>
      <c r="Z763" s="110"/>
      <c r="AA763" s="110"/>
      <c r="AB763" s="110"/>
      <c r="AC763" s="110"/>
      <c r="AD763" s="110"/>
    </row>
    <row r="764" spans="1:82" s="5" customFormat="1" ht="14.5" customHeight="1" x14ac:dyDescent="0.35">
      <c r="B764" s="322"/>
      <c r="C764" s="317"/>
      <c r="D764" s="318"/>
      <c r="E764" s="318"/>
      <c r="F764" s="318"/>
      <c r="G764" s="318"/>
      <c r="H764" s="318"/>
      <c r="I764" s="318"/>
      <c r="J764" s="318"/>
      <c r="K764" s="318"/>
      <c r="L764" s="318"/>
      <c r="M764" s="318"/>
      <c r="N764" s="318"/>
      <c r="O764" s="318"/>
      <c r="P764" s="318"/>
      <c r="Q764" s="109"/>
      <c r="R764" s="110"/>
      <c r="S764" s="318"/>
      <c r="T764" s="110"/>
      <c r="U764" s="110"/>
      <c r="V764" s="110"/>
      <c r="W764" s="110"/>
      <c r="X764" s="110"/>
      <c r="Y764" s="110"/>
      <c r="Z764" s="110"/>
      <c r="AA764" s="110"/>
      <c r="AB764" s="110"/>
      <c r="AC764" s="110"/>
      <c r="AD764" s="110"/>
    </row>
    <row r="765" spans="1:82" s="5" customFormat="1" ht="14.5" customHeight="1" x14ac:dyDescent="0.35">
      <c r="A765" s="256" t="s">
        <v>354</v>
      </c>
      <c r="B765" s="452" t="s">
        <v>355</v>
      </c>
      <c r="C765" s="451">
        <f>C758*C761/1000</f>
        <v>6000</v>
      </c>
      <c r="D765" s="451">
        <f>D758*D761/1000</f>
        <v>7200</v>
      </c>
      <c r="E765" s="451">
        <f>E758*E761/1000</f>
        <v>43010</v>
      </c>
      <c r="F765" s="451">
        <f>F758*F761/1000</f>
        <v>37386</v>
      </c>
      <c r="G765" s="451">
        <f t="shared" ref="G765:AB765" si="2883">G758*G761/1000</f>
        <v>33318</v>
      </c>
      <c r="H765" s="451">
        <f t="shared" si="2883"/>
        <v>31148</v>
      </c>
      <c r="I765" s="451">
        <f t="shared" si="2883"/>
        <v>2238</v>
      </c>
      <c r="J765" s="451">
        <f t="shared" si="2883"/>
        <v>10630</v>
      </c>
      <c r="K765" s="451">
        <f t="shared" si="2883"/>
        <v>21582</v>
      </c>
      <c r="L765" s="451">
        <f t="shared" si="2883"/>
        <v>20112</v>
      </c>
      <c r="M765" s="451">
        <f t="shared" si="2883"/>
        <v>21312</v>
      </c>
      <c r="N765" s="451">
        <f t="shared" si="2883"/>
        <v>21780</v>
      </c>
      <c r="O765" s="451">
        <f t="shared" si="2883"/>
        <v>34440</v>
      </c>
      <c r="P765" s="451">
        <f t="shared" si="2883"/>
        <v>37680</v>
      </c>
      <c r="Q765" s="451">
        <f t="shared" si="2883"/>
        <v>39680</v>
      </c>
      <c r="R765" s="451">
        <f t="shared" si="2883"/>
        <v>45936</v>
      </c>
      <c r="S765" s="451">
        <f t="shared" si="2883"/>
        <v>50654</v>
      </c>
      <c r="T765" s="451">
        <f t="shared" si="2883"/>
        <v>39000</v>
      </c>
      <c r="U765" s="451">
        <f t="shared" si="2883"/>
        <v>36240</v>
      </c>
      <c r="V765" s="451">
        <f t="shared" si="2883"/>
        <v>32032</v>
      </c>
      <c r="W765" s="451">
        <f t="shared" si="2883"/>
        <v>24814</v>
      </c>
      <c r="X765" s="451">
        <f t="shared" si="2883"/>
        <v>31560</v>
      </c>
      <c r="Y765" s="451">
        <f t="shared" si="2883"/>
        <v>32780</v>
      </c>
      <c r="Z765" s="451">
        <f t="shared" si="2883"/>
        <v>43094</v>
      </c>
      <c r="AA765" s="451">
        <f>AA758*AA761/1000</f>
        <v>35090</v>
      </c>
      <c r="AB765" s="451">
        <f t="shared" si="2883"/>
        <v>36330</v>
      </c>
      <c r="AC765" s="451">
        <f t="shared" ref="AC765" si="2884">AC758*AC761/1000</f>
        <v>43999</v>
      </c>
      <c r="AD765" s="451">
        <f>AD758*AD761/1000</f>
        <v>28140</v>
      </c>
      <c r="AE765" s="451">
        <f>AE758*AE761/1000</f>
        <v>42609.375</v>
      </c>
      <c r="AF765" s="451">
        <f t="shared" ref="AF765:BJ765" si="2885">AF758*AF761/1000</f>
        <v>42609.375</v>
      </c>
      <c r="AG765" s="451">
        <f t="shared" si="2885"/>
        <v>42609.375</v>
      </c>
      <c r="AH765" s="451">
        <f t="shared" si="2885"/>
        <v>42609.375</v>
      </c>
      <c r="AI765" s="451">
        <f t="shared" si="2885"/>
        <v>41625</v>
      </c>
      <c r="AJ765" s="451">
        <f t="shared" si="2885"/>
        <v>41625</v>
      </c>
      <c r="AK765" s="451">
        <f t="shared" si="2885"/>
        <v>41625</v>
      </c>
      <c r="AL765" s="451">
        <f t="shared" si="2885"/>
        <v>41625</v>
      </c>
      <c r="AM765" s="451">
        <f t="shared" si="2885"/>
        <v>39116.25</v>
      </c>
      <c r="AN765" s="451">
        <f t="shared" si="2885"/>
        <v>39116.25</v>
      </c>
      <c r="AO765" s="451">
        <f t="shared" si="2885"/>
        <v>39116.25</v>
      </c>
      <c r="AP765" s="451">
        <f t="shared" si="2885"/>
        <v>39116.25</v>
      </c>
      <c r="AQ765" s="451">
        <f>AQ758*AQ761/1000</f>
        <v>38205</v>
      </c>
      <c r="AR765" s="451">
        <f t="shared" si="2885"/>
        <v>38205</v>
      </c>
      <c r="AS765" s="451">
        <f t="shared" si="2885"/>
        <v>38205</v>
      </c>
      <c r="AT765" s="451">
        <f t="shared" si="2885"/>
        <v>38205</v>
      </c>
      <c r="AU765" s="451">
        <f t="shared" si="2885"/>
        <v>39116.25</v>
      </c>
      <c r="AV765" s="451">
        <f t="shared" si="2885"/>
        <v>39116.25</v>
      </c>
      <c r="AW765" s="451">
        <f t="shared" si="2885"/>
        <v>39116.25</v>
      </c>
      <c r="AX765" s="451">
        <f t="shared" si="2885"/>
        <v>39116.25</v>
      </c>
      <c r="AY765" s="451">
        <f t="shared" si="2885"/>
        <v>39116.25</v>
      </c>
      <c r="AZ765" s="451">
        <f t="shared" si="2885"/>
        <v>39116.25</v>
      </c>
      <c r="BA765" s="451">
        <f t="shared" si="2885"/>
        <v>39116.25</v>
      </c>
      <c r="BB765" s="451">
        <f t="shared" si="2885"/>
        <v>39116.25</v>
      </c>
      <c r="BC765" s="451">
        <f t="shared" si="2885"/>
        <v>39116.25</v>
      </c>
      <c r="BD765" s="451">
        <f t="shared" si="2885"/>
        <v>39116.25</v>
      </c>
      <c r="BE765" s="451">
        <f t="shared" si="2885"/>
        <v>39116.25</v>
      </c>
      <c r="BF765" s="451">
        <f t="shared" si="2885"/>
        <v>39116.25</v>
      </c>
      <c r="BG765" s="451">
        <f t="shared" si="2885"/>
        <v>39116.25</v>
      </c>
      <c r="BH765" s="451">
        <f t="shared" si="2885"/>
        <v>39116.25</v>
      </c>
      <c r="BI765" s="451">
        <f t="shared" si="2885"/>
        <v>39116.25</v>
      </c>
      <c r="BJ765" s="451">
        <f t="shared" si="2885"/>
        <v>39116.25</v>
      </c>
    </row>
    <row r="766" spans="1:82" s="5" customFormat="1" ht="14.5" customHeight="1" x14ac:dyDescent="0.35">
      <c r="A766" s="256" t="s">
        <v>354</v>
      </c>
      <c r="B766" s="452" t="s">
        <v>356</v>
      </c>
      <c r="C766" s="451">
        <f>C767-C765</f>
        <v>-800</v>
      </c>
      <c r="D766" s="451">
        <f>D767-D765</f>
        <v>-400</v>
      </c>
      <c r="E766" s="451">
        <f>E767-E765</f>
        <v>9590</v>
      </c>
      <c r="F766" s="451">
        <f>F767-F765</f>
        <v>914</v>
      </c>
      <c r="G766" s="451">
        <f t="shared" ref="G766:AB766" si="2886">G767-G765</f>
        <v>82</v>
      </c>
      <c r="H766" s="451">
        <f t="shared" si="2886"/>
        <v>652</v>
      </c>
      <c r="I766" s="451">
        <f t="shared" si="2886"/>
        <v>562</v>
      </c>
      <c r="J766" s="451">
        <f t="shared" si="2886"/>
        <v>-530</v>
      </c>
      <c r="K766" s="451">
        <f t="shared" si="2886"/>
        <v>318</v>
      </c>
      <c r="L766" s="451">
        <f t="shared" si="2886"/>
        <v>988</v>
      </c>
      <c r="M766" s="451">
        <f t="shared" si="2886"/>
        <v>1088</v>
      </c>
      <c r="N766" s="451">
        <f t="shared" si="2886"/>
        <v>1020</v>
      </c>
      <c r="O766" s="451">
        <f t="shared" si="2886"/>
        <v>560</v>
      </c>
      <c r="P766" s="451">
        <f t="shared" si="2886"/>
        <v>920</v>
      </c>
      <c r="Q766" s="451">
        <f t="shared" si="2886"/>
        <v>1720</v>
      </c>
      <c r="R766" s="451">
        <f t="shared" si="2886"/>
        <v>564</v>
      </c>
      <c r="S766" s="451">
        <f t="shared" si="2886"/>
        <v>946</v>
      </c>
      <c r="T766" s="451">
        <f t="shared" si="2886"/>
        <v>-800</v>
      </c>
      <c r="U766" s="451">
        <f t="shared" si="2886"/>
        <v>1660</v>
      </c>
      <c r="V766" s="451">
        <f t="shared" si="2886"/>
        <v>768</v>
      </c>
      <c r="W766" s="451">
        <f t="shared" si="2886"/>
        <v>-414</v>
      </c>
      <c r="X766" s="451">
        <f t="shared" si="2886"/>
        <v>340</v>
      </c>
      <c r="Y766" s="451">
        <f t="shared" si="2886"/>
        <v>1220</v>
      </c>
      <c r="Z766" s="451">
        <f t="shared" si="2886"/>
        <v>206</v>
      </c>
      <c r="AA766" s="451">
        <f t="shared" si="2886"/>
        <v>910</v>
      </c>
      <c r="AB766" s="451">
        <f t="shared" si="2886"/>
        <v>-330</v>
      </c>
      <c r="AC766" s="451">
        <f t="shared" ref="AC766" si="2887">AC767-AC765</f>
        <v>801</v>
      </c>
      <c r="AD766" s="451">
        <f>AD767-AD765</f>
        <v>0</v>
      </c>
      <c r="AE766" s="451">
        <f t="shared" ref="AE766:BJ766" si="2888">AE767-AE765</f>
        <v>0</v>
      </c>
      <c r="AF766" s="451">
        <f t="shared" si="2888"/>
        <v>0</v>
      </c>
      <c r="AG766" s="451">
        <f t="shared" si="2888"/>
        <v>0</v>
      </c>
      <c r="AH766" s="451">
        <f t="shared" si="2888"/>
        <v>0</v>
      </c>
      <c r="AI766" s="451">
        <f t="shared" si="2888"/>
        <v>0</v>
      </c>
      <c r="AJ766" s="451">
        <f t="shared" si="2888"/>
        <v>0</v>
      </c>
      <c r="AK766" s="451">
        <f t="shared" si="2888"/>
        <v>0</v>
      </c>
      <c r="AL766" s="451">
        <f t="shared" si="2888"/>
        <v>0</v>
      </c>
      <c r="AM766" s="451">
        <f t="shared" si="2888"/>
        <v>0</v>
      </c>
      <c r="AN766" s="451">
        <f t="shared" si="2888"/>
        <v>0</v>
      </c>
      <c r="AO766" s="451">
        <f t="shared" si="2888"/>
        <v>0</v>
      </c>
      <c r="AP766" s="451">
        <f t="shared" si="2888"/>
        <v>0</v>
      </c>
      <c r="AQ766" s="451">
        <f>AQ767-AQ765</f>
        <v>0</v>
      </c>
      <c r="AR766" s="451">
        <f t="shared" si="2888"/>
        <v>0</v>
      </c>
      <c r="AS766" s="451">
        <f t="shared" si="2888"/>
        <v>0</v>
      </c>
      <c r="AT766" s="451">
        <f t="shared" si="2888"/>
        <v>0</v>
      </c>
      <c r="AU766" s="451">
        <f t="shared" si="2888"/>
        <v>0</v>
      </c>
      <c r="AV766" s="451">
        <f t="shared" si="2888"/>
        <v>0</v>
      </c>
      <c r="AW766" s="451">
        <f t="shared" si="2888"/>
        <v>0</v>
      </c>
      <c r="AX766" s="451">
        <f t="shared" si="2888"/>
        <v>0</v>
      </c>
      <c r="AY766" s="451">
        <f t="shared" si="2888"/>
        <v>0</v>
      </c>
      <c r="AZ766" s="451">
        <f t="shared" si="2888"/>
        <v>0</v>
      </c>
      <c r="BA766" s="451">
        <f t="shared" si="2888"/>
        <v>0</v>
      </c>
      <c r="BB766" s="451">
        <f t="shared" si="2888"/>
        <v>0</v>
      </c>
      <c r="BC766" s="451">
        <f t="shared" si="2888"/>
        <v>0</v>
      </c>
      <c r="BD766" s="451">
        <f t="shared" si="2888"/>
        <v>0</v>
      </c>
      <c r="BE766" s="451">
        <f t="shared" si="2888"/>
        <v>0</v>
      </c>
      <c r="BF766" s="451">
        <f t="shared" si="2888"/>
        <v>0</v>
      </c>
      <c r="BG766" s="451">
        <f t="shared" si="2888"/>
        <v>0</v>
      </c>
      <c r="BH766" s="451">
        <f t="shared" si="2888"/>
        <v>0</v>
      </c>
      <c r="BI766" s="451">
        <f t="shared" si="2888"/>
        <v>0</v>
      </c>
      <c r="BJ766" s="451">
        <f t="shared" si="2888"/>
        <v>0</v>
      </c>
    </row>
    <row r="767" spans="1:82" s="5" customFormat="1" ht="14.5" customHeight="1" x14ac:dyDescent="0.35">
      <c r="A767" s="256" t="s">
        <v>354</v>
      </c>
      <c r="B767" s="255" t="s">
        <v>357</v>
      </c>
      <c r="C767" s="453">
        <f t="shared" ref="C767:AB767" si="2889">C880*1000</f>
        <v>5200</v>
      </c>
      <c r="D767" s="453">
        <f t="shared" si="2889"/>
        <v>6800</v>
      </c>
      <c r="E767" s="453">
        <f t="shared" si="2889"/>
        <v>52600</v>
      </c>
      <c r="F767" s="453">
        <f t="shared" si="2889"/>
        <v>38300</v>
      </c>
      <c r="G767" s="453">
        <f t="shared" si="2889"/>
        <v>33400</v>
      </c>
      <c r="H767" s="453">
        <f t="shared" si="2889"/>
        <v>31800</v>
      </c>
      <c r="I767" s="453">
        <f t="shared" si="2889"/>
        <v>2800</v>
      </c>
      <c r="J767" s="453">
        <f t="shared" si="2889"/>
        <v>10100</v>
      </c>
      <c r="K767" s="453">
        <f t="shared" si="2889"/>
        <v>21900</v>
      </c>
      <c r="L767" s="453">
        <f t="shared" si="2889"/>
        <v>21100</v>
      </c>
      <c r="M767" s="453">
        <f t="shared" si="2889"/>
        <v>22400</v>
      </c>
      <c r="N767" s="453">
        <f t="shared" si="2889"/>
        <v>22800</v>
      </c>
      <c r="O767" s="453">
        <f t="shared" si="2889"/>
        <v>35000</v>
      </c>
      <c r="P767" s="453">
        <f t="shared" si="2889"/>
        <v>38600</v>
      </c>
      <c r="Q767" s="453">
        <f t="shared" si="2889"/>
        <v>41400</v>
      </c>
      <c r="R767" s="453">
        <f t="shared" si="2889"/>
        <v>46500</v>
      </c>
      <c r="S767" s="453">
        <f t="shared" si="2889"/>
        <v>51600</v>
      </c>
      <c r="T767" s="453">
        <f t="shared" si="2889"/>
        <v>38200</v>
      </c>
      <c r="U767" s="453">
        <f t="shared" si="2889"/>
        <v>37900</v>
      </c>
      <c r="V767" s="453">
        <f t="shared" si="2889"/>
        <v>32800</v>
      </c>
      <c r="W767" s="453">
        <f t="shared" si="2889"/>
        <v>24400</v>
      </c>
      <c r="X767" s="453">
        <f t="shared" si="2889"/>
        <v>31900</v>
      </c>
      <c r="Y767" s="453">
        <f t="shared" si="2889"/>
        <v>34000</v>
      </c>
      <c r="Z767" s="453">
        <f t="shared" si="2889"/>
        <v>43300</v>
      </c>
      <c r="AA767" s="453">
        <f t="shared" si="2889"/>
        <v>36000</v>
      </c>
      <c r="AB767" s="453">
        <f t="shared" si="2889"/>
        <v>36000</v>
      </c>
      <c r="AC767" s="453">
        <f t="shared" ref="AC767" si="2890">AC880*1000</f>
        <v>44800</v>
      </c>
      <c r="AD767" s="453">
        <f>AD765</f>
        <v>28140</v>
      </c>
      <c r="AE767" s="453">
        <f t="shared" ref="AE767:BJ767" si="2891">AE765</f>
        <v>42609.375</v>
      </c>
      <c r="AF767" s="453">
        <f t="shared" si="2891"/>
        <v>42609.375</v>
      </c>
      <c r="AG767" s="453">
        <f t="shared" si="2891"/>
        <v>42609.375</v>
      </c>
      <c r="AH767" s="453">
        <f t="shared" si="2891"/>
        <v>42609.375</v>
      </c>
      <c r="AI767" s="453">
        <f t="shared" si="2891"/>
        <v>41625</v>
      </c>
      <c r="AJ767" s="453">
        <f t="shared" si="2891"/>
        <v>41625</v>
      </c>
      <c r="AK767" s="453">
        <f t="shared" si="2891"/>
        <v>41625</v>
      </c>
      <c r="AL767" s="453">
        <f t="shared" si="2891"/>
        <v>41625</v>
      </c>
      <c r="AM767" s="453">
        <f t="shared" si="2891"/>
        <v>39116.25</v>
      </c>
      <c r="AN767" s="453">
        <f t="shared" si="2891"/>
        <v>39116.25</v>
      </c>
      <c r="AO767" s="453">
        <f t="shared" si="2891"/>
        <v>39116.25</v>
      </c>
      <c r="AP767" s="453">
        <f t="shared" si="2891"/>
        <v>39116.25</v>
      </c>
      <c r="AQ767" s="453">
        <f>AQ765</f>
        <v>38205</v>
      </c>
      <c r="AR767" s="453">
        <f t="shared" si="2891"/>
        <v>38205</v>
      </c>
      <c r="AS767" s="453">
        <f t="shared" si="2891"/>
        <v>38205</v>
      </c>
      <c r="AT767" s="453">
        <f t="shared" si="2891"/>
        <v>38205</v>
      </c>
      <c r="AU767" s="453">
        <f t="shared" si="2891"/>
        <v>39116.25</v>
      </c>
      <c r="AV767" s="453">
        <f t="shared" si="2891"/>
        <v>39116.25</v>
      </c>
      <c r="AW767" s="453">
        <f t="shared" si="2891"/>
        <v>39116.25</v>
      </c>
      <c r="AX767" s="453">
        <f t="shared" si="2891"/>
        <v>39116.25</v>
      </c>
      <c r="AY767" s="453">
        <f t="shared" si="2891"/>
        <v>39116.25</v>
      </c>
      <c r="AZ767" s="453">
        <f t="shared" si="2891"/>
        <v>39116.25</v>
      </c>
      <c r="BA767" s="453">
        <f t="shared" si="2891"/>
        <v>39116.25</v>
      </c>
      <c r="BB767" s="453">
        <f t="shared" si="2891"/>
        <v>39116.25</v>
      </c>
      <c r="BC767" s="453">
        <f t="shared" si="2891"/>
        <v>39116.25</v>
      </c>
      <c r="BD767" s="453">
        <f t="shared" si="2891"/>
        <v>39116.25</v>
      </c>
      <c r="BE767" s="453">
        <f t="shared" si="2891"/>
        <v>39116.25</v>
      </c>
      <c r="BF767" s="453">
        <f t="shared" si="2891"/>
        <v>39116.25</v>
      </c>
      <c r="BG767" s="453">
        <f t="shared" si="2891"/>
        <v>39116.25</v>
      </c>
      <c r="BH767" s="453">
        <f t="shared" si="2891"/>
        <v>39116.25</v>
      </c>
      <c r="BI767" s="453">
        <f t="shared" si="2891"/>
        <v>39116.25</v>
      </c>
      <c r="BJ767" s="453">
        <f t="shared" si="2891"/>
        <v>39116.25</v>
      </c>
      <c r="BK767" s="453"/>
      <c r="BL767" s="453"/>
      <c r="BM767" s="453"/>
      <c r="BN767" s="453"/>
      <c r="BO767" s="453"/>
      <c r="BP767" s="453"/>
      <c r="BQ767" s="453"/>
      <c r="BR767" s="453"/>
      <c r="BS767" s="453"/>
      <c r="BT767" s="453"/>
      <c r="BU767" s="453"/>
      <c r="BV767" s="453"/>
      <c r="BW767" s="453"/>
      <c r="BX767" s="453"/>
      <c r="BY767" s="453"/>
      <c r="BZ767" s="453"/>
      <c r="CA767" s="453"/>
      <c r="CB767" s="453"/>
      <c r="CC767" s="453"/>
      <c r="CD767" s="453"/>
    </row>
    <row r="768" spans="1:82" s="5" customFormat="1" ht="14.5" customHeight="1" x14ac:dyDescent="0.35">
      <c r="A768" s="256" t="s">
        <v>354</v>
      </c>
      <c r="B768" s="452" t="s">
        <v>370</v>
      </c>
      <c r="C768" s="451">
        <f t="shared" ref="C768:F769" si="2892">-C881*1000</f>
        <v>-4000</v>
      </c>
      <c r="D768" s="451">
        <f t="shared" si="2892"/>
        <v>-2900</v>
      </c>
      <c r="E768" s="451">
        <f t="shared" si="2892"/>
        <v>-27700</v>
      </c>
      <c r="F768" s="451">
        <f t="shared" si="2892"/>
        <v>-25200</v>
      </c>
      <c r="G768" s="451">
        <f t="shared" ref="G768:AB768" si="2893">-G881*1000</f>
        <v>-30300</v>
      </c>
      <c r="H768" s="451">
        <f t="shared" si="2893"/>
        <v>-27900</v>
      </c>
      <c r="I768" s="451">
        <f t="shared" si="2893"/>
        <v>-18200</v>
      </c>
      <c r="J768" s="451">
        <f t="shared" si="2893"/>
        <v>-18600</v>
      </c>
      <c r="K768" s="451">
        <f t="shared" si="2893"/>
        <v>-22100</v>
      </c>
      <c r="L768" s="451">
        <f t="shared" si="2893"/>
        <v>-20500</v>
      </c>
      <c r="M768" s="451">
        <f t="shared" si="2893"/>
        <v>-21600</v>
      </c>
      <c r="N768" s="451">
        <f t="shared" si="2893"/>
        <v>-26200</v>
      </c>
      <c r="O768" s="451">
        <f t="shared" si="2893"/>
        <v>-22100</v>
      </c>
      <c r="P768" s="451">
        <f t="shared" si="2893"/>
        <v>-25200</v>
      </c>
      <c r="Q768" s="451">
        <f t="shared" si="2893"/>
        <v>-25900</v>
      </c>
      <c r="R768" s="451">
        <f t="shared" si="2893"/>
        <v>-32299.999999999996</v>
      </c>
      <c r="S768" s="451">
        <f t="shared" si="2893"/>
        <v>-27700</v>
      </c>
      <c r="T768" s="451">
        <f t="shared" si="2893"/>
        <v>-27000</v>
      </c>
      <c r="U768" s="451">
        <f t="shared" si="2893"/>
        <v>-27000</v>
      </c>
      <c r="V768" s="451">
        <f t="shared" si="2893"/>
        <v>-28300</v>
      </c>
      <c r="W768" s="451">
        <f t="shared" si="2893"/>
        <v>-28800</v>
      </c>
      <c r="X768" s="451">
        <f t="shared" si="2893"/>
        <v>-20800</v>
      </c>
      <c r="Y768" s="451">
        <f t="shared" si="2893"/>
        <v>-20600</v>
      </c>
      <c r="Z768" s="451">
        <f t="shared" si="2893"/>
        <v>-29100</v>
      </c>
      <c r="AA768" s="451">
        <f t="shared" si="2893"/>
        <v>-25500</v>
      </c>
      <c r="AB768" s="451">
        <f t="shared" si="2893"/>
        <v>-21100</v>
      </c>
      <c r="AC768" s="451">
        <f t="shared" ref="AC768" si="2894">-AC881*1000</f>
        <v>-32100</v>
      </c>
      <c r="AD768" s="451">
        <f>-AD799</f>
        <v>-21039.456521739128</v>
      </c>
      <c r="AE768" s="451">
        <f>-AE799</f>
        <v>-31716.980706521732</v>
      </c>
      <c r="AF768" s="451">
        <f t="shared" ref="AF768:BJ768" si="2895">-AF799</f>
        <v>-31875.565610054342</v>
      </c>
      <c r="AG768" s="451">
        <f t="shared" si="2895"/>
        <v>-32034.943438104605</v>
      </c>
      <c r="AH768" s="451">
        <f t="shared" si="2895"/>
        <v>-32195.118155295128</v>
      </c>
      <c r="AI768" s="451">
        <f t="shared" si="2895"/>
        <v>-32356.093746071594</v>
      </c>
      <c r="AJ768" s="451">
        <f t="shared" si="2895"/>
        <v>-32517.874214801952</v>
      </c>
      <c r="AK768" s="451">
        <f t="shared" si="2895"/>
        <v>-32680.463585875958</v>
      </c>
      <c r="AL768" s="451">
        <f t="shared" si="2895"/>
        <v>-32843.865903805337</v>
      </c>
      <c r="AM768" s="451">
        <f t="shared" si="2895"/>
        <v>-33008.08523332436</v>
      </c>
      <c r="AN768" s="451">
        <f t="shared" si="2895"/>
        <v>-33173.125659490979</v>
      </c>
      <c r="AO768" s="451">
        <f t="shared" si="2895"/>
        <v>-33338.991287788434</v>
      </c>
      <c r="AP768" s="451">
        <f>-AP799</f>
        <v>-33505.68624422737</v>
      </c>
      <c r="AQ768" s="451">
        <f t="shared" si="2895"/>
        <v>-33673.214675448507</v>
      </c>
      <c r="AR768" s="451">
        <f t="shared" si="2895"/>
        <v>-33841.580748825741</v>
      </c>
      <c r="AS768" s="451">
        <f t="shared" si="2895"/>
        <v>-34010.78865256987</v>
      </c>
      <c r="AT768" s="451">
        <f t="shared" si="2895"/>
        <v>-34180.842595832713</v>
      </c>
      <c r="AU768" s="451">
        <f t="shared" si="2895"/>
        <v>-34351.746808811877</v>
      </c>
      <c r="AV768" s="451">
        <f t="shared" si="2895"/>
        <v>-34523.505542855928</v>
      </c>
      <c r="AW768" s="451">
        <f t="shared" si="2895"/>
        <v>-34696.123070570204</v>
      </c>
      <c r="AX768" s="451">
        <f t="shared" si="2895"/>
        <v>-34869.603685923052</v>
      </c>
      <c r="AY768" s="451">
        <f t="shared" si="2895"/>
        <v>-35043.951704352672</v>
      </c>
      <c r="AZ768" s="451">
        <f t="shared" si="2895"/>
        <v>-35219.17146287443</v>
      </c>
      <c r="BA768" s="451">
        <f t="shared" si="2895"/>
        <v>-35395.267320188788</v>
      </c>
      <c r="BB768" s="451">
        <f t="shared" si="2895"/>
        <v>-35572.243656789738</v>
      </c>
      <c r="BC768" s="451">
        <f t="shared" si="2895"/>
        <v>-35750.104875073681</v>
      </c>
      <c r="BD768" s="451">
        <f t="shared" si="2895"/>
        <v>-35928.855399449043</v>
      </c>
      <c r="BE768" s="451">
        <f t="shared" si="2895"/>
        <v>-36108.499676446292</v>
      </c>
      <c r="BF768" s="451">
        <f t="shared" si="2895"/>
        <v>-36289.042174828515</v>
      </c>
      <c r="BG768" s="451">
        <f t="shared" si="2895"/>
        <v>-36470.487385702654</v>
      </c>
      <c r="BH768" s="451">
        <f t="shared" si="2895"/>
        <v>-36652.839822631162</v>
      </c>
      <c r="BI768" s="451">
        <f t="shared" si="2895"/>
        <v>-36836.104021744315</v>
      </c>
      <c r="BJ768" s="451">
        <f t="shared" si="2895"/>
        <v>-37020.284541853034</v>
      </c>
    </row>
    <row r="769" spans="1:114" s="5" customFormat="1" ht="14.5" customHeight="1" x14ac:dyDescent="0.35">
      <c r="A769" s="256" t="s">
        <v>354</v>
      </c>
      <c r="B769" s="452" t="s">
        <v>144</v>
      </c>
      <c r="C769" s="451">
        <f>-C882*1000</f>
        <v>-100</v>
      </c>
      <c r="D769" s="451">
        <f t="shared" si="2892"/>
        <v>-1300</v>
      </c>
      <c r="E769" s="451">
        <f t="shared" si="2892"/>
        <v>-14800</v>
      </c>
      <c r="F769" s="451">
        <f t="shared" si="2892"/>
        <v>-11300</v>
      </c>
      <c r="G769" s="451">
        <f t="shared" ref="G769:AB769" si="2896">-G882*1000</f>
        <v>-12000</v>
      </c>
      <c r="H769" s="451">
        <f t="shared" si="2896"/>
        <v>-15100</v>
      </c>
      <c r="I769" s="451">
        <f t="shared" si="2896"/>
        <v>-13600</v>
      </c>
      <c r="J769" s="451">
        <f t="shared" si="2896"/>
        <v>-12200</v>
      </c>
      <c r="K769" s="451">
        <f t="shared" si="2896"/>
        <v>-12200</v>
      </c>
      <c r="L769" s="451">
        <f t="shared" si="2896"/>
        <v>-11600</v>
      </c>
      <c r="M769" s="451">
        <f t="shared" si="2896"/>
        <v>-14200</v>
      </c>
      <c r="N769" s="451">
        <f t="shared" si="2896"/>
        <v>-14400</v>
      </c>
      <c r="O769" s="451">
        <f t="shared" si="2896"/>
        <v>-9700</v>
      </c>
      <c r="P769" s="451">
        <f t="shared" si="2896"/>
        <v>-12800</v>
      </c>
      <c r="Q769" s="451">
        <f t="shared" si="2896"/>
        <v>-10500</v>
      </c>
      <c r="R769" s="451">
        <f>-R882*1000</f>
        <v>-12300</v>
      </c>
      <c r="S769" s="451">
        <f t="shared" si="2896"/>
        <v>-11100</v>
      </c>
      <c r="T769" s="451">
        <f t="shared" si="2896"/>
        <v>-10800</v>
      </c>
      <c r="U769" s="451">
        <f t="shared" si="2896"/>
        <v>-11800</v>
      </c>
      <c r="V769" s="451">
        <f t="shared" si="2896"/>
        <v>-11300</v>
      </c>
      <c r="W769" s="451">
        <f t="shared" si="2896"/>
        <v>-12800</v>
      </c>
      <c r="X769" s="451">
        <f t="shared" si="2896"/>
        <v>-11400</v>
      </c>
      <c r="Y769" s="451">
        <f t="shared" si="2896"/>
        <v>-11800</v>
      </c>
      <c r="Z769" s="451">
        <f t="shared" si="2896"/>
        <v>-12200</v>
      </c>
      <c r="AA769" s="451">
        <f t="shared" si="2896"/>
        <v>-6800</v>
      </c>
      <c r="AB769" s="451">
        <f t="shared" si="2896"/>
        <v>-3700</v>
      </c>
      <c r="AC769" s="451">
        <f t="shared" ref="AC769" si="2897">-AC882*1000</f>
        <v>-4800</v>
      </c>
      <c r="AD769" s="451">
        <f t="shared" ref="AD769:BJ769" si="2898">AD754/1000*-AD850</f>
        <v>-3130.4347826086955</v>
      </c>
      <c r="AE769" s="451">
        <f t="shared" si="2898"/>
        <v>-4695.652173913043</v>
      </c>
      <c r="AF769" s="451">
        <f t="shared" si="2898"/>
        <v>-4695.652173913043</v>
      </c>
      <c r="AG769" s="451">
        <f t="shared" si="2898"/>
        <v>-4695.652173913043</v>
      </c>
      <c r="AH769" s="451">
        <f t="shared" si="2898"/>
        <v>-4695.652173913043</v>
      </c>
      <c r="AI769" s="451">
        <f t="shared" si="2898"/>
        <v>-4695.652173913043</v>
      </c>
      <c r="AJ769" s="451">
        <f t="shared" si="2898"/>
        <v>-4695.652173913043</v>
      </c>
      <c r="AK769" s="451">
        <f t="shared" si="2898"/>
        <v>-4695.652173913043</v>
      </c>
      <c r="AL769" s="451">
        <f t="shared" si="2898"/>
        <v>-4695.652173913043</v>
      </c>
      <c r="AM769" s="451">
        <f t="shared" si="2898"/>
        <v>-4695.652173913043</v>
      </c>
      <c r="AN769" s="451">
        <f t="shared" si="2898"/>
        <v>-4695.652173913043</v>
      </c>
      <c r="AO769" s="451">
        <f t="shared" si="2898"/>
        <v>-4695.652173913043</v>
      </c>
      <c r="AP769" s="451">
        <f t="shared" si="2898"/>
        <v>-4695.652173913043</v>
      </c>
      <c r="AQ769" s="451">
        <f t="shared" si="2898"/>
        <v>-4695.652173913043</v>
      </c>
      <c r="AR769" s="451">
        <f t="shared" si="2898"/>
        <v>-4695.652173913043</v>
      </c>
      <c r="AS769" s="451">
        <f t="shared" si="2898"/>
        <v>-4695.652173913043</v>
      </c>
      <c r="AT769" s="451">
        <f t="shared" si="2898"/>
        <v>-4695.652173913043</v>
      </c>
      <c r="AU769" s="451">
        <f t="shared" si="2898"/>
        <v>-4695.652173913043</v>
      </c>
      <c r="AV769" s="451">
        <f t="shared" si="2898"/>
        <v>-4695.652173913043</v>
      </c>
      <c r="AW769" s="451">
        <f t="shared" si="2898"/>
        <v>-4695.652173913043</v>
      </c>
      <c r="AX769" s="451">
        <f t="shared" si="2898"/>
        <v>-4695.652173913043</v>
      </c>
      <c r="AY769" s="451">
        <f t="shared" si="2898"/>
        <v>-4695.652173913043</v>
      </c>
      <c r="AZ769" s="451">
        <f t="shared" si="2898"/>
        <v>-4695.652173913043</v>
      </c>
      <c r="BA769" s="451">
        <f t="shared" si="2898"/>
        <v>-4695.652173913043</v>
      </c>
      <c r="BB769" s="451">
        <f t="shared" si="2898"/>
        <v>-4695.652173913043</v>
      </c>
      <c r="BC769" s="451">
        <f t="shared" si="2898"/>
        <v>-4695.652173913043</v>
      </c>
      <c r="BD769" s="451">
        <f t="shared" si="2898"/>
        <v>-4695.652173913043</v>
      </c>
      <c r="BE769" s="451">
        <f t="shared" si="2898"/>
        <v>-4695.652173913043</v>
      </c>
      <c r="BF769" s="451">
        <f t="shared" si="2898"/>
        <v>-4695.652173913043</v>
      </c>
      <c r="BG769" s="451">
        <f t="shared" si="2898"/>
        <v>-4695.652173913043</v>
      </c>
      <c r="BH769" s="451">
        <f t="shared" si="2898"/>
        <v>-4695.652173913043</v>
      </c>
      <c r="BI769" s="451">
        <f t="shared" si="2898"/>
        <v>-4695.652173913043</v>
      </c>
      <c r="BJ769" s="451">
        <f t="shared" si="2898"/>
        <v>-4695.652173913043</v>
      </c>
    </row>
    <row r="770" spans="1:114" s="5" customFormat="1" ht="14.5" customHeight="1" x14ac:dyDescent="0.35">
      <c r="A770" s="256" t="s">
        <v>354</v>
      </c>
      <c r="B770" s="255" t="s">
        <v>368</v>
      </c>
      <c r="C770" s="453">
        <f>C767+C768</f>
        <v>1200</v>
      </c>
      <c r="D770" s="453">
        <f>D767+D768</f>
        <v>3900</v>
      </c>
      <c r="E770" s="453">
        <f>E767+E768</f>
        <v>24900</v>
      </c>
      <c r="F770" s="453">
        <f>F767+F768</f>
        <v>13100</v>
      </c>
      <c r="G770" s="453">
        <f t="shared" ref="G770:AB770" si="2899">G767+G768</f>
        <v>3100</v>
      </c>
      <c r="H770" s="453">
        <f t="shared" si="2899"/>
        <v>3900</v>
      </c>
      <c r="I770" s="453">
        <f t="shared" si="2899"/>
        <v>-15400</v>
      </c>
      <c r="J770" s="453">
        <f t="shared" si="2899"/>
        <v>-8500</v>
      </c>
      <c r="K770" s="453">
        <f t="shared" si="2899"/>
        <v>-200</v>
      </c>
      <c r="L770" s="453">
        <f t="shared" si="2899"/>
        <v>600</v>
      </c>
      <c r="M770" s="453">
        <f t="shared" si="2899"/>
        <v>800</v>
      </c>
      <c r="N770" s="453">
        <f t="shared" si="2899"/>
        <v>-3400</v>
      </c>
      <c r="O770" s="453">
        <f t="shared" si="2899"/>
        <v>12900</v>
      </c>
      <c r="P770" s="453">
        <f t="shared" si="2899"/>
        <v>13400</v>
      </c>
      <c r="Q770" s="453">
        <f t="shared" si="2899"/>
        <v>15500</v>
      </c>
      <c r="R770" s="453">
        <f t="shared" si="2899"/>
        <v>14200.000000000004</v>
      </c>
      <c r="S770" s="453">
        <f t="shared" si="2899"/>
        <v>23900</v>
      </c>
      <c r="T770" s="453">
        <f t="shared" si="2899"/>
        <v>11200</v>
      </c>
      <c r="U770" s="453">
        <f t="shared" si="2899"/>
        <v>10900</v>
      </c>
      <c r="V770" s="453">
        <f t="shared" si="2899"/>
        <v>4500</v>
      </c>
      <c r="W770" s="453">
        <f t="shared" si="2899"/>
        <v>-4400</v>
      </c>
      <c r="X770" s="453">
        <f t="shared" si="2899"/>
        <v>11100</v>
      </c>
      <c r="Y770" s="453">
        <f t="shared" si="2899"/>
        <v>13400</v>
      </c>
      <c r="Z770" s="453">
        <f t="shared" si="2899"/>
        <v>14200</v>
      </c>
      <c r="AA770" s="453">
        <f t="shared" si="2899"/>
        <v>10500</v>
      </c>
      <c r="AB770" s="453">
        <f t="shared" si="2899"/>
        <v>14900</v>
      </c>
      <c r="AC770" s="453">
        <f>AC767+AC768</f>
        <v>12700</v>
      </c>
      <c r="AD770" s="453">
        <f>AD767+AD768</f>
        <v>7100.5434782608718</v>
      </c>
      <c r="AE770" s="453">
        <f t="shared" ref="AE770:BJ770" si="2900">AE767+AE768</f>
        <v>10892.394293478268</v>
      </c>
      <c r="AF770" s="453">
        <f t="shared" si="2900"/>
        <v>10733.809389945658</v>
      </c>
      <c r="AG770" s="453">
        <f t="shared" si="2900"/>
        <v>10574.431561895395</v>
      </c>
      <c r="AH770" s="453">
        <f t="shared" si="2900"/>
        <v>10414.256844704872</v>
      </c>
      <c r="AI770" s="453">
        <f t="shared" si="2900"/>
        <v>9268.9062539284059</v>
      </c>
      <c r="AJ770" s="453">
        <f t="shared" si="2900"/>
        <v>9107.1257851980481</v>
      </c>
      <c r="AK770" s="453">
        <f t="shared" si="2900"/>
        <v>8944.5364141240425</v>
      </c>
      <c r="AL770" s="453">
        <f t="shared" si="2900"/>
        <v>8781.1340961946626</v>
      </c>
      <c r="AM770" s="453">
        <f t="shared" si="2900"/>
        <v>6108.1647666756398</v>
      </c>
      <c r="AN770" s="453">
        <f t="shared" si="2900"/>
        <v>5943.1243405090208</v>
      </c>
      <c r="AO770" s="453">
        <f t="shared" si="2900"/>
        <v>5777.2587122115656</v>
      </c>
      <c r="AP770" s="453">
        <f t="shared" si="2900"/>
        <v>5610.5637557726295</v>
      </c>
      <c r="AQ770" s="453">
        <f t="shared" si="2900"/>
        <v>4531.7853245514925</v>
      </c>
      <c r="AR770" s="453">
        <f t="shared" si="2900"/>
        <v>4363.4192511742585</v>
      </c>
      <c r="AS770" s="453">
        <f t="shared" si="2900"/>
        <v>4194.2113474301295</v>
      </c>
      <c r="AT770" s="453">
        <f t="shared" si="2900"/>
        <v>4024.1574041672866</v>
      </c>
      <c r="AU770" s="453">
        <f t="shared" si="2900"/>
        <v>4764.5031911881233</v>
      </c>
      <c r="AV770" s="453">
        <f t="shared" si="2900"/>
        <v>4592.7444571440719</v>
      </c>
      <c r="AW770" s="453">
        <f t="shared" si="2900"/>
        <v>4420.1269294297963</v>
      </c>
      <c r="AX770" s="453">
        <f t="shared" si="2900"/>
        <v>4246.6463140769483</v>
      </c>
      <c r="AY770" s="453">
        <f t="shared" si="2900"/>
        <v>4072.2982956473279</v>
      </c>
      <c r="AZ770" s="453">
        <f t="shared" si="2900"/>
        <v>3897.0785371255697</v>
      </c>
      <c r="BA770" s="453">
        <f t="shared" si="2900"/>
        <v>3720.9826798112117</v>
      </c>
      <c r="BB770" s="453">
        <f t="shared" si="2900"/>
        <v>3544.0063432102615</v>
      </c>
      <c r="BC770" s="453">
        <f t="shared" si="2900"/>
        <v>3366.1451249263191</v>
      </c>
      <c r="BD770" s="453">
        <f t="shared" si="2900"/>
        <v>3187.394600550957</v>
      </c>
      <c r="BE770" s="453">
        <f t="shared" si="2900"/>
        <v>3007.7503235537079</v>
      </c>
      <c r="BF770" s="453">
        <f t="shared" si="2900"/>
        <v>2827.2078251714847</v>
      </c>
      <c r="BG770" s="453">
        <f t="shared" si="2900"/>
        <v>2645.7626142973459</v>
      </c>
      <c r="BH770" s="453">
        <f t="shared" si="2900"/>
        <v>2463.410177368838</v>
      </c>
      <c r="BI770" s="453">
        <f t="shared" si="2900"/>
        <v>2280.1459782556849</v>
      </c>
      <c r="BJ770" s="453">
        <f t="shared" si="2900"/>
        <v>2095.9654581469658</v>
      </c>
      <c r="BK770" s="560"/>
      <c r="BL770" s="560"/>
      <c r="BM770" s="560"/>
      <c r="BN770" s="560"/>
      <c r="BO770" s="560"/>
      <c r="BP770" s="560"/>
      <c r="BQ770" s="560"/>
      <c r="BR770" s="560"/>
      <c r="BS770" s="560"/>
      <c r="BT770" s="560"/>
      <c r="BU770" s="560"/>
      <c r="BV770" s="560"/>
      <c r="BW770" s="560"/>
      <c r="BX770" s="560"/>
      <c r="BY770" s="560"/>
      <c r="BZ770" s="560"/>
      <c r="CA770" s="560"/>
      <c r="CB770" s="560"/>
      <c r="CC770" s="560"/>
      <c r="CD770" s="560"/>
    </row>
    <row r="771" spans="1:114" s="5" customFormat="1" ht="14.5" customHeight="1" x14ac:dyDescent="0.35">
      <c r="A771" s="256" t="s">
        <v>354</v>
      </c>
      <c r="B771" s="454" t="s">
        <v>369</v>
      </c>
      <c r="C771" s="455">
        <f t="shared" ref="C771:F771" si="2901">C770+C769</f>
        <v>1100</v>
      </c>
      <c r="D771" s="455">
        <f t="shared" si="2901"/>
        <v>2600</v>
      </c>
      <c r="E771" s="455">
        <f t="shared" si="2901"/>
        <v>10100</v>
      </c>
      <c r="F771" s="455">
        <f t="shared" si="2901"/>
        <v>1800</v>
      </c>
      <c r="G771" s="455">
        <f t="shared" ref="G771" si="2902">G770+G769</f>
        <v>-8900</v>
      </c>
      <c r="H771" s="455">
        <f t="shared" ref="H771" si="2903">H770+H769</f>
        <v>-11200</v>
      </c>
      <c r="I771" s="455">
        <f t="shared" ref="I771" si="2904">I770+I769</f>
        <v>-29000</v>
      </c>
      <c r="J771" s="455">
        <f t="shared" ref="J771" si="2905">J770+J769</f>
        <v>-20700</v>
      </c>
      <c r="K771" s="455">
        <f t="shared" ref="K771" si="2906">K770+K769</f>
        <v>-12400</v>
      </c>
      <c r="L771" s="455">
        <f t="shared" ref="L771" si="2907">L770+L769</f>
        <v>-11000</v>
      </c>
      <c r="M771" s="455">
        <f t="shared" ref="M771" si="2908">M770+M769</f>
        <v>-13400</v>
      </c>
      <c r="N771" s="455">
        <f t="shared" ref="N771" si="2909">N770+N769</f>
        <v>-17800</v>
      </c>
      <c r="O771" s="455">
        <f t="shared" ref="O771" si="2910">O770+O769</f>
        <v>3200</v>
      </c>
      <c r="P771" s="455">
        <f t="shared" ref="P771" si="2911">P770+P769</f>
        <v>600</v>
      </c>
      <c r="Q771" s="455">
        <f t="shared" ref="Q771" si="2912">Q770+Q769</f>
        <v>5000</v>
      </c>
      <c r="R771" s="455">
        <f t="shared" ref="R771" si="2913">R770+R769</f>
        <v>1900.0000000000036</v>
      </c>
      <c r="S771" s="455">
        <f t="shared" ref="S771" si="2914">S770+S769</f>
        <v>12800</v>
      </c>
      <c r="T771" s="455">
        <f t="shared" ref="T771" si="2915">T770+T769</f>
        <v>400</v>
      </c>
      <c r="U771" s="455">
        <f t="shared" ref="U771" si="2916">U770+U769</f>
        <v>-900</v>
      </c>
      <c r="V771" s="455">
        <f t="shared" ref="V771" si="2917">V770+V769</f>
        <v>-6800</v>
      </c>
      <c r="W771" s="455">
        <f t="shared" ref="W771" si="2918">W770+W769</f>
        <v>-17200</v>
      </c>
      <c r="X771" s="455">
        <f t="shared" ref="X771" si="2919">X770+X769</f>
        <v>-300</v>
      </c>
      <c r="Y771" s="455">
        <f t="shared" ref="Y771" si="2920">Y770+Y769</f>
        <v>1600</v>
      </c>
      <c r="Z771" s="455">
        <f t="shared" ref="Z771" si="2921">Z770+Z769</f>
        <v>2000</v>
      </c>
      <c r="AA771" s="455">
        <f t="shared" ref="AA771" si="2922">AA770+AA769</f>
        <v>3700</v>
      </c>
      <c r="AB771" s="455">
        <f t="shared" ref="AB771:AC771" si="2923">AB770+AB769</f>
        <v>11200</v>
      </c>
      <c r="AC771" s="455">
        <f t="shared" si="2923"/>
        <v>7900</v>
      </c>
      <c r="AD771" s="455">
        <f t="shared" ref="AD771:BJ771" si="2924">AD770+AD769</f>
        <v>3970.1086956521763</v>
      </c>
      <c r="AE771" s="455">
        <f t="shared" si="2924"/>
        <v>6196.742119565225</v>
      </c>
      <c r="AF771" s="455">
        <f t="shared" si="2924"/>
        <v>6038.157216032615</v>
      </c>
      <c r="AG771" s="455">
        <f t="shared" si="2924"/>
        <v>5878.7793879823521</v>
      </c>
      <c r="AH771" s="455">
        <f t="shared" si="2924"/>
        <v>5718.6046707918294</v>
      </c>
      <c r="AI771" s="455">
        <f t="shared" si="2924"/>
        <v>4573.2540800153629</v>
      </c>
      <c r="AJ771" s="455">
        <f t="shared" si="2924"/>
        <v>4411.4736112850051</v>
      </c>
      <c r="AK771" s="455">
        <f t="shared" si="2924"/>
        <v>4248.8842402109995</v>
      </c>
      <c r="AL771" s="455">
        <f t="shared" si="2924"/>
        <v>4085.4819222816195</v>
      </c>
      <c r="AM771" s="455">
        <f t="shared" si="2924"/>
        <v>1412.5125927625968</v>
      </c>
      <c r="AN771" s="455">
        <f t="shared" si="2924"/>
        <v>1247.4721665959778</v>
      </c>
      <c r="AO771" s="455">
        <f t="shared" si="2924"/>
        <v>1081.6065382985225</v>
      </c>
      <c r="AP771" s="455">
        <f t="shared" si="2924"/>
        <v>914.91158185958648</v>
      </c>
      <c r="AQ771" s="455">
        <f t="shared" si="2924"/>
        <v>-163.86684936155052</v>
      </c>
      <c r="AR771" s="455">
        <f t="shared" si="2924"/>
        <v>-332.23292273878451</v>
      </c>
      <c r="AS771" s="455">
        <f t="shared" si="2924"/>
        <v>-501.44082648291351</v>
      </c>
      <c r="AT771" s="455">
        <f t="shared" si="2924"/>
        <v>-671.49476974575646</v>
      </c>
      <c r="AU771" s="455">
        <f t="shared" si="2924"/>
        <v>68.851017275080267</v>
      </c>
      <c r="AV771" s="455">
        <f t="shared" si="2924"/>
        <v>-102.90771676897111</v>
      </c>
      <c r="AW771" s="455">
        <f t="shared" si="2924"/>
        <v>-275.52524448324675</v>
      </c>
      <c r="AX771" s="455">
        <f t="shared" si="2924"/>
        <v>-449.00585983609471</v>
      </c>
      <c r="AY771" s="455">
        <f t="shared" si="2924"/>
        <v>-623.35387826571514</v>
      </c>
      <c r="AZ771" s="455">
        <f t="shared" si="2924"/>
        <v>-798.57363678747333</v>
      </c>
      <c r="BA771" s="455">
        <f t="shared" si="2924"/>
        <v>-974.66949410183133</v>
      </c>
      <c r="BB771" s="455">
        <f t="shared" si="2924"/>
        <v>-1151.6458307027815</v>
      </c>
      <c r="BC771" s="455">
        <f t="shared" si="2924"/>
        <v>-1329.5070489867239</v>
      </c>
      <c r="BD771" s="455">
        <f t="shared" si="2924"/>
        <v>-1508.2575733620861</v>
      </c>
      <c r="BE771" s="455">
        <f t="shared" si="2924"/>
        <v>-1687.9018503593352</v>
      </c>
      <c r="BF771" s="455">
        <f t="shared" si="2924"/>
        <v>-1868.4443487415583</v>
      </c>
      <c r="BG771" s="455">
        <f t="shared" si="2924"/>
        <v>-2049.8895596156972</v>
      </c>
      <c r="BH771" s="455">
        <f t="shared" si="2924"/>
        <v>-2232.241996544205</v>
      </c>
      <c r="BI771" s="455">
        <f t="shared" si="2924"/>
        <v>-2415.5061956573581</v>
      </c>
      <c r="BJ771" s="455">
        <f t="shared" si="2924"/>
        <v>-2599.6867157660772</v>
      </c>
      <c r="BK771" s="561"/>
      <c r="BL771" s="561"/>
      <c r="BM771" s="561"/>
      <c r="BN771" s="561"/>
      <c r="BO771" s="561"/>
      <c r="BP771" s="561"/>
      <c r="BQ771" s="561"/>
      <c r="BR771" s="561"/>
      <c r="BS771" s="561"/>
      <c r="BT771" s="561"/>
      <c r="BU771" s="561"/>
      <c r="BV771" s="561"/>
      <c r="BW771" s="561"/>
      <c r="BX771" s="561"/>
      <c r="BY771" s="561"/>
      <c r="BZ771" s="561"/>
      <c r="CA771" s="561"/>
      <c r="CB771" s="561"/>
      <c r="CC771" s="561"/>
      <c r="CD771" s="561"/>
    </row>
    <row r="772" spans="1:114" s="5" customFormat="1" ht="14.5" customHeight="1" x14ac:dyDescent="0.35">
      <c r="A772" s="256" t="s">
        <v>354</v>
      </c>
      <c r="B772" s="452" t="s">
        <v>85</v>
      </c>
      <c r="C772" s="451">
        <f t="shared" ref="C772:F774" si="2925">-C884*1000</f>
        <v>0</v>
      </c>
      <c r="D772" s="451">
        <f t="shared" si="2925"/>
        <v>0</v>
      </c>
      <c r="E772" s="451">
        <f t="shared" si="2925"/>
        <v>0</v>
      </c>
      <c r="F772" s="451">
        <f t="shared" si="2925"/>
        <v>0</v>
      </c>
      <c r="G772" s="451">
        <f t="shared" ref="G772:AB772" si="2926">-G884*1000</f>
        <v>0</v>
      </c>
      <c r="H772" s="451">
        <f t="shared" si="2926"/>
        <v>0</v>
      </c>
      <c r="I772" s="451">
        <f t="shared" si="2926"/>
        <v>0</v>
      </c>
      <c r="J772" s="451">
        <f t="shared" si="2926"/>
        <v>0</v>
      </c>
      <c r="K772" s="451">
        <f t="shared" si="2926"/>
        <v>0</v>
      </c>
      <c r="L772" s="451">
        <f t="shared" si="2926"/>
        <v>0</v>
      </c>
      <c r="M772" s="451">
        <f t="shared" si="2926"/>
        <v>0</v>
      </c>
      <c r="N772" s="451">
        <f t="shared" si="2926"/>
        <v>0</v>
      </c>
      <c r="O772" s="451">
        <f t="shared" si="2926"/>
        <v>0</v>
      </c>
      <c r="P772" s="451">
        <f t="shared" si="2926"/>
        <v>0</v>
      </c>
      <c r="Q772" s="451">
        <f t="shared" si="2926"/>
        <v>0</v>
      </c>
      <c r="R772" s="451">
        <f t="shared" si="2926"/>
        <v>0</v>
      </c>
      <c r="S772" s="451">
        <f t="shared" si="2926"/>
        <v>0</v>
      </c>
      <c r="T772" s="451">
        <f t="shared" si="2926"/>
        <v>0</v>
      </c>
      <c r="U772" s="451">
        <f t="shared" si="2926"/>
        <v>0</v>
      </c>
      <c r="V772" s="451">
        <f t="shared" si="2926"/>
        <v>0</v>
      </c>
      <c r="W772" s="451">
        <f t="shared" si="2926"/>
        <v>0</v>
      </c>
      <c r="X772" s="451">
        <f t="shared" si="2926"/>
        <v>0</v>
      </c>
      <c r="Y772" s="451">
        <f t="shared" si="2926"/>
        <v>0</v>
      </c>
      <c r="Z772" s="451">
        <f t="shared" si="2926"/>
        <v>0</v>
      </c>
      <c r="AA772" s="451">
        <f t="shared" si="2926"/>
        <v>0</v>
      </c>
      <c r="AB772" s="451">
        <f t="shared" si="2926"/>
        <v>0</v>
      </c>
      <c r="AC772" s="451">
        <f t="shared" ref="AC772" si="2927">-AC884*1000</f>
        <v>0</v>
      </c>
      <c r="AD772" s="451"/>
      <c r="AE772" s="451"/>
      <c r="AF772" s="451"/>
      <c r="AG772" s="451"/>
      <c r="AH772" s="451"/>
      <c r="AI772" s="451"/>
      <c r="AJ772" s="451"/>
      <c r="AK772" s="451"/>
      <c r="AL772" s="451"/>
      <c r="AM772" s="451"/>
      <c r="AN772" s="451"/>
      <c r="AO772" s="451"/>
      <c r="AP772" s="451"/>
      <c r="AQ772" s="451"/>
      <c r="AR772" s="451"/>
      <c r="AS772" s="451"/>
      <c r="AT772" s="451"/>
      <c r="AU772" s="451"/>
      <c r="AV772" s="451"/>
      <c r="AW772" s="451"/>
      <c r="AX772" s="451"/>
      <c r="AY772" s="451"/>
      <c r="AZ772" s="451"/>
      <c r="BA772" s="451"/>
      <c r="BB772" s="451"/>
      <c r="BC772" s="451"/>
      <c r="BD772" s="451"/>
      <c r="BE772" s="451"/>
      <c r="BF772" s="451"/>
      <c r="BG772" s="451"/>
      <c r="BH772" s="451"/>
      <c r="BI772" s="451"/>
      <c r="BJ772" s="451"/>
      <c r="BK772" s="451"/>
      <c r="BL772" s="451"/>
      <c r="BM772" s="451"/>
      <c r="BN772" s="451"/>
      <c r="BO772" s="451"/>
      <c r="BP772" s="451"/>
      <c r="BQ772" s="451"/>
      <c r="BR772" s="451"/>
      <c r="BS772" s="451"/>
      <c r="BT772" s="451"/>
      <c r="BU772" s="451"/>
      <c r="BV772" s="451"/>
      <c r="BW772" s="451"/>
      <c r="BX772" s="451"/>
      <c r="BY772" s="451"/>
      <c r="BZ772" s="451"/>
      <c r="CA772" s="451"/>
      <c r="CB772" s="451"/>
      <c r="CC772" s="451"/>
      <c r="CD772" s="451"/>
    </row>
    <row r="773" spans="1:114" s="5" customFormat="1" ht="14.5" customHeight="1" x14ac:dyDescent="0.35">
      <c r="A773" s="256" t="s">
        <v>354</v>
      </c>
      <c r="B773" s="452" t="s">
        <v>371</v>
      </c>
      <c r="C773" s="451">
        <f t="shared" si="2925"/>
        <v>0</v>
      </c>
      <c r="D773" s="451">
        <f t="shared" si="2925"/>
        <v>0</v>
      </c>
      <c r="E773" s="451">
        <f t="shared" si="2925"/>
        <v>0</v>
      </c>
      <c r="F773" s="451">
        <f t="shared" si="2925"/>
        <v>0</v>
      </c>
      <c r="G773" s="451">
        <f t="shared" ref="G773:AB773" si="2928">-G885*1000</f>
        <v>0</v>
      </c>
      <c r="H773" s="451">
        <f t="shared" si="2928"/>
        <v>0</v>
      </c>
      <c r="I773" s="451">
        <f t="shared" si="2928"/>
        <v>0</v>
      </c>
      <c r="J773" s="451">
        <f t="shared" si="2928"/>
        <v>-215500</v>
      </c>
      <c r="K773" s="451">
        <f t="shared" si="2928"/>
        <v>0</v>
      </c>
      <c r="L773" s="451">
        <f t="shared" si="2928"/>
        <v>0</v>
      </c>
      <c r="M773" s="451">
        <f t="shared" si="2928"/>
        <v>0</v>
      </c>
      <c r="N773" s="451">
        <f t="shared" si="2928"/>
        <v>0</v>
      </c>
      <c r="O773" s="451">
        <f t="shared" si="2928"/>
        <v>0</v>
      </c>
      <c r="P773" s="451">
        <f t="shared" si="2928"/>
        <v>0</v>
      </c>
      <c r="Q773" s="451">
        <f t="shared" si="2928"/>
        <v>0</v>
      </c>
      <c r="R773" s="451">
        <f t="shared" si="2928"/>
        <v>0</v>
      </c>
      <c r="S773" s="451">
        <f t="shared" si="2928"/>
        <v>0</v>
      </c>
      <c r="T773" s="451">
        <f t="shared" si="2928"/>
        <v>0</v>
      </c>
      <c r="U773" s="451">
        <f t="shared" si="2928"/>
        <v>0</v>
      </c>
      <c r="V773" s="451">
        <f t="shared" si="2928"/>
        <v>0</v>
      </c>
      <c r="W773" s="451">
        <f t="shared" si="2928"/>
        <v>0</v>
      </c>
      <c r="X773" s="451">
        <f t="shared" si="2928"/>
        <v>0</v>
      </c>
      <c r="Y773" s="451">
        <f t="shared" si="2928"/>
        <v>0</v>
      </c>
      <c r="Z773" s="451">
        <f>-Z885*1000</f>
        <v>-395000</v>
      </c>
      <c r="AA773" s="451">
        <f t="shared" si="2928"/>
        <v>0</v>
      </c>
      <c r="AB773" s="451">
        <f t="shared" si="2928"/>
        <v>0</v>
      </c>
      <c r="AC773" s="451">
        <f t="shared" ref="AC773" si="2929">-AC885*1000</f>
        <v>0</v>
      </c>
      <c r="AD773" s="451"/>
      <c r="AE773" s="451"/>
      <c r="AF773" s="451"/>
      <c r="AG773" s="451"/>
      <c r="AH773" s="451"/>
      <c r="AI773" s="451"/>
      <c r="AJ773" s="451"/>
      <c r="AK773" s="451"/>
      <c r="AL773" s="451"/>
      <c r="AM773" s="451"/>
      <c r="AN773" s="451"/>
      <c r="AO773" s="451"/>
      <c r="AP773" s="451"/>
      <c r="AQ773" s="451"/>
      <c r="AR773" s="451"/>
      <c r="AS773" s="451"/>
      <c r="AT773" s="451"/>
      <c r="AU773" s="451"/>
      <c r="AV773" s="451"/>
      <c r="AW773" s="451"/>
      <c r="AX773" s="451"/>
      <c r="AY773" s="451"/>
      <c r="AZ773" s="451"/>
      <c r="BA773" s="451"/>
      <c r="BB773" s="451"/>
      <c r="BC773" s="451"/>
      <c r="BD773" s="451"/>
      <c r="BE773" s="451"/>
      <c r="BF773" s="451"/>
      <c r="BG773" s="451"/>
      <c r="BH773" s="451"/>
      <c r="BI773" s="451"/>
      <c r="BJ773" s="451"/>
      <c r="BK773" s="451"/>
      <c r="BL773" s="451"/>
      <c r="BM773" s="451"/>
      <c r="BN773" s="451"/>
      <c r="BO773" s="451"/>
      <c r="BP773" s="451"/>
      <c r="BQ773" s="451"/>
      <c r="BR773" s="451"/>
      <c r="BS773" s="451"/>
      <c r="BT773" s="451"/>
      <c r="BU773" s="451"/>
      <c r="BV773" s="451"/>
      <c r="BW773" s="451"/>
      <c r="BX773" s="451"/>
      <c r="BY773" s="451"/>
      <c r="BZ773" s="451"/>
      <c r="CA773" s="451"/>
      <c r="CB773" s="451"/>
      <c r="CC773" s="451"/>
      <c r="CD773" s="451"/>
    </row>
    <row r="774" spans="1:114" s="5" customFormat="1" ht="14.5" customHeight="1" x14ac:dyDescent="0.35">
      <c r="A774" s="256" t="s">
        <v>354</v>
      </c>
      <c r="B774" s="452" t="s">
        <v>362</v>
      </c>
      <c r="C774" s="451">
        <f t="shared" si="2925"/>
        <v>-4100</v>
      </c>
      <c r="D774" s="451">
        <f t="shared" si="2925"/>
        <v>-3100</v>
      </c>
      <c r="E774" s="451">
        <f t="shared" si="2925"/>
        <v>-2000</v>
      </c>
      <c r="F774" s="451">
        <f t="shared" si="2925"/>
        <v>-39800</v>
      </c>
      <c r="G774" s="451">
        <f t="shared" ref="G774:AB774" si="2930">-G886*1000</f>
        <v>-7100</v>
      </c>
      <c r="H774" s="451">
        <f t="shared" si="2930"/>
        <v>3800</v>
      </c>
      <c r="I774" s="451">
        <f t="shared" si="2930"/>
        <v>-2000</v>
      </c>
      <c r="J774" s="451">
        <f t="shared" si="2930"/>
        <v>1900</v>
      </c>
      <c r="K774" s="451">
        <f t="shared" si="2930"/>
        <v>-3600</v>
      </c>
      <c r="L774" s="451">
        <f t="shared" si="2930"/>
        <v>300</v>
      </c>
      <c r="M774" s="451">
        <f t="shared" si="2930"/>
        <v>-300</v>
      </c>
      <c r="N774" s="451">
        <f t="shared" si="2930"/>
        <v>12100</v>
      </c>
      <c r="O774" s="451">
        <f t="shared" si="2930"/>
        <v>-600</v>
      </c>
      <c r="P774" s="451">
        <f t="shared" si="2930"/>
        <v>-400</v>
      </c>
      <c r="Q774" s="451">
        <f t="shared" si="2930"/>
        <v>2000</v>
      </c>
      <c r="R774" s="451">
        <f t="shared" si="2930"/>
        <v>-7200</v>
      </c>
      <c r="S774" s="451">
        <f t="shared" si="2930"/>
        <v>-500</v>
      </c>
      <c r="T774" s="451">
        <f t="shared" si="2930"/>
        <v>-800</v>
      </c>
      <c r="U774" s="451">
        <f t="shared" si="2930"/>
        <v>2200</v>
      </c>
      <c r="V774" s="451">
        <f t="shared" si="2930"/>
        <v>-8300</v>
      </c>
      <c r="W774" s="451">
        <f t="shared" si="2930"/>
        <v>-6000</v>
      </c>
      <c r="X774" s="451">
        <f t="shared" si="2930"/>
        <v>-1000</v>
      </c>
      <c r="Y774" s="451">
        <f t="shared" si="2930"/>
        <v>-1100</v>
      </c>
      <c r="Z774" s="451">
        <f t="shared" si="2930"/>
        <v>-19900</v>
      </c>
      <c r="AA774" s="451">
        <f t="shared" si="2930"/>
        <v>-2000</v>
      </c>
      <c r="AB774" s="451">
        <f t="shared" si="2930"/>
        <v>-3800</v>
      </c>
      <c r="AC774" s="451">
        <f t="shared" ref="AC774" si="2931">-AC886*1000</f>
        <v>-1000</v>
      </c>
      <c r="AD774" s="451"/>
      <c r="AE774" s="451"/>
      <c r="AF774" s="451"/>
      <c r="AG774" s="451"/>
      <c r="AH774" s="451"/>
      <c r="AI774" s="451"/>
      <c r="AJ774" s="451"/>
      <c r="AK774" s="451"/>
      <c r="AL774" s="451"/>
      <c r="AM774" s="451"/>
      <c r="AN774" s="451"/>
      <c r="AO774" s="451"/>
      <c r="AP774" s="451"/>
      <c r="AQ774" s="451"/>
      <c r="AR774" s="451"/>
      <c r="AS774" s="451"/>
      <c r="AT774" s="451"/>
      <c r="AU774" s="451"/>
      <c r="AV774" s="451"/>
      <c r="AW774" s="451"/>
      <c r="AX774" s="451"/>
      <c r="AY774" s="451"/>
      <c r="AZ774" s="451"/>
      <c r="BA774" s="451"/>
      <c r="BB774" s="451"/>
      <c r="BC774" s="451"/>
      <c r="BD774" s="451"/>
      <c r="BE774" s="451"/>
      <c r="BF774" s="451"/>
      <c r="BG774" s="451"/>
      <c r="BH774" s="451"/>
      <c r="BI774" s="451"/>
      <c r="BJ774" s="451"/>
      <c r="BK774" s="451"/>
      <c r="BL774" s="451"/>
      <c r="BM774" s="451"/>
      <c r="BN774" s="451"/>
      <c r="BO774" s="451"/>
      <c r="BP774" s="451"/>
      <c r="BQ774" s="451"/>
      <c r="BR774" s="451"/>
      <c r="BS774" s="451"/>
      <c r="BT774" s="451"/>
      <c r="BU774" s="451"/>
      <c r="BV774" s="451"/>
      <c r="BW774" s="451"/>
      <c r="BX774" s="451"/>
      <c r="BY774" s="451"/>
      <c r="BZ774" s="451"/>
      <c r="CA774" s="451"/>
      <c r="CB774" s="451"/>
      <c r="CC774" s="451"/>
      <c r="CD774" s="451"/>
    </row>
    <row r="775" spans="1:114" s="5" customFormat="1" ht="14.5" customHeight="1" x14ac:dyDescent="0.35">
      <c r="A775" s="256" t="s">
        <v>354</v>
      </c>
      <c r="B775" s="255" t="s">
        <v>372</v>
      </c>
      <c r="C775" s="453">
        <f>C887*1000</f>
        <v>-3000</v>
      </c>
      <c r="D775" s="453">
        <f>D887*1000</f>
        <v>-500</v>
      </c>
      <c r="E775" s="453">
        <f>E887*1000</f>
        <v>8100</v>
      </c>
      <c r="F775" s="453">
        <f>F887*1000</f>
        <v>-37600</v>
      </c>
      <c r="G775" s="453">
        <f t="shared" ref="G775:AB775" si="2932">G887*1000</f>
        <v>-16000</v>
      </c>
      <c r="H775" s="453">
        <f t="shared" si="2932"/>
        <v>-7400</v>
      </c>
      <c r="I775" s="453">
        <f t="shared" si="2932"/>
        <v>-31000</v>
      </c>
      <c r="J775" s="453">
        <f t="shared" si="2932"/>
        <v>-234300</v>
      </c>
      <c r="K775" s="453">
        <f t="shared" si="2932"/>
        <v>-16000</v>
      </c>
      <c r="L775" s="453">
        <f t="shared" si="2932"/>
        <v>-10700</v>
      </c>
      <c r="M775" s="453">
        <f t="shared" si="2932"/>
        <v>-13700</v>
      </c>
      <c r="N775" s="453">
        <f t="shared" si="2932"/>
        <v>-5700</v>
      </c>
      <c r="O775" s="453">
        <f t="shared" si="2932"/>
        <v>2600</v>
      </c>
      <c r="P775" s="453">
        <f t="shared" si="2932"/>
        <v>200</v>
      </c>
      <c r="Q775" s="453">
        <f t="shared" si="2932"/>
        <v>7000</v>
      </c>
      <c r="R775" s="453">
        <f t="shared" si="2932"/>
        <v>-5300</v>
      </c>
      <c r="S775" s="453">
        <f t="shared" si="2932"/>
        <v>12300</v>
      </c>
      <c r="T775" s="453">
        <f t="shared" si="2932"/>
        <v>-400</v>
      </c>
      <c r="U775" s="453">
        <f t="shared" si="2932"/>
        <v>1300</v>
      </c>
      <c r="V775" s="453">
        <f t="shared" si="2932"/>
        <v>-15100</v>
      </c>
      <c r="W775" s="453">
        <f t="shared" si="2932"/>
        <v>-23200</v>
      </c>
      <c r="X775" s="453">
        <f t="shared" si="2932"/>
        <v>-1300</v>
      </c>
      <c r="Y775" s="453">
        <f t="shared" si="2932"/>
        <v>500</v>
      </c>
      <c r="Z775" s="453">
        <f>Z887*1000</f>
        <v>-412900</v>
      </c>
      <c r="AA775" s="453">
        <f t="shared" si="2932"/>
        <v>1700</v>
      </c>
      <c r="AB775" s="453">
        <f t="shared" si="2932"/>
        <v>7400</v>
      </c>
      <c r="AC775" s="453">
        <f t="shared" ref="AC775" si="2933">AC887*1000</f>
        <v>6900</v>
      </c>
      <c r="AD775" s="453">
        <f>SUM(AD771:AD774)</f>
        <v>3970.1086956521763</v>
      </c>
      <c r="AE775" s="453">
        <f t="shared" ref="AE775:BJ775" si="2934">SUM(AE771:AE774)</f>
        <v>6196.742119565225</v>
      </c>
      <c r="AF775" s="453">
        <f t="shared" si="2934"/>
        <v>6038.157216032615</v>
      </c>
      <c r="AG775" s="453">
        <f t="shared" si="2934"/>
        <v>5878.7793879823521</v>
      </c>
      <c r="AH775" s="453">
        <f t="shared" si="2934"/>
        <v>5718.6046707918294</v>
      </c>
      <c r="AI775" s="453">
        <f t="shared" si="2934"/>
        <v>4573.2540800153629</v>
      </c>
      <c r="AJ775" s="453">
        <f t="shared" si="2934"/>
        <v>4411.4736112850051</v>
      </c>
      <c r="AK775" s="453">
        <f t="shared" si="2934"/>
        <v>4248.8842402109995</v>
      </c>
      <c r="AL775" s="453">
        <f t="shared" si="2934"/>
        <v>4085.4819222816195</v>
      </c>
      <c r="AM775" s="453">
        <f t="shared" si="2934"/>
        <v>1412.5125927625968</v>
      </c>
      <c r="AN775" s="453">
        <f t="shared" si="2934"/>
        <v>1247.4721665959778</v>
      </c>
      <c r="AO775" s="453">
        <f t="shared" si="2934"/>
        <v>1081.6065382985225</v>
      </c>
      <c r="AP775" s="453">
        <f t="shared" si="2934"/>
        <v>914.91158185958648</v>
      </c>
      <c r="AQ775" s="453">
        <f t="shared" si="2934"/>
        <v>-163.86684936155052</v>
      </c>
      <c r="AR775" s="453">
        <f t="shared" si="2934"/>
        <v>-332.23292273878451</v>
      </c>
      <c r="AS775" s="453">
        <f t="shared" si="2934"/>
        <v>-501.44082648291351</v>
      </c>
      <c r="AT775" s="453">
        <f t="shared" si="2934"/>
        <v>-671.49476974575646</v>
      </c>
      <c r="AU775" s="453">
        <f t="shared" si="2934"/>
        <v>68.851017275080267</v>
      </c>
      <c r="AV775" s="453">
        <f t="shared" si="2934"/>
        <v>-102.90771676897111</v>
      </c>
      <c r="AW775" s="453">
        <f t="shared" si="2934"/>
        <v>-275.52524448324675</v>
      </c>
      <c r="AX775" s="453">
        <f t="shared" si="2934"/>
        <v>-449.00585983609471</v>
      </c>
      <c r="AY775" s="453">
        <f t="shared" si="2934"/>
        <v>-623.35387826571514</v>
      </c>
      <c r="AZ775" s="453">
        <f t="shared" si="2934"/>
        <v>-798.57363678747333</v>
      </c>
      <c r="BA775" s="453">
        <f t="shared" si="2934"/>
        <v>-974.66949410183133</v>
      </c>
      <c r="BB775" s="453">
        <f t="shared" si="2934"/>
        <v>-1151.6458307027815</v>
      </c>
      <c r="BC775" s="453">
        <f t="shared" si="2934"/>
        <v>-1329.5070489867239</v>
      </c>
      <c r="BD775" s="453">
        <f t="shared" si="2934"/>
        <v>-1508.2575733620861</v>
      </c>
      <c r="BE775" s="453">
        <f t="shared" si="2934"/>
        <v>-1687.9018503593352</v>
      </c>
      <c r="BF775" s="453">
        <f t="shared" si="2934"/>
        <v>-1868.4443487415583</v>
      </c>
      <c r="BG775" s="453">
        <f t="shared" si="2934"/>
        <v>-2049.8895596156972</v>
      </c>
      <c r="BH775" s="453">
        <f t="shared" si="2934"/>
        <v>-2232.241996544205</v>
      </c>
      <c r="BI775" s="453">
        <f t="shared" si="2934"/>
        <v>-2415.5061956573581</v>
      </c>
      <c r="BJ775" s="453">
        <f t="shared" si="2934"/>
        <v>-2599.6867157660772</v>
      </c>
      <c r="BK775" s="453"/>
      <c r="BL775" s="453"/>
      <c r="BM775" s="453"/>
      <c r="BN775" s="453"/>
      <c r="BO775" s="453"/>
      <c r="BP775" s="453"/>
      <c r="BQ775" s="453"/>
      <c r="BR775" s="453"/>
      <c r="BS775" s="453"/>
      <c r="BT775" s="453"/>
      <c r="BU775" s="453"/>
      <c r="BV775" s="453"/>
      <c r="BW775" s="453"/>
      <c r="BX775" s="453"/>
      <c r="BY775" s="453"/>
      <c r="BZ775" s="453"/>
      <c r="CA775" s="453"/>
      <c r="CB775" s="453"/>
      <c r="CC775" s="453"/>
      <c r="CD775" s="453"/>
    </row>
    <row r="776" spans="1:114" s="5" customFormat="1" ht="14.5" customHeight="1" x14ac:dyDescent="0.35">
      <c r="A776" s="256" t="s">
        <v>354</v>
      </c>
      <c r="B776" s="452" t="s">
        <v>315</v>
      </c>
      <c r="C776" s="451">
        <f>IF(C775&lt;0,"0",C775*('General Assumptions'!$E$21+'General Assumptions'!$E$22))*-1</f>
        <v>0</v>
      </c>
      <c r="D776" s="451">
        <f>IF(D775&lt;0,"0",D775*('General Assumptions'!$E$21+'General Assumptions'!$E$22))*-1</f>
        <v>0</v>
      </c>
      <c r="E776" s="451">
        <f>IF(E775&lt;0,"0",E775*('General Assumptions'!$E$21+'General Assumptions'!$E$22))*-1</f>
        <v>-2300.4</v>
      </c>
      <c r="F776" s="451">
        <f>IF(F775&lt;0,"0",F775*('General Assumptions'!$E$21+'General Assumptions'!$E$22))*-1</f>
        <v>0</v>
      </c>
      <c r="G776" s="451">
        <f>IF(G775&lt;0,"0",G775*('General Assumptions'!$E$21+'General Assumptions'!$E$22))*-1</f>
        <v>0</v>
      </c>
      <c r="H776" s="451">
        <f>IF(H775&lt;0,"0",H775*('General Assumptions'!$E$21+'General Assumptions'!$E$22))*-1</f>
        <v>0</v>
      </c>
      <c r="I776" s="451">
        <f>IF(I775&lt;0,"0",I775*('General Assumptions'!$E$21+'General Assumptions'!$E$22))*-1</f>
        <v>0</v>
      </c>
      <c r="J776" s="451">
        <f>IF(J775&lt;0,"0",J775*('General Assumptions'!$E$21+'General Assumptions'!$E$22))*-1</f>
        <v>0</v>
      </c>
      <c r="K776" s="451">
        <f>IF(K775&lt;0,"0",K775*('General Assumptions'!$E$21+'General Assumptions'!$E$22))*-1</f>
        <v>0</v>
      </c>
      <c r="L776" s="451">
        <f>IF(L775&lt;0,"0",L775*('General Assumptions'!$E$21+'General Assumptions'!$E$22))*-1</f>
        <v>0</v>
      </c>
      <c r="M776" s="451">
        <f>IF(M775&lt;0,"0",M775*('General Assumptions'!$E$21+'General Assumptions'!$E$22))*-1</f>
        <v>0</v>
      </c>
      <c r="N776" s="451">
        <f>IF(N775&lt;0,"0",N775*('General Assumptions'!$E$21+'General Assumptions'!$E$22))*-1</f>
        <v>0</v>
      </c>
      <c r="O776" s="451">
        <f>IF(O775&lt;0,"0",O775*('General Assumptions'!$E$21+'General Assumptions'!$E$22))*-1</f>
        <v>-738.40000000000009</v>
      </c>
      <c r="P776" s="451">
        <f>IF(P775&lt;0,"0",P775*('General Assumptions'!$E$21+'General Assumptions'!$E$22))*-1</f>
        <v>-56.800000000000004</v>
      </c>
      <c r="Q776" s="451">
        <f>IF(Q775&lt;0,"0",Q775*('General Assumptions'!$E$21+'General Assumptions'!$E$22))*-1</f>
        <v>-1988.0000000000002</v>
      </c>
      <c r="R776" s="451">
        <f>IF(R775&lt;0,"0",R775*('General Assumptions'!$E$21+'General Assumptions'!$E$22))*-1</f>
        <v>0</v>
      </c>
      <c r="S776" s="451">
        <f>IF(S775&lt;0,"0",S775*('General Assumptions'!$E$21+'General Assumptions'!$E$22))*-1</f>
        <v>-3493.2000000000003</v>
      </c>
      <c r="T776" s="451">
        <f>IF(T775&lt;0,"0",T775*('General Assumptions'!$E$21+'General Assumptions'!$E$22))*-1</f>
        <v>0</v>
      </c>
      <c r="U776" s="451">
        <f>IF(U775&lt;0,"0",U775*('General Assumptions'!$E$21+'General Assumptions'!$E$22))*-1</f>
        <v>-369.20000000000005</v>
      </c>
      <c r="V776" s="451">
        <f>IF(V775&lt;0,"0",V775*('General Assumptions'!$E$21+'General Assumptions'!$E$22))*-1</f>
        <v>0</v>
      </c>
      <c r="W776" s="451">
        <f>IF(W775&lt;0,"0",W775*('General Assumptions'!$E$21+'General Assumptions'!$E$22))*-1</f>
        <v>0</v>
      </c>
      <c r="X776" s="451">
        <f>IF(X775&lt;0,"0",X775*('General Assumptions'!$E$21+'General Assumptions'!$E$22))*-1</f>
        <v>0</v>
      </c>
      <c r="Y776" s="451">
        <f>IF(Y775&lt;0,"0",Y775*('General Assumptions'!$E$21+'General Assumptions'!$E$22))*-1</f>
        <v>-142.00000000000003</v>
      </c>
      <c r="Z776" s="451">
        <f>IF(Z775&lt;0,"0",Z775*('General Assumptions'!$E$21+'General Assumptions'!$E$22))*-1</f>
        <v>0</v>
      </c>
      <c r="AA776" s="451">
        <f>IF(AA775&lt;0,"0",AA775*('General Assumptions'!$E$21+'General Assumptions'!$E$22))*-1</f>
        <v>-482.80000000000007</v>
      </c>
      <c r="AB776" s="451">
        <f>IF(AB775&lt;0,"0",AB775*('General Assumptions'!$E$21+'General Assumptions'!$E$22))*-1</f>
        <v>-2101.6000000000004</v>
      </c>
      <c r="AC776" s="451">
        <f>IF(AC775&lt;0,"0",AC775*('General Assumptions'!$E$21+'General Assumptions'!$E$22))*-1</f>
        <v>-1959.6000000000001</v>
      </c>
      <c r="AD776" s="451">
        <f>IF(AD775&lt;0,"0",AD775*('General Assumptions'!$E$21+'General Assumptions'!$E$22))*-1</f>
        <v>-1127.5108695652182</v>
      </c>
      <c r="AE776" s="451">
        <f>IF(AE775&lt;0,"0",AE775*('General Assumptions'!$E$21+'General Assumptions'!$E$22))*-1</f>
        <v>-1759.874761956524</v>
      </c>
      <c r="AF776" s="451">
        <f>IF(AF775&lt;0,"0",AF775*('General Assumptions'!$E$21+'General Assumptions'!$E$22))*-1</f>
        <v>-1714.8366493532628</v>
      </c>
      <c r="AG776" s="451">
        <f>IF(AG775&lt;0,"0",AG775*('General Assumptions'!$E$21+'General Assumptions'!$E$22))*-1</f>
        <v>-1669.5733461869881</v>
      </c>
      <c r="AH776" s="451">
        <f>IF(AH775&lt;0,"0",AH775*('General Assumptions'!$E$21+'General Assumptions'!$E$22))*-1</f>
        <v>-1624.0837265048797</v>
      </c>
      <c r="AI776" s="451">
        <f>IF(AI775&lt;0,"0",AI775*('General Assumptions'!$E$21+'General Assumptions'!$E$22))*-1</f>
        <v>-1298.8041587243631</v>
      </c>
      <c r="AJ776" s="451">
        <f>IF(AJ775&lt;0,"0",AJ775*('General Assumptions'!$E$21+'General Assumptions'!$E$22))*-1</f>
        <v>-1252.8585056049417</v>
      </c>
      <c r="AK776" s="451">
        <f>IF(AK775&lt;0,"0",AK775*('General Assumptions'!$E$21+'General Assumptions'!$E$22))*-1</f>
        <v>-1206.6831242199239</v>
      </c>
      <c r="AL776" s="451">
        <f>IF(AL775&lt;0,"0",AL775*('General Assumptions'!$E$21+'General Assumptions'!$E$22))*-1</f>
        <v>-1160.27686592798</v>
      </c>
      <c r="AM776" s="451">
        <f>IF(AM775&lt;0,"0",AM775*('General Assumptions'!$E$21+'General Assumptions'!$E$22))*-1</f>
        <v>-401.15357634457752</v>
      </c>
      <c r="AN776" s="451">
        <f>IF(AN775&lt;0,"0",AN775*('General Assumptions'!$E$21+'General Assumptions'!$E$22))*-1</f>
        <v>-354.28209531325774</v>
      </c>
      <c r="AO776" s="451">
        <f>IF(AO775&lt;0,"0",AO775*('General Assumptions'!$E$21+'General Assumptions'!$E$22))*-1</f>
        <v>-307.17625687678043</v>
      </c>
      <c r="AP776" s="451">
        <f>IF(AP775&lt;0,"0",AP775*('General Assumptions'!$E$21+'General Assumptions'!$E$22))*-1</f>
        <v>-259.83488924812258</v>
      </c>
      <c r="AQ776" s="451">
        <f>IF(AQ775&lt;0,"0",AQ775*('General Assumptions'!$E$21+'General Assumptions'!$E$22))*-1</f>
        <v>0</v>
      </c>
      <c r="AR776" s="451">
        <f>IF(AR775&lt;0,"0",AR775*('General Assumptions'!$E$21+'General Assumptions'!$E$22))*-1</f>
        <v>0</v>
      </c>
      <c r="AS776" s="451">
        <f>IF(AS775&lt;0,"0",AS775*('General Assumptions'!$E$21+'General Assumptions'!$E$22))*-1</f>
        <v>0</v>
      </c>
      <c r="AT776" s="451">
        <f>IF(AT775&lt;0,"0",AT775*('General Assumptions'!$E$21+'General Assumptions'!$E$22))*-1</f>
        <v>0</v>
      </c>
      <c r="AU776" s="451">
        <f>IF(AU775&lt;0,"0",AU775*('General Assumptions'!$E$21+'General Assumptions'!$E$22))*-1</f>
        <v>-19.553688906122797</v>
      </c>
      <c r="AV776" s="451">
        <f>IF(AV775&lt;0,"0",AV775*('General Assumptions'!$E$21+'General Assumptions'!$E$22))*-1</f>
        <v>0</v>
      </c>
      <c r="AW776" s="451">
        <f>IF(AW775&lt;0,"0",AW775*('General Assumptions'!$E$21+'General Assumptions'!$E$22))*-1</f>
        <v>0</v>
      </c>
      <c r="AX776" s="451">
        <f>IF(AX775&lt;0,"0",AX775*('General Assumptions'!$E$21+'General Assumptions'!$E$22))*-1</f>
        <v>0</v>
      </c>
      <c r="AY776" s="451">
        <f>IF(AY775&lt;0,"0",AY775*('General Assumptions'!$E$21+'General Assumptions'!$E$22))*-1</f>
        <v>0</v>
      </c>
      <c r="AZ776" s="451">
        <f>IF(AZ775&lt;0,"0",AZ775*('General Assumptions'!$E$21+'General Assumptions'!$E$22))*-1</f>
        <v>0</v>
      </c>
      <c r="BA776" s="451">
        <f>IF(BA775&lt;0,"0",BA775*('General Assumptions'!$E$21+'General Assumptions'!$E$22))*-1</f>
        <v>0</v>
      </c>
      <c r="BB776" s="451">
        <f>IF(BB775&lt;0,"0",BB775*('General Assumptions'!$E$21+'General Assumptions'!$E$22))*-1</f>
        <v>0</v>
      </c>
      <c r="BC776" s="451">
        <f>IF(BC775&lt;0,"0",BC775*('General Assumptions'!$E$21+'General Assumptions'!$E$22))*-1</f>
        <v>0</v>
      </c>
      <c r="BD776" s="451">
        <f>IF(BD775&lt;0,"0",BD775*('General Assumptions'!$E$21+'General Assumptions'!$E$22))*-1</f>
        <v>0</v>
      </c>
      <c r="BE776" s="451">
        <f>IF(BE775&lt;0,"0",BE775*('General Assumptions'!$E$21+'General Assumptions'!$E$22))*-1</f>
        <v>0</v>
      </c>
      <c r="BF776" s="451">
        <f>IF(BF775&lt;0,"0",BF775*('General Assumptions'!$E$21+'General Assumptions'!$E$22))*-1</f>
        <v>0</v>
      </c>
      <c r="BG776" s="451">
        <f>IF(BG775&lt;0,"0",BG775*('General Assumptions'!$E$21+'General Assumptions'!$E$22))*-1</f>
        <v>0</v>
      </c>
      <c r="BH776" s="451">
        <f>IF(BH775&lt;0,"0",BH775*('General Assumptions'!$E$21+'General Assumptions'!$E$22))*-1</f>
        <v>0</v>
      </c>
      <c r="BI776" s="451">
        <f>IF(BI775&lt;0,"0",BI775*('General Assumptions'!$E$21+'General Assumptions'!$E$22))*-1</f>
        <v>0</v>
      </c>
      <c r="BJ776" s="451">
        <f>IF(BJ775&lt;0,"0",BJ775*('General Assumptions'!$E$21+'General Assumptions'!$E$22))*-1</f>
        <v>0</v>
      </c>
      <c r="BK776" s="451"/>
      <c r="BL776" s="451"/>
      <c r="BM776" s="451"/>
      <c r="BN776" s="451"/>
      <c r="BO776" s="451"/>
      <c r="BP776" s="451"/>
      <c r="BQ776" s="451"/>
      <c r="BR776" s="451"/>
      <c r="BS776" s="451"/>
      <c r="BT776" s="451"/>
      <c r="BU776" s="451"/>
      <c r="BV776" s="451"/>
      <c r="BW776" s="451"/>
      <c r="BX776" s="451"/>
      <c r="BY776" s="451"/>
      <c r="BZ776" s="451"/>
      <c r="CA776" s="451"/>
      <c r="CB776" s="451"/>
      <c r="CC776" s="451"/>
      <c r="CD776" s="451"/>
    </row>
    <row r="777" spans="1:114" s="5" customFormat="1" ht="14.5" customHeight="1" x14ac:dyDescent="0.35">
      <c r="A777" s="256" t="s">
        <v>354</v>
      </c>
      <c r="B777" s="456" t="s">
        <v>169</v>
      </c>
      <c r="C777" s="453">
        <f>C775+C776</f>
        <v>-3000</v>
      </c>
      <c r="D777" s="453">
        <f>D775+D776</f>
        <v>-500</v>
      </c>
      <c r="E777" s="453">
        <f>E775+E776</f>
        <v>5799.6</v>
      </c>
      <c r="F777" s="453">
        <f>F775+F776</f>
        <v>-37600</v>
      </c>
      <c r="G777" s="453">
        <f t="shared" ref="G777:AB777" si="2935">G775+G776</f>
        <v>-16000</v>
      </c>
      <c r="H777" s="453">
        <f t="shared" si="2935"/>
        <v>-7400</v>
      </c>
      <c r="I777" s="453">
        <f t="shared" si="2935"/>
        <v>-31000</v>
      </c>
      <c r="J777" s="453">
        <f t="shared" si="2935"/>
        <v>-234300</v>
      </c>
      <c r="K777" s="453">
        <f t="shared" si="2935"/>
        <v>-16000</v>
      </c>
      <c r="L777" s="453">
        <f t="shared" si="2935"/>
        <v>-10700</v>
      </c>
      <c r="M777" s="453">
        <f t="shared" si="2935"/>
        <v>-13700</v>
      </c>
      <c r="N777" s="453">
        <f t="shared" si="2935"/>
        <v>-5700</v>
      </c>
      <c r="O777" s="453">
        <f t="shared" si="2935"/>
        <v>1861.6</v>
      </c>
      <c r="P777" s="453">
        <f t="shared" si="2935"/>
        <v>143.19999999999999</v>
      </c>
      <c r="Q777" s="453">
        <f t="shared" si="2935"/>
        <v>5012</v>
      </c>
      <c r="R777" s="453">
        <f t="shared" si="2935"/>
        <v>-5300</v>
      </c>
      <c r="S777" s="453">
        <f t="shared" si="2935"/>
        <v>8806.7999999999993</v>
      </c>
      <c r="T777" s="453">
        <f t="shared" si="2935"/>
        <v>-400</v>
      </c>
      <c r="U777" s="453">
        <f t="shared" si="2935"/>
        <v>930.8</v>
      </c>
      <c r="V777" s="453">
        <f t="shared" si="2935"/>
        <v>-15100</v>
      </c>
      <c r="W777" s="453">
        <f t="shared" si="2935"/>
        <v>-23200</v>
      </c>
      <c r="X777" s="453">
        <f t="shared" si="2935"/>
        <v>-1300</v>
      </c>
      <c r="Y777" s="453">
        <f t="shared" si="2935"/>
        <v>358</v>
      </c>
      <c r="Z777" s="453">
        <f t="shared" si="2935"/>
        <v>-412900</v>
      </c>
      <c r="AA777" s="453">
        <f t="shared" si="2935"/>
        <v>1217.1999999999998</v>
      </c>
      <c r="AB777" s="453">
        <f t="shared" si="2935"/>
        <v>5298.4</v>
      </c>
      <c r="AC777" s="453">
        <f t="shared" ref="AC777:AD777" si="2936">AC775+AC776</f>
        <v>4940.3999999999996</v>
      </c>
      <c r="AD777" s="453">
        <f t="shared" si="2936"/>
        <v>2842.5978260869579</v>
      </c>
      <c r="AE777" s="453">
        <f t="shared" ref="AE777:BJ777" si="2937">AE775+AE776</f>
        <v>4436.8673576087012</v>
      </c>
      <c r="AF777" s="453">
        <f t="shared" si="2937"/>
        <v>4323.3205666793519</v>
      </c>
      <c r="AG777" s="453">
        <f t="shared" si="2937"/>
        <v>4209.2060417953635</v>
      </c>
      <c r="AH777" s="453">
        <f t="shared" si="2937"/>
        <v>4094.52094428695</v>
      </c>
      <c r="AI777" s="453">
        <f t="shared" si="2937"/>
        <v>3274.4499212909996</v>
      </c>
      <c r="AJ777" s="453">
        <f t="shared" si="2937"/>
        <v>3158.6151056800636</v>
      </c>
      <c r="AK777" s="453">
        <f t="shared" si="2937"/>
        <v>3042.2011159910753</v>
      </c>
      <c r="AL777" s="453">
        <f t="shared" si="2937"/>
        <v>2925.2050563536395</v>
      </c>
      <c r="AM777" s="453">
        <f t="shared" si="2937"/>
        <v>1011.3590164180193</v>
      </c>
      <c r="AN777" s="453">
        <f t="shared" si="2937"/>
        <v>893.19007128272006</v>
      </c>
      <c r="AO777" s="453">
        <f t="shared" si="2937"/>
        <v>774.43028142174217</v>
      </c>
      <c r="AP777" s="453">
        <f t="shared" si="2937"/>
        <v>655.07669261146384</v>
      </c>
      <c r="AQ777" s="453">
        <f t="shared" si="2937"/>
        <v>-163.86684936155052</v>
      </c>
      <c r="AR777" s="453">
        <f t="shared" si="2937"/>
        <v>-332.23292273878451</v>
      </c>
      <c r="AS777" s="453">
        <f t="shared" si="2937"/>
        <v>-501.44082648291351</v>
      </c>
      <c r="AT777" s="453">
        <f t="shared" si="2937"/>
        <v>-671.49476974575646</v>
      </c>
      <c r="AU777" s="453">
        <f t="shared" si="2937"/>
        <v>49.297328368957466</v>
      </c>
      <c r="AV777" s="453">
        <f t="shared" si="2937"/>
        <v>-102.90771676897111</v>
      </c>
      <c r="AW777" s="453">
        <f t="shared" si="2937"/>
        <v>-275.52524448324675</v>
      </c>
      <c r="AX777" s="453">
        <f t="shared" si="2937"/>
        <v>-449.00585983609471</v>
      </c>
      <c r="AY777" s="453">
        <f t="shared" si="2937"/>
        <v>-623.35387826571514</v>
      </c>
      <c r="AZ777" s="453">
        <f t="shared" si="2937"/>
        <v>-798.57363678747333</v>
      </c>
      <c r="BA777" s="453">
        <f t="shared" si="2937"/>
        <v>-974.66949410183133</v>
      </c>
      <c r="BB777" s="453">
        <f t="shared" si="2937"/>
        <v>-1151.6458307027815</v>
      </c>
      <c r="BC777" s="453">
        <f t="shared" si="2937"/>
        <v>-1329.5070489867239</v>
      </c>
      <c r="BD777" s="453">
        <f t="shared" si="2937"/>
        <v>-1508.2575733620861</v>
      </c>
      <c r="BE777" s="453">
        <f t="shared" si="2937"/>
        <v>-1687.9018503593352</v>
      </c>
      <c r="BF777" s="453">
        <f t="shared" si="2937"/>
        <v>-1868.4443487415583</v>
      </c>
      <c r="BG777" s="453">
        <f t="shared" si="2937"/>
        <v>-2049.8895596156972</v>
      </c>
      <c r="BH777" s="453">
        <f t="shared" si="2937"/>
        <v>-2232.241996544205</v>
      </c>
      <c r="BI777" s="453">
        <f t="shared" si="2937"/>
        <v>-2415.5061956573581</v>
      </c>
      <c r="BJ777" s="453">
        <f t="shared" si="2937"/>
        <v>-2599.6867157660772</v>
      </c>
      <c r="BK777" s="453"/>
      <c r="BL777" s="453"/>
      <c r="BM777" s="453"/>
      <c r="BN777" s="453"/>
      <c r="BO777" s="453"/>
      <c r="BP777" s="453"/>
      <c r="BQ777" s="453"/>
      <c r="BR777" s="453"/>
      <c r="BS777" s="453"/>
      <c r="BT777" s="453"/>
      <c r="BU777" s="453"/>
      <c r="BV777" s="453"/>
      <c r="BW777" s="453"/>
      <c r="BX777" s="453"/>
      <c r="BY777" s="453"/>
      <c r="BZ777" s="453"/>
      <c r="CA777" s="453"/>
      <c r="CB777" s="453"/>
      <c r="CC777" s="453"/>
      <c r="CD777" s="453"/>
    </row>
    <row r="778" spans="1:114" s="5" customFormat="1" ht="14.5" customHeight="1" x14ac:dyDescent="0.35">
      <c r="A778" s="256"/>
      <c r="B778" s="70"/>
      <c r="C778" s="317"/>
      <c r="D778" s="318"/>
      <c r="E778" s="318"/>
      <c r="F778" s="318"/>
      <c r="G778" s="318"/>
      <c r="H778" s="318"/>
      <c r="I778" s="318"/>
      <c r="J778" s="318"/>
      <c r="K778" s="318"/>
      <c r="L778" s="318"/>
      <c r="M778" s="318"/>
      <c r="N778" s="318"/>
      <c r="O778" s="318"/>
      <c r="P778" s="318"/>
      <c r="Q778" s="109"/>
      <c r="R778" s="110"/>
      <c r="S778" s="318"/>
      <c r="T778" s="110"/>
      <c r="U778" s="110"/>
      <c r="V778" s="110"/>
      <c r="W778" s="110"/>
      <c r="X778" s="110"/>
      <c r="Y778" s="110"/>
      <c r="Z778" s="110"/>
      <c r="AA778" s="110"/>
      <c r="AB778" s="110"/>
      <c r="AC778" s="110"/>
      <c r="AD778" s="110"/>
      <c r="AE778" s="110"/>
      <c r="AF778" s="110"/>
      <c r="AG778" s="110"/>
      <c r="AH778" s="110"/>
      <c r="AI778" s="110"/>
      <c r="AJ778" s="110"/>
      <c r="AK778" s="110"/>
      <c r="AL778" s="110"/>
      <c r="AM778" s="110"/>
      <c r="AN778" s="110"/>
      <c r="AO778" s="110"/>
      <c r="AP778" s="110"/>
      <c r="AQ778" s="110"/>
      <c r="AR778" s="110"/>
      <c r="AS778" s="110"/>
      <c r="AT778" s="110"/>
      <c r="AU778" s="110"/>
      <c r="AV778" s="110"/>
      <c r="AW778" s="110"/>
      <c r="AX778" s="110"/>
      <c r="AY778" s="110"/>
      <c r="AZ778" s="110"/>
      <c r="BA778" s="110"/>
      <c r="BB778" s="110"/>
      <c r="BC778" s="110"/>
      <c r="BD778" s="110"/>
      <c r="BE778" s="110"/>
      <c r="BF778" s="110"/>
      <c r="BG778" s="110"/>
      <c r="BH778" s="110"/>
      <c r="BI778" s="110"/>
      <c r="BJ778" s="110"/>
    </row>
    <row r="779" spans="1:114" s="5" customFormat="1" ht="14.5" customHeight="1" x14ac:dyDescent="0.35">
      <c r="A779" s="256"/>
      <c r="B779" s="70"/>
      <c r="C779" s="317"/>
      <c r="D779" s="318"/>
      <c r="E779" s="318"/>
      <c r="F779" s="318"/>
      <c r="G779" s="318"/>
      <c r="H779" s="318"/>
      <c r="I779" s="318"/>
      <c r="J779" s="318"/>
      <c r="K779" s="318"/>
      <c r="L779" s="318"/>
      <c r="M779" s="318"/>
      <c r="N779" s="318"/>
      <c r="O779" s="318"/>
      <c r="P779" s="318"/>
      <c r="Q779" s="109"/>
      <c r="R779" s="110"/>
      <c r="S779" s="318"/>
      <c r="T779" s="110"/>
      <c r="U779" s="110"/>
      <c r="V779" s="110"/>
      <c r="W779" s="110"/>
      <c r="X779" s="110"/>
      <c r="Y779" s="110"/>
      <c r="Z779" s="110"/>
      <c r="AA779" s="110"/>
      <c r="AB779" s="110"/>
      <c r="AC779" s="110"/>
      <c r="AD779" s="110"/>
      <c r="AE779" s="110"/>
      <c r="AF779" s="110"/>
      <c r="AG779" s="110"/>
      <c r="AH779" s="110"/>
      <c r="AI779" s="110"/>
      <c r="AJ779" s="110"/>
      <c r="AK779" s="110"/>
      <c r="AL779" s="110"/>
      <c r="AM779" s="110"/>
      <c r="AN779" s="110"/>
      <c r="AO779" s="110"/>
      <c r="AP779" s="110"/>
      <c r="AQ779" s="110"/>
      <c r="AR779" s="110"/>
      <c r="AS779" s="110"/>
      <c r="AT779" s="110"/>
      <c r="AU779" s="110"/>
      <c r="AV779" s="110"/>
      <c r="AW779" s="110"/>
      <c r="AX779" s="110"/>
      <c r="AY779" s="110"/>
      <c r="AZ779" s="110"/>
      <c r="BA779" s="110"/>
      <c r="BB779" s="110"/>
      <c r="BC779" s="110"/>
      <c r="BD779" s="110"/>
      <c r="BE779" s="110"/>
      <c r="BF779" s="110"/>
      <c r="BG779" s="110"/>
      <c r="BH779" s="110"/>
      <c r="BI779" s="110"/>
      <c r="BJ779" s="110"/>
    </row>
    <row r="780" spans="1:114" s="5" customFormat="1" ht="14.5" customHeight="1" x14ac:dyDescent="0.35">
      <c r="A780" s="256" t="s">
        <v>354</v>
      </c>
      <c r="B780" s="69" t="s">
        <v>138</v>
      </c>
      <c r="C780" s="451">
        <f t="shared" ref="C780:AC780" si="2938">C775-C769</f>
        <v>-2900</v>
      </c>
      <c r="D780" s="451">
        <f t="shared" si="2938"/>
        <v>800</v>
      </c>
      <c r="E780" s="451">
        <f t="shared" si="2938"/>
        <v>22900</v>
      </c>
      <c r="F780" s="451">
        <f t="shared" si="2938"/>
        <v>-26300</v>
      </c>
      <c r="G780" s="451">
        <f t="shared" si="2938"/>
        <v>-4000</v>
      </c>
      <c r="H780" s="451">
        <f t="shared" si="2938"/>
        <v>7700</v>
      </c>
      <c r="I780" s="451">
        <f t="shared" si="2938"/>
        <v>-17400</v>
      </c>
      <c r="J780" s="451">
        <f t="shared" si="2938"/>
        <v>-222100</v>
      </c>
      <c r="K780" s="451">
        <f t="shared" si="2938"/>
        <v>-3800</v>
      </c>
      <c r="L780" s="451">
        <f t="shared" si="2938"/>
        <v>900</v>
      </c>
      <c r="M780" s="451">
        <f t="shared" si="2938"/>
        <v>500</v>
      </c>
      <c r="N780" s="451">
        <f t="shared" si="2938"/>
        <v>8700</v>
      </c>
      <c r="O780" s="451">
        <f t="shared" si="2938"/>
        <v>12300</v>
      </c>
      <c r="P780" s="451">
        <f t="shared" si="2938"/>
        <v>13000</v>
      </c>
      <c r="Q780" s="451">
        <f t="shared" si="2938"/>
        <v>17500</v>
      </c>
      <c r="R780" s="451">
        <f t="shared" si="2938"/>
        <v>7000</v>
      </c>
      <c r="S780" s="451">
        <f t="shared" si="2938"/>
        <v>23400</v>
      </c>
      <c r="T780" s="451">
        <f t="shared" si="2938"/>
        <v>10400</v>
      </c>
      <c r="U780" s="451">
        <f t="shared" si="2938"/>
        <v>13100</v>
      </c>
      <c r="V780" s="451">
        <f t="shared" si="2938"/>
        <v>-3800</v>
      </c>
      <c r="W780" s="451">
        <f t="shared" si="2938"/>
        <v>-10400</v>
      </c>
      <c r="X780" s="451">
        <f t="shared" si="2938"/>
        <v>10100</v>
      </c>
      <c r="Y780" s="451">
        <f t="shared" si="2938"/>
        <v>12300</v>
      </c>
      <c r="Z780" s="451">
        <f>Z775-Z769</f>
        <v>-400700</v>
      </c>
      <c r="AA780" s="451">
        <f t="shared" si="2938"/>
        <v>8500</v>
      </c>
      <c r="AB780" s="451">
        <f t="shared" si="2938"/>
        <v>11100</v>
      </c>
      <c r="AC780" s="451">
        <f t="shared" si="2938"/>
        <v>11700</v>
      </c>
      <c r="AD780" s="451">
        <f t="shared" ref="AD780:BJ780" si="2939">AD775-AD769</f>
        <v>7100.5434782608718</v>
      </c>
      <c r="AE780" s="451">
        <f t="shared" si="2939"/>
        <v>10892.394293478268</v>
      </c>
      <c r="AF780" s="451">
        <f t="shared" si="2939"/>
        <v>10733.809389945658</v>
      </c>
      <c r="AG780" s="451">
        <f t="shared" si="2939"/>
        <v>10574.431561895395</v>
      </c>
      <c r="AH780" s="451">
        <f t="shared" si="2939"/>
        <v>10414.256844704872</v>
      </c>
      <c r="AI780" s="451">
        <f t="shared" si="2939"/>
        <v>9268.9062539284059</v>
      </c>
      <c r="AJ780" s="451">
        <f t="shared" si="2939"/>
        <v>9107.1257851980481</v>
      </c>
      <c r="AK780" s="451">
        <f t="shared" si="2939"/>
        <v>8944.5364141240425</v>
      </c>
      <c r="AL780" s="451">
        <f t="shared" si="2939"/>
        <v>8781.1340961946626</v>
      </c>
      <c r="AM780" s="451">
        <f t="shared" si="2939"/>
        <v>6108.1647666756398</v>
      </c>
      <c r="AN780" s="451">
        <f t="shared" si="2939"/>
        <v>5943.1243405090208</v>
      </c>
      <c r="AO780" s="451">
        <f t="shared" si="2939"/>
        <v>5777.2587122115656</v>
      </c>
      <c r="AP780" s="451">
        <f t="shared" si="2939"/>
        <v>5610.5637557726295</v>
      </c>
      <c r="AQ780" s="451">
        <f t="shared" si="2939"/>
        <v>4531.7853245514925</v>
      </c>
      <c r="AR780" s="451">
        <f t="shared" si="2939"/>
        <v>4363.4192511742585</v>
      </c>
      <c r="AS780" s="451">
        <f t="shared" si="2939"/>
        <v>4194.2113474301295</v>
      </c>
      <c r="AT780" s="451">
        <f t="shared" si="2939"/>
        <v>4024.1574041672866</v>
      </c>
      <c r="AU780" s="451">
        <f t="shared" si="2939"/>
        <v>4764.5031911881233</v>
      </c>
      <c r="AV780" s="451">
        <f t="shared" si="2939"/>
        <v>4592.7444571440719</v>
      </c>
      <c r="AW780" s="451">
        <f t="shared" si="2939"/>
        <v>4420.1269294297963</v>
      </c>
      <c r="AX780" s="451">
        <f t="shared" si="2939"/>
        <v>4246.6463140769483</v>
      </c>
      <c r="AY780" s="451">
        <f t="shared" si="2939"/>
        <v>4072.2982956473279</v>
      </c>
      <c r="AZ780" s="451">
        <f t="shared" si="2939"/>
        <v>3897.0785371255697</v>
      </c>
      <c r="BA780" s="451">
        <f t="shared" si="2939"/>
        <v>3720.9826798112117</v>
      </c>
      <c r="BB780" s="451">
        <f t="shared" si="2939"/>
        <v>3544.0063432102615</v>
      </c>
      <c r="BC780" s="451">
        <f t="shared" si="2939"/>
        <v>3366.1451249263191</v>
      </c>
      <c r="BD780" s="451">
        <f t="shared" si="2939"/>
        <v>3187.394600550957</v>
      </c>
      <c r="BE780" s="451">
        <f t="shared" si="2939"/>
        <v>3007.7503235537079</v>
      </c>
      <c r="BF780" s="451">
        <f t="shared" si="2939"/>
        <v>2827.2078251714847</v>
      </c>
      <c r="BG780" s="451">
        <f t="shared" si="2939"/>
        <v>2645.7626142973459</v>
      </c>
      <c r="BH780" s="451">
        <f t="shared" si="2939"/>
        <v>2463.410177368838</v>
      </c>
      <c r="BI780" s="451">
        <f t="shared" si="2939"/>
        <v>2280.1459782556849</v>
      </c>
      <c r="BJ780" s="451">
        <f t="shared" si="2939"/>
        <v>2095.9654581469658</v>
      </c>
    </row>
    <row r="781" spans="1:114" s="5" customFormat="1" ht="14.5" customHeight="1" x14ac:dyDescent="0.35">
      <c r="A781" s="256" t="s">
        <v>354</v>
      </c>
      <c r="B781" s="69" t="s">
        <v>186</v>
      </c>
      <c r="C781" s="451">
        <f t="shared" ref="C781:AC781" si="2940">C780-C773</f>
        <v>-2900</v>
      </c>
      <c r="D781" s="451">
        <f t="shared" si="2940"/>
        <v>800</v>
      </c>
      <c r="E781" s="451">
        <f t="shared" si="2940"/>
        <v>22900</v>
      </c>
      <c r="F781" s="451">
        <f t="shared" si="2940"/>
        <v>-26300</v>
      </c>
      <c r="G781" s="451">
        <f t="shared" si="2940"/>
        <v>-4000</v>
      </c>
      <c r="H781" s="451">
        <f t="shared" si="2940"/>
        <v>7700</v>
      </c>
      <c r="I781" s="451">
        <f t="shared" si="2940"/>
        <v>-17400</v>
      </c>
      <c r="J781" s="451">
        <f t="shared" si="2940"/>
        <v>-6600</v>
      </c>
      <c r="K781" s="451">
        <f t="shared" si="2940"/>
        <v>-3800</v>
      </c>
      <c r="L781" s="451">
        <f t="shared" si="2940"/>
        <v>900</v>
      </c>
      <c r="M781" s="451">
        <f t="shared" si="2940"/>
        <v>500</v>
      </c>
      <c r="N781" s="451">
        <f t="shared" si="2940"/>
        <v>8700</v>
      </c>
      <c r="O781" s="451">
        <f t="shared" si="2940"/>
        <v>12300</v>
      </c>
      <c r="P781" s="451">
        <f t="shared" si="2940"/>
        <v>13000</v>
      </c>
      <c r="Q781" s="451">
        <f t="shared" si="2940"/>
        <v>17500</v>
      </c>
      <c r="R781" s="451">
        <f t="shared" si="2940"/>
        <v>7000</v>
      </c>
      <c r="S781" s="451">
        <f t="shared" si="2940"/>
        <v>23400</v>
      </c>
      <c r="T781" s="451">
        <f t="shared" si="2940"/>
        <v>10400</v>
      </c>
      <c r="U781" s="451">
        <f t="shared" si="2940"/>
        <v>13100</v>
      </c>
      <c r="V781" s="451">
        <f t="shared" si="2940"/>
        <v>-3800</v>
      </c>
      <c r="W781" s="451">
        <f t="shared" si="2940"/>
        <v>-10400</v>
      </c>
      <c r="X781" s="451">
        <f t="shared" si="2940"/>
        <v>10100</v>
      </c>
      <c r="Y781" s="451">
        <f t="shared" si="2940"/>
        <v>12300</v>
      </c>
      <c r="Z781" s="451">
        <f>Z780-Z773</f>
        <v>-5700</v>
      </c>
      <c r="AA781" s="451">
        <f t="shared" si="2940"/>
        <v>8500</v>
      </c>
      <c r="AB781" s="451">
        <f t="shared" si="2940"/>
        <v>11100</v>
      </c>
      <c r="AC781" s="451">
        <f t="shared" si="2940"/>
        <v>11700</v>
      </c>
      <c r="AD781" s="451">
        <f t="shared" ref="AD781:BJ781" si="2941">AD780-AD773</f>
        <v>7100.5434782608718</v>
      </c>
      <c r="AE781" s="451">
        <f t="shared" si="2941"/>
        <v>10892.394293478268</v>
      </c>
      <c r="AF781" s="451">
        <f t="shared" si="2941"/>
        <v>10733.809389945658</v>
      </c>
      <c r="AG781" s="451">
        <f t="shared" si="2941"/>
        <v>10574.431561895395</v>
      </c>
      <c r="AH781" s="451">
        <f t="shared" si="2941"/>
        <v>10414.256844704872</v>
      </c>
      <c r="AI781" s="451">
        <f t="shared" si="2941"/>
        <v>9268.9062539284059</v>
      </c>
      <c r="AJ781" s="451">
        <f t="shared" si="2941"/>
        <v>9107.1257851980481</v>
      </c>
      <c r="AK781" s="451">
        <f t="shared" si="2941"/>
        <v>8944.5364141240425</v>
      </c>
      <c r="AL781" s="451">
        <f t="shared" si="2941"/>
        <v>8781.1340961946626</v>
      </c>
      <c r="AM781" s="451">
        <f t="shared" si="2941"/>
        <v>6108.1647666756398</v>
      </c>
      <c r="AN781" s="451">
        <f t="shared" si="2941"/>
        <v>5943.1243405090208</v>
      </c>
      <c r="AO781" s="451">
        <f t="shared" si="2941"/>
        <v>5777.2587122115656</v>
      </c>
      <c r="AP781" s="451">
        <f t="shared" si="2941"/>
        <v>5610.5637557726295</v>
      </c>
      <c r="AQ781" s="451">
        <f t="shared" si="2941"/>
        <v>4531.7853245514925</v>
      </c>
      <c r="AR781" s="451">
        <f t="shared" si="2941"/>
        <v>4363.4192511742585</v>
      </c>
      <c r="AS781" s="451">
        <f t="shared" si="2941"/>
        <v>4194.2113474301295</v>
      </c>
      <c r="AT781" s="451">
        <f t="shared" si="2941"/>
        <v>4024.1574041672866</v>
      </c>
      <c r="AU781" s="451">
        <f t="shared" si="2941"/>
        <v>4764.5031911881233</v>
      </c>
      <c r="AV781" s="451">
        <f t="shared" si="2941"/>
        <v>4592.7444571440719</v>
      </c>
      <c r="AW781" s="451">
        <f t="shared" si="2941"/>
        <v>4420.1269294297963</v>
      </c>
      <c r="AX781" s="451">
        <f t="shared" si="2941"/>
        <v>4246.6463140769483</v>
      </c>
      <c r="AY781" s="451">
        <f t="shared" si="2941"/>
        <v>4072.2982956473279</v>
      </c>
      <c r="AZ781" s="451">
        <f t="shared" si="2941"/>
        <v>3897.0785371255697</v>
      </c>
      <c r="BA781" s="451">
        <f t="shared" si="2941"/>
        <v>3720.9826798112117</v>
      </c>
      <c r="BB781" s="451">
        <f t="shared" si="2941"/>
        <v>3544.0063432102615</v>
      </c>
      <c r="BC781" s="451">
        <f t="shared" si="2941"/>
        <v>3366.1451249263191</v>
      </c>
      <c r="BD781" s="451">
        <f t="shared" si="2941"/>
        <v>3187.394600550957</v>
      </c>
      <c r="BE781" s="451">
        <f t="shared" si="2941"/>
        <v>3007.7503235537079</v>
      </c>
      <c r="BF781" s="451">
        <f t="shared" si="2941"/>
        <v>2827.2078251714847</v>
      </c>
      <c r="BG781" s="451">
        <f t="shared" si="2941"/>
        <v>2645.7626142973459</v>
      </c>
      <c r="BH781" s="451">
        <f t="shared" si="2941"/>
        <v>2463.410177368838</v>
      </c>
      <c r="BI781" s="451">
        <f t="shared" si="2941"/>
        <v>2280.1459782556849</v>
      </c>
      <c r="BJ781" s="451">
        <f t="shared" si="2941"/>
        <v>2095.9654581469658</v>
      </c>
    </row>
    <row r="782" spans="1:114" s="5" customFormat="1" ht="14.5" customHeight="1" x14ac:dyDescent="0.35">
      <c r="A782" s="256"/>
      <c r="B782" s="69"/>
      <c r="C782" s="451"/>
      <c r="D782" s="451"/>
      <c r="E782" s="451"/>
      <c r="F782" s="451"/>
      <c r="G782" s="451"/>
      <c r="H782" s="451"/>
      <c r="I782" s="451"/>
      <c r="J782" s="451"/>
      <c r="K782" s="451"/>
      <c r="L782" s="451"/>
      <c r="M782" s="451"/>
      <c r="N782" s="451"/>
      <c r="O782" s="451"/>
      <c r="P782" s="451"/>
      <c r="Q782" s="451"/>
      <c r="R782" s="451"/>
      <c r="S782" s="451"/>
      <c r="T782" s="451"/>
      <c r="U782" s="451"/>
      <c r="V782" s="451"/>
      <c r="W782" s="451"/>
      <c r="X782" s="451"/>
      <c r="Y782" s="451"/>
      <c r="Z782" s="451"/>
      <c r="AA782" s="451"/>
      <c r="AB782" s="451"/>
      <c r="AC782" s="451"/>
      <c r="AD782" s="451"/>
      <c r="AE782" s="451"/>
      <c r="AF782" s="451"/>
      <c r="AG782" s="451"/>
      <c r="AH782" s="451"/>
      <c r="AI782" s="451"/>
      <c r="AJ782" s="451"/>
      <c r="AK782" s="451"/>
      <c r="AL782" s="451"/>
      <c r="AM782" s="451"/>
      <c r="AN782" s="451"/>
      <c r="AO782" s="451"/>
      <c r="AP782" s="451"/>
      <c r="AQ782" s="451"/>
      <c r="AR782" s="451"/>
      <c r="AS782" s="451"/>
      <c r="AT782" s="451"/>
      <c r="AU782" s="451"/>
      <c r="AV782" s="451"/>
      <c r="AW782" s="451"/>
      <c r="AX782" s="451"/>
      <c r="AY782" s="451"/>
      <c r="AZ782" s="451"/>
      <c r="BA782" s="451"/>
      <c r="BB782" s="451"/>
      <c r="BC782" s="451"/>
      <c r="BD782" s="451"/>
      <c r="BE782" s="451"/>
      <c r="BF782" s="451"/>
      <c r="BG782" s="451"/>
      <c r="BH782" s="451"/>
      <c r="BI782" s="451"/>
      <c r="BJ782" s="451"/>
    </row>
    <row r="783" spans="1:114" s="5" customFormat="1" ht="14.5" customHeight="1" x14ac:dyDescent="0.35">
      <c r="B783" s="70" t="s">
        <v>766</v>
      </c>
      <c r="C783" s="451"/>
      <c r="D783" s="451"/>
      <c r="E783" s="451"/>
      <c r="F783" s="451"/>
      <c r="G783" s="451"/>
      <c r="H783" s="451"/>
      <c r="I783" s="451"/>
      <c r="J783" s="451"/>
      <c r="K783" s="451"/>
      <c r="L783" s="451"/>
      <c r="M783" s="451"/>
      <c r="N783" s="451"/>
      <c r="O783" s="451"/>
      <c r="P783" s="451"/>
      <c r="Q783" s="451"/>
      <c r="R783" s="451"/>
      <c r="S783" s="451"/>
      <c r="T783" s="451"/>
      <c r="U783" s="451"/>
      <c r="V783" s="451"/>
      <c r="W783" s="451"/>
      <c r="X783" s="451"/>
      <c r="Y783" s="451"/>
      <c r="Z783" s="451"/>
      <c r="AA783" s="451"/>
      <c r="AB783" s="451"/>
      <c r="AC783" s="451"/>
      <c r="AD783" s="451"/>
      <c r="AE783" s="451"/>
      <c r="AF783" s="451"/>
      <c r="AG783" s="451"/>
      <c r="AH783" s="451"/>
      <c r="AI783" s="451"/>
      <c r="AJ783" s="451"/>
      <c r="AK783" s="451"/>
      <c r="AL783" s="451"/>
      <c r="AM783" s="451"/>
      <c r="AN783" s="451"/>
      <c r="AO783" s="451"/>
      <c r="AP783" s="451"/>
      <c r="AQ783" s="451"/>
      <c r="AR783" s="451"/>
      <c r="AS783" s="451"/>
      <c r="AT783" s="451"/>
      <c r="AU783" s="451"/>
      <c r="AV783" s="451"/>
      <c r="AW783" s="451"/>
      <c r="AX783" s="451"/>
      <c r="AY783" s="451"/>
      <c r="AZ783" s="451"/>
      <c r="BA783" s="451"/>
      <c r="BB783" s="451"/>
      <c r="BC783" s="451"/>
      <c r="BD783" s="451"/>
      <c r="BE783" s="451"/>
      <c r="BF783" s="451"/>
      <c r="BG783" s="451"/>
      <c r="BH783" s="451"/>
      <c r="BI783" s="451"/>
      <c r="BJ783" s="451"/>
    </row>
    <row r="784" spans="1:114" s="5" customFormat="1" ht="14.5" customHeight="1" x14ac:dyDescent="0.35">
      <c r="A784" s="5" t="s">
        <v>354</v>
      </c>
      <c r="B784" s="69" t="s">
        <v>142</v>
      </c>
      <c r="C784" s="451"/>
      <c r="D784" s="451"/>
      <c r="E784" s="451"/>
      <c r="F784" s="451"/>
      <c r="G784" s="451"/>
      <c r="H784" s="451"/>
      <c r="I784" s="451"/>
      <c r="J784" s="451"/>
      <c r="K784" s="451"/>
      <c r="L784" s="451"/>
      <c r="M784" s="451"/>
      <c r="N784" s="451"/>
      <c r="O784" s="451"/>
      <c r="P784" s="451"/>
      <c r="Q784" s="451"/>
      <c r="R784" s="451"/>
      <c r="S784" s="451"/>
      <c r="T784" s="451"/>
      <c r="U784" s="451"/>
      <c r="V784" s="451"/>
      <c r="W784" s="451"/>
      <c r="X784" s="451"/>
      <c r="Y784" s="451"/>
      <c r="Z784" s="451"/>
      <c r="AA784" s="451">
        <f>(AA781*(1-CADTAX))+(-AA769*(CADTAX))-AA790</f>
        <v>3475</v>
      </c>
      <c r="AB784" s="451">
        <f t="shared" ref="AB784:BF784" si="2942">(AB781*(1-CADTAX))+(-AB769*(CADTAX))-AB790</f>
        <v>4550</v>
      </c>
      <c r="AC784" s="451">
        <f t="shared" si="2942"/>
        <v>2075</v>
      </c>
      <c r="AD784" s="451">
        <f t="shared" si="2942"/>
        <v>-1791.9836956521722</v>
      </c>
      <c r="AE784" s="451">
        <f t="shared" si="2942"/>
        <v>1443.2087635869611</v>
      </c>
      <c r="AF784" s="451">
        <f t="shared" si="2942"/>
        <v>1324.2700859375036</v>
      </c>
      <c r="AG784" s="451">
        <f t="shared" si="2942"/>
        <v>1204.7367148998073</v>
      </c>
      <c r="AH784" s="451">
        <f t="shared" si="2942"/>
        <v>1084.6056770069154</v>
      </c>
      <c r="AI784" s="451">
        <f t="shared" si="2942"/>
        <v>225.59273392456544</v>
      </c>
      <c r="AJ784" s="451">
        <f t="shared" si="2942"/>
        <v>104.25738237679707</v>
      </c>
      <c r="AK784" s="451">
        <f t="shared" si="2942"/>
        <v>-17.684645928707141</v>
      </c>
      <c r="AL784" s="451">
        <f t="shared" si="2942"/>
        <v>-140.23638437574209</v>
      </c>
      <c r="AM784" s="451">
        <f t="shared" si="2942"/>
        <v>-2144.9633815150091</v>
      </c>
      <c r="AN784" s="451">
        <f t="shared" si="2942"/>
        <v>-2268.7437011399734</v>
      </c>
      <c r="AO784" s="451">
        <f t="shared" si="2942"/>
        <v>-2393.1429223630648</v>
      </c>
      <c r="AP784" s="451">
        <f t="shared" si="2942"/>
        <v>-2518.1641396922669</v>
      </c>
      <c r="AQ784" s="451">
        <f t="shared" si="2942"/>
        <v>-3327.2479631081196</v>
      </c>
      <c r="AR784" s="451">
        <f t="shared" si="2942"/>
        <v>-3453.5225181410451</v>
      </c>
      <c r="AS784" s="451">
        <f t="shared" si="2942"/>
        <v>-3580.4284459491419</v>
      </c>
      <c r="AT784" s="451">
        <f t="shared" si="2942"/>
        <v>-3707.9689033962741</v>
      </c>
      <c r="AU784" s="451">
        <f t="shared" si="2942"/>
        <v>-3152.7095631306465</v>
      </c>
      <c r="AV784" s="451">
        <f t="shared" si="2942"/>
        <v>-3281.5286136636851</v>
      </c>
      <c r="AW784" s="451">
        <f t="shared" si="2942"/>
        <v>-3410.9917594493918</v>
      </c>
      <c r="AX784" s="451">
        <f t="shared" si="2942"/>
        <v>-3541.1022209640278</v>
      </c>
      <c r="AY784" s="451">
        <f t="shared" si="2942"/>
        <v>-3671.8632347862431</v>
      </c>
      <c r="AZ784" s="451">
        <f t="shared" si="2942"/>
        <v>-3803.2780536775617</v>
      </c>
      <c r="BA784" s="451">
        <f t="shared" si="2942"/>
        <v>-3935.3499466633302</v>
      </c>
      <c r="BB784" s="451">
        <f t="shared" si="2942"/>
        <v>-4068.0821991140429</v>
      </c>
      <c r="BC784" s="451">
        <f t="shared" si="2942"/>
        <v>-4201.4781128269997</v>
      </c>
      <c r="BD784" s="451">
        <f t="shared" si="2942"/>
        <v>-4335.5410061085213</v>
      </c>
      <c r="BE784" s="451">
        <f t="shared" si="2942"/>
        <v>-4470.2742138564581</v>
      </c>
      <c r="BF784" s="451">
        <f t="shared" si="2942"/>
        <v>-4605.6810876431255</v>
      </c>
      <c r="BG784" s="451">
        <f t="shared" ref="BG784:BJ784" si="2943">(BG781*(1-CADTAX))+(-BG769*(CADTAX))-BG790</f>
        <v>-4741.7649957987296</v>
      </c>
      <c r="BH784" s="451">
        <f t="shared" si="2943"/>
        <v>-4878.5293234951105</v>
      </c>
      <c r="BI784" s="451">
        <f t="shared" si="2943"/>
        <v>-5015.9774728299753</v>
      </c>
      <c r="BJ784" s="451">
        <f t="shared" si="2943"/>
        <v>-5154.1128629115146</v>
      </c>
      <c r="BK784" s="451"/>
      <c r="BL784" s="451"/>
      <c r="BM784" s="451"/>
      <c r="BN784" s="451"/>
      <c r="BO784" s="451"/>
      <c r="BP784" s="451"/>
      <c r="BQ784" s="451"/>
      <c r="BR784" s="451"/>
      <c r="BS784" s="451"/>
      <c r="BT784" s="451"/>
      <c r="BU784" s="451"/>
      <c r="BV784" s="451"/>
      <c r="BW784" s="451"/>
      <c r="BX784" s="451"/>
      <c r="BY784" s="451"/>
      <c r="BZ784" s="451"/>
      <c r="CA784" s="451"/>
      <c r="CB784" s="451"/>
      <c r="CC784" s="451"/>
      <c r="CD784" s="451"/>
      <c r="CE784" s="451"/>
      <c r="CF784" s="451"/>
      <c r="CG784" s="451"/>
      <c r="CH784" s="451"/>
      <c r="CI784" s="451"/>
      <c r="CJ784" s="451"/>
      <c r="CK784" s="451"/>
      <c r="CL784" s="451"/>
      <c r="CM784" s="451"/>
      <c r="CN784" s="451"/>
      <c r="CO784" s="451"/>
      <c r="CP784" s="451"/>
      <c r="CQ784" s="451"/>
      <c r="CR784" s="451"/>
      <c r="CS784" s="451"/>
      <c r="CT784" s="451"/>
      <c r="CU784" s="451"/>
      <c r="CV784" s="451"/>
      <c r="CW784" s="451"/>
      <c r="CX784" s="451"/>
      <c r="CY784" s="451"/>
      <c r="CZ784" s="451"/>
      <c r="DA784" s="451"/>
      <c r="DB784" s="451"/>
      <c r="DC784" s="451"/>
      <c r="DD784" s="451"/>
      <c r="DE784" s="451"/>
      <c r="DF784" s="451"/>
      <c r="DG784" s="451"/>
      <c r="DH784" s="451"/>
      <c r="DI784" s="451"/>
      <c r="DJ784" s="451"/>
    </row>
    <row r="785" spans="1:114" s="5" customFormat="1" ht="14.5" customHeight="1" x14ac:dyDescent="0.35">
      <c r="A785" s="5" t="s">
        <v>354</v>
      </c>
      <c r="B785" s="69" t="s">
        <v>763</v>
      </c>
      <c r="C785" s="451"/>
      <c r="D785" s="451"/>
      <c r="E785" s="451"/>
      <c r="F785" s="451"/>
      <c r="G785" s="451"/>
      <c r="H785" s="451"/>
      <c r="I785" s="451"/>
      <c r="J785" s="451"/>
      <c r="K785" s="451"/>
      <c r="L785" s="451"/>
      <c r="M785" s="451"/>
      <c r="N785" s="451"/>
      <c r="O785" s="451"/>
      <c r="P785" s="451"/>
      <c r="Q785" s="451"/>
      <c r="R785" s="451"/>
      <c r="S785" s="451"/>
      <c r="T785" s="451"/>
      <c r="U785" s="451"/>
      <c r="V785" s="451"/>
      <c r="W785" s="451"/>
      <c r="X785" s="451"/>
      <c r="Y785" s="451"/>
      <c r="Z785" s="451"/>
      <c r="AA785" s="451">
        <f>NPV(((1+Discount_Rate)^(1/4)-1),AA784:$DJ784)</f>
        <v>-52518.538258786182</v>
      </c>
      <c r="AB785" s="451">
        <f>NPV(((1+Discount_Rate)^(1/4)-1),AB784:$DJ784)</f>
        <v>-56638.058072168475</v>
      </c>
      <c r="AC785" s="451">
        <f>NPV(((1+Discount_Rate)^(1/4)-1),AC784:$DJ784)</f>
        <v>-61883.133598435685</v>
      </c>
      <c r="AD785" s="451">
        <f>NPV(((1+Discount_Rate)^(1/4)-1),AD784:$DJ784)</f>
        <v>-64717.577921159245</v>
      </c>
      <c r="AE785" s="451">
        <f>NPV(((1+Discount_Rate)^(1/4)-1),AE784:$DJ784)</f>
        <v>-63719.823513435156</v>
      </c>
      <c r="AF785" s="451">
        <f>NPV(((1+Discount_Rate)^(1/4)-1),AF784:$DJ784)</f>
        <v>-65945.016888956001</v>
      </c>
      <c r="AG785" s="451">
        <f>NPV(((1+Discount_Rate)^(1/4)-1),AG784:$DJ784)</f>
        <v>-68078.57968158173</v>
      </c>
      <c r="AH785" s="451">
        <f>NPV(((1+Discount_Rate)^(1/4)-1),AH784:$DJ784)</f>
        <v>-70118.792685929919</v>
      </c>
      <c r="AI785" s="451">
        <f>NPV(((1+Discount_Rate)^(1/4)-1),AI784:$DJ784)</f>
        <v>-72063.912624659803</v>
      </c>
      <c r="AJ785" s="451">
        <f>NPV(((1+Discount_Rate)^(1/4)-1),AJ784:$DJ784)</f>
        <v>-73173.890588188005</v>
      </c>
      <c r="AK785" s="451">
        <f>NPV(((1+Discount_Rate)^(1/4)-1),AK784:$DJ784)</f>
        <v>-74176.15510994794</v>
      </c>
      <c r="AL785" s="451">
        <f>NPV(((1+Discount_Rate)^(1/4)-1),AL784:$DJ784)</f>
        <v>-75068.777628573283</v>
      </c>
      <c r="AM785" s="451">
        <f>NPV(((1+Discount_Rate)^(1/4)-1),AM784:$DJ784)</f>
        <v>-75849.80288155681</v>
      </c>
      <c r="AN785" s="451">
        <f>NPV(((1+Discount_Rate)^(1/4)-1),AN784:$DJ784)</f>
        <v>-74635.686062400695</v>
      </c>
      <c r="AO785" s="451">
        <f>NPV(((1+Discount_Rate)^(1/4)-1),AO784:$DJ784)</f>
        <v>-73282.888997390692</v>
      </c>
      <c r="AP785" s="451">
        <f>NPV(((1+Discount_Rate)^(1/4)-1),AP784:$DJ784)</f>
        <v>-71789.090868440864</v>
      </c>
      <c r="AQ785" s="451">
        <f>NPV(((1+Discount_Rate)^(1/4)-1),AQ784:$DJ784)</f>
        <v>-70151.939281333733</v>
      </c>
      <c r="AR785" s="451">
        <f>NPV(((1+Discount_Rate)^(1/4)-1),AR784:$DJ784)</f>
        <v>-67685.612362737855</v>
      </c>
      <c r="AS785" s="451">
        <f>NPV(((1+Discount_Rate)^(1/4)-1),AS784:$DJ784)</f>
        <v>-65062.743546985446</v>
      </c>
      <c r="AT785" s="451">
        <f>NPV(((1+Discount_Rate)^(1/4)-1),AT784:$DJ784)</f>
        <v>-62280.780342441343</v>
      </c>
      <c r="AU785" s="451">
        <f>NPV(((1+Discount_Rate)^(1/4)-1),AU784:$DJ784)</f>
        <v>-59337.135775831033</v>
      </c>
      <c r="AV785" s="451">
        <f>NPV(((1+Discount_Rate)^(1/4)-1),AV784:$DJ784)</f>
        <v>-56912.625453289118</v>
      </c>
      <c r="AW785" s="451">
        <f>NPV(((1+Discount_Rate)^(1/4)-1),AW784:$DJ784)</f>
        <v>-54329.5419211603</v>
      </c>
      <c r="AX785" s="451">
        <f>NPV(((1+Discount_Rate)^(1/4)-1),AX784:$DJ784)</f>
        <v>-51585.29503658972</v>
      </c>
      <c r="AY785" s="451">
        <f>NPV(((1+Discount_Rate)^(1/4)-1),AY784:$DJ784)</f>
        <v>-48677.259649405874</v>
      </c>
      <c r="AZ785" s="451">
        <f>NPV(((1+Discount_Rate)^(1/4)-1),AZ784:$DJ784)</f>
        <v>-45602.775156400363</v>
      </c>
      <c r="BA785" s="451">
        <f>NPV(((1+Discount_Rate)^(1/4)-1),BA784:$DJ784)</f>
        <v>-42359.145050056926</v>
      </c>
      <c r="BB785" s="451">
        <f>NPV(((1+Discount_Rate)^(1/4)-1),BB784:$DJ784)</f>
        <v>-38943.636461661576</v>
      </c>
      <c r="BC785" s="451">
        <f>NPV(((1+Discount_Rate)^(1/4)-1),BC784:$DJ784)</f>
        <v>-35353.479698724324</v>
      </c>
      <c r="BD785" s="451">
        <f>NPV(((1+Discount_Rate)^(1/4)-1),BD784:$DJ784)</f>
        <v>-31585.867776642357</v>
      </c>
      <c r="BE785" s="451">
        <f>NPV(((1+Discount_Rate)^(1/4)-1),BE784:$DJ784)</f>
        <v>-27637.955944533427</v>
      </c>
      <c r="BF785" s="451">
        <f>NPV(((1+Discount_Rate)^(1/4)-1),BF784:$DJ784)</f>
        <v>-23506.861205167741</v>
      </c>
      <c r="BG785" s="451">
        <f>NPV(((1+Discount_Rate)^(1/4)-1),BG784:$DJ784)</f>
        <v>-19189.661828925327</v>
      </c>
      <c r="BH785" s="451">
        <f>NPV(((1+Discount_Rate)^(1/4)-1),BH784:$DJ784)</f>
        <v>-14683.396861705154</v>
      </c>
      <c r="BI785" s="451">
        <f>NPV(((1+Discount_Rate)^(1/4)-1),BI784:$DJ784)</f>
        <v>-9985.06562671151</v>
      </c>
      <c r="BJ785" s="451">
        <f>NPV(((1+Discount_Rate)^(1/4)-1),BJ784:$DJ784)</f>
        <v>-5091.6272200418825</v>
      </c>
      <c r="BK785" s="451"/>
      <c r="BL785" s="451"/>
      <c r="BM785" s="451"/>
      <c r="BN785" s="451"/>
      <c r="BO785" s="451"/>
      <c r="BP785" s="451"/>
      <c r="BQ785" s="451"/>
      <c r="BR785" s="451"/>
      <c r="BS785" s="451"/>
      <c r="BT785" s="451"/>
      <c r="BU785" s="451"/>
      <c r="BV785" s="451"/>
      <c r="BW785" s="451"/>
      <c r="BX785" s="451"/>
      <c r="BY785" s="451"/>
      <c r="BZ785" s="451"/>
      <c r="CA785" s="451"/>
      <c r="CB785" s="451"/>
      <c r="CC785" s="451"/>
      <c r="CD785" s="451"/>
      <c r="CE785" s="451"/>
      <c r="CF785" s="451"/>
      <c r="CG785" s="451"/>
      <c r="CH785" s="451"/>
      <c r="CI785" s="451"/>
      <c r="CJ785" s="451"/>
      <c r="CK785" s="451"/>
      <c r="CL785" s="451"/>
      <c r="CM785" s="451"/>
      <c r="CN785" s="451"/>
      <c r="CO785" s="451"/>
      <c r="CP785" s="451"/>
      <c r="CQ785" s="451"/>
      <c r="CR785" s="451"/>
      <c r="CS785" s="451"/>
      <c r="CT785" s="451"/>
      <c r="CU785" s="451"/>
      <c r="CV785" s="451"/>
      <c r="CW785" s="451"/>
      <c r="CX785" s="451"/>
      <c r="CY785" s="451"/>
      <c r="CZ785" s="451"/>
      <c r="DA785" s="451"/>
      <c r="DB785" s="451"/>
      <c r="DC785" s="451"/>
      <c r="DD785" s="451"/>
      <c r="DE785" s="451"/>
      <c r="DF785" s="451"/>
      <c r="DG785" s="451"/>
      <c r="DH785" s="451"/>
      <c r="DI785" s="451"/>
      <c r="DJ785" s="451"/>
    </row>
    <row r="786" spans="1:114" s="5" customFormat="1" ht="14.5" customHeight="1" x14ac:dyDescent="0.35">
      <c r="A786" s="5" t="s">
        <v>354</v>
      </c>
      <c r="B786" s="69" t="s">
        <v>764</v>
      </c>
      <c r="C786" s="451"/>
      <c r="D786" s="451"/>
      <c r="E786" s="451"/>
      <c r="F786" s="451"/>
      <c r="G786" s="451"/>
      <c r="H786" s="451"/>
      <c r="I786" s="451"/>
      <c r="J786" s="451"/>
      <c r="K786" s="451"/>
      <c r="L786" s="451"/>
      <c r="M786" s="451"/>
      <c r="N786" s="451"/>
      <c r="O786" s="451"/>
      <c r="P786" s="451"/>
      <c r="Q786" s="451"/>
      <c r="R786" s="451"/>
      <c r="S786" s="451"/>
      <c r="T786" s="451"/>
      <c r="U786" s="451"/>
      <c r="V786" s="451"/>
      <c r="W786" s="451"/>
      <c r="X786" s="451"/>
      <c r="Y786" s="451"/>
      <c r="Z786" s="451"/>
      <c r="AA786" s="451">
        <f>AA784*AA703</f>
        <v>3475</v>
      </c>
      <c r="AB786" s="451">
        <f t="shared" ref="AB786:BJ786" si="2944">AB784*AB703</f>
        <v>4550</v>
      </c>
      <c r="AC786" s="451">
        <f t="shared" si="2944"/>
        <v>2075</v>
      </c>
      <c r="AD786" s="451">
        <f t="shared" si="2944"/>
        <v>-1791.9836956521722</v>
      </c>
      <c r="AE786" s="451">
        <f t="shared" si="2944"/>
        <v>1443.2087635869611</v>
      </c>
      <c r="AF786" s="451">
        <f t="shared" si="2944"/>
        <v>1324.2700859375036</v>
      </c>
      <c r="AG786" s="451">
        <f t="shared" si="2944"/>
        <v>1204.7367148998073</v>
      </c>
      <c r="AH786" s="451">
        <f t="shared" si="2944"/>
        <v>1084.6056770069154</v>
      </c>
      <c r="AI786" s="451">
        <f t="shared" si="2944"/>
        <v>225.59273392456544</v>
      </c>
      <c r="AJ786" s="451">
        <f t="shared" si="2944"/>
        <v>104.25738237679707</v>
      </c>
      <c r="AK786" s="451">
        <f t="shared" si="2944"/>
        <v>-17.684645928707141</v>
      </c>
      <c r="AL786" s="451">
        <f t="shared" si="2944"/>
        <v>-140.23638437574209</v>
      </c>
      <c r="AM786" s="451">
        <f t="shared" si="2944"/>
        <v>-2144.9633815150091</v>
      </c>
      <c r="AN786" s="451">
        <f t="shared" si="2944"/>
        <v>-2268.7437011399734</v>
      </c>
      <c r="AO786" s="451">
        <f t="shared" si="2944"/>
        <v>-2393.1429223630648</v>
      </c>
      <c r="AP786" s="451">
        <f t="shared" si="2944"/>
        <v>-2518.1641396922669</v>
      </c>
      <c r="AQ786" s="451">
        <f t="shared" si="2944"/>
        <v>-3327.2479631081196</v>
      </c>
      <c r="AR786" s="451">
        <f t="shared" si="2944"/>
        <v>-3453.5225181410451</v>
      </c>
      <c r="AS786" s="451">
        <f t="shared" si="2944"/>
        <v>-3580.4284459491419</v>
      </c>
      <c r="AT786" s="451">
        <f t="shared" si="2944"/>
        <v>-3707.9689033962741</v>
      </c>
      <c r="AU786" s="451">
        <f t="shared" si="2944"/>
        <v>-3152.7095631306465</v>
      </c>
      <c r="AV786" s="451">
        <f t="shared" si="2944"/>
        <v>-3281.5286136636851</v>
      </c>
      <c r="AW786" s="451">
        <f t="shared" si="2944"/>
        <v>-3410.9917594493918</v>
      </c>
      <c r="AX786" s="451">
        <f t="shared" si="2944"/>
        <v>-3541.1022209640278</v>
      </c>
      <c r="AY786" s="451">
        <f>AY784*AY703</f>
        <v>-3671.8632347862431</v>
      </c>
      <c r="AZ786" s="451">
        <f t="shared" si="2944"/>
        <v>-3803.2780536775617</v>
      </c>
      <c r="BA786" s="451">
        <f t="shared" si="2944"/>
        <v>-3935.3499466633302</v>
      </c>
      <c r="BB786" s="451">
        <f t="shared" si="2944"/>
        <v>-4068.0821991140429</v>
      </c>
      <c r="BC786" s="451">
        <f t="shared" si="2944"/>
        <v>-4201.4781128269997</v>
      </c>
      <c r="BD786" s="451">
        <f t="shared" si="2944"/>
        <v>-4335.5410061085213</v>
      </c>
      <c r="BE786" s="451">
        <f t="shared" si="2944"/>
        <v>-4470.2742138564581</v>
      </c>
      <c r="BF786" s="451">
        <f t="shared" si="2944"/>
        <v>-4605.6810876431255</v>
      </c>
      <c r="BG786" s="451">
        <f t="shared" si="2944"/>
        <v>-4741.7649957987296</v>
      </c>
      <c r="BH786" s="451">
        <f t="shared" si="2944"/>
        <v>-4878.5293234951105</v>
      </c>
      <c r="BI786" s="451">
        <f t="shared" si="2944"/>
        <v>-5015.9774728299753</v>
      </c>
      <c r="BJ786" s="451">
        <f t="shared" si="2944"/>
        <v>-5154.1128629115146</v>
      </c>
      <c r="BK786" s="451"/>
      <c r="BL786" s="451"/>
      <c r="BM786" s="451"/>
      <c r="BN786" s="451"/>
      <c r="BO786" s="451"/>
      <c r="BP786" s="451"/>
      <c r="BQ786" s="451"/>
      <c r="BR786" s="451"/>
      <c r="BS786" s="451"/>
      <c r="BT786" s="451"/>
      <c r="BU786" s="451"/>
      <c r="BV786" s="451"/>
      <c r="BW786" s="451"/>
      <c r="BX786" s="451"/>
      <c r="BY786" s="451"/>
      <c r="BZ786" s="451"/>
      <c r="CA786" s="451"/>
      <c r="CB786" s="451"/>
      <c r="CC786" s="451"/>
      <c r="CD786" s="451"/>
      <c r="CE786" s="451"/>
      <c r="CF786" s="451"/>
      <c r="CG786" s="451"/>
      <c r="CH786" s="451"/>
      <c r="CI786" s="451"/>
      <c r="CJ786" s="451"/>
      <c r="CK786" s="451"/>
      <c r="CL786" s="451"/>
      <c r="CM786" s="451"/>
      <c r="CN786" s="451"/>
      <c r="CO786" s="451"/>
      <c r="CP786" s="451"/>
      <c r="CQ786" s="451"/>
      <c r="CR786" s="451"/>
      <c r="CS786" s="451"/>
      <c r="CT786" s="451"/>
      <c r="CU786" s="451"/>
      <c r="CV786" s="451"/>
      <c r="CW786" s="451"/>
      <c r="CX786" s="451"/>
      <c r="CY786" s="451"/>
      <c r="CZ786" s="451"/>
      <c r="DA786" s="451"/>
      <c r="DB786" s="451"/>
      <c r="DC786" s="451"/>
      <c r="DD786" s="451"/>
      <c r="DE786" s="451"/>
      <c r="DF786" s="451"/>
      <c r="DG786" s="451"/>
      <c r="DH786" s="451"/>
      <c r="DI786" s="451"/>
      <c r="DJ786" s="451"/>
    </row>
    <row r="787" spans="1:114" s="5" customFormat="1" ht="14.5" customHeight="1" x14ac:dyDescent="0.35">
      <c r="A787" s="5" t="s">
        <v>354</v>
      </c>
      <c r="B787" s="69" t="s">
        <v>765</v>
      </c>
      <c r="C787" s="451"/>
      <c r="D787" s="451"/>
      <c r="E787" s="451"/>
      <c r="F787" s="451"/>
      <c r="G787" s="451"/>
      <c r="H787" s="451"/>
      <c r="I787" s="451"/>
      <c r="J787" s="451"/>
      <c r="K787" s="451"/>
      <c r="L787" s="451"/>
      <c r="M787" s="451"/>
      <c r="N787" s="451"/>
      <c r="O787" s="451"/>
      <c r="P787" s="451"/>
      <c r="Q787" s="451"/>
      <c r="R787" s="451"/>
      <c r="S787" s="451"/>
      <c r="T787" s="451"/>
      <c r="U787" s="451"/>
      <c r="V787" s="451"/>
      <c r="W787" s="451"/>
      <c r="X787" s="451"/>
      <c r="Y787" s="451"/>
      <c r="Z787" s="451"/>
      <c r="AA787" s="451">
        <f>NPV(((1+Discount_Rate)^(1/4)-1),AA786:$DJ786)</f>
        <v>-52518.538258786182</v>
      </c>
      <c r="AB787" s="451">
        <f>NPV(((1+Discount_Rate)^(1/4)-1),AB786:$DJ786)</f>
        <v>-56638.058072168475</v>
      </c>
      <c r="AC787" s="451">
        <f>NPV(((1+Discount_Rate)^(1/4)-1),AC786:$DJ786)</f>
        <v>-61883.133598435685</v>
      </c>
      <c r="AD787" s="451">
        <f>NPV(((1+Discount_Rate)^(1/4)-1),AD786:$DJ786)</f>
        <v>-64717.577921159245</v>
      </c>
      <c r="AE787" s="451">
        <f>NPV(((1+Discount_Rate)^(1/4)-1),AE786:$DJ786)</f>
        <v>-63719.823513435156</v>
      </c>
      <c r="AF787" s="451">
        <f>NPV(((1+Discount_Rate)^(1/4)-1),AF786:$DJ786)</f>
        <v>-65945.016888956001</v>
      </c>
      <c r="AG787" s="451">
        <f>NPV(((1+Discount_Rate)^(1/4)-1),AG786:$DJ786)</f>
        <v>-68078.57968158173</v>
      </c>
      <c r="AH787" s="451">
        <f>NPV(((1+Discount_Rate)^(1/4)-1),AH786:$DJ786)</f>
        <v>-70118.792685929919</v>
      </c>
      <c r="AI787" s="451">
        <f>NPV(((1+Discount_Rate)^(1/4)-1),AI786:$DJ786)</f>
        <v>-72063.912624659803</v>
      </c>
      <c r="AJ787" s="451">
        <f>NPV(((1+Discount_Rate)^(1/4)-1),AJ786:$DJ786)</f>
        <v>-73173.890588188005</v>
      </c>
      <c r="AK787" s="451">
        <f>NPV(((1+Discount_Rate)^(1/4)-1),AK786:$DJ786)</f>
        <v>-74176.15510994794</v>
      </c>
      <c r="AL787" s="451">
        <f>NPV(((1+Discount_Rate)^(1/4)-1),AL786:$DJ786)</f>
        <v>-75068.777628573283</v>
      </c>
      <c r="AM787" s="451">
        <f>NPV(((1+Discount_Rate)^(1/4)-1),AM786:$DJ786)</f>
        <v>-75849.80288155681</v>
      </c>
      <c r="AN787" s="451">
        <f>NPV(((1+Discount_Rate)^(1/4)-1),AN786:$DJ786)</f>
        <v>-74635.686062400695</v>
      </c>
      <c r="AO787" s="451">
        <f>NPV(((1+Discount_Rate)^(1/4)-1),AO786:$DJ786)</f>
        <v>-73282.888997390692</v>
      </c>
      <c r="AP787" s="451">
        <f>NPV(((1+Discount_Rate)^(1/4)-1),AP786:$DJ786)</f>
        <v>-71789.090868440864</v>
      </c>
      <c r="AQ787" s="451">
        <f>NPV(((1+Discount_Rate)^(1/4)-1),AQ786:$DJ786)</f>
        <v>-70151.939281333733</v>
      </c>
      <c r="AR787" s="451">
        <f>NPV(((1+Discount_Rate)^(1/4)-1),AR786:$DJ786)</f>
        <v>-67685.612362737855</v>
      </c>
      <c r="AS787" s="451">
        <f>NPV(((1+Discount_Rate)^(1/4)-1),AS786:$DJ786)</f>
        <v>-65062.743546985446</v>
      </c>
      <c r="AT787" s="451">
        <f>NPV(((1+Discount_Rate)^(1/4)-1),AT786:$DJ786)</f>
        <v>-62280.780342441343</v>
      </c>
      <c r="AU787" s="451">
        <f>NPV(((1+Discount_Rate)^(1/4)-1),AU786:$DJ786)</f>
        <v>-59337.135775831033</v>
      </c>
      <c r="AV787" s="451">
        <f>NPV(((1+Discount_Rate)^(1/4)-1),AV786:$DJ786)</f>
        <v>-56912.625453289118</v>
      </c>
      <c r="AW787" s="451">
        <f>NPV(((1+Discount_Rate)^(1/4)-1),AW786:$DJ786)</f>
        <v>-54329.5419211603</v>
      </c>
      <c r="AX787" s="451">
        <f>NPV(((1+Discount_Rate)^(1/4)-1),AX786:$DJ786)</f>
        <v>-51585.29503658972</v>
      </c>
      <c r="AY787" s="451">
        <f>NPV(((1+Discount_Rate)^(1/4)-1),AY786:$DJ786)</f>
        <v>-48677.259649405874</v>
      </c>
      <c r="AZ787" s="451">
        <f>NPV(((1+Discount_Rate)^(1/4)-1),AZ786:$DJ786)</f>
        <v>-45602.775156400363</v>
      </c>
      <c r="BA787" s="451">
        <f>NPV(((1+Discount_Rate)^(1/4)-1),BA786:$DJ786)</f>
        <v>-42359.145050056926</v>
      </c>
      <c r="BB787" s="451">
        <f>NPV(((1+Discount_Rate)^(1/4)-1),BB786:$DJ786)</f>
        <v>-38943.636461661576</v>
      </c>
      <c r="BC787" s="451">
        <f>NPV(((1+Discount_Rate)^(1/4)-1),BC786:$DJ786)</f>
        <v>-35353.479698724324</v>
      </c>
      <c r="BD787" s="451">
        <f>NPV(((1+Discount_Rate)^(1/4)-1),BD786:$DJ786)</f>
        <v>-31585.867776642357</v>
      </c>
      <c r="BE787" s="451">
        <f>NPV(((1+Discount_Rate)^(1/4)-1),BE786:$DJ786)</f>
        <v>-27637.955944533427</v>
      </c>
      <c r="BF787" s="451">
        <f>NPV(((1+Discount_Rate)^(1/4)-1),BF786:$DJ786)</f>
        <v>-23506.861205167741</v>
      </c>
      <c r="BG787" s="451">
        <f>NPV(((1+Discount_Rate)^(1/4)-1),BG786:$DJ786)</f>
        <v>-19189.661828925327</v>
      </c>
      <c r="BH787" s="451">
        <f>NPV(((1+Discount_Rate)^(1/4)-1),BH786:$DJ786)</f>
        <v>-14683.396861705154</v>
      </c>
      <c r="BI787" s="451">
        <f>NPV(((1+Discount_Rate)^(1/4)-1),BI786:$DJ786)</f>
        <v>-9985.06562671151</v>
      </c>
      <c r="BJ787" s="451">
        <f>NPV(((1+Discount_Rate)^(1/4)-1),BJ786:$DJ786)</f>
        <v>-5091.6272200418825</v>
      </c>
      <c r="BK787" s="451"/>
      <c r="BL787" s="451"/>
      <c r="BM787" s="451"/>
      <c r="BN787" s="451"/>
      <c r="BO787" s="451"/>
      <c r="BP787" s="451"/>
      <c r="BQ787" s="451"/>
      <c r="BR787" s="451"/>
      <c r="BS787" s="451"/>
      <c r="BT787" s="451"/>
      <c r="BU787" s="451"/>
      <c r="BV787" s="451"/>
      <c r="BW787" s="451"/>
      <c r="BX787" s="451"/>
      <c r="BY787" s="451"/>
      <c r="BZ787" s="451"/>
      <c r="CA787" s="451"/>
      <c r="CB787" s="451"/>
      <c r="CC787" s="451"/>
      <c r="CD787" s="451"/>
      <c r="CE787" s="451"/>
      <c r="CF787" s="451"/>
      <c r="CG787" s="451"/>
      <c r="CH787" s="451"/>
      <c r="CI787" s="451"/>
      <c r="CJ787" s="451"/>
      <c r="CK787" s="451"/>
      <c r="CL787" s="451"/>
      <c r="CM787" s="451"/>
      <c r="CN787" s="451"/>
      <c r="CO787" s="451"/>
      <c r="CP787" s="451"/>
      <c r="CQ787" s="451"/>
      <c r="CR787" s="451"/>
      <c r="CS787" s="451"/>
      <c r="CT787" s="451"/>
      <c r="CU787" s="451"/>
      <c r="CV787" s="451"/>
      <c r="CW787" s="451"/>
      <c r="CX787" s="451"/>
      <c r="CY787" s="451"/>
      <c r="CZ787" s="451"/>
      <c r="DA787" s="451"/>
      <c r="DB787" s="451"/>
      <c r="DC787" s="451"/>
      <c r="DD787" s="451"/>
      <c r="DE787" s="451"/>
      <c r="DF787" s="451"/>
      <c r="DG787" s="451"/>
      <c r="DH787" s="451"/>
      <c r="DI787" s="451"/>
      <c r="DJ787" s="451"/>
    </row>
    <row r="788" spans="1:114" s="5" customFormat="1" ht="14.5" customHeight="1" x14ac:dyDescent="0.35">
      <c r="A788" s="256"/>
      <c r="B788" s="69"/>
      <c r="C788" s="451"/>
      <c r="D788" s="451"/>
      <c r="E788" s="451"/>
      <c r="F788" s="451"/>
      <c r="G788" s="451"/>
      <c r="H788" s="451"/>
      <c r="I788" s="451"/>
      <c r="J788" s="451"/>
      <c r="K788" s="451"/>
      <c r="L788" s="451"/>
      <c r="M788" s="451"/>
      <c r="N788" s="451"/>
      <c r="O788" s="451"/>
      <c r="P788" s="451"/>
      <c r="Q788" s="451"/>
      <c r="R788" s="451"/>
      <c r="S788" s="451"/>
      <c r="T788" s="451"/>
      <c r="U788" s="451"/>
      <c r="V788" s="451"/>
      <c r="W788" s="451"/>
      <c r="X788" s="451"/>
      <c r="Y788" s="451"/>
      <c r="Z788" s="451"/>
      <c r="AA788" s="451"/>
      <c r="AB788" s="451"/>
      <c r="AC788" s="451"/>
      <c r="AD788" s="451"/>
      <c r="AE788" s="451"/>
      <c r="AF788" s="451"/>
      <c r="AG788" s="451"/>
      <c r="AH788" s="451"/>
      <c r="AI788" s="451"/>
      <c r="AJ788" s="451"/>
      <c r="AK788" s="451"/>
      <c r="AL788" s="451"/>
      <c r="AM788" s="451"/>
      <c r="AN788" s="451"/>
      <c r="AO788" s="451"/>
      <c r="AP788" s="451"/>
      <c r="AQ788" s="451"/>
      <c r="AR788" s="451"/>
      <c r="AS788" s="451"/>
      <c r="AT788" s="451"/>
      <c r="AU788" s="451"/>
      <c r="AV788" s="451"/>
      <c r="AW788" s="451"/>
      <c r="AX788" s="451"/>
      <c r="AY788" s="451"/>
      <c r="AZ788" s="451"/>
      <c r="BA788" s="451"/>
      <c r="BB788" s="451"/>
      <c r="BC788" s="451"/>
      <c r="BD788" s="451"/>
      <c r="BE788" s="451"/>
      <c r="BF788" s="451"/>
      <c r="BG788" s="451"/>
      <c r="BH788" s="451"/>
      <c r="BI788" s="451"/>
      <c r="BJ788" s="451"/>
    </row>
    <row r="789" spans="1:114" s="5" customFormat="1" ht="14.5" customHeight="1" x14ac:dyDescent="0.35">
      <c r="A789" s="256"/>
      <c r="B789" s="69"/>
      <c r="C789" s="451"/>
      <c r="D789" s="451"/>
      <c r="E789" s="451"/>
      <c r="F789" s="451"/>
      <c r="G789" s="451"/>
      <c r="H789" s="451"/>
      <c r="I789" s="451"/>
      <c r="J789" s="451"/>
      <c r="K789" s="451"/>
      <c r="L789" s="451"/>
      <c r="M789" s="451"/>
      <c r="N789" s="451"/>
      <c r="O789" s="451"/>
      <c r="P789" s="451"/>
      <c r="Q789" s="451"/>
      <c r="R789" s="451"/>
      <c r="S789" s="451"/>
      <c r="T789" s="451"/>
      <c r="U789" s="451"/>
      <c r="V789" s="451"/>
      <c r="W789" s="451"/>
      <c r="X789" s="451"/>
      <c r="Y789" s="451"/>
      <c r="Z789" s="451"/>
      <c r="AA789" s="451"/>
      <c r="AB789" s="451"/>
      <c r="AC789" s="451"/>
      <c r="AD789" s="110"/>
    </row>
    <row r="790" spans="1:114" s="381" customFormat="1" ht="14.5" customHeight="1" x14ac:dyDescent="0.35">
      <c r="A790" s="381" t="s">
        <v>354</v>
      </c>
      <c r="B790" s="457" t="s">
        <v>394</v>
      </c>
      <c r="C790" s="458">
        <f>C791+C792</f>
        <v>35500</v>
      </c>
      <c r="D790" s="458">
        <f t="shared" ref="D790:AD790" si="2945">D791+D792</f>
        <v>19500</v>
      </c>
      <c r="E790" s="458">
        <f t="shared" si="2945"/>
        <v>17000</v>
      </c>
      <c r="F790" s="458">
        <f t="shared" si="2945"/>
        <v>18500</v>
      </c>
      <c r="G790" s="458">
        <f t="shared" si="2945"/>
        <v>19500</v>
      </c>
      <c r="H790" s="458">
        <f t="shared" si="2945"/>
        <v>17200</v>
      </c>
      <c r="I790" s="458">
        <f t="shared" si="2945"/>
        <v>15700</v>
      </c>
      <c r="J790" s="458">
        <f t="shared" si="2945"/>
        <v>19700</v>
      </c>
      <c r="K790" s="458">
        <f t="shared" si="2945"/>
        <v>21400</v>
      </c>
      <c r="L790" s="458">
        <f t="shared" si="2945"/>
        <v>26800</v>
      </c>
      <c r="M790" s="458">
        <f t="shared" si="2945"/>
        <v>20900</v>
      </c>
      <c r="N790" s="458">
        <f t="shared" si="2945"/>
        <v>16700</v>
      </c>
      <c r="O790" s="458">
        <f t="shared" si="2945"/>
        <v>16700</v>
      </c>
      <c r="P790" s="458">
        <f t="shared" si="2945"/>
        <v>16900</v>
      </c>
      <c r="Q790" s="458">
        <f t="shared" si="2945"/>
        <v>14000</v>
      </c>
      <c r="R790" s="458">
        <f t="shared" si="2945"/>
        <v>13500</v>
      </c>
      <c r="S790" s="458">
        <f t="shared" si="2945"/>
        <v>13700</v>
      </c>
      <c r="T790" s="458">
        <f t="shared" si="2945"/>
        <v>14900</v>
      </c>
      <c r="U790" s="458">
        <f t="shared" si="2945"/>
        <v>12000</v>
      </c>
      <c r="V790" s="458">
        <f t="shared" si="2945"/>
        <v>14500</v>
      </c>
      <c r="W790" s="458">
        <f t="shared" si="2945"/>
        <v>12600</v>
      </c>
      <c r="X790" s="458">
        <f t="shared" si="2945"/>
        <v>7300</v>
      </c>
      <c r="Y790" s="458">
        <f t="shared" si="2945"/>
        <v>5300</v>
      </c>
      <c r="Z790" s="458">
        <f t="shared" si="2945"/>
        <v>6500</v>
      </c>
      <c r="AA790" s="458">
        <f t="shared" si="2945"/>
        <v>4600</v>
      </c>
      <c r="AB790" s="458">
        <f t="shared" si="2945"/>
        <v>4700</v>
      </c>
      <c r="AC790" s="458">
        <f t="shared" si="2945"/>
        <v>7900</v>
      </c>
      <c r="AD790" s="458">
        <f t="shared" si="2945"/>
        <v>7900</v>
      </c>
      <c r="AE790" s="458">
        <f t="shared" ref="AE790:BJ790" si="2946">AE791+AE792</f>
        <v>7900</v>
      </c>
      <c r="AF790" s="458">
        <f t="shared" si="2946"/>
        <v>7900</v>
      </c>
      <c r="AG790" s="458">
        <f t="shared" si="2946"/>
        <v>7900</v>
      </c>
      <c r="AH790" s="458">
        <f t="shared" si="2946"/>
        <v>7900</v>
      </c>
      <c r="AI790" s="458">
        <f t="shared" si="2946"/>
        <v>7900</v>
      </c>
      <c r="AJ790" s="458">
        <f t="shared" si="2946"/>
        <v>7900</v>
      </c>
      <c r="AK790" s="458">
        <f t="shared" si="2946"/>
        <v>7900</v>
      </c>
      <c r="AL790" s="458">
        <f t="shared" si="2946"/>
        <v>7900</v>
      </c>
      <c r="AM790" s="458">
        <f t="shared" si="2946"/>
        <v>7900</v>
      </c>
      <c r="AN790" s="458">
        <f t="shared" si="2946"/>
        <v>7900</v>
      </c>
      <c r="AO790" s="458">
        <f t="shared" si="2946"/>
        <v>7900</v>
      </c>
      <c r="AP790" s="458">
        <f t="shared" si="2946"/>
        <v>7900</v>
      </c>
      <c r="AQ790" s="458">
        <f t="shared" si="2946"/>
        <v>7900</v>
      </c>
      <c r="AR790" s="458">
        <f t="shared" si="2946"/>
        <v>7900</v>
      </c>
      <c r="AS790" s="458">
        <f t="shared" si="2946"/>
        <v>7900</v>
      </c>
      <c r="AT790" s="458">
        <f t="shared" si="2946"/>
        <v>7900</v>
      </c>
      <c r="AU790" s="458">
        <f t="shared" si="2946"/>
        <v>7900</v>
      </c>
      <c r="AV790" s="458">
        <f t="shared" si="2946"/>
        <v>7900</v>
      </c>
      <c r="AW790" s="458">
        <f t="shared" si="2946"/>
        <v>7900</v>
      </c>
      <c r="AX790" s="458">
        <f t="shared" si="2946"/>
        <v>7900</v>
      </c>
      <c r="AY790" s="458">
        <f t="shared" si="2946"/>
        <v>7900</v>
      </c>
      <c r="AZ790" s="458">
        <f t="shared" si="2946"/>
        <v>7900</v>
      </c>
      <c r="BA790" s="458">
        <f t="shared" si="2946"/>
        <v>7900</v>
      </c>
      <c r="BB790" s="458">
        <f t="shared" si="2946"/>
        <v>7900</v>
      </c>
      <c r="BC790" s="458">
        <f t="shared" si="2946"/>
        <v>7900</v>
      </c>
      <c r="BD790" s="458">
        <f t="shared" si="2946"/>
        <v>7900</v>
      </c>
      <c r="BE790" s="458">
        <f t="shared" si="2946"/>
        <v>7900</v>
      </c>
      <c r="BF790" s="458">
        <f t="shared" si="2946"/>
        <v>7900</v>
      </c>
      <c r="BG790" s="458">
        <f t="shared" si="2946"/>
        <v>7900</v>
      </c>
      <c r="BH790" s="458">
        <f t="shared" si="2946"/>
        <v>7900</v>
      </c>
      <c r="BI790" s="458">
        <f t="shared" si="2946"/>
        <v>7900</v>
      </c>
      <c r="BJ790" s="458">
        <f t="shared" si="2946"/>
        <v>7900</v>
      </c>
      <c r="BK790" s="467"/>
      <c r="BL790" s="467"/>
      <c r="BM790" s="467"/>
      <c r="BN790" s="467"/>
      <c r="BO790" s="467"/>
      <c r="BP790" s="467"/>
      <c r="BQ790" s="467"/>
      <c r="BR790" s="467"/>
      <c r="BS790" s="467"/>
      <c r="BT790" s="467"/>
      <c r="BU790" s="467"/>
      <c r="BV790" s="467"/>
      <c r="BW790" s="467"/>
      <c r="BX790" s="467"/>
      <c r="BY790" s="467"/>
      <c r="BZ790" s="467"/>
      <c r="CA790" s="467"/>
      <c r="CB790" s="467"/>
      <c r="CC790" s="467"/>
      <c r="CD790" s="467"/>
    </row>
    <row r="791" spans="1:114" s="381" customFormat="1" ht="14.5" customHeight="1" x14ac:dyDescent="0.35">
      <c r="A791" s="381" t="s">
        <v>354</v>
      </c>
      <c r="B791" s="254" t="s">
        <v>392</v>
      </c>
      <c r="C791" s="459">
        <v>0</v>
      </c>
      <c r="D791" s="459">
        <v>0</v>
      </c>
      <c r="E791" s="459">
        <v>7700</v>
      </c>
      <c r="F791" s="459">
        <v>8900</v>
      </c>
      <c r="G791" s="459">
        <v>10200</v>
      </c>
      <c r="H791" s="459">
        <v>5300</v>
      </c>
      <c r="I791" s="459">
        <v>900</v>
      </c>
      <c r="J791" s="459">
        <v>1200</v>
      </c>
      <c r="K791" s="459">
        <v>3000</v>
      </c>
      <c r="L791" s="459">
        <v>3200</v>
      </c>
      <c r="M791" s="459">
        <v>8200</v>
      </c>
      <c r="N791" s="459">
        <v>7000</v>
      </c>
      <c r="O791" s="459">
        <v>5700</v>
      </c>
      <c r="P791" s="459">
        <v>4800</v>
      </c>
      <c r="Q791" s="459">
        <v>3000</v>
      </c>
      <c r="R791" s="459">
        <v>4000</v>
      </c>
      <c r="S791" s="459">
        <v>6000</v>
      </c>
      <c r="T791" s="459">
        <v>6000</v>
      </c>
      <c r="U791" s="459">
        <v>4900</v>
      </c>
      <c r="V791" s="459">
        <v>6600</v>
      </c>
      <c r="W791" s="459">
        <v>4700</v>
      </c>
      <c r="X791" s="459">
        <v>2900</v>
      </c>
      <c r="Y791" s="459">
        <v>2900</v>
      </c>
      <c r="Z791" s="459">
        <v>3300</v>
      </c>
      <c r="AA791" s="459">
        <v>2400</v>
      </c>
      <c r="AB791" s="459">
        <v>2500</v>
      </c>
      <c r="AC791" s="459">
        <v>4700</v>
      </c>
      <c r="AD791" s="459">
        <f>AC791</f>
        <v>4700</v>
      </c>
      <c r="AE791" s="459">
        <f t="shared" ref="AE791:BJ791" si="2947">AD791</f>
        <v>4700</v>
      </c>
      <c r="AF791" s="459">
        <f t="shared" si="2947"/>
        <v>4700</v>
      </c>
      <c r="AG791" s="459">
        <f t="shared" si="2947"/>
        <v>4700</v>
      </c>
      <c r="AH791" s="459">
        <f t="shared" si="2947"/>
        <v>4700</v>
      </c>
      <c r="AI791" s="459">
        <f t="shared" si="2947"/>
        <v>4700</v>
      </c>
      <c r="AJ791" s="459">
        <f t="shared" si="2947"/>
        <v>4700</v>
      </c>
      <c r="AK791" s="459">
        <f t="shared" si="2947"/>
        <v>4700</v>
      </c>
      <c r="AL791" s="459">
        <f t="shared" si="2947"/>
        <v>4700</v>
      </c>
      <c r="AM791" s="459">
        <f t="shared" si="2947"/>
        <v>4700</v>
      </c>
      <c r="AN791" s="459">
        <f t="shared" si="2947"/>
        <v>4700</v>
      </c>
      <c r="AO791" s="459">
        <f t="shared" si="2947"/>
        <v>4700</v>
      </c>
      <c r="AP791" s="459">
        <f t="shared" si="2947"/>
        <v>4700</v>
      </c>
      <c r="AQ791" s="459">
        <f t="shared" si="2947"/>
        <v>4700</v>
      </c>
      <c r="AR791" s="459">
        <f t="shared" si="2947"/>
        <v>4700</v>
      </c>
      <c r="AS791" s="459">
        <f t="shared" si="2947"/>
        <v>4700</v>
      </c>
      <c r="AT791" s="459">
        <f t="shared" si="2947"/>
        <v>4700</v>
      </c>
      <c r="AU791" s="459">
        <f t="shared" si="2947"/>
        <v>4700</v>
      </c>
      <c r="AV791" s="459">
        <f t="shared" si="2947"/>
        <v>4700</v>
      </c>
      <c r="AW791" s="459">
        <f t="shared" si="2947"/>
        <v>4700</v>
      </c>
      <c r="AX791" s="459">
        <f t="shared" si="2947"/>
        <v>4700</v>
      </c>
      <c r="AY791" s="459">
        <f t="shared" si="2947"/>
        <v>4700</v>
      </c>
      <c r="AZ791" s="459">
        <f t="shared" si="2947"/>
        <v>4700</v>
      </c>
      <c r="BA791" s="459">
        <f t="shared" si="2947"/>
        <v>4700</v>
      </c>
      <c r="BB791" s="459">
        <f t="shared" si="2947"/>
        <v>4700</v>
      </c>
      <c r="BC791" s="459">
        <f t="shared" si="2947"/>
        <v>4700</v>
      </c>
      <c r="BD791" s="459">
        <f t="shared" si="2947"/>
        <v>4700</v>
      </c>
      <c r="BE791" s="459">
        <f t="shared" si="2947"/>
        <v>4700</v>
      </c>
      <c r="BF791" s="459">
        <f t="shared" si="2947"/>
        <v>4700</v>
      </c>
      <c r="BG791" s="459">
        <f t="shared" si="2947"/>
        <v>4700</v>
      </c>
      <c r="BH791" s="459">
        <f t="shared" si="2947"/>
        <v>4700</v>
      </c>
      <c r="BI791" s="459">
        <f t="shared" si="2947"/>
        <v>4700</v>
      </c>
      <c r="BJ791" s="459">
        <f t="shared" si="2947"/>
        <v>4700</v>
      </c>
      <c r="BK791" s="280"/>
      <c r="BL791" s="280"/>
      <c r="BM791" s="280"/>
      <c r="BN791" s="280"/>
      <c r="BO791" s="280"/>
      <c r="BP791" s="280"/>
      <c r="BQ791" s="280"/>
      <c r="BR791" s="280"/>
      <c r="BS791" s="280"/>
      <c r="BT791" s="280"/>
      <c r="BU791" s="280"/>
      <c r="BV791" s="280"/>
      <c r="BW791" s="280"/>
      <c r="BX791" s="280"/>
      <c r="BY791" s="280"/>
      <c r="BZ791" s="280"/>
      <c r="CA791" s="280"/>
      <c r="CB791" s="280"/>
      <c r="CC791" s="280"/>
      <c r="CD791" s="280"/>
    </row>
    <row r="792" spans="1:114" s="381" customFormat="1" ht="14.5" customHeight="1" x14ac:dyDescent="0.35">
      <c r="A792" s="381" t="s">
        <v>354</v>
      </c>
      <c r="B792" s="254" t="s">
        <v>393</v>
      </c>
      <c r="C792" s="459">
        <v>35500</v>
      </c>
      <c r="D792" s="459">
        <v>19500</v>
      </c>
      <c r="E792" s="459">
        <v>9300</v>
      </c>
      <c r="F792" s="459">
        <v>9600</v>
      </c>
      <c r="G792" s="459">
        <v>9300</v>
      </c>
      <c r="H792" s="459">
        <v>11900</v>
      </c>
      <c r="I792" s="459">
        <v>14800</v>
      </c>
      <c r="J792" s="459">
        <v>18500</v>
      </c>
      <c r="K792" s="459">
        <v>18400</v>
      </c>
      <c r="L792" s="459">
        <v>23600</v>
      </c>
      <c r="M792" s="459">
        <v>12700</v>
      </c>
      <c r="N792" s="459">
        <v>9700</v>
      </c>
      <c r="O792" s="459">
        <v>11000</v>
      </c>
      <c r="P792" s="459">
        <v>12100</v>
      </c>
      <c r="Q792" s="459">
        <v>11000</v>
      </c>
      <c r="R792" s="459">
        <v>9500</v>
      </c>
      <c r="S792" s="459">
        <v>7700</v>
      </c>
      <c r="T792" s="459">
        <v>8900</v>
      </c>
      <c r="U792" s="459">
        <v>7100</v>
      </c>
      <c r="V792" s="459">
        <v>7900</v>
      </c>
      <c r="W792" s="459">
        <v>7900</v>
      </c>
      <c r="X792" s="459">
        <v>4400</v>
      </c>
      <c r="Y792" s="459">
        <v>2400</v>
      </c>
      <c r="Z792" s="459">
        <v>3200</v>
      </c>
      <c r="AA792" s="459">
        <v>2200</v>
      </c>
      <c r="AB792" s="459">
        <v>2200</v>
      </c>
      <c r="AC792" s="459">
        <v>3200</v>
      </c>
      <c r="AD792" s="459">
        <f>AC792</f>
        <v>3200</v>
      </c>
      <c r="AE792" s="459">
        <f t="shared" ref="AE792:BJ792" si="2948">AD792</f>
        <v>3200</v>
      </c>
      <c r="AF792" s="459">
        <f t="shared" si="2948"/>
        <v>3200</v>
      </c>
      <c r="AG792" s="459">
        <f t="shared" si="2948"/>
        <v>3200</v>
      </c>
      <c r="AH792" s="459">
        <f t="shared" si="2948"/>
        <v>3200</v>
      </c>
      <c r="AI792" s="459">
        <f t="shared" si="2948"/>
        <v>3200</v>
      </c>
      <c r="AJ792" s="459">
        <f t="shared" si="2948"/>
        <v>3200</v>
      </c>
      <c r="AK792" s="459">
        <f t="shared" si="2948"/>
        <v>3200</v>
      </c>
      <c r="AL792" s="459">
        <f t="shared" si="2948"/>
        <v>3200</v>
      </c>
      <c r="AM792" s="459">
        <f t="shared" si="2948"/>
        <v>3200</v>
      </c>
      <c r="AN792" s="459">
        <f t="shared" si="2948"/>
        <v>3200</v>
      </c>
      <c r="AO792" s="459">
        <f t="shared" si="2948"/>
        <v>3200</v>
      </c>
      <c r="AP792" s="459">
        <f t="shared" si="2948"/>
        <v>3200</v>
      </c>
      <c r="AQ792" s="459">
        <f t="shared" si="2948"/>
        <v>3200</v>
      </c>
      <c r="AR792" s="459">
        <f t="shared" si="2948"/>
        <v>3200</v>
      </c>
      <c r="AS792" s="459">
        <f t="shared" si="2948"/>
        <v>3200</v>
      </c>
      <c r="AT792" s="459">
        <f t="shared" si="2948"/>
        <v>3200</v>
      </c>
      <c r="AU792" s="459">
        <f t="shared" si="2948"/>
        <v>3200</v>
      </c>
      <c r="AV792" s="459">
        <f t="shared" si="2948"/>
        <v>3200</v>
      </c>
      <c r="AW792" s="459">
        <f t="shared" si="2948"/>
        <v>3200</v>
      </c>
      <c r="AX792" s="459">
        <f t="shared" si="2948"/>
        <v>3200</v>
      </c>
      <c r="AY792" s="459">
        <f t="shared" si="2948"/>
        <v>3200</v>
      </c>
      <c r="AZ792" s="459">
        <f t="shared" si="2948"/>
        <v>3200</v>
      </c>
      <c r="BA792" s="459">
        <f t="shared" si="2948"/>
        <v>3200</v>
      </c>
      <c r="BB792" s="459">
        <f t="shared" si="2948"/>
        <v>3200</v>
      </c>
      <c r="BC792" s="459">
        <f t="shared" si="2948"/>
        <v>3200</v>
      </c>
      <c r="BD792" s="459">
        <f t="shared" si="2948"/>
        <v>3200</v>
      </c>
      <c r="BE792" s="459">
        <f t="shared" si="2948"/>
        <v>3200</v>
      </c>
      <c r="BF792" s="459">
        <f t="shared" si="2948"/>
        <v>3200</v>
      </c>
      <c r="BG792" s="459">
        <f t="shared" si="2948"/>
        <v>3200</v>
      </c>
      <c r="BH792" s="459">
        <f t="shared" si="2948"/>
        <v>3200</v>
      </c>
      <c r="BI792" s="459">
        <f t="shared" si="2948"/>
        <v>3200</v>
      </c>
      <c r="BJ792" s="459">
        <f t="shared" si="2948"/>
        <v>3200</v>
      </c>
      <c r="BK792" s="280"/>
      <c r="BL792" s="280"/>
      <c r="BM792" s="280"/>
      <c r="BN792" s="280"/>
      <c r="BO792" s="280"/>
      <c r="BP792" s="280"/>
      <c r="BQ792" s="280"/>
      <c r="BR792" s="280"/>
      <c r="BS792" s="280"/>
      <c r="BT792" s="280"/>
      <c r="BU792" s="280"/>
      <c r="BV792" s="280"/>
      <c r="BW792" s="280"/>
      <c r="BX792" s="280"/>
      <c r="BY792" s="280"/>
      <c r="BZ792" s="280"/>
      <c r="CA792" s="280"/>
      <c r="CB792" s="280"/>
      <c r="CC792" s="280"/>
      <c r="CD792" s="280"/>
    </row>
    <row r="793" spans="1:114" s="424" customFormat="1" ht="14.5" customHeight="1" x14ac:dyDescent="0.35">
      <c r="A793" s="422" t="s">
        <v>82</v>
      </c>
      <c r="B793" s="460" t="s">
        <v>419</v>
      </c>
      <c r="C793" s="423"/>
      <c r="D793" s="423"/>
      <c r="E793" s="423"/>
      <c r="F793" s="423"/>
      <c r="G793" s="423"/>
      <c r="H793" s="423"/>
      <c r="I793" s="423"/>
      <c r="J793" s="423"/>
      <c r="K793" s="423"/>
      <c r="L793" s="423"/>
      <c r="M793" s="423"/>
      <c r="N793" s="425">
        <f t="shared" ref="N793:AS793" si="2949">N791*1000/N758</f>
        <v>388.88888888888891</v>
      </c>
      <c r="O793" s="425">
        <f t="shared" si="2949"/>
        <v>203.57142857142858</v>
      </c>
      <c r="P793" s="425">
        <f t="shared" si="2949"/>
        <v>160</v>
      </c>
      <c r="Q793" s="425">
        <f t="shared" si="2949"/>
        <v>96.774193548387103</v>
      </c>
      <c r="R793" s="425">
        <f t="shared" si="2949"/>
        <v>111.11111111111111</v>
      </c>
      <c r="S793" s="425">
        <f t="shared" si="2949"/>
        <v>157.89473684210526</v>
      </c>
      <c r="T793" s="425">
        <f t="shared" si="2949"/>
        <v>200</v>
      </c>
      <c r="U793" s="425">
        <f t="shared" si="2949"/>
        <v>163.33333333333334</v>
      </c>
      <c r="V793" s="425">
        <f t="shared" si="2949"/>
        <v>253.84615384615384</v>
      </c>
      <c r="W793" s="425">
        <f t="shared" si="2949"/>
        <v>247.36842105263159</v>
      </c>
      <c r="X793" s="425">
        <f t="shared" si="2949"/>
        <v>120.83333333333333</v>
      </c>
      <c r="Y793" s="425">
        <f t="shared" si="2949"/>
        <v>131.81818181818181</v>
      </c>
      <c r="Z793" s="425">
        <f t="shared" si="2949"/>
        <v>113.79310344827586</v>
      </c>
      <c r="AA793" s="425">
        <f t="shared" si="2949"/>
        <v>109.09090909090909</v>
      </c>
      <c r="AB793" s="425">
        <f t="shared" si="2949"/>
        <v>119.04761904761905</v>
      </c>
      <c r="AC793" s="425">
        <f t="shared" si="2949"/>
        <v>204.34782608695653</v>
      </c>
      <c r="AD793" s="425">
        <f t="shared" si="2949"/>
        <v>313.33333333333331</v>
      </c>
      <c r="AE793" s="425">
        <f t="shared" si="2949"/>
        <v>208.88888888888889</v>
      </c>
      <c r="AF793" s="425">
        <f t="shared" si="2949"/>
        <v>208.88888888888889</v>
      </c>
      <c r="AG793" s="425">
        <f t="shared" si="2949"/>
        <v>208.88888888888889</v>
      </c>
      <c r="AH793" s="425">
        <f t="shared" si="2949"/>
        <v>208.88888888888889</v>
      </c>
      <c r="AI793" s="425">
        <f t="shared" si="2949"/>
        <v>208.88888888888889</v>
      </c>
      <c r="AJ793" s="425">
        <f t="shared" si="2949"/>
        <v>208.88888888888889</v>
      </c>
      <c r="AK793" s="425">
        <f t="shared" si="2949"/>
        <v>208.88888888888889</v>
      </c>
      <c r="AL793" s="425">
        <f t="shared" si="2949"/>
        <v>208.88888888888889</v>
      </c>
      <c r="AM793" s="425">
        <f t="shared" si="2949"/>
        <v>208.88888888888889</v>
      </c>
      <c r="AN793" s="425">
        <f t="shared" si="2949"/>
        <v>208.88888888888889</v>
      </c>
      <c r="AO793" s="425">
        <f t="shared" si="2949"/>
        <v>208.88888888888889</v>
      </c>
      <c r="AP793" s="425">
        <f t="shared" si="2949"/>
        <v>208.88888888888889</v>
      </c>
      <c r="AQ793" s="425">
        <f t="shared" si="2949"/>
        <v>208.88888888888889</v>
      </c>
      <c r="AR793" s="425">
        <f t="shared" si="2949"/>
        <v>208.88888888888889</v>
      </c>
      <c r="AS793" s="425">
        <f t="shared" si="2949"/>
        <v>208.88888888888889</v>
      </c>
      <c r="AT793" s="425">
        <f t="shared" ref="AT793:BJ793" si="2950">AT791*1000/AT758</f>
        <v>208.88888888888889</v>
      </c>
      <c r="AU793" s="425">
        <f t="shared" si="2950"/>
        <v>208.88888888888889</v>
      </c>
      <c r="AV793" s="425">
        <f t="shared" si="2950"/>
        <v>208.88888888888889</v>
      </c>
      <c r="AW793" s="425">
        <f t="shared" si="2950"/>
        <v>208.88888888888889</v>
      </c>
      <c r="AX793" s="425">
        <f t="shared" si="2950"/>
        <v>208.88888888888889</v>
      </c>
      <c r="AY793" s="425">
        <f t="shared" si="2950"/>
        <v>208.88888888888889</v>
      </c>
      <c r="AZ793" s="425">
        <f t="shared" si="2950"/>
        <v>208.88888888888889</v>
      </c>
      <c r="BA793" s="425">
        <f t="shared" si="2950"/>
        <v>208.88888888888889</v>
      </c>
      <c r="BB793" s="425">
        <f t="shared" si="2950"/>
        <v>208.88888888888889</v>
      </c>
      <c r="BC793" s="425">
        <f t="shared" si="2950"/>
        <v>208.88888888888889</v>
      </c>
      <c r="BD793" s="425">
        <f t="shared" si="2950"/>
        <v>208.88888888888889</v>
      </c>
      <c r="BE793" s="425">
        <f t="shared" si="2950"/>
        <v>208.88888888888889</v>
      </c>
      <c r="BF793" s="425">
        <f t="shared" si="2950"/>
        <v>208.88888888888889</v>
      </c>
      <c r="BG793" s="425">
        <f t="shared" si="2950"/>
        <v>208.88888888888889</v>
      </c>
      <c r="BH793" s="425">
        <f t="shared" si="2950"/>
        <v>208.88888888888889</v>
      </c>
      <c r="BI793" s="425">
        <f t="shared" si="2950"/>
        <v>208.88888888888889</v>
      </c>
      <c r="BJ793" s="425">
        <f t="shared" si="2950"/>
        <v>208.88888888888889</v>
      </c>
    </row>
    <row r="794" spans="1:114" s="5" customFormat="1" ht="14.5" customHeight="1" x14ac:dyDescent="0.35">
      <c r="A794" s="256"/>
      <c r="B794" s="69"/>
      <c r="C794" s="451"/>
      <c r="D794" s="451"/>
      <c r="E794" s="451"/>
      <c r="F794" s="451"/>
      <c r="G794" s="451"/>
      <c r="H794" s="451"/>
      <c r="I794" s="451"/>
      <c r="J794" s="451"/>
      <c r="K794" s="451"/>
      <c r="L794" s="451"/>
      <c r="M794" s="451"/>
      <c r="N794" s="451"/>
      <c r="O794" s="451"/>
      <c r="P794" s="451"/>
      <c r="Q794" s="451"/>
      <c r="R794" s="451"/>
      <c r="S794" s="451"/>
      <c r="T794" s="451"/>
      <c r="U794" s="451"/>
      <c r="V794" s="451"/>
      <c r="W794" s="451"/>
      <c r="X794" s="451"/>
      <c r="Y794" s="451"/>
      <c r="Z794" s="451"/>
      <c r="AA794" s="451"/>
      <c r="AB794" s="451"/>
      <c r="AC794" s="451"/>
      <c r="AD794" s="110"/>
    </row>
    <row r="795" spans="1:114" s="5" customFormat="1" ht="14.5" customHeight="1" x14ac:dyDescent="0.35">
      <c r="A795" s="256"/>
      <c r="B795" s="69"/>
      <c r="C795" s="451"/>
      <c r="D795" s="451"/>
      <c r="E795" s="451"/>
      <c r="F795" s="451"/>
      <c r="G795" s="451"/>
      <c r="H795" s="451"/>
      <c r="I795" s="451"/>
      <c r="J795" s="451"/>
      <c r="K795" s="451"/>
      <c r="L795" s="451"/>
      <c r="M795" s="451"/>
      <c r="N795" s="451"/>
      <c r="O795" s="451"/>
      <c r="P795" s="451"/>
      <c r="Q795" s="451"/>
      <c r="R795" s="451"/>
      <c r="S795" s="451"/>
      <c r="T795" s="451"/>
      <c r="U795" s="451"/>
      <c r="V795" s="451"/>
      <c r="W795" s="451"/>
      <c r="X795" s="451"/>
      <c r="Y795" s="451"/>
      <c r="Z795" s="451"/>
      <c r="AA795" s="451"/>
      <c r="AB795" s="451"/>
      <c r="AC795" s="451"/>
      <c r="AD795" s="110"/>
    </row>
    <row r="796" spans="1:114" s="5" customFormat="1" ht="14.5" customHeight="1" x14ac:dyDescent="0.35">
      <c r="A796" s="256"/>
      <c r="B796" s="70"/>
      <c r="C796" s="317"/>
      <c r="D796" s="318"/>
      <c r="E796" s="318"/>
      <c r="F796" s="318"/>
      <c r="G796" s="318"/>
      <c r="H796" s="318"/>
      <c r="I796" s="318"/>
      <c r="J796" s="318"/>
      <c r="K796" s="318"/>
      <c r="L796" s="318"/>
      <c r="M796" s="318"/>
      <c r="N796" s="318"/>
      <c r="O796" s="318"/>
      <c r="P796" s="318"/>
      <c r="Q796" s="109"/>
      <c r="R796" s="110"/>
      <c r="S796" s="318"/>
      <c r="T796" s="110"/>
      <c r="U796" s="110"/>
      <c r="V796" s="110"/>
      <c r="W796" s="110"/>
      <c r="X796" s="110"/>
      <c r="Y796" s="110"/>
      <c r="Z796" s="110"/>
      <c r="AA796" s="110"/>
      <c r="AB796" s="110"/>
      <c r="AC796" s="110"/>
      <c r="AD796" s="110"/>
    </row>
    <row r="797" spans="1:114" s="5" customFormat="1" ht="14.5" customHeight="1" x14ac:dyDescent="0.35">
      <c r="A797" s="256"/>
      <c r="B797" s="314" t="s">
        <v>395</v>
      </c>
      <c r="C797" s="440"/>
      <c r="D797" s="446"/>
      <c r="E797" s="446"/>
      <c r="F797" s="446"/>
      <c r="G797" s="446"/>
      <c r="H797" s="446"/>
      <c r="I797" s="446"/>
      <c r="J797" s="446"/>
      <c r="K797" s="446"/>
      <c r="L797" s="446"/>
      <c r="M797" s="446"/>
      <c r="N797" s="446"/>
      <c r="O797" s="446"/>
      <c r="P797" s="446"/>
      <c r="Q797" s="447"/>
      <c r="R797" s="448"/>
      <c r="S797" s="446"/>
      <c r="T797" s="448"/>
      <c r="U797" s="448"/>
      <c r="V797" s="448"/>
      <c r="W797" s="448"/>
      <c r="X797" s="448"/>
      <c r="Y797" s="448"/>
      <c r="Z797" s="448"/>
      <c r="AA797" s="448"/>
      <c r="AB797" s="448"/>
      <c r="AC797" s="448"/>
      <c r="AD797" s="448"/>
      <c r="AE797" s="314"/>
      <c r="AF797" s="314"/>
      <c r="AG797" s="314"/>
      <c r="AH797" s="314"/>
      <c r="AI797" s="314"/>
      <c r="AJ797" s="314"/>
      <c r="AK797" s="314"/>
      <c r="AL797" s="314"/>
      <c r="AM797" s="314"/>
      <c r="AN797" s="314"/>
      <c r="AO797" s="314"/>
      <c r="AP797" s="314"/>
      <c r="AQ797" s="314"/>
      <c r="AR797" s="314"/>
      <c r="AS797" s="314"/>
      <c r="AT797" s="314"/>
      <c r="AU797" s="314"/>
      <c r="AV797" s="314"/>
      <c r="AW797" s="314"/>
      <c r="AX797" s="314"/>
      <c r="AY797" s="314"/>
      <c r="AZ797" s="314"/>
      <c r="BA797" s="314"/>
      <c r="BB797" s="314"/>
      <c r="BC797" s="314"/>
      <c r="BD797" s="314"/>
      <c r="BE797" s="314"/>
      <c r="BF797" s="314"/>
      <c r="BG797" s="314"/>
      <c r="BH797" s="314"/>
      <c r="BI797" s="314"/>
      <c r="BJ797" s="314"/>
      <c r="BK797" s="314"/>
      <c r="BL797" s="314"/>
      <c r="BM797" s="314"/>
      <c r="BN797" s="314"/>
      <c r="BO797" s="314"/>
      <c r="BP797" s="314"/>
      <c r="BQ797" s="314"/>
      <c r="BR797" s="314"/>
      <c r="BS797" s="314"/>
      <c r="BT797" s="314"/>
      <c r="BU797" s="314"/>
      <c r="BV797" s="314"/>
      <c r="BW797" s="314"/>
      <c r="BX797" s="314"/>
      <c r="BY797" s="314"/>
      <c r="BZ797" s="314"/>
      <c r="CA797" s="314"/>
      <c r="CB797" s="314"/>
      <c r="CC797" s="314"/>
      <c r="CD797" s="314"/>
    </row>
    <row r="798" spans="1:114" s="5" customFormat="1" ht="14.5" customHeight="1" x14ac:dyDescent="0.35">
      <c r="A798" s="256"/>
      <c r="B798" s="70"/>
      <c r="C798" s="317"/>
      <c r="D798" s="318"/>
      <c r="E798" s="318"/>
      <c r="F798" s="318"/>
      <c r="G798" s="318"/>
      <c r="H798" s="318"/>
      <c r="I798" s="318"/>
      <c r="J798" s="318"/>
      <c r="K798" s="318"/>
      <c r="L798" s="318"/>
      <c r="M798" s="318"/>
      <c r="N798" s="318"/>
      <c r="O798" s="318"/>
      <c r="P798" s="318"/>
      <c r="Q798" s="109"/>
      <c r="R798" s="110"/>
      <c r="S798" s="318"/>
      <c r="T798" s="110"/>
      <c r="U798" s="110"/>
      <c r="V798" s="110"/>
      <c r="W798" s="110"/>
      <c r="X798" s="110"/>
      <c r="Y798" s="110"/>
      <c r="Z798" s="110"/>
      <c r="AA798" s="110"/>
      <c r="AB798" s="110"/>
      <c r="AC798" s="110"/>
      <c r="AD798" s="110"/>
    </row>
    <row r="799" spans="1:114" s="5" customFormat="1" ht="14.5" customHeight="1" x14ac:dyDescent="0.35">
      <c r="A799" s="5" t="s">
        <v>400</v>
      </c>
      <c r="B799" s="69" t="s">
        <v>412</v>
      </c>
      <c r="C799" s="451">
        <f t="shared" ref="C799:AC799" si="2951">-C768</f>
        <v>4000</v>
      </c>
      <c r="D799" s="451">
        <f t="shared" si="2951"/>
        <v>2900</v>
      </c>
      <c r="E799" s="451">
        <f t="shared" si="2951"/>
        <v>27700</v>
      </c>
      <c r="F799" s="451">
        <f t="shared" si="2951"/>
        <v>25200</v>
      </c>
      <c r="G799" s="451">
        <f t="shared" si="2951"/>
        <v>30300</v>
      </c>
      <c r="H799" s="451">
        <f t="shared" si="2951"/>
        <v>27900</v>
      </c>
      <c r="I799" s="451">
        <f t="shared" si="2951"/>
        <v>18200</v>
      </c>
      <c r="J799" s="451">
        <f t="shared" si="2951"/>
        <v>18600</v>
      </c>
      <c r="K799" s="451">
        <f t="shared" si="2951"/>
        <v>22100</v>
      </c>
      <c r="L799" s="451">
        <f t="shared" si="2951"/>
        <v>20500</v>
      </c>
      <c r="M799" s="451">
        <f t="shared" si="2951"/>
        <v>21600</v>
      </c>
      <c r="N799" s="451">
        <f t="shared" si="2951"/>
        <v>26200</v>
      </c>
      <c r="O799" s="451">
        <f t="shared" si="2951"/>
        <v>22100</v>
      </c>
      <c r="P799" s="451">
        <f t="shared" si="2951"/>
        <v>25200</v>
      </c>
      <c r="Q799" s="451">
        <f t="shared" si="2951"/>
        <v>25900</v>
      </c>
      <c r="R799" s="451">
        <f t="shared" si="2951"/>
        <v>32299.999999999996</v>
      </c>
      <c r="S799" s="451">
        <f t="shared" si="2951"/>
        <v>27700</v>
      </c>
      <c r="T799" s="451">
        <f t="shared" si="2951"/>
        <v>27000</v>
      </c>
      <c r="U799" s="451">
        <f t="shared" si="2951"/>
        <v>27000</v>
      </c>
      <c r="V799" s="451">
        <f t="shared" si="2951"/>
        <v>28300</v>
      </c>
      <c r="W799" s="451">
        <f t="shared" si="2951"/>
        <v>28800</v>
      </c>
      <c r="X799" s="451">
        <f t="shared" si="2951"/>
        <v>20800</v>
      </c>
      <c r="Y799" s="451">
        <f t="shared" si="2951"/>
        <v>20600</v>
      </c>
      <c r="Z799" s="451">
        <f t="shared" si="2951"/>
        <v>29100</v>
      </c>
      <c r="AA799" s="451">
        <f t="shared" si="2951"/>
        <v>25500</v>
      </c>
      <c r="AB799" s="451">
        <f t="shared" si="2951"/>
        <v>21100</v>
      </c>
      <c r="AC799" s="451">
        <f t="shared" si="2951"/>
        <v>32100</v>
      </c>
      <c r="AD799" s="451">
        <f t="shared" ref="AD799:BJ799" si="2952">AD800*AD758/1000</f>
        <v>21039.456521739128</v>
      </c>
      <c r="AE799" s="451">
        <f t="shared" si="2952"/>
        <v>31716.980706521732</v>
      </c>
      <c r="AF799" s="451">
        <f t="shared" si="2952"/>
        <v>31875.565610054342</v>
      </c>
      <c r="AG799" s="451">
        <f t="shared" si="2952"/>
        <v>32034.943438104605</v>
      </c>
      <c r="AH799" s="451">
        <f t="shared" si="2952"/>
        <v>32195.118155295128</v>
      </c>
      <c r="AI799" s="451">
        <f t="shared" si="2952"/>
        <v>32356.093746071594</v>
      </c>
      <c r="AJ799" s="451">
        <f t="shared" si="2952"/>
        <v>32517.874214801952</v>
      </c>
      <c r="AK799" s="451">
        <f t="shared" si="2952"/>
        <v>32680.463585875958</v>
      </c>
      <c r="AL799" s="451">
        <f t="shared" si="2952"/>
        <v>32843.865903805337</v>
      </c>
      <c r="AM799" s="451">
        <f t="shared" si="2952"/>
        <v>33008.08523332436</v>
      </c>
      <c r="AN799" s="451">
        <f t="shared" si="2952"/>
        <v>33173.125659490979</v>
      </c>
      <c r="AO799" s="451">
        <f t="shared" si="2952"/>
        <v>33338.991287788434</v>
      </c>
      <c r="AP799" s="451">
        <f>AP800*AP758/1000</f>
        <v>33505.68624422737</v>
      </c>
      <c r="AQ799" s="451">
        <f t="shared" si="2952"/>
        <v>33673.214675448507</v>
      </c>
      <c r="AR799" s="451">
        <f t="shared" si="2952"/>
        <v>33841.580748825741</v>
      </c>
      <c r="AS799" s="451">
        <f t="shared" si="2952"/>
        <v>34010.78865256987</v>
      </c>
      <c r="AT799" s="451">
        <f t="shared" si="2952"/>
        <v>34180.842595832713</v>
      </c>
      <c r="AU799" s="451">
        <f t="shared" si="2952"/>
        <v>34351.746808811877</v>
      </c>
      <c r="AV799" s="451">
        <f t="shared" si="2952"/>
        <v>34523.505542855928</v>
      </c>
      <c r="AW799" s="451">
        <f t="shared" si="2952"/>
        <v>34696.123070570204</v>
      </c>
      <c r="AX799" s="451">
        <f t="shared" si="2952"/>
        <v>34869.603685923052</v>
      </c>
      <c r="AY799" s="451">
        <f t="shared" si="2952"/>
        <v>35043.951704352672</v>
      </c>
      <c r="AZ799" s="451">
        <f t="shared" si="2952"/>
        <v>35219.17146287443</v>
      </c>
      <c r="BA799" s="451">
        <f t="shared" si="2952"/>
        <v>35395.267320188788</v>
      </c>
      <c r="BB799" s="451">
        <f t="shared" si="2952"/>
        <v>35572.243656789738</v>
      </c>
      <c r="BC799" s="451">
        <f t="shared" si="2952"/>
        <v>35750.104875073681</v>
      </c>
      <c r="BD799" s="451">
        <f t="shared" si="2952"/>
        <v>35928.855399449043</v>
      </c>
      <c r="BE799" s="451">
        <f t="shared" si="2952"/>
        <v>36108.499676446292</v>
      </c>
      <c r="BF799" s="451">
        <f t="shared" si="2952"/>
        <v>36289.042174828515</v>
      </c>
      <c r="BG799" s="451">
        <f t="shared" si="2952"/>
        <v>36470.487385702654</v>
      </c>
      <c r="BH799" s="451">
        <f t="shared" si="2952"/>
        <v>36652.839822631162</v>
      </c>
      <c r="BI799" s="451">
        <f t="shared" si="2952"/>
        <v>36836.104021744315</v>
      </c>
      <c r="BJ799" s="451">
        <f t="shared" si="2952"/>
        <v>37020.284541853034</v>
      </c>
    </row>
    <row r="800" spans="1:114" s="5" customFormat="1" ht="14.5" customHeight="1" x14ac:dyDescent="0.35">
      <c r="A800" s="256" t="s">
        <v>82</v>
      </c>
      <c r="B800" s="69" t="s">
        <v>413</v>
      </c>
      <c r="C800" s="426">
        <f t="shared" ref="C800:AC800" si="2953">-C768*1000/C758</f>
        <v>800</v>
      </c>
      <c r="D800" s="426">
        <f t="shared" si="2953"/>
        <v>483.33333333333331</v>
      </c>
      <c r="E800" s="426">
        <f t="shared" si="2953"/>
        <v>814.70588235294122</v>
      </c>
      <c r="F800" s="426">
        <f t="shared" si="2953"/>
        <v>812.90322580645159</v>
      </c>
      <c r="G800" s="426">
        <f t="shared" si="2953"/>
        <v>1122.2222222222222</v>
      </c>
      <c r="H800" s="426">
        <f t="shared" si="2953"/>
        <v>1073.0769230769231</v>
      </c>
      <c r="I800" s="426">
        <f>-I768*1000/I758</f>
        <v>9100</v>
      </c>
      <c r="J800" s="426">
        <f t="shared" si="2953"/>
        <v>1860</v>
      </c>
      <c r="K800" s="426">
        <f t="shared" si="2953"/>
        <v>1227.7777777777778</v>
      </c>
      <c r="L800" s="426">
        <f t="shared" si="2953"/>
        <v>1281.25</v>
      </c>
      <c r="M800" s="426">
        <f t="shared" si="2953"/>
        <v>1350</v>
      </c>
      <c r="N800" s="426">
        <f t="shared" si="2953"/>
        <v>1455.5555555555557</v>
      </c>
      <c r="O800" s="426">
        <f t="shared" si="2953"/>
        <v>789.28571428571433</v>
      </c>
      <c r="P800" s="426">
        <f t="shared" si="2953"/>
        <v>840</v>
      </c>
      <c r="Q800" s="426">
        <f t="shared" si="2953"/>
        <v>835.48387096774195</v>
      </c>
      <c r="R800" s="426">
        <f t="shared" si="2953"/>
        <v>897.22222222222217</v>
      </c>
      <c r="S800" s="426">
        <f t="shared" si="2953"/>
        <v>728.9473684210526</v>
      </c>
      <c r="T800" s="426">
        <f t="shared" si="2953"/>
        <v>900</v>
      </c>
      <c r="U800" s="426">
        <f t="shared" si="2953"/>
        <v>900</v>
      </c>
      <c r="V800" s="426">
        <f t="shared" si="2953"/>
        <v>1088.4615384615386</v>
      </c>
      <c r="W800" s="426">
        <f t="shared" si="2953"/>
        <v>1515.7894736842106</v>
      </c>
      <c r="X800" s="426">
        <f t="shared" si="2953"/>
        <v>866.66666666666663</v>
      </c>
      <c r="Y800" s="426">
        <f t="shared" si="2953"/>
        <v>936.36363636363637</v>
      </c>
      <c r="Z800" s="426">
        <f t="shared" si="2953"/>
        <v>1003.448275862069</v>
      </c>
      <c r="AA800" s="426">
        <f t="shared" si="2953"/>
        <v>1159.090909090909</v>
      </c>
      <c r="AB800" s="426">
        <f t="shared" si="2953"/>
        <v>1004.7619047619048</v>
      </c>
      <c r="AC800" s="426">
        <f t="shared" si="2953"/>
        <v>1395.6521739130435</v>
      </c>
      <c r="AD800" s="426">
        <f>AC800*(1+AD803)</f>
        <v>1402.6304347826085</v>
      </c>
      <c r="AE800" s="426">
        <f>AD800*(1+AE803)</f>
        <v>1409.6435869565214</v>
      </c>
      <c r="AF800" s="426">
        <f t="shared" ref="AF800:BJ800" si="2954">AE800*(1+AF803)</f>
        <v>1416.6918048913039</v>
      </c>
      <c r="AG800" s="426">
        <f t="shared" si="2954"/>
        <v>1423.7752639157602</v>
      </c>
      <c r="AH800" s="426">
        <f t="shared" si="2954"/>
        <v>1430.8941402353389</v>
      </c>
      <c r="AI800" s="426">
        <f t="shared" si="2954"/>
        <v>1438.0486109365154</v>
      </c>
      <c r="AJ800" s="426">
        <f t="shared" si="2954"/>
        <v>1445.2388539911979</v>
      </c>
      <c r="AK800" s="426">
        <f t="shared" si="2954"/>
        <v>1452.4650482611537</v>
      </c>
      <c r="AL800" s="426">
        <f t="shared" si="2954"/>
        <v>1459.7273735024594</v>
      </c>
      <c r="AM800" s="426">
        <f t="shared" si="2954"/>
        <v>1467.0260103699716</v>
      </c>
      <c r="AN800" s="426">
        <f t="shared" si="2954"/>
        <v>1474.3611404218213</v>
      </c>
      <c r="AO800" s="426">
        <f t="shared" si="2954"/>
        <v>1481.7329461239303</v>
      </c>
      <c r="AP800" s="426">
        <f>AO800*(1+AP803)</f>
        <v>1489.1416108545498</v>
      </c>
      <c r="AQ800" s="426">
        <f t="shared" si="2954"/>
        <v>1496.5873189088225</v>
      </c>
      <c r="AR800" s="426">
        <f>AQ800*(1+AR803)</f>
        <v>1504.0702555033663</v>
      </c>
      <c r="AS800" s="426">
        <f t="shared" si="2954"/>
        <v>1511.590606780883</v>
      </c>
      <c r="AT800" s="426">
        <f t="shared" si="2954"/>
        <v>1519.1485598147872</v>
      </c>
      <c r="AU800" s="426">
        <f t="shared" si="2954"/>
        <v>1526.744302613861</v>
      </c>
      <c r="AV800" s="426">
        <f t="shared" si="2954"/>
        <v>1534.3780241269301</v>
      </c>
      <c r="AW800" s="426">
        <f t="shared" si="2954"/>
        <v>1542.0499142475646</v>
      </c>
      <c r="AX800" s="426">
        <f t="shared" si="2954"/>
        <v>1549.7601638188023</v>
      </c>
      <c r="AY800" s="426">
        <f t="shared" si="2954"/>
        <v>1557.5089646378963</v>
      </c>
      <c r="AZ800" s="426">
        <f t="shared" si="2954"/>
        <v>1565.2965094610856</v>
      </c>
      <c r="BA800" s="426">
        <f t="shared" si="2954"/>
        <v>1573.1229920083908</v>
      </c>
      <c r="BB800" s="426">
        <f t="shared" si="2954"/>
        <v>1580.9886069684326</v>
      </c>
      <c r="BC800" s="426">
        <f t="shared" si="2954"/>
        <v>1588.8935500032746</v>
      </c>
      <c r="BD800" s="426">
        <f t="shared" si="2954"/>
        <v>1596.8380177532908</v>
      </c>
      <c r="BE800" s="426">
        <f t="shared" si="2954"/>
        <v>1604.8222078420572</v>
      </c>
      <c r="BF800" s="426">
        <f t="shared" si="2954"/>
        <v>1612.8463188812673</v>
      </c>
      <c r="BG800" s="426">
        <f t="shared" si="2954"/>
        <v>1620.9105504756735</v>
      </c>
      <c r="BH800" s="426">
        <f t="shared" si="2954"/>
        <v>1629.0151032280517</v>
      </c>
      <c r="BI800" s="426">
        <f t="shared" si="2954"/>
        <v>1637.1601787441919</v>
      </c>
      <c r="BJ800" s="426">
        <f t="shared" si="2954"/>
        <v>1645.3459796379127</v>
      </c>
    </row>
    <row r="801" spans="1:62" s="5" customFormat="1" ht="14.5" customHeight="1" x14ac:dyDescent="0.35">
      <c r="A801" s="256" t="s">
        <v>82</v>
      </c>
      <c r="B801" s="461" t="s">
        <v>414</v>
      </c>
      <c r="C801" s="428"/>
      <c r="D801" s="428"/>
      <c r="E801" s="428"/>
      <c r="F801" s="428"/>
      <c r="G801" s="428"/>
      <c r="H801" s="428"/>
      <c r="I801" s="428"/>
      <c r="J801" s="428">
        <v>1963</v>
      </c>
      <c r="K801" s="428">
        <v>1236</v>
      </c>
      <c r="L801" s="428">
        <v>1278</v>
      </c>
      <c r="M801" s="428">
        <v>1322</v>
      </c>
      <c r="N801" s="428">
        <v>1452</v>
      </c>
      <c r="O801" s="428">
        <v>792</v>
      </c>
      <c r="P801" s="428">
        <v>843</v>
      </c>
      <c r="Q801" s="428">
        <v>819</v>
      </c>
      <c r="R801" s="428">
        <v>909</v>
      </c>
      <c r="S801" s="428">
        <v>719</v>
      </c>
      <c r="T801" s="428">
        <v>924</v>
      </c>
      <c r="U801" s="428">
        <v>891</v>
      </c>
      <c r="V801" s="428">
        <v>1086</v>
      </c>
      <c r="W801" s="428">
        <v>1549</v>
      </c>
      <c r="X801" s="428">
        <v>869</v>
      </c>
      <c r="Y801" s="428">
        <v>915</v>
      </c>
      <c r="Z801" s="428">
        <v>1019</v>
      </c>
      <c r="AA801" s="428">
        <v>1162</v>
      </c>
      <c r="AB801" s="428">
        <v>1020</v>
      </c>
      <c r="AC801" s="428">
        <v>1387</v>
      </c>
      <c r="AD801" s="426">
        <f>AD800</f>
        <v>1402.6304347826085</v>
      </c>
      <c r="AE801" s="426">
        <f t="shared" ref="AE801:BJ801" si="2955">AE800</f>
        <v>1409.6435869565214</v>
      </c>
      <c r="AF801" s="426">
        <f t="shared" si="2955"/>
        <v>1416.6918048913039</v>
      </c>
      <c r="AG801" s="426">
        <f t="shared" si="2955"/>
        <v>1423.7752639157602</v>
      </c>
      <c r="AH801" s="426">
        <f t="shared" si="2955"/>
        <v>1430.8941402353389</v>
      </c>
      <c r="AI801" s="426">
        <f t="shared" si="2955"/>
        <v>1438.0486109365154</v>
      </c>
      <c r="AJ801" s="426">
        <f t="shared" si="2955"/>
        <v>1445.2388539911979</v>
      </c>
      <c r="AK801" s="426">
        <f t="shared" si="2955"/>
        <v>1452.4650482611537</v>
      </c>
      <c r="AL801" s="426">
        <f t="shared" si="2955"/>
        <v>1459.7273735024594</v>
      </c>
      <c r="AM801" s="426">
        <f t="shared" si="2955"/>
        <v>1467.0260103699716</v>
      </c>
      <c r="AN801" s="426">
        <f t="shared" si="2955"/>
        <v>1474.3611404218213</v>
      </c>
      <c r="AO801" s="426">
        <f t="shared" si="2955"/>
        <v>1481.7329461239303</v>
      </c>
      <c r="AP801" s="426">
        <f t="shared" si="2955"/>
        <v>1489.1416108545498</v>
      </c>
      <c r="AQ801" s="426">
        <f t="shared" si="2955"/>
        <v>1496.5873189088225</v>
      </c>
      <c r="AR801" s="426">
        <f t="shared" si="2955"/>
        <v>1504.0702555033663</v>
      </c>
      <c r="AS801" s="426">
        <f t="shared" si="2955"/>
        <v>1511.590606780883</v>
      </c>
      <c r="AT801" s="426">
        <f t="shared" si="2955"/>
        <v>1519.1485598147872</v>
      </c>
      <c r="AU801" s="426">
        <f t="shared" si="2955"/>
        <v>1526.744302613861</v>
      </c>
      <c r="AV801" s="426">
        <f t="shared" si="2955"/>
        <v>1534.3780241269301</v>
      </c>
      <c r="AW801" s="426">
        <f t="shared" si="2955"/>
        <v>1542.0499142475646</v>
      </c>
      <c r="AX801" s="426">
        <f t="shared" si="2955"/>
        <v>1549.7601638188023</v>
      </c>
      <c r="AY801" s="426">
        <f t="shared" si="2955"/>
        <v>1557.5089646378963</v>
      </c>
      <c r="AZ801" s="426">
        <f t="shared" si="2955"/>
        <v>1565.2965094610856</v>
      </c>
      <c r="BA801" s="426">
        <f t="shared" si="2955"/>
        <v>1573.1229920083908</v>
      </c>
      <c r="BB801" s="426">
        <f t="shared" si="2955"/>
        <v>1580.9886069684326</v>
      </c>
      <c r="BC801" s="426">
        <f t="shared" si="2955"/>
        <v>1588.8935500032746</v>
      </c>
      <c r="BD801" s="426">
        <f t="shared" si="2955"/>
        <v>1596.8380177532908</v>
      </c>
      <c r="BE801" s="426">
        <f t="shared" si="2955"/>
        <v>1604.8222078420572</v>
      </c>
      <c r="BF801" s="426">
        <f t="shared" si="2955"/>
        <v>1612.8463188812673</v>
      </c>
      <c r="BG801" s="426">
        <f t="shared" si="2955"/>
        <v>1620.9105504756735</v>
      </c>
      <c r="BH801" s="426">
        <f t="shared" si="2955"/>
        <v>1629.0151032280517</v>
      </c>
      <c r="BI801" s="426">
        <f t="shared" si="2955"/>
        <v>1637.1601787441919</v>
      </c>
      <c r="BJ801" s="426">
        <f t="shared" si="2955"/>
        <v>1645.3459796379127</v>
      </c>
    </row>
    <row r="802" spans="1:62" s="5" customFormat="1" ht="14.5" customHeight="1" x14ac:dyDescent="0.35">
      <c r="A802" s="256"/>
      <c r="B802" s="462" t="s">
        <v>415</v>
      </c>
      <c r="C802" s="426"/>
      <c r="D802" s="426"/>
      <c r="E802" s="426"/>
      <c r="F802" s="426"/>
      <c r="G802" s="426"/>
      <c r="H802" s="426"/>
      <c r="I802" s="426"/>
      <c r="J802" s="427">
        <f>J801/J800-1</f>
        <v>5.5376344086021545E-2</v>
      </c>
      <c r="K802" s="427">
        <f t="shared" ref="K802" si="2956">K801/K800-1</f>
        <v>6.6968325791854078E-3</v>
      </c>
      <c r="L802" s="427">
        <f t="shared" ref="L802" si="2957">L801/L800-1</f>
        <v>-2.5365853658536608E-3</v>
      </c>
      <c r="M802" s="427">
        <f t="shared" ref="M802" si="2958">M801/M800-1</f>
        <v>-2.0740740740740726E-2</v>
      </c>
      <c r="N802" s="427">
        <f t="shared" ref="N802" si="2959">N801/N800-1</f>
        <v>-2.4427480916031641E-3</v>
      </c>
      <c r="O802" s="427">
        <f t="shared" ref="O802" si="2960">O801/O800-1</f>
        <v>3.4389140271493535E-3</v>
      </c>
      <c r="P802" s="427">
        <f t="shared" ref="P802" si="2961">P801/P800-1</f>
        <v>3.5714285714285587E-3</v>
      </c>
      <c r="Q802" s="427">
        <f t="shared" ref="Q802" si="2962">Q801/Q800-1</f>
        <v>-1.972972972972975E-2</v>
      </c>
      <c r="R802" s="427">
        <f t="shared" ref="R802" si="2963">R801/R800-1</f>
        <v>1.3126934984520222E-2</v>
      </c>
      <c r="S802" s="427">
        <f t="shared" ref="S802" si="2964">S801/S800-1</f>
        <v>-1.3646209386281583E-2</v>
      </c>
      <c r="T802" s="427">
        <f t="shared" ref="T802" si="2965">T801/T800-1</f>
        <v>2.6666666666666616E-2</v>
      </c>
      <c r="U802" s="427">
        <f t="shared" ref="U802" si="2966">U801/U800-1</f>
        <v>-1.0000000000000009E-2</v>
      </c>
      <c r="V802" s="427">
        <f t="shared" ref="V802" si="2967">V801/V800-1</f>
        <v>-2.2614840989400031E-3</v>
      </c>
      <c r="W802" s="427">
        <f t="shared" ref="W802" si="2968">W801/W800-1</f>
        <v>2.1909722222222205E-2</v>
      </c>
      <c r="X802" s="427">
        <f t="shared" ref="X802" si="2969">X801/X800-1</f>
        <v>2.6923076923077716E-3</v>
      </c>
      <c r="Y802" s="427">
        <f t="shared" ref="Y802" si="2970">Y801/Y800-1</f>
        <v>-2.2815533980582559E-2</v>
      </c>
      <c r="Z802" s="427">
        <f t="shared" ref="Z802" si="2971">Z801/Z800-1</f>
        <v>1.549828178694157E-2</v>
      </c>
      <c r="AA802" s="427">
        <f t="shared" ref="AA802" si="2972">AA801/AA800-1</f>
        <v>2.5098039215687429E-3</v>
      </c>
      <c r="AB802" s="427">
        <f t="shared" ref="AB802" si="2973">AB801/AB800-1</f>
        <v>1.5165876777251119E-2</v>
      </c>
      <c r="AC802" s="427">
        <f t="shared" ref="AC802:AD802" si="2974">AC801/AC800-1</f>
        <v>-6.1993769470405358E-3</v>
      </c>
      <c r="AD802" s="427">
        <f t="shared" si="2974"/>
        <v>0</v>
      </c>
      <c r="AE802" s="427">
        <f t="shared" ref="AE802:BJ802" si="2975">AE801/AE800-1</f>
        <v>0</v>
      </c>
      <c r="AF802" s="427">
        <f t="shared" si="2975"/>
        <v>0</v>
      </c>
      <c r="AG802" s="427">
        <f t="shared" si="2975"/>
        <v>0</v>
      </c>
      <c r="AH802" s="427">
        <f t="shared" si="2975"/>
        <v>0</v>
      </c>
      <c r="AI802" s="427">
        <f t="shared" si="2975"/>
        <v>0</v>
      </c>
      <c r="AJ802" s="427">
        <f t="shared" si="2975"/>
        <v>0</v>
      </c>
      <c r="AK802" s="427">
        <f t="shared" si="2975"/>
        <v>0</v>
      </c>
      <c r="AL802" s="427">
        <f t="shared" si="2975"/>
        <v>0</v>
      </c>
      <c r="AM802" s="427">
        <f t="shared" si="2975"/>
        <v>0</v>
      </c>
      <c r="AN802" s="427">
        <f t="shared" si="2975"/>
        <v>0</v>
      </c>
      <c r="AO802" s="427">
        <f t="shared" si="2975"/>
        <v>0</v>
      </c>
      <c r="AP802" s="427">
        <f t="shared" si="2975"/>
        <v>0</v>
      </c>
      <c r="AQ802" s="427">
        <f t="shared" si="2975"/>
        <v>0</v>
      </c>
      <c r="AR802" s="427">
        <f t="shared" si="2975"/>
        <v>0</v>
      </c>
      <c r="AS802" s="427">
        <f t="shared" si="2975"/>
        <v>0</v>
      </c>
      <c r="AT802" s="427">
        <f t="shared" si="2975"/>
        <v>0</v>
      </c>
      <c r="AU802" s="427">
        <f t="shared" si="2975"/>
        <v>0</v>
      </c>
      <c r="AV802" s="427">
        <f t="shared" si="2975"/>
        <v>0</v>
      </c>
      <c r="AW802" s="427">
        <f t="shared" si="2975"/>
        <v>0</v>
      </c>
      <c r="AX802" s="427">
        <f t="shared" si="2975"/>
        <v>0</v>
      </c>
      <c r="AY802" s="427">
        <f t="shared" si="2975"/>
        <v>0</v>
      </c>
      <c r="AZ802" s="427">
        <f t="shared" si="2975"/>
        <v>0</v>
      </c>
      <c r="BA802" s="427">
        <f t="shared" si="2975"/>
        <v>0</v>
      </c>
      <c r="BB802" s="427">
        <f t="shared" si="2975"/>
        <v>0</v>
      </c>
      <c r="BC802" s="427">
        <f t="shared" si="2975"/>
        <v>0</v>
      </c>
      <c r="BD802" s="427">
        <f t="shared" si="2975"/>
        <v>0</v>
      </c>
      <c r="BE802" s="427">
        <f t="shared" si="2975"/>
        <v>0</v>
      </c>
      <c r="BF802" s="427">
        <f t="shared" si="2975"/>
        <v>0</v>
      </c>
      <c r="BG802" s="427">
        <f t="shared" si="2975"/>
        <v>0</v>
      </c>
      <c r="BH802" s="427">
        <f t="shared" si="2975"/>
        <v>0</v>
      </c>
      <c r="BI802" s="427">
        <f t="shared" si="2975"/>
        <v>0</v>
      </c>
      <c r="BJ802" s="427">
        <f t="shared" si="2975"/>
        <v>0</v>
      </c>
    </row>
    <row r="803" spans="1:62" s="5" customFormat="1" ht="14.5" customHeight="1" x14ac:dyDescent="0.35">
      <c r="A803" s="5" t="s">
        <v>80</v>
      </c>
      <c r="B803" s="462" t="s">
        <v>710</v>
      </c>
      <c r="C803" s="317"/>
      <c r="D803" s="318"/>
      <c r="E803" s="427"/>
      <c r="F803" s="427"/>
      <c r="G803" s="427"/>
      <c r="H803" s="427"/>
      <c r="I803" s="427"/>
      <c r="J803" s="427"/>
      <c r="K803" s="427"/>
      <c r="L803" s="427"/>
      <c r="M803" s="427"/>
      <c r="N803" s="427"/>
      <c r="O803" s="427"/>
      <c r="P803" s="427"/>
      <c r="Q803" s="427"/>
      <c r="R803" s="427"/>
      <c r="S803" s="427"/>
      <c r="T803" s="427"/>
      <c r="U803" s="427"/>
      <c r="V803" s="427"/>
      <c r="W803" s="427"/>
      <c r="X803" s="427"/>
      <c r="Y803" s="427"/>
      <c r="Z803" s="427"/>
      <c r="AA803" s="427"/>
      <c r="AB803" s="427"/>
      <c r="AC803" s="110"/>
      <c r="AD803" s="614">
        <f t="shared" ref="AD803:BJ803" si="2976">AD250</f>
        <v>5.0000000000000001E-3</v>
      </c>
      <c r="AE803" s="614">
        <f t="shared" si="2976"/>
        <v>5.0000000000000001E-3</v>
      </c>
      <c r="AF803" s="614">
        <f t="shared" si="2976"/>
        <v>5.0000000000000001E-3</v>
      </c>
      <c r="AG803" s="614">
        <f t="shared" si="2976"/>
        <v>5.0000000000000001E-3</v>
      </c>
      <c r="AH803" s="614">
        <f t="shared" si="2976"/>
        <v>5.0000000000000001E-3</v>
      </c>
      <c r="AI803" s="614">
        <f t="shared" si="2976"/>
        <v>5.0000000000000001E-3</v>
      </c>
      <c r="AJ803" s="614">
        <f t="shared" si="2976"/>
        <v>5.0000000000000001E-3</v>
      </c>
      <c r="AK803" s="614">
        <f t="shared" si="2976"/>
        <v>5.0000000000000001E-3</v>
      </c>
      <c r="AL803" s="614">
        <f t="shared" si="2976"/>
        <v>5.0000000000000001E-3</v>
      </c>
      <c r="AM803" s="614">
        <f t="shared" si="2976"/>
        <v>5.0000000000000001E-3</v>
      </c>
      <c r="AN803" s="614">
        <f t="shared" si="2976"/>
        <v>5.0000000000000001E-3</v>
      </c>
      <c r="AO803" s="614">
        <f t="shared" si="2976"/>
        <v>5.0000000000000001E-3</v>
      </c>
      <c r="AP803" s="614">
        <f>AP250</f>
        <v>5.0000000000000001E-3</v>
      </c>
      <c r="AQ803" s="614">
        <f>AQ250</f>
        <v>5.0000000000000001E-3</v>
      </c>
      <c r="AR803" s="614">
        <f t="shared" si="2976"/>
        <v>5.0000000000000001E-3</v>
      </c>
      <c r="AS803" s="614">
        <f t="shared" si="2976"/>
        <v>5.0000000000000001E-3</v>
      </c>
      <c r="AT803" s="614">
        <f t="shared" si="2976"/>
        <v>5.0000000000000001E-3</v>
      </c>
      <c r="AU803" s="614">
        <f t="shared" si="2976"/>
        <v>5.0000000000000001E-3</v>
      </c>
      <c r="AV803" s="614">
        <f t="shared" si="2976"/>
        <v>5.0000000000000001E-3</v>
      </c>
      <c r="AW803" s="614">
        <f t="shared" si="2976"/>
        <v>5.0000000000000001E-3</v>
      </c>
      <c r="AX803" s="614">
        <f t="shared" si="2976"/>
        <v>5.0000000000000001E-3</v>
      </c>
      <c r="AY803" s="614">
        <f t="shared" si="2976"/>
        <v>5.0000000000000001E-3</v>
      </c>
      <c r="AZ803" s="614">
        <f t="shared" si="2976"/>
        <v>5.0000000000000001E-3</v>
      </c>
      <c r="BA803" s="614">
        <f t="shared" si="2976"/>
        <v>5.0000000000000001E-3</v>
      </c>
      <c r="BB803" s="614">
        <f t="shared" si="2976"/>
        <v>5.0000000000000001E-3</v>
      </c>
      <c r="BC803" s="614">
        <f t="shared" si="2976"/>
        <v>5.0000000000000001E-3</v>
      </c>
      <c r="BD803" s="614">
        <f t="shared" si="2976"/>
        <v>5.0000000000000001E-3</v>
      </c>
      <c r="BE803" s="614">
        <f t="shared" si="2976"/>
        <v>5.0000000000000001E-3</v>
      </c>
      <c r="BF803" s="614">
        <f t="shared" si="2976"/>
        <v>5.0000000000000001E-3</v>
      </c>
      <c r="BG803" s="614">
        <f t="shared" si="2976"/>
        <v>5.0000000000000001E-3</v>
      </c>
      <c r="BH803" s="614">
        <f t="shared" si="2976"/>
        <v>5.0000000000000001E-3</v>
      </c>
      <c r="BI803" s="614">
        <f t="shared" si="2976"/>
        <v>5.0000000000000001E-3</v>
      </c>
      <c r="BJ803" s="614">
        <f t="shared" si="2976"/>
        <v>5.0000000000000001E-3</v>
      </c>
    </row>
    <row r="804" spans="1:62" s="5" customFormat="1" ht="14.5" customHeight="1" x14ac:dyDescent="0.35">
      <c r="B804" s="464"/>
      <c r="C804" s="317"/>
      <c r="D804" s="318"/>
      <c r="E804" s="427"/>
      <c r="F804" s="427"/>
      <c r="G804" s="427"/>
      <c r="H804" s="427"/>
      <c r="I804" s="427"/>
      <c r="J804" s="427"/>
      <c r="K804" s="427"/>
      <c r="L804" s="427"/>
      <c r="M804" s="427"/>
      <c r="N804" s="427"/>
      <c r="O804" s="427"/>
      <c r="P804" s="427"/>
      <c r="Q804" s="427"/>
      <c r="R804" s="427"/>
      <c r="S804" s="427"/>
      <c r="T804" s="427"/>
      <c r="U804" s="427"/>
      <c r="V804" s="427"/>
      <c r="W804" s="427"/>
      <c r="X804" s="427"/>
      <c r="Y804" s="427"/>
      <c r="Z804" s="427"/>
      <c r="AA804" s="427"/>
      <c r="AB804" s="427"/>
      <c r="AC804" s="110"/>
      <c r="AD804" s="110"/>
    </row>
    <row r="805" spans="1:62" s="5" customFormat="1" ht="14.5" customHeight="1" x14ac:dyDescent="0.35">
      <c r="A805" s="5" t="s">
        <v>400</v>
      </c>
      <c r="B805" s="69" t="s">
        <v>399</v>
      </c>
      <c r="C805" s="317"/>
      <c r="D805" s="318"/>
      <c r="E805" s="451">
        <f t="shared" ref="E805:AC805" si="2977">(E807*E754)/1000</f>
        <v>27020</v>
      </c>
      <c r="F805" s="451">
        <f t="shared" si="2977"/>
        <v>29575</v>
      </c>
      <c r="G805" s="451">
        <f t="shared" si="2977"/>
        <v>24860</v>
      </c>
      <c r="H805" s="451">
        <f t="shared" si="2977"/>
        <v>19251</v>
      </c>
      <c r="I805" s="451">
        <f t="shared" si="2977"/>
        <v>2876</v>
      </c>
      <c r="J805" s="451">
        <f t="shared" si="2977"/>
        <v>12935</v>
      </c>
      <c r="K805" s="451">
        <f t="shared" si="2977"/>
        <v>12855</v>
      </c>
      <c r="L805" s="451">
        <f t="shared" si="2977"/>
        <v>15168</v>
      </c>
      <c r="M805" s="451">
        <f t="shared" si="2977"/>
        <v>14208</v>
      </c>
      <c r="N805" s="451">
        <f t="shared" si="2977"/>
        <v>15840</v>
      </c>
      <c r="O805" s="451">
        <f t="shared" si="2977"/>
        <v>22770</v>
      </c>
      <c r="P805" s="451">
        <f t="shared" si="2977"/>
        <v>26400</v>
      </c>
      <c r="Q805" s="451">
        <f t="shared" si="2977"/>
        <v>26862</v>
      </c>
      <c r="R805" s="451">
        <f t="shared" si="2977"/>
        <v>26912</v>
      </c>
      <c r="S805" s="451">
        <f t="shared" si="2977"/>
        <v>28640</v>
      </c>
      <c r="T805" s="451">
        <f t="shared" si="2977"/>
        <v>28799</v>
      </c>
      <c r="U805" s="451">
        <f t="shared" si="2977"/>
        <v>25680</v>
      </c>
      <c r="V805" s="451">
        <f t="shared" si="2977"/>
        <v>30856</v>
      </c>
      <c r="W805" s="451">
        <f t="shared" si="2977"/>
        <v>12870</v>
      </c>
      <c r="X805" s="451">
        <f t="shared" si="2977"/>
        <v>20376</v>
      </c>
      <c r="Y805" s="451">
        <f t="shared" si="2977"/>
        <v>20447</v>
      </c>
      <c r="Z805" s="451">
        <f t="shared" si="2977"/>
        <v>29203</v>
      </c>
      <c r="AA805" s="451">
        <f t="shared" si="2977"/>
        <v>25872</v>
      </c>
      <c r="AB805" s="451">
        <f t="shared" si="2977"/>
        <v>19360</v>
      </c>
      <c r="AC805" s="451">
        <f t="shared" si="2977"/>
        <v>28842</v>
      </c>
      <c r="AD805" s="451">
        <f t="shared" ref="AD805:BJ805" si="2978">(AD806*AD754)/1000</f>
        <v>18904.049999999996</v>
      </c>
      <c r="AE805" s="451">
        <f t="shared" si="2978"/>
        <v>28497.855374999992</v>
      </c>
      <c r="AF805" s="451">
        <f t="shared" si="2978"/>
        <v>28640.344651874988</v>
      </c>
      <c r="AG805" s="451">
        <f t="shared" si="2978"/>
        <v>28783.546375134363</v>
      </c>
      <c r="AH805" s="451">
        <f t="shared" si="2978"/>
        <v>28927.46410701003</v>
      </c>
      <c r="AI805" s="451">
        <f t="shared" si="2978"/>
        <v>29072.10142754508</v>
      </c>
      <c r="AJ805" s="451">
        <f t="shared" si="2978"/>
        <v>29217.4619346828</v>
      </c>
      <c r="AK805" s="451">
        <f t="shared" si="2978"/>
        <v>29363.549244356214</v>
      </c>
      <c r="AL805" s="451">
        <f t="shared" si="2978"/>
        <v>29510.366990577993</v>
      </c>
      <c r="AM805" s="451">
        <f t="shared" si="2978"/>
        <v>29657.918825530876</v>
      </c>
      <c r="AN805" s="451">
        <f t="shared" si="2978"/>
        <v>29806.208419658531</v>
      </c>
      <c r="AO805" s="451">
        <f t="shared" si="2978"/>
        <v>29955.239461756821</v>
      </c>
      <c r="AP805" s="451">
        <f t="shared" si="2978"/>
        <v>30105.015659065601</v>
      </c>
      <c r="AQ805" s="451">
        <f>(AQ806*AQ754)/1000</f>
        <v>30255.540737360927</v>
      </c>
      <c r="AR805" s="451">
        <f t="shared" si="2978"/>
        <v>30406.818441047733</v>
      </c>
      <c r="AS805" s="451">
        <f t="shared" si="2978"/>
        <v>30558.852533252964</v>
      </c>
      <c r="AT805" s="451">
        <f t="shared" si="2978"/>
        <v>30711.646795919223</v>
      </c>
      <c r="AU805" s="451">
        <f t="shared" si="2978"/>
        <v>30865.205029898814</v>
      </c>
      <c r="AV805" s="451">
        <f t="shared" si="2978"/>
        <v>31019.531055048308</v>
      </c>
      <c r="AW805" s="451">
        <f t="shared" si="2978"/>
        <v>31174.628710323545</v>
      </c>
      <c r="AX805" s="451">
        <f t="shared" si="2978"/>
        <v>31330.501853875161</v>
      </c>
      <c r="AY805" s="451">
        <f t="shared" si="2978"/>
        <v>31487.154363144531</v>
      </c>
      <c r="AZ805" s="451">
        <f t="shared" si="2978"/>
        <v>31644.590134960254</v>
      </c>
      <c r="BA805" s="451">
        <f t="shared" si="2978"/>
        <v>31802.813085635051</v>
      </c>
      <c r="BB805" s="451">
        <f t="shared" si="2978"/>
        <v>31961.827151063222</v>
      </c>
      <c r="BC805" s="451">
        <f t="shared" si="2978"/>
        <v>32121.636286818535</v>
      </c>
      <c r="BD805" s="451">
        <f t="shared" si="2978"/>
        <v>32282.244468252626</v>
      </c>
      <c r="BE805" s="451">
        <f t="shared" si="2978"/>
        <v>32443.655690593885</v>
      </c>
      <c r="BF805" s="451">
        <f t="shared" si="2978"/>
        <v>32605.87396904685</v>
      </c>
      <c r="BG805" s="451">
        <f t="shared" si="2978"/>
        <v>32768.903338892087</v>
      </c>
      <c r="BH805" s="451">
        <f t="shared" si="2978"/>
        <v>32932.747855586545</v>
      </c>
      <c r="BI805" s="451">
        <f t="shared" si="2978"/>
        <v>33097.411594864468</v>
      </c>
      <c r="BJ805" s="451">
        <f t="shared" si="2978"/>
        <v>33262.89865283879</v>
      </c>
    </row>
    <row r="806" spans="1:62" s="5" customFormat="1" ht="14.5" customHeight="1" x14ac:dyDescent="0.35">
      <c r="A806" s="256" t="s">
        <v>82</v>
      </c>
      <c r="B806" s="69" t="s">
        <v>398</v>
      </c>
      <c r="C806" s="317"/>
      <c r="D806" s="318"/>
      <c r="E806" s="426">
        <f t="shared" ref="E806:AC806" si="2979">E805*1000/E754</f>
        <v>772</v>
      </c>
      <c r="F806" s="426">
        <f t="shared" si="2979"/>
        <v>845</v>
      </c>
      <c r="G806" s="426">
        <f t="shared" si="2979"/>
        <v>1130</v>
      </c>
      <c r="H806" s="426">
        <f t="shared" si="2979"/>
        <v>837</v>
      </c>
      <c r="I806" s="426">
        <f t="shared" si="2979"/>
        <v>1438</v>
      </c>
      <c r="J806" s="426">
        <f t="shared" si="2979"/>
        <v>995</v>
      </c>
      <c r="K806" s="426">
        <f t="shared" si="2979"/>
        <v>857</v>
      </c>
      <c r="L806" s="426">
        <f t="shared" si="2979"/>
        <v>948</v>
      </c>
      <c r="M806" s="426">
        <f t="shared" si="2979"/>
        <v>888</v>
      </c>
      <c r="N806" s="426">
        <f t="shared" si="2979"/>
        <v>880</v>
      </c>
      <c r="O806" s="426">
        <f t="shared" si="2979"/>
        <v>759</v>
      </c>
      <c r="P806" s="426">
        <f t="shared" si="2979"/>
        <v>800</v>
      </c>
      <c r="Q806" s="426">
        <f t="shared" si="2979"/>
        <v>814</v>
      </c>
      <c r="R806" s="426">
        <f t="shared" si="2979"/>
        <v>928</v>
      </c>
      <c r="S806" s="426">
        <f t="shared" si="2979"/>
        <v>716</v>
      </c>
      <c r="T806" s="426">
        <f t="shared" si="2979"/>
        <v>929</v>
      </c>
      <c r="U806" s="426">
        <f t="shared" si="2979"/>
        <v>856</v>
      </c>
      <c r="V806" s="426">
        <f t="shared" si="2979"/>
        <v>1102</v>
      </c>
      <c r="W806" s="426">
        <f t="shared" si="2979"/>
        <v>858</v>
      </c>
      <c r="X806" s="426">
        <f t="shared" si="2979"/>
        <v>849</v>
      </c>
      <c r="Y806" s="426">
        <f t="shared" si="2979"/>
        <v>889</v>
      </c>
      <c r="Z806" s="426">
        <f t="shared" si="2979"/>
        <v>1007</v>
      </c>
      <c r="AA806" s="426">
        <f t="shared" si="2979"/>
        <v>1176</v>
      </c>
      <c r="AB806" s="426">
        <f t="shared" si="2979"/>
        <v>968</v>
      </c>
      <c r="AC806" s="426">
        <f t="shared" si="2979"/>
        <v>1254</v>
      </c>
      <c r="AD806" s="613">
        <f>AC806*(1+AD809)</f>
        <v>1260.2699999999998</v>
      </c>
      <c r="AE806" s="613">
        <f t="shared" ref="AE806:BJ806" si="2980">AD806*(1+AE809)</f>
        <v>1266.5713499999997</v>
      </c>
      <c r="AF806" s="613">
        <f t="shared" si="2980"/>
        <v>1272.9042067499995</v>
      </c>
      <c r="AG806" s="613">
        <f t="shared" si="2980"/>
        <v>1279.2687277837495</v>
      </c>
      <c r="AH806" s="613">
        <f t="shared" si="2980"/>
        <v>1285.665071422668</v>
      </c>
      <c r="AI806" s="613">
        <f t="shared" si="2980"/>
        <v>1292.0933967797812</v>
      </c>
      <c r="AJ806" s="613">
        <f t="shared" si="2980"/>
        <v>1298.5538637636801</v>
      </c>
      <c r="AK806" s="613">
        <f t="shared" si="2980"/>
        <v>1305.0466330824984</v>
      </c>
      <c r="AL806" s="613">
        <f t="shared" si="2980"/>
        <v>1311.5718662479107</v>
      </c>
      <c r="AM806" s="613">
        <f t="shared" si="2980"/>
        <v>1318.1297255791501</v>
      </c>
      <c r="AN806" s="613">
        <f t="shared" si="2980"/>
        <v>1324.7203742070458</v>
      </c>
      <c r="AO806" s="613">
        <f t="shared" si="2980"/>
        <v>1331.3439760780809</v>
      </c>
      <c r="AP806" s="613">
        <f t="shared" si="2980"/>
        <v>1338.0006959584712</v>
      </c>
      <c r="AQ806" s="613">
        <f>AP806*(1+AQ809)</f>
        <v>1344.6906994382634</v>
      </c>
      <c r="AR806" s="613">
        <f t="shared" si="2980"/>
        <v>1351.4141529354547</v>
      </c>
      <c r="AS806" s="613">
        <f t="shared" si="2980"/>
        <v>1358.1712237001318</v>
      </c>
      <c r="AT806" s="613">
        <f t="shared" si="2980"/>
        <v>1364.9620798186322</v>
      </c>
      <c r="AU806" s="613">
        <f t="shared" si="2980"/>
        <v>1371.7868902177252</v>
      </c>
      <c r="AV806" s="613">
        <f t="shared" si="2980"/>
        <v>1378.6458246688137</v>
      </c>
      <c r="AW806" s="613">
        <f t="shared" si="2980"/>
        <v>1385.5390537921576</v>
      </c>
      <c r="AX806" s="613">
        <f t="shared" si="2980"/>
        <v>1392.4667490611182</v>
      </c>
      <c r="AY806" s="613">
        <f t="shared" si="2980"/>
        <v>1399.4290828064236</v>
      </c>
      <c r="AZ806" s="613">
        <f t="shared" si="2980"/>
        <v>1406.4262282204556</v>
      </c>
      <c r="BA806" s="613">
        <f t="shared" si="2980"/>
        <v>1413.4583593615578</v>
      </c>
      <c r="BB806" s="613">
        <f t="shared" si="2980"/>
        <v>1420.5256511583655</v>
      </c>
      <c r="BC806" s="613">
        <f t="shared" si="2980"/>
        <v>1427.6282794141571</v>
      </c>
      <c r="BD806" s="613">
        <f t="shared" si="2980"/>
        <v>1434.7664208112278</v>
      </c>
      <c r="BE806" s="613">
        <f t="shared" si="2980"/>
        <v>1441.9402529152837</v>
      </c>
      <c r="BF806" s="613">
        <f t="shared" si="2980"/>
        <v>1449.1499541798601</v>
      </c>
      <c r="BG806" s="613">
        <f t="shared" si="2980"/>
        <v>1456.3957039507593</v>
      </c>
      <c r="BH806" s="613">
        <f t="shared" si="2980"/>
        <v>1463.677682470513</v>
      </c>
      <c r="BI806" s="613">
        <f t="shared" si="2980"/>
        <v>1470.9960708828653</v>
      </c>
      <c r="BJ806" s="613">
        <f t="shared" si="2980"/>
        <v>1478.3510512372795</v>
      </c>
    </row>
    <row r="807" spans="1:62" s="5" customFormat="1" ht="14.5" customHeight="1" x14ac:dyDescent="0.35">
      <c r="A807" s="256" t="s">
        <v>82</v>
      </c>
      <c r="B807" s="461" t="s">
        <v>396</v>
      </c>
      <c r="C807" s="428"/>
      <c r="D807" s="428"/>
      <c r="E807" s="428">
        <f t="shared" ref="E807:AB807" si="2981">E875</f>
        <v>772</v>
      </c>
      <c r="F807" s="428">
        <f t="shared" si="2981"/>
        <v>845</v>
      </c>
      <c r="G807" s="428">
        <f t="shared" si="2981"/>
        <v>1130</v>
      </c>
      <c r="H807" s="428">
        <f t="shared" si="2981"/>
        <v>837</v>
      </c>
      <c r="I807" s="428">
        <f t="shared" si="2981"/>
        <v>1438</v>
      </c>
      <c r="J807" s="428">
        <f t="shared" si="2981"/>
        <v>995</v>
      </c>
      <c r="K807" s="428">
        <f t="shared" si="2981"/>
        <v>857</v>
      </c>
      <c r="L807" s="428">
        <f t="shared" si="2981"/>
        <v>948</v>
      </c>
      <c r="M807" s="428">
        <f t="shared" si="2981"/>
        <v>888</v>
      </c>
      <c r="N807" s="428">
        <f t="shared" si="2981"/>
        <v>880</v>
      </c>
      <c r="O807" s="428">
        <f t="shared" si="2981"/>
        <v>759</v>
      </c>
      <c r="P807" s="428">
        <f t="shared" si="2981"/>
        <v>800</v>
      </c>
      <c r="Q807" s="428">
        <f t="shared" si="2981"/>
        <v>814</v>
      </c>
      <c r="R807" s="428">
        <f t="shared" si="2981"/>
        <v>928</v>
      </c>
      <c r="S807" s="428">
        <f t="shared" si="2981"/>
        <v>716</v>
      </c>
      <c r="T807" s="428">
        <f t="shared" si="2981"/>
        <v>929</v>
      </c>
      <c r="U807" s="428">
        <f t="shared" si="2981"/>
        <v>856</v>
      </c>
      <c r="V807" s="428">
        <f t="shared" si="2981"/>
        <v>1102</v>
      </c>
      <c r="W807" s="428">
        <f t="shared" si="2981"/>
        <v>858</v>
      </c>
      <c r="X807" s="428">
        <f t="shared" si="2981"/>
        <v>849</v>
      </c>
      <c r="Y807" s="428">
        <f t="shared" si="2981"/>
        <v>889</v>
      </c>
      <c r="Z807" s="428">
        <f t="shared" si="2981"/>
        <v>1007</v>
      </c>
      <c r="AA807" s="428">
        <f t="shared" si="2981"/>
        <v>1176</v>
      </c>
      <c r="AB807" s="428">
        <f t="shared" si="2981"/>
        <v>968</v>
      </c>
      <c r="AC807" s="428">
        <f t="shared" ref="AC807" si="2982">AC875</f>
        <v>1254</v>
      </c>
      <c r="AD807" s="613">
        <f>AD806</f>
        <v>1260.2699999999998</v>
      </c>
      <c r="AE807" s="613">
        <f t="shared" ref="AE807:BJ807" si="2983">AE806</f>
        <v>1266.5713499999997</v>
      </c>
      <c r="AF807" s="613">
        <f t="shared" si="2983"/>
        <v>1272.9042067499995</v>
      </c>
      <c r="AG807" s="613">
        <f t="shared" si="2983"/>
        <v>1279.2687277837495</v>
      </c>
      <c r="AH807" s="613">
        <f t="shared" si="2983"/>
        <v>1285.665071422668</v>
      </c>
      <c r="AI807" s="613">
        <f t="shared" si="2983"/>
        <v>1292.0933967797812</v>
      </c>
      <c r="AJ807" s="613">
        <f t="shared" si="2983"/>
        <v>1298.5538637636801</v>
      </c>
      <c r="AK807" s="613">
        <f t="shared" si="2983"/>
        <v>1305.0466330824984</v>
      </c>
      <c r="AL807" s="613">
        <f t="shared" si="2983"/>
        <v>1311.5718662479107</v>
      </c>
      <c r="AM807" s="613">
        <f t="shared" si="2983"/>
        <v>1318.1297255791501</v>
      </c>
      <c r="AN807" s="613">
        <f t="shared" si="2983"/>
        <v>1324.7203742070458</v>
      </c>
      <c r="AO807" s="613">
        <f t="shared" si="2983"/>
        <v>1331.3439760780809</v>
      </c>
      <c r="AP807" s="613">
        <f t="shared" si="2983"/>
        <v>1338.0006959584712</v>
      </c>
      <c r="AQ807" s="613">
        <f t="shared" si="2983"/>
        <v>1344.6906994382634</v>
      </c>
      <c r="AR807" s="613">
        <f t="shared" si="2983"/>
        <v>1351.4141529354547</v>
      </c>
      <c r="AS807" s="613">
        <f t="shared" si="2983"/>
        <v>1358.1712237001318</v>
      </c>
      <c r="AT807" s="613">
        <f t="shared" si="2983"/>
        <v>1364.9620798186322</v>
      </c>
      <c r="AU807" s="613">
        <f t="shared" si="2983"/>
        <v>1371.7868902177252</v>
      </c>
      <c r="AV807" s="613">
        <f t="shared" si="2983"/>
        <v>1378.6458246688137</v>
      </c>
      <c r="AW807" s="613">
        <f t="shared" si="2983"/>
        <v>1385.5390537921576</v>
      </c>
      <c r="AX807" s="613">
        <f t="shared" si="2983"/>
        <v>1392.4667490611182</v>
      </c>
      <c r="AY807" s="613">
        <f t="shared" si="2983"/>
        <v>1399.4290828064236</v>
      </c>
      <c r="AZ807" s="613">
        <f t="shared" si="2983"/>
        <v>1406.4262282204556</v>
      </c>
      <c r="BA807" s="613">
        <f t="shared" si="2983"/>
        <v>1413.4583593615578</v>
      </c>
      <c r="BB807" s="613">
        <f t="shared" si="2983"/>
        <v>1420.5256511583655</v>
      </c>
      <c r="BC807" s="613">
        <f t="shared" si="2983"/>
        <v>1427.6282794141571</v>
      </c>
      <c r="BD807" s="613">
        <f t="shared" si="2983"/>
        <v>1434.7664208112278</v>
      </c>
      <c r="BE807" s="613">
        <f t="shared" si="2983"/>
        <v>1441.9402529152837</v>
      </c>
      <c r="BF807" s="613">
        <f t="shared" si="2983"/>
        <v>1449.1499541798601</v>
      </c>
      <c r="BG807" s="613">
        <f t="shared" si="2983"/>
        <v>1456.3957039507593</v>
      </c>
      <c r="BH807" s="613">
        <f t="shared" si="2983"/>
        <v>1463.677682470513</v>
      </c>
      <c r="BI807" s="613">
        <f t="shared" si="2983"/>
        <v>1470.9960708828653</v>
      </c>
      <c r="BJ807" s="613">
        <f t="shared" si="2983"/>
        <v>1478.3510512372795</v>
      </c>
    </row>
    <row r="808" spans="1:62" s="5" customFormat="1" ht="14.5" customHeight="1" x14ac:dyDescent="0.35">
      <c r="A808" s="256"/>
      <c r="B808" s="462" t="s">
        <v>406</v>
      </c>
      <c r="C808" s="428"/>
      <c r="D808" s="428"/>
      <c r="E808" s="427">
        <f t="shared" ref="E808:AA808" si="2984">E807/E806-1</f>
        <v>0</v>
      </c>
      <c r="F808" s="427">
        <f t="shared" si="2984"/>
        <v>0</v>
      </c>
      <c r="G808" s="427">
        <f t="shared" si="2984"/>
        <v>0</v>
      </c>
      <c r="H808" s="427">
        <f t="shared" si="2984"/>
        <v>0</v>
      </c>
      <c r="I808" s="427">
        <f t="shared" si="2984"/>
        <v>0</v>
      </c>
      <c r="J808" s="427">
        <f t="shared" si="2984"/>
        <v>0</v>
      </c>
      <c r="K808" s="427">
        <f t="shared" si="2984"/>
        <v>0</v>
      </c>
      <c r="L808" s="427">
        <f t="shared" si="2984"/>
        <v>0</v>
      </c>
      <c r="M808" s="427">
        <f t="shared" si="2984"/>
        <v>0</v>
      </c>
      <c r="N808" s="427">
        <f t="shared" si="2984"/>
        <v>0</v>
      </c>
      <c r="O808" s="427">
        <f t="shared" si="2984"/>
        <v>0</v>
      </c>
      <c r="P808" s="427">
        <f t="shared" si="2984"/>
        <v>0</v>
      </c>
      <c r="Q808" s="427">
        <f t="shared" si="2984"/>
        <v>0</v>
      </c>
      <c r="R808" s="427">
        <f t="shared" si="2984"/>
        <v>0</v>
      </c>
      <c r="S808" s="427">
        <f t="shared" si="2984"/>
        <v>0</v>
      </c>
      <c r="T808" s="427">
        <f t="shared" si="2984"/>
        <v>0</v>
      </c>
      <c r="U808" s="427">
        <f t="shared" si="2984"/>
        <v>0</v>
      </c>
      <c r="V808" s="427">
        <f t="shared" si="2984"/>
        <v>0</v>
      </c>
      <c r="W808" s="427">
        <f t="shared" si="2984"/>
        <v>0</v>
      </c>
      <c r="X808" s="427">
        <f t="shared" si="2984"/>
        <v>0</v>
      </c>
      <c r="Y808" s="427">
        <f t="shared" si="2984"/>
        <v>0</v>
      </c>
      <c r="Z808" s="427">
        <f t="shared" si="2984"/>
        <v>0</v>
      </c>
      <c r="AA808" s="427">
        <f t="shared" si="2984"/>
        <v>0</v>
      </c>
      <c r="AB808" s="427">
        <f>AB807/AB806-1</f>
        <v>0</v>
      </c>
      <c r="AC808" s="427">
        <f>AC807/AC806-1</f>
        <v>0</v>
      </c>
      <c r="AD808" s="427">
        <f t="shared" ref="AD808:BJ808" si="2985">AD807/AD806-1</f>
        <v>0</v>
      </c>
      <c r="AE808" s="427">
        <f t="shared" si="2985"/>
        <v>0</v>
      </c>
      <c r="AF808" s="427">
        <f t="shared" si="2985"/>
        <v>0</v>
      </c>
      <c r="AG808" s="427">
        <f t="shared" si="2985"/>
        <v>0</v>
      </c>
      <c r="AH808" s="427">
        <f t="shared" si="2985"/>
        <v>0</v>
      </c>
      <c r="AI808" s="427">
        <f t="shared" si="2985"/>
        <v>0</v>
      </c>
      <c r="AJ808" s="427">
        <f t="shared" si="2985"/>
        <v>0</v>
      </c>
      <c r="AK808" s="427">
        <f t="shared" si="2985"/>
        <v>0</v>
      </c>
      <c r="AL808" s="427">
        <f t="shared" si="2985"/>
        <v>0</v>
      </c>
      <c r="AM808" s="427">
        <f t="shared" si="2985"/>
        <v>0</v>
      </c>
      <c r="AN808" s="427">
        <f t="shared" si="2985"/>
        <v>0</v>
      </c>
      <c r="AO808" s="427">
        <f t="shared" si="2985"/>
        <v>0</v>
      </c>
      <c r="AP808" s="427">
        <f t="shared" si="2985"/>
        <v>0</v>
      </c>
      <c r="AQ808" s="427">
        <f t="shared" si="2985"/>
        <v>0</v>
      </c>
      <c r="AR808" s="427">
        <f t="shared" si="2985"/>
        <v>0</v>
      </c>
      <c r="AS808" s="427">
        <f t="shared" si="2985"/>
        <v>0</v>
      </c>
      <c r="AT808" s="427">
        <f t="shared" si="2985"/>
        <v>0</v>
      </c>
      <c r="AU808" s="427">
        <f t="shared" si="2985"/>
        <v>0</v>
      </c>
      <c r="AV808" s="427">
        <f t="shared" si="2985"/>
        <v>0</v>
      </c>
      <c r="AW808" s="427">
        <f t="shared" si="2985"/>
        <v>0</v>
      </c>
      <c r="AX808" s="427">
        <f t="shared" si="2985"/>
        <v>0</v>
      </c>
      <c r="AY808" s="427">
        <f t="shared" si="2985"/>
        <v>0</v>
      </c>
      <c r="AZ808" s="427">
        <f t="shared" si="2985"/>
        <v>0</v>
      </c>
      <c r="BA808" s="427">
        <f t="shared" si="2985"/>
        <v>0</v>
      </c>
      <c r="BB808" s="427">
        <f t="shared" si="2985"/>
        <v>0</v>
      </c>
      <c r="BC808" s="427">
        <f t="shared" si="2985"/>
        <v>0</v>
      </c>
      <c r="BD808" s="427">
        <f t="shared" si="2985"/>
        <v>0</v>
      </c>
      <c r="BE808" s="427">
        <f t="shared" si="2985"/>
        <v>0</v>
      </c>
      <c r="BF808" s="427">
        <f t="shared" si="2985"/>
        <v>0</v>
      </c>
      <c r="BG808" s="427">
        <f t="shared" si="2985"/>
        <v>0</v>
      </c>
      <c r="BH808" s="427">
        <f t="shared" si="2985"/>
        <v>0</v>
      </c>
      <c r="BI808" s="427">
        <f t="shared" si="2985"/>
        <v>0</v>
      </c>
      <c r="BJ808" s="427">
        <f t="shared" si="2985"/>
        <v>0</v>
      </c>
    </row>
    <row r="809" spans="1:62" s="5" customFormat="1" ht="14.5" customHeight="1" x14ac:dyDescent="0.35">
      <c r="A809" s="256"/>
      <c r="B809" s="462" t="s">
        <v>710</v>
      </c>
      <c r="C809" s="428"/>
      <c r="D809" s="428"/>
      <c r="E809" s="428"/>
      <c r="F809" s="428"/>
      <c r="G809" s="428"/>
      <c r="H809" s="428"/>
      <c r="I809" s="428"/>
      <c r="J809" s="428"/>
      <c r="K809" s="428"/>
      <c r="L809" s="428"/>
      <c r="M809" s="428"/>
      <c r="N809" s="428"/>
      <c r="O809" s="428"/>
      <c r="P809" s="428"/>
      <c r="Q809" s="428"/>
      <c r="R809" s="428"/>
      <c r="S809" s="428"/>
      <c r="T809" s="428"/>
      <c r="U809" s="428"/>
      <c r="V809" s="428"/>
      <c r="W809" s="428"/>
      <c r="X809" s="428"/>
      <c r="Y809" s="428"/>
      <c r="Z809" s="428"/>
      <c r="AA809" s="428"/>
      <c r="AB809" s="428"/>
      <c r="AC809" s="110"/>
      <c r="AD809" s="596">
        <f t="shared" ref="AD809:BJ809" si="2986">AD250</f>
        <v>5.0000000000000001E-3</v>
      </c>
      <c r="AE809" s="596">
        <f t="shared" si="2986"/>
        <v>5.0000000000000001E-3</v>
      </c>
      <c r="AF809" s="596">
        <f t="shared" si="2986"/>
        <v>5.0000000000000001E-3</v>
      </c>
      <c r="AG809" s="596">
        <f t="shared" si="2986"/>
        <v>5.0000000000000001E-3</v>
      </c>
      <c r="AH809" s="596">
        <f t="shared" si="2986"/>
        <v>5.0000000000000001E-3</v>
      </c>
      <c r="AI809" s="596">
        <f t="shared" si="2986"/>
        <v>5.0000000000000001E-3</v>
      </c>
      <c r="AJ809" s="596">
        <f t="shared" si="2986"/>
        <v>5.0000000000000001E-3</v>
      </c>
      <c r="AK809" s="596">
        <f t="shared" si="2986"/>
        <v>5.0000000000000001E-3</v>
      </c>
      <c r="AL809" s="596">
        <f t="shared" si="2986"/>
        <v>5.0000000000000001E-3</v>
      </c>
      <c r="AM809" s="596">
        <f t="shared" si="2986"/>
        <v>5.0000000000000001E-3</v>
      </c>
      <c r="AN809" s="596">
        <f t="shared" si="2986"/>
        <v>5.0000000000000001E-3</v>
      </c>
      <c r="AO809" s="596">
        <f t="shared" si="2986"/>
        <v>5.0000000000000001E-3</v>
      </c>
      <c r="AP809" s="596">
        <f t="shared" si="2986"/>
        <v>5.0000000000000001E-3</v>
      </c>
      <c r="AQ809" s="596">
        <f t="shared" si="2986"/>
        <v>5.0000000000000001E-3</v>
      </c>
      <c r="AR809" s="596">
        <f t="shared" si="2986"/>
        <v>5.0000000000000001E-3</v>
      </c>
      <c r="AS809" s="596">
        <f t="shared" si="2986"/>
        <v>5.0000000000000001E-3</v>
      </c>
      <c r="AT809" s="596">
        <f t="shared" si="2986"/>
        <v>5.0000000000000001E-3</v>
      </c>
      <c r="AU809" s="596">
        <f t="shared" si="2986"/>
        <v>5.0000000000000001E-3</v>
      </c>
      <c r="AV809" s="596">
        <f t="shared" si="2986"/>
        <v>5.0000000000000001E-3</v>
      </c>
      <c r="AW809" s="596">
        <f t="shared" si="2986"/>
        <v>5.0000000000000001E-3</v>
      </c>
      <c r="AX809" s="596">
        <f t="shared" si="2986"/>
        <v>5.0000000000000001E-3</v>
      </c>
      <c r="AY809" s="596">
        <f t="shared" si="2986"/>
        <v>5.0000000000000001E-3</v>
      </c>
      <c r="AZ809" s="596">
        <f t="shared" si="2986"/>
        <v>5.0000000000000001E-3</v>
      </c>
      <c r="BA809" s="596">
        <f t="shared" si="2986"/>
        <v>5.0000000000000001E-3</v>
      </c>
      <c r="BB809" s="596">
        <f t="shared" si="2986"/>
        <v>5.0000000000000001E-3</v>
      </c>
      <c r="BC809" s="596">
        <f t="shared" si="2986"/>
        <v>5.0000000000000001E-3</v>
      </c>
      <c r="BD809" s="596">
        <f t="shared" si="2986"/>
        <v>5.0000000000000001E-3</v>
      </c>
      <c r="BE809" s="596">
        <f t="shared" si="2986"/>
        <v>5.0000000000000001E-3</v>
      </c>
      <c r="BF809" s="596">
        <f t="shared" si="2986"/>
        <v>5.0000000000000001E-3</v>
      </c>
      <c r="BG809" s="596">
        <f t="shared" si="2986"/>
        <v>5.0000000000000001E-3</v>
      </c>
      <c r="BH809" s="596">
        <f t="shared" si="2986"/>
        <v>5.0000000000000001E-3</v>
      </c>
      <c r="BI809" s="596">
        <f t="shared" si="2986"/>
        <v>5.0000000000000001E-3</v>
      </c>
      <c r="BJ809" s="596">
        <f t="shared" si="2986"/>
        <v>5.0000000000000001E-3</v>
      </c>
    </row>
    <row r="810" spans="1:62" s="5" customFormat="1" ht="14.5" customHeight="1" x14ac:dyDescent="0.35">
      <c r="B810" s="464"/>
      <c r="C810" s="317"/>
      <c r="D810" s="318"/>
      <c r="AC810" s="110"/>
      <c r="AD810" s="110"/>
      <c r="AE810" s="110"/>
      <c r="AF810" s="110"/>
      <c r="AG810" s="110"/>
      <c r="AH810" s="110"/>
      <c r="AI810" s="110"/>
      <c r="AJ810" s="110"/>
      <c r="AK810" s="110"/>
      <c r="AL810" s="110"/>
      <c r="AM810" s="110"/>
      <c r="AN810" s="110"/>
      <c r="AO810" s="110"/>
      <c r="AP810" s="110"/>
      <c r="AQ810" s="110"/>
      <c r="AR810" s="110"/>
      <c r="AS810" s="110"/>
      <c r="AT810" s="110"/>
      <c r="AU810" s="110"/>
      <c r="AV810" s="110"/>
      <c r="AW810" s="110"/>
      <c r="AX810" s="110"/>
      <c r="AY810" s="110"/>
      <c r="AZ810" s="110"/>
      <c r="BA810" s="110"/>
      <c r="BB810" s="110"/>
      <c r="BC810" s="110"/>
      <c r="BD810" s="110"/>
      <c r="BE810" s="110"/>
      <c r="BF810" s="110"/>
      <c r="BG810" s="110"/>
      <c r="BH810" s="110"/>
      <c r="BI810" s="110"/>
      <c r="BJ810" s="110"/>
    </row>
    <row r="811" spans="1:62" s="5" customFormat="1" ht="14.5" customHeight="1" x14ac:dyDescent="0.35">
      <c r="A811" s="5" t="s">
        <v>402</v>
      </c>
      <c r="B811" s="69" t="s">
        <v>397</v>
      </c>
      <c r="C811" s="317"/>
      <c r="D811" s="318"/>
      <c r="E811" s="451">
        <f t="shared" ref="E811:AB811" si="2987">E805+E791</f>
        <v>34720</v>
      </c>
      <c r="F811" s="451">
        <f t="shared" si="2987"/>
        <v>38475</v>
      </c>
      <c r="G811" s="451">
        <f t="shared" si="2987"/>
        <v>35060</v>
      </c>
      <c r="H811" s="451">
        <f t="shared" si="2987"/>
        <v>24551</v>
      </c>
      <c r="I811" s="451">
        <f t="shared" si="2987"/>
        <v>3776</v>
      </c>
      <c r="J811" s="451">
        <f t="shared" si="2987"/>
        <v>14135</v>
      </c>
      <c r="K811" s="451">
        <f t="shared" si="2987"/>
        <v>15855</v>
      </c>
      <c r="L811" s="451">
        <f t="shared" si="2987"/>
        <v>18368</v>
      </c>
      <c r="M811" s="451">
        <f t="shared" si="2987"/>
        <v>22408</v>
      </c>
      <c r="N811" s="451">
        <f t="shared" si="2987"/>
        <v>22840</v>
      </c>
      <c r="O811" s="451">
        <f t="shared" si="2987"/>
        <v>28470</v>
      </c>
      <c r="P811" s="451">
        <f t="shared" si="2987"/>
        <v>31200</v>
      </c>
      <c r="Q811" s="451">
        <f t="shared" si="2987"/>
        <v>29862</v>
      </c>
      <c r="R811" s="451">
        <f t="shared" si="2987"/>
        <v>30912</v>
      </c>
      <c r="S811" s="451">
        <f t="shared" si="2987"/>
        <v>34640</v>
      </c>
      <c r="T811" s="451">
        <f t="shared" si="2987"/>
        <v>34799</v>
      </c>
      <c r="U811" s="451">
        <f t="shared" si="2987"/>
        <v>30580</v>
      </c>
      <c r="V811" s="451">
        <f t="shared" si="2987"/>
        <v>37456</v>
      </c>
      <c r="W811" s="451">
        <f t="shared" si="2987"/>
        <v>17570</v>
      </c>
      <c r="X811" s="451">
        <f t="shared" si="2987"/>
        <v>23276</v>
      </c>
      <c r="Y811" s="451">
        <f t="shared" si="2987"/>
        <v>23347</v>
      </c>
      <c r="Z811" s="451">
        <f t="shared" si="2987"/>
        <v>32503</v>
      </c>
      <c r="AA811" s="451">
        <f t="shared" si="2987"/>
        <v>28272</v>
      </c>
      <c r="AB811" s="451">
        <f t="shared" si="2987"/>
        <v>21860</v>
      </c>
      <c r="AC811" s="451">
        <f>AC805+AC791</f>
        <v>33542</v>
      </c>
      <c r="AD811" s="451">
        <f>AD805+AD791</f>
        <v>23604.049999999996</v>
      </c>
      <c r="AE811" s="451">
        <f t="shared" ref="AE811:BJ811" si="2988">AE805+AE791</f>
        <v>33197.855374999992</v>
      </c>
      <c r="AF811" s="451">
        <f t="shared" si="2988"/>
        <v>33340.344651874984</v>
      </c>
      <c r="AG811" s="451">
        <f t="shared" si="2988"/>
        <v>33483.546375134363</v>
      </c>
      <c r="AH811" s="451">
        <f t="shared" si="2988"/>
        <v>33627.464107010033</v>
      </c>
      <c r="AI811" s="451">
        <f t="shared" si="2988"/>
        <v>33772.10142754508</v>
      </c>
      <c r="AJ811" s="451">
        <f t="shared" si="2988"/>
        <v>33917.461934682797</v>
      </c>
      <c r="AK811" s="451">
        <f t="shared" si="2988"/>
        <v>34063.549244356211</v>
      </c>
      <c r="AL811" s="451">
        <f t="shared" si="2988"/>
        <v>34210.366990577997</v>
      </c>
      <c r="AM811" s="451">
        <f t="shared" si="2988"/>
        <v>34357.918825530876</v>
      </c>
      <c r="AN811" s="451">
        <f t="shared" si="2988"/>
        <v>34506.208419658535</v>
      </c>
      <c r="AO811" s="451">
        <f t="shared" si="2988"/>
        <v>34655.239461756821</v>
      </c>
      <c r="AP811" s="451">
        <f t="shared" si="2988"/>
        <v>34805.015659065597</v>
      </c>
      <c r="AQ811" s="451">
        <f t="shared" si="2988"/>
        <v>34955.540737360927</v>
      </c>
      <c r="AR811" s="451">
        <f t="shared" si="2988"/>
        <v>35106.818441047733</v>
      </c>
      <c r="AS811" s="451">
        <f t="shared" si="2988"/>
        <v>35258.852533252968</v>
      </c>
      <c r="AT811" s="451">
        <f t="shared" si="2988"/>
        <v>35411.646795919223</v>
      </c>
      <c r="AU811" s="451">
        <f t="shared" si="2988"/>
        <v>35565.205029898818</v>
      </c>
      <c r="AV811" s="451">
        <f t="shared" si="2988"/>
        <v>35719.531055048312</v>
      </c>
      <c r="AW811" s="451">
        <f t="shared" si="2988"/>
        <v>35874.628710323545</v>
      </c>
      <c r="AX811" s="451">
        <f t="shared" si="2988"/>
        <v>36030.501853875161</v>
      </c>
      <c r="AY811" s="451">
        <f t="shared" si="2988"/>
        <v>36187.154363144531</v>
      </c>
      <c r="AZ811" s="451">
        <f t="shared" si="2988"/>
        <v>36344.59013496025</v>
      </c>
      <c r="BA811" s="451">
        <f t="shared" si="2988"/>
        <v>36502.813085635047</v>
      </c>
      <c r="BB811" s="451">
        <f t="shared" si="2988"/>
        <v>36661.827151063218</v>
      </c>
      <c r="BC811" s="451">
        <f t="shared" si="2988"/>
        <v>36821.636286818539</v>
      </c>
      <c r="BD811" s="451">
        <f t="shared" si="2988"/>
        <v>36982.244468252626</v>
      </c>
      <c r="BE811" s="451">
        <f t="shared" si="2988"/>
        <v>37143.655690593885</v>
      </c>
      <c r="BF811" s="451">
        <f t="shared" si="2988"/>
        <v>37305.87396904685</v>
      </c>
      <c r="BG811" s="451">
        <f t="shared" si="2988"/>
        <v>37468.903338892087</v>
      </c>
      <c r="BH811" s="451">
        <f t="shared" si="2988"/>
        <v>37632.747855586545</v>
      </c>
      <c r="BI811" s="451">
        <f t="shared" si="2988"/>
        <v>37797.411594864468</v>
      </c>
      <c r="BJ811" s="451">
        <f t="shared" si="2988"/>
        <v>37962.89865283879</v>
      </c>
    </row>
    <row r="812" spans="1:62" s="5" customFormat="1" ht="14.5" customHeight="1" x14ac:dyDescent="0.35">
      <c r="A812" s="5" t="s">
        <v>82</v>
      </c>
      <c r="B812" s="69" t="s">
        <v>401</v>
      </c>
      <c r="C812" s="317"/>
      <c r="D812" s="318"/>
      <c r="E812" s="429">
        <f t="shared" ref="E812:AB812" si="2989">E806+E793</f>
        <v>772</v>
      </c>
      <c r="F812" s="429">
        <f t="shared" si="2989"/>
        <v>845</v>
      </c>
      <c r="G812" s="429">
        <f t="shared" si="2989"/>
        <v>1130</v>
      </c>
      <c r="H812" s="429">
        <f t="shared" si="2989"/>
        <v>837</v>
      </c>
      <c r="I812" s="429">
        <f t="shared" si="2989"/>
        <v>1438</v>
      </c>
      <c r="J812" s="429">
        <f t="shared" si="2989"/>
        <v>995</v>
      </c>
      <c r="K812" s="429">
        <f t="shared" si="2989"/>
        <v>857</v>
      </c>
      <c r="L812" s="429">
        <f t="shared" si="2989"/>
        <v>948</v>
      </c>
      <c r="M812" s="429">
        <f t="shared" si="2989"/>
        <v>888</v>
      </c>
      <c r="N812" s="429">
        <f t="shared" si="2989"/>
        <v>1268.8888888888889</v>
      </c>
      <c r="O812" s="429">
        <f t="shared" si="2989"/>
        <v>962.57142857142856</v>
      </c>
      <c r="P812" s="429">
        <f t="shared" si="2989"/>
        <v>960</v>
      </c>
      <c r="Q812" s="429">
        <f t="shared" si="2989"/>
        <v>910.77419354838707</v>
      </c>
      <c r="R812" s="429">
        <f t="shared" si="2989"/>
        <v>1039.1111111111111</v>
      </c>
      <c r="S812" s="429">
        <f t="shared" si="2989"/>
        <v>873.8947368421052</v>
      </c>
      <c r="T812" s="429">
        <f t="shared" si="2989"/>
        <v>1129</v>
      </c>
      <c r="U812" s="429">
        <f t="shared" si="2989"/>
        <v>1019.3333333333334</v>
      </c>
      <c r="V812" s="429">
        <f t="shared" si="2989"/>
        <v>1355.8461538461538</v>
      </c>
      <c r="W812" s="429">
        <f t="shared" si="2989"/>
        <v>1105.3684210526317</v>
      </c>
      <c r="X812" s="429">
        <f t="shared" si="2989"/>
        <v>969.83333333333337</v>
      </c>
      <c r="Y812" s="429">
        <f t="shared" si="2989"/>
        <v>1020.8181818181818</v>
      </c>
      <c r="Z812" s="429">
        <f t="shared" si="2989"/>
        <v>1120.7931034482758</v>
      </c>
      <c r="AA812" s="429">
        <f t="shared" si="2989"/>
        <v>1285.090909090909</v>
      </c>
      <c r="AB812" s="429">
        <f t="shared" si="2989"/>
        <v>1087.047619047619</v>
      </c>
      <c r="AC812" s="429">
        <f>AC806+AC793</f>
        <v>1458.3478260869565</v>
      </c>
      <c r="AD812" s="429">
        <f>AD806+AD793</f>
        <v>1573.603333333333</v>
      </c>
      <c r="AE812" s="429">
        <f t="shared" ref="AE812:BJ812" si="2990">AE806+AE793</f>
        <v>1475.4602388888886</v>
      </c>
      <c r="AF812" s="429">
        <f t="shared" si="2990"/>
        <v>1481.7930956388884</v>
      </c>
      <c r="AG812" s="429">
        <f t="shared" si="2990"/>
        <v>1488.1576166726384</v>
      </c>
      <c r="AH812" s="429">
        <f t="shared" si="2990"/>
        <v>1494.5539603115569</v>
      </c>
      <c r="AI812" s="429">
        <f t="shared" si="2990"/>
        <v>1500.9822856686701</v>
      </c>
      <c r="AJ812" s="429">
        <f t="shared" si="2990"/>
        <v>1507.442752652569</v>
      </c>
      <c r="AK812" s="429">
        <f t="shared" si="2990"/>
        <v>1513.9355219713873</v>
      </c>
      <c r="AL812" s="429">
        <f t="shared" si="2990"/>
        <v>1520.4607551367997</v>
      </c>
      <c r="AM812" s="429">
        <f t="shared" si="2990"/>
        <v>1527.018614468039</v>
      </c>
      <c r="AN812" s="429">
        <f t="shared" si="2990"/>
        <v>1533.6092630959347</v>
      </c>
      <c r="AO812" s="429">
        <f t="shared" si="2990"/>
        <v>1540.2328649669698</v>
      </c>
      <c r="AP812" s="429">
        <f t="shared" si="2990"/>
        <v>1546.8895848473601</v>
      </c>
      <c r="AQ812" s="429">
        <f t="shared" si="2990"/>
        <v>1553.5795883271524</v>
      </c>
      <c r="AR812" s="429">
        <f t="shared" si="2990"/>
        <v>1560.3030418243436</v>
      </c>
      <c r="AS812" s="429">
        <f t="shared" si="2990"/>
        <v>1567.0601125890207</v>
      </c>
      <c r="AT812" s="429">
        <f t="shared" si="2990"/>
        <v>1573.8509687075211</v>
      </c>
      <c r="AU812" s="429">
        <f t="shared" si="2990"/>
        <v>1580.6757791066141</v>
      </c>
      <c r="AV812" s="429">
        <f t="shared" si="2990"/>
        <v>1587.5347135577026</v>
      </c>
      <c r="AW812" s="429">
        <f t="shared" si="2990"/>
        <v>1594.4279426810465</v>
      </c>
      <c r="AX812" s="429">
        <f t="shared" si="2990"/>
        <v>1601.3556379500071</v>
      </c>
      <c r="AY812" s="429">
        <f t="shared" si="2990"/>
        <v>1608.3179716953125</v>
      </c>
      <c r="AZ812" s="429">
        <f t="shared" si="2990"/>
        <v>1615.3151171093446</v>
      </c>
      <c r="BA812" s="429">
        <f t="shared" si="2990"/>
        <v>1622.3472482504467</v>
      </c>
      <c r="BB812" s="429">
        <f t="shared" si="2990"/>
        <v>1629.4145400472544</v>
      </c>
      <c r="BC812" s="429">
        <f t="shared" si="2990"/>
        <v>1636.517168303046</v>
      </c>
      <c r="BD812" s="429">
        <f t="shared" si="2990"/>
        <v>1643.6553097001167</v>
      </c>
      <c r="BE812" s="429">
        <f t="shared" si="2990"/>
        <v>1650.8291418041727</v>
      </c>
      <c r="BF812" s="429">
        <f t="shared" si="2990"/>
        <v>1658.038843068749</v>
      </c>
      <c r="BG812" s="429">
        <f t="shared" si="2990"/>
        <v>1665.2845928396482</v>
      </c>
      <c r="BH812" s="429">
        <f t="shared" si="2990"/>
        <v>1672.5665713594019</v>
      </c>
      <c r="BI812" s="429">
        <f t="shared" si="2990"/>
        <v>1679.8849597717542</v>
      </c>
      <c r="BJ812" s="429">
        <f t="shared" si="2990"/>
        <v>1687.2399401261684</v>
      </c>
    </row>
    <row r="813" spans="1:62" s="5" customFormat="1" ht="14.5" customHeight="1" x14ac:dyDescent="0.35">
      <c r="A813" s="5" t="s">
        <v>82</v>
      </c>
      <c r="B813" s="461" t="s">
        <v>403</v>
      </c>
      <c r="C813" s="593"/>
      <c r="D813" s="593"/>
      <c r="E813" s="430">
        <f>E876</f>
        <v>950</v>
      </c>
      <c r="F813" s="430">
        <f t="shared" ref="F813:AC813" si="2991">F876</f>
        <v>1119</v>
      </c>
      <c r="G813" s="430">
        <f t="shared" si="2991"/>
        <v>1507</v>
      </c>
      <c r="H813" s="430">
        <f t="shared" si="2991"/>
        <v>1044</v>
      </c>
      <c r="I813" s="430">
        <f t="shared" si="2991"/>
        <v>1751</v>
      </c>
      <c r="J813" s="430">
        <f t="shared" si="2991"/>
        <v>1265</v>
      </c>
      <c r="K813" s="430">
        <f t="shared" si="2991"/>
        <v>890</v>
      </c>
      <c r="L813" s="430">
        <f t="shared" si="2991"/>
        <v>1157</v>
      </c>
      <c r="M813" s="430">
        <f t="shared" si="2991"/>
        <v>1391</v>
      </c>
      <c r="N813" s="430">
        <f t="shared" si="2991"/>
        <v>1281</v>
      </c>
      <c r="O813" s="430">
        <f t="shared" si="2991"/>
        <v>965</v>
      </c>
      <c r="P813" s="430">
        <f t="shared" si="2991"/>
        <v>995</v>
      </c>
      <c r="Q813" s="430">
        <f t="shared" si="2991"/>
        <v>907</v>
      </c>
      <c r="R813" s="430">
        <f t="shared" si="2991"/>
        <v>1017</v>
      </c>
      <c r="S813" s="430">
        <f t="shared" si="2991"/>
        <v>873</v>
      </c>
      <c r="T813" s="430">
        <f t="shared" si="2991"/>
        <v>1129</v>
      </c>
      <c r="U813" s="430">
        <f t="shared" si="2991"/>
        <v>1047</v>
      </c>
      <c r="V813" s="430">
        <f t="shared" si="2991"/>
        <v>1334</v>
      </c>
      <c r="W813" s="430">
        <f t="shared" si="2991"/>
        <v>1192</v>
      </c>
      <c r="X813" s="430">
        <f t="shared" si="2991"/>
        <v>990</v>
      </c>
      <c r="Y813" s="430">
        <f t="shared" si="2991"/>
        <v>1033</v>
      </c>
      <c r="Z813" s="430">
        <f t="shared" si="2991"/>
        <v>1117</v>
      </c>
      <c r="AA813" s="430">
        <f t="shared" si="2991"/>
        <v>1242</v>
      </c>
      <c r="AB813" s="430">
        <f t="shared" si="2991"/>
        <v>1133</v>
      </c>
      <c r="AC813" s="430">
        <f t="shared" si="2991"/>
        <v>1515</v>
      </c>
      <c r="AD813" s="429">
        <f>AD812</f>
        <v>1573.603333333333</v>
      </c>
      <c r="AE813" s="429">
        <f t="shared" ref="AE813:BJ813" si="2992">AE812</f>
        <v>1475.4602388888886</v>
      </c>
      <c r="AF813" s="429">
        <f t="shared" si="2992"/>
        <v>1481.7930956388884</v>
      </c>
      <c r="AG813" s="429">
        <f t="shared" si="2992"/>
        <v>1488.1576166726384</v>
      </c>
      <c r="AH813" s="429">
        <f t="shared" si="2992"/>
        <v>1494.5539603115569</v>
      </c>
      <c r="AI813" s="429">
        <f t="shared" si="2992"/>
        <v>1500.9822856686701</v>
      </c>
      <c r="AJ813" s="429">
        <f t="shared" si="2992"/>
        <v>1507.442752652569</v>
      </c>
      <c r="AK813" s="429">
        <f t="shared" si="2992"/>
        <v>1513.9355219713873</v>
      </c>
      <c r="AL813" s="429">
        <f t="shared" si="2992"/>
        <v>1520.4607551367997</v>
      </c>
      <c r="AM813" s="429">
        <f t="shared" si="2992"/>
        <v>1527.018614468039</v>
      </c>
      <c r="AN813" s="429">
        <f t="shared" si="2992"/>
        <v>1533.6092630959347</v>
      </c>
      <c r="AO813" s="429">
        <f t="shared" si="2992"/>
        <v>1540.2328649669698</v>
      </c>
      <c r="AP813" s="429">
        <f t="shared" si="2992"/>
        <v>1546.8895848473601</v>
      </c>
      <c r="AQ813" s="429">
        <f t="shared" si="2992"/>
        <v>1553.5795883271524</v>
      </c>
      <c r="AR813" s="429">
        <f t="shared" si="2992"/>
        <v>1560.3030418243436</v>
      </c>
      <c r="AS813" s="429">
        <f t="shared" si="2992"/>
        <v>1567.0601125890207</v>
      </c>
      <c r="AT813" s="429">
        <f t="shared" si="2992"/>
        <v>1573.8509687075211</v>
      </c>
      <c r="AU813" s="429">
        <f t="shared" si="2992"/>
        <v>1580.6757791066141</v>
      </c>
      <c r="AV813" s="429">
        <f t="shared" si="2992"/>
        <v>1587.5347135577026</v>
      </c>
      <c r="AW813" s="429">
        <f t="shared" si="2992"/>
        <v>1594.4279426810465</v>
      </c>
      <c r="AX813" s="429">
        <f t="shared" si="2992"/>
        <v>1601.3556379500071</v>
      </c>
      <c r="AY813" s="429">
        <f t="shared" si="2992"/>
        <v>1608.3179716953125</v>
      </c>
      <c r="AZ813" s="429">
        <f t="shared" si="2992"/>
        <v>1615.3151171093446</v>
      </c>
      <c r="BA813" s="429">
        <f t="shared" si="2992"/>
        <v>1622.3472482504467</v>
      </c>
      <c r="BB813" s="429">
        <f t="shared" si="2992"/>
        <v>1629.4145400472544</v>
      </c>
      <c r="BC813" s="429">
        <f t="shared" si="2992"/>
        <v>1636.517168303046</v>
      </c>
      <c r="BD813" s="429">
        <f t="shared" si="2992"/>
        <v>1643.6553097001167</v>
      </c>
      <c r="BE813" s="429">
        <f t="shared" si="2992"/>
        <v>1650.8291418041727</v>
      </c>
      <c r="BF813" s="429">
        <f t="shared" si="2992"/>
        <v>1658.038843068749</v>
      </c>
      <c r="BG813" s="429">
        <f t="shared" si="2992"/>
        <v>1665.2845928396482</v>
      </c>
      <c r="BH813" s="429">
        <f t="shared" si="2992"/>
        <v>1672.5665713594019</v>
      </c>
      <c r="BI813" s="429">
        <f t="shared" si="2992"/>
        <v>1679.8849597717542</v>
      </c>
      <c r="BJ813" s="429">
        <f t="shared" si="2992"/>
        <v>1687.2399401261684</v>
      </c>
    </row>
    <row r="814" spans="1:62" s="5" customFormat="1" ht="14.5" customHeight="1" x14ac:dyDescent="0.35">
      <c r="B814" s="462" t="s">
        <v>404</v>
      </c>
      <c r="C814" s="317"/>
      <c r="D814" s="318"/>
      <c r="E814" s="427">
        <f>E813/E812-1</f>
        <v>0.23056994818652843</v>
      </c>
      <c r="F814" s="427">
        <f t="shared" ref="F814:AB814" si="2993">F813/F812-1</f>
        <v>0.32426035502958572</v>
      </c>
      <c r="G814" s="427">
        <f t="shared" si="2993"/>
        <v>0.33362831858407072</v>
      </c>
      <c r="H814" s="427">
        <f t="shared" si="2993"/>
        <v>0.24731182795698925</v>
      </c>
      <c r="I814" s="427">
        <f t="shared" si="2993"/>
        <v>0.21766342141863704</v>
      </c>
      <c r="J814" s="427">
        <f t="shared" si="2993"/>
        <v>0.27135678391959805</v>
      </c>
      <c r="K814" s="427">
        <f t="shared" si="2993"/>
        <v>3.8506417736289489E-2</v>
      </c>
      <c r="L814" s="427">
        <f t="shared" si="2993"/>
        <v>0.22046413502109696</v>
      </c>
      <c r="M814" s="427">
        <f t="shared" si="2993"/>
        <v>0.56644144144144137</v>
      </c>
      <c r="N814" s="427">
        <f t="shared" si="2993"/>
        <v>9.5446584938703172E-3</v>
      </c>
      <c r="O814" s="427">
        <f t="shared" si="2993"/>
        <v>2.5230038587118475E-3</v>
      </c>
      <c r="P814" s="427">
        <f t="shared" si="2993"/>
        <v>3.6458333333333259E-2</v>
      </c>
      <c r="Q814" s="427">
        <f>Q813/Q812-1</f>
        <v>-4.1439399305801539E-3</v>
      </c>
      <c r="R814" s="427">
        <f t="shared" si="2993"/>
        <v>-2.1278870829768981E-2</v>
      </c>
      <c r="S814" s="427">
        <f t="shared" si="2993"/>
        <v>-1.0238496747770887E-3</v>
      </c>
      <c r="T814" s="427">
        <f t="shared" si="2993"/>
        <v>0</v>
      </c>
      <c r="U814" s="427">
        <f t="shared" si="2993"/>
        <v>2.7141922825375975E-2</v>
      </c>
      <c r="V814" s="427">
        <f t="shared" si="2993"/>
        <v>-1.6112560989447355E-2</v>
      </c>
      <c r="W814" s="427">
        <f t="shared" si="2993"/>
        <v>7.8373488239215305E-2</v>
      </c>
      <c r="X814" s="427">
        <f>X813/X812-1</f>
        <v>2.0793950850661602E-2</v>
      </c>
      <c r="Y814" s="427">
        <f t="shared" si="2993"/>
        <v>1.1933386766408427E-2</v>
      </c>
      <c r="Z814" s="427">
        <f t="shared" si="2993"/>
        <v>-3.3843029874165431E-3</v>
      </c>
      <c r="AA814" s="427">
        <f t="shared" si="2993"/>
        <v>-3.3531409168081394E-2</v>
      </c>
      <c r="AB814" s="427">
        <f t="shared" si="2993"/>
        <v>4.2272647625722914E-2</v>
      </c>
      <c r="AC814" s="427">
        <f>AC813/AC812-1</f>
        <v>3.8846818913600867E-2</v>
      </c>
      <c r="AD814" s="427">
        <f t="shared" ref="AD814:BJ814" si="2994">AD813/AD812-1</f>
        <v>0</v>
      </c>
      <c r="AE814" s="427">
        <f t="shared" si="2994"/>
        <v>0</v>
      </c>
      <c r="AF814" s="427">
        <f t="shared" si="2994"/>
        <v>0</v>
      </c>
      <c r="AG814" s="427">
        <f t="shared" si="2994"/>
        <v>0</v>
      </c>
      <c r="AH814" s="427">
        <f t="shared" si="2994"/>
        <v>0</v>
      </c>
      <c r="AI814" s="427">
        <f t="shared" si="2994"/>
        <v>0</v>
      </c>
      <c r="AJ814" s="427">
        <f t="shared" si="2994"/>
        <v>0</v>
      </c>
      <c r="AK814" s="427">
        <f t="shared" si="2994"/>
        <v>0</v>
      </c>
      <c r="AL814" s="427">
        <f t="shared" si="2994"/>
        <v>0</v>
      </c>
      <c r="AM814" s="427">
        <f t="shared" si="2994"/>
        <v>0</v>
      </c>
      <c r="AN814" s="427">
        <f t="shared" si="2994"/>
        <v>0</v>
      </c>
      <c r="AO814" s="427">
        <f t="shared" si="2994"/>
        <v>0</v>
      </c>
      <c r="AP814" s="427">
        <f t="shared" si="2994"/>
        <v>0</v>
      </c>
      <c r="AQ814" s="427">
        <f t="shared" si="2994"/>
        <v>0</v>
      </c>
      <c r="AR814" s="427">
        <f t="shared" si="2994"/>
        <v>0</v>
      </c>
      <c r="AS814" s="427">
        <f t="shared" si="2994"/>
        <v>0</v>
      </c>
      <c r="AT814" s="427">
        <f t="shared" si="2994"/>
        <v>0</v>
      </c>
      <c r="AU814" s="427">
        <f t="shared" si="2994"/>
        <v>0</v>
      </c>
      <c r="AV814" s="427">
        <f t="shared" si="2994"/>
        <v>0</v>
      </c>
      <c r="AW814" s="427">
        <f t="shared" si="2994"/>
        <v>0</v>
      </c>
      <c r="AX814" s="427">
        <f t="shared" si="2994"/>
        <v>0</v>
      </c>
      <c r="AY814" s="427">
        <f t="shared" si="2994"/>
        <v>0</v>
      </c>
      <c r="AZ814" s="427">
        <f t="shared" si="2994"/>
        <v>0</v>
      </c>
      <c r="BA814" s="427">
        <f t="shared" si="2994"/>
        <v>0</v>
      </c>
      <c r="BB814" s="427">
        <f t="shared" si="2994"/>
        <v>0</v>
      </c>
      <c r="BC814" s="427">
        <f t="shared" si="2994"/>
        <v>0</v>
      </c>
      <c r="BD814" s="427">
        <f t="shared" si="2994"/>
        <v>0</v>
      </c>
      <c r="BE814" s="427">
        <f t="shared" si="2994"/>
        <v>0</v>
      </c>
      <c r="BF814" s="427">
        <f t="shared" si="2994"/>
        <v>0</v>
      </c>
      <c r="BG814" s="427">
        <f t="shared" si="2994"/>
        <v>0</v>
      </c>
      <c r="BH814" s="427">
        <f t="shared" si="2994"/>
        <v>0</v>
      </c>
      <c r="BI814" s="427">
        <f t="shared" si="2994"/>
        <v>0</v>
      </c>
      <c r="BJ814" s="427">
        <f t="shared" si="2994"/>
        <v>0</v>
      </c>
    </row>
    <row r="815" spans="1:62" s="5" customFormat="1" ht="14.5" customHeight="1" x14ac:dyDescent="0.35">
      <c r="B815" s="464"/>
      <c r="C815" s="317"/>
      <c r="D815" s="318"/>
      <c r="E815" s="427"/>
      <c r="F815" s="427"/>
      <c r="G815" s="427"/>
      <c r="H815" s="427"/>
      <c r="I815" s="427"/>
      <c r="J815" s="427"/>
      <c r="K815" s="427"/>
      <c r="L815" s="427"/>
      <c r="M815" s="427"/>
      <c r="N815" s="427"/>
      <c r="O815" s="427"/>
      <c r="P815" s="427"/>
      <c r="Q815" s="427"/>
      <c r="R815" s="427"/>
      <c r="S815" s="427"/>
      <c r="T815" s="427"/>
      <c r="U815" s="427"/>
      <c r="V815" s="427"/>
      <c r="W815" s="427"/>
      <c r="X815" s="427"/>
      <c r="Y815" s="427"/>
      <c r="Z815" s="427"/>
      <c r="AA815" s="427"/>
      <c r="AB815" s="427"/>
      <c r="AC815" s="110"/>
      <c r="AD815" s="110"/>
    </row>
    <row r="816" spans="1:62" s="5" customFormat="1" ht="14.5" customHeight="1" x14ac:dyDescent="0.35">
      <c r="B816" s="464"/>
      <c r="C816" s="317"/>
      <c r="D816" s="318"/>
      <c r="E816" s="427"/>
      <c r="F816" s="427"/>
      <c r="G816" s="427"/>
      <c r="H816" s="427"/>
      <c r="I816" s="427"/>
      <c r="J816" s="427"/>
      <c r="K816" s="427"/>
      <c r="L816" s="427"/>
      <c r="M816" s="427"/>
      <c r="N816" s="427"/>
      <c r="O816" s="427"/>
      <c r="P816" s="427"/>
      <c r="Q816" s="427"/>
      <c r="R816" s="427"/>
      <c r="S816" s="427"/>
      <c r="T816" s="427"/>
      <c r="U816" s="427"/>
      <c r="V816" s="427"/>
      <c r="W816" s="427"/>
      <c r="X816" s="427"/>
      <c r="Y816" s="427"/>
      <c r="Z816" s="427"/>
      <c r="AA816" s="427"/>
      <c r="AB816" s="427"/>
      <c r="AC816" s="110"/>
      <c r="AD816" s="110"/>
    </row>
    <row r="817" spans="1:82" s="5" customFormat="1" ht="14.5" customHeight="1" x14ac:dyDescent="0.35">
      <c r="B817" s="464"/>
      <c r="C817" s="317"/>
      <c r="D817" s="318"/>
      <c r="E817" s="427"/>
      <c r="F817" s="427"/>
      <c r="G817" s="427"/>
      <c r="H817" s="427"/>
      <c r="I817" s="427"/>
      <c r="J817" s="427"/>
      <c r="K817" s="427"/>
      <c r="L817" s="427"/>
      <c r="M817" s="427"/>
      <c r="N817" s="427"/>
      <c r="O817" s="427"/>
      <c r="P817" s="427"/>
      <c r="Q817" s="427"/>
      <c r="R817" s="427"/>
      <c r="S817" s="427"/>
      <c r="T817" s="427"/>
      <c r="U817" s="427"/>
      <c r="V817" s="427"/>
      <c r="W817" s="427"/>
      <c r="X817" s="427"/>
      <c r="Y817" s="427"/>
      <c r="Z817" s="427"/>
      <c r="AA817" s="427"/>
      <c r="AB817" s="427"/>
      <c r="AC817" s="110"/>
      <c r="AD817" s="110"/>
    </row>
    <row r="818" spans="1:82" s="5" customFormat="1" ht="14.5" customHeight="1" x14ac:dyDescent="0.35">
      <c r="B818" s="322"/>
      <c r="C818" s="317"/>
      <c r="D818" s="318"/>
      <c r="E818" s="318"/>
      <c r="F818" s="318"/>
      <c r="G818" s="380"/>
      <c r="H818" s="380"/>
      <c r="I818" s="380"/>
      <c r="J818" s="380"/>
      <c r="K818" s="380"/>
      <c r="L818" s="380"/>
      <c r="M818" s="380"/>
      <c r="N818" s="380"/>
      <c r="O818" s="380"/>
      <c r="P818" s="380"/>
      <c r="Q818" s="380"/>
      <c r="R818" s="380"/>
      <c r="S818" s="380"/>
      <c r="T818" s="380"/>
      <c r="U818" s="380"/>
      <c r="V818" s="380"/>
      <c r="W818" s="380"/>
      <c r="X818" s="380"/>
      <c r="Y818" s="380"/>
      <c r="Z818" s="380"/>
      <c r="AA818" s="110"/>
      <c r="AB818" s="110"/>
      <c r="AC818" s="110"/>
      <c r="AD818" s="110"/>
    </row>
    <row r="819" spans="1:82" s="5" customFormat="1" ht="14.5" customHeight="1" x14ac:dyDescent="0.35">
      <c r="B819" s="457" t="s">
        <v>194</v>
      </c>
      <c r="C819" s="440"/>
      <c r="D819" s="441"/>
      <c r="E819" s="441"/>
      <c r="F819" s="441"/>
      <c r="G819" s="449"/>
      <c r="H819" s="449"/>
      <c r="I819" s="449"/>
      <c r="J819" s="449"/>
      <c r="K819" s="449"/>
      <c r="L819" s="449"/>
      <c r="M819" s="449"/>
      <c r="N819" s="449"/>
      <c r="O819" s="449"/>
      <c r="P819" s="449"/>
      <c r="Q819" s="449"/>
      <c r="R819" s="449"/>
      <c r="S819" s="449"/>
      <c r="T819" s="449"/>
      <c r="U819" s="449"/>
      <c r="V819" s="449"/>
      <c r="W819" s="449"/>
      <c r="X819" s="449"/>
      <c r="Y819" s="449"/>
      <c r="Z819" s="449"/>
      <c r="AA819" s="443"/>
      <c r="AB819" s="443"/>
      <c r="AC819" s="443"/>
      <c r="AD819" s="443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</row>
    <row r="820" spans="1:82" s="5" customFormat="1" ht="14.5" customHeight="1" x14ac:dyDescent="0.35">
      <c r="B820" s="465"/>
      <c r="C820" s="317"/>
      <c r="D820" s="318"/>
      <c r="E820" s="318"/>
      <c r="F820" s="318"/>
      <c r="G820" s="380"/>
      <c r="H820" s="380"/>
      <c r="I820" s="380"/>
      <c r="J820" s="380"/>
      <c r="K820" s="380"/>
      <c r="L820" s="380"/>
      <c r="M820" s="380"/>
      <c r="N820" s="380"/>
      <c r="O820" s="380"/>
      <c r="P820" s="380"/>
      <c r="Q820" s="380"/>
      <c r="R820" s="380"/>
      <c r="S820" s="380"/>
      <c r="T820" s="380"/>
      <c r="U820" s="380"/>
      <c r="V820" s="380"/>
      <c r="W820" s="380"/>
      <c r="X820" s="380"/>
      <c r="Y820" s="380"/>
      <c r="Z820" s="380"/>
      <c r="AA820" s="110"/>
      <c r="AB820" s="110"/>
      <c r="AC820" s="110"/>
      <c r="AD820" s="110"/>
    </row>
    <row r="821" spans="1:82" s="5" customFormat="1" ht="14.5" customHeight="1" x14ac:dyDescent="0.35">
      <c r="A821" s="256" t="s">
        <v>81</v>
      </c>
      <c r="B821" s="70" t="s">
        <v>409</v>
      </c>
      <c r="C821" s="588">
        <f t="shared" ref="C821:AH821" si="2995">C754</f>
        <v>1000</v>
      </c>
      <c r="D821" s="588">
        <f t="shared" si="2995"/>
        <v>9000</v>
      </c>
      <c r="E821" s="588">
        <f t="shared" si="2995"/>
        <v>35000</v>
      </c>
      <c r="F821" s="588">
        <f t="shared" si="2995"/>
        <v>35000</v>
      </c>
      <c r="G821" s="588">
        <f t="shared" si="2995"/>
        <v>22000</v>
      </c>
      <c r="H821" s="588">
        <f t="shared" si="2995"/>
        <v>23000</v>
      </c>
      <c r="I821" s="588">
        <f t="shared" si="2995"/>
        <v>2000</v>
      </c>
      <c r="J821" s="588">
        <f t="shared" si="2995"/>
        <v>13000</v>
      </c>
      <c r="K821" s="588">
        <f t="shared" si="2995"/>
        <v>15000</v>
      </c>
      <c r="L821" s="588">
        <f t="shared" si="2995"/>
        <v>16000</v>
      </c>
      <c r="M821" s="588">
        <f t="shared" si="2995"/>
        <v>16000</v>
      </c>
      <c r="N821" s="588">
        <f t="shared" si="2995"/>
        <v>18000</v>
      </c>
      <c r="O821" s="588">
        <f t="shared" si="2995"/>
        <v>30000</v>
      </c>
      <c r="P821" s="588">
        <f t="shared" si="2995"/>
        <v>33000</v>
      </c>
      <c r="Q821" s="588">
        <f t="shared" si="2995"/>
        <v>33000</v>
      </c>
      <c r="R821" s="588">
        <f t="shared" si="2995"/>
        <v>29000</v>
      </c>
      <c r="S821" s="588">
        <f t="shared" si="2995"/>
        <v>40000</v>
      </c>
      <c r="T821" s="588">
        <f t="shared" si="2995"/>
        <v>31000</v>
      </c>
      <c r="U821" s="588">
        <f t="shared" si="2995"/>
        <v>30000</v>
      </c>
      <c r="V821" s="588">
        <f t="shared" si="2995"/>
        <v>28000</v>
      </c>
      <c r="W821" s="588">
        <f t="shared" si="2995"/>
        <v>15000</v>
      </c>
      <c r="X821" s="588">
        <f t="shared" si="2995"/>
        <v>24000</v>
      </c>
      <c r="Y821" s="588">
        <f t="shared" si="2995"/>
        <v>23000</v>
      </c>
      <c r="Z821" s="588">
        <f t="shared" si="2995"/>
        <v>29000</v>
      </c>
      <c r="AA821" s="588">
        <f t="shared" si="2995"/>
        <v>22000</v>
      </c>
      <c r="AB821" s="588">
        <f t="shared" si="2995"/>
        <v>20000</v>
      </c>
      <c r="AC821" s="588">
        <f t="shared" si="2995"/>
        <v>23000</v>
      </c>
      <c r="AD821" s="588">
        <f t="shared" si="2995"/>
        <v>15000</v>
      </c>
      <c r="AE821" s="588">
        <f t="shared" si="2995"/>
        <v>22500</v>
      </c>
      <c r="AF821" s="588">
        <f t="shared" si="2995"/>
        <v>22500</v>
      </c>
      <c r="AG821" s="588">
        <f t="shared" si="2995"/>
        <v>22500</v>
      </c>
      <c r="AH821" s="588">
        <f t="shared" si="2995"/>
        <v>22500</v>
      </c>
      <c r="AI821" s="588">
        <f t="shared" ref="AI821:BJ821" si="2996">AI754</f>
        <v>22500</v>
      </c>
      <c r="AJ821" s="588">
        <f t="shared" si="2996"/>
        <v>22500</v>
      </c>
      <c r="AK821" s="588">
        <f t="shared" si="2996"/>
        <v>22500</v>
      </c>
      <c r="AL821" s="588">
        <f t="shared" si="2996"/>
        <v>22500</v>
      </c>
      <c r="AM821" s="588">
        <f t="shared" si="2996"/>
        <v>22500</v>
      </c>
      <c r="AN821" s="588">
        <f t="shared" si="2996"/>
        <v>22500</v>
      </c>
      <c r="AO821" s="588">
        <f t="shared" si="2996"/>
        <v>22500</v>
      </c>
      <c r="AP821" s="588">
        <f t="shared" si="2996"/>
        <v>22500</v>
      </c>
      <c r="AQ821" s="588">
        <f t="shared" si="2996"/>
        <v>22500</v>
      </c>
      <c r="AR821" s="588">
        <f t="shared" si="2996"/>
        <v>22500</v>
      </c>
      <c r="AS821" s="588">
        <f t="shared" si="2996"/>
        <v>22500</v>
      </c>
      <c r="AT821" s="588">
        <f t="shared" si="2996"/>
        <v>22500</v>
      </c>
      <c r="AU821" s="588">
        <f t="shared" si="2996"/>
        <v>22500</v>
      </c>
      <c r="AV821" s="588">
        <f t="shared" si="2996"/>
        <v>22500</v>
      </c>
      <c r="AW821" s="588">
        <f t="shared" si="2996"/>
        <v>22500</v>
      </c>
      <c r="AX821" s="588">
        <f t="shared" si="2996"/>
        <v>22500</v>
      </c>
      <c r="AY821" s="588">
        <f t="shared" si="2996"/>
        <v>22500</v>
      </c>
      <c r="AZ821" s="588">
        <f t="shared" si="2996"/>
        <v>22500</v>
      </c>
      <c r="BA821" s="588">
        <f t="shared" si="2996"/>
        <v>22500</v>
      </c>
      <c r="BB821" s="588">
        <f t="shared" si="2996"/>
        <v>22500</v>
      </c>
      <c r="BC821" s="588">
        <f t="shared" si="2996"/>
        <v>22500</v>
      </c>
      <c r="BD821" s="588">
        <f t="shared" si="2996"/>
        <v>22500</v>
      </c>
      <c r="BE821" s="588">
        <f t="shared" si="2996"/>
        <v>22500</v>
      </c>
      <c r="BF821" s="588">
        <f t="shared" si="2996"/>
        <v>22500</v>
      </c>
      <c r="BG821" s="588">
        <f t="shared" si="2996"/>
        <v>22500</v>
      </c>
      <c r="BH821" s="588">
        <f t="shared" si="2996"/>
        <v>22500</v>
      </c>
      <c r="BI821" s="588">
        <f t="shared" si="2996"/>
        <v>22500</v>
      </c>
      <c r="BJ821" s="588">
        <f t="shared" si="2996"/>
        <v>22500</v>
      </c>
    </row>
    <row r="822" spans="1:82" s="424" customFormat="1" ht="14.5" customHeight="1" x14ac:dyDescent="0.35">
      <c r="B822" s="466" t="s">
        <v>407</v>
      </c>
      <c r="C822" s="423"/>
      <c r="D822" s="435"/>
      <c r="E822" s="435"/>
      <c r="F822" s="435"/>
      <c r="G822" s="436">
        <f>G821/C821-1</f>
        <v>21</v>
      </c>
      <c r="H822" s="436">
        <f t="shared" ref="H822:K822" si="2997">H821/D821-1</f>
        <v>1.5555555555555554</v>
      </c>
      <c r="I822" s="436">
        <f t="shared" si="2997"/>
        <v>-0.94285714285714284</v>
      </c>
      <c r="J822" s="436">
        <f t="shared" si="2997"/>
        <v>-0.62857142857142856</v>
      </c>
      <c r="K822" s="436">
        <f t="shared" si="2997"/>
        <v>-0.31818181818181823</v>
      </c>
      <c r="L822" s="436">
        <f t="shared" ref="L822" si="2998">L821/H821-1</f>
        <v>-0.30434782608695654</v>
      </c>
      <c r="M822" s="436">
        <f t="shared" ref="M822" si="2999">M821/I821-1</f>
        <v>7</v>
      </c>
      <c r="N822" s="436">
        <f t="shared" ref="N822:O822" si="3000">N821/J821-1</f>
        <v>0.38461538461538458</v>
      </c>
      <c r="O822" s="436">
        <f t="shared" si="3000"/>
        <v>1</v>
      </c>
      <c r="P822" s="436">
        <f t="shared" ref="P822" si="3001">P821/L821-1</f>
        <v>1.0625</v>
      </c>
      <c r="Q822" s="436">
        <f t="shared" ref="Q822" si="3002">Q821/M821-1</f>
        <v>1.0625</v>
      </c>
      <c r="R822" s="436">
        <f t="shared" ref="R822:S822" si="3003">R821/N821-1</f>
        <v>0.61111111111111116</v>
      </c>
      <c r="S822" s="436">
        <f t="shared" si="3003"/>
        <v>0.33333333333333326</v>
      </c>
      <c r="T822" s="436">
        <f t="shared" ref="T822" si="3004">T821/P821-1</f>
        <v>-6.0606060606060552E-2</v>
      </c>
      <c r="U822" s="436">
        <f t="shared" ref="U822" si="3005">U821/Q821-1</f>
        <v>-9.0909090909090939E-2</v>
      </c>
      <c r="V822" s="436">
        <f t="shared" ref="V822:W822" si="3006">V821/R821-1</f>
        <v>-3.4482758620689613E-2</v>
      </c>
      <c r="W822" s="436">
        <f t="shared" si="3006"/>
        <v>-0.625</v>
      </c>
      <c r="X822" s="436">
        <f t="shared" ref="X822" si="3007">X821/T821-1</f>
        <v>-0.22580645161290325</v>
      </c>
      <c r="Y822" s="436">
        <f t="shared" ref="Y822" si="3008">Y821/U821-1</f>
        <v>-0.23333333333333328</v>
      </c>
      <c r="Z822" s="436">
        <f t="shared" ref="Z822:AA822" si="3009">Z821/V821-1</f>
        <v>3.5714285714285809E-2</v>
      </c>
      <c r="AA822" s="436">
        <f t="shared" si="3009"/>
        <v>0.46666666666666656</v>
      </c>
      <c r="AB822" s="436">
        <f t="shared" ref="AB822" si="3010">AB821/X821-1</f>
        <v>-0.16666666666666663</v>
      </c>
      <c r="AC822" s="436">
        <f>AC821/Y821-1</f>
        <v>0</v>
      </c>
      <c r="AD822" s="436">
        <f>AD821/Z821-1</f>
        <v>-0.48275862068965514</v>
      </c>
      <c r="AE822" s="436">
        <f t="shared" ref="AE822:BJ822" si="3011">AE821/AA821-1</f>
        <v>2.2727272727272707E-2</v>
      </c>
      <c r="AF822" s="436">
        <f t="shared" si="3011"/>
        <v>0.125</v>
      </c>
      <c r="AG822" s="436">
        <f t="shared" si="3011"/>
        <v>-2.1739130434782594E-2</v>
      </c>
      <c r="AH822" s="436">
        <f t="shared" si="3011"/>
        <v>0.5</v>
      </c>
      <c r="AI822" s="436">
        <f t="shared" si="3011"/>
        <v>0</v>
      </c>
      <c r="AJ822" s="436">
        <f t="shared" si="3011"/>
        <v>0</v>
      </c>
      <c r="AK822" s="436">
        <f t="shared" si="3011"/>
        <v>0</v>
      </c>
      <c r="AL822" s="436">
        <f t="shared" si="3011"/>
        <v>0</v>
      </c>
      <c r="AM822" s="436">
        <f t="shared" si="3011"/>
        <v>0</v>
      </c>
      <c r="AN822" s="436">
        <f t="shared" si="3011"/>
        <v>0</v>
      </c>
      <c r="AO822" s="436">
        <f t="shared" si="3011"/>
        <v>0</v>
      </c>
      <c r="AP822" s="436">
        <f t="shared" si="3011"/>
        <v>0</v>
      </c>
      <c r="AQ822" s="436">
        <f t="shared" si="3011"/>
        <v>0</v>
      </c>
      <c r="AR822" s="436">
        <f t="shared" si="3011"/>
        <v>0</v>
      </c>
      <c r="AS822" s="436">
        <f t="shared" si="3011"/>
        <v>0</v>
      </c>
      <c r="AT822" s="436">
        <f t="shared" si="3011"/>
        <v>0</v>
      </c>
      <c r="AU822" s="436">
        <f t="shared" si="3011"/>
        <v>0</v>
      </c>
      <c r="AV822" s="436">
        <f t="shared" si="3011"/>
        <v>0</v>
      </c>
      <c r="AW822" s="436">
        <f t="shared" si="3011"/>
        <v>0</v>
      </c>
      <c r="AX822" s="436">
        <f t="shared" si="3011"/>
        <v>0</v>
      </c>
      <c r="AY822" s="436">
        <f t="shared" si="3011"/>
        <v>0</v>
      </c>
      <c r="AZ822" s="436">
        <f t="shared" si="3011"/>
        <v>0</v>
      </c>
      <c r="BA822" s="436">
        <f t="shared" si="3011"/>
        <v>0</v>
      </c>
      <c r="BB822" s="436">
        <f t="shared" si="3011"/>
        <v>0</v>
      </c>
      <c r="BC822" s="436">
        <f t="shared" si="3011"/>
        <v>0</v>
      </c>
      <c r="BD822" s="436">
        <f t="shared" si="3011"/>
        <v>0</v>
      </c>
      <c r="BE822" s="436">
        <f t="shared" si="3011"/>
        <v>0</v>
      </c>
      <c r="BF822" s="436">
        <f t="shared" si="3011"/>
        <v>0</v>
      </c>
      <c r="BG822" s="436">
        <f t="shared" si="3011"/>
        <v>0</v>
      </c>
      <c r="BH822" s="436">
        <f t="shared" si="3011"/>
        <v>0</v>
      </c>
      <c r="BI822" s="436">
        <f t="shared" si="3011"/>
        <v>0</v>
      </c>
      <c r="BJ822" s="436">
        <f t="shared" si="3011"/>
        <v>0</v>
      </c>
    </row>
    <row r="823" spans="1:82" s="424" customFormat="1" ht="14.5" customHeight="1" x14ac:dyDescent="0.35">
      <c r="B823" s="466" t="s">
        <v>408</v>
      </c>
      <c r="C823" s="423"/>
      <c r="D823" s="435"/>
      <c r="E823" s="435"/>
      <c r="F823" s="435"/>
      <c r="G823" s="437"/>
      <c r="H823" s="438">
        <f>H821/G821-1</f>
        <v>4.5454545454545414E-2</v>
      </c>
      <c r="I823" s="438">
        <f t="shared" ref="I823:AB823" si="3012">I821/H821-1</f>
        <v>-0.91304347826086962</v>
      </c>
      <c r="J823" s="438">
        <f t="shared" si="3012"/>
        <v>5.5</v>
      </c>
      <c r="K823" s="438">
        <f t="shared" si="3012"/>
        <v>0.15384615384615374</v>
      </c>
      <c r="L823" s="438">
        <f t="shared" si="3012"/>
        <v>6.6666666666666652E-2</v>
      </c>
      <c r="M823" s="438">
        <f t="shared" si="3012"/>
        <v>0</v>
      </c>
      <c r="N823" s="438">
        <f t="shared" si="3012"/>
        <v>0.125</v>
      </c>
      <c r="O823" s="438">
        <f t="shared" si="3012"/>
        <v>0.66666666666666674</v>
      </c>
      <c r="P823" s="438">
        <f t="shared" si="3012"/>
        <v>0.10000000000000009</v>
      </c>
      <c r="Q823" s="438">
        <f t="shared" si="3012"/>
        <v>0</v>
      </c>
      <c r="R823" s="438">
        <f t="shared" si="3012"/>
        <v>-0.12121212121212122</v>
      </c>
      <c r="S823" s="438">
        <f t="shared" si="3012"/>
        <v>0.3793103448275863</v>
      </c>
      <c r="T823" s="438">
        <f t="shared" si="3012"/>
        <v>-0.22499999999999998</v>
      </c>
      <c r="U823" s="438">
        <f t="shared" si="3012"/>
        <v>-3.2258064516129004E-2</v>
      </c>
      <c r="V823" s="438">
        <f t="shared" si="3012"/>
        <v>-6.6666666666666652E-2</v>
      </c>
      <c r="W823" s="438">
        <f t="shared" si="3012"/>
        <v>-0.4642857142857143</v>
      </c>
      <c r="X823" s="438">
        <f t="shared" si="3012"/>
        <v>0.60000000000000009</v>
      </c>
      <c r="Y823" s="438">
        <f t="shared" si="3012"/>
        <v>-4.166666666666663E-2</v>
      </c>
      <c r="Z823" s="438">
        <f t="shared" si="3012"/>
        <v>0.26086956521739135</v>
      </c>
      <c r="AA823" s="438">
        <f t="shared" si="3012"/>
        <v>-0.24137931034482762</v>
      </c>
      <c r="AB823" s="438">
        <f t="shared" si="3012"/>
        <v>-9.0909090909090939E-2</v>
      </c>
      <c r="AC823" s="438">
        <f t="shared" ref="AC823:AD823" si="3013">AC821/AB821-1</f>
        <v>0.14999999999999991</v>
      </c>
      <c r="AD823" s="438">
        <f t="shared" si="3013"/>
        <v>-0.34782608695652173</v>
      </c>
      <c r="AE823" s="438">
        <f t="shared" ref="AE823" si="3014">AE821/AD821-1</f>
        <v>0.5</v>
      </c>
      <c r="AF823" s="438">
        <f t="shared" ref="AF823" si="3015">AF821/AE821-1</f>
        <v>0</v>
      </c>
      <c r="AG823" s="438">
        <f t="shared" ref="AG823" si="3016">AG821/AF821-1</f>
        <v>0</v>
      </c>
      <c r="AH823" s="438">
        <f t="shared" ref="AH823" si="3017">AH821/AG821-1</f>
        <v>0</v>
      </c>
      <c r="AI823" s="438">
        <f t="shared" ref="AI823" si="3018">AI821/AH821-1</f>
        <v>0</v>
      </c>
      <c r="AJ823" s="438">
        <f t="shared" ref="AJ823" si="3019">AJ821/AI821-1</f>
        <v>0</v>
      </c>
      <c r="AK823" s="438">
        <f t="shared" ref="AK823" si="3020">AK821/AJ821-1</f>
        <v>0</v>
      </c>
      <c r="AL823" s="438">
        <f t="shared" ref="AL823" si="3021">AL821/AK821-1</f>
        <v>0</v>
      </c>
      <c r="AM823" s="438">
        <f t="shared" ref="AM823" si="3022">AM821/AL821-1</f>
        <v>0</v>
      </c>
      <c r="AN823" s="438">
        <f t="shared" ref="AN823" si="3023">AN821/AM821-1</f>
        <v>0</v>
      </c>
      <c r="AO823" s="438">
        <f t="shared" ref="AO823" si="3024">AO821/AN821-1</f>
        <v>0</v>
      </c>
      <c r="AP823" s="438">
        <f t="shared" ref="AP823" si="3025">AP821/AO821-1</f>
        <v>0</v>
      </c>
      <c r="AQ823" s="438">
        <f t="shared" ref="AQ823" si="3026">AQ821/AP821-1</f>
        <v>0</v>
      </c>
      <c r="AR823" s="438">
        <f t="shared" ref="AR823" si="3027">AR821/AQ821-1</f>
        <v>0</v>
      </c>
      <c r="AS823" s="438">
        <f t="shared" ref="AS823" si="3028">AS821/AR821-1</f>
        <v>0</v>
      </c>
      <c r="AT823" s="438">
        <f t="shared" ref="AT823" si="3029">AT821/AS821-1</f>
        <v>0</v>
      </c>
      <c r="AU823" s="438">
        <f t="shared" ref="AU823" si="3030">AU821/AT821-1</f>
        <v>0</v>
      </c>
      <c r="AV823" s="438">
        <f t="shared" ref="AV823" si="3031">AV821/AU821-1</f>
        <v>0</v>
      </c>
      <c r="AW823" s="438">
        <f t="shared" ref="AW823" si="3032">AW821/AV821-1</f>
        <v>0</v>
      </c>
      <c r="AX823" s="438">
        <f t="shared" ref="AX823" si="3033">AX821/AW821-1</f>
        <v>0</v>
      </c>
      <c r="AY823" s="438">
        <f t="shared" ref="AY823" si="3034">AY821/AX821-1</f>
        <v>0</v>
      </c>
      <c r="AZ823" s="438">
        <f t="shared" ref="AZ823" si="3035">AZ821/AY821-1</f>
        <v>0</v>
      </c>
      <c r="BA823" s="438">
        <f t="shared" ref="BA823" si="3036">BA821/AZ821-1</f>
        <v>0</v>
      </c>
      <c r="BB823" s="438">
        <f t="shared" ref="BB823" si="3037">BB821/BA821-1</f>
        <v>0</v>
      </c>
      <c r="BC823" s="438">
        <f t="shared" ref="BC823" si="3038">BC821/BB821-1</f>
        <v>0</v>
      </c>
      <c r="BD823" s="438">
        <f t="shared" ref="BD823" si="3039">BD821/BC821-1</f>
        <v>0</v>
      </c>
      <c r="BE823" s="438">
        <f t="shared" ref="BE823" si="3040">BE821/BD821-1</f>
        <v>0</v>
      </c>
      <c r="BF823" s="438">
        <f t="shared" ref="BF823" si="3041">BF821/BE821-1</f>
        <v>0</v>
      </c>
      <c r="BG823" s="438">
        <f t="shared" ref="BG823" si="3042">BG821/BF821-1</f>
        <v>0</v>
      </c>
      <c r="BH823" s="438">
        <f t="shared" ref="BH823" si="3043">BH821/BG821-1</f>
        <v>0</v>
      </c>
      <c r="BI823" s="438">
        <f t="shared" ref="BI823" si="3044">BI821/BH821-1</f>
        <v>0</v>
      </c>
      <c r="BJ823" s="438">
        <f t="shared" ref="BJ823" si="3045">BJ821/BI821-1</f>
        <v>0</v>
      </c>
    </row>
    <row r="824" spans="1:82" s="5" customFormat="1" ht="14.5" customHeight="1" x14ac:dyDescent="0.35">
      <c r="B824" s="254" t="s">
        <v>180</v>
      </c>
      <c r="C824" s="380"/>
      <c r="D824" s="380"/>
      <c r="E824" s="380"/>
      <c r="F824" s="380"/>
      <c r="G824" s="627">
        <f>G870/SUM($G$870:$J$870)</f>
        <v>0.36666666666666664</v>
      </c>
      <c r="H824" s="627">
        <f>H870/SUM($G$870:$J$870)</f>
        <v>0.38333333333333336</v>
      </c>
      <c r="I824" s="627">
        <f>I870/SUM($G$870:$J$870)</f>
        <v>3.3333333333333333E-2</v>
      </c>
      <c r="J824" s="627">
        <f>J870/SUM($G$870:$J$870)</f>
        <v>0.21666666666666667</v>
      </c>
      <c r="K824" s="627">
        <f>K870/SUM($K$870:$N$870)</f>
        <v>0.23076923076923078</v>
      </c>
      <c r="L824" s="627">
        <f>L870/SUM($K$870:$N$870)</f>
        <v>0.24615384615384617</v>
      </c>
      <c r="M824" s="627">
        <f>M870/SUM($K$870:$N$870)</f>
        <v>0.24615384615384617</v>
      </c>
      <c r="N824" s="627">
        <f>N870/SUM($K$870:$N$870)</f>
        <v>0.27692307692307694</v>
      </c>
      <c r="O824" s="627">
        <f>O870/SUM($O$870:$R$870)</f>
        <v>0.24</v>
      </c>
      <c r="P824" s="627">
        <f>P870/SUM($O$870:$R$870)</f>
        <v>0.26400000000000001</v>
      </c>
      <c r="Q824" s="627">
        <f>Q870/SUM($O$870:$R$870)</f>
        <v>0.26400000000000001</v>
      </c>
      <c r="R824" s="627">
        <f>R870/SUM($O$870:$R$870)</f>
        <v>0.23200000000000001</v>
      </c>
      <c r="S824" s="627">
        <f>S870/SUM($S$870:$V$870)</f>
        <v>0.31007751937984496</v>
      </c>
      <c r="T824" s="627">
        <f>T870/SUM($S$870:$V$870)</f>
        <v>0.24031007751937986</v>
      </c>
      <c r="U824" s="627">
        <f>U870/SUM($S$870:$V$870)</f>
        <v>0.23255813953488372</v>
      </c>
      <c r="V824" s="627">
        <f>V870/SUM($S$870:$V$870)</f>
        <v>0.21705426356589147</v>
      </c>
      <c r="W824" s="627">
        <f>W870/SUM($W$870:$Z$870)</f>
        <v>0.16483516483516483</v>
      </c>
      <c r="X824" s="627">
        <f>X870/SUM($W$870:$Z$870)</f>
        <v>0.26373626373626374</v>
      </c>
      <c r="Y824" s="627">
        <f>Y870/SUM($W$870:$Z$870)</f>
        <v>0.25274725274725274</v>
      </c>
      <c r="Z824" s="627">
        <f>Z870/SUM($W$870:$Z$870)</f>
        <v>0.31868131868131866</v>
      </c>
      <c r="AA824" s="627">
        <f>AA754/SUM($AA$754:$AD$754)</f>
        <v>0.27500000000000002</v>
      </c>
      <c r="AB824" s="627">
        <f>AB754/SUM($AA$754:$AD$754)</f>
        <v>0.25</v>
      </c>
      <c r="AC824" s="627">
        <f>AC754/SUM($AA$754:$AD$754)</f>
        <v>0.28749999999999998</v>
      </c>
      <c r="AD824" s="627">
        <f>AD754/SUM($AA$754:$AD$754)</f>
        <v>0.1875</v>
      </c>
      <c r="AE824" s="520">
        <v>0.25</v>
      </c>
      <c r="AF824" s="520">
        <f>AE824</f>
        <v>0.25</v>
      </c>
      <c r="AG824" s="520">
        <f t="shared" ref="AG824:BJ824" si="3046">AF824</f>
        <v>0.25</v>
      </c>
      <c r="AH824" s="520">
        <f t="shared" si="3046"/>
        <v>0.25</v>
      </c>
      <c r="AI824" s="520">
        <f t="shared" si="3046"/>
        <v>0.25</v>
      </c>
      <c r="AJ824" s="520">
        <f t="shared" si="3046"/>
        <v>0.25</v>
      </c>
      <c r="AK824" s="520">
        <f t="shared" si="3046"/>
        <v>0.25</v>
      </c>
      <c r="AL824" s="520">
        <f t="shared" si="3046"/>
        <v>0.25</v>
      </c>
      <c r="AM824" s="520">
        <f t="shared" si="3046"/>
        <v>0.25</v>
      </c>
      <c r="AN824" s="520">
        <f t="shared" si="3046"/>
        <v>0.25</v>
      </c>
      <c r="AO824" s="520">
        <f t="shared" si="3046"/>
        <v>0.25</v>
      </c>
      <c r="AP824" s="520">
        <f t="shared" si="3046"/>
        <v>0.25</v>
      </c>
      <c r="AQ824" s="520">
        <f t="shared" si="3046"/>
        <v>0.25</v>
      </c>
      <c r="AR824" s="520">
        <f t="shared" si="3046"/>
        <v>0.25</v>
      </c>
      <c r="AS824" s="520">
        <f t="shared" si="3046"/>
        <v>0.25</v>
      </c>
      <c r="AT824" s="520">
        <f t="shared" si="3046"/>
        <v>0.25</v>
      </c>
      <c r="AU824" s="520">
        <f t="shared" si="3046"/>
        <v>0.25</v>
      </c>
      <c r="AV824" s="520">
        <f t="shared" si="3046"/>
        <v>0.25</v>
      </c>
      <c r="AW824" s="520">
        <f t="shared" si="3046"/>
        <v>0.25</v>
      </c>
      <c r="AX824" s="520">
        <f t="shared" si="3046"/>
        <v>0.25</v>
      </c>
      <c r="AY824" s="520">
        <f t="shared" si="3046"/>
        <v>0.25</v>
      </c>
      <c r="AZ824" s="520">
        <f t="shared" si="3046"/>
        <v>0.25</v>
      </c>
      <c r="BA824" s="520">
        <f t="shared" si="3046"/>
        <v>0.25</v>
      </c>
      <c r="BB824" s="520">
        <f t="shared" si="3046"/>
        <v>0.25</v>
      </c>
      <c r="BC824" s="520">
        <f t="shared" si="3046"/>
        <v>0.25</v>
      </c>
      <c r="BD824" s="520">
        <f t="shared" si="3046"/>
        <v>0.25</v>
      </c>
      <c r="BE824" s="520">
        <f t="shared" si="3046"/>
        <v>0.25</v>
      </c>
      <c r="BF824" s="520">
        <f t="shared" si="3046"/>
        <v>0.25</v>
      </c>
      <c r="BG824" s="520">
        <f t="shared" si="3046"/>
        <v>0.25</v>
      </c>
      <c r="BH824" s="520">
        <f t="shared" si="3046"/>
        <v>0.25</v>
      </c>
      <c r="BI824" s="520">
        <f t="shared" si="3046"/>
        <v>0.25</v>
      </c>
      <c r="BJ824" s="520">
        <f t="shared" si="3046"/>
        <v>0.25</v>
      </c>
    </row>
    <row r="825" spans="1:82" s="5" customFormat="1" ht="14.5" customHeight="1" x14ac:dyDescent="0.35">
      <c r="B825" s="254"/>
      <c r="C825" s="380"/>
      <c r="D825" s="380"/>
      <c r="E825" s="380"/>
      <c r="F825" s="380"/>
      <c r="G825" s="627"/>
      <c r="H825" s="627"/>
      <c r="I825" s="627"/>
      <c r="J825" s="627"/>
      <c r="K825" s="627"/>
      <c r="L825" s="627"/>
      <c r="M825" s="627"/>
      <c r="N825" s="627"/>
      <c r="O825" s="627"/>
      <c r="P825" s="627"/>
      <c r="Q825" s="627"/>
      <c r="R825" s="627"/>
      <c r="S825" s="627"/>
      <c r="T825" s="627"/>
      <c r="U825" s="627"/>
      <c r="V825" s="627"/>
      <c r="W825" s="627"/>
      <c r="X825" s="627"/>
      <c r="Y825" s="627"/>
      <c r="Z825" s="627"/>
      <c r="AA825" s="627"/>
      <c r="AB825" s="627"/>
      <c r="AC825" s="627"/>
      <c r="AD825" s="627"/>
      <c r="AE825" s="676"/>
      <c r="AF825" s="676"/>
      <c r="AG825" s="676"/>
      <c r="AH825" s="676"/>
      <c r="AI825" s="676"/>
      <c r="AJ825" s="676"/>
      <c r="AK825" s="676"/>
      <c r="AL825" s="676"/>
      <c r="AM825" s="676"/>
      <c r="AN825" s="676"/>
      <c r="AO825" s="676"/>
      <c r="AP825" s="676"/>
      <c r="AQ825" s="676"/>
      <c r="AR825" s="676"/>
      <c r="AS825" s="676"/>
      <c r="AT825" s="676"/>
      <c r="AU825" s="676"/>
      <c r="AV825" s="676"/>
      <c r="AW825" s="676"/>
      <c r="AX825" s="676"/>
      <c r="AY825" s="676"/>
      <c r="AZ825" s="676"/>
      <c r="BA825" s="676"/>
      <c r="BB825" s="676"/>
      <c r="BC825" s="676"/>
      <c r="BD825" s="676"/>
      <c r="BE825" s="676"/>
      <c r="BF825" s="676"/>
      <c r="BG825" s="676"/>
      <c r="BH825" s="676"/>
      <c r="BI825" s="676"/>
      <c r="BJ825" s="676"/>
    </row>
    <row r="826" spans="1:82" s="5" customFormat="1" ht="14.5" customHeight="1" x14ac:dyDescent="0.35">
      <c r="A826" s="5" t="s">
        <v>81</v>
      </c>
      <c r="B826" s="70" t="s">
        <v>276</v>
      </c>
      <c r="C826" s="588">
        <f>C758</f>
        <v>5000</v>
      </c>
      <c r="D826" s="588">
        <f t="shared" ref="D826:BJ826" si="3047">D758</f>
        <v>6000</v>
      </c>
      <c r="E826" s="588">
        <f t="shared" si="3047"/>
        <v>34000</v>
      </c>
      <c r="F826" s="588">
        <f t="shared" si="3047"/>
        <v>31000</v>
      </c>
      <c r="G826" s="588">
        <f t="shared" si="3047"/>
        <v>27000</v>
      </c>
      <c r="H826" s="588">
        <f t="shared" si="3047"/>
        <v>26000</v>
      </c>
      <c r="I826" s="588">
        <f t="shared" si="3047"/>
        <v>2000</v>
      </c>
      <c r="J826" s="588">
        <f t="shared" si="3047"/>
        <v>10000</v>
      </c>
      <c r="K826" s="588">
        <f t="shared" si="3047"/>
        <v>18000</v>
      </c>
      <c r="L826" s="588">
        <f t="shared" si="3047"/>
        <v>16000</v>
      </c>
      <c r="M826" s="588">
        <f t="shared" si="3047"/>
        <v>16000</v>
      </c>
      <c r="N826" s="588">
        <f t="shared" si="3047"/>
        <v>18000</v>
      </c>
      <c r="O826" s="588">
        <f t="shared" si="3047"/>
        <v>28000</v>
      </c>
      <c r="P826" s="588">
        <f t="shared" si="3047"/>
        <v>30000</v>
      </c>
      <c r="Q826" s="588">
        <f t="shared" si="3047"/>
        <v>31000</v>
      </c>
      <c r="R826" s="588">
        <f t="shared" si="3047"/>
        <v>36000</v>
      </c>
      <c r="S826" s="588">
        <f t="shared" si="3047"/>
        <v>38000</v>
      </c>
      <c r="T826" s="588">
        <f t="shared" si="3047"/>
        <v>30000</v>
      </c>
      <c r="U826" s="588">
        <f t="shared" si="3047"/>
        <v>30000</v>
      </c>
      <c r="V826" s="588">
        <f t="shared" si="3047"/>
        <v>26000</v>
      </c>
      <c r="W826" s="588">
        <f t="shared" si="3047"/>
        <v>19000</v>
      </c>
      <c r="X826" s="588">
        <f t="shared" si="3047"/>
        <v>24000</v>
      </c>
      <c r="Y826" s="588">
        <f t="shared" si="3047"/>
        <v>22000</v>
      </c>
      <c r="Z826" s="588">
        <f t="shared" si="3047"/>
        <v>29000</v>
      </c>
      <c r="AA826" s="588">
        <f t="shared" si="3047"/>
        <v>22000</v>
      </c>
      <c r="AB826" s="588">
        <f t="shared" si="3047"/>
        <v>21000</v>
      </c>
      <c r="AC826" s="588">
        <f t="shared" si="3047"/>
        <v>23000</v>
      </c>
      <c r="AD826" s="588">
        <f t="shared" si="3047"/>
        <v>15000</v>
      </c>
      <c r="AE826" s="588">
        <f t="shared" si="3047"/>
        <v>22500</v>
      </c>
      <c r="AF826" s="588">
        <f t="shared" si="3047"/>
        <v>22500</v>
      </c>
      <c r="AG826" s="588">
        <f t="shared" si="3047"/>
        <v>22500</v>
      </c>
      <c r="AH826" s="588">
        <f t="shared" si="3047"/>
        <v>22500</v>
      </c>
      <c r="AI826" s="588">
        <f t="shared" si="3047"/>
        <v>22500</v>
      </c>
      <c r="AJ826" s="588">
        <f t="shared" si="3047"/>
        <v>22500</v>
      </c>
      <c r="AK826" s="588">
        <f t="shared" si="3047"/>
        <v>22500</v>
      </c>
      <c r="AL826" s="588">
        <f t="shared" si="3047"/>
        <v>22500</v>
      </c>
      <c r="AM826" s="588">
        <f t="shared" si="3047"/>
        <v>22500</v>
      </c>
      <c r="AN826" s="588">
        <f t="shared" si="3047"/>
        <v>22500</v>
      </c>
      <c r="AO826" s="588">
        <f t="shared" si="3047"/>
        <v>22500</v>
      </c>
      <c r="AP826" s="588">
        <f t="shared" si="3047"/>
        <v>22500</v>
      </c>
      <c r="AQ826" s="588">
        <f t="shared" si="3047"/>
        <v>22500</v>
      </c>
      <c r="AR826" s="588">
        <f t="shared" si="3047"/>
        <v>22500</v>
      </c>
      <c r="AS826" s="588">
        <f t="shared" si="3047"/>
        <v>22500</v>
      </c>
      <c r="AT826" s="588">
        <f t="shared" si="3047"/>
        <v>22500</v>
      </c>
      <c r="AU826" s="588">
        <f t="shared" si="3047"/>
        <v>22500</v>
      </c>
      <c r="AV826" s="588">
        <f t="shared" si="3047"/>
        <v>22500</v>
      </c>
      <c r="AW826" s="588">
        <f t="shared" si="3047"/>
        <v>22500</v>
      </c>
      <c r="AX826" s="588">
        <f t="shared" si="3047"/>
        <v>22500</v>
      </c>
      <c r="AY826" s="588">
        <f t="shared" si="3047"/>
        <v>22500</v>
      </c>
      <c r="AZ826" s="588">
        <f t="shared" si="3047"/>
        <v>22500</v>
      </c>
      <c r="BA826" s="588">
        <f t="shared" si="3047"/>
        <v>22500</v>
      </c>
      <c r="BB826" s="588">
        <f t="shared" si="3047"/>
        <v>22500</v>
      </c>
      <c r="BC826" s="588">
        <f t="shared" si="3047"/>
        <v>22500</v>
      </c>
      <c r="BD826" s="588">
        <f t="shared" si="3047"/>
        <v>22500</v>
      </c>
      <c r="BE826" s="588">
        <f t="shared" si="3047"/>
        <v>22500</v>
      </c>
      <c r="BF826" s="588">
        <f t="shared" si="3047"/>
        <v>22500</v>
      </c>
      <c r="BG826" s="588">
        <f t="shared" si="3047"/>
        <v>22500</v>
      </c>
      <c r="BH826" s="588">
        <f t="shared" si="3047"/>
        <v>22500</v>
      </c>
      <c r="BI826" s="588">
        <f t="shared" si="3047"/>
        <v>22500</v>
      </c>
      <c r="BJ826" s="588">
        <f t="shared" si="3047"/>
        <v>22500</v>
      </c>
    </row>
    <row r="827" spans="1:82" s="5" customFormat="1" ht="14.5" customHeight="1" x14ac:dyDescent="0.35">
      <c r="A827" s="424"/>
      <c r="B827" s="466" t="s">
        <v>649</v>
      </c>
      <c r="C827" s="380"/>
      <c r="D827" s="380"/>
      <c r="E827" s="380"/>
      <c r="F827" s="380"/>
      <c r="G827" s="627">
        <f>G826/C826-1</f>
        <v>4.4000000000000004</v>
      </c>
      <c r="H827" s="627">
        <f t="shared" ref="H827:BJ827" si="3048">H826/D826-1</f>
        <v>3.333333333333333</v>
      </c>
      <c r="I827" s="627">
        <f t="shared" si="3048"/>
        <v>-0.94117647058823528</v>
      </c>
      <c r="J827" s="627">
        <f t="shared" si="3048"/>
        <v>-0.67741935483870974</v>
      </c>
      <c r="K827" s="627">
        <f t="shared" si="3048"/>
        <v>-0.33333333333333337</v>
      </c>
      <c r="L827" s="627">
        <f t="shared" si="3048"/>
        <v>-0.38461538461538458</v>
      </c>
      <c r="M827" s="627">
        <f t="shared" si="3048"/>
        <v>7</v>
      </c>
      <c r="N827" s="627">
        <f t="shared" si="3048"/>
        <v>0.8</v>
      </c>
      <c r="O827" s="627">
        <f t="shared" si="3048"/>
        <v>0.55555555555555558</v>
      </c>
      <c r="P827" s="627">
        <f t="shared" si="3048"/>
        <v>0.875</v>
      </c>
      <c r="Q827" s="627">
        <f t="shared" si="3048"/>
        <v>0.9375</v>
      </c>
      <c r="R827" s="627">
        <f t="shared" si="3048"/>
        <v>1</v>
      </c>
      <c r="S827" s="627">
        <f t="shared" si="3048"/>
        <v>0.35714285714285721</v>
      </c>
      <c r="T827" s="627">
        <f t="shared" si="3048"/>
        <v>0</v>
      </c>
      <c r="U827" s="627">
        <f t="shared" si="3048"/>
        <v>-3.2258064516129004E-2</v>
      </c>
      <c r="V827" s="627">
        <f t="shared" si="3048"/>
        <v>-0.27777777777777779</v>
      </c>
      <c r="W827" s="627">
        <f t="shared" si="3048"/>
        <v>-0.5</v>
      </c>
      <c r="X827" s="627">
        <f t="shared" si="3048"/>
        <v>-0.19999999999999996</v>
      </c>
      <c r="Y827" s="627">
        <f t="shared" si="3048"/>
        <v>-0.26666666666666672</v>
      </c>
      <c r="Z827" s="627">
        <f t="shared" si="3048"/>
        <v>0.11538461538461542</v>
      </c>
      <c r="AA827" s="627">
        <f t="shared" si="3048"/>
        <v>0.15789473684210531</v>
      </c>
      <c r="AB827" s="627">
        <f t="shared" si="3048"/>
        <v>-0.125</v>
      </c>
      <c r="AC827" s="627">
        <f t="shared" si="3048"/>
        <v>4.5454545454545414E-2</v>
      </c>
      <c r="AD827" s="627">
        <f t="shared" si="3048"/>
        <v>-0.48275862068965514</v>
      </c>
      <c r="AE827" s="627">
        <f t="shared" si="3048"/>
        <v>2.2727272727272707E-2</v>
      </c>
      <c r="AF827" s="627">
        <f t="shared" si="3048"/>
        <v>7.1428571428571397E-2</v>
      </c>
      <c r="AG827" s="627">
        <f t="shared" si="3048"/>
        <v>-2.1739130434782594E-2</v>
      </c>
      <c r="AH827" s="627">
        <f t="shared" si="3048"/>
        <v>0.5</v>
      </c>
      <c r="AI827" s="627">
        <f t="shared" si="3048"/>
        <v>0</v>
      </c>
      <c r="AJ827" s="627">
        <f t="shared" si="3048"/>
        <v>0</v>
      </c>
      <c r="AK827" s="627">
        <f t="shared" si="3048"/>
        <v>0</v>
      </c>
      <c r="AL827" s="627">
        <f t="shared" si="3048"/>
        <v>0</v>
      </c>
      <c r="AM827" s="627">
        <f t="shared" si="3048"/>
        <v>0</v>
      </c>
      <c r="AN827" s="627">
        <f t="shared" si="3048"/>
        <v>0</v>
      </c>
      <c r="AO827" s="627">
        <f t="shared" si="3048"/>
        <v>0</v>
      </c>
      <c r="AP827" s="627">
        <f t="shared" si="3048"/>
        <v>0</v>
      </c>
      <c r="AQ827" s="627">
        <f t="shared" si="3048"/>
        <v>0</v>
      </c>
      <c r="AR827" s="627">
        <f t="shared" si="3048"/>
        <v>0</v>
      </c>
      <c r="AS827" s="627">
        <f t="shared" si="3048"/>
        <v>0</v>
      </c>
      <c r="AT827" s="627">
        <f t="shared" si="3048"/>
        <v>0</v>
      </c>
      <c r="AU827" s="627">
        <f t="shared" si="3048"/>
        <v>0</v>
      </c>
      <c r="AV827" s="627">
        <f t="shared" si="3048"/>
        <v>0</v>
      </c>
      <c r="AW827" s="627">
        <f t="shared" si="3048"/>
        <v>0</v>
      </c>
      <c r="AX827" s="627">
        <f t="shared" si="3048"/>
        <v>0</v>
      </c>
      <c r="AY827" s="627">
        <f t="shared" si="3048"/>
        <v>0</v>
      </c>
      <c r="AZ827" s="627">
        <f t="shared" si="3048"/>
        <v>0</v>
      </c>
      <c r="BA827" s="627">
        <f t="shared" si="3048"/>
        <v>0</v>
      </c>
      <c r="BB827" s="627">
        <f t="shared" si="3048"/>
        <v>0</v>
      </c>
      <c r="BC827" s="627">
        <f t="shared" si="3048"/>
        <v>0</v>
      </c>
      <c r="BD827" s="627">
        <f t="shared" si="3048"/>
        <v>0</v>
      </c>
      <c r="BE827" s="627">
        <f t="shared" si="3048"/>
        <v>0</v>
      </c>
      <c r="BF827" s="627">
        <f t="shared" si="3048"/>
        <v>0</v>
      </c>
      <c r="BG827" s="627">
        <f t="shared" si="3048"/>
        <v>0</v>
      </c>
      <c r="BH827" s="627">
        <f t="shared" si="3048"/>
        <v>0</v>
      </c>
      <c r="BI827" s="627">
        <f t="shared" si="3048"/>
        <v>0</v>
      </c>
      <c r="BJ827" s="627">
        <f t="shared" si="3048"/>
        <v>0</v>
      </c>
    </row>
    <row r="828" spans="1:82" s="5" customFormat="1" ht="14.5" customHeight="1" x14ac:dyDescent="0.35">
      <c r="A828" s="424"/>
      <c r="B828" s="466" t="s">
        <v>650</v>
      </c>
      <c r="C828" s="380"/>
      <c r="D828" s="380"/>
      <c r="E828" s="380"/>
      <c r="F828" s="380"/>
      <c r="G828" s="627">
        <f>G826/F826-1</f>
        <v>-0.12903225806451613</v>
      </c>
      <c r="H828" s="627">
        <f t="shared" ref="H828:BJ828" si="3049">H826/G826-1</f>
        <v>-3.703703703703709E-2</v>
      </c>
      <c r="I828" s="627">
        <f t="shared" si="3049"/>
        <v>-0.92307692307692313</v>
      </c>
      <c r="J828" s="627">
        <f t="shared" si="3049"/>
        <v>4</v>
      </c>
      <c r="K828" s="627">
        <f t="shared" si="3049"/>
        <v>0.8</v>
      </c>
      <c r="L828" s="627">
        <f t="shared" si="3049"/>
        <v>-0.11111111111111116</v>
      </c>
      <c r="M828" s="627">
        <f t="shared" si="3049"/>
        <v>0</v>
      </c>
      <c r="N828" s="627">
        <f t="shared" si="3049"/>
        <v>0.125</v>
      </c>
      <c r="O828" s="627">
        <f t="shared" si="3049"/>
        <v>0.55555555555555558</v>
      </c>
      <c r="P828" s="627">
        <f t="shared" si="3049"/>
        <v>7.1428571428571397E-2</v>
      </c>
      <c r="Q828" s="627">
        <f t="shared" si="3049"/>
        <v>3.3333333333333437E-2</v>
      </c>
      <c r="R828" s="627">
        <f t="shared" si="3049"/>
        <v>0.16129032258064524</v>
      </c>
      <c r="S828" s="627">
        <f t="shared" si="3049"/>
        <v>5.555555555555558E-2</v>
      </c>
      <c r="T828" s="627">
        <f t="shared" si="3049"/>
        <v>-0.21052631578947367</v>
      </c>
      <c r="U828" s="627">
        <f t="shared" si="3049"/>
        <v>0</v>
      </c>
      <c r="V828" s="627">
        <f t="shared" si="3049"/>
        <v>-0.1333333333333333</v>
      </c>
      <c r="W828" s="627">
        <f t="shared" si="3049"/>
        <v>-0.26923076923076927</v>
      </c>
      <c r="X828" s="627">
        <f t="shared" si="3049"/>
        <v>0.26315789473684204</v>
      </c>
      <c r="Y828" s="627">
        <f t="shared" si="3049"/>
        <v>-8.333333333333337E-2</v>
      </c>
      <c r="Z828" s="627">
        <f t="shared" si="3049"/>
        <v>0.31818181818181812</v>
      </c>
      <c r="AA828" s="627">
        <f t="shared" si="3049"/>
        <v>-0.24137931034482762</v>
      </c>
      <c r="AB828" s="627">
        <f t="shared" si="3049"/>
        <v>-4.5454545454545414E-2</v>
      </c>
      <c r="AC828" s="627">
        <f t="shared" si="3049"/>
        <v>9.5238095238095344E-2</v>
      </c>
      <c r="AD828" s="627">
        <f t="shared" si="3049"/>
        <v>-0.34782608695652173</v>
      </c>
      <c r="AE828" s="627">
        <f t="shared" si="3049"/>
        <v>0.5</v>
      </c>
      <c r="AF828" s="627">
        <f t="shared" si="3049"/>
        <v>0</v>
      </c>
      <c r="AG828" s="627">
        <f t="shared" si="3049"/>
        <v>0</v>
      </c>
      <c r="AH828" s="627">
        <f t="shared" si="3049"/>
        <v>0</v>
      </c>
      <c r="AI828" s="627">
        <f t="shared" si="3049"/>
        <v>0</v>
      </c>
      <c r="AJ828" s="627">
        <f t="shared" si="3049"/>
        <v>0</v>
      </c>
      <c r="AK828" s="627">
        <f t="shared" si="3049"/>
        <v>0</v>
      </c>
      <c r="AL828" s="627">
        <f t="shared" si="3049"/>
        <v>0</v>
      </c>
      <c r="AM828" s="627">
        <f t="shared" si="3049"/>
        <v>0</v>
      </c>
      <c r="AN828" s="627">
        <f t="shared" si="3049"/>
        <v>0</v>
      </c>
      <c r="AO828" s="627">
        <f t="shared" si="3049"/>
        <v>0</v>
      </c>
      <c r="AP828" s="627">
        <f t="shared" si="3049"/>
        <v>0</v>
      </c>
      <c r="AQ828" s="627">
        <f t="shared" si="3049"/>
        <v>0</v>
      </c>
      <c r="AR828" s="627">
        <f t="shared" si="3049"/>
        <v>0</v>
      </c>
      <c r="AS828" s="627">
        <f t="shared" si="3049"/>
        <v>0</v>
      </c>
      <c r="AT828" s="627">
        <f t="shared" si="3049"/>
        <v>0</v>
      </c>
      <c r="AU828" s="627">
        <f t="shared" si="3049"/>
        <v>0</v>
      </c>
      <c r="AV828" s="627">
        <f t="shared" si="3049"/>
        <v>0</v>
      </c>
      <c r="AW828" s="627">
        <f t="shared" si="3049"/>
        <v>0</v>
      </c>
      <c r="AX828" s="627">
        <f t="shared" si="3049"/>
        <v>0</v>
      </c>
      <c r="AY828" s="627">
        <f t="shared" si="3049"/>
        <v>0</v>
      </c>
      <c r="AZ828" s="627">
        <f t="shared" si="3049"/>
        <v>0</v>
      </c>
      <c r="BA828" s="627">
        <f t="shared" si="3049"/>
        <v>0</v>
      </c>
      <c r="BB828" s="627">
        <f t="shared" si="3049"/>
        <v>0</v>
      </c>
      <c r="BC828" s="627">
        <f t="shared" si="3049"/>
        <v>0</v>
      </c>
      <c r="BD828" s="627">
        <f t="shared" si="3049"/>
        <v>0</v>
      </c>
      <c r="BE828" s="627">
        <f t="shared" si="3049"/>
        <v>0</v>
      </c>
      <c r="BF828" s="627">
        <f t="shared" si="3049"/>
        <v>0</v>
      </c>
      <c r="BG828" s="627">
        <f t="shared" si="3049"/>
        <v>0</v>
      </c>
      <c r="BH828" s="627">
        <f t="shared" si="3049"/>
        <v>0</v>
      </c>
      <c r="BI828" s="627">
        <f t="shared" si="3049"/>
        <v>0</v>
      </c>
      <c r="BJ828" s="627">
        <f t="shared" si="3049"/>
        <v>0</v>
      </c>
    </row>
    <row r="829" spans="1:82" s="5" customFormat="1" ht="14.5" customHeight="1" x14ac:dyDescent="0.35">
      <c r="B829" s="254"/>
      <c r="C829" s="380"/>
      <c r="D829" s="380"/>
      <c r="E829" s="380"/>
      <c r="F829" s="380"/>
      <c r="G829" s="421"/>
      <c r="H829" s="421"/>
      <c r="I829" s="421"/>
      <c r="J829" s="421"/>
      <c r="K829" s="421"/>
      <c r="L829" s="421"/>
      <c r="M829" s="421"/>
      <c r="N829" s="421"/>
      <c r="O829" s="421"/>
      <c r="P829" s="421"/>
      <c r="Q829" s="421"/>
      <c r="R829" s="421"/>
      <c r="S829" s="421"/>
      <c r="T829" s="421"/>
      <c r="U829" s="421"/>
      <c r="V829" s="421"/>
      <c r="W829" s="421"/>
      <c r="X829" s="421"/>
      <c r="Y829" s="421"/>
      <c r="Z829" s="421"/>
      <c r="AA829" s="421"/>
      <c r="AB829" s="421"/>
      <c r="AC829" s="421"/>
      <c r="AD829" s="110"/>
    </row>
    <row r="830" spans="1:82" s="5" customFormat="1" ht="14.5" customHeight="1" x14ac:dyDescent="0.35">
      <c r="A830" s="256" t="s">
        <v>354</v>
      </c>
      <c r="B830" s="70" t="s">
        <v>420</v>
      </c>
      <c r="C830" s="568">
        <f t="shared" ref="C830:AH830" si="3050">C767</f>
        <v>5200</v>
      </c>
      <c r="D830" s="568">
        <f t="shared" si="3050"/>
        <v>6800</v>
      </c>
      <c r="E830" s="568">
        <f t="shared" si="3050"/>
        <v>52600</v>
      </c>
      <c r="F830" s="568">
        <f t="shared" si="3050"/>
        <v>38300</v>
      </c>
      <c r="G830" s="568">
        <f t="shared" si="3050"/>
        <v>33400</v>
      </c>
      <c r="H830" s="568">
        <f t="shared" si="3050"/>
        <v>31800</v>
      </c>
      <c r="I830" s="568">
        <f t="shared" si="3050"/>
        <v>2800</v>
      </c>
      <c r="J830" s="568">
        <f t="shared" si="3050"/>
        <v>10100</v>
      </c>
      <c r="K830" s="568">
        <f t="shared" si="3050"/>
        <v>21900</v>
      </c>
      <c r="L830" s="568">
        <f t="shared" si="3050"/>
        <v>21100</v>
      </c>
      <c r="M830" s="568">
        <f t="shared" si="3050"/>
        <v>22400</v>
      </c>
      <c r="N830" s="568">
        <f t="shared" si="3050"/>
        <v>22800</v>
      </c>
      <c r="O830" s="568">
        <f t="shared" si="3050"/>
        <v>35000</v>
      </c>
      <c r="P830" s="568">
        <f t="shared" si="3050"/>
        <v>38600</v>
      </c>
      <c r="Q830" s="568">
        <f t="shared" si="3050"/>
        <v>41400</v>
      </c>
      <c r="R830" s="568">
        <f t="shared" si="3050"/>
        <v>46500</v>
      </c>
      <c r="S830" s="568">
        <f t="shared" si="3050"/>
        <v>51600</v>
      </c>
      <c r="T830" s="568">
        <f t="shared" si="3050"/>
        <v>38200</v>
      </c>
      <c r="U830" s="568">
        <f t="shared" si="3050"/>
        <v>37900</v>
      </c>
      <c r="V830" s="568">
        <f t="shared" si="3050"/>
        <v>32800</v>
      </c>
      <c r="W830" s="568">
        <f t="shared" si="3050"/>
        <v>24400</v>
      </c>
      <c r="X830" s="568">
        <f t="shared" si="3050"/>
        <v>31900</v>
      </c>
      <c r="Y830" s="568">
        <f t="shared" si="3050"/>
        <v>34000</v>
      </c>
      <c r="Z830" s="568">
        <f t="shared" si="3050"/>
        <v>43300</v>
      </c>
      <c r="AA830" s="568">
        <f t="shared" si="3050"/>
        <v>36000</v>
      </c>
      <c r="AB830" s="568">
        <f t="shared" si="3050"/>
        <v>36000</v>
      </c>
      <c r="AC830" s="568">
        <f t="shared" si="3050"/>
        <v>44800</v>
      </c>
      <c r="AD830" s="568">
        <f t="shared" si="3050"/>
        <v>28140</v>
      </c>
      <c r="AE830" s="568">
        <f t="shared" si="3050"/>
        <v>42609.375</v>
      </c>
      <c r="AF830" s="568">
        <f t="shared" si="3050"/>
        <v>42609.375</v>
      </c>
      <c r="AG830" s="568">
        <f t="shared" si="3050"/>
        <v>42609.375</v>
      </c>
      <c r="AH830" s="568">
        <f t="shared" si="3050"/>
        <v>42609.375</v>
      </c>
      <c r="AI830" s="568">
        <f t="shared" ref="AI830:BJ830" si="3051">AI767</f>
        <v>41625</v>
      </c>
      <c r="AJ830" s="568">
        <f t="shared" si="3051"/>
        <v>41625</v>
      </c>
      <c r="AK830" s="568">
        <f t="shared" si="3051"/>
        <v>41625</v>
      </c>
      <c r="AL830" s="568">
        <f t="shared" si="3051"/>
        <v>41625</v>
      </c>
      <c r="AM830" s="568">
        <f t="shared" si="3051"/>
        <v>39116.25</v>
      </c>
      <c r="AN830" s="568">
        <f t="shared" si="3051"/>
        <v>39116.25</v>
      </c>
      <c r="AO830" s="568">
        <f t="shared" si="3051"/>
        <v>39116.25</v>
      </c>
      <c r="AP830" s="568">
        <f t="shared" si="3051"/>
        <v>39116.25</v>
      </c>
      <c r="AQ830" s="568">
        <f t="shared" si="3051"/>
        <v>38205</v>
      </c>
      <c r="AR830" s="568">
        <f t="shared" si="3051"/>
        <v>38205</v>
      </c>
      <c r="AS830" s="568">
        <f t="shared" si="3051"/>
        <v>38205</v>
      </c>
      <c r="AT830" s="568">
        <f t="shared" si="3051"/>
        <v>38205</v>
      </c>
      <c r="AU830" s="568">
        <f t="shared" si="3051"/>
        <v>39116.25</v>
      </c>
      <c r="AV830" s="568">
        <f t="shared" si="3051"/>
        <v>39116.25</v>
      </c>
      <c r="AW830" s="568">
        <f t="shared" si="3051"/>
        <v>39116.25</v>
      </c>
      <c r="AX830" s="568">
        <f t="shared" si="3051"/>
        <v>39116.25</v>
      </c>
      <c r="AY830" s="568">
        <f t="shared" si="3051"/>
        <v>39116.25</v>
      </c>
      <c r="AZ830" s="568">
        <f t="shared" si="3051"/>
        <v>39116.25</v>
      </c>
      <c r="BA830" s="568">
        <f t="shared" si="3051"/>
        <v>39116.25</v>
      </c>
      <c r="BB830" s="568">
        <f t="shared" si="3051"/>
        <v>39116.25</v>
      </c>
      <c r="BC830" s="568">
        <f t="shared" si="3051"/>
        <v>39116.25</v>
      </c>
      <c r="BD830" s="568">
        <f t="shared" si="3051"/>
        <v>39116.25</v>
      </c>
      <c r="BE830" s="568">
        <f t="shared" si="3051"/>
        <v>39116.25</v>
      </c>
      <c r="BF830" s="568">
        <f t="shared" si="3051"/>
        <v>39116.25</v>
      </c>
      <c r="BG830" s="568">
        <f t="shared" si="3051"/>
        <v>39116.25</v>
      </c>
      <c r="BH830" s="568">
        <f t="shared" si="3051"/>
        <v>39116.25</v>
      </c>
      <c r="BI830" s="568">
        <f t="shared" si="3051"/>
        <v>39116.25</v>
      </c>
      <c r="BJ830" s="568">
        <f t="shared" si="3051"/>
        <v>39116.25</v>
      </c>
    </row>
    <row r="831" spans="1:82" s="5" customFormat="1" ht="14.5" customHeight="1" x14ac:dyDescent="0.35">
      <c r="B831" s="463" t="s">
        <v>410</v>
      </c>
      <c r="C831" s="380"/>
      <c r="D831" s="380"/>
      <c r="E831" s="380"/>
      <c r="F831" s="380"/>
      <c r="G831" s="436">
        <f>G830/C830-1</f>
        <v>5.4230769230769234</v>
      </c>
      <c r="H831" s="436">
        <f t="shared" ref="H831:AC831" si="3052">H830/D830-1</f>
        <v>3.6764705882352944</v>
      </c>
      <c r="I831" s="436">
        <f t="shared" si="3052"/>
        <v>-0.94676806083650189</v>
      </c>
      <c r="J831" s="436">
        <f t="shared" si="3052"/>
        <v>-0.73629242819843344</v>
      </c>
      <c r="K831" s="436">
        <f t="shared" si="3052"/>
        <v>-0.34431137724550898</v>
      </c>
      <c r="L831" s="436">
        <f t="shared" si="3052"/>
        <v>-0.33647798742138368</v>
      </c>
      <c r="M831" s="436">
        <f t="shared" si="3052"/>
        <v>7</v>
      </c>
      <c r="N831" s="436">
        <f t="shared" si="3052"/>
        <v>1.2574257425742572</v>
      </c>
      <c r="O831" s="436">
        <f t="shared" si="3052"/>
        <v>0.59817351598173518</v>
      </c>
      <c r="P831" s="436">
        <f t="shared" si="3052"/>
        <v>0.82938388625592419</v>
      </c>
      <c r="Q831" s="436">
        <f t="shared" si="3052"/>
        <v>0.84821428571428581</v>
      </c>
      <c r="R831" s="436">
        <f t="shared" si="3052"/>
        <v>1.0394736842105261</v>
      </c>
      <c r="S831" s="436">
        <f t="shared" si="3052"/>
        <v>0.4742857142857142</v>
      </c>
      <c r="T831" s="436">
        <f t="shared" si="3052"/>
        <v>-1.0362694300518172E-2</v>
      </c>
      <c r="U831" s="436">
        <f t="shared" si="3052"/>
        <v>-8.454106280193241E-2</v>
      </c>
      <c r="V831" s="436">
        <f t="shared" si="3052"/>
        <v>-0.29462365591397854</v>
      </c>
      <c r="W831" s="436">
        <f t="shared" si="3052"/>
        <v>-0.52713178294573648</v>
      </c>
      <c r="X831" s="436">
        <f t="shared" si="3052"/>
        <v>-0.16492146596858637</v>
      </c>
      <c r="Y831" s="436">
        <f t="shared" si="3052"/>
        <v>-0.1029023746701847</v>
      </c>
      <c r="Z831" s="436">
        <f t="shared" si="3052"/>
        <v>0.32012195121951215</v>
      </c>
      <c r="AA831" s="436">
        <f t="shared" si="3052"/>
        <v>0.47540983606557385</v>
      </c>
      <c r="AB831" s="436">
        <f t="shared" si="3052"/>
        <v>0.12852664576802497</v>
      </c>
      <c r="AC831" s="436">
        <f t="shared" si="3052"/>
        <v>0.31764705882352939</v>
      </c>
      <c r="AD831" s="436">
        <f t="shared" ref="AD831" si="3053">AD830/Z830-1</f>
        <v>-0.35011547344110849</v>
      </c>
      <c r="AE831" s="436">
        <f t="shared" ref="AE831" si="3054">AE830/AA830-1</f>
        <v>0.18359375</v>
      </c>
      <c r="AF831" s="436">
        <f t="shared" ref="AF831" si="3055">AF830/AB830-1</f>
        <v>0.18359375</v>
      </c>
      <c r="AG831" s="436">
        <f t="shared" ref="AG831" si="3056">AG830/AC830-1</f>
        <v>-4.8897879464285698E-2</v>
      </c>
      <c r="AH831" s="436">
        <f t="shared" ref="AH831" si="3057">AH830/AD830-1</f>
        <v>0.51419243070362475</v>
      </c>
      <c r="AI831" s="436">
        <f t="shared" ref="AI831" si="3058">AI830/AE830-1</f>
        <v>-2.3102310231023049E-2</v>
      </c>
      <c r="AJ831" s="436">
        <f t="shared" ref="AJ831" si="3059">AJ830/AF830-1</f>
        <v>-2.3102310231023049E-2</v>
      </c>
      <c r="AK831" s="436">
        <f t="shared" ref="AK831" si="3060">AK830/AG830-1</f>
        <v>-2.3102310231023049E-2</v>
      </c>
      <c r="AL831" s="436">
        <f t="shared" ref="AL831" si="3061">AL830/AH830-1</f>
        <v>-2.3102310231023049E-2</v>
      </c>
      <c r="AM831" s="436">
        <f t="shared" ref="AM831" si="3062">AM830/AI830-1</f>
        <v>-6.0270270270270321E-2</v>
      </c>
      <c r="AN831" s="436">
        <f t="shared" ref="AN831" si="3063">AN830/AJ830-1</f>
        <v>-6.0270270270270321E-2</v>
      </c>
      <c r="AO831" s="436">
        <f t="shared" ref="AO831" si="3064">AO830/AK830-1</f>
        <v>-6.0270270270270321E-2</v>
      </c>
      <c r="AP831" s="436">
        <f t="shared" ref="AP831" si="3065">AP830/AL830-1</f>
        <v>-6.0270270270270321E-2</v>
      </c>
      <c r="AQ831" s="436">
        <f t="shared" ref="AQ831" si="3066">AQ830/AM830-1</f>
        <v>-2.3295944779982758E-2</v>
      </c>
      <c r="AR831" s="436">
        <f t="shared" ref="AR831" si="3067">AR830/AN830-1</f>
        <v>-2.3295944779982758E-2</v>
      </c>
      <c r="AS831" s="436">
        <f t="shared" ref="AS831" si="3068">AS830/AO830-1</f>
        <v>-2.3295944779982758E-2</v>
      </c>
      <c r="AT831" s="436">
        <f t="shared" ref="AT831" si="3069">AT830/AP830-1</f>
        <v>-2.3295944779982758E-2</v>
      </c>
      <c r="AU831" s="436">
        <f t="shared" ref="AU831" si="3070">AU830/AQ830-1</f>
        <v>2.3851590106007015E-2</v>
      </c>
      <c r="AV831" s="436">
        <f t="shared" ref="AV831" si="3071">AV830/AR830-1</f>
        <v>2.3851590106007015E-2</v>
      </c>
      <c r="AW831" s="436">
        <f t="shared" ref="AW831" si="3072">AW830/AS830-1</f>
        <v>2.3851590106007015E-2</v>
      </c>
      <c r="AX831" s="436">
        <f t="shared" ref="AX831" si="3073">AX830/AT830-1</f>
        <v>2.3851590106007015E-2</v>
      </c>
      <c r="AY831" s="436">
        <f t="shared" ref="AY831" si="3074">AY830/AU830-1</f>
        <v>0</v>
      </c>
      <c r="AZ831" s="436">
        <f t="shared" ref="AZ831" si="3075">AZ830/AV830-1</f>
        <v>0</v>
      </c>
      <c r="BA831" s="436">
        <f t="shared" ref="BA831" si="3076">BA830/AW830-1</f>
        <v>0</v>
      </c>
      <c r="BB831" s="436">
        <f t="shared" ref="BB831" si="3077">BB830/AX830-1</f>
        <v>0</v>
      </c>
      <c r="BC831" s="436">
        <f t="shared" ref="BC831" si="3078">BC830/AY830-1</f>
        <v>0</v>
      </c>
      <c r="BD831" s="436">
        <f t="shared" ref="BD831" si="3079">BD830/AZ830-1</f>
        <v>0</v>
      </c>
      <c r="BE831" s="436">
        <f t="shared" ref="BE831" si="3080">BE830/BA830-1</f>
        <v>0</v>
      </c>
      <c r="BF831" s="436">
        <f t="shared" ref="BF831" si="3081">BF830/BB830-1</f>
        <v>0</v>
      </c>
      <c r="BG831" s="436">
        <f t="shared" ref="BG831" si="3082">BG830/BC830-1</f>
        <v>0</v>
      </c>
      <c r="BH831" s="436">
        <f t="shared" ref="BH831" si="3083">BH830/BD830-1</f>
        <v>0</v>
      </c>
      <c r="BI831" s="436">
        <f t="shared" ref="BI831" si="3084">BI830/BE830-1</f>
        <v>0</v>
      </c>
      <c r="BJ831" s="436">
        <f t="shared" ref="BJ831" si="3085">BJ830/BF830-1</f>
        <v>0</v>
      </c>
    </row>
    <row r="832" spans="1:82" s="5" customFormat="1" ht="14.5" customHeight="1" x14ac:dyDescent="0.35">
      <c r="B832" s="463" t="s">
        <v>411</v>
      </c>
      <c r="C832" s="380"/>
      <c r="D832" s="380"/>
      <c r="E832" s="380"/>
      <c r="F832" s="380"/>
      <c r="G832" s="438">
        <f>G830/F830-1</f>
        <v>-0.12793733681462138</v>
      </c>
      <c r="H832" s="438">
        <f t="shared" ref="H832:AC832" si="3086">H830/G830-1</f>
        <v>-4.7904191616766512E-2</v>
      </c>
      <c r="I832" s="438">
        <f t="shared" si="3086"/>
        <v>-0.91194968553459121</v>
      </c>
      <c r="J832" s="438">
        <f t="shared" si="3086"/>
        <v>2.6071428571428572</v>
      </c>
      <c r="K832" s="438">
        <f t="shared" si="3086"/>
        <v>1.1683168316831685</v>
      </c>
      <c r="L832" s="438">
        <f t="shared" si="3086"/>
        <v>-3.6529680365296802E-2</v>
      </c>
      <c r="M832" s="438">
        <f t="shared" si="3086"/>
        <v>6.1611374407583019E-2</v>
      </c>
      <c r="N832" s="438">
        <f t="shared" si="3086"/>
        <v>1.7857142857142794E-2</v>
      </c>
      <c r="O832" s="438">
        <f t="shared" si="3086"/>
        <v>0.53508771929824572</v>
      </c>
      <c r="P832" s="438">
        <f t="shared" si="3086"/>
        <v>0.10285714285714276</v>
      </c>
      <c r="Q832" s="438">
        <f t="shared" si="3086"/>
        <v>7.2538860103626979E-2</v>
      </c>
      <c r="R832" s="438">
        <f t="shared" si="3086"/>
        <v>0.12318840579710155</v>
      </c>
      <c r="S832" s="438">
        <f t="shared" si="3086"/>
        <v>0.10967741935483866</v>
      </c>
      <c r="T832" s="438">
        <f t="shared" si="3086"/>
        <v>-0.25968992248062017</v>
      </c>
      <c r="U832" s="438">
        <f t="shared" si="3086"/>
        <v>-7.8534031413612926E-3</v>
      </c>
      <c r="V832" s="438">
        <f t="shared" si="3086"/>
        <v>-0.13456464379947231</v>
      </c>
      <c r="W832" s="438">
        <f t="shared" si="3086"/>
        <v>-0.25609756097560976</v>
      </c>
      <c r="X832" s="438">
        <f t="shared" si="3086"/>
        <v>0.30737704918032782</v>
      </c>
      <c r="Y832" s="438">
        <f t="shared" si="3086"/>
        <v>6.5830721003134807E-2</v>
      </c>
      <c r="Z832" s="438">
        <f t="shared" si="3086"/>
        <v>0.2735294117647058</v>
      </c>
      <c r="AA832" s="438">
        <f t="shared" si="3086"/>
        <v>-0.1685912240184757</v>
      </c>
      <c r="AB832" s="438">
        <f t="shared" si="3086"/>
        <v>0</v>
      </c>
      <c r="AC832" s="438">
        <f t="shared" si="3086"/>
        <v>0.24444444444444446</v>
      </c>
      <c r="AD832" s="438">
        <f t="shared" ref="AD832" si="3087">AD830/AC830-1</f>
        <v>-0.37187499999999996</v>
      </c>
      <c r="AE832" s="438">
        <f t="shared" ref="AE832" si="3088">AE830/AD830-1</f>
        <v>0.51419243070362475</v>
      </c>
      <c r="AF832" s="438">
        <f t="shared" ref="AF832" si="3089">AF830/AE830-1</f>
        <v>0</v>
      </c>
      <c r="AG832" s="438">
        <f t="shared" ref="AG832" si="3090">AG830/AF830-1</f>
        <v>0</v>
      </c>
      <c r="AH832" s="438">
        <f t="shared" ref="AH832" si="3091">AH830/AG830-1</f>
        <v>0</v>
      </c>
      <c r="AI832" s="438">
        <f t="shared" ref="AI832" si="3092">AI830/AH830-1</f>
        <v>-2.3102310231023049E-2</v>
      </c>
      <c r="AJ832" s="438">
        <f t="shared" ref="AJ832" si="3093">AJ830/AI830-1</f>
        <v>0</v>
      </c>
      <c r="AK832" s="438">
        <f t="shared" ref="AK832" si="3094">AK830/AJ830-1</f>
        <v>0</v>
      </c>
      <c r="AL832" s="438">
        <f t="shared" ref="AL832" si="3095">AL830/AK830-1</f>
        <v>0</v>
      </c>
      <c r="AM832" s="438">
        <f t="shared" ref="AM832" si="3096">AM830/AL830-1</f>
        <v>-6.0270270270270321E-2</v>
      </c>
      <c r="AN832" s="438">
        <f t="shared" ref="AN832" si="3097">AN830/AM830-1</f>
        <v>0</v>
      </c>
      <c r="AO832" s="438">
        <f t="shared" ref="AO832" si="3098">AO830/AN830-1</f>
        <v>0</v>
      </c>
      <c r="AP832" s="438">
        <f t="shared" ref="AP832" si="3099">AP830/AO830-1</f>
        <v>0</v>
      </c>
      <c r="AQ832" s="438">
        <f t="shared" ref="AQ832" si="3100">AQ830/AP830-1</f>
        <v>-2.3295944779982758E-2</v>
      </c>
      <c r="AR832" s="438">
        <f t="shared" ref="AR832" si="3101">AR830/AQ830-1</f>
        <v>0</v>
      </c>
      <c r="AS832" s="438">
        <f t="shared" ref="AS832" si="3102">AS830/AR830-1</f>
        <v>0</v>
      </c>
      <c r="AT832" s="438">
        <f t="shared" ref="AT832" si="3103">AT830/AS830-1</f>
        <v>0</v>
      </c>
      <c r="AU832" s="438">
        <f t="shared" ref="AU832" si="3104">AU830/AT830-1</f>
        <v>2.3851590106007015E-2</v>
      </c>
      <c r="AV832" s="438">
        <f t="shared" ref="AV832" si="3105">AV830/AU830-1</f>
        <v>0</v>
      </c>
      <c r="AW832" s="438">
        <f t="shared" ref="AW832" si="3106">AW830/AV830-1</f>
        <v>0</v>
      </c>
      <c r="AX832" s="438">
        <f t="shared" ref="AX832" si="3107">AX830/AW830-1</f>
        <v>0</v>
      </c>
      <c r="AY832" s="438">
        <f t="shared" ref="AY832" si="3108">AY830/AX830-1</f>
        <v>0</v>
      </c>
      <c r="AZ832" s="438">
        <f t="shared" ref="AZ832" si="3109">AZ830/AY830-1</f>
        <v>0</v>
      </c>
      <c r="BA832" s="438">
        <f t="shared" ref="BA832" si="3110">BA830/AZ830-1</f>
        <v>0</v>
      </c>
      <c r="BB832" s="438">
        <f t="shared" ref="BB832" si="3111">BB830/BA830-1</f>
        <v>0</v>
      </c>
      <c r="BC832" s="438">
        <f t="shared" ref="BC832" si="3112">BC830/BB830-1</f>
        <v>0</v>
      </c>
      <c r="BD832" s="438">
        <f t="shared" ref="BD832" si="3113">BD830/BC830-1</f>
        <v>0</v>
      </c>
      <c r="BE832" s="438">
        <f t="shared" ref="BE832" si="3114">BE830/BD830-1</f>
        <v>0</v>
      </c>
      <c r="BF832" s="438">
        <f t="shared" ref="BF832" si="3115">BF830/BE830-1</f>
        <v>0</v>
      </c>
      <c r="BG832" s="438">
        <f t="shared" ref="BG832" si="3116">BG830/BF830-1</f>
        <v>0</v>
      </c>
      <c r="BH832" s="438">
        <f t="shared" ref="BH832" si="3117">BH830/BG830-1</f>
        <v>0</v>
      </c>
      <c r="BI832" s="438">
        <f t="shared" ref="BI832" si="3118">BI830/BH830-1</f>
        <v>0</v>
      </c>
      <c r="BJ832" s="438">
        <f t="shared" ref="BJ832" si="3119">BJ830/BI830-1</f>
        <v>0</v>
      </c>
    </row>
    <row r="833" spans="1:62" s="5" customFormat="1" ht="14.5" customHeight="1" x14ac:dyDescent="0.35">
      <c r="B833" s="463"/>
      <c r="C833" s="380"/>
      <c r="D833" s="380"/>
      <c r="E833" s="380"/>
      <c r="F833" s="380"/>
      <c r="G833" s="438"/>
      <c r="H833" s="438"/>
      <c r="I833" s="438"/>
      <c r="J833" s="438"/>
      <c r="K833" s="438"/>
      <c r="L833" s="438"/>
      <c r="M833" s="438"/>
      <c r="N833" s="438"/>
      <c r="O833" s="438"/>
      <c r="P833" s="438"/>
      <c r="Q833" s="438"/>
      <c r="R833" s="438"/>
      <c r="S833" s="438"/>
      <c r="T833" s="438"/>
      <c r="U833" s="438"/>
      <c r="V833" s="438"/>
      <c r="W833" s="438"/>
      <c r="X833" s="438"/>
      <c r="Y833" s="438"/>
      <c r="Z833" s="438"/>
      <c r="AA833" s="438"/>
      <c r="AB833" s="438"/>
      <c r="AC833" s="438"/>
      <c r="AD833" s="438"/>
      <c r="AE833" s="438"/>
      <c r="AF833" s="438"/>
      <c r="AG833" s="438"/>
      <c r="AH833" s="438"/>
      <c r="AI833" s="438"/>
      <c r="AJ833" s="438"/>
      <c r="AK833" s="438"/>
      <c r="AL833" s="438"/>
      <c r="AM833" s="438"/>
      <c r="AN833" s="438"/>
      <c r="AO833" s="438"/>
      <c r="AP833" s="438"/>
      <c r="AQ833" s="438"/>
      <c r="AR833" s="438"/>
      <c r="AS833" s="438"/>
      <c r="AT833" s="438"/>
      <c r="AU833" s="438"/>
      <c r="AV833" s="438"/>
      <c r="AW833" s="438"/>
      <c r="AX833" s="438"/>
      <c r="AY833" s="438"/>
      <c r="AZ833" s="438"/>
      <c r="BA833" s="438"/>
      <c r="BB833" s="438"/>
      <c r="BC833" s="438"/>
      <c r="BD833" s="438"/>
      <c r="BE833" s="438"/>
      <c r="BF833" s="438"/>
      <c r="BG833" s="438"/>
      <c r="BH833" s="438"/>
      <c r="BI833" s="438"/>
      <c r="BJ833" s="438"/>
    </row>
    <row r="834" spans="1:62" s="5" customFormat="1" ht="14.5" customHeight="1" x14ac:dyDescent="0.35">
      <c r="A834" s="256" t="s">
        <v>354</v>
      </c>
      <c r="B834" s="70" t="s">
        <v>186</v>
      </c>
      <c r="C834" s="568">
        <f t="shared" ref="C834:AH834" si="3120">C781</f>
        <v>-2900</v>
      </c>
      <c r="D834" s="568">
        <f t="shared" si="3120"/>
        <v>800</v>
      </c>
      <c r="E834" s="568">
        <f t="shared" si="3120"/>
        <v>22900</v>
      </c>
      <c r="F834" s="568">
        <f t="shared" si="3120"/>
        <v>-26300</v>
      </c>
      <c r="G834" s="568">
        <f t="shared" si="3120"/>
        <v>-4000</v>
      </c>
      <c r="H834" s="568">
        <f t="shared" si="3120"/>
        <v>7700</v>
      </c>
      <c r="I834" s="568">
        <f t="shared" si="3120"/>
        <v>-17400</v>
      </c>
      <c r="J834" s="568">
        <f t="shared" si="3120"/>
        <v>-6600</v>
      </c>
      <c r="K834" s="568">
        <f t="shared" si="3120"/>
        <v>-3800</v>
      </c>
      <c r="L834" s="568">
        <f t="shared" si="3120"/>
        <v>900</v>
      </c>
      <c r="M834" s="568">
        <f t="shared" si="3120"/>
        <v>500</v>
      </c>
      <c r="N834" s="568">
        <f t="shared" si="3120"/>
        <v>8700</v>
      </c>
      <c r="O834" s="568">
        <f t="shared" si="3120"/>
        <v>12300</v>
      </c>
      <c r="P834" s="568">
        <f t="shared" si="3120"/>
        <v>13000</v>
      </c>
      <c r="Q834" s="568">
        <f t="shared" si="3120"/>
        <v>17500</v>
      </c>
      <c r="R834" s="568">
        <f t="shared" si="3120"/>
        <v>7000</v>
      </c>
      <c r="S834" s="568">
        <f t="shared" si="3120"/>
        <v>23400</v>
      </c>
      <c r="T834" s="568">
        <f t="shared" si="3120"/>
        <v>10400</v>
      </c>
      <c r="U834" s="568">
        <f t="shared" si="3120"/>
        <v>13100</v>
      </c>
      <c r="V834" s="568">
        <f t="shared" si="3120"/>
        <v>-3800</v>
      </c>
      <c r="W834" s="568">
        <f t="shared" si="3120"/>
        <v>-10400</v>
      </c>
      <c r="X834" s="568">
        <f t="shared" si="3120"/>
        <v>10100</v>
      </c>
      <c r="Y834" s="568">
        <f t="shared" si="3120"/>
        <v>12300</v>
      </c>
      <c r="Z834" s="568">
        <f t="shared" si="3120"/>
        <v>-5700</v>
      </c>
      <c r="AA834" s="568">
        <f t="shared" si="3120"/>
        <v>8500</v>
      </c>
      <c r="AB834" s="568">
        <f t="shared" si="3120"/>
        <v>11100</v>
      </c>
      <c r="AC834" s="568">
        <f t="shared" si="3120"/>
        <v>11700</v>
      </c>
      <c r="AD834" s="568">
        <f t="shared" si="3120"/>
        <v>7100.5434782608718</v>
      </c>
      <c r="AE834" s="568">
        <f t="shared" si="3120"/>
        <v>10892.394293478268</v>
      </c>
      <c r="AF834" s="568">
        <f t="shared" si="3120"/>
        <v>10733.809389945658</v>
      </c>
      <c r="AG834" s="568">
        <f t="shared" si="3120"/>
        <v>10574.431561895395</v>
      </c>
      <c r="AH834" s="568">
        <f t="shared" si="3120"/>
        <v>10414.256844704872</v>
      </c>
      <c r="AI834" s="568">
        <f t="shared" ref="AI834:BJ834" si="3121">AI781</f>
        <v>9268.9062539284059</v>
      </c>
      <c r="AJ834" s="568">
        <f t="shared" si="3121"/>
        <v>9107.1257851980481</v>
      </c>
      <c r="AK834" s="568">
        <f t="shared" si="3121"/>
        <v>8944.5364141240425</v>
      </c>
      <c r="AL834" s="568">
        <f t="shared" si="3121"/>
        <v>8781.1340961946626</v>
      </c>
      <c r="AM834" s="568">
        <f t="shared" si="3121"/>
        <v>6108.1647666756398</v>
      </c>
      <c r="AN834" s="568">
        <f t="shared" si="3121"/>
        <v>5943.1243405090208</v>
      </c>
      <c r="AO834" s="568">
        <f t="shared" si="3121"/>
        <v>5777.2587122115656</v>
      </c>
      <c r="AP834" s="568">
        <f t="shared" si="3121"/>
        <v>5610.5637557726295</v>
      </c>
      <c r="AQ834" s="568">
        <f t="shared" si="3121"/>
        <v>4531.7853245514925</v>
      </c>
      <c r="AR834" s="568">
        <f t="shared" si="3121"/>
        <v>4363.4192511742585</v>
      </c>
      <c r="AS834" s="568">
        <f t="shared" si="3121"/>
        <v>4194.2113474301295</v>
      </c>
      <c r="AT834" s="568">
        <f t="shared" si="3121"/>
        <v>4024.1574041672866</v>
      </c>
      <c r="AU834" s="568">
        <f t="shared" si="3121"/>
        <v>4764.5031911881233</v>
      </c>
      <c r="AV834" s="568">
        <f t="shared" si="3121"/>
        <v>4592.7444571440719</v>
      </c>
      <c r="AW834" s="568">
        <f t="shared" si="3121"/>
        <v>4420.1269294297963</v>
      </c>
      <c r="AX834" s="568">
        <f t="shared" si="3121"/>
        <v>4246.6463140769483</v>
      </c>
      <c r="AY834" s="568">
        <f t="shared" si="3121"/>
        <v>4072.2982956473279</v>
      </c>
      <c r="AZ834" s="568">
        <f t="shared" si="3121"/>
        <v>3897.0785371255697</v>
      </c>
      <c r="BA834" s="568">
        <f t="shared" si="3121"/>
        <v>3720.9826798112117</v>
      </c>
      <c r="BB834" s="568">
        <f t="shared" si="3121"/>
        <v>3544.0063432102615</v>
      </c>
      <c r="BC834" s="568">
        <f t="shared" si="3121"/>
        <v>3366.1451249263191</v>
      </c>
      <c r="BD834" s="568">
        <f t="shared" si="3121"/>
        <v>3187.394600550957</v>
      </c>
      <c r="BE834" s="568">
        <f t="shared" si="3121"/>
        <v>3007.7503235537079</v>
      </c>
      <c r="BF834" s="568">
        <f t="shared" si="3121"/>
        <v>2827.2078251714847</v>
      </c>
      <c r="BG834" s="568">
        <f t="shared" si="3121"/>
        <v>2645.7626142973459</v>
      </c>
      <c r="BH834" s="568">
        <f t="shared" si="3121"/>
        <v>2463.410177368838</v>
      </c>
      <c r="BI834" s="568">
        <f t="shared" si="3121"/>
        <v>2280.1459782556849</v>
      </c>
      <c r="BJ834" s="568">
        <f t="shared" si="3121"/>
        <v>2095.9654581469658</v>
      </c>
    </row>
    <row r="835" spans="1:62" s="5" customFormat="1" ht="14.5" customHeight="1" x14ac:dyDescent="0.35">
      <c r="B835" s="463" t="s">
        <v>410</v>
      </c>
      <c r="C835" s="380"/>
      <c r="D835" s="380"/>
      <c r="E835" s="380"/>
      <c r="F835" s="380"/>
      <c r="G835" s="436" t="str">
        <f>IF(G834&lt;0,"",G834/C834-1)</f>
        <v/>
      </c>
      <c r="H835" s="436">
        <f t="shared" ref="H835:K835" si="3122">IF(H834&lt;0,"",H834/D834-1)</f>
        <v>8.625</v>
      </c>
      <c r="I835" s="436" t="str">
        <f t="shared" si="3122"/>
        <v/>
      </c>
      <c r="J835" s="436" t="str">
        <f t="shared" si="3122"/>
        <v/>
      </c>
      <c r="K835" s="436" t="str">
        <f t="shared" si="3122"/>
        <v/>
      </c>
      <c r="L835" s="436">
        <f>IF(L834&lt;0,"",IF(H834&lt;0,"",L834/H834-1))</f>
        <v>-0.88311688311688308</v>
      </c>
      <c r="M835" s="436" t="str">
        <f t="shared" ref="M835:AC835" si="3123">IF(M834&lt;0,"",IF(I834&lt;0,"",M834/I834-1))</f>
        <v/>
      </c>
      <c r="N835" s="436" t="str">
        <f t="shared" si="3123"/>
        <v/>
      </c>
      <c r="O835" s="436" t="str">
        <f t="shared" si="3123"/>
        <v/>
      </c>
      <c r="P835" s="436">
        <f t="shared" si="3123"/>
        <v>13.444444444444445</v>
      </c>
      <c r="Q835" s="436">
        <f t="shared" si="3123"/>
        <v>34</v>
      </c>
      <c r="R835" s="436">
        <f t="shared" si="3123"/>
        <v>-0.1954022988505747</v>
      </c>
      <c r="S835" s="436">
        <f t="shared" si="3123"/>
        <v>0.90243902439024382</v>
      </c>
      <c r="T835" s="436">
        <f t="shared" si="3123"/>
        <v>-0.19999999999999996</v>
      </c>
      <c r="U835" s="436">
        <f t="shared" si="3123"/>
        <v>-0.25142857142857145</v>
      </c>
      <c r="V835" s="436" t="str">
        <f t="shared" si="3123"/>
        <v/>
      </c>
      <c r="W835" s="436" t="str">
        <f t="shared" si="3123"/>
        <v/>
      </c>
      <c r="X835" s="436">
        <f t="shared" si="3123"/>
        <v>-2.8846153846153855E-2</v>
      </c>
      <c r="Y835" s="436">
        <f>IF(Y834&lt;0,"",IF(U834&lt;0,"",Y834/U834-1))</f>
        <v>-6.1068702290076327E-2</v>
      </c>
      <c r="Z835" s="436" t="str">
        <f t="shared" si="3123"/>
        <v/>
      </c>
      <c r="AA835" s="436" t="str">
        <f t="shared" si="3123"/>
        <v/>
      </c>
      <c r="AB835" s="436">
        <f t="shared" si="3123"/>
        <v>9.9009900990099098E-2</v>
      </c>
      <c r="AC835" s="436">
        <f t="shared" si="3123"/>
        <v>-4.8780487804878092E-2</v>
      </c>
      <c r="AD835" s="436" t="str">
        <f t="shared" ref="AD835" si="3124">IF(AD834&lt;0,"",IF(Z834&lt;0,"",AD834/Z834-1))</f>
        <v/>
      </c>
      <c r="AE835" s="436">
        <f t="shared" ref="AE835" si="3125">IF(AE834&lt;0,"",IF(AA834&lt;0,"",AE834/AA834-1))</f>
        <v>0.2814581521739139</v>
      </c>
      <c r="AF835" s="436">
        <f t="shared" ref="AF835" si="3126">IF(AF834&lt;0,"",IF(AB834&lt;0,"",AF834/AB834-1))</f>
        <v>-3.2990145049940689E-2</v>
      </c>
      <c r="AG835" s="436">
        <f t="shared" ref="AG835" si="3127">IF(AG834&lt;0,"",IF(AC834&lt;0,"",AG834/AC834-1))</f>
        <v>-9.6202430607231215E-2</v>
      </c>
      <c r="AH835" s="436">
        <f t="shared" ref="AH835" si="3128">IF(AH834&lt;0,"",IF(AD834&lt;0,"",AH834/AD834-1))</f>
        <v>0.46668446951832832</v>
      </c>
      <c r="AI835" s="436">
        <f t="shared" ref="AI835" si="3129">IF(AI834&lt;0,"",IF(AE834&lt;0,"",AI834/AE834-1))</f>
        <v>-0.14904785814831478</v>
      </c>
      <c r="AJ835" s="436">
        <f t="shared" ref="AJ835" si="3130">IF(AJ834&lt;0,"",IF(AF834&lt;0,"",AJ834/AF834-1))</f>
        <v>-0.15154765150490956</v>
      </c>
      <c r="AK835" s="436">
        <f t="shared" ref="AK835" si="3131">IF(AK834&lt;0,"",IF(AG834&lt;0,"",AK834/AG834-1))</f>
        <v>-0.15413548598154669</v>
      </c>
      <c r="AL835" s="436">
        <f t="shared" ref="AL835" si="3132">IF(AL834&lt;0,"",IF(AH834&lt;0,"",AL834/AH834-1))</f>
        <v>-0.15681606214086907</v>
      </c>
      <c r="AM835" s="436">
        <f t="shared" ref="AM835" si="3133">IF(AM834&lt;0,"",IF(AI834&lt;0,"",AM834/AI834-1))</f>
        <v>-0.34100479610667778</v>
      </c>
      <c r="AN835" s="436">
        <f t="shared" ref="AN835" si="3134">IF(AN834&lt;0,"",IF(AJ834&lt;0,"",AN834/AJ834-1))</f>
        <v>-0.34742041773833054</v>
      </c>
      <c r="AO835" s="436">
        <f t="shared" ref="AO835" si="3135">IF(AO834&lt;0,"",IF(AK834&lt;0,"",AO834/AK834-1))</f>
        <v>-0.35410194058924349</v>
      </c>
      <c r="AP835" s="436">
        <f t="shared" ref="AP835" si="3136">IF(AP834&lt;0,"",IF(AL834&lt;0,"",AP834/AL834-1))</f>
        <v>-0.36106615679585297</v>
      </c>
      <c r="AQ835" s="436">
        <f t="shared" ref="AQ835" si="3137">IF(AQ834&lt;0,"",IF(AM834&lt;0,"",AQ834/AM834-1))</f>
        <v>-0.25807742625484043</v>
      </c>
      <c r="AR835" s="436">
        <f t="shared" ref="AR835" si="3138">IF(AR834&lt;0,"",IF(AN834&lt;0,"",AR834/AN834-1))</f>
        <v>-0.26580380938142423</v>
      </c>
      <c r="AS835" s="436">
        <f t="shared" ref="AS835" si="3139">IF(AS834&lt;0,"",IF(AO834&lt;0,"",AS834/AO834-1))</f>
        <v>-0.27401358388802999</v>
      </c>
      <c r="AT835" s="436">
        <f t="shared" ref="AT835" si="3140">IF(AT834&lt;0,"",IF(AP834&lt;0,"",AT834/AP834-1))</f>
        <v>-0.28275346661431522</v>
      </c>
      <c r="AU835" s="436">
        <f t="shared" ref="AU835" si="3141">IF(AU834&lt;0,"",IF(AQ834&lt;0,"",AU834/AQ834-1))</f>
        <v>5.1352358942479803E-2</v>
      </c>
      <c r="AV835" s="436">
        <f t="shared" ref="AV835" si="3142">IF(AV834&lt;0,"",IF(AR834&lt;0,"",AV834/AR834-1))</f>
        <v>5.2556307970658356E-2</v>
      </c>
      <c r="AW835" s="436">
        <f t="shared" ref="AW835" si="3143">IF(AW834&lt;0,"",IF(AS834&lt;0,"",AW834/AS834-1))</f>
        <v>5.3863661910620975E-2</v>
      </c>
      <c r="AX835" s="436">
        <f t="shared" ref="AX835" si="3144">IF(AX834&lt;0,"",IF(AT834&lt;0,"",AX834/AT834-1))</f>
        <v>5.5288321892990488E-2</v>
      </c>
      <c r="AY835" s="436">
        <f t="shared" ref="AY835" si="3145">IF(AY834&lt;0,"",IF(AU834&lt;0,"",AY834/AU834-1))</f>
        <v>-0.14528375105740676</v>
      </c>
      <c r="AZ835" s="436">
        <f t="shared" ref="AZ835" si="3146">IF(AZ834&lt;0,"",IF(AV834&lt;0,"",AZ834/AV834-1))</f>
        <v>-0.1514706351528845</v>
      </c>
      <c r="BA835" s="436">
        <f t="shared" ref="BA835" si="3147">IF(BA834&lt;0,"",IF(AW834&lt;0,"",BA834/AW834-1))</f>
        <v>-0.15817288977915744</v>
      </c>
      <c r="BB835" s="436">
        <f t="shared" ref="BB835" si="3148">IF(BB834&lt;0,"",IF(AX834&lt;0,"",BB834/AX834-1))</f>
        <v>-0.16545761499787459</v>
      </c>
      <c r="BC835" s="436">
        <f t="shared" ref="BC835" si="3149">IF(BC834&lt;0,"",IF(AY834&lt;0,"",BC834/AY834-1))</f>
        <v>-0.17340408768085092</v>
      </c>
      <c r="BD835" s="436">
        <f t="shared" ref="BD835" si="3150">IF(BD834&lt;0,"",IF(AZ834&lt;0,"",BD834/AZ834-1))</f>
        <v>-0.18210665497597733</v>
      </c>
      <c r="BE835" s="436">
        <f t="shared" ref="BE835" si="3151">IF(BE834&lt;0,"",IF(BA834&lt;0,"",BE834/BA834-1))</f>
        <v>-0.19167849399763681</v>
      </c>
      <c r="BF835" s="436">
        <f t="shared" ref="BF835" si="3152">IF(BF834&lt;0,"",IF(BB834&lt;0,"",BF834/BB834-1))</f>
        <v>-0.20225655617463723</v>
      </c>
      <c r="BG835" s="436">
        <f t="shared" ref="BG835" si="3153">IF(BG834&lt;0,"",IF(BC834&lt;0,"",BG834/BC834-1))</f>
        <v>-0.21400815588565614</v>
      </c>
      <c r="BH835" s="436">
        <f t="shared" ref="BH835" si="3154">IF(BH834&lt;0,"",IF(BD834&lt;0,"",BH834/BD834-1))</f>
        <v>-0.22713987877653263</v>
      </c>
      <c r="BI835" s="436">
        <f t="shared" ref="BI835" si="3155">IF(BI834&lt;0,"",IF(BE834&lt;0,"",BI834/BE834-1))</f>
        <v>-0.24190982196898114</v>
      </c>
      <c r="BJ835" s="436">
        <f t="shared" ref="BJ835" si="3156">IF(BJ834&lt;0,"",IF(BF834&lt;0,"",BJ834/BF834-1))</f>
        <v>-0.25864471671097089</v>
      </c>
    </row>
    <row r="836" spans="1:62" s="5" customFormat="1" ht="14.5" customHeight="1" x14ac:dyDescent="0.35">
      <c r="B836" s="463" t="s">
        <v>411</v>
      </c>
      <c r="C836" s="380"/>
      <c r="D836" s="380"/>
      <c r="E836" s="380"/>
      <c r="F836" s="380"/>
      <c r="G836" s="438" t="str">
        <f>IF(G834&lt;0,"",G834/F834-1)</f>
        <v/>
      </c>
      <c r="H836" s="438">
        <f t="shared" ref="H836:K836" si="3157">IF(H834&lt;0,"",H834/G834-1)</f>
        <v>-2.9249999999999998</v>
      </c>
      <c r="I836" s="438" t="str">
        <f t="shared" si="3157"/>
        <v/>
      </c>
      <c r="J836" s="438" t="str">
        <f t="shared" si="3157"/>
        <v/>
      </c>
      <c r="K836" s="438" t="str">
        <f t="shared" si="3157"/>
        <v/>
      </c>
      <c r="L836" s="438" t="str">
        <f>IF(L834&lt;0,"",IF(K834&lt;0,"",L834/K834-1))</f>
        <v/>
      </c>
      <c r="M836" s="438">
        <f t="shared" ref="M836:AC836" si="3158">IF(M834&lt;0,"",IF(L834&lt;0,"",M834/L834-1))</f>
        <v>-0.44444444444444442</v>
      </c>
      <c r="N836" s="438">
        <f t="shared" si="3158"/>
        <v>16.399999999999999</v>
      </c>
      <c r="O836" s="438">
        <f t="shared" si="3158"/>
        <v>0.4137931034482758</v>
      </c>
      <c r="P836" s="438">
        <f t="shared" si="3158"/>
        <v>5.6910569105691033E-2</v>
      </c>
      <c r="Q836" s="438">
        <f t="shared" si="3158"/>
        <v>0.34615384615384626</v>
      </c>
      <c r="R836" s="438">
        <f t="shared" si="3158"/>
        <v>-0.6</v>
      </c>
      <c r="S836" s="438">
        <f t="shared" si="3158"/>
        <v>2.342857142857143</v>
      </c>
      <c r="T836" s="438">
        <f t="shared" si="3158"/>
        <v>-0.55555555555555558</v>
      </c>
      <c r="U836" s="438">
        <f t="shared" si="3158"/>
        <v>0.25961538461538458</v>
      </c>
      <c r="V836" s="438" t="str">
        <f>IF(V834&lt;0,"",IF(U834&lt;0,"",V834/U834-1))</f>
        <v/>
      </c>
      <c r="W836" s="438" t="str">
        <f t="shared" si="3158"/>
        <v/>
      </c>
      <c r="X836" s="438" t="str">
        <f t="shared" si="3158"/>
        <v/>
      </c>
      <c r="Y836" s="438">
        <f>IF(Y834&lt;0,"",IF(X834&lt;0,"",Y834/X834-1))</f>
        <v>0.21782178217821779</v>
      </c>
      <c r="Z836" s="438" t="str">
        <f t="shared" si="3158"/>
        <v/>
      </c>
      <c r="AA836" s="438" t="str">
        <f t="shared" si="3158"/>
        <v/>
      </c>
      <c r="AB836" s="438">
        <f t="shared" si="3158"/>
        <v>0.30588235294117649</v>
      </c>
      <c r="AC836" s="438">
        <f t="shared" si="3158"/>
        <v>5.4054054054053946E-2</v>
      </c>
      <c r="AD836" s="438">
        <f t="shared" ref="AD836" si="3159">IF(AD834&lt;0,"",IF(AC834&lt;0,"",AD834/AC834-1))</f>
        <v>-0.39311594202898537</v>
      </c>
      <c r="AE836" s="438">
        <f t="shared" ref="AE836" si="3160">IF(AE834&lt;0,"",IF(AD834&lt;0,"",AE834/AD834-1))</f>
        <v>0.53402261768082715</v>
      </c>
      <c r="AF836" s="438">
        <f t="shared" ref="AF836" si="3161">IF(AF834&lt;0,"",IF(AE834&lt;0,"",AF834/AE834-1))</f>
        <v>-1.4559232732472949E-2</v>
      </c>
      <c r="AG836" s="438">
        <f t="shared" ref="AG836" si="3162">IF(AG834&lt;0,"",IF(AF834&lt;0,"",AG834/AF834-1))</f>
        <v>-1.484820740338022E-2</v>
      </c>
      <c r="AH836" s="438">
        <f t="shared" ref="AH836" si="3163">IF(AH834&lt;0,"",IF(AG834&lt;0,"",AH834/AG834-1))</f>
        <v>-1.5147359577010855E-2</v>
      </c>
      <c r="AI836" s="438">
        <f t="shared" ref="AI836" si="3164">IF(AI834&lt;0,"",IF(AH834&lt;0,"",AI834/AH834-1))</f>
        <v>-0.10997909959929786</v>
      </c>
      <c r="AJ836" s="438">
        <f t="shared" ref="AJ836" si="3165">IF(AJ834&lt;0,"",IF(AI834&lt;0,"",AJ834/AI834-1))</f>
        <v>-1.7454105619181481E-2</v>
      </c>
      <c r="AK836" s="438">
        <f t="shared" ref="AK836" si="3166">IF(AK834&lt;0,"",IF(AJ834&lt;0,"",AK834/AJ834-1))</f>
        <v>-1.785298401590818E-2</v>
      </c>
      <c r="AL836" s="438">
        <f t="shared" ref="AL836" si="3167">IF(AL834&lt;0,"",IF(AK834&lt;0,"",AL834/AK834-1))</f>
        <v>-1.8268394287193734E-2</v>
      </c>
      <c r="AM836" s="438">
        <f t="shared" ref="AM836" si="3168">IF(AM834&lt;0,"",IF(AL834&lt;0,"",AM834/AL834-1))</f>
        <v>-0.30439910155538608</v>
      </c>
      <c r="AN836" s="438">
        <f t="shared" ref="AN836" si="3169">IF(AN834&lt;0,"",IF(AM834&lt;0,"",AN834/AM834-1))</f>
        <v>-2.7019642146366318E-2</v>
      </c>
      <c r="AO836" s="438">
        <f t="shared" ref="AO836" si="3170">IF(AO834&lt;0,"",IF(AN834&lt;0,"",AO834/AN834-1))</f>
        <v>-2.7908826871902326E-2</v>
      </c>
      <c r="AP836" s="438">
        <f t="shared" ref="AP836" si="3171">IF(AP834&lt;0,"",IF(AO834&lt;0,"",AP834/AO834-1))</f>
        <v>-2.8853642314232486E-2</v>
      </c>
      <c r="AQ836" s="438">
        <f t="shared" ref="AQ836" si="3172">IF(AQ834&lt;0,"",IF(AP834&lt;0,"",AQ834/AP834-1))</f>
        <v>-0.19227629845774363</v>
      </c>
      <c r="AR836" s="438">
        <f t="shared" ref="AR836" si="3173">IF(AR834&lt;0,"",IF(AQ834&lt;0,"",AR834/AQ834-1))</f>
        <v>-3.7152261486238181E-2</v>
      </c>
      <c r="AS836" s="438">
        <f t="shared" ref="AS836" si="3174">IF(AS834&lt;0,"",IF(AR834&lt;0,"",AS834/AR834-1))</f>
        <v>-3.877874070858367E-2</v>
      </c>
      <c r="AT836" s="438">
        <f t="shared" ref="AT836" si="3175">IF(AT834&lt;0,"",IF(AS834&lt;0,"",AT834/AS834-1))</f>
        <v>-4.0544915164334339E-2</v>
      </c>
      <c r="AU836" s="438">
        <f t="shared" ref="AU836" si="3176">IF(AU834&lt;0,"",IF(AT834&lt;0,"",AU834/AT834-1))</f>
        <v>0.18397535500330053</v>
      </c>
      <c r="AV836" s="438">
        <f t="shared" ref="AV836" si="3177">IF(AV834&lt;0,"",IF(AU834&lt;0,"",AV834/AU834-1))</f>
        <v>-3.6049662924293235E-2</v>
      </c>
      <c r="AW836" s="438">
        <f t="shared" ref="AW836" si="3178">IF(AW834&lt;0,"",IF(AV834&lt;0,"",AW834/AV834-1))</f>
        <v>-3.7584831754740256E-2</v>
      </c>
      <c r="AX836" s="438">
        <f t="shared" ref="AX836" si="3179">IF(AX834&lt;0,"",IF(AW834&lt;0,"",AX834/AW834-1))</f>
        <v>-3.9247880914412447E-2</v>
      </c>
      <c r="AY836" s="438">
        <f t="shared" ref="AY836" si="3180">IF(AY834&lt;0,"",IF(AX834&lt;0,"",AY834/AX834-1))</f>
        <v>-4.1055460129016397E-2</v>
      </c>
      <c r="AZ836" s="438">
        <f t="shared" ref="AZ836" si="3181">IF(AZ834&lt;0,"",IF(AY834&lt;0,"",AZ834/AY834-1))</f>
        <v>-4.3027240590170379E-2</v>
      </c>
      <c r="BA836" s="438">
        <f t="shared" ref="BA836" si="3182">IF(BA834&lt;0,"",IF(AZ834&lt;0,"",BA834/AZ834-1))</f>
        <v>-4.5186632919192782E-2</v>
      </c>
      <c r="BB836" s="438">
        <f t="shared" ref="BB836" si="3183">IF(BB834&lt;0,"",IF(BA834&lt;0,"",BB834/BA834-1))</f>
        <v>-4.7561720069583702E-2</v>
      </c>
      <c r="BC836" s="438">
        <f t="shared" ref="BC836" si="3184">IF(BC834&lt;0,"",IF(BB834&lt;0,"",BC834/BB834-1))</f>
        <v>-5.0186484181862556E-2</v>
      </c>
      <c r="BD836" s="438">
        <f t="shared" ref="BD836" si="3185">IF(BD834&lt;0,"",IF(BC834&lt;0,"",BD834/BC834-1))</f>
        <v>-5.3102441440124992E-2</v>
      </c>
      <c r="BE836" s="438">
        <f t="shared" ref="BE836" si="3186">IF(BE834&lt;0,"",IF(BD834&lt;0,"",BE834/BD834-1))</f>
        <v>-5.6360852517663429E-2</v>
      </c>
      <c r="BF836" s="438">
        <f t="shared" ref="BF836" si="3187">IF(BF834&lt;0,"",IF(BE834&lt;0,"",BF834/BE834-1))</f>
        <v>-6.002575977413882E-2</v>
      </c>
      <c r="BG836" s="438">
        <f t="shared" ref="BG836" si="3188">IF(BG834&lt;0,"",IF(BF834&lt;0,"",BG834/BF834-1))</f>
        <v>-6.4178235946674045E-2</v>
      </c>
      <c r="BH836" s="438">
        <f t="shared" ref="BH836" si="3189">IF(BH834&lt;0,"",IF(BG834&lt;0,"",BH834/BG834-1))</f>
        <v>-6.8922448273741499E-2</v>
      </c>
      <c r="BI836" s="438">
        <f t="shared" ref="BI836" si="3190">IF(BI834&lt;0,"",IF(BH834&lt;0,"",BI834/BH834-1))</f>
        <v>-7.4394512451392503E-2</v>
      </c>
      <c r="BJ836" s="438">
        <f t="shared" ref="BJ836" si="3191">IF(BJ834&lt;0,"",IF(BI834&lt;0,"",BJ834/BI834-1))</f>
        <v>-8.0775758159842614E-2</v>
      </c>
    </row>
    <row r="837" spans="1:62" s="5" customFormat="1" ht="14.5" customHeight="1" x14ac:dyDescent="0.35">
      <c r="B837" s="254"/>
      <c r="C837" s="380"/>
      <c r="D837" s="380"/>
      <c r="E837" s="380"/>
      <c r="F837" s="380"/>
      <c r="G837" s="421"/>
      <c r="H837" s="421"/>
      <c r="I837" s="421"/>
      <c r="J837" s="421"/>
      <c r="K837" s="421"/>
      <c r="L837" s="421"/>
      <c r="M837" s="421"/>
      <c r="N837" s="421"/>
      <c r="O837" s="421"/>
      <c r="P837" s="421"/>
      <c r="Q837" s="421"/>
      <c r="R837" s="421"/>
      <c r="S837" s="421"/>
      <c r="T837" s="421"/>
      <c r="U837" s="421"/>
      <c r="V837" s="421"/>
      <c r="W837" s="421"/>
      <c r="X837" s="421"/>
      <c r="Y837" s="421"/>
      <c r="Z837" s="421"/>
      <c r="AA837" s="421"/>
      <c r="AB837" s="421"/>
      <c r="AC837" s="421"/>
      <c r="AD837" s="421"/>
      <c r="AE837" s="421"/>
      <c r="AF837" s="421"/>
      <c r="AG837" s="421"/>
      <c r="AH837" s="421"/>
      <c r="AI837" s="421"/>
      <c r="AJ837" s="421"/>
      <c r="AK837" s="421"/>
      <c r="AL837" s="421"/>
      <c r="AM837" s="421"/>
      <c r="AN837" s="421"/>
      <c r="AO837" s="421"/>
      <c r="AP837" s="421"/>
      <c r="AQ837" s="421"/>
      <c r="AR837" s="421"/>
      <c r="AS837" s="421"/>
      <c r="AT837" s="421"/>
      <c r="AU837" s="421"/>
      <c r="AV837" s="421"/>
      <c r="AW837" s="421"/>
      <c r="AX837" s="421"/>
      <c r="AY837" s="421"/>
      <c r="AZ837" s="421"/>
      <c r="BA837" s="421"/>
      <c r="BB837" s="421"/>
      <c r="BC837" s="421"/>
      <c r="BD837" s="421"/>
      <c r="BE837" s="421"/>
      <c r="BF837" s="421"/>
      <c r="BG837" s="421"/>
      <c r="BH837" s="421"/>
      <c r="BI837" s="421"/>
      <c r="BJ837" s="421"/>
    </row>
    <row r="838" spans="1:62" s="5" customFormat="1" ht="14.5" customHeight="1" x14ac:dyDescent="0.35">
      <c r="A838" s="5" t="s">
        <v>82</v>
      </c>
      <c r="B838" s="70" t="s">
        <v>788</v>
      </c>
      <c r="C838" s="420">
        <f t="shared" ref="C838:AC838" si="3192">C801</f>
        <v>0</v>
      </c>
      <c r="D838" s="420">
        <f t="shared" si="3192"/>
        <v>0</v>
      </c>
      <c r="E838" s="420">
        <f t="shared" si="3192"/>
        <v>0</v>
      </c>
      <c r="F838" s="420">
        <f t="shared" si="3192"/>
        <v>0</v>
      </c>
      <c r="G838" s="420">
        <f t="shared" si="3192"/>
        <v>0</v>
      </c>
      <c r="H838" s="420">
        <f t="shared" si="3192"/>
        <v>0</v>
      </c>
      <c r="I838" s="420">
        <f t="shared" si="3192"/>
        <v>0</v>
      </c>
      <c r="J838" s="420">
        <f t="shared" si="3192"/>
        <v>1963</v>
      </c>
      <c r="K838" s="420">
        <f t="shared" si="3192"/>
        <v>1236</v>
      </c>
      <c r="L838" s="420">
        <f t="shared" si="3192"/>
        <v>1278</v>
      </c>
      <c r="M838" s="420">
        <f t="shared" si="3192"/>
        <v>1322</v>
      </c>
      <c r="N838" s="420">
        <f t="shared" si="3192"/>
        <v>1452</v>
      </c>
      <c r="O838" s="420">
        <f t="shared" si="3192"/>
        <v>792</v>
      </c>
      <c r="P838" s="420">
        <f t="shared" si="3192"/>
        <v>843</v>
      </c>
      <c r="Q838" s="420">
        <f t="shared" si="3192"/>
        <v>819</v>
      </c>
      <c r="R838" s="420">
        <f t="shared" si="3192"/>
        <v>909</v>
      </c>
      <c r="S838" s="420">
        <f t="shared" si="3192"/>
        <v>719</v>
      </c>
      <c r="T838" s="420">
        <f t="shared" si="3192"/>
        <v>924</v>
      </c>
      <c r="U838" s="420">
        <f t="shared" si="3192"/>
        <v>891</v>
      </c>
      <c r="V838" s="420">
        <f t="shared" si="3192"/>
        <v>1086</v>
      </c>
      <c r="W838" s="420">
        <f t="shared" si="3192"/>
        <v>1549</v>
      </c>
      <c r="X838" s="420">
        <f t="shared" si="3192"/>
        <v>869</v>
      </c>
      <c r="Y838" s="420">
        <f t="shared" si="3192"/>
        <v>915</v>
      </c>
      <c r="Z838" s="420">
        <f t="shared" si="3192"/>
        <v>1019</v>
      </c>
      <c r="AA838" s="420">
        <f t="shared" si="3192"/>
        <v>1162</v>
      </c>
      <c r="AB838" s="420">
        <f t="shared" si="3192"/>
        <v>1020</v>
      </c>
      <c r="AC838" s="420">
        <f t="shared" si="3192"/>
        <v>1387</v>
      </c>
      <c r="AD838" s="420">
        <f>AD801</f>
        <v>1402.6304347826085</v>
      </c>
      <c r="AE838" s="420">
        <f t="shared" ref="AE838:BJ838" si="3193">AE801</f>
        <v>1409.6435869565214</v>
      </c>
      <c r="AF838" s="420">
        <f t="shared" si="3193"/>
        <v>1416.6918048913039</v>
      </c>
      <c r="AG838" s="420">
        <f t="shared" si="3193"/>
        <v>1423.7752639157602</v>
      </c>
      <c r="AH838" s="420">
        <f t="shared" si="3193"/>
        <v>1430.8941402353389</v>
      </c>
      <c r="AI838" s="420">
        <f t="shared" si="3193"/>
        <v>1438.0486109365154</v>
      </c>
      <c r="AJ838" s="420">
        <f t="shared" si="3193"/>
        <v>1445.2388539911979</v>
      </c>
      <c r="AK838" s="420">
        <f t="shared" si="3193"/>
        <v>1452.4650482611537</v>
      </c>
      <c r="AL838" s="420">
        <f t="shared" si="3193"/>
        <v>1459.7273735024594</v>
      </c>
      <c r="AM838" s="420">
        <f t="shared" si="3193"/>
        <v>1467.0260103699716</v>
      </c>
      <c r="AN838" s="420">
        <f t="shared" si="3193"/>
        <v>1474.3611404218213</v>
      </c>
      <c r="AO838" s="420">
        <f t="shared" si="3193"/>
        <v>1481.7329461239303</v>
      </c>
      <c r="AP838" s="420">
        <f t="shared" si="3193"/>
        <v>1489.1416108545498</v>
      </c>
      <c r="AQ838" s="420">
        <f t="shared" si="3193"/>
        <v>1496.5873189088225</v>
      </c>
      <c r="AR838" s="420">
        <f t="shared" si="3193"/>
        <v>1504.0702555033663</v>
      </c>
      <c r="AS838" s="420">
        <f t="shared" si="3193"/>
        <v>1511.590606780883</v>
      </c>
      <c r="AT838" s="420">
        <f t="shared" si="3193"/>
        <v>1519.1485598147872</v>
      </c>
      <c r="AU838" s="420">
        <f t="shared" si="3193"/>
        <v>1526.744302613861</v>
      </c>
      <c r="AV838" s="420">
        <f t="shared" si="3193"/>
        <v>1534.3780241269301</v>
      </c>
      <c r="AW838" s="420">
        <f t="shared" si="3193"/>
        <v>1542.0499142475646</v>
      </c>
      <c r="AX838" s="420">
        <f t="shared" si="3193"/>
        <v>1549.7601638188023</v>
      </c>
      <c r="AY838" s="420">
        <f t="shared" si="3193"/>
        <v>1557.5089646378963</v>
      </c>
      <c r="AZ838" s="420">
        <f t="shared" si="3193"/>
        <v>1565.2965094610856</v>
      </c>
      <c r="BA838" s="420">
        <f t="shared" si="3193"/>
        <v>1573.1229920083908</v>
      </c>
      <c r="BB838" s="420">
        <f t="shared" si="3193"/>
        <v>1580.9886069684326</v>
      </c>
      <c r="BC838" s="420">
        <f t="shared" si="3193"/>
        <v>1588.8935500032746</v>
      </c>
      <c r="BD838" s="420">
        <f t="shared" si="3193"/>
        <v>1596.8380177532908</v>
      </c>
      <c r="BE838" s="420">
        <f t="shared" si="3193"/>
        <v>1604.8222078420572</v>
      </c>
      <c r="BF838" s="420">
        <f t="shared" si="3193"/>
        <v>1612.8463188812673</v>
      </c>
      <c r="BG838" s="420">
        <f t="shared" si="3193"/>
        <v>1620.9105504756735</v>
      </c>
      <c r="BH838" s="420">
        <f t="shared" si="3193"/>
        <v>1629.0151032280517</v>
      </c>
      <c r="BI838" s="420">
        <f t="shared" si="3193"/>
        <v>1637.1601787441919</v>
      </c>
      <c r="BJ838" s="420">
        <f t="shared" si="3193"/>
        <v>1645.3459796379127</v>
      </c>
    </row>
    <row r="839" spans="1:62" s="5" customFormat="1" ht="14.5" customHeight="1" x14ac:dyDescent="0.35">
      <c r="A839" s="191"/>
      <c r="B839" s="463" t="s">
        <v>410</v>
      </c>
      <c r="C839" s="380"/>
      <c r="D839" s="380"/>
      <c r="E839" s="380"/>
      <c r="F839" s="380"/>
      <c r="G839" s="421"/>
      <c r="H839" s="421"/>
      <c r="I839" s="421"/>
      <c r="J839" s="436"/>
      <c r="K839" s="436"/>
      <c r="L839" s="436"/>
      <c r="M839" s="436"/>
      <c r="N839" s="436">
        <f t="shared" ref="N839" si="3194">N838/J838-1</f>
        <v>-0.26031584309730005</v>
      </c>
      <c r="O839" s="436">
        <f t="shared" ref="O839" si="3195">O838/K838-1</f>
        <v>-0.35922330097087374</v>
      </c>
      <c r="P839" s="436">
        <f t="shared" ref="P839" si="3196">P838/L838-1</f>
        <v>-0.34037558685446012</v>
      </c>
      <c r="Q839" s="436">
        <f t="shared" ref="Q839" si="3197">Q838/M838-1</f>
        <v>-0.38048411497730716</v>
      </c>
      <c r="R839" s="436">
        <f t="shared" ref="R839" si="3198">R838/N838-1</f>
        <v>-0.37396694214876036</v>
      </c>
      <c r="S839" s="436">
        <f t="shared" ref="S839" si="3199">S838/O838-1</f>
        <v>-9.2171717171717127E-2</v>
      </c>
      <c r="T839" s="436">
        <f t="shared" ref="T839" si="3200">T838/P838-1</f>
        <v>9.6085409252669063E-2</v>
      </c>
      <c r="U839" s="436">
        <f t="shared" ref="U839" si="3201">U838/Q838-1</f>
        <v>8.7912087912087822E-2</v>
      </c>
      <c r="V839" s="436">
        <f t="shared" ref="V839" si="3202">V838/R838-1</f>
        <v>0.19471947194719474</v>
      </c>
      <c r="W839" s="436">
        <f t="shared" ref="W839" si="3203">W838/S838-1</f>
        <v>1.1543810848400557</v>
      </c>
      <c r="X839" s="436">
        <f t="shared" ref="X839" si="3204">X838/T838-1</f>
        <v>-5.9523809523809534E-2</v>
      </c>
      <c r="Y839" s="436">
        <f t="shared" ref="Y839" si="3205">Y838/U838-1</f>
        <v>2.6936026936027035E-2</v>
      </c>
      <c r="Z839" s="436">
        <f t="shared" ref="Z839" si="3206">Z838/V838-1</f>
        <v>-6.1694290976058941E-2</v>
      </c>
      <c r="AA839" s="436">
        <f t="shared" ref="AA839" si="3207">AA838/W838-1</f>
        <v>-0.24983860555196902</v>
      </c>
      <c r="AB839" s="436">
        <f t="shared" ref="AB839" si="3208">AB838/X838-1</f>
        <v>0.17376294591484465</v>
      </c>
      <c r="AC839" s="436">
        <f t="shared" ref="AC839" si="3209">AC838/Y838-1</f>
        <v>0.51584699453551908</v>
      </c>
      <c r="AD839" s="436">
        <f t="shared" ref="AD839" si="3210">AD838/Z838-1</f>
        <v>0.37647736485045002</v>
      </c>
      <c r="AE839" s="436">
        <f t="shared" ref="AE839" si="3211">AE838/AA838-1</f>
        <v>0.21311840529821113</v>
      </c>
      <c r="AF839" s="436">
        <f t="shared" ref="AF839" si="3212">AF838/AB838-1</f>
        <v>0.38891353420716079</v>
      </c>
      <c r="AG839" s="436">
        <f t="shared" ref="AG839" si="3213">AG838/AC838-1</f>
        <v>2.651424939852931E-2</v>
      </c>
      <c r="AH839" s="436">
        <f t="shared" ref="AH839" si="3214">AH838/AD838-1</f>
        <v>2.0150500624999568E-2</v>
      </c>
      <c r="AI839" s="436">
        <f t="shared" ref="AI839" si="3215">AI838/AE838-1</f>
        <v>2.0150500624999568E-2</v>
      </c>
      <c r="AJ839" s="436">
        <f t="shared" ref="AJ839" si="3216">AJ838/AF838-1</f>
        <v>2.0150500624999568E-2</v>
      </c>
      <c r="AK839" s="436">
        <f t="shared" ref="AK839" si="3217">AK838/AG838-1</f>
        <v>2.0150500624999568E-2</v>
      </c>
      <c r="AL839" s="436">
        <f t="shared" ref="AL839" si="3218">AL838/AH838-1</f>
        <v>2.0150500624999568E-2</v>
      </c>
      <c r="AM839" s="436">
        <f t="shared" ref="AM839" si="3219">AM838/AI838-1</f>
        <v>2.015050062499979E-2</v>
      </c>
      <c r="AN839" s="436">
        <f t="shared" ref="AN839" si="3220">AN838/AJ838-1</f>
        <v>2.015050062499979E-2</v>
      </c>
      <c r="AO839" s="436">
        <f t="shared" ref="AO839" si="3221">AO838/AK838-1</f>
        <v>2.015050062499979E-2</v>
      </c>
      <c r="AP839" s="436">
        <f t="shared" ref="AP839" si="3222">AP838/AL838-1</f>
        <v>2.0150500624999568E-2</v>
      </c>
      <c r="AQ839" s="436">
        <f t="shared" ref="AQ839" si="3223">AQ838/AM838-1</f>
        <v>2.0150500624999568E-2</v>
      </c>
      <c r="AR839" s="436">
        <f t="shared" ref="AR839" si="3224">AR838/AN838-1</f>
        <v>2.0150500624999568E-2</v>
      </c>
      <c r="AS839" s="436">
        <f t="shared" ref="AS839" si="3225">AS838/AO838-1</f>
        <v>2.0150500624999568E-2</v>
      </c>
      <c r="AT839" s="436">
        <f t="shared" ref="AT839" si="3226">AT838/AP838-1</f>
        <v>2.0150500624999568E-2</v>
      </c>
      <c r="AU839" s="436">
        <f t="shared" ref="AU839" si="3227">AU838/AQ838-1</f>
        <v>2.0150500624999568E-2</v>
      </c>
      <c r="AV839" s="436">
        <f t="shared" ref="AV839" si="3228">AV838/AR838-1</f>
        <v>2.0150500624999568E-2</v>
      </c>
      <c r="AW839" s="436">
        <f t="shared" ref="AW839" si="3229">AW838/AS838-1</f>
        <v>2.0150500624999568E-2</v>
      </c>
      <c r="AX839" s="436">
        <f t="shared" ref="AX839" si="3230">AX838/AT838-1</f>
        <v>2.0150500624999568E-2</v>
      </c>
      <c r="AY839" s="436">
        <f t="shared" ref="AY839" si="3231">AY838/AU838-1</f>
        <v>2.0150500624999568E-2</v>
      </c>
      <c r="AZ839" s="436">
        <f t="shared" ref="AZ839" si="3232">AZ838/AV838-1</f>
        <v>2.015050062499979E-2</v>
      </c>
      <c r="BA839" s="436">
        <f t="shared" ref="BA839" si="3233">BA838/AW838-1</f>
        <v>2.0150500624999568E-2</v>
      </c>
      <c r="BB839" s="436">
        <f t="shared" ref="BB839" si="3234">BB838/AX838-1</f>
        <v>2.0150500624999568E-2</v>
      </c>
      <c r="BC839" s="436">
        <f t="shared" ref="BC839" si="3235">BC838/AY838-1</f>
        <v>2.0150500624999568E-2</v>
      </c>
      <c r="BD839" s="436">
        <f t="shared" ref="BD839" si="3236">BD838/AZ838-1</f>
        <v>2.0150500624999568E-2</v>
      </c>
      <c r="BE839" s="436">
        <f t="shared" ref="BE839" si="3237">BE838/BA838-1</f>
        <v>2.0150500624999568E-2</v>
      </c>
      <c r="BF839" s="436">
        <f t="shared" ref="BF839" si="3238">BF838/BB838-1</f>
        <v>2.0150500624999568E-2</v>
      </c>
      <c r="BG839" s="436">
        <f t="shared" ref="BG839" si="3239">BG838/BC838-1</f>
        <v>2.0150500624999568E-2</v>
      </c>
      <c r="BH839" s="436">
        <f t="shared" ref="BH839" si="3240">BH838/BD838-1</f>
        <v>2.0150500624999568E-2</v>
      </c>
      <c r="BI839" s="436">
        <f t="shared" ref="BI839" si="3241">BI838/BE838-1</f>
        <v>2.0150500624999568E-2</v>
      </c>
      <c r="BJ839" s="436">
        <f t="shared" ref="BJ839" si="3242">BJ838/BF838-1</f>
        <v>2.015050062499979E-2</v>
      </c>
    </row>
    <row r="840" spans="1:62" s="5" customFormat="1" ht="14.5" customHeight="1" x14ac:dyDescent="0.35">
      <c r="A840" s="424"/>
      <c r="B840" s="463" t="s">
        <v>411</v>
      </c>
      <c r="C840" s="380"/>
      <c r="D840" s="380"/>
      <c r="E840" s="380"/>
      <c r="F840" s="380"/>
      <c r="G840" s="421"/>
      <c r="H840" s="421"/>
      <c r="I840" s="421"/>
      <c r="J840" s="438"/>
      <c r="K840" s="438">
        <f t="shared" ref="K840:AC840" si="3243">K838/J838-1</f>
        <v>-0.37035150280183393</v>
      </c>
      <c r="L840" s="438">
        <f t="shared" si="3243"/>
        <v>3.398058252427183E-2</v>
      </c>
      <c r="M840" s="438">
        <f t="shared" si="3243"/>
        <v>3.4428794992175327E-2</v>
      </c>
      <c r="N840" s="438">
        <f t="shared" si="3243"/>
        <v>9.833585476550688E-2</v>
      </c>
      <c r="O840" s="438">
        <f t="shared" si="3243"/>
        <v>-0.45454545454545459</v>
      </c>
      <c r="P840" s="438">
        <f t="shared" si="3243"/>
        <v>6.4393939393939448E-2</v>
      </c>
      <c r="Q840" s="438">
        <f t="shared" si="3243"/>
        <v>-2.8469750889679735E-2</v>
      </c>
      <c r="R840" s="438">
        <f t="shared" si="3243"/>
        <v>0.10989010989010994</v>
      </c>
      <c r="S840" s="438">
        <f t="shared" si="3243"/>
        <v>-0.20902090209020907</v>
      </c>
      <c r="T840" s="438">
        <f t="shared" si="3243"/>
        <v>0.28511821974965224</v>
      </c>
      <c r="U840" s="438">
        <f t="shared" si="3243"/>
        <v>-3.5714285714285698E-2</v>
      </c>
      <c r="V840" s="438">
        <f t="shared" si="3243"/>
        <v>0.21885521885521886</v>
      </c>
      <c r="W840" s="438">
        <f t="shared" si="3243"/>
        <v>0.42633517495395945</v>
      </c>
      <c r="X840" s="438">
        <f t="shared" si="3243"/>
        <v>-0.43899289864428659</v>
      </c>
      <c r="Y840" s="438">
        <f t="shared" si="3243"/>
        <v>5.2934407364787051E-2</v>
      </c>
      <c r="Z840" s="438">
        <f t="shared" si="3243"/>
        <v>0.11366120218579234</v>
      </c>
      <c r="AA840" s="438">
        <f t="shared" si="3243"/>
        <v>0.14033366045142293</v>
      </c>
      <c r="AB840" s="438">
        <f t="shared" si="3243"/>
        <v>-0.12220309810671259</v>
      </c>
      <c r="AC840" s="438">
        <f t="shared" si="3243"/>
        <v>0.3598039215686275</v>
      </c>
      <c r="AD840" s="438">
        <f t="shared" ref="AD840" si="3244">AD838/AC838-1</f>
        <v>1.1269239208802073E-2</v>
      </c>
      <c r="AE840" s="438">
        <f t="shared" ref="AE840" si="3245">AE838/AD838-1</f>
        <v>4.9999999999998934E-3</v>
      </c>
      <c r="AF840" s="438">
        <f t="shared" ref="AF840" si="3246">AF838/AE838-1</f>
        <v>4.9999999999998934E-3</v>
      </c>
      <c r="AG840" s="438">
        <f t="shared" ref="AG840" si="3247">AG838/AF838-1</f>
        <v>4.9999999999998934E-3</v>
      </c>
      <c r="AH840" s="438">
        <f t="shared" ref="AH840" si="3248">AH838/AG838-1</f>
        <v>4.9999999999998934E-3</v>
      </c>
      <c r="AI840" s="438">
        <f t="shared" ref="AI840" si="3249">AI838/AH838-1</f>
        <v>4.9999999999998934E-3</v>
      </c>
      <c r="AJ840" s="438">
        <f t="shared" ref="AJ840" si="3250">AJ838/AI838-1</f>
        <v>4.9999999999998934E-3</v>
      </c>
      <c r="AK840" s="438">
        <f t="shared" ref="AK840" si="3251">AK838/AJ838-1</f>
        <v>4.9999999999998934E-3</v>
      </c>
      <c r="AL840" s="438">
        <f t="shared" ref="AL840" si="3252">AL838/AK838-1</f>
        <v>4.9999999999998934E-3</v>
      </c>
      <c r="AM840" s="438">
        <f t="shared" ref="AM840" si="3253">AM838/AL838-1</f>
        <v>4.9999999999998934E-3</v>
      </c>
      <c r="AN840" s="438">
        <f t="shared" ref="AN840" si="3254">AN838/AM838-1</f>
        <v>4.9999999999998934E-3</v>
      </c>
      <c r="AO840" s="438">
        <f t="shared" ref="AO840" si="3255">AO838/AN838-1</f>
        <v>4.9999999999998934E-3</v>
      </c>
      <c r="AP840" s="438">
        <f t="shared" ref="AP840" si="3256">AP838/AO838-1</f>
        <v>4.9999999999998934E-3</v>
      </c>
      <c r="AQ840" s="438">
        <f t="shared" ref="AQ840" si="3257">AQ838/AP838-1</f>
        <v>4.9999999999998934E-3</v>
      </c>
      <c r="AR840" s="438">
        <f t="shared" ref="AR840" si="3258">AR838/AQ838-1</f>
        <v>4.9999999999998934E-3</v>
      </c>
      <c r="AS840" s="438">
        <f t="shared" ref="AS840" si="3259">AS838/AR838-1</f>
        <v>4.9999999999998934E-3</v>
      </c>
      <c r="AT840" s="438">
        <f t="shared" ref="AT840" si="3260">AT838/AS838-1</f>
        <v>4.9999999999998934E-3</v>
      </c>
      <c r="AU840" s="438">
        <f t="shared" ref="AU840" si="3261">AU838/AT838-1</f>
        <v>4.9999999999998934E-3</v>
      </c>
      <c r="AV840" s="438">
        <f t="shared" ref="AV840" si="3262">AV838/AU838-1</f>
        <v>4.9999999999998934E-3</v>
      </c>
      <c r="AW840" s="438">
        <f t="shared" ref="AW840" si="3263">AW838/AV838-1</f>
        <v>4.9999999999998934E-3</v>
      </c>
      <c r="AX840" s="438">
        <f t="shared" ref="AX840" si="3264">AX838/AW838-1</f>
        <v>4.9999999999998934E-3</v>
      </c>
      <c r="AY840" s="438">
        <f t="shared" ref="AY840" si="3265">AY838/AX838-1</f>
        <v>4.9999999999998934E-3</v>
      </c>
      <c r="AZ840" s="438">
        <f t="shared" ref="AZ840" si="3266">AZ838/AY838-1</f>
        <v>4.9999999999998934E-3</v>
      </c>
      <c r="BA840" s="438">
        <f t="shared" ref="BA840" si="3267">BA838/AZ838-1</f>
        <v>4.9999999999998934E-3</v>
      </c>
      <c r="BB840" s="438">
        <f t="shared" ref="BB840" si="3268">BB838/BA838-1</f>
        <v>4.9999999999998934E-3</v>
      </c>
      <c r="BC840" s="438">
        <f t="shared" ref="BC840" si="3269">BC838/BB838-1</f>
        <v>4.9999999999998934E-3</v>
      </c>
      <c r="BD840" s="438">
        <f t="shared" ref="BD840" si="3270">BD838/BC838-1</f>
        <v>4.9999999999998934E-3</v>
      </c>
      <c r="BE840" s="438">
        <f t="shared" ref="BE840" si="3271">BE838/BD838-1</f>
        <v>4.9999999999998934E-3</v>
      </c>
      <c r="BF840" s="438">
        <f t="shared" ref="BF840" si="3272">BF838/BE838-1</f>
        <v>4.9999999999998934E-3</v>
      </c>
      <c r="BG840" s="438">
        <f t="shared" ref="BG840" si="3273">BG838/BF838-1</f>
        <v>4.9999999999998934E-3</v>
      </c>
      <c r="BH840" s="438">
        <f t="shared" ref="BH840" si="3274">BH838/BG838-1</f>
        <v>4.9999999999998934E-3</v>
      </c>
      <c r="BI840" s="438">
        <f t="shared" ref="BI840" si="3275">BI838/BH838-1</f>
        <v>4.9999999999998934E-3</v>
      </c>
      <c r="BJ840" s="438">
        <f t="shared" ref="BJ840" si="3276">BJ838/BI838-1</f>
        <v>4.9999999999998934E-3</v>
      </c>
    </row>
    <row r="841" spans="1:62" s="5" customFormat="1" ht="14.5" customHeight="1" x14ac:dyDescent="0.35">
      <c r="B841" s="322"/>
      <c r="C841" s="317"/>
      <c r="D841" s="318"/>
      <c r="E841" s="318"/>
      <c r="F841" s="318"/>
      <c r="G841" s="380"/>
      <c r="H841" s="380"/>
      <c r="I841" s="380"/>
      <c r="J841" s="380"/>
      <c r="K841" s="380"/>
      <c r="L841" s="380"/>
      <c r="M841" s="380"/>
      <c r="N841" s="380"/>
      <c r="O841" s="380"/>
      <c r="P841" s="380"/>
      <c r="Q841" s="380"/>
      <c r="R841" s="380"/>
      <c r="S841" s="380"/>
      <c r="T841" s="380"/>
      <c r="U841" s="380"/>
      <c r="V841" s="380"/>
      <c r="W841" s="380"/>
      <c r="X841" s="380"/>
      <c r="Y841" s="380"/>
      <c r="Z841" s="380"/>
      <c r="AA841" s="110"/>
      <c r="AB841" s="110"/>
      <c r="AC841" s="110"/>
      <c r="AD841" s="110"/>
      <c r="AE841" s="110"/>
      <c r="AF841" s="110"/>
      <c r="AG841" s="110"/>
      <c r="AH841" s="110"/>
      <c r="AI841" s="110"/>
      <c r="AJ841" s="110"/>
      <c r="AK841" s="110"/>
      <c r="AL841" s="110"/>
      <c r="AM841" s="110"/>
      <c r="AN841" s="110"/>
      <c r="AO841" s="110"/>
      <c r="AP841" s="110"/>
      <c r="AQ841" s="110"/>
      <c r="AR841" s="110"/>
      <c r="AS841" s="110"/>
      <c r="AT841" s="110"/>
      <c r="AU841" s="110"/>
      <c r="AV841" s="110"/>
      <c r="AW841" s="110"/>
      <c r="AX841" s="110"/>
      <c r="AY841" s="110"/>
      <c r="AZ841" s="110"/>
      <c r="BA841" s="110"/>
      <c r="BB841" s="110"/>
      <c r="BC841" s="110"/>
      <c r="BD841" s="110"/>
      <c r="BE841" s="110"/>
      <c r="BF841" s="110"/>
      <c r="BG841" s="110"/>
      <c r="BH841" s="110"/>
      <c r="BI841" s="110"/>
      <c r="BJ841" s="110"/>
    </row>
    <row r="842" spans="1:62" s="5" customFormat="1" ht="14.5" customHeight="1" x14ac:dyDescent="0.35">
      <c r="A842" s="5" t="s">
        <v>82</v>
      </c>
      <c r="B842" s="70" t="s">
        <v>787</v>
      </c>
      <c r="C842" s="420">
        <f>C807</f>
        <v>0</v>
      </c>
      <c r="D842" s="420">
        <f t="shared" ref="D842:AC842" si="3277">D807</f>
        <v>0</v>
      </c>
      <c r="E842" s="420">
        <f t="shared" si="3277"/>
        <v>772</v>
      </c>
      <c r="F842" s="420">
        <f t="shared" si="3277"/>
        <v>845</v>
      </c>
      <c r="G842" s="420">
        <f t="shared" si="3277"/>
        <v>1130</v>
      </c>
      <c r="H842" s="420">
        <f t="shared" si="3277"/>
        <v>837</v>
      </c>
      <c r="I842" s="420">
        <f t="shared" si="3277"/>
        <v>1438</v>
      </c>
      <c r="J842" s="420">
        <f t="shared" si="3277"/>
        <v>995</v>
      </c>
      <c r="K842" s="420">
        <f t="shared" si="3277"/>
        <v>857</v>
      </c>
      <c r="L842" s="420">
        <f t="shared" si="3277"/>
        <v>948</v>
      </c>
      <c r="M842" s="420">
        <f t="shared" si="3277"/>
        <v>888</v>
      </c>
      <c r="N842" s="420">
        <f t="shared" si="3277"/>
        <v>880</v>
      </c>
      <c r="O842" s="420">
        <f t="shared" si="3277"/>
        <v>759</v>
      </c>
      <c r="P842" s="420">
        <f t="shared" si="3277"/>
        <v>800</v>
      </c>
      <c r="Q842" s="420">
        <f t="shared" si="3277"/>
        <v>814</v>
      </c>
      <c r="R842" s="420">
        <f t="shared" si="3277"/>
        <v>928</v>
      </c>
      <c r="S842" s="420">
        <f t="shared" si="3277"/>
        <v>716</v>
      </c>
      <c r="T842" s="420">
        <f t="shared" si="3277"/>
        <v>929</v>
      </c>
      <c r="U842" s="420">
        <f t="shared" si="3277"/>
        <v>856</v>
      </c>
      <c r="V842" s="420">
        <f t="shared" si="3277"/>
        <v>1102</v>
      </c>
      <c r="W842" s="420">
        <f t="shared" si="3277"/>
        <v>858</v>
      </c>
      <c r="X842" s="420">
        <f t="shared" si="3277"/>
        <v>849</v>
      </c>
      <c r="Y842" s="420">
        <f t="shared" si="3277"/>
        <v>889</v>
      </c>
      <c r="Z842" s="420">
        <f t="shared" si="3277"/>
        <v>1007</v>
      </c>
      <c r="AA842" s="420">
        <f t="shared" si="3277"/>
        <v>1176</v>
      </c>
      <c r="AB842" s="420">
        <f t="shared" si="3277"/>
        <v>968</v>
      </c>
      <c r="AC842" s="420">
        <f t="shared" si="3277"/>
        <v>1254</v>
      </c>
      <c r="AD842" s="420">
        <f>AD807</f>
        <v>1260.2699999999998</v>
      </c>
      <c r="AE842" s="420">
        <f t="shared" ref="AE842:BJ842" si="3278">AE807</f>
        <v>1266.5713499999997</v>
      </c>
      <c r="AF842" s="420">
        <f t="shared" si="3278"/>
        <v>1272.9042067499995</v>
      </c>
      <c r="AG842" s="420">
        <f t="shared" si="3278"/>
        <v>1279.2687277837495</v>
      </c>
      <c r="AH842" s="420">
        <f t="shared" si="3278"/>
        <v>1285.665071422668</v>
      </c>
      <c r="AI842" s="420">
        <f t="shared" si="3278"/>
        <v>1292.0933967797812</v>
      </c>
      <c r="AJ842" s="420">
        <f t="shared" si="3278"/>
        <v>1298.5538637636801</v>
      </c>
      <c r="AK842" s="420">
        <f t="shared" si="3278"/>
        <v>1305.0466330824984</v>
      </c>
      <c r="AL842" s="420">
        <f t="shared" si="3278"/>
        <v>1311.5718662479107</v>
      </c>
      <c r="AM842" s="420">
        <f t="shared" si="3278"/>
        <v>1318.1297255791501</v>
      </c>
      <c r="AN842" s="420">
        <f t="shared" si="3278"/>
        <v>1324.7203742070458</v>
      </c>
      <c r="AO842" s="420">
        <f t="shared" si="3278"/>
        <v>1331.3439760780809</v>
      </c>
      <c r="AP842" s="420">
        <f t="shared" si="3278"/>
        <v>1338.0006959584712</v>
      </c>
      <c r="AQ842" s="420">
        <f t="shared" si="3278"/>
        <v>1344.6906994382634</v>
      </c>
      <c r="AR842" s="420">
        <f t="shared" si="3278"/>
        <v>1351.4141529354547</v>
      </c>
      <c r="AS842" s="420">
        <f t="shared" si="3278"/>
        <v>1358.1712237001318</v>
      </c>
      <c r="AT842" s="420">
        <f t="shared" si="3278"/>
        <v>1364.9620798186322</v>
      </c>
      <c r="AU842" s="420">
        <f t="shared" si="3278"/>
        <v>1371.7868902177252</v>
      </c>
      <c r="AV842" s="420">
        <f t="shared" si="3278"/>
        <v>1378.6458246688137</v>
      </c>
      <c r="AW842" s="420">
        <f t="shared" si="3278"/>
        <v>1385.5390537921576</v>
      </c>
      <c r="AX842" s="420">
        <f t="shared" si="3278"/>
        <v>1392.4667490611182</v>
      </c>
      <c r="AY842" s="420">
        <f t="shared" si="3278"/>
        <v>1399.4290828064236</v>
      </c>
      <c r="AZ842" s="420">
        <f t="shared" si="3278"/>
        <v>1406.4262282204556</v>
      </c>
      <c r="BA842" s="420">
        <f t="shared" si="3278"/>
        <v>1413.4583593615578</v>
      </c>
      <c r="BB842" s="420">
        <f t="shared" si="3278"/>
        <v>1420.5256511583655</v>
      </c>
      <c r="BC842" s="420">
        <f t="shared" si="3278"/>
        <v>1427.6282794141571</v>
      </c>
      <c r="BD842" s="420">
        <f t="shared" si="3278"/>
        <v>1434.7664208112278</v>
      </c>
      <c r="BE842" s="420">
        <f t="shared" si="3278"/>
        <v>1441.9402529152837</v>
      </c>
      <c r="BF842" s="420">
        <f t="shared" si="3278"/>
        <v>1449.1499541798601</v>
      </c>
      <c r="BG842" s="420">
        <f t="shared" si="3278"/>
        <v>1456.3957039507593</v>
      </c>
      <c r="BH842" s="420">
        <f t="shared" si="3278"/>
        <v>1463.677682470513</v>
      </c>
      <c r="BI842" s="420">
        <f t="shared" si="3278"/>
        <v>1470.9960708828653</v>
      </c>
      <c r="BJ842" s="420">
        <f t="shared" si="3278"/>
        <v>1478.3510512372795</v>
      </c>
    </row>
    <row r="843" spans="1:62" s="191" customFormat="1" x14ac:dyDescent="0.35">
      <c r="B843" s="463" t="s">
        <v>410</v>
      </c>
      <c r="H843" s="439"/>
      <c r="I843" s="436">
        <f>I842/E842-1</f>
        <v>0.86269430051813467</v>
      </c>
      <c r="J843" s="436">
        <f t="shared" ref="J843:AB843" si="3279">J842/F842-1</f>
        <v>0.1775147928994083</v>
      </c>
      <c r="K843" s="436">
        <f t="shared" si="3279"/>
        <v>-0.24159292035398228</v>
      </c>
      <c r="L843" s="436">
        <f t="shared" si="3279"/>
        <v>0.13261648745519716</v>
      </c>
      <c r="M843" s="436">
        <f t="shared" si="3279"/>
        <v>-0.38247566063977745</v>
      </c>
      <c r="N843" s="436">
        <f t="shared" si="3279"/>
        <v>-0.11557788944723613</v>
      </c>
      <c r="O843" s="436">
        <f t="shared" si="3279"/>
        <v>-0.1143523920653442</v>
      </c>
      <c r="P843" s="436">
        <f t="shared" si="3279"/>
        <v>-0.15611814345991559</v>
      </c>
      <c r="Q843" s="436">
        <f t="shared" si="3279"/>
        <v>-8.333333333333337E-2</v>
      </c>
      <c r="R843" s="436">
        <f t="shared" si="3279"/>
        <v>5.4545454545454453E-2</v>
      </c>
      <c r="S843" s="436">
        <f t="shared" si="3279"/>
        <v>-5.6653491436100101E-2</v>
      </c>
      <c r="T843" s="436">
        <f t="shared" si="3279"/>
        <v>0.16124999999999989</v>
      </c>
      <c r="U843" s="436">
        <f t="shared" si="3279"/>
        <v>5.1597051597051635E-2</v>
      </c>
      <c r="V843" s="436">
        <f t="shared" si="3279"/>
        <v>0.1875</v>
      </c>
      <c r="W843" s="436">
        <f t="shared" si="3279"/>
        <v>0.1983240223463687</v>
      </c>
      <c r="X843" s="436">
        <f t="shared" si="3279"/>
        <v>-8.6114101184068925E-2</v>
      </c>
      <c r="Y843" s="436">
        <f t="shared" si="3279"/>
        <v>3.8551401869158841E-2</v>
      </c>
      <c r="Z843" s="436">
        <f t="shared" si="3279"/>
        <v>-8.6206896551724088E-2</v>
      </c>
      <c r="AA843" s="436">
        <f t="shared" si="3279"/>
        <v>0.37062937062937062</v>
      </c>
      <c r="AB843" s="436">
        <f t="shared" si="3279"/>
        <v>0.14016489988221448</v>
      </c>
      <c r="AC843" s="436">
        <f>AC842/Y842-1</f>
        <v>0.41057367829021363</v>
      </c>
      <c r="AD843" s="436">
        <f t="shared" ref="AD843:BJ843" si="3280">AD842/Z842-1</f>
        <v>0.25150943396226388</v>
      </c>
      <c r="AE843" s="436">
        <f t="shared" si="3280"/>
        <v>7.7016454081632491E-2</v>
      </c>
      <c r="AF843" s="436">
        <f t="shared" si="3280"/>
        <v>0.31498368465909032</v>
      </c>
      <c r="AG843" s="436">
        <f t="shared" si="3280"/>
        <v>2.0150500624999568E-2</v>
      </c>
      <c r="AH843" s="436">
        <f t="shared" si="3280"/>
        <v>2.0150500624999568E-2</v>
      </c>
      <c r="AI843" s="436">
        <f t="shared" si="3280"/>
        <v>2.0150500624999568E-2</v>
      </c>
      <c r="AJ843" s="436">
        <f t="shared" si="3280"/>
        <v>2.0150500624999568E-2</v>
      </c>
      <c r="AK843" s="436">
        <f t="shared" si="3280"/>
        <v>2.0150500624999568E-2</v>
      </c>
      <c r="AL843" s="436">
        <f t="shared" si="3280"/>
        <v>2.015050062499979E-2</v>
      </c>
      <c r="AM843" s="436">
        <f t="shared" si="3280"/>
        <v>2.0150500624999568E-2</v>
      </c>
      <c r="AN843" s="436">
        <f t="shared" si="3280"/>
        <v>2.0150500624999568E-2</v>
      </c>
      <c r="AO843" s="436">
        <f t="shared" si="3280"/>
        <v>2.0150500624999568E-2</v>
      </c>
      <c r="AP843" s="436">
        <f t="shared" si="3280"/>
        <v>2.0150500624999568E-2</v>
      </c>
      <c r="AQ843" s="436">
        <f t="shared" si="3280"/>
        <v>2.015050062499979E-2</v>
      </c>
      <c r="AR843" s="436">
        <f t="shared" si="3280"/>
        <v>2.015050062499979E-2</v>
      </c>
      <c r="AS843" s="436">
        <f t="shared" si="3280"/>
        <v>2.0150500624999568E-2</v>
      </c>
      <c r="AT843" s="436">
        <f t="shared" si="3280"/>
        <v>2.0150500624999568E-2</v>
      </c>
      <c r="AU843" s="436">
        <f t="shared" si="3280"/>
        <v>2.0150500624999568E-2</v>
      </c>
      <c r="AV843" s="436">
        <f t="shared" si="3280"/>
        <v>2.0150500624999568E-2</v>
      </c>
      <c r="AW843" s="436">
        <f t="shared" si="3280"/>
        <v>2.0150500624999346E-2</v>
      </c>
      <c r="AX843" s="436">
        <f t="shared" si="3280"/>
        <v>2.0150500624999568E-2</v>
      </c>
      <c r="AY843" s="436">
        <f t="shared" si="3280"/>
        <v>2.0150500624999568E-2</v>
      </c>
      <c r="AZ843" s="436">
        <f t="shared" si="3280"/>
        <v>2.0150500624999568E-2</v>
      </c>
      <c r="BA843" s="436">
        <f t="shared" si="3280"/>
        <v>2.0150500624999568E-2</v>
      </c>
      <c r="BB843" s="436">
        <f t="shared" si="3280"/>
        <v>2.0150500624999568E-2</v>
      </c>
      <c r="BC843" s="436">
        <f t="shared" si="3280"/>
        <v>2.0150500624999568E-2</v>
      </c>
      <c r="BD843" s="436">
        <f t="shared" si="3280"/>
        <v>2.0150500624999568E-2</v>
      </c>
      <c r="BE843" s="436">
        <f t="shared" si="3280"/>
        <v>2.0150500624999568E-2</v>
      </c>
      <c r="BF843" s="436">
        <f t="shared" si="3280"/>
        <v>2.0150500624999568E-2</v>
      </c>
      <c r="BG843" s="436">
        <f t="shared" si="3280"/>
        <v>2.015050062499979E-2</v>
      </c>
      <c r="BH843" s="436">
        <f t="shared" si="3280"/>
        <v>2.0150500624999568E-2</v>
      </c>
      <c r="BI843" s="436">
        <f t="shared" si="3280"/>
        <v>2.0150500624999568E-2</v>
      </c>
      <c r="BJ843" s="436">
        <f t="shared" si="3280"/>
        <v>2.0150500624999568E-2</v>
      </c>
    </row>
    <row r="844" spans="1:62" s="424" customFormat="1" ht="14.5" customHeight="1" x14ac:dyDescent="0.35">
      <c r="B844" s="463" t="s">
        <v>411</v>
      </c>
      <c r="C844" s="423"/>
      <c r="D844" s="435"/>
      <c r="E844" s="435"/>
      <c r="F844" s="435"/>
      <c r="G844" s="435"/>
      <c r="H844" s="435"/>
      <c r="I844" s="438">
        <f>I842/H842-1</f>
        <v>0.71804062126642765</v>
      </c>
      <c r="J844" s="438">
        <f t="shared" ref="J844:AC844" si="3281">J842/I842-1</f>
        <v>-0.30806675938803896</v>
      </c>
      <c r="K844" s="438">
        <f t="shared" si="3281"/>
        <v>-0.13869346733668342</v>
      </c>
      <c r="L844" s="438">
        <f t="shared" si="3281"/>
        <v>0.10618436406067677</v>
      </c>
      <c r="M844" s="438">
        <f t="shared" si="3281"/>
        <v>-6.3291139240506333E-2</v>
      </c>
      <c r="N844" s="438">
        <f t="shared" si="3281"/>
        <v>-9.009009009009028E-3</v>
      </c>
      <c r="O844" s="438">
        <f t="shared" si="3281"/>
        <v>-0.13749999999999996</v>
      </c>
      <c r="P844" s="438">
        <f t="shared" si="3281"/>
        <v>5.4018445322793207E-2</v>
      </c>
      <c r="Q844" s="438">
        <f t="shared" si="3281"/>
        <v>1.7500000000000071E-2</v>
      </c>
      <c r="R844" s="438">
        <f t="shared" si="3281"/>
        <v>0.14004914004914015</v>
      </c>
      <c r="S844" s="438">
        <f t="shared" si="3281"/>
        <v>-0.22844827586206895</v>
      </c>
      <c r="T844" s="438">
        <f t="shared" si="3281"/>
        <v>0.29748603351955305</v>
      </c>
      <c r="U844" s="438">
        <f t="shared" si="3281"/>
        <v>-7.8579117330462855E-2</v>
      </c>
      <c r="V844" s="438">
        <f t="shared" si="3281"/>
        <v>0.28738317757009346</v>
      </c>
      <c r="W844" s="438">
        <f t="shared" si="3281"/>
        <v>-0.22141560798548099</v>
      </c>
      <c r="X844" s="438">
        <f t="shared" si="3281"/>
        <v>-1.0489510489510523E-2</v>
      </c>
      <c r="Y844" s="438">
        <f t="shared" si="3281"/>
        <v>4.7114252061248418E-2</v>
      </c>
      <c r="Z844" s="438">
        <f t="shared" si="3281"/>
        <v>0.13273340832395952</v>
      </c>
      <c r="AA844" s="438">
        <f t="shared" si="3281"/>
        <v>0.1678252234359483</v>
      </c>
      <c r="AB844" s="438">
        <f t="shared" si="3281"/>
        <v>-0.1768707482993197</v>
      </c>
      <c r="AC844" s="438">
        <f t="shared" si="3281"/>
        <v>0.29545454545454541</v>
      </c>
      <c r="AD844" s="438">
        <f t="shared" ref="AD844" si="3282">AD842/AC842-1</f>
        <v>4.9999999999998934E-3</v>
      </c>
      <c r="AE844" s="438">
        <f t="shared" ref="AE844" si="3283">AE842/AD842-1</f>
        <v>4.9999999999998934E-3</v>
      </c>
      <c r="AF844" s="438">
        <f t="shared" ref="AF844" si="3284">AF842/AE842-1</f>
        <v>4.9999999999998934E-3</v>
      </c>
      <c r="AG844" s="438">
        <f t="shared" ref="AG844" si="3285">AG842/AF842-1</f>
        <v>4.9999999999998934E-3</v>
      </c>
      <c r="AH844" s="438">
        <f t="shared" ref="AH844" si="3286">AH842/AG842-1</f>
        <v>4.9999999999998934E-3</v>
      </c>
      <c r="AI844" s="438">
        <f t="shared" ref="AI844" si="3287">AI842/AH842-1</f>
        <v>4.9999999999998934E-3</v>
      </c>
      <c r="AJ844" s="438">
        <f t="shared" ref="AJ844" si="3288">AJ842/AI842-1</f>
        <v>4.9999999999998934E-3</v>
      </c>
      <c r="AK844" s="438">
        <f t="shared" ref="AK844" si="3289">AK842/AJ842-1</f>
        <v>4.9999999999998934E-3</v>
      </c>
      <c r="AL844" s="438">
        <f t="shared" ref="AL844" si="3290">AL842/AK842-1</f>
        <v>4.9999999999998934E-3</v>
      </c>
      <c r="AM844" s="438">
        <f t="shared" ref="AM844" si="3291">AM842/AL842-1</f>
        <v>4.9999999999998934E-3</v>
      </c>
      <c r="AN844" s="438">
        <f t="shared" ref="AN844" si="3292">AN842/AM842-1</f>
        <v>4.9999999999998934E-3</v>
      </c>
      <c r="AO844" s="438">
        <f t="shared" ref="AO844" si="3293">AO842/AN842-1</f>
        <v>4.9999999999998934E-3</v>
      </c>
      <c r="AP844" s="438">
        <f t="shared" ref="AP844" si="3294">AP842/AO842-1</f>
        <v>4.9999999999998934E-3</v>
      </c>
      <c r="AQ844" s="438">
        <f t="shared" ref="AQ844" si="3295">AQ842/AP842-1</f>
        <v>4.9999999999998934E-3</v>
      </c>
      <c r="AR844" s="438">
        <f t="shared" ref="AR844" si="3296">AR842/AQ842-1</f>
        <v>4.9999999999998934E-3</v>
      </c>
      <c r="AS844" s="438">
        <f t="shared" ref="AS844" si="3297">AS842/AR842-1</f>
        <v>4.9999999999998934E-3</v>
      </c>
      <c r="AT844" s="438">
        <f t="shared" ref="AT844" si="3298">AT842/AS842-1</f>
        <v>4.9999999999998934E-3</v>
      </c>
      <c r="AU844" s="438">
        <f t="shared" ref="AU844" si="3299">AU842/AT842-1</f>
        <v>4.9999999999998934E-3</v>
      </c>
      <c r="AV844" s="438">
        <f t="shared" ref="AV844" si="3300">AV842/AU842-1</f>
        <v>4.9999999999998934E-3</v>
      </c>
      <c r="AW844" s="438">
        <f t="shared" ref="AW844" si="3301">AW842/AV842-1</f>
        <v>4.9999999999998934E-3</v>
      </c>
      <c r="AX844" s="438">
        <f t="shared" ref="AX844" si="3302">AX842/AW842-1</f>
        <v>4.9999999999998934E-3</v>
      </c>
      <c r="AY844" s="438">
        <f t="shared" ref="AY844" si="3303">AY842/AX842-1</f>
        <v>4.9999999999998934E-3</v>
      </c>
      <c r="AZ844" s="438">
        <f t="shared" ref="AZ844" si="3304">AZ842/AY842-1</f>
        <v>4.9999999999998934E-3</v>
      </c>
      <c r="BA844" s="438">
        <f t="shared" ref="BA844" si="3305">BA842/AZ842-1</f>
        <v>4.9999999999998934E-3</v>
      </c>
      <c r="BB844" s="438">
        <f t="shared" ref="BB844" si="3306">BB842/BA842-1</f>
        <v>4.9999999999998934E-3</v>
      </c>
      <c r="BC844" s="438">
        <f t="shared" ref="BC844" si="3307">BC842/BB842-1</f>
        <v>4.9999999999998934E-3</v>
      </c>
      <c r="BD844" s="438">
        <f t="shared" ref="BD844" si="3308">BD842/BC842-1</f>
        <v>4.9999999999998934E-3</v>
      </c>
      <c r="BE844" s="438">
        <f t="shared" ref="BE844" si="3309">BE842/BD842-1</f>
        <v>4.9999999999998934E-3</v>
      </c>
      <c r="BF844" s="438">
        <f t="shared" ref="BF844" si="3310">BF842/BE842-1</f>
        <v>4.9999999999998934E-3</v>
      </c>
      <c r="BG844" s="438">
        <f t="shared" ref="BG844" si="3311">BG842/BF842-1</f>
        <v>4.9999999999998934E-3</v>
      </c>
      <c r="BH844" s="438">
        <f t="shared" ref="BH844" si="3312">BH842/BG842-1</f>
        <v>4.9999999999998934E-3</v>
      </c>
      <c r="BI844" s="438">
        <f t="shared" ref="BI844" si="3313">BI842/BH842-1</f>
        <v>4.9999999999998934E-3</v>
      </c>
      <c r="BJ844" s="438">
        <f t="shared" ref="BJ844" si="3314">BJ842/BI842-1</f>
        <v>4.9999999999998934E-3</v>
      </c>
    </row>
    <row r="845" spans="1:62" s="5" customFormat="1" ht="14.5" customHeight="1" x14ac:dyDescent="0.35">
      <c r="B845" s="254"/>
      <c r="C845" s="317"/>
      <c r="D845" s="318"/>
      <c r="E845" s="318"/>
      <c r="F845" s="318"/>
      <c r="G845" s="318"/>
      <c r="H845" s="318"/>
      <c r="I845" s="318"/>
      <c r="J845" s="318"/>
      <c r="K845" s="318"/>
      <c r="L845" s="318"/>
      <c r="M845" s="318"/>
      <c r="N845" s="318"/>
      <c r="O845" s="318"/>
      <c r="P845" s="318"/>
      <c r="Q845" s="109"/>
      <c r="R845" s="110"/>
      <c r="S845" s="318"/>
      <c r="T845" s="110"/>
      <c r="U845" s="110"/>
      <c r="V845" s="110"/>
      <c r="W845" s="110"/>
      <c r="X845" s="110"/>
      <c r="Y845" s="110"/>
      <c r="Z845" s="110"/>
      <c r="AA845" s="110"/>
      <c r="AB845" s="110"/>
      <c r="AC845" s="110"/>
      <c r="AD845" s="110"/>
      <c r="AE845" s="110"/>
      <c r="AF845" s="110"/>
      <c r="AG845" s="110"/>
      <c r="AH845" s="110"/>
      <c r="AI845" s="110"/>
      <c r="AJ845" s="110"/>
      <c r="AK845" s="110"/>
      <c r="AL845" s="110"/>
      <c r="AM845" s="110"/>
      <c r="AN845" s="110"/>
      <c r="AO845" s="110"/>
      <c r="AP845" s="110"/>
      <c r="AQ845" s="110"/>
      <c r="AR845" s="110"/>
      <c r="AS845" s="110"/>
      <c r="AT845" s="110"/>
      <c r="AU845" s="110"/>
      <c r="AV845" s="110"/>
      <c r="AW845" s="110"/>
      <c r="AX845" s="110"/>
      <c r="AY845" s="110"/>
      <c r="AZ845" s="110"/>
      <c r="BA845" s="110"/>
      <c r="BB845" s="110"/>
      <c r="BC845" s="110"/>
      <c r="BD845" s="110"/>
      <c r="BE845" s="110"/>
      <c r="BF845" s="110"/>
      <c r="BG845" s="110"/>
      <c r="BH845" s="110"/>
      <c r="BI845" s="110"/>
      <c r="BJ845" s="110"/>
    </row>
    <row r="846" spans="1:62" s="5" customFormat="1" ht="14.5" customHeight="1" x14ac:dyDescent="0.35">
      <c r="A846" s="5" t="s">
        <v>82</v>
      </c>
      <c r="B846" s="70" t="s">
        <v>786</v>
      </c>
      <c r="C846" s="420">
        <f>C813</f>
        <v>0</v>
      </c>
      <c r="D846" s="420">
        <f t="shared" ref="D846:AC846" si="3315">D813</f>
        <v>0</v>
      </c>
      <c r="E846" s="420">
        <f t="shared" si="3315"/>
        <v>950</v>
      </c>
      <c r="F846" s="420">
        <f t="shared" si="3315"/>
        <v>1119</v>
      </c>
      <c r="G846" s="420">
        <f t="shared" si="3315"/>
        <v>1507</v>
      </c>
      <c r="H846" s="420">
        <f t="shared" si="3315"/>
        <v>1044</v>
      </c>
      <c r="I846" s="420">
        <f t="shared" si="3315"/>
        <v>1751</v>
      </c>
      <c r="J846" s="420">
        <f t="shared" si="3315"/>
        <v>1265</v>
      </c>
      <c r="K846" s="420">
        <f t="shared" si="3315"/>
        <v>890</v>
      </c>
      <c r="L846" s="420">
        <f t="shared" si="3315"/>
        <v>1157</v>
      </c>
      <c r="M846" s="420">
        <f t="shared" si="3315"/>
        <v>1391</v>
      </c>
      <c r="N846" s="420">
        <f t="shared" si="3315"/>
        <v>1281</v>
      </c>
      <c r="O846" s="420">
        <f t="shared" si="3315"/>
        <v>965</v>
      </c>
      <c r="P846" s="420">
        <f t="shared" si="3315"/>
        <v>995</v>
      </c>
      <c r="Q846" s="420">
        <f t="shared" si="3315"/>
        <v>907</v>
      </c>
      <c r="R846" s="420">
        <f t="shared" si="3315"/>
        <v>1017</v>
      </c>
      <c r="S846" s="420">
        <f t="shared" si="3315"/>
        <v>873</v>
      </c>
      <c r="T846" s="420">
        <f t="shared" si="3315"/>
        <v>1129</v>
      </c>
      <c r="U846" s="420">
        <f t="shared" si="3315"/>
        <v>1047</v>
      </c>
      <c r="V846" s="420">
        <f t="shared" si="3315"/>
        <v>1334</v>
      </c>
      <c r="W846" s="420">
        <f t="shared" si="3315"/>
        <v>1192</v>
      </c>
      <c r="X846" s="420">
        <f t="shared" si="3315"/>
        <v>990</v>
      </c>
      <c r="Y846" s="420">
        <f t="shared" si="3315"/>
        <v>1033</v>
      </c>
      <c r="Z846" s="420">
        <f t="shared" si="3315"/>
        <v>1117</v>
      </c>
      <c r="AA846" s="420">
        <f t="shared" si="3315"/>
        <v>1242</v>
      </c>
      <c r="AB846" s="420">
        <f t="shared" si="3315"/>
        <v>1133</v>
      </c>
      <c r="AC846" s="420">
        <f t="shared" si="3315"/>
        <v>1515</v>
      </c>
      <c r="AD846" s="420">
        <f t="shared" ref="AD846:BJ846" si="3316">AD813</f>
        <v>1573.603333333333</v>
      </c>
      <c r="AE846" s="420">
        <f t="shared" si="3316"/>
        <v>1475.4602388888886</v>
      </c>
      <c r="AF846" s="420">
        <f t="shared" si="3316"/>
        <v>1481.7930956388884</v>
      </c>
      <c r="AG846" s="420">
        <f t="shared" si="3316"/>
        <v>1488.1576166726384</v>
      </c>
      <c r="AH846" s="420">
        <f t="shared" si="3316"/>
        <v>1494.5539603115569</v>
      </c>
      <c r="AI846" s="420">
        <f t="shared" si="3316"/>
        <v>1500.9822856686701</v>
      </c>
      <c r="AJ846" s="420">
        <f t="shared" si="3316"/>
        <v>1507.442752652569</v>
      </c>
      <c r="AK846" s="420">
        <f t="shared" si="3316"/>
        <v>1513.9355219713873</v>
      </c>
      <c r="AL846" s="420">
        <f t="shared" si="3316"/>
        <v>1520.4607551367997</v>
      </c>
      <c r="AM846" s="420">
        <f t="shared" si="3316"/>
        <v>1527.018614468039</v>
      </c>
      <c r="AN846" s="420">
        <f t="shared" si="3316"/>
        <v>1533.6092630959347</v>
      </c>
      <c r="AO846" s="420">
        <f t="shared" si="3316"/>
        <v>1540.2328649669698</v>
      </c>
      <c r="AP846" s="420">
        <f t="shared" si="3316"/>
        <v>1546.8895848473601</v>
      </c>
      <c r="AQ846" s="420">
        <f t="shared" si="3316"/>
        <v>1553.5795883271524</v>
      </c>
      <c r="AR846" s="420">
        <f t="shared" si="3316"/>
        <v>1560.3030418243436</v>
      </c>
      <c r="AS846" s="420">
        <f t="shared" si="3316"/>
        <v>1567.0601125890207</v>
      </c>
      <c r="AT846" s="420">
        <f t="shared" si="3316"/>
        <v>1573.8509687075211</v>
      </c>
      <c r="AU846" s="420">
        <f t="shared" si="3316"/>
        <v>1580.6757791066141</v>
      </c>
      <c r="AV846" s="420">
        <f t="shared" si="3316"/>
        <v>1587.5347135577026</v>
      </c>
      <c r="AW846" s="420">
        <f t="shared" si="3316"/>
        <v>1594.4279426810465</v>
      </c>
      <c r="AX846" s="420">
        <f t="shared" si="3316"/>
        <v>1601.3556379500071</v>
      </c>
      <c r="AY846" s="420">
        <f t="shared" si="3316"/>
        <v>1608.3179716953125</v>
      </c>
      <c r="AZ846" s="420">
        <f t="shared" si="3316"/>
        <v>1615.3151171093446</v>
      </c>
      <c r="BA846" s="420">
        <f t="shared" si="3316"/>
        <v>1622.3472482504467</v>
      </c>
      <c r="BB846" s="420">
        <f t="shared" si="3316"/>
        <v>1629.4145400472544</v>
      </c>
      <c r="BC846" s="420">
        <f t="shared" si="3316"/>
        <v>1636.517168303046</v>
      </c>
      <c r="BD846" s="420">
        <f t="shared" si="3316"/>
        <v>1643.6553097001167</v>
      </c>
      <c r="BE846" s="420">
        <f t="shared" si="3316"/>
        <v>1650.8291418041727</v>
      </c>
      <c r="BF846" s="420">
        <f t="shared" si="3316"/>
        <v>1658.038843068749</v>
      </c>
      <c r="BG846" s="420">
        <f t="shared" si="3316"/>
        <v>1665.2845928396482</v>
      </c>
      <c r="BH846" s="420">
        <f t="shared" si="3316"/>
        <v>1672.5665713594019</v>
      </c>
      <c r="BI846" s="420">
        <f t="shared" si="3316"/>
        <v>1679.8849597717542</v>
      </c>
      <c r="BJ846" s="420">
        <f t="shared" si="3316"/>
        <v>1687.2399401261684</v>
      </c>
    </row>
    <row r="847" spans="1:62" s="5" customFormat="1" ht="14.5" customHeight="1" x14ac:dyDescent="0.35">
      <c r="A847" s="191"/>
      <c r="B847" s="463" t="s">
        <v>410</v>
      </c>
      <c r="C847" s="317"/>
      <c r="D847" s="318"/>
      <c r="E847" s="318"/>
      <c r="F847" s="318"/>
      <c r="G847" s="318"/>
      <c r="H847" s="318"/>
      <c r="I847" s="436">
        <f>I846/E846-1</f>
        <v>0.84315789473684211</v>
      </c>
      <c r="J847" s="436">
        <f t="shared" ref="J847:AC847" si="3317">J846/F846-1</f>
        <v>0.13047363717604998</v>
      </c>
      <c r="K847" s="436">
        <f t="shared" si="3317"/>
        <v>-0.40942269409422694</v>
      </c>
      <c r="L847" s="436">
        <f t="shared" si="3317"/>
        <v>0.10823754789272022</v>
      </c>
      <c r="M847" s="436">
        <f t="shared" si="3317"/>
        <v>-0.20559680182752715</v>
      </c>
      <c r="N847" s="436">
        <f t="shared" si="3317"/>
        <v>1.2648221343873445E-2</v>
      </c>
      <c r="O847" s="436">
        <f t="shared" si="3317"/>
        <v>8.4269662921348409E-2</v>
      </c>
      <c r="P847" s="436">
        <f t="shared" si="3317"/>
        <v>-0.14001728608470176</v>
      </c>
      <c r="Q847" s="436">
        <f t="shared" si="3317"/>
        <v>-0.34795111430625447</v>
      </c>
      <c r="R847" s="436">
        <f t="shared" si="3317"/>
        <v>-0.20608899297423888</v>
      </c>
      <c r="S847" s="436">
        <f t="shared" si="3317"/>
        <v>-9.5336787564766823E-2</v>
      </c>
      <c r="T847" s="436">
        <f t="shared" si="3317"/>
        <v>0.13467336683417086</v>
      </c>
      <c r="U847" s="436">
        <f t="shared" si="3317"/>
        <v>0.1543550165380374</v>
      </c>
      <c r="V847" s="436">
        <f t="shared" si="3317"/>
        <v>0.31170108161258603</v>
      </c>
      <c r="W847" s="436">
        <f t="shared" si="3317"/>
        <v>0.36540664375715926</v>
      </c>
      <c r="X847" s="436">
        <f t="shared" si="3317"/>
        <v>-0.12311780336581046</v>
      </c>
      <c r="Y847" s="436">
        <f t="shared" si="3317"/>
        <v>-1.3371537726838634E-2</v>
      </c>
      <c r="Z847" s="436">
        <f t="shared" si="3317"/>
        <v>-0.16266866566716642</v>
      </c>
      <c r="AA847" s="436">
        <f t="shared" si="3317"/>
        <v>4.1946308724832182E-2</v>
      </c>
      <c r="AB847" s="436">
        <f t="shared" si="3317"/>
        <v>0.14444444444444438</v>
      </c>
      <c r="AC847" s="436">
        <f t="shared" si="3317"/>
        <v>0.46660212971926418</v>
      </c>
      <c r="AD847" s="436">
        <f t="shared" ref="AD847" si="3318">AD846/Z846-1</f>
        <v>0.408776484631453</v>
      </c>
      <c r="AE847" s="436">
        <f t="shared" ref="AE847" si="3319">AE846/AA846-1</f>
        <v>0.18797120683485402</v>
      </c>
      <c r="AF847" s="436">
        <f t="shared" ref="AF847" si="3320">AF846/AB846-1</f>
        <v>0.30784915766892174</v>
      </c>
      <c r="AG847" s="436">
        <f t="shared" ref="AG847" si="3321">AG846/AC846-1</f>
        <v>-1.7717744770535782E-2</v>
      </c>
      <c r="AH847" s="436">
        <f t="shared" ref="AH847" si="3322">AH846/AD846-1</f>
        <v>-5.02346247922133E-2</v>
      </c>
      <c r="AI847" s="436">
        <f t="shared" ref="AI847" si="3323">AI846/AE846-1</f>
        <v>1.7297685228712778E-2</v>
      </c>
      <c r="AJ847" s="436">
        <f t="shared" ref="AJ847" si="3324">AJ846/AF846-1</f>
        <v>1.730987753227553E-2</v>
      </c>
      <c r="AK847" s="436">
        <f t="shared" ref="AK847" si="3325">AK846/AG846-1</f>
        <v>1.7322026249064537E-2</v>
      </c>
      <c r="AL847" s="436">
        <f t="shared" ref="AL847" si="3326">AL846/AH846-1</f>
        <v>1.7334131462100055E-2</v>
      </c>
      <c r="AM847" s="436">
        <f t="shared" ref="AM847" si="3327">AM846/AI846-1</f>
        <v>1.7346193254885733E-2</v>
      </c>
      <c r="AN847" s="436">
        <f t="shared" ref="AN847" si="3328">AN846/AJ846-1</f>
        <v>1.7358211711404614E-2</v>
      </c>
      <c r="AO847" s="436">
        <f t="shared" ref="AO847" si="3329">AO846/AK846-1</f>
        <v>1.7370186916110697E-2</v>
      </c>
      <c r="AP847" s="436">
        <f t="shared" ref="AP847" si="3330">AP846/AL846-1</f>
        <v>1.7382118953923609E-2</v>
      </c>
      <c r="AQ847" s="436">
        <f t="shared" ref="AQ847" si="3331">AQ846/AM846-1</f>
        <v>1.7394007910221942E-2</v>
      </c>
      <c r="AR847" s="436">
        <f t="shared" ref="AR847" si="3332">AR846/AN846-1</f>
        <v>1.7405853870836374E-2</v>
      </c>
      <c r="AS847" s="436">
        <f t="shared" ref="AS847" si="3333">AS846/AO846-1</f>
        <v>1.7417656922043445E-2</v>
      </c>
      <c r="AT847" s="436">
        <f t="shared" ref="AT847" si="3334">AT846/AP846-1</f>
        <v>1.7429417150559789E-2</v>
      </c>
      <c r="AU847" s="436">
        <f t="shared" ref="AU847" si="3335">AU846/AQ846-1</f>
        <v>1.7441134643535028E-2</v>
      </c>
      <c r="AV847" s="436">
        <f t="shared" ref="AV847" si="3336">AV846/AR846-1</f>
        <v>1.7452809488545995E-2</v>
      </c>
      <c r="AW847" s="436">
        <f t="shared" ref="AW847" si="3337">AW846/AS846-1</f>
        <v>1.7464441773589634E-2</v>
      </c>
      <c r="AX847" s="436">
        <f t="shared" ref="AX847" si="3338">AX846/AT846-1</f>
        <v>1.7476031587078111E-2</v>
      </c>
      <c r="AY847" s="436">
        <f t="shared" ref="AY847" si="3339">AY846/AU846-1</f>
        <v>1.7487579017831045E-2</v>
      </c>
      <c r="AZ847" s="436">
        <f t="shared" ref="AZ847" si="3340">AZ846/AV846-1</f>
        <v>1.7499084155070399E-2</v>
      </c>
      <c r="BA847" s="436">
        <f t="shared" ref="BA847" si="3341">BA846/AW846-1</f>
        <v>1.7510547088414485E-2</v>
      </c>
      <c r="BB847" s="436">
        <f t="shared" ref="BB847" si="3342">BB846/AX846-1</f>
        <v>1.7521967907870417E-2</v>
      </c>
      <c r="BC847" s="436">
        <f t="shared" ref="BC847" si="3343">BC846/AY846-1</f>
        <v>1.7533346703829222E-2</v>
      </c>
      <c r="BD847" s="436">
        <f t="shared" ref="BD847" si="3344">BD846/AZ846-1</f>
        <v>1.7544683567060071E-2</v>
      </c>
      <c r="BE847" s="436">
        <f t="shared" ref="BE847" si="3345">BE846/BA846-1</f>
        <v>1.7555978588702947E-2</v>
      </c>
      <c r="BF847" s="436">
        <f t="shared" ref="BF847" si="3346">BF846/BB846-1</f>
        <v>1.7567231860263322E-2</v>
      </c>
      <c r="BG847" s="436">
        <f t="shared" ref="BG847" si="3347">BG846/BC846-1</f>
        <v>1.757844347360682E-2</v>
      </c>
      <c r="BH847" s="436">
        <f t="shared" ref="BH847" si="3348">BH846/BD846-1</f>
        <v>1.7589613520951675E-2</v>
      </c>
      <c r="BI847" s="436">
        <f t="shared" ref="BI847" si="3349">BI846/BE846-1</f>
        <v>1.7600742094864286E-2</v>
      </c>
      <c r="BJ847" s="436">
        <f t="shared" ref="BJ847" si="3350">BJ846/BF846-1</f>
        <v>1.7611829288253E-2</v>
      </c>
    </row>
    <row r="848" spans="1:62" s="5" customFormat="1" ht="14.5" customHeight="1" x14ac:dyDescent="0.35">
      <c r="A848" s="424"/>
      <c r="B848" s="463" t="s">
        <v>411</v>
      </c>
      <c r="C848" s="317"/>
      <c r="D848" s="318"/>
      <c r="E848" s="318"/>
      <c r="F848" s="318"/>
      <c r="G848" s="318"/>
      <c r="H848" s="318"/>
      <c r="I848" s="438">
        <f>I846/H846-1</f>
        <v>0.67720306513409967</v>
      </c>
      <c r="J848" s="438">
        <f t="shared" ref="J848:AC848" si="3351">J846/I846-1</f>
        <v>-0.27755568246716167</v>
      </c>
      <c r="K848" s="438">
        <f t="shared" si="3351"/>
        <v>-0.29644268774703553</v>
      </c>
      <c r="L848" s="438">
        <f t="shared" si="3351"/>
        <v>0.30000000000000004</v>
      </c>
      <c r="M848" s="438">
        <f t="shared" si="3351"/>
        <v>0.202247191011236</v>
      </c>
      <c r="N848" s="438">
        <f t="shared" si="3351"/>
        <v>-7.9079798705966931E-2</v>
      </c>
      <c r="O848" s="438">
        <f t="shared" si="3351"/>
        <v>-0.24668227946916477</v>
      </c>
      <c r="P848" s="438">
        <f t="shared" si="3351"/>
        <v>3.1088082901554515E-2</v>
      </c>
      <c r="Q848" s="438">
        <f t="shared" si="3351"/>
        <v>-8.8442211055276387E-2</v>
      </c>
      <c r="R848" s="438">
        <f t="shared" si="3351"/>
        <v>0.12127894156560082</v>
      </c>
      <c r="S848" s="438">
        <f t="shared" si="3351"/>
        <v>-0.1415929203539823</v>
      </c>
      <c r="T848" s="438">
        <f t="shared" si="3351"/>
        <v>0.29324169530355104</v>
      </c>
      <c r="U848" s="438">
        <f t="shared" si="3351"/>
        <v>-7.2630646589902592E-2</v>
      </c>
      <c r="V848" s="438">
        <f t="shared" si="3351"/>
        <v>0.27411652340019099</v>
      </c>
      <c r="W848" s="438">
        <f t="shared" si="3351"/>
        <v>-0.1064467766116941</v>
      </c>
      <c r="X848" s="438">
        <f t="shared" si="3351"/>
        <v>-0.16946308724832215</v>
      </c>
      <c r="Y848" s="438">
        <f t="shared" si="3351"/>
        <v>4.3434343434343381E-2</v>
      </c>
      <c r="Z848" s="438">
        <f t="shared" si="3351"/>
        <v>8.1316553727008634E-2</v>
      </c>
      <c r="AA848" s="438">
        <f t="shared" si="3351"/>
        <v>0.11190689346463745</v>
      </c>
      <c r="AB848" s="438">
        <f t="shared" si="3351"/>
        <v>-8.7761674718196403E-2</v>
      </c>
      <c r="AC848" s="438">
        <f t="shared" si="3351"/>
        <v>0.33715798764342453</v>
      </c>
      <c r="AD848" s="438">
        <f t="shared" ref="AD848" si="3352">AD846/AC846-1</f>
        <v>3.8682068206820519E-2</v>
      </c>
      <c r="AE848" s="438">
        <f t="shared" ref="AE848" si="3353">AE846/AD846-1</f>
        <v>-6.2368382403302225E-2</v>
      </c>
      <c r="AF848" s="438">
        <f t="shared" ref="AF848" si="3354">AF846/AE846-1</f>
        <v>4.2921229478667389E-3</v>
      </c>
      <c r="AG848" s="438">
        <f t="shared" ref="AG848" si="3355">AG846/AF846-1</f>
        <v>4.2951482582025413E-3</v>
      </c>
      <c r="AH848" s="438">
        <f t="shared" ref="AH848" si="3356">AH846/AG846-1</f>
        <v>4.2981627532303612E-3</v>
      </c>
      <c r="AI848" s="438">
        <f t="shared" ref="AI848" si="3357">AI846/AH846-1</f>
        <v>4.3011664535506089E-3</v>
      </c>
      <c r="AJ848" s="438">
        <f t="shared" ref="AJ848" si="3358">AJ846/AI846-1</f>
        <v>4.3041593798829325E-3</v>
      </c>
      <c r="AK848" s="438">
        <f t="shared" ref="AK848" si="3359">AK846/AJ846-1</f>
        <v>4.3071415530662183E-3</v>
      </c>
      <c r="AL848" s="438">
        <f t="shared" ref="AL848" si="3360">AL846/AK846-1</f>
        <v>4.3101129940563698E-3</v>
      </c>
      <c r="AM848" s="438">
        <f t="shared" ref="AM848" si="3361">AM846/AL846-1</f>
        <v>4.3130737239247541E-3</v>
      </c>
      <c r="AN848" s="438">
        <f t="shared" ref="AN848" si="3362">AN846/AM846-1</f>
        <v>4.3160237638568688E-3</v>
      </c>
      <c r="AO848" s="438">
        <f t="shared" ref="AO848" si="3363">AO846/AN846-1</f>
        <v>4.3189631351494562E-3</v>
      </c>
      <c r="AP848" s="438">
        <f t="shared" ref="AP848" si="3364">AP846/AO846-1</f>
        <v>4.3218918592111688E-3</v>
      </c>
      <c r="AQ848" s="438">
        <f t="shared" ref="AQ848" si="3365">AQ846/AP846-1</f>
        <v>4.3248099575590171E-3</v>
      </c>
      <c r="AR848" s="438">
        <f t="shared" ref="AR848" si="3366">AR846/AQ846-1</f>
        <v>4.3277174518177031E-3</v>
      </c>
      <c r="AS848" s="438">
        <f t="shared" ref="AS848" si="3367">AS846/AR846-1</f>
        <v>4.330614363717844E-3</v>
      </c>
      <c r="AT848" s="438">
        <f t="shared" ref="AT848" si="3368">AT846/AS846-1</f>
        <v>4.3335007150944183E-3</v>
      </c>
      <c r="AU848" s="438">
        <f t="shared" ref="AU848" si="3369">AU846/AT846-1</f>
        <v>4.3363765278854327E-3</v>
      </c>
      <c r="AV848" s="438">
        <f t="shared" ref="AV848" si="3370">AV846/AU846-1</f>
        <v>4.3392418241299247E-3</v>
      </c>
      <c r="AW848" s="438">
        <f t="shared" ref="AW848" si="3371">AW846/AV846-1</f>
        <v>4.3420966259666294E-3</v>
      </c>
      <c r="AX848" s="438">
        <f t="shared" ref="AX848" si="3372">AX846/AW846-1</f>
        <v>4.344940955633092E-3</v>
      </c>
      <c r="AY848" s="438">
        <f t="shared" ref="AY848" si="3373">AY846/AX846-1</f>
        <v>4.347774835462781E-3</v>
      </c>
      <c r="AZ848" s="438">
        <f t="shared" ref="AZ848" si="3374">AZ846/AY846-1</f>
        <v>4.3505982878848659E-3</v>
      </c>
      <c r="BA848" s="438">
        <f t="shared" ref="BA848" si="3375">BA846/AZ846-1</f>
        <v>4.3534113354217752E-3</v>
      </c>
      <c r="BB848" s="438">
        <f t="shared" ref="BB848" si="3376">BB846/BA846-1</f>
        <v>4.3562140006889738E-3</v>
      </c>
      <c r="BC848" s="438">
        <f t="shared" ref="BC848" si="3377">BC846/BB846-1</f>
        <v>4.3590063063911888E-3</v>
      </c>
      <c r="BD848" s="438">
        <f t="shared" ref="BD848" si="3378">BD846/BC846-1</f>
        <v>4.3617882753239634E-3</v>
      </c>
      <c r="BE848" s="438">
        <f t="shared" ref="BE848" si="3379">BE846/BD846-1</f>
        <v>4.3645599303694382E-3</v>
      </c>
      <c r="BF848" s="438">
        <f t="shared" ref="BF848" si="3380">BF846/BE846-1</f>
        <v>4.3673212944963513E-3</v>
      </c>
      <c r="BG848" s="438">
        <f t="shared" ref="BG848" si="3381">BG846/BF846-1</f>
        <v>4.3700723907580397E-3</v>
      </c>
      <c r="BH848" s="438">
        <f t="shared" ref="BH848" si="3382">BH846/BG846-1</f>
        <v>4.3728132422917732E-3</v>
      </c>
      <c r="BI848" s="438">
        <f t="shared" ref="BI848" si="3383">BI846/BH846-1</f>
        <v>4.37554387231609E-3</v>
      </c>
      <c r="BJ848" s="438">
        <f t="shared" ref="BJ848" si="3384">BJ846/BI846-1</f>
        <v>4.3782643041303526E-3</v>
      </c>
    </row>
    <row r="849" spans="1:62" s="5" customFormat="1" ht="14.5" customHeight="1" x14ac:dyDescent="0.35">
      <c r="B849" s="322"/>
      <c r="C849" s="317"/>
      <c r="D849" s="318"/>
      <c r="E849" s="318"/>
      <c r="F849" s="318"/>
      <c r="G849" s="318"/>
      <c r="H849" s="318"/>
      <c r="I849" s="318"/>
      <c r="J849" s="318"/>
      <c r="K849" s="318"/>
      <c r="L849" s="318"/>
      <c r="M849" s="318"/>
      <c r="N849" s="318"/>
      <c r="O849" s="318"/>
      <c r="P849" s="318"/>
      <c r="Q849" s="109"/>
      <c r="R849" s="110"/>
      <c r="S849" s="318"/>
      <c r="T849" s="110"/>
      <c r="U849" s="110"/>
      <c r="V849" s="110"/>
      <c r="W849" s="110"/>
      <c r="X849" s="110"/>
      <c r="Y849" s="110"/>
      <c r="Z849" s="110"/>
      <c r="AA849" s="110"/>
      <c r="AB849" s="110"/>
      <c r="AC849" s="110"/>
      <c r="AD849" s="110"/>
    </row>
    <row r="850" spans="1:62" s="5" customFormat="1" ht="14.5" customHeight="1" x14ac:dyDescent="0.35">
      <c r="A850" s="5" t="s">
        <v>82</v>
      </c>
      <c r="B850" s="70" t="s">
        <v>421</v>
      </c>
      <c r="C850" s="420">
        <f t="shared" ref="C850:AC850" si="3385">-C769*1000/C754</f>
        <v>100</v>
      </c>
      <c r="D850" s="420">
        <f t="shared" si="3385"/>
        <v>144.44444444444446</v>
      </c>
      <c r="E850" s="420">
        <f t="shared" si="3385"/>
        <v>422.85714285714283</v>
      </c>
      <c r="F850" s="420">
        <f t="shared" si="3385"/>
        <v>322.85714285714283</v>
      </c>
      <c r="G850" s="420">
        <f t="shared" si="3385"/>
        <v>545.4545454545455</v>
      </c>
      <c r="H850" s="420">
        <f t="shared" si="3385"/>
        <v>656.52173913043475</v>
      </c>
      <c r="I850" s="420">
        <f t="shared" si="3385"/>
        <v>6800</v>
      </c>
      <c r="J850" s="420">
        <f t="shared" si="3385"/>
        <v>938.46153846153845</v>
      </c>
      <c r="K850" s="420">
        <f t="shared" si="3385"/>
        <v>813.33333333333337</v>
      </c>
      <c r="L850" s="420">
        <f t="shared" si="3385"/>
        <v>725</v>
      </c>
      <c r="M850" s="420">
        <f t="shared" si="3385"/>
        <v>887.5</v>
      </c>
      <c r="N850" s="420">
        <f t="shared" si="3385"/>
        <v>800</v>
      </c>
      <c r="O850" s="420">
        <f t="shared" si="3385"/>
        <v>323.33333333333331</v>
      </c>
      <c r="P850" s="420">
        <f t="shared" si="3385"/>
        <v>387.87878787878788</v>
      </c>
      <c r="Q850" s="420">
        <f t="shared" si="3385"/>
        <v>318.18181818181819</v>
      </c>
      <c r="R850" s="420">
        <f t="shared" si="3385"/>
        <v>424.13793103448273</v>
      </c>
      <c r="S850" s="420">
        <f t="shared" si="3385"/>
        <v>277.5</v>
      </c>
      <c r="T850" s="420">
        <f t="shared" si="3385"/>
        <v>348.38709677419354</v>
      </c>
      <c r="U850" s="420">
        <f t="shared" si="3385"/>
        <v>393.33333333333331</v>
      </c>
      <c r="V850" s="420">
        <f t="shared" si="3385"/>
        <v>403.57142857142856</v>
      </c>
      <c r="W850" s="420">
        <f t="shared" si="3385"/>
        <v>853.33333333333337</v>
      </c>
      <c r="X850" s="420">
        <f t="shared" si="3385"/>
        <v>475</v>
      </c>
      <c r="Y850" s="420">
        <f t="shared" si="3385"/>
        <v>513.04347826086962</v>
      </c>
      <c r="Z850" s="420">
        <f t="shared" si="3385"/>
        <v>420.68965517241378</v>
      </c>
      <c r="AA850" s="420">
        <f t="shared" si="3385"/>
        <v>309.09090909090907</v>
      </c>
      <c r="AB850" s="420">
        <f>-AB769*1000/AB754</f>
        <v>185</v>
      </c>
      <c r="AC850" s="420">
        <f t="shared" si="3385"/>
        <v>208.69565217391303</v>
      </c>
      <c r="AD850" s="625">
        <f>AC850</f>
        <v>208.69565217391303</v>
      </c>
      <c r="AE850" s="625">
        <f t="shared" ref="AE850:BJ850" si="3386">AD850</f>
        <v>208.69565217391303</v>
      </c>
      <c r="AF850" s="625">
        <f t="shared" si="3386"/>
        <v>208.69565217391303</v>
      </c>
      <c r="AG850" s="625">
        <f t="shared" si="3386"/>
        <v>208.69565217391303</v>
      </c>
      <c r="AH850" s="625">
        <f t="shared" si="3386"/>
        <v>208.69565217391303</v>
      </c>
      <c r="AI850" s="625">
        <f t="shared" si="3386"/>
        <v>208.69565217391303</v>
      </c>
      <c r="AJ850" s="625">
        <f t="shared" si="3386"/>
        <v>208.69565217391303</v>
      </c>
      <c r="AK850" s="625">
        <f t="shared" si="3386"/>
        <v>208.69565217391303</v>
      </c>
      <c r="AL850" s="625">
        <f t="shared" si="3386"/>
        <v>208.69565217391303</v>
      </c>
      <c r="AM850" s="625">
        <f t="shared" si="3386"/>
        <v>208.69565217391303</v>
      </c>
      <c r="AN850" s="625">
        <f t="shared" si="3386"/>
        <v>208.69565217391303</v>
      </c>
      <c r="AO850" s="625">
        <f t="shared" si="3386"/>
        <v>208.69565217391303</v>
      </c>
      <c r="AP850" s="625">
        <f t="shared" si="3386"/>
        <v>208.69565217391303</v>
      </c>
      <c r="AQ850" s="625">
        <f t="shared" si="3386"/>
        <v>208.69565217391303</v>
      </c>
      <c r="AR850" s="625">
        <f t="shared" si="3386"/>
        <v>208.69565217391303</v>
      </c>
      <c r="AS850" s="625">
        <f t="shared" si="3386"/>
        <v>208.69565217391303</v>
      </c>
      <c r="AT850" s="625">
        <f t="shared" si="3386"/>
        <v>208.69565217391303</v>
      </c>
      <c r="AU850" s="625">
        <f t="shared" si="3386"/>
        <v>208.69565217391303</v>
      </c>
      <c r="AV850" s="625">
        <f t="shared" si="3386"/>
        <v>208.69565217391303</v>
      </c>
      <c r="AW850" s="625">
        <f t="shared" si="3386"/>
        <v>208.69565217391303</v>
      </c>
      <c r="AX850" s="625">
        <f t="shared" si="3386"/>
        <v>208.69565217391303</v>
      </c>
      <c r="AY850" s="625">
        <f t="shared" si="3386"/>
        <v>208.69565217391303</v>
      </c>
      <c r="AZ850" s="625">
        <f t="shared" si="3386"/>
        <v>208.69565217391303</v>
      </c>
      <c r="BA850" s="625">
        <f t="shared" si="3386"/>
        <v>208.69565217391303</v>
      </c>
      <c r="BB850" s="625">
        <f t="shared" si="3386"/>
        <v>208.69565217391303</v>
      </c>
      <c r="BC850" s="625">
        <f t="shared" si="3386"/>
        <v>208.69565217391303</v>
      </c>
      <c r="BD850" s="625">
        <f t="shared" si="3386"/>
        <v>208.69565217391303</v>
      </c>
      <c r="BE850" s="625">
        <f t="shared" si="3386"/>
        <v>208.69565217391303</v>
      </c>
      <c r="BF850" s="625">
        <f t="shared" si="3386"/>
        <v>208.69565217391303</v>
      </c>
      <c r="BG850" s="625">
        <f t="shared" si="3386"/>
        <v>208.69565217391303</v>
      </c>
      <c r="BH850" s="625">
        <f t="shared" si="3386"/>
        <v>208.69565217391303</v>
      </c>
      <c r="BI850" s="625">
        <f t="shared" si="3386"/>
        <v>208.69565217391303</v>
      </c>
      <c r="BJ850" s="625">
        <f t="shared" si="3386"/>
        <v>208.69565217391303</v>
      </c>
    </row>
    <row r="851" spans="1:62" s="5" customFormat="1" ht="14.5" customHeight="1" x14ac:dyDescent="0.35">
      <c r="A851" s="191"/>
      <c r="B851" s="463" t="s">
        <v>410</v>
      </c>
      <c r="C851" s="317"/>
      <c r="D851" s="318"/>
      <c r="E851" s="318"/>
      <c r="F851" s="318"/>
      <c r="G851" s="436">
        <f>G850/C850-1</f>
        <v>4.454545454545455</v>
      </c>
      <c r="H851" s="436">
        <f t="shared" ref="H851:AC851" si="3387">H850/D850-1</f>
        <v>3.5451505016722402</v>
      </c>
      <c r="I851" s="436">
        <f t="shared" si="3387"/>
        <v>15.081081081081081</v>
      </c>
      <c r="J851" s="436">
        <f t="shared" si="3387"/>
        <v>1.9067392784206945</v>
      </c>
      <c r="K851" s="436">
        <f t="shared" si="3387"/>
        <v>0.49111111111111105</v>
      </c>
      <c r="L851" s="436">
        <f t="shared" si="3387"/>
        <v>0.10430463576158955</v>
      </c>
      <c r="M851" s="436">
        <f t="shared" si="3387"/>
        <v>-0.86948529411764708</v>
      </c>
      <c r="N851" s="436">
        <f t="shared" si="3387"/>
        <v>-0.14754098360655732</v>
      </c>
      <c r="O851" s="436">
        <f t="shared" si="3387"/>
        <v>-0.60245901639344268</v>
      </c>
      <c r="P851" s="436">
        <f t="shared" si="3387"/>
        <v>-0.46499477533960298</v>
      </c>
      <c r="Q851" s="436">
        <f t="shared" si="3387"/>
        <v>-0.64148527528809218</v>
      </c>
      <c r="R851" s="436">
        <f t="shared" si="3387"/>
        <v>-0.46982758620689657</v>
      </c>
      <c r="S851" s="436">
        <f t="shared" si="3387"/>
        <v>-0.14175257731958757</v>
      </c>
      <c r="T851" s="436">
        <f t="shared" si="3387"/>
        <v>-0.10181451612903225</v>
      </c>
      <c r="U851" s="436">
        <f t="shared" si="3387"/>
        <v>0.23619047619047606</v>
      </c>
      <c r="V851" s="436">
        <f t="shared" si="3387"/>
        <v>-4.8490127758420432E-2</v>
      </c>
      <c r="W851" s="436">
        <f t="shared" si="3387"/>
        <v>2.075075075075075</v>
      </c>
      <c r="X851" s="436">
        <f t="shared" si="3387"/>
        <v>0.36342592592592604</v>
      </c>
      <c r="Y851" s="436">
        <f t="shared" si="3387"/>
        <v>0.30434782608695676</v>
      </c>
      <c r="Z851" s="436">
        <f t="shared" si="3387"/>
        <v>4.2416844675007725E-2</v>
      </c>
      <c r="AA851" s="436">
        <f t="shared" si="3387"/>
        <v>-0.63778409090909094</v>
      </c>
      <c r="AB851" s="436">
        <f t="shared" si="3387"/>
        <v>-0.61052631578947369</v>
      </c>
      <c r="AC851" s="436">
        <f t="shared" si="3387"/>
        <v>-0.59322033898305093</v>
      </c>
      <c r="AD851" s="436">
        <f t="shared" ref="AD851" si="3388">AD850/Z850-1</f>
        <v>-0.50392017106201004</v>
      </c>
      <c r="AE851" s="436">
        <f t="shared" ref="AE851" si="3389">AE850/AA850-1</f>
        <v>-0.32480818414322243</v>
      </c>
      <c r="AF851" s="436">
        <f t="shared" ref="AF851" si="3390">AF850/AB850-1</f>
        <v>0.12808460634547592</v>
      </c>
      <c r="AG851" s="436">
        <f t="shared" ref="AG851" si="3391">AG850/AC850-1</f>
        <v>0</v>
      </c>
      <c r="AH851" s="436">
        <f t="shared" ref="AH851" si="3392">AH850/AD850-1</f>
        <v>0</v>
      </c>
      <c r="AI851" s="436">
        <f t="shared" ref="AI851" si="3393">AI850/AE850-1</f>
        <v>0</v>
      </c>
      <c r="AJ851" s="436">
        <f t="shared" ref="AJ851" si="3394">AJ850/AF850-1</f>
        <v>0</v>
      </c>
      <c r="AK851" s="436">
        <f t="shared" ref="AK851" si="3395">AK850/AG850-1</f>
        <v>0</v>
      </c>
      <c r="AL851" s="436">
        <f t="shared" ref="AL851" si="3396">AL850/AH850-1</f>
        <v>0</v>
      </c>
      <c r="AM851" s="436">
        <f t="shared" ref="AM851" si="3397">AM850/AI850-1</f>
        <v>0</v>
      </c>
      <c r="AN851" s="436">
        <f t="shared" ref="AN851" si="3398">AN850/AJ850-1</f>
        <v>0</v>
      </c>
      <c r="AO851" s="436">
        <f t="shared" ref="AO851" si="3399">AO850/AK850-1</f>
        <v>0</v>
      </c>
      <c r="AP851" s="436">
        <f t="shared" ref="AP851" si="3400">AP850/AL850-1</f>
        <v>0</v>
      </c>
      <c r="AQ851" s="436">
        <f t="shared" ref="AQ851" si="3401">AQ850/AM850-1</f>
        <v>0</v>
      </c>
      <c r="AR851" s="436">
        <f t="shared" ref="AR851" si="3402">AR850/AN850-1</f>
        <v>0</v>
      </c>
      <c r="AS851" s="436">
        <f t="shared" ref="AS851" si="3403">AS850/AO850-1</f>
        <v>0</v>
      </c>
      <c r="AT851" s="436">
        <f t="shared" ref="AT851" si="3404">AT850/AP850-1</f>
        <v>0</v>
      </c>
      <c r="AU851" s="436">
        <f t="shared" ref="AU851" si="3405">AU850/AQ850-1</f>
        <v>0</v>
      </c>
      <c r="AV851" s="436">
        <f t="shared" ref="AV851" si="3406">AV850/AR850-1</f>
        <v>0</v>
      </c>
      <c r="AW851" s="436">
        <f t="shared" ref="AW851" si="3407">AW850/AS850-1</f>
        <v>0</v>
      </c>
      <c r="AX851" s="436">
        <f t="shared" ref="AX851" si="3408">AX850/AT850-1</f>
        <v>0</v>
      </c>
      <c r="AY851" s="436">
        <f t="shared" ref="AY851" si="3409">AY850/AU850-1</f>
        <v>0</v>
      </c>
      <c r="AZ851" s="436">
        <f t="shared" ref="AZ851" si="3410">AZ850/AV850-1</f>
        <v>0</v>
      </c>
      <c r="BA851" s="436">
        <f t="shared" ref="BA851" si="3411">BA850/AW850-1</f>
        <v>0</v>
      </c>
      <c r="BB851" s="436">
        <f t="shared" ref="BB851" si="3412">BB850/AX850-1</f>
        <v>0</v>
      </c>
      <c r="BC851" s="436">
        <f t="shared" ref="BC851" si="3413">BC850/AY850-1</f>
        <v>0</v>
      </c>
      <c r="BD851" s="436">
        <f t="shared" ref="BD851" si="3414">BD850/AZ850-1</f>
        <v>0</v>
      </c>
      <c r="BE851" s="436">
        <f t="shared" ref="BE851" si="3415">BE850/BA850-1</f>
        <v>0</v>
      </c>
      <c r="BF851" s="436">
        <f t="shared" ref="BF851" si="3416">BF850/BB850-1</f>
        <v>0</v>
      </c>
      <c r="BG851" s="436">
        <f t="shared" ref="BG851" si="3417">BG850/BC850-1</f>
        <v>0</v>
      </c>
      <c r="BH851" s="436">
        <f t="shared" ref="BH851" si="3418">BH850/BD850-1</f>
        <v>0</v>
      </c>
      <c r="BI851" s="436">
        <f t="shared" ref="BI851" si="3419">BI850/BE850-1</f>
        <v>0</v>
      </c>
      <c r="BJ851" s="436">
        <f t="shared" ref="BJ851" si="3420">BJ850/BF850-1</f>
        <v>0</v>
      </c>
    </row>
    <row r="852" spans="1:62" s="5" customFormat="1" ht="14.5" customHeight="1" x14ac:dyDescent="0.35">
      <c r="A852" s="424"/>
      <c r="B852" s="463" t="s">
        <v>411</v>
      </c>
      <c r="C852" s="317"/>
      <c r="D852" s="318"/>
      <c r="E852" s="318"/>
      <c r="F852" s="318"/>
      <c r="G852" s="438">
        <f>G850/F850-1</f>
        <v>0.68946098149637991</v>
      </c>
      <c r="H852" s="438">
        <f t="shared" ref="H852:AC852" si="3421">H850/G850-1</f>
        <v>0.20362318840579685</v>
      </c>
      <c r="I852" s="438">
        <f t="shared" si="3421"/>
        <v>9.3576158940397356</v>
      </c>
      <c r="J852" s="438">
        <f t="shared" si="3421"/>
        <v>-0.86199095022624439</v>
      </c>
      <c r="K852" s="438">
        <f t="shared" si="3421"/>
        <v>-0.1333333333333333</v>
      </c>
      <c r="L852" s="438">
        <f t="shared" si="3421"/>
        <v>-0.10860655737704927</v>
      </c>
      <c r="M852" s="438">
        <f t="shared" si="3421"/>
        <v>0.22413793103448265</v>
      </c>
      <c r="N852" s="438">
        <f t="shared" si="3421"/>
        <v>-9.8591549295774628E-2</v>
      </c>
      <c r="O852" s="438">
        <f t="shared" si="3421"/>
        <v>-0.59583333333333344</v>
      </c>
      <c r="P852" s="438">
        <f t="shared" si="3421"/>
        <v>0.19962511715089049</v>
      </c>
      <c r="Q852" s="438">
        <f t="shared" si="3421"/>
        <v>-0.1796875</v>
      </c>
      <c r="R852" s="438">
        <f t="shared" si="3421"/>
        <v>0.33300492610837429</v>
      </c>
      <c r="S852" s="438">
        <f t="shared" si="3421"/>
        <v>-0.34573170731707314</v>
      </c>
      <c r="T852" s="438">
        <f t="shared" si="3421"/>
        <v>0.25544899738448112</v>
      </c>
      <c r="U852" s="438">
        <f t="shared" si="3421"/>
        <v>0.12901234567901243</v>
      </c>
      <c r="V852" s="438">
        <f t="shared" si="3421"/>
        <v>2.6029055690072633E-2</v>
      </c>
      <c r="W852" s="438">
        <f t="shared" si="3421"/>
        <v>1.1144542772861357</v>
      </c>
      <c r="X852" s="438">
        <f t="shared" si="3421"/>
        <v>-0.443359375</v>
      </c>
      <c r="Y852" s="438">
        <f t="shared" si="3421"/>
        <v>8.0091533180778107E-2</v>
      </c>
      <c r="Z852" s="438">
        <f t="shared" si="3421"/>
        <v>-0.18001168907071896</v>
      </c>
      <c r="AA852" s="438">
        <f t="shared" si="3421"/>
        <v>-0.26527570789865873</v>
      </c>
      <c r="AB852" s="438">
        <f t="shared" si="3421"/>
        <v>-0.40147058823529402</v>
      </c>
      <c r="AC852" s="438">
        <f t="shared" si="3421"/>
        <v>0.12808460634547592</v>
      </c>
      <c r="AD852" s="438">
        <f t="shared" ref="AD852" si="3422">AD850/AC850-1</f>
        <v>0</v>
      </c>
      <c r="AE852" s="438">
        <f t="shared" ref="AE852" si="3423">AE850/AD850-1</f>
        <v>0</v>
      </c>
      <c r="AF852" s="438">
        <f t="shared" ref="AF852" si="3424">AF850/AE850-1</f>
        <v>0</v>
      </c>
      <c r="AG852" s="438">
        <f t="shared" ref="AG852" si="3425">AG850/AF850-1</f>
        <v>0</v>
      </c>
      <c r="AH852" s="438">
        <f t="shared" ref="AH852" si="3426">AH850/AG850-1</f>
        <v>0</v>
      </c>
      <c r="AI852" s="438">
        <f t="shared" ref="AI852" si="3427">AI850/AH850-1</f>
        <v>0</v>
      </c>
      <c r="AJ852" s="438">
        <f t="shared" ref="AJ852" si="3428">AJ850/AI850-1</f>
        <v>0</v>
      </c>
      <c r="AK852" s="438">
        <f t="shared" ref="AK852" si="3429">AK850/AJ850-1</f>
        <v>0</v>
      </c>
      <c r="AL852" s="438">
        <f t="shared" ref="AL852" si="3430">AL850/AK850-1</f>
        <v>0</v>
      </c>
      <c r="AM852" s="438">
        <f t="shared" ref="AM852" si="3431">AM850/AL850-1</f>
        <v>0</v>
      </c>
      <c r="AN852" s="438">
        <f t="shared" ref="AN852" si="3432">AN850/AM850-1</f>
        <v>0</v>
      </c>
      <c r="AO852" s="438">
        <f t="shared" ref="AO852" si="3433">AO850/AN850-1</f>
        <v>0</v>
      </c>
      <c r="AP852" s="438">
        <f t="shared" ref="AP852" si="3434">AP850/AO850-1</f>
        <v>0</v>
      </c>
      <c r="AQ852" s="438">
        <f t="shared" ref="AQ852" si="3435">AQ850/AP850-1</f>
        <v>0</v>
      </c>
      <c r="AR852" s="438">
        <f t="shared" ref="AR852" si="3436">AR850/AQ850-1</f>
        <v>0</v>
      </c>
      <c r="AS852" s="438">
        <f t="shared" ref="AS852" si="3437">AS850/AR850-1</f>
        <v>0</v>
      </c>
      <c r="AT852" s="438">
        <f t="shared" ref="AT852" si="3438">AT850/AS850-1</f>
        <v>0</v>
      </c>
      <c r="AU852" s="438">
        <f t="shared" ref="AU852" si="3439">AU850/AT850-1</f>
        <v>0</v>
      </c>
      <c r="AV852" s="438">
        <f t="shared" ref="AV852" si="3440">AV850/AU850-1</f>
        <v>0</v>
      </c>
      <c r="AW852" s="438">
        <f t="shared" ref="AW852" si="3441">AW850/AV850-1</f>
        <v>0</v>
      </c>
      <c r="AX852" s="438">
        <f t="shared" ref="AX852" si="3442">AX850/AW850-1</f>
        <v>0</v>
      </c>
      <c r="AY852" s="438">
        <f t="shared" ref="AY852" si="3443">AY850/AX850-1</f>
        <v>0</v>
      </c>
      <c r="AZ852" s="438">
        <f t="shared" ref="AZ852" si="3444">AZ850/AY850-1</f>
        <v>0</v>
      </c>
      <c r="BA852" s="438">
        <f t="shared" ref="BA852" si="3445">BA850/AZ850-1</f>
        <v>0</v>
      </c>
      <c r="BB852" s="438">
        <f t="shared" ref="BB852" si="3446">BB850/BA850-1</f>
        <v>0</v>
      </c>
      <c r="BC852" s="438">
        <f t="shared" ref="BC852" si="3447">BC850/BB850-1</f>
        <v>0</v>
      </c>
      <c r="BD852" s="438">
        <f t="shared" ref="BD852" si="3448">BD850/BC850-1</f>
        <v>0</v>
      </c>
      <c r="BE852" s="438">
        <f t="shared" ref="BE852" si="3449">BE850/BD850-1</f>
        <v>0</v>
      </c>
      <c r="BF852" s="438">
        <f t="shared" ref="BF852" si="3450">BF850/BE850-1</f>
        <v>0</v>
      </c>
      <c r="BG852" s="438">
        <f t="shared" ref="BG852" si="3451">BG850/BF850-1</f>
        <v>0</v>
      </c>
      <c r="BH852" s="438">
        <f t="shared" ref="BH852" si="3452">BH850/BG850-1</f>
        <v>0</v>
      </c>
      <c r="BI852" s="438">
        <f t="shared" ref="BI852" si="3453">BI850/BH850-1</f>
        <v>0</v>
      </c>
      <c r="BJ852" s="438">
        <f t="shared" ref="BJ852" si="3454">BJ850/BI850-1</f>
        <v>0</v>
      </c>
    </row>
    <row r="853" spans="1:62" s="5" customFormat="1" ht="14.5" customHeight="1" x14ac:dyDescent="0.35">
      <c r="B853" s="463" t="s">
        <v>451</v>
      </c>
      <c r="C853" s="317"/>
      <c r="D853" s="318"/>
      <c r="E853" s="318"/>
      <c r="F853" s="318"/>
      <c r="G853" s="492">
        <f t="shared" ref="G853:AC853" si="3455">(G769/(G768+G769))</f>
        <v>0.28368794326241137</v>
      </c>
      <c r="H853" s="492">
        <f t="shared" si="3455"/>
        <v>0.35116279069767442</v>
      </c>
      <c r="I853" s="492">
        <f t="shared" si="3455"/>
        <v>0.42767295597484278</v>
      </c>
      <c r="J853" s="492">
        <f t="shared" si="3455"/>
        <v>0.39610389610389612</v>
      </c>
      <c r="K853" s="492">
        <f t="shared" si="3455"/>
        <v>0.35568513119533529</v>
      </c>
      <c r="L853" s="492">
        <f t="shared" si="3455"/>
        <v>0.36137071651090341</v>
      </c>
      <c r="M853" s="492">
        <f t="shared" si="3455"/>
        <v>0.39664804469273746</v>
      </c>
      <c r="N853" s="492">
        <f t="shared" si="3455"/>
        <v>0.35467980295566504</v>
      </c>
      <c r="O853" s="492">
        <f t="shared" si="3455"/>
        <v>0.30503144654088049</v>
      </c>
      <c r="P853" s="492">
        <f t="shared" si="3455"/>
        <v>0.33684210526315789</v>
      </c>
      <c r="Q853" s="492">
        <f t="shared" si="3455"/>
        <v>0.28846153846153844</v>
      </c>
      <c r="R853" s="492">
        <f t="shared" si="3455"/>
        <v>0.27578475336322872</v>
      </c>
      <c r="S853" s="492">
        <f t="shared" si="3455"/>
        <v>0.28608247422680411</v>
      </c>
      <c r="T853" s="492">
        <f t="shared" si="3455"/>
        <v>0.2857142857142857</v>
      </c>
      <c r="U853" s="492">
        <f t="shared" si="3455"/>
        <v>0.30412371134020616</v>
      </c>
      <c r="V853" s="492">
        <f t="shared" si="3455"/>
        <v>0.28535353535353536</v>
      </c>
      <c r="W853" s="492">
        <f t="shared" si="3455"/>
        <v>0.30769230769230771</v>
      </c>
      <c r="X853" s="492">
        <f t="shared" si="3455"/>
        <v>0.35403726708074534</v>
      </c>
      <c r="Y853" s="492">
        <f t="shared" si="3455"/>
        <v>0.36419753086419754</v>
      </c>
      <c r="Z853" s="492">
        <f t="shared" si="3455"/>
        <v>0.29539951573849876</v>
      </c>
      <c r="AA853" s="492">
        <f t="shared" si="3455"/>
        <v>0.21052631578947367</v>
      </c>
      <c r="AB853" s="492">
        <f t="shared" si="3455"/>
        <v>0.14919354838709678</v>
      </c>
      <c r="AC853" s="492">
        <f t="shared" si="3455"/>
        <v>0.13008130081300814</v>
      </c>
      <c r="AD853" s="110"/>
    </row>
    <row r="854" spans="1:62" s="5" customFormat="1" ht="14.5" customHeight="1" x14ac:dyDescent="0.35">
      <c r="B854" s="463"/>
      <c r="C854" s="317"/>
      <c r="D854" s="318"/>
      <c r="E854" s="318"/>
      <c r="F854" s="318"/>
      <c r="G854" s="318"/>
      <c r="H854" s="318"/>
      <c r="I854" s="318"/>
      <c r="J854" s="318"/>
      <c r="K854" s="318"/>
      <c r="L854" s="318"/>
      <c r="M854" s="318"/>
      <c r="N854" s="318"/>
      <c r="O854" s="318"/>
      <c r="P854" s="318"/>
      <c r="Q854" s="109"/>
      <c r="R854" s="110"/>
      <c r="S854" s="318"/>
      <c r="T854" s="110"/>
      <c r="U854" s="110"/>
      <c r="V854" s="110"/>
      <c r="W854" s="110"/>
      <c r="X854" s="110"/>
      <c r="Y854" s="110"/>
      <c r="Z854" s="110"/>
      <c r="AA854" s="110"/>
      <c r="AB854" s="110"/>
      <c r="AC854" s="110"/>
      <c r="AD854" s="110"/>
    </row>
    <row r="855" spans="1:62" s="5" customFormat="1" ht="14.5" customHeight="1" x14ac:dyDescent="0.35">
      <c r="B855" s="70" t="s">
        <v>60</v>
      </c>
      <c r="C855" s="317"/>
      <c r="D855" s="318"/>
      <c r="E855" s="318"/>
      <c r="F855" s="318"/>
      <c r="G855" s="318"/>
      <c r="H855" s="318"/>
      <c r="I855" s="318"/>
      <c r="J855" s="318"/>
      <c r="K855" s="318"/>
      <c r="L855" s="318"/>
      <c r="M855" s="318"/>
      <c r="N855" s="318"/>
      <c r="O855" s="318"/>
      <c r="P855" s="318"/>
      <c r="Q855" s="109"/>
      <c r="R855" s="110"/>
      <c r="S855" s="318"/>
      <c r="T855" s="110"/>
      <c r="U855" s="110"/>
      <c r="V855" s="110"/>
      <c r="W855" s="110"/>
      <c r="X855" s="110"/>
      <c r="Y855" s="110"/>
      <c r="Z855" s="110"/>
      <c r="AA855" s="110"/>
      <c r="AB855" s="110"/>
      <c r="AC855" s="110"/>
      <c r="AD855" s="110"/>
    </row>
    <row r="856" spans="1:62" s="5" customFormat="1" ht="14.5" customHeight="1" x14ac:dyDescent="0.35">
      <c r="B856" s="463" t="s">
        <v>410</v>
      </c>
      <c r="C856" s="317"/>
      <c r="D856" s="318"/>
      <c r="E856" s="318"/>
      <c r="F856" s="318"/>
      <c r="G856" s="318"/>
      <c r="H856" s="318"/>
      <c r="I856" s="318"/>
      <c r="J856" s="318"/>
      <c r="K856" s="318"/>
      <c r="L856" s="318"/>
      <c r="M856" s="318"/>
      <c r="N856" s="318"/>
      <c r="O856" s="318"/>
      <c r="P856" s="318"/>
      <c r="Q856" s="109"/>
      <c r="R856" s="110"/>
      <c r="S856" s="318"/>
      <c r="T856" s="110"/>
      <c r="U856" s="110"/>
      <c r="V856" s="110"/>
      <c r="W856" s="110"/>
      <c r="X856" s="110"/>
      <c r="Y856" s="110"/>
      <c r="Z856" s="110"/>
      <c r="AA856" s="110"/>
      <c r="AB856" s="110"/>
      <c r="AC856" s="110"/>
      <c r="AD856" s="110"/>
    </row>
    <row r="857" spans="1:62" s="5" customFormat="1" ht="14.5" customHeight="1" x14ac:dyDescent="0.35">
      <c r="B857" s="463" t="s">
        <v>411</v>
      </c>
      <c r="C857" s="317"/>
      <c r="D857" s="318"/>
      <c r="E857" s="318"/>
      <c r="F857" s="318"/>
      <c r="G857" s="318"/>
      <c r="H857" s="318"/>
      <c r="I857" s="318"/>
      <c r="J857" s="318"/>
      <c r="K857" s="318"/>
      <c r="L857" s="318"/>
      <c r="M857" s="318"/>
      <c r="N857" s="318"/>
      <c r="O857" s="318"/>
      <c r="P857" s="318"/>
      <c r="Q857" s="109"/>
      <c r="R857" s="110"/>
      <c r="S857" s="318"/>
      <c r="T857" s="110"/>
      <c r="U857" s="110"/>
      <c r="V857" s="110"/>
      <c r="W857" s="110"/>
      <c r="X857" s="110"/>
      <c r="Y857" s="110"/>
      <c r="Z857" s="110"/>
      <c r="AA857" s="110"/>
      <c r="AB857" s="110"/>
      <c r="AC857" s="110"/>
      <c r="AD857" s="110"/>
    </row>
    <row r="858" spans="1:62" s="5" customFormat="1" ht="14.5" customHeight="1" x14ac:dyDescent="0.35">
      <c r="B858" s="463"/>
      <c r="C858" s="317"/>
      <c r="D858" s="318"/>
      <c r="E858" s="318"/>
      <c r="F858" s="318"/>
      <c r="G858" s="318"/>
      <c r="H858" s="318"/>
      <c r="I858" s="318"/>
      <c r="J858" s="318"/>
      <c r="K858" s="318"/>
      <c r="L858" s="318"/>
      <c r="M858" s="318"/>
      <c r="N858" s="318"/>
      <c r="O858" s="318"/>
      <c r="P858" s="318"/>
      <c r="Q858" s="109"/>
      <c r="R858" s="110"/>
      <c r="S858" s="318"/>
      <c r="T858" s="110"/>
      <c r="U858" s="110"/>
      <c r="V858" s="110"/>
      <c r="W858" s="110"/>
      <c r="X858" s="110"/>
      <c r="Y858" s="110"/>
      <c r="Z858" s="110"/>
      <c r="AA858" s="110"/>
      <c r="AB858" s="110"/>
      <c r="AC858" s="110"/>
      <c r="AD858" s="110"/>
    </row>
    <row r="859" spans="1:62" s="549" customFormat="1" ht="14.5" customHeight="1" x14ac:dyDescent="0.35">
      <c r="A859" s="5"/>
      <c r="B859" s="550" t="s">
        <v>405</v>
      </c>
      <c r="C859" s="551"/>
      <c r="D859" s="552"/>
      <c r="E859" s="552"/>
      <c r="F859" s="552"/>
      <c r="G859" s="552"/>
      <c r="H859" s="552"/>
      <c r="I859" s="552"/>
      <c r="J859" s="552"/>
      <c r="K859" s="552"/>
      <c r="L859" s="552"/>
      <c r="M859" s="552"/>
      <c r="N859" s="552"/>
      <c r="O859" s="552"/>
      <c r="P859" s="552"/>
      <c r="Q859" s="553"/>
      <c r="R859" s="554"/>
      <c r="S859" s="552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</row>
    <row r="860" spans="1:62" s="5" customFormat="1" ht="14.5" customHeight="1" x14ac:dyDescent="0.35">
      <c r="B860" s="322"/>
      <c r="C860" s="317"/>
      <c r="D860" s="318"/>
      <c r="E860" s="318"/>
      <c r="F860" s="318"/>
      <c r="G860" s="318"/>
      <c r="H860" s="318"/>
      <c r="I860" s="318"/>
      <c r="J860" s="318"/>
      <c r="K860" s="318"/>
      <c r="L860" s="318"/>
      <c r="M860" s="318"/>
      <c r="N860" s="318"/>
      <c r="O860" s="318"/>
      <c r="P860" s="318"/>
      <c r="Q860" s="109"/>
      <c r="R860" s="110"/>
      <c r="S860" s="318"/>
      <c r="T860" s="110"/>
      <c r="U860" s="110"/>
      <c r="V860" s="110"/>
      <c r="W860" s="110"/>
      <c r="X860" s="110"/>
      <c r="Y860" s="110"/>
      <c r="Z860" s="110"/>
      <c r="AA860" s="110"/>
      <c r="AB860" s="110"/>
      <c r="AC860" s="110"/>
      <c r="AD860" s="110"/>
    </row>
    <row r="861" spans="1:62" s="5" customFormat="1" ht="14.5" customHeight="1" x14ac:dyDescent="0.35">
      <c r="B861" s="322" t="s">
        <v>253</v>
      </c>
      <c r="C861" s="317"/>
      <c r="D861" s="318"/>
      <c r="E861" s="318"/>
      <c r="F861" s="318"/>
      <c r="G861" s="318"/>
      <c r="H861" s="318"/>
      <c r="I861" s="318"/>
      <c r="J861" s="318"/>
      <c r="K861" s="318"/>
      <c r="L861" s="318"/>
      <c r="M861" s="318"/>
      <c r="N861" s="318"/>
      <c r="O861" s="318"/>
      <c r="P861" s="318"/>
      <c r="Q861" s="109"/>
      <c r="R861" s="110"/>
      <c r="S861" s="318"/>
      <c r="T861" s="110"/>
      <c r="U861" s="110"/>
      <c r="V861" s="110"/>
      <c r="W861" s="110"/>
      <c r="X861" s="110"/>
      <c r="Y861" s="110"/>
      <c r="Z861" s="578"/>
      <c r="AA861" s="578"/>
      <c r="AB861" s="578"/>
      <c r="AC861" s="578"/>
      <c r="AD861" s="110"/>
    </row>
    <row r="862" spans="1:62" s="5" customFormat="1" ht="14.5" customHeight="1" x14ac:dyDescent="0.35">
      <c r="B862" s="322" t="s">
        <v>254</v>
      </c>
      <c r="C862" s="578">
        <v>39</v>
      </c>
      <c r="D862" s="578">
        <v>25</v>
      </c>
      <c r="E862" s="578">
        <v>131</v>
      </c>
      <c r="F862" s="578">
        <v>132</v>
      </c>
      <c r="G862" s="578">
        <v>118</v>
      </c>
      <c r="H862" s="578">
        <v>99</v>
      </c>
      <c r="I862" s="578">
        <v>9</v>
      </c>
      <c r="J862" s="578">
        <v>69</v>
      </c>
      <c r="K862" s="578">
        <v>80</v>
      </c>
      <c r="L862" s="578">
        <v>76</v>
      </c>
      <c r="M862" s="578">
        <v>77</v>
      </c>
      <c r="N862" s="578">
        <v>52</v>
      </c>
      <c r="O862" s="578">
        <v>144</v>
      </c>
      <c r="P862" s="578">
        <v>120</v>
      </c>
      <c r="Q862" s="578">
        <v>144</v>
      </c>
      <c r="R862" s="578">
        <v>110</v>
      </c>
      <c r="S862" s="578">
        <v>149</v>
      </c>
      <c r="T862" s="578">
        <v>157</v>
      </c>
      <c r="U862" s="578">
        <v>137</v>
      </c>
      <c r="V862" s="578">
        <v>133</v>
      </c>
      <c r="W862" s="578">
        <v>88</v>
      </c>
      <c r="X862" s="578">
        <v>151</v>
      </c>
      <c r="Y862" s="578">
        <v>125</v>
      </c>
      <c r="Z862" s="578">
        <v>173</v>
      </c>
      <c r="AA862" s="578">
        <v>220</v>
      </c>
      <c r="AB862" s="578">
        <v>96</v>
      </c>
      <c r="AC862" s="578">
        <v>123</v>
      </c>
      <c r="AD862" s="110"/>
    </row>
    <row r="863" spans="1:62" s="5" customFormat="1" ht="14.5" customHeight="1" x14ac:dyDescent="0.35">
      <c r="B863" s="322" t="s">
        <v>255</v>
      </c>
      <c r="C863" s="578" t="s">
        <v>93</v>
      </c>
      <c r="D863" s="578" t="s">
        <v>93</v>
      </c>
      <c r="E863" s="578" t="s">
        <v>93</v>
      </c>
      <c r="F863" s="578" t="s">
        <v>93</v>
      </c>
      <c r="G863" s="578" t="s">
        <v>93</v>
      </c>
      <c r="H863" s="578" t="s">
        <v>93</v>
      </c>
      <c r="I863" s="578" t="s">
        <v>93</v>
      </c>
      <c r="J863" s="578" t="s">
        <v>93</v>
      </c>
      <c r="K863" s="578" t="s">
        <v>93</v>
      </c>
      <c r="L863" s="578" t="s">
        <v>93</v>
      </c>
      <c r="M863" s="578" t="s">
        <v>93</v>
      </c>
      <c r="N863" s="578" t="s">
        <v>93</v>
      </c>
      <c r="O863" s="578" t="s">
        <v>93</v>
      </c>
      <c r="P863" s="578" t="s">
        <v>93</v>
      </c>
      <c r="Q863" s="578" t="s">
        <v>93</v>
      </c>
      <c r="R863" s="578" t="s">
        <v>93</v>
      </c>
      <c r="S863" s="578" t="s">
        <v>93</v>
      </c>
      <c r="T863" s="578" t="s">
        <v>93</v>
      </c>
      <c r="U863" s="578" t="s">
        <v>93</v>
      </c>
      <c r="V863" s="578" t="s">
        <v>93</v>
      </c>
      <c r="W863" s="578" t="s">
        <v>93</v>
      </c>
      <c r="X863" s="578">
        <v>0</v>
      </c>
      <c r="Y863" s="578" t="s">
        <v>93</v>
      </c>
      <c r="Z863" s="578" t="s">
        <v>93</v>
      </c>
      <c r="AA863" s="578" t="s">
        <v>93</v>
      </c>
      <c r="AB863" s="578">
        <v>111</v>
      </c>
      <c r="AC863" s="578">
        <v>169</v>
      </c>
      <c r="AD863" s="110"/>
    </row>
    <row r="864" spans="1:62" s="5" customFormat="1" ht="14.5" customHeight="1" x14ac:dyDescent="0.35">
      <c r="B864" s="322" t="s">
        <v>256</v>
      </c>
      <c r="C864" s="578">
        <v>2</v>
      </c>
      <c r="D864" s="578">
        <v>33</v>
      </c>
      <c r="E864" s="578">
        <v>153</v>
      </c>
      <c r="F864" s="578">
        <v>140</v>
      </c>
      <c r="G864" s="578">
        <v>115</v>
      </c>
      <c r="H864" s="578">
        <v>103</v>
      </c>
      <c r="I864" s="578">
        <v>10</v>
      </c>
      <c r="J864" s="578">
        <v>147</v>
      </c>
      <c r="K864" s="578">
        <v>85</v>
      </c>
      <c r="L864" s="578">
        <v>89</v>
      </c>
      <c r="M864" s="578">
        <v>84</v>
      </c>
      <c r="N864" s="578">
        <v>89</v>
      </c>
      <c r="O864" s="578">
        <v>153</v>
      </c>
      <c r="P864" s="578">
        <v>171</v>
      </c>
      <c r="Q864" s="578">
        <v>161</v>
      </c>
      <c r="R864" s="578">
        <v>139</v>
      </c>
      <c r="S864" s="578">
        <v>192</v>
      </c>
      <c r="T864" s="578">
        <v>216</v>
      </c>
      <c r="U864" s="578">
        <v>149</v>
      </c>
      <c r="V864" s="578">
        <v>136</v>
      </c>
      <c r="W864" s="578">
        <v>107</v>
      </c>
      <c r="X864" s="578">
        <v>156</v>
      </c>
      <c r="Y864" s="578">
        <v>144</v>
      </c>
      <c r="Z864" s="578">
        <v>218</v>
      </c>
      <c r="AA864" s="578">
        <v>207</v>
      </c>
      <c r="AB864" s="578">
        <v>214</v>
      </c>
      <c r="AC864" s="578">
        <v>290</v>
      </c>
      <c r="AD864" s="110"/>
    </row>
    <row r="865" spans="1:30" s="5" customFormat="1" ht="14.5" customHeight="1" x14ac:dyDescent="0.35">
      <c r="B865" s="322" t="s">
        <v>257</v>
      </c>
      <c r="C865" s="578">
        <v>10.85</v>
      </c>
      <c r="D865" s="578">
        <v>9.41</v>
      </c>
      <c r="E865" s="578">
        <v>7.54</v>
      </c>
      <c r="F865" s="578">
        <v>8.1199999999999992</v>
      </c>
      <c r="G865" s="578">
        <v>6.29</v>
      </c>
      <c r="H865" s="578">
        <v>7.06</v>
      </c>
      <c r="I865" s="578">
        <v>6.11</v>
      </c>
      <c r="J865" s="578">
        <v>3.11</v>
      </c>
      <c r="K865" s="578">
        <v>5.77</v>
      </c>
      <c r="L865" s="578">
        <v>6.1</v>
      </c>
      <c r="M865" s="578">
        <v>6.47</v>
      </c>
      <c r="N865" s="578">
        <v>6.2</v>
      </c>
      <c r="O865" s="578">
        <v>6.5</v>
      </c>
      <c r="P865" s="578">
        <v>6.37</v>
      </c>
      <c r="Q865" s="578">
        <v>6.68</v>
      </c>
      <c r="R865" s="578">
        <v>6.96</v>
      </c>
      <c r="S865" s="578">
        <v>6.84</v>
      </c>
      <c r="T865" s="578">
        <v>4.76</v>
      </c>
      <c r="U865" s="578">
        <v>6.5</v>
      </c>
      <c r="V865" s="578">
        <v>6.78</v>
      </c>
      <c r="W865" s="578">
        <v>4.57</v>
      </c>
      <c r="X865" s="578">
        <v>5.21</v>
      </c>
      <c r="Y865" s="578">
        <v>5.26</v>
      </c>
      <c r="Z865" s="578">
        <v>4.37</v>
      </c>
      <c r="AA865" s="578">
        <v>3.47</v>
      </c>
      <c r="AB865" s="578">
        <v>5.39</v>
      </c>
      <c r="AC865" s="578">
        <v>2.64</v>
      </c>
      <c r="AD865" s="110"/>
    </row>
    <row r="866" spans="1:30" s="5" customFormat="1" ht="14.5" customHeight="1" x14ac:dyDescent="0.35">
      <c r="B866" s="322" t="s">
        <v>258</v>
      </c>
      <c r="C866" s="578" t="s">
        <v>93</v>
      </c>
      <c r="D866" s="578" t="s">
        <v>93</v>
      </c>
      <c r="E866" s="578" t="s">
        <v>93</v>
      </c>
      <c r="F866" s="578" t="s">
        <v>93</v>
      </c>
      <c r="G866" s="578" t="s">
        <v>93</v>
      </c>
      <c r="H866" s="578" t="s">
        <v>93</v>
      </c>
      <c r="I866" s="578" t="s">
        <v>93</v>
      </c>
      <c r="J866" s="578" t="s">
        <v>93</v>
      </c>
      <c r="K866" s="578" t="s">
        <v>93</v>
      </c>
      <c r="L866" s="578" t="s">
        <v>93</v>
      </c>
      <c r="M866" s="578" t="s">
        <v>93</v>
      </c>
      <c r="N866" s="578" t="s">
        <v>93</v>
      </c>
      <c r="O866" s="578" t="s">
        <v>93</v>
      </c>
      <c r="P866" s="578" t="s">
        <v>93</v>
      </c>
      <c r="Q866" s="578" t="s">
        <v>93</v>
      </c>
      <c r="R866" s="578" t="s">
        <v>93</v>
      </c>
      <c r="S866" s="578" t="s">
        <v>93</v>
      </c>
      <c r="T866" s="578" t="s">
        <v>93</v>
      </c>
      <c r="U866" s="578" t="s">
        <v>93</v>
      </c>
      <c r="V866" s="578" t="s">
        <v>93</v>
      </c>
      <c r="W866" s="578" t="s">
        <v>93</v>
      </c>
      <c r="X866" s="578">
        <v>0</v>
      </c>
      <c r="Y866" s="578" t="s">
        <v>93</v>
      </c>
      <c r="Z866" s="578" t="s">
        <v>93</v>
      </c>
      <c r="AA866" s="578" t="s">
        <v>93</v>
      </c>
      <c r="AB866" s="578">
        <v>1.1200000000000001</v>
      </c>
      <c r="AC866" s="578">
        <v>1.0900000000000001</v>
      </c>
      <c r="AD866" s="110"/>
    </row>
    <row r="867" spans="1:30" s="5" customFormat="1" ht="14.5" customHeight="1" x14ac:dyDescent="0.35">
      <c r="B867" s="322" t="s">
        <v>250</v>
      </c>
      <c r="C867" s="578">
        <v>0.96</v>
      </c>
      <c r="D867" s="578">
        <v>0.93</v>
      </c>
      <c r="E867" s="578">
        <v>0.94</v>
      </c>
      <c r="F867" s="578">
        <v>0.96</v>
      </c>
      <c r="G867" s="578">
        <v>0.96</v>
      </c>
      <c r="H867" s="578">
        <v>0.96</v>
      </c>
      <c r="I867" s="578">
        <v>0.95</v>
      </c>
      <c r="J867" s="578">
        <v>0.91</v>
      </c>
      <c r="K867" s="578">
        <v>0.93</v>
      </c>
      <c r="L867" s="578">
        <v>0.93</v>
      </c>
      <c r="M867" s="578">
        <v>0.94</v>
      </c>
      <c r="N867" s="578">
        <v>0.95</v>
      </c>
      <c r="O867" s="578">
        <v>0.94</v>
      </c>
      <c r="P867" s="578">
        <v>0.94</v>
      </c>
      <c r="Q867" s="578">
        <v>0.94</v>
      </c>
      <c r="R867" s="578">
        <v>0.95</v>
      </c>
      <c r="S867" s="578">
        <v>0.94</v>
      </c>
      <c r="T867" s="578">
        <v>0.94</v>
      </c>
      <c r="U867" s="578">
        <v>0.96</v>
      </c>
      <c r="V867" s="578">
        <v>0.95</v>
      </c>
      <c r="W867" s="578">
        <v>0.93</v>
      </c>
      <c r="X867" s="578">
        <v>0.94</v>
      </c>
      <c r="Y867" s="578">
        <v>0.95</v>
      </c>
      <c r="Z867" s="578">
        <v>0.93</v>
      </c>
      <c r="AA867" s="578">
        <v>0.94</v>
      </c>
      <c r="AB867" s="578">
        <v>0.94</v>
      </c>
      <c r="AC867" s="578">
        <v>0.94</v>
      </c>
      <c r="AD867" s="110"/>
    </row>
    <row r="868" spans="1:30" s="5" customFormat="1" ht="14.5" customHeight="1" x14ac:dyDescent="0.35">
      <c r="B868" s="322" t="s">
        <v>259</v>
      </c>
      <c r="C868" s="578">
        <v>1</v>
      </c>
      <c r="D868" s="578">
        <v>9</v>
      </c>
      <c r="E868" s="578">
        <v>0</v>
      </c>
      <c r="F868" s="578">
        <v>0</v>
      </c>
      <c r="G868" s="578">
        <v>0</v>
      </c>
      <c r="H868" s="578">
        <v>0</v>
      </c>
      <c r="I868" s="578">
        <v>0</v>
      </c>
      <c r="J868" s="578" t="s">
        <v>93</v>
      </c>
      <c r="K868" s="578" t="s">
        <v>93</v>
      </c>
      <c r="L868" s="578" t="s">
        <v>93</v>
      </c>
      <c r="M868" s="578" t="s">
        <v>93</v>
      </c>
      <c r="N868" s="578" t="s">
        <v>93</v>
      </c>
      <c r="O868" s="578" t="s">
        <v>93</v>
      </c>
      <c r="P868" s="578" t="s">
        <v>93</v>
      </c>
      <c r="Q868" s="578" t="s">
        <v>93</v>
      </c>
      <c r="R868" s="578" t="s">
        <v>93</v>
      </c>
      <c r="S868" s="578" t="s">
        <v>93</v>
      </c>
      <c r="T868" s="578" t="s">
        <v>93</v>
      </c>
      <c r="U868" s="578" t="s">
        <v>93</v>
      </c>
      <c r="V868" s="578" t="s">
        <v>93</v>
      </c>
      <c r="W868" s="578" t="s">
        <v>93</v>
      </c>
      <c r="X868" s="578" t="s">
        <v>93</v>
      </c>
      <c r="Y868" s="578" t="s">
        <v>93</v>
      </c>
      <c r="Z868" s="578" t="s">
        <v>93</v>
      </c>
      <c r="AA868" s="578" t="s">
        <v>93</v>
      </c>
      <c r="AB868" s="578" t="s">
        <v>93</v>
      </c>
      <c r="AC868" s="578"/>
      <c r="AD868" s="110"/>
    </row>
    <row r="869" spans="1:30" s="5" customFormat="1" ht="14.5" customHeight="1" x14ac:dyDescent="0.35">
      <c r="B869" s="322" t="s">
        <v>260</v>
      </c>
      <c r="C869" s="578">
        <v>5</v>
      </c>
      <c r="D869" s="578">
        <v>6</v>
      </c>
      <c r="E869" s="578">
        <v>0</v>
      </c>
      <c r="F869" s="578">
        <v>0</v>
      </c>
      <c r="G869" s="578">
        <v>0</v>
      </c>
      <c r="H869" s="578">
        <v>0</v>
      </c>
      <c r="I869" s="578">
        <v>0</v>
      </c>
      <c r="J869" s="578" t="s">
        <v>93</v>
      </c>
      <c r="K869" s="578" t="s">
        <v>93</v>
      </c>
      <c r="L869" s="578" t="s">
        <v>93</v>
      </c>
      <c r="M869" s="578" t="s">
        <v>93</v>
      </c>
      <c r="N869" s="578" t="s">
        <v>93</v>
      </c>
      <c r="O869" s="578" t="s">
        <v>93</v>
      </c>
      <c r="P869" s="578" t="s">
        <v>93</v>
      </c>
      <c r="Q869" s="578" t="s">
        <v>93</v>
      </c>
      <c r="R869" s="578" t="s">
        <v>93</v>
      </c>
      <c r="S869" s="578" t="s">
        <v>93</v>
      </c>
      <c r="T869" s="578" t="s">
        <v>93</v>
      </c>
      <c r="U869" s="578" t="s">
        <v>93</v>
      </c>
      <c r="V869" s="578" t="s">
        <v>93</v>
      </c>
      <c r="W869" s="578" t="s">
        <v>93</v>
      </c>
      <c r="X869" s="578" t="s">
        <v>93</v>
      </c>
      <c r="Y869" s="578" t="s">
        <v>93</v>
      </c>
      <c r="Z869" s="578">
        <f>Z864*Z865/g_troz*Z867</f>
        <v>28.484719110244292</v>
      </c>
      <c r="AA869" s="578">
        <f>AA864*AA865/g_troz*AA867</f>
        <v>21.707946167613006</v>
      </c>
      <c r="AB869" s="578" t="s">
        <v>93</v>
      </c>
      <c r="AC869" s="578"/>
      <c r="AD869" s="110"/>
    </row>
    <row r="870" spans="1:30" s="5" customFormat="1" ht="14.5" customHeight="1" x14ac:dyDescent="0.35">
      <c r="B870" s="322" t="s">
        <v>261</v>
      </c>
      <c r="C870" s="578">
        <v>0</v>
      </c>
      <c r="D870" s="578">
        <v>0</v>
      </c>
      <c r="E870" s="578">
        <v>35</v>
      </c>
      <c r="F870" s="578">
        <v>35</v>
      </c>
      <c r="G870" s="578">
        <v>22</v>
      </c>
      <c r="H870" s="578">
        <v>23</v>
      </c>
      <c r="I870" s="578">
        <v>2</v>
      </c>
      <c r="J870" s="578">
        <v>13</v>
      </c>
      <c r="K870" s="578">
        <v>15</v>
      </c>
      <c r="L870" s="578">
        <v>16</v>
      </c>
      <c r="M870" s="578">
        <v>16</v>
      </c>
      <c r="N870" s="578">
        <v>18</v>
      </c>
      <c r="O870" s="578">
        <v>30</v>
      </c>
      <c r="P870" s="578">
        <v>33</v>
      </c>
      <c r="Q870" s="578">
        <v>33</v>
      </c>
      <c r="R870" s="578">
        <v>29</v>
      </c>
      <c r="S870" s="578">
        <v>40</v>
      </c>
      <c r="T870" s="578">
        <v>31</v>
      </c>
      <c r="U870" s="578">
        <v>30</v>
      </c>
      <c r="V870" s="578">
        <v>28</v>
      </c>
      <c r="W870" s="578">
        <v>15</v>
      </c>
      <c r="X870" s="578">
        <v>24</v>
      </c>
      <c r="Y870" s="578">
        <v>23</v>
      </c>
      <c r="Z870" s="578">
        <v>29</v>
      </c>
      <c r="AA870" s="578">
        <v>22</v>
      </c>
      <c r="AB870" s="578">
        <v>20</v>
      </c>
      <c r="AC870" s="578">
        <v>23</v>
      </c>
      <c r="AD870" s="110"/>
    </row>
    <row r="871" spans="1:30" s="5" customFormat="1" ht="14.5" customHeight="1" x14ac:dyDescent="0.35">
      <c r="B871" s="322" t="s">
        <v>262</v>
      </c>
      <c r="C871" s="578">
        <v>0</v>
      </c>
      <c r="D871" s="578">
        <v>0</v>
      </c>
      <c r="E871" s="578">
        <v>34</v>
      </c>
      <c r="F871" s="578">
        <v>31</v>
      </c>
      <c r="G871" s="578">
        <v>27</v>
      </c>
      <c r="H871" s="578">
        <v>26</v>
      </c>
      <c r="I871" s="578">
        <v>2</v>
      </c>
      <c r="J871" s="578">
        <v>10</v>
      </c>
      <c r="K871" s="578">
        <v>18</v>
      </c>
      <c r="L871" s="578">
        <v>16</v>
      </c>
      <c r="M871" s="578">
        <v>16</v>
      </c>
      <c r="N871" s="578">
        <v>18</v>
      </c>
      <c r="O871" s="578">
        <v>28</v>
      </c>
      <c r="P871" s="578">
        <v>30</v>
      </c>
      <c r="Q871" s="578">
        <v>31</v>
      </c>
      <c r="R871" s="578">
        <v>36</v>
      </c>
      <c r="S871" s="578">
        <v>38</v>
      </c>
      <c r="T871" s="578">
        <v>30</v>
      </c>
      <c r="U871" s="578">
        <v>30</v>
      </c>
      <c r="V871" s="578">
        <v>26</v>
      </c>
      <c r="W871" s="578">
        <v>19</v>
      </c>
      <c r="X871" s="578">
        <v>24</v>
      </c>
      <c r="Y871" s="578">
        <v>22</v>
      </c>
      <c r="Z871" s="578">
        <v>29</v>
      </c>
      <c r="AA871" s="578">
        <v>22</v>
      </c>
      <c r="AB871" s="578">
        <v>21</v>
      </c>
      <c r="AC871" s="578">
        <v>23</v>
      </c>
      <c r="AD871" s="110"/>
    </row>
    <row r="872" spans="1:30" s="5" customFormat="1" ht="14.5" customHeight="1" x14ac:dyDescent="0.35">
      <c r="B872" s="322" t="s">
        <v>263</v>
      </c>
      <c r="C872" s="584" t="s">
        <v>93</v>
      </c>
      <c r="D872" s="584" t="s">
        <v>93</v>
      </c>
      <c r="E872" s="584" t="s">
        <v>93</v>
      </c>
      <c r="F872" s="584" t="s">
        <v>93</v>
      </c>
      <c r="G872" s="584" t="s">
        <v>93</v>
      </c>
      <c r="H872" s="584" t="s">
        <v>93</v>
      </c>
      <c r="I872" s="584" t="s">
        <v>93</v>
      </c>
      <c r="J872" s="584" t="s">
        <v>93</v>
      </c>
      <c r="K872" s="584" t="s">
        <v>93</v>
      </c>
      <c r="L872" s="584" t="s">
        <v>93</v>
      </c>
      <c r="M872" s="584" t="s">
        <v>93</v>
      </c>
      <c r="N872" s="584" t="s">
        <v>93</v>
      </c>
      <c r="O872" s="584" t="s">
        <v>93</v>
      </c>
      <c r="P872" s="584" t="s">
        <v>93</v>
      </c>
      <c r="Q872" s="584" t="s">
        <v>93</v>
      </c>
      <c r="R872" s="584" t="s">
        <v>93</v>
      </c>
      <c r="S872" s="584" t="s">
        <v>93</v>
      </c>
      <c r="T872" s="584" t="s">
        <v>93</v>
      </c>
      <c r="U872" s="584" t="s">
        <v>93</v>
      </c>
      <c r="V872" s="584" t="s">
        <v>93</v>
      </c>
      <c r="W872" s="584" t="s">
        <v>93</v>
      </c>
      <c r="X872" s="584" t="s">
        <v>93</v>
      </c>
      <c r="Y872" s="578" t="s">
        <v>93</v>
      </c>
      <c r="Z872" s="584" t="s">
        <v>93</v>
      </c>
      <c r="AA872" s="584" t="s">
        <v>93</v>
      </c>
      <c r="AB872" s="584" t="s">
        <v>93</v>
      </c>
      <c r="AC872" s="584"/>
      <c r="AD872" s="110"/>
    </row>
    <row r="873" spans="1:30" s="5" customFormat="1" ht="14.5" customHeight="1" x14ac:dyDescent="0.35">
      <c r="B873" s="322" t="s">
        <v>264</v>
      </c>
      <c r="C873" s="584">
        <v>0</v>
      </c>
      <c r="D873" s="584">
        <v>0</v>
      </c>
      <c r="E873" s="584">
        <v>1265</v>
      </c>
      <c r="F873" s="584">
        <v>1206</v>
      </c>
      <c r="G873" s="584">
        <v>1234</v>
      </c>
      <c r="H873" s="584">
        <v>1198</v>
      </c>
      <c r="I873" s="584">
        <v>1119</v>
      </c>
      <c r="J873" s="584">
        <v>1063</v>
      </c>
      <c r="K873" s="584">
        <v>1199</v>
      </c>
      <c r="L873" s="584">
        <v>1257</v>
      </c>
      <c r="M873" s="584">
        <v>1332</v>
      </c>
      <c r="N873" s="584">
        <v>1210</v>
      </c>
      <c r="O873" s="584">
        <v>1230</v>
      </c>
      <c r="P873" s="584">
        <v>1256</v>
      </c>
      <c r="Q873" s="584">
        <v>1280</v>
      </c>
      <c r="R873" s="584">
        <v>1276</v>
      </c>
      <c r="S873" s="584">
        <v>1333</v>
      </c>
      <c r="T873" s="584">
        <v>1300</v>
      </c>
      <c r="U873" s="584">
        <v>1208</v>
      </c>
      <c r="V873" s="584">
        <v>1232</v>
      </c>
      <c r="W873" s="584">
        <v>1306</v>
      </c>
      <c r="X873" s="584">
        <v>1315</v>
      </c>
      <c r="Y873" s="584">
        <v>1490</v>
      </c>
      <c r="Z873" s="584">
        <v>1486</v>
      </c>
      <c r="AA873" s="584">
        <v>1595</v>
      </c>
      <c r="AB873" s="584">
        <v>1730</v>
      </c>
      <c r="AC873" s="584">
        <v>1913</v>
      </c>
      <c r="AD873" s="110"/>
    </row>
    <row r="874" spans="1:30" s="5" customFormat="1" ht="14.5" customHeight="1" x14ac:dyDescent="0.35">
      <c r="B874" s="322" t="s">
        <v>265</v>
      </c>
      <c r="C874" s="584" t="s">
        <v>93</v>
      </c>
      <c r="D874" s="584" t="s">
        <v>93</v>
      </c>
      <c r="E874" s="584" t="s">
        <v>93</v>
      </c>
      <c r="F874" s="584" t="s">
        <v>93</v>
      </c>
      <c r="G874" s="584" t="s">
        <v>93</v>
      </c>
      <c r="H874" s="584" t="s">
        <v>93</v>
      </c>
      <c r="I874" s="584" t="s">
        <v>93</v>
      </c>
      <c r="J874" s="584">
        <v>1963</v>
      </c>
      <c r="K874" s="584">
        <v>1236</v>
      </c>
      <c r="L874" s="584">
        <v>1278</v>
      </c>
      <c r="M874" s="584">
        <v>1322</v>
      </c>
      <c r="N874" s="584">
        <v>1452</v>
      </c>
      <c r="O874" s="584">
        <v>792</v>
      </c>
      <c r="P874" s="584">
        <v>843</v>
      </c>
      <c r="Q874" s="584">
        <v>819</v>
      </c>
      <c r="R874" s="584">
        <v>909</v>
      </c>
      <c r="S874" s="584">
        <v>719</v>
      </c>
      <c r="T874" s="584">
        <v>924</v>
      </c>
      <c r="U874" s="584">
        <v>891</v>
      </c>
      <c r="V874" s="584">
        <v>1086</v>
      </c>
      <c r="W874" s="584">
        <v>1549</v>
      </c>
      <c r="X874" s="584">
        <v>869</v>
      </c>
      <c r="Y874" s="584">
        <v>915</v>
      </c>
      <c r="Z874" s="584">
        <v>1019</v>
      </c>
      <c r="AA874" s="584">
        <v>1162</v>
      </c>
      <c r="AB874" s="584">
        <v>1020</v>
      </c>
      <c r="AC874" s="584">
        <v>1387</v>
      </c>
      <c r="AD874" s="110"/>
    </row>
    <row r="875" spans="1:30" s="5" customFormat="1" ht="14.5" customHeight="1" x14ac:dyDescent="0.35">
      <c r="B875" s="322" t="s">
        <v>266</v>
      </c>
      <c r="C875" s="584">
        <v>0</v>
      </c>
      <c r="D875" s="584">
        <v>0</v>
      </c>
      <c r="E875" s="584">
        <v>772</v>
      </c>
      <c r="F875" s="584">
        <v>845</v>
      </c>
      <c r="G875" s="584">
        <v>1130</v>
      </c>
      <c r="H875" s="584">
        <v>837</v>
      </c>
      <c r="I875" s="584">
        <v>1438</v>
      </c>
      <c r="J875" s="584">
        <v>995</v>
      </c>
      <c r="K875" s="584">
        <v>857</v>
      </c>
      <c r="L875" s="584">
        <v>948</v>
      </c>
      <c r="M875" s="584">
        <v>888</v>
      </c>
      <c r="N875" s="584">
        <v>880</v>
      </c>
      <c r="O875" s="584">
        <v>759</v>
      </c>
      <c r="P875" s="584">
        <v>800</v>
      </c>
      <c r="Q875" s="584">
        <v>814</v>
      </c>
      <c r="R875" s="584">
        <v>928</v>
      </c>
      <c r="S875" s="584">
        <v>716</v>
      </c>
      <c r="T875" s="584">
        <v>929</v>
      </c>
      <c r="U875" s="584">
        <v>856</v>
      </c>
      <c r="V875" s="584">
        <v>1102</v>
      </c>
      <c r="W875" s="584">
        <v>858</v>
      </c>
      <c r="X875" s="584">
        <v>849</v>
      </c>
      <c r="Y875" s="584">
        <v>889</v>
      </c>
      <c r="Z875" s="584">
        <v>1007</v>
      </c>
      <c r="AA875" s="584">
        <v>1176</v>
      </c>
      <c r="AB875" s="584">
        <v>968</v>
      </c>
      <c r="AC875" s="584">
        <v>1254</v>
      </c>
      <c r="AD875" s="110"/>
    </row>
    <row r="876" spans="1:30" s="5" customFormat="1" ht="14.5" customHeight="1" x14ac:dyDescent="0.35">
      <c r="B876" s="322" t="s">
        <v>267</v>
      </c>
      <c r="C876" s="584">
        <v>0</v>
      </c>
      <c r="D876" s="584">
        <v>0</v>
      </c>
      <c r="E876" s="584">
        <v>950</v>
      </c>
      <c r="F876" s="584">
        <v>1119</v>
      </c>
      <c r="G876" s="584">
        <v>1507</v>
      </c>
      <c r="H876" s="584">
        <v>1044</v>
      </c>
      <c r="I876" s="584">
        <v>1751</v>
      </c>
      <c r="J876" s="584">
        <v>1265</v>
      </c>
      <c r="K876" s="584">
        <v>890</v>
      </c>
      <c r="L876" s="584">
        <v>1157</v>
      </c>
      <c r="M876" s="584">
        <v>1391</v>
      </c>
      <c r="N876" s="584">
        <v>1281</v>
      </c>
      <c r="O876" s="584">
        <v>965</v>
      </c>
      <c r="P876" s="584">
        <v>995</v>
      </c>
      <c r="Q876" s="584">
        <v>907</v>
      </c>
      <c r="R876" s="584">
        <v>1017</v>
      </c>
      <c r="S876" s="584">
        <v>873</v>
      </c>
      <c r="T876" s="584">
        <v>1129</v>
      </c>
      <c r="U876" s="584">
        <v>1047</v>
      </c>
      <c r="V876" s="584">
        <v>1334</v>
      </c>
      <c r="W876" s="584">
        <v>1192</v>
      </c>
      <c r="X876" s="584">
        <v>990</v>
      </c>
      <c r="Y876" s="584">
        <v>1033</v>
      </c>
      <c r="Z876" s="584">
        <v>1117</v>
      </c>
      <c r="AA876" s="584">
        <v>1242</v>
      </c>
      <c r="AB876" s="584">
        <v>1133</v>
      </c>
      <c r="AC876" s="584">
        <v>1515</v>
      </c>
      <c r="AD876" s="110"/>
    </row>
    <row r="877" spans="1:30" s="5" customFormat="1" ht="14.5" customHeight="1" x14ac:dyDescent="0.35">
      <c r="B877" s="322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  <c r="AD877" s="110"/>
    </row>
    <row r="878" spans="1:30" s="5" customFormat="1" ht="14.5" customHeight="1" x14ac:dyDescent="0.35">
      <c r="B878" s="322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  <c r="AD878" s="110"/>
    </row>
    <row r="879" spans="1:30" s="5" customFormat="1" ht="14.5" customHeight="1" x14ac:dyDescent="0.35">
      <c r="B879" s="322"/>
      <c r="C879" s="578"/>
      <c r="D879" s="578"/>
      <c r="E879" s="578"/>
      <c r="F879" s="578"/>
      <c r="G879" s="578"/>
      <c r="H879" s="578"/>
      <c r="I879" s="578"/>
      <c r="J879" s="578"/>
      <c r="K879" s="578"/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324"/>
      <c r="Z879" s="578"/>
      <c r="AA879" s="578"/>
      <c r="AB879" s="578"/>
      <c r="AC879" s="578"/>
      <c r="AD879" s="110"/>
    </row>
    <row r="880" spans="1:30" s="5" customFormat="1" ht="14.5" customHeight="1" x14ac:dyDescent="0.35">
      <c r="A880" s="5" t="s">
        <v>84</v>
      </c>
      <c r="B880" s="322" t="s">
        <v>89</v>
      </c>
      <c r="C880" s="578">
        <v>5.2</v>
      </c>
      <c r="D880" s="578">
        <v>6.8</v>
      </c>
      <c r="E880" s="578">
        <v>52.6</v>
      </c>
      <c r="F880" s="578">
        <v>38.299999999999997</v>
      </c>
      <c r="G880" s="578">
        <v>33.4</v>
      </c>
      <c r="H880" s="578">
        <v>31.8</v>
      </c>
      <c r="I880" s="578">
        <v>2.8</v>
      </c>
      <c r="J880" s="578">
        <v>10.1</v>
      </c>
      <c r="K880" s="578">
        <v>21.9</v>
      </c>
      <c r="L880" s="578">
        <v>21.1</v>
      </c>
      <c r="M880" s="578">
        <v>22.4</v>
      </c>
      <c r="N880" s="578">
        <v>22.8</v>
      </c>
      <c r="O880" s="578">
        <v>35</v>
      </c>
      <c r="P880" s="578">
        <v>38.6</v>
      </c>
      <c r="Q880" s="578">
        <v>41.4</v>
      </c>
      <c r="R880" s="578">
        <v>46.5</v>
      </c>
      <c r="S880" s="578">
        <v>51.6</v>
      </c>
      <c r="T880" s="578">
        <v>38.200000000000003</v>
      </c>
      <c r="U880" s="578">
        <v>37.9</v>
      </c>
      <c r="V880" s="578">
        <v>32.799999999999997</v>
      </c>
      <c r="W880" s="578">
        <v>24.4</v>
      </c>
      <c r="X880" s="578">
        <v>31.9</v>
      </c>
      <c r="Y880" s="578">
        <v>34</v>
      </c>
      <c r="Z880" s="578">
        <v>43.3</v>
      </c>
      <c r="AA880" s="578">
        <v>36</v>
      </c>
      <c r="AB880" s="578">
        <v>36</v>
      </c>
      <c r="AC880" s="578">
        <v>44.8</v>
      </c>
      <c r="AD880" s="110"/>
    </row>
    <row r="881" spans="1:30" s="5" customFormat="1" ht="14.5" customHeight="1" x14ac:dyDescent="0.35">
      <c r="A881" s="5" t="s">
        <v>84</v>
      </c>
      <c r="B881" s="322" t="s">
        <v>358</v>
      </c>
      <c r="C881" s="578">
        <v>4</v>
      </c>
      <c r="D881" s="578">
        <v>2.9</v>
      </c>
      <c r="E881" s="578">
        <v>27.7</v>
      </c>
      <c r="F881" s="578">
        <v>25.2</v>
      </c>
      <c r="G881" s="578">
        <v>30.3</v>
      </c>
      <c r="H881" s="578">
        <v>27.9</v>
      </c>
      <c r="I881" s="578">
        <v>18.2</v>
      </c>
      <c r="J881" s="578">
        <v>18.600000000000001</v>
      </c>
      <c r="K881" s="578">
        <v>22.1</v>
      </c>
      <c r="L881" s="578">
        <v>20.5</v>
      </c>
      <c r="M881" s="578">
        <v>21.6</v>
      </c>
      <c r="N881" s="578">
        <v>26.2</v>
      </c>
      <c r="O881" s="578">
        <v>22.1</v>
      </c>
      <c r="P881" s="578">
        <v>25.2</v>
      </c>
      <c r="Q881" s="578">
        <v>25.9</v>
      </c>
      <c r="R881" s="578">
        <v>32.299999999999997</v>
      </c>
      <c r="S881" s="578">
        <v>27.7</v>
      </c>
      <c r="T881" s="578">
        <v>27</v>
      </c>
      <c r="U881" s="578">
        <v>27</v>
      </c>
      <c r="V881" s="578">
        <v>28.3</v>
      </c>
      <c r="W881" s="578">
        <v>28.8</v>
      </c>
      <c r="X881" s="578">
        <v>20.8</v>
      </c>
      <c r="Y881" s="578">
        <v>20.6</v>
      </c>
      <c r="Z881" s="578">
        <v>29.1</v>
      </c>
      <c r="AA881" s="578">
        <v>25.5</v>
      </c>
      <c r="AB881" s="578">
        <v>21.1</v>
      </c>
      <c r="AC881" s="578">
        <v>32.1</v>
      </c>
      <c r="AD881" s="110"/>
    </row>
    <row r="882" spans="1:30" s="5" customFormat="1" ht="14.5" customHeight="1" x14ac:dyDescent="0.35">
      <c r="A882" s="5" t="s">
        <v>84</v>
      </c>
      <c r="B882" s="322" t="s">
        <v>359</v>
      </c>
      <c r="C882" s="578">
        <v>0.1</v>
      </c>
      <c r="D882" s="578">
        <v>1.3</v>
      </c>
      <c r="E882" s="578">
        <v>14.8</v>
      </c>
      <c r="F882" s="578">
        <v>11.3</v>
      </c>
      <c r="G882" s="578">
        <v>12</v>
      </c>
      <c r="H882" s="578">
        <v>15.1</v>
      </c>
      <c r="I882" s="578">
        <v>13.6</v>
      </c>
      <c r="J882" s="578">
        <v>12.2</v>
      </c>
      <c r="K882" s="578">
        <v>12.2</v>
      </c>
      <c r="L882" s="578">
        <v>11.6</v>
      </c>
      <c r="M882" s="578">
        <v>14.2</v>
      </c>
      <c r="N882" s="578">
        <v>14.4</v>
      </c>
      <c r="O882" s="578">
        <v>9.6999999999999993</v>
      </c>
      <c r="P882" s="578">
        <v>12.8</v>
      </c>
      <c r="Q882" s="578">
        <v>10.5</v>
      </c>
      <c r="R882" s="578">
        <v>12.3</v>
      </c>
      <c r="S882" s="578">
        <v>11.1</v>
      </c>
      <c r="T882" s="578">
        <v>10.8</v>
      </c>
      <c r="U882" s="578">
        <v>11.8</v>
      </c>
      <c r="V882" s="578">
        <v>11.3</v>
      </c>
      <c r="W882" s="578">
        <v>12.8</v>
      </c>
      <c r="X882" s="578">
        <v>11.4</v>
      </c>
      <c r="Y882" s="578">
        <v>11.8</v>
      </c>
      <c r="Z882" s="578">
        <v>12.2</v>
      </c>
      <c r="AA882" s="578">
        <v>6.8</v>
      </c>
      <c r="AB882" s="578">
        <v>3.7</v>
      </c>
      <c r="AC882" s="578">
        <v>4.8</v>
      </c>
      <c r="AD882" s="110"/>
    </row>
    <row r="883" spans="1:30" s="5" customFormat="1" ht="14.5" customHeight="1" x14ac:dyDescent="0.35">
      <c r="A883" s="5" t="s">
        <v>84</v>
      </c>
      <c r="B883" s="322" t="s">
        <v>360</v>
      </c>
      <c r="C883" s="578">
        <v>0</v>
      </c>
      <c r="D883" s="578">
        <v>0</v>
      </c>
      <c r="E883" s="578">
        <v>0</v>
      </c>
      <c r="F883" s="578">
        <v>-0.4</v>
      </c>
      <c r="G883" s="578">
        <v>0</v>
      </c>
      <c r="H883" s="578">
        <v>0</v>
      </c>
      <c r="I883" s="578">
        <v>0</v>
      </c>
      <c r="J883" s="578">
        <v>0</v>
      </c>
      <c r="K883" s="578">
        <v>0</v>
      </c>
      <c r="L883" s="578" t="s">
        <v>93</v>
      </c>
      <c r="M883" s="578">
        <v>0</v>
      </c>
      <c r="N883" s="578">
        <v>0</v>
      </c>
      <c r="O883" s="578" t="s">
        <v>88</v>
      </c>
      <c r="P883" s="578" t="s">
        <v>88</v>
      </c>
      <c r="Q883" s="578" t="s">
        <v>88</v>
      </c>
      <c r="R883" s="578" t="s">
        <v>88</v>
      </c>
      <c r="S883" s="578" t="s">
        <v>88</v>
      </c>
      <c r="T883" s="578">
        <v>0</v>
      </c>
      <c r="U883" s="578">
        <v>0</v>
      </c>
      <c r="V883" s="578">
        <v>0</v>
      </c>
      <c r="W883" s="578">
        <v>0</v>
      </c>
      <c r="X883" s="578">
        <v>0</v>
      </c>
      <c r="Y883" s="578">
        <v>0</v>
      </c>
      <c r="Z883" s="578">
        <v>0</v>
      </c>
      <c r="AA883" s="578">
        <v>0</v>
      </c>
      <c r="AB883" s="578">
        <v>0</v>
      </c>
      <c r="AC883" s="578">
        <v>0</v>
      </c>
      <c r="AD883" s="110"/>
    </row>
    <row r="884" spans="1:30" s="5" customFormat="1" ht="14.5" customHeight="1" x14ac:dyDescent="0.35">
      <c r="A884" s="5" t="s">
        <v>84</v>
      </c>
      <c r="B884" s="322" t="s">
        <v>85</v>
      </c>
      <c r="C884" s="578">
        <v>0</v>
      </c>
      <c r="D884" s="578">
        <v>0</v>
      </c>
      <c r="E884" s="578">
        <v>0</v>
      </c>
      <c r="F884" s="578">
        <v>0</v>
      </c>
      <c r="G884" s="578">
        <v>0</v>
      </c>
      <c r="H884" s="578">
        <v>0</v>
      </c>
      <c r="I884" s="578">
        <v>0</v>
      </c>
      <c r="J884" s="578">
        <v>0</v>
      </c>
      <c r="K884" s="578">
        <v>0</v>
      </c>
      <c r="L884" s="578">
        <v>0</v>
      </c>
      <c r="M884" s="578">
        <v>0</v>
      </c>
      <c r="N884" s="578">
        <v>0</v>
      </c>
      <c r="O884" s="578">
        <v>0</v>
      </c>
      <c r="P884" s="578">
        <v>0</v>
      </c>
      <c r="Q884" s="578">
        <v>0</v>
      </c>
      <c r="R884" s="578">
        <v>0</v>
      </c>
      <c r="S884" s="578">
        <v>0</v>
      </c>
      <c r="T884" s="578">
        <v>0</v>
      </c>
      <c r="U884" s="578">
        <v>0</v>
      </c>
      <c r="V884" s="578">
        <v>0</v>
      </c>
      <c r="W884" s="578">
        <v>0</v>
      </c>
      <c r="X884" s="578">
        <v>0</v>
      </c>
      <c r="Y884" s="578">
        <v>0</v>
      </c>
      <c r="Z884" s="578">
        <v>0</v>
      </c>
      <c r="AA884" s="578">
        <v>0</v>
      </c>
      <c r="AB884" s="578">
        <v>0</v>
      </c>
      <c r="AC884" s="578">
        <v>0</v>
      </c>
      <c r="AD884" s="110"/>
    </row>
    <row r="885" spans="1:30" s="5" customFormat="1" ht="14.5" customHeight="1" x14ac:dyDescent="0.35">
      <c r="A885" s="5" t="s">
        <v>84</v>
      </c>
      <c r="B885" s="322" t="s">
        <v>361</v>
      </c>
      <c r="C885" s="578">
        <v>0</v>
      </c>
      <c r="D885" s="578">
        <v>0</v>
      </c>
      <c r="E885" s="578">
        <v>0</v>
      </c>
      <c r="F885" s="578">
        <v>0</v>
      </c>
      <c r="G885" s="578">
        <v>0</v>
      </c>
      <c r="H885" s="578">
        <v>0</v>
      </c>
      <c r="I885" s="578">
        <v>0</v>
      </c>
      <c r="J885" s="578">
        <v>215.5</v>
      </c>
      <c r="K885" s="578">
        <v>0</v>
      </c>
      <c r="L885" s="578">
        <v>0</v>
      </c>
      <c r="M885" s="578">
        <v>0</v>
      </c>
      <c r="N885" s="578">
        <v>0</v>
      </c>
      <c r="O885" s="578">
        <v>0</v>
      </c>
      <c r="P885" s="578">
        <v>0</v>
      </c>
      <c r="Q885" s="578">
        <v>0</v>
      </c>
      <c r="R885" s="578">
        <v>0</v>
      </c>
      <c r="S885" s="578">
        <v>0</v>
      </c>
      <c r="T885" s="578">
        <v>0</v>
      </c>
      <c r="U885" s="578">
        <v>0</v>
      </c>
      <c r="V885" s="578">
        <v>0</v>
      </c>
      <c r="W885" s="578">
        <v>0</v>
      </c>
      <c r="X885" s="578">
        <v>0</v>
      </c>
      <c r="Y885" s="578">
        <v>0</v>
      </c>
      <c r="Z885" s="578">
        <v>395</v>
      </c>
      <c r="AA885" s="578">
        <v>0</v>
      </c>
      <c r="AB885" s="578">
        <v>0</v>
      </c>
      <c r="AC885" s="578"/>
      <c r="AD885" s="110"/>
    </row>
    <row r="886" spans="1:30" s="5" customFormat="1" ht="14.5" customHeight="1" x14ac:dyDescent="0.35">
      <c r="A886" s="5" t="s">
        <v>84</v>
      </c>
      <c r="B886" s="322" t="s">
        <v>362</v>
      </c>
      <c r="C886" s="578">
        <v>4.0999999999999996</v>
      </c>
      <c r="D886" s="578">
        <v>3.1</v>
      </c>
      <c r="E886" s="578">
        <v>2</v>
      </c>
      <c r="F886" s="578">
        <v>39.799999999999997</v>
      </c>
      <c r="G886" s="578">
        <v>7.1</v>
      </c>
      <c r="H886" s="578">
        <v>-3.8</v>
      </c>
      <c r="I886" s="578">
        <v>2</v>
      </c>
      <c r="J886" s="578">
        <v>-1.9</v>
      </c>
      <c r="K886" s="578">
        <v>3.6</v>
      </c>
      <c r="L886" s="578">
        <v>-0.3</v>
      </c>
      <c r="M886" s="578">
        <v>0.3</v>
      </c>
      <c r="N886" s="578">
        <v>-12.1</v>
      </c>
      <c r="O886" s="578">
        <v>0.6</v>
      </c>
      <c r="P886" s="578">
        <v>0.4</v>
      </c>
      <c r="Q886" s="578">
        <v>-2</v>
      </c>
      <c r="R886" s="578">
        <v>7.2</v>
      </c>
      <c r="S886" s="578">
        <v>0.5</v>
      </c>
      <c r="T886" s="578">
        <v>0.8</v>
      </c>
      <c r="U886" s="578">
        <v>-2.2000000000000002</v>
      </c>
      <c r="V886" s="578">
        <v>8.3000000000000007</v>
      </c>
      <c r="W886" s="578">
        <v>6</v>
      </c>
      <c r="X886" s="578">
        <v>1</v>
      </c>
      <c r="Y886" s="578">
        <v>1.1000000000000001</v>
      </c>
      <c r="Z886" s="578">
        <v>19.899999999999999</v>
      </c>
      <c r="AA886" s="578">
        <v>2</v>
      </c>
      <c r="AB886" s="578">
        <v>3.8</v>
      </c>
      <c r="AC886" s="578">
        <v>1</v>
      </c>
      <c r="AD886" s="110"/>
    </row>
    <row r="887" spans="1:30" s="5" customFormat="1" ht="14.5" customHeight="1" x14ac:dyDescent="0.35">
      <c r="A887" s="5" t="s">
        <v>84</v>
      </c>
      <c r="B887" s="322" t="s">
        <v>363</v>
      </c>
      <c r="C887" s="578">
        <v>-3</v>
      </c>
      <c r="D887" s="578">
        <v>-0.5</v>
      </c>
      <c r="E887" s="578">
        <v>8.1</v>
      </c>
      <c r="F887" s="578">
        <v>-37.6</v>
      </c>
      <c r="G887" s="578">
        <v>-16</v>
      </c>
      <c r="H887" s="578">
        <v>-7.4</v>
      </c>
      <c r="I887" s="578">
        <v>-31</v>
      </c>
      <c r="J887" s="578">
        <v>-234.3</v>
      </c>
      <c r="K887" s="578">
        <v>-16</v>
      </c>
      <c r="L887" s="578">
        <v>-10.7</v>
      </c>
      <c r="M887" s="578">
        <v>-13.7</v>
      </c>
      <c r="N887" s="578">
        <v>-5.7</v>
      </c>
      <c r="O887" s="578">
        <v>2.6</v>
      </c>
      <c r="P887" s="578">
        <v>0.2</v>
      </c>
      <c r="Q887" s="578">
        <v>7</v>
      </c>
      <c r="R887" s="578">
        <v>-5.3</v>
      </c>
      <c r="S887" s="578">
        <v>12.3</v>
      </c>
      <c r="T887" s="578">
        <v>-0.4</v>
      </c>
      <c r="U887" s="578">
        <v>1.3</v>
      </c>
      <c r="V887" s="578">
        <v>-15.1</v>
      </c>
      <c r="W887" s="578">
        <v>-23.2</v>
      </c>
      <c r="X887" s="578">
        <v>-1.3</v>
      </c>
      <c r="Y887" s="578">
        <v>0.5</v>
      </c>
      <c r="Z887" s="578">
        <v>-412.9</v>
      </c>
      <c r="AA887" s="578">
        <v>1.7</v>
      </c>
      <c r="AB887" s="578">
        <v>7.4</v>
      </c>
      <c r="AC887" s="578">
        <v>6.9</v>
      </c>
      <c r="AD887" s="110"/>
    </row>
    <row r="888" spans="1:30" s="5" customFormat="1" ht="14.5" customHeight="1" x14ac:dyDescent="0.35">
      <c r="A888" s="5" t="s">
        <v>84</v>
      </c>
      <c r="B888" s="322" t="s">
        <v>364</v>
      </c>
      <c r="C888" s="578">
        <v>35.5</v>
      </c>
      <c r="D888" s="578">
        <v>19.5</v>
      </c>
      <c r="E888" s="578">
        <v>17</v>
      </c>
      <c r="F888" s="578">
        <v>36.5</v>
      </c>
      <c r="G888" s="578">
        <v>19.5</v>
      </c>
      <c r="H888" s="578">
        <v>17.2</v>
      </c>
      <c r="I888" s="578">
        <v>15.7</v>
      </c>
      <c r="J888" s="578">
        <v>19.7</v>
      </c>
      <c r="K888" s="578">
        <v>21.4</v>
      </c>
      <c r="L888" s="578">
        <v>26.8</v>
      </c>
      <c r="M888" s="578">
        <v>20.9</v>
      </c>
      <c r="N888" s="578">
        <v>16.7</v>
      </c>
      <c r="O888" s="578">
        <v>16.7</v>
      </c>
      <c r="P888" s="578">
        <v>16.899999999999999</v>
      </c>
      <c r="Q888" s="578">
        <v>14</v>
      </c>
      <c r="R888" s="578">
        <v>13.5</v>
      </c>
      <c r="S888" s="578">
        <v>13.7</v>
      </c>
      <c r="T888" s="578">
        <v>14.9</v>
      </c>
      <c r="U888" s="578">
        <v>12</v>
      </c>
      <c r="V888" s="578">
        <v>14.5</v>
      </c>
      <c r="W888" s="578">
        <v>12.6</v>
      </c>
      <c r="X888" s="578">
        <v>7.3</v>
      </c>
      <c r="Y888" s="578">
        <v>5.3</v>
      </c>
      <c r="Z888" s="578">
        <v>6.5</v>
      </c>
      <c r="AA888" s="578">
        <v>4.5999999999999996</v>
      </c>
      <c r="AB888" s="578">
        <v>4.7</v>
      </c>
      <c r="AC888" s="578">
        <v>7.9</v>
      </c>
      <c r="AD888" s="110"/>
    </row>
    <row r="889" spans="1:30" s="5" customFormat="1" ht="14.5" customHeight="1" x14ac:dyDescent="0.35">
      <c r="A889" s="5" t="s">
        <v>84</v>
      </c>
      <c r="B889" s="322" t="s">
        <v>365</v>
      </c>
      <c r="C889" s="578">
        <v>759.5</v>
      </c>
      <c r="D889" s="578">
        <v>793.1</v>
      </c>
      <c r="E889" s="578">
        <v>824.9</v>
      </c>
      <c r="F889" s="578">
        <v>818.7</v>
      </c>
      <c r="G889" s="578">
        <v>832</v>
      </c>
      <c r="H889" s="578">
        <v>836.1</v>
      </c>
      <c r="I889" s="578">
        <v>838.4</v>
      </c>
      <c r="J889" s="578">
        <v>628.6</v>
      </c>
      <c r="K889" s="578">
        <v>639.29999999999995</v>
      </c>
      <c r="L889" s="578">
        <v>655</v>
      </c>
      <c r="M889" s="578">
        <v>661.1</v>
      </c>
      <c r="N889" s="578">
        <v>675</v>
      </c>
      <c r="O889" s="578">
        <v>681.6</v>
      </c>
      <c r="P889" s="578">
        <v>686.8</v>
      </c>
      <c r="Q889" s="578">
        <v>691.1</v>
      </c>
      <c r="R889" s="578">
        <v>697</v>
      </c>
      <c r="S889" s="578">
        <v>701.1</v>
      </c>
      <c r="T889" s="578">
        <v>706.3</v>
      </c>
      <c r="U889" s="578">
        <v>708.2</v>
      </c>
      <c r="V889" s="578">
        <v>717.2</v>
      </c>
      <c r="W889" s="578">
        <v>719.8</v>
      </c>
      <c r="X889" s="578">
        <v>717.7</v>
      </c>
      <c r="Y889" s="578">
        <v>713.2</v>
      </c>
      <c r="Z889" s="578">
        <v>315.39999999999998</v>
      </c>
      <c r="AA889" s="578">
        <v>316.3</v>
      </c>
      <c r="AB889" s="578">
        <v>325.39999999999998</v>
      </c>
      <c r="AC889" s="578">
        <v>335</v>
      </c>
      <c r="AD889" s="110"/>
    </row>
    <row r="890" spans="1:30" s="5" customFormat="1" ht="14.5" customHeight="1" x14ac:dyDescent="0.35">
      <c r="A890" s="5" t="s">
        <v>84</v>
      </c>
      <c r="B890" s="322" t="s">
        <v>366</v>
      </c>
      <c r="C890" s="578">
        <v>780.1</v>
      </c>
      <c r="D890" s="578">
        <v>816.6</v>
      </c>
      <c r="E890" s="578">
        <v>845.9</v>
      </c>
      <c r="F890" s="578">
        <v>849.5</v>
      </c>
      <c r="G890" s="578">
        <v>855.1</v>
      </c>
      <c r="H890" s="578">
        <v>853.8</v>
      </c>
      <c r="I890" s="578">
        <v>855</v>
      </c>
      <c r="J890" s="578">
        <v>718.3</v>
      </c>
      <c r="K890" s="578">
        <v>727.9</v>
      </c>
      <c r="L890" s="578">
        <v>745.4</v>
      </c>
      <c r="M890" s="578">
        <v>772.8</v>
      </c>
      <c r="N890" s="578">
        <v>783.7</v>
      </c>
      <c r="O890" s="578">
        <v>792.7</v>
      </c>
      <c r="P890" s="578">
        <v>708.1</v>
      </c>
      <c r="Q890" s="578">
        <v>713.8</v>
      </c>
      <c r="R890" s="578">
        <v>717</v>
      </c>
      <c r="S890" s="578">
        <v>723.1</v>
      </c>
      <c r="T890" s="578">
        <v>727.1</v>
      </c>
      <c r="U890" s="578">
        <v>728.3</v>
      </c>
      <c r="V890" s="578">
        <v>747.7</v>
      </c>
      <c r="W890" s="578">
        <v>737</v>
      </c>
      <c r="X890" s="578">
        <v>735.8</v>
      </c>
      <c r="Y890" s="578">
        <v>730.4</v>
      </c>
      <c r="Z890" s="578">
        <v>338.9</v>
      </c>
      <c r="AA890" s="578">
        <v>337.9</v>
      </c>
      <c r="AB890" s="578">
        <v>344.9</v>
      </c>
      <c r="AC890" s="578">
        <v>351.3</v>
      </c>
      <c r="AD890" s="110"/>
    </row>
    <row r="891" spans="1:30" s="5" customFormat="1" ht="14.5" customHeight="1" x14ac:dyDescent="0.35">
      <c r="A891" s="5" t="s">
        <v>84</v>
      </c>
      <c r="B891" s="322" t="s">
        <v>367</v>
      </c>
      <c r="C891" s="578">
        <v>140.19999999999999</v>
      </c>
      <c r="D891" s="578">
        <v>138.80000000000001</v>
      </c>
      <c r="E891" s="578">
        <v>140.19999999999999</v>
      </c>
      <c r="F891" s="578">
        <v>175.4</v>
      </c>
      <c r="G891" s="578">
        <v>161.69999999999999</v>
      </c>
      <c r="H891" s="578">
        <v>155.5</v>
      </c>
      <c r="I891" s="578">
        <v>154</v>
      </c>
      <c r="J891" s="578">
        <v>128.5</v>
      </c>
      <c r="K891" s="578">
        <v>131.30000000000001</v>
      </c>
      <c r="L891" s="578">
        <v>135</v>
      </c>
      <c r="M891" s="578">
        <v>135.4</v>
      </c>
      <c r="N891" s="578">
        <v>195.8</v>
      </c>
      <c r="O891" s="578">
        <v>192.1</v>
      </c>
      <c r="P891" s="578">
        <v>192.3</v>
      </c>
      <c r="Q891" s="578">
        <v>188.5</v>
      </c>
      <c r="R891" s="578">
        <v>205.3</v>
      </c>
      <c r="S891" s="578">
        <v>202.3</v>
      </c>
      <c r="T891" s="578">
        <v>197.1</v>
      </c>
      <c r="U891" s="578">
        <v>188.6</v>
      </c>
      <c r="V891" s="578">
        <v>207.1</v>
      </c>
      <c r="W891" s="578">
        <v>203.3</v>
      </c>
      <c r="X891" s="578">
        <v>196.8</v>
      </c>
      <c r="Y891" s="578">
        <v>191.6</v>
      </c>
      <c r="Z891" s="578">
        <v>203.7</v>
      </c>
      <c r="AA891" s="578">
        <v>199.4</v>
      </c>
      <c r="AB891" s="578">
        <v>202.7</v>
      </c>
      <c r="AC891" s="578">
        <v>209.3</v>
      </c>
      <c r="AD891" s="110"/>
    </row>
    <row r="892" spans="1:30" s="5" customFormat="1" ht="14.5" customHeight="1" x14ac:dyDescent="0.35">
      <c r="B892" s="322"/>
      <c r="C892" s="317"/>
      <c r="D892" s="318"/>
      <c r="E892" s="318"/>
      <c r="F892" s="318"/>
      <c r="G892" s="318"/>
      <c r="H892" s="318"/>
      <c r="I892" s="318"/>
      <c r="J892" s="318"/>
      <c r="K892" s="318"/>
      <c r="L892" s="318"/>
      <c r="M892" s="318"/>
      <c r="N892" s="318"/>
      <c r="O892" s="318"/>
      <c r="P892" s="318"/>
      <c r="Q892" s="109"/>
      <c r="R892" s="110"/>
      <c r="S892" s="318"/>
      <c r="T892" s="110"/>
      <c r="U892" s="110"/>
      <c r="V892" s="110"/>
      <c r="W892" s="110"/>
      <c r="X892" s="110"/>
      <c r="Y892" s="110"/>
      <c r="Z892" s="110"/>
      <c r="AA892" s="110"/>
      <c r="AB892" s="110"/>
      <c r="AC892" s="110"/>
      <c r="AD892" s="110"/>
    </row>
    <row r="893" spans="1:30" s="5" customFormat="1" ht="14.5" customHeight="1" x14ac:dyDescent="0.35">
      <c r="B893" s="322"/>
      <c r="C893" s="317"/>
      <c r="D893" s="318"/>
      <c r="E893" s="318"/>
      <c r="F893" s="318"/>
      <c r="G893" s="318"/>
      <c r="H893" s="318"/>
      <c r="I893" s="318"/>
      <c r="J893" s="318"/>
      <c r="K893" s="318"/>
      <c r="L893" s="318"/>
      <c r="M893" s="318"/>
      <c r="N893" s="318"/>
      <c r="O893" s="318"/>
      <c r="P893" s="318"/>
      <c r="Q893" s="109"/>
      <c r="R893" s="110"/>
      <c r="S893" s="318"/>
      <c r="T893" s="110"/>
      <c r="U893" s="110"/>
      <c r="V893" s="110"/>
      <c r="W893" s="110"/>
      <c r="X893" s="110"/>
      <c r="Y893" s="110"/>
      <c r="Z893" s="110"/>
      <c r="AA893" s="110"/>
      <c r="AB893" s="110"/>
      <c r="AC893" s="110"/>
      <c r="AD893" s="110"/>
    </row>
    <row r="894" spans="1:30" s="5" customFormat="1" ht="14.5" customHeight="1" x14ac:dyDescent="0.35">
      <c r="B894" s="322"/>
      <c r="C894" s="317"/>
      <c r="D894" s="318"/>
      <c r="E894" s="318"/>
      <c r="F894" s="318"/>
      <c r="G894" s="318"/>
      <c r="H894" s="318"/>
      <c r="I894" s="318"/>
      <c r="J894" s="318"/>
      <c r="K894" s="318"/>
      <c r="L894" s="318"/>
      <c r="M894" s="318"/>
      <c r="N894" s="318"/>
      <c r="O894" s="318"/>
      <c r="P894" s="318"/>
      <c r="Q894" s="109"/>
      <c r="R894" s="110"/>
      <c r="S894" s="318"/>
      <c r="T894" s="110"/>
      <c r="U894" s="110"/>
      <c r="V894" s="110"/>
      <c r="W894" s="110"/>
      <c r="X894" s="110"/>
      <c r="Y894" s="110"/>
      <c r="Z894" s="110"/>
      <c r="AA894" s="110"/>
      <c r="AB894" s="110"/>
      <c r="AC894" s="110"/>
      <c r="AD894" s="110"/>
    </row>
    <row r="895" spans="1:30" x14ac:dyDescent="0.35"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</row>
    <row r="896" spans="1:30" x14ac:dyDescent="0.35"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</row>
    <row r="897" spans="1:114" x14ac:dyDescent="0.35"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</row>
    <row r="898" spans="1:114" x14ac:dyDescent="0.35"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</row>
    <row r="899" spans="1:114" x14ac:dyDescent="0.35">
      <c r="B899" s="534" t="s">
        <v>137</v>
      </c>
      <c r="C899" s="538"/>
      <c r="D899" s="539"/>
      <c r="E899" s="539"/>
      <c r="F899" s="539"/>
      <c r="G899" s="539"/>
      <c r="H899" s="539"/>
      <c r="I899" s="539"/>
      <c r="J899" s="539"/>
      <c r="K899" s="539"/>
      <c r="L899" s="539"/>
      <c r="M899" s="539"/>
      <c r="N899" s="539"/>
      <c r="O899" s="539"/>
      <c r="P899" s="539"/>
      <c r="Q899" s="541"/>
      <c r="R899" s="540"/>
      <c r="S899" s="546"/>
      <c r="T899" s="547"/>
      <c r="U899" s="540"/>
      <c r="V899" s="540"/>
      <c r="W899" s="540"/>
      <c r="X899" s="540"/>
      <c r="Y899" s="540"/>
      <c r="Z899" s="540"/>
      <c r="AA899" s="540"/>
      <c r="AB899" s="540"/>
      <c r="AC899" s="540"/>
      <c r="AD899" s="540"/>
      <c r="AE899" s="548"/>
      <c r="AF899" s="548"/>
      <c r="AG899" s="548"/>
      <c r="AH899" s="548"/>
      <c r="AI899" s="548"/>
      <c r="AJ899" s="548"/>
      <c r="AK899" s="548"/>
      <c r="AL899" s="548"/>
      <c r="AM899" s="534"/>
      <c r="AN899" s="548"/>
      <c r="AO899" s="548"/>
      <c r="AP899" s="542"/>
      <c r="AQ899" s="542"/>
      <c r="AR899" s="542"/>
      <c r="AS899" s="542"/>
      <c r="AT899" s="542"/>
      <c r="AU899" s="543"/>
      <c r="AV899" s="543"/>
      <c r="AW899" s="543"/>
      <c r="AX899" s="543"/>
      <c r="AY899" s="543"/>
      <c r="AZ899" s="543"/>
      <c r="BA899" s="543"/>
      <c r="BB899" s="543"/>
      <c r="BC899" s="543"/>
      <c r="BD899" s="543"/>
      <c r="BE899" s="543"/>
      <c r="BF899" s="543"/>
      <c r="BG899" s="543"/>
      <c r="BH899" s="543"/>
      <c r="BI899" s="543"/>
      <c r="BJ899" s="543"/>
      <c r="BK899" s="543"/>
      <c r="BL899" s="543"/>
      <c r="BM899" s="543"/>
      <c r="BN899" s="543"/>
      <c r="BO899" s="543"/>
      <c r="BP899" s="543"/>
      <c r="BQ899" s="543"/>
      <c r="BR899" s="543"/>
      <c r="BS899" s="543"/>
      <c r="BT899" s="543"/>
      <c r="BU899" s="543"/>
      <c r="BV899" s="543"/>
      <c r="BW899" s="543"/>
      <c r="BX899" s="543"/>
      <c r="BY899" s="543"/>
      <c r="BZ899" s="543"/>
      <c r="CA899" s="543"/>
      <c r="CB899" s="543"/>
      <c r="CC899" s="543"/>
      <c r="CD899" s="543"/>
      <c r="CE899" s="543"/>
      <c r="CF899" s="543"/>
      <c r="CG899" s="543"/>
      <c r="CH899" s="543"/>
      <c r="CI899" s="543"/>
      <c r="CJ899" s="543"/>
      <c r="CK899" s="543"/>
      <c r="CL899" s="543"/>
      <c r="CM899" s="543"/>
      <c r="CN899" s="543"/>
      <c r="CO899" s="543"/>
      <c r="CP899" s="543"/>
      <c r="CQ899" s="543"/>
      <c r="CR899" s="543"/>
      <c r="CS899" s="543"/>
      <c r="CT899" s="543"/>
      <c r="CU899" s="543"/>
      <c r="CV899" s="543"/>
      <c r="CW899" s="543"/>
      <c r="CX899" s="543"/>
      <c r="CY899" s="543"/>
      <c r="CZ899" s="543"/>
      <c r="DA899" s="543"/>
      <c r="DB899" s="543"/>
      <c r="DC899" s="543"/>
      <c r="DD899" s="543"/>
      <c r="DE899" s="543"/>
      <c r="DF899" s="543"/>
      <c r="DG899" s="543"/>
      <c r="DH899" s="543"/>
      <c r="DI899" s="543"/>
      <c r="DJ899" s="543"/>
    </row>
    <row r="900" spans="1:114" x14ac:dyDescent="0.35"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</row>
    <row r="901" spans="1:114" x14ac:dyDescent="0.35"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</row>
    <row r="902" spans="1:114" x14ac:dyDescent="0.35">
      <c r="A902" s="5" t="s">
        <v>80</v>
      </c>
      <c r="B902" s="69" t="s">
        <v>225</v>
      </c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594">
        <v>0.7</v>
      </c>
      <c r="X902" s="594">
        <f>W902</f>
        <v>0.7</v>
      </c>
      <c r="Y902" s="594">
        <f t="shared" ref="Y902:AX902" si="3456">X902</f>
        <v>0.7</v>
      </c>
      <c r="Z902" s="594">
        <f t="shared" si="3456"/>
        <v>0.7</v>
      </c>
      <c r="AA902" s="594">
        <f t="shared" si="3456"/>
        <v>0.7</v>
      </c>
      <c r="AB902" s="594">
        <f t="shared" si="3456"/>
        <v>0.7</v>
      </c>
      <c r="AC902" s="594">
        <f t="shared" si="3456"/>
        <v>0.7</v>
      </c>
      <c r="AD902" s="594">
        <f t="shared" si="3456"/>
        <v>0.7</v>
      </c>
      <c r="AE902" s="594">
        <f t="shared" si="3456"/>
        <v>0.7</v>
      </c>
      <c r="AF902" s="594">
        <f t="shared" si="3456"/>
        <v>0.7</v>
      </c>
      <c r="AG902" s="594">
        <f t="shared" si="3456"/>
        <v>0.7</v>
      </c>
      <c r="AH902" s="594">
        <f t="shared" si="3456"/>
        <v>0.7</v>
      </c>
      <c r="AI902" s="594">
        <f t="shared" si="3456"/>
        <v>0.7</v>
      </c>
      <c r="AJ902" s="594">
        <f t="shared" si="3456"/>
        <v>0.7</v>
      </c>
      <c r="AK902" s="594">
        <f t="shared" si="3456"/>
        <v>0.7</v>
      </c>
      <c r="AL902" s="594">
        <f t="shared" si="3456"/>
        <v>0.7</v>
      </c>
      <c r="AM902" s="594">
        <f t="shared" si="3456"/>
        <v>0.7</v>
      </c>
      <c r="AN902" s="594">
        <f t="shared" si="3456"/>
        <v>0.7</v>
      </c>
      <c r="AO902" s="594">
        <f t="shared" si="3456"/>
        <v>0.7</v>
      </c>
      <c r="AP902" s="594">
        <f t="shared" si="3456"/>
        <v>0.7</v>
      </c>
      <c r="AQ902" s="594">
        <f t="shared" si="3456"/>
        <v>0.7</v>
      </c>
      <c r="AR902" s="594">
        <f t="shared" si="3456"/>
        <v>0.7</v>
      </c>
      <c r="AS902" s="594">
        <f t="shared" si="3456"/>
        <v>0.7</v>
      </c>
      <c r="AT902" s="594">
        <f t="shared" si="3456"/>
        <v>0.7</v>
      </c>
      <c r="AU902" s="594">
        <f t="shared" si="3456"/>
        <v>0.7</v>
      </c>
      <c r="AV902" s="594">
        <f t="shared" si="3456"/>
        <v>0.7</v>
      </c>
      <c r="AW902" s="594">
        <f t="shared" si="3456"/>
        <v>0.7</v>
      </c>
      <c r="AX902" s="594">
        <f t="shared" si="3456"/>
        <v>0.7</v>
      </c>
      <c r="AY902" s="594">
        <f t="shared" ref="AY902:DJ902" si="3457">AX902</f>
        <v>0.7</v>
      </c>
      <c r="AZ902" s="594">
        <f t="shared" si="3457"/>
        <v>0.7</v>
      </c>
      <c r="BA902" s="594">
        <f t="shared" si="3457"/>
        <v>0.7</v>
      </c>
      <c r="BB902" s="594">
        <f t="shared" si="3457"/>
        <v>0.7</v>
      </c>
      <c r="BC902" s="594">
        <f t="shared" si="3457"/>
        <v>0.7</v>
      </c>
      <c r="BD902" s="594">
        <f t="shared" si="3457"/>
        <v>0.7</v>
      </c>
      <c r="BE902" s="594">
        <f t="shared" si="3457"/>
        <v>0.7</v>
      </c>
      <c r="BF902" s="594">
        <f t="shared" si="3457"/>
        <v>0.7</v>
      </c>
      <c r="BG902" s="594">
        <f t="shared" si="3457"/>
        <v>0.7</v>
      </c>
      <c r="BH902" s="594">
        <f t="shared" si="3457"/>
        <v>0.7</v>
      </c>
      <c r="BI902" s="594">
        <f t="shared" si="3457"/>
        <v>0.7</v>
      </c>
      <c r="BJ902" s="594">
        <f t="shared" si="3457"/>
        <v>0.7</v>
      </c>
      <c r="BK902" s="594">
        <f t="shared" si="3457"/>
        <v>0.7</v>
      </c>
      <c r="BL902" s="594">
        <f t="shared" si="3457"/>
        <v>0.7</v>
      </c>
      <c r="BM902" s="594">
        <f t="shared" si="3457"/>
        <v>0.7</v>
      </c>
      <c r="BN902" s="594">
        <f t="shared" si="3457"/>
        <v>0.7</v>
      </c>
      <c r="BO902" s="594">
        <f t="shared" si="3457"/>
        <v>0.7</v>
      </c>
      <c r="BP902" s="594">
        <f t="shared" si="3457"/>
        <v>0.7</v>
      </c>
      <c r="BQ902" s="594">
        <f t="shared" si="3457"/>
        <v>0.7</v>
      </c>
      <c r="BR902" s="594">
        <f t="shared" si="3457"/>
        <v>0.7</v>
      </c>
      <c r="BS902" s="594">
        <f t="shared" si="3457"/>
        <v>0.7</v>
      </c>
      <c r="BT902" s="594">
        <f t="shared" si="3457"/>
        <v>0.7</v>
      </c>
      <c r="BU902" s="594">
        <f t="shared" si="3457"/>
        <v>0.7</v>
      </c>
      <c r="BV902" s="594">
        <f t="shared" si="3457"/>
        <v>0.7</v>
      </c>
      <c r="BW902" s="594">
        <f t="shared" si="3457"/>
        <v>0.7</v>
      </c>
      <c r="BX902" s="594">
        <f t="shared" si="3457"/>
        <v>0.7</v>
      </c>
      <c r="BY902" s="594">
        <f t="shared" si="3457"/>
        <v>0.7</v>
      </c>
      <c r="BZ902" s="594">
        <f t="shared" si="3457"/>
        <v>0.7</v>
      </c>
      <c r="CA902" s="594">
        <f t="shared" si="3457"/>
        <v>0.7</v>
      </c>
      <c r="CB902" s="594">
        <f t="shared" si="3457"/>
        <v>0.7</v>
      </c>
      <c r="CC902" s="594">
        <f t="shared" si="3457"/>
        <v>0.7</v>
      </c>
      <c r="CD902" s="594">
        <f t="shared" si="3457"/>
        <v>0.7</v>
      </c>
      <c r="CE902" s="594">
        <f t="shared" si="3457"/>
        <v>0.7</v>
      </c>
      <c r="CF902" s="594">
        <f t="shared" si="3457"/>
        <v>0.7</v>
      </c>
      <c r="CG902" s="594">
        <f t="shared" si="3457"/>
        <v>0.7</v>
      </c>
      <c r="CH902" s="594">
        <f t="shared" si="3457"/>
        <v>0.7</v>
      </c>
      <c r="CI902" s="594">
        <f t="shared" si="3457"/>
        <v>0.7</v>
      </c>
      <c r="CJ902" s="594">
        <f t="shared" si="3457"/>
        <v>0.7</v>
      </c>
      <c r="CK902" s="594">
        <f t="shared" si="3457"/>
        <v>0.7</v>
      </c>
      <c r="CL902" s="594">
        <f t="shared" si="3457"/>
        <v>0.7</v>
      </c>
      <c r="CM902" s="594">
        <f t="shared" si="3457"/>
        <v>0.7</v>
      </c>
      <c r="CN902" s="594">
        <f t="shared" si="3457"/>
        <v>0.7</v>
      </c>
      <c r="CO902" s="594">
        <f t="shared" si="3457"/>
        <v>0.7</v>
      </c>
      <c r="CP902" s="594">
        <f t="shared" si="3457"/>
        <v>0.7</v>
      </c>
      <c r="CQ902" s="594">
        <f t="shared" si="3457"/>
        <v>0.7</v>
      </c>
      <c r="CR902" s="594">
        <f t="shared" si="3457"/>
        <v>0.7</v>
      </c>
      <c r="CS902" s="594">
        <f t="shared" si="3457"/>
        <v>0.7</v>
      </c>
      <c r="CT902" s="594">
        <f t="shared" si="3457"/>
        <v>0.7</v>
      </c>
      <c r="CU902" s="594">
        <f t="shared" si="3457"/>
        <v>0.7</v>
      </c>
      <c r="CV902" s="594">
        <f t="shared" si="3457"/>
        <v>0.7</v>
      </c>
      <c r="CW902" s="594">
        <f t="shared" si="3457"/>
        <v>0.7</v>
      </c>
      <c r="CX902" s="594">
        <f t="shared" si="3457"/>
        <v>0.7</v>
      </c>
      <c r="CY902" s="594">
        <f t="shared" si="3457"/>
        <v>0.7</v>
      </c>
      <c r="CZ902" s="594">
        <f t="shared" si="3457"/>
        <v>0.7</v>
      </c>
      <c r="DA902" s="594">
        <f t="shared" si="3457"/>
        <v>0.7</v>
      </c>
      <c r="DB902" s="594">
        <f t="shared" si="3457"/>
        <v>0.7</v>
      </c>
      <c r="DC902" s="594">
        <f t="shared" si="3457"/>
        <v>0.7</v>
      </c>
      <c r="DD902" s="594">
        <f t="shared" si="3457"/>
        <v>0.7</v>
      </c>
      <c r="DE902" s="594">
        <f t="shared" si="3457"/>
        <v>0.7</v>
      </c>
      <c r="DF902" s="594">
        <f t="shared" si="3457"/>
        <v>0.7</v>
      </c>
      <c r="DG902" s="594">
        <f t="shared" si="3457"/>
        <v>0.7</v>
      </c>
      <c r="DH902" s="594">
        <f t="shared" si="3457"/>
        <v>0.7</v>
      </c>
      <c r="DI902" s="594">
        <f t="shared" si="3457"/>
        <v>0.7</v>
      </c>
      <c r="DJ902" s="594">
        <f t="shared" si="3457"/>
        <v>0.7</v>
      </c>
    </row>
    <row r="903" spans="1:114" x14ac:dyDescent="0.35">
      <c r="A903" s="5" t="s">
        <v>80</v>
      </c>
      <c r="B903" s="69" t="s">
        <v>226</v>
      </c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594">
        <v>0.7</v>
      </c>
      <c r="X903" s="594">
        <f>W903</f>
        <v>0.7</v>
      </c>
      <c r="Y903" s="594">
        <f t="shared" ref="Y903:AX903" si="3458">X903</f>
        <v>0.7</v>
      </c>
      <c r="Z903" s="594">
        <f t="shared" si="3458"/>
        <v>0.7</v>
      </c>
      <c r="AA903" s="594">
        <f t="shared" si="3458"/>
        <v>0.7</v>
      </c>
      <c r="AB903" s="594">
        <f t="shared" si="3458"/>
        <v>0.7</v>
      </c>
      <c r="AC903" s="594">
        <f t="shared" si="3458"/>
        <v>0.7</v>
      </c>
      <c r="AD903" s="594">
        <f t="shared" si="3458"/>
        <v>0.7</v>
      </c>
      <c r="AE903" s="594">
        <f t="shared" si="3458"/>
        <v>0.7</v>
      </c>
      <c r="AF903" s="594">
        <f t="shared" si="3458"/>
        <v>0.7</v>
      </c>
      <c r="AG903" s="594">
        <f t="shared" si="3458"/>
        <v>0.7</v>
      </c>
      <c r="AH903" s="594">
        <f t="shared" si="3458"/>
        <v>0.7</v>
      </c>
      <c r="AI903" s="594">
        <f t="shared" si="3458"/>
        <v>0.7</v>
      </c>
      <c r="AJ903" s="594">
        <f t="shared" si="3458"/>
        <v>0.7</v>
      </c>
      <c r="AK903" s="594">
        <f t="shared" si="3458"/>
        <v>0.7</v>
      </c>
      <c r="AL903" s="594">
        <f t="shared" si="3458"/>
        <v>0.7</v>
      </c>
      <c r="AM903" s="594">
        <f t="shared" si="3458"/>
        <v>0.7</v>
      </c>
      <c r="AN903" s="594">
        <f t="shared" si="3458"/>
        <v>0.7</v>
      </c>
      <c r="AO903" s="594">
        <f t="shared" si="3458"/>
        <v>0.7</v>
      </c>
      <c r="AP903" s="594">
        <f t="shared" si="3458"/>
        <v>0.7</v>
      </c>
      <c r="AQ903" s="594">
        <f t="shared" si="3458"/>
        <v>0.7</v>
      </c>
      <c r="AR903" s="594">
        <f t="shared" si="3458"/>
        <v>0.7</v>
      </c>
      <c r="AS903" s="594">
        <f t="shared" si="3458"/>
        <v>0.7</v>
      </c>
      <c r="AT903" s="594">
        <f t="shared" si="3458"/>
        <v>0.7</v>
      </c>
      <c r="AU903" s="594">
        <f t="shared" si="3458"/>
        <v>0.7</v>
      </c>
      <c r="AV903" s="594">
        <f t="shared" si="3458"/>
        <v>0.7</v>
      </c>
      <c r="AW903" s="594">
        <f t="shared" si="3458"/>
        <v>0.7</v>
      </c>
      <c r="AX903" s="594">
        <f t="shared" si="3458"/>
        <v>0.7</v>
      </c>
      <c r="AY903" s="594">
        <f t="shared" ref="AY903:DJ903" si="3459">AX903</f>
        <v>0.7</v>
      </c>
      <c r="AZ903" s="594">
        <f t="shared" si="3459"/>
        <v>0.7</v>
      </c>
      <c r="BA903" s="594">
        <f t="shared" si="3459"/>
        <v>0.7</v>
      </c>
      <c r="BB903" s="594">
        <f t="shared" si="3459"/>
        <v>0.7</v>
      </c>
      <c r="BC903" s="594">
        <f t="shared" si="3459"/>
        <v>0.7</v>
      </c>
      <c r="BD903" s="594">
        <f t="shared" si="3459"/>
        <v>0.7</v>
      </c>
      <c r="BE903" s="594">
        <f t="shared" si="3459"/>
        <v>0.7</v>
      </c>
      <c r="BF903" s="594">
        <f t="shared" si="3459"/>
        <v>0.7</v>
      </c>
      <c r="BG903" s="594">
        <f t="shared" si="3459"/>
        <v>0.7</v>
      </c>
      <c r="BH903" s="594">
        <f t="shared" si="3459"/>
        <v>0.7</v>
      </c>
      <c r="BI903" s="594">
        <f t="shared" si="3459"/>
        <v>0.7</v>
      </c>
      <c r="BJ903" s="594">
        <f t="shared" si="3459"/>
        <v>0.7</v>
      </c>
      <c r="BK903" s="594">
        <f t="shared" si="3459"/>
        <v>0.7</v>
      </c>
      <c r="BL903" s="594">
        <f t="shared" si="3459"/>
        <v>0.7</v>
      </c>
      <c r="BM903" s="594">
        <f t="shared" si="3459"/>
        <v>0.7</v>
      </c>
      <c r="BN903" s="594">
        <f t="shared" si="3459"/>
        <v>0.7</v>
      </c>
      <c r="BO903" s="594">
        <f t="shared" si="3459"/>
        <v>0.7</v>
      </c>
      <c r="BP903" s="594">
        <f t="shared" si="3459"/>
        <v>0.7</v>
      </c>
      <c r="BQ903" s="594">
        <f t="shared" si="3459"/>
        <v>0.7</v>
      </c>
      <c r="BR903" s="594">
        <f t="shared" si="3459"/>
        <v>0.7</v>
      </c>
      <c r="BS903" s="594">
        <f t="shared" si="3459"/>
        <v>0.7</v>
      </c>
      <c r="BT903" s="594">
        <f t="shared" si="3459"/>
        <v>0.7</v>
      </c>
      <c r="BU903" s="594">
        <f t="shared" si="3459"/>
        <v>0.7</v>
      </c>
      <c r="BV903" s="594">
        <f t="shared" si="3459"/>
        <v>0.7</v>
      </c>
      <c r="BW903" s="594">
        <f t="shared" si="3459"/>
        <v>0.7</v>
      </c>
      <c r="BX903" s="594">
        <f t="shared" si="3459"/>
        <v>0.7</v>
      </c>
      <c r="BY903" s="594">
        <f t="shared" si="3459"/>
        <v>0.7</v>
      </c>
      <c r="BZ903" s="594">
        <f t="shared" si="3459"/>
        <v>0.7</v>
      </c>
      <c r="CA903" s="594">
        <f t="shared" si="3459"/>
        <v>0.7</v>
      </c>
      <c r="CB903" s="594">
        <f t="shared" si="3459"/>
        <v>0.7</v>
      </c>
      <c r="CC903" s="594">
        <f t="shared" si="3459"/>
        <v>0.7</v>
      </c>
      <c r="CD903" s="594">
        <f t="shared" si="3459"/>
        <v>0.7</v>
      </c>
      <c r="CE903" s="594">
        <f t="shared" si="3459"/>
        <v>0.7</v>
      </c>
      <c r="CF903" s="594">
        <f t="shared" si="3459"/>
        <v>0.7</v>
      </c>
      <c r="CG903" s="594">
        <f t="shared" si="3459"/>
        <v>0.7</v>
      </c>
      <c r="CH903" s="594">
        <f t="shared" si="3459"/>
        <v>0.7</v>
      </c>
      <c r="CI903" s="594">
        <f t="shared" si="3459"/>
        <v>0.7</v>
      </c>
      <c r="CJ903" s="594">
        <f t="shared" si="3459"/>
        <v>0.7</v>
      </c>
      <c r="CK903" s="594">
        <f t="shared" si="3459"/>
        <v>0.7</v>
      </c>
      <c r="CL903" s="594">
        <f t="shared" si="3459"/>
        <v>0.7</v>
      </c>
      <c r="CM903" s="594">
        <f t="shared" si="3459"/>
        <v>0.7</v>
      </c>
      <c r="CN903" s="594">
        <f t="shared" si="3459"/>
        <v>0.7</v>
      </c>
      <c r="CO903" s="594">
        <f t="shared" si="3459"/>
        <v>0.7</v>
      </c>
      <c r="CP903" s="594">
        <f t="shared" si="3459"/>
        <v>0.7</v>
      </c>
      <c r="CQ903" s="594">
        <f t="shared" si="3459"/>
        <v>0.7</v>
      </c>
      <c r="CR903" s="594">
        <f t="shared" si="3459"/>
        <v>0.7</v>
      </c>
      <c r="CS903" s="594">
        <f t="shared" si="3459"/>
        <v>0.7</v>
      </c>
      <c r="CT903" s="594">
        <f t="shared" si="3459"/>
        <v>0.7</v>
      </c>
      <c r="CU903" s="594">
        <f t="shared" si="3459"/>
        <v>0.7</v>
      </c>
      <c r="CV903" s="594">
        <f t="shared" si="3459"/>
        <v>0.7</v>
      </c>
      <c r="CW903" s="594">
        <f t="shared" si="3459"/>
        <v>0.7</v>
      </c>
      <c r="CX903" s="594">
        <f t="shared" si="3459"/>
        <v>0.7</v>
      </c>
      <c r="CY903" s="594">
        <f t="shared" si="3459"/>
        <v>0.7</v>
      </c>
      <c r="CZ903" s="594">
        <f t="shared" si="3459"/>
        <v>0.7</v>
      </c>
      <c r="DA903" s="594">
        <f t="shared" si="3459"/>
        <v>0.7</v>
      </c>
      <c r="DB903" s="594">
        <f t="shared" si="3459"/>
        <v>0.7</v>
      </c>
      <c r="DC903" s="594">
        <f t="shared" si="3459"/>
        <v>0.7</v>
      </c>
      <c r="DD903" s="594">
        <f t="shared" si="3459"/>
        <v>0.7</v>
      </c>
      <c r="DE903" s="594">
        <f t="shared" si="3459"/>
        <v>0.7</v>
      </c>
      <c r="DF903" s="594">
        <f t="shared" si="3459"/>
        <v>0.7</v>
      </c>
      <c r="DG903" s="594">
        <f t="shared" si="3459"/>
        <v>0.7</v>
      </c>
      <c r="DH903" s="594">
        <f t="shared" si="3459"/>
        <v>0.7</v>
      </c>
      <c r="DI903" s="594">
        <f t="shared" si="3459"/>
        <v>0.7</v>
      </c>
      <c r="DJ903" s="594">
        <f t="shared" si="3459"/>
        <v>0.7</v>
      </c>
    </row>
    <row r="904" spans="1:114" x14ac:dyDescent="0.35">
      <c r="A904" s="5"/>
      <c r="B904" s="70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</row>
    <row r="905" spans="1:114" x14ac:dyDescent="0.35">
      <c r="A905" s="5"/>
      <c r="B905" s="70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</row>
    <row r="906" spans="1:114" x14ac:dyDescent="0.35">
      <c r="A906" s="5"/>
      <c r="B906" s="70" t="s">
        <v>224</v>
      </c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</row>
    <row r="907" spans="1:114" x14ac:dyDescent="0.35">
      <c r="A907" s="5"/>
      <c r="B907" s="70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</row>
    <row r="908" spans="1:114" x14ac:dyDescent="0.35">
      <c r="A908" s="5"/>
      <c r="B908" s="70" t="s">
        <v>106</v>
      </c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</row>
    <row r="909" spans="1:114" x14ac:dyDescent="0.35">
      <c r="A909" s="5" t="s">
        <v>229</v>
      </c>
      <c r="B909" s="69" t="s">
        <v>247</v>
      </c>
      <c r="C909" s="575">
        <f t="shared" ref="C909:E909" si="3460">D909</f>
        <v>52300</v>
      </c>
      <c r="D909" s="575">
        <f t="shared" si="3460"/>
        <v>52300</v>
      </c>
      <c r="E909" s="575">
        <f t="shared" si="3460"/>
        <v>52300</v>
      </c>
      <c r="F909" s="576">
        <v>52300</v>
      </c>
      <c r="G909" s="575">
        <f t="shared" ref="G909:I909" si="3461">H909</f>
        <v>66894</v>
      </c>
      <c r="H909" s="575">
        <f t="shared" si="3461"/>
        <v>66894</v>
      </c>
      <c r="I909" s="575">
        <f t="shared" si="3461"/>
        <v>66894</v>
      </c>
      <c r="J909" s="576">
        <v>66894</v>
      </c>
      <c r="K909" s="575">
        <f t="shared" ref="K909:M909" si="3462">L909</f>
        <v>66894</v>
      </c>
      <c r="L909" s="575">
        <f t="shared" si="3462"/>
        <v>66894</v>
      </c>
      <c r="M909" s="575">
        <f t="shared" si="3462"/>
        <v>66894</v>
      </c>
      <c r="N909" s="576">
        <v>66894</v>
      </c>
      <c r="O909" s="575">
        <f t="shared" ref="O909:Q909" si="3463">P909</f>
        <v>76471</v>
      </c>
      <c r="P909" s="575">
        <f t="shared" si="3463"/>
        <v>76471</v>
      </c>
      <c r="Q909" s="575">
        <f t="shared" si="3463"/>
        <v>76471</v>
      </c>
      <c r="R909" s="576">
        <v>76471</v>
      </c>
      <c r="S909" s="575">
        <f t="shared" ref="S909:U911" si="3464">T909</f>
        <v>112800</v>
      </c>
      <c r="T909" s="575">
        <f t="shared" si="3464"/>
        <v>112800</v>
      </c>
      <c r="U909" s="575">
        <f t="shared" si="3464"/>
        <v>112800</v>
      </c>
      <c r="V909" s="576">
        <v>112800</v>
      </c>
      <c r="W909" s="575">
        <f t="shared" ref="W909:Y911" si="3465">X909</f>
        <v>122800</v>
      </c>
      <c r="X909" s="575">
        <f t="shared" si="3465"/>
        <v>122800</v>
      </c>
      <c r="Y909" s="575">
        <f t="shared" si="3465"/>
        <v>122800</v>
      </c>
      <c r="Z909" s="576">
        <v>122800</v>
      </c>
      <c r="AA909" s="575">
        <f>Z909-(AA$986/1000)</f>
        <v>122800</v>
      </c>
      <c r="AB909" s="575">
        <f>AA909-(AB$986/1000)</f>
        <v>122800</v>
      </c>
      <c r="AC909" s="575">
        <f t="shared" ref="AC909:AP909" si="3466">AB909-(AC$986/1000)</f>
        <v>122800</v>
      </c>
      <c r="AD909" s="575">
        <f t="shared" si="3466"/>
        <v>122800</v>
      </c>
      <c r="AE909" s="575">
        <f t="shared" si="3466"/>
        <v>122800</v>
      </c>
      <c r="AF909" s="575">
        <f t="shared" si="3466"/>
        <v>122800</v>
      </c>
      <c r="AG909" s="575">
        <f t="shared" si="3466"/>
        <v>122800</v>
      </c>
      <c r="AH909" s="575">
        <f t="shared" si="3466"/>
        <v>122800</v>
      </c>
      <c r="AI909" s="575">
        <f t="shared" si="3466"/>
        <v>122800</v>
      </c>
      <c r="AJ909" s="575">
        <f>AI909-(AJ$986/1000)</f>
        <v>122800</v>
      </c>
      <c r="AK909" s="575">
        <f t="shared" si="3466"/>
        <v>122800</v>
      </c>
      <c r="AL909" s="575">
        <f t="shared" si="3466"/>
        <v>122800</v>
      </c>
      <c r="AM909" s="575">
        <f t="shared" si="3466"/>
        <v>122800</v>
      </c>
      <c r="AN909" s="575">
        <f t="shared" si="3466"/>
        <v>122800</v>
      </c>
      <c r="AO909" s="575">
        <f t="shared" si="3466"/>
        <v>122800</v>
      </c>
      <c r="AP909" s="575">
        <f t="shared" si="3466"/>
        <v>122800</v>
      </c>
      <c r="AQ909" s="575">
        <f>AP909-(AQ$986/1000)</f>
        <v>119551.25030027174</v>
      </c>
      <c r="AR909" s="575">
        <f t="shared" ref="AR909:DC909" si="3467">AQ909-(AR$986/1000)</f>
        <v>116302.50060054348</v>
      </c>
      <c r="AS909" s="575">
        <f t="shared" si="3467"/>
        <v>113053.75090081523</v>
      </c>
      <c r="AT909" s="575">
        <f t="shared" si="3467"/>
        <v>109805.00120108697</v>
      </c>
      <c r="AU909" s="575">
        <f t="shared" si="3467"/>
        <v>105402.90133695654</v>
      </c>
      <c r="AV909" s="575">
        <f t="shared" si="3467"/>
        <v>101000.8014728261</v>
      </c>
      <c r="AW909" s="575">
        <f t="shared" si="3467"/>
        <v>96598.701608695672</v>
      </c>
      <c r="AX909" s="575">
        <f t="shared" si="3467"/>
        <v>92196.60174456524</v>
      </c>
      <c r="AY909" s="575">
        <f t="shared" si="3467"/>
        <v>87275.054096467415</v>
      </c>
      <c r="AZ909" s="575">
        <f t="shared" si="3467"/>
        <v>82353.50644836959</v>
      </c>
      <c r="BA909" s="575">
        <f t="shared" si="3467"/>
        <v>77431.958800271765</v>
      </c>
      <c r="BB909" s="575">
        <f t="shared" si="3467"/>
        <v>72510.41115217394</v>
      </c>
      <c r="BC909" s="575">
        <f t="shared" si="3467"/>
        <v>67676.90550135872</v>
      </c>
      <c r="BD909" s="575">
        <f t="shared" si="3467"/>
        <v>62843.399850543501</v>
      </c>
      <c r="BE909" s="575">
        <f t="shared" si="3467"/>
        <v>58009.894199728282</v>
      </c>
      <c r="BF909" s="575">
        <f t="shared" si="3467"/>
        <v>53176.388548913063</v>
      </c>
      <c r="BG909" s="575">
        <f t="shared" si="3467"/>
        <v>48879.939081521756</v>
      </c>
      <c r="BH909" s="575">
        <f t="shared" si="3467"/>
        <v>44583.489614130449</v>
      </c>
      <c r="BI909" s="575">
        <f t="shared" si="3467"/>
        <v>40287.040146739142</v>
      </c>
      <c r="BJ909" s="575">
        <f t="shared" si="3467"/>
        <v>35990.590679347835</v>
      </c>
      <c r="BK909" s="575">
        <f t="shared" si="3467"/>
        <v>32926.729173913052</v>
      </c>
      <c r="BL909" s="575">
        <f t="shared" si="3467"/>
        <v>29862.867668478269</v>
      </c>
      <c r="BM909" s="575">
        <f t="shared" si="3467"/>
        <v>26799.006163043487</v>
      </c>
      <c r="BN909" s="575">
        <f t="shared" si="3467"/>
        <v>23735.144657608704</v>
      </c>
      <c r="BO909" s="575">
        <f t="shared" si="3467"/>
        <v>20424.765559782616</v>
      </c>
      <c r="BP909" s="575">
        <f t="shared" si="3467"/>
        <v>17114.386461956528</v>
      </c>
      <c r="BQ909" s="575">
        <f t="shared" si="3467"/>
        <v>13804.007364130441</v>
      </c>
      <c r="BR909" s="575">
        <f t="shared" si="3467"/>
        <v>10493.628266304353</v>
      </c>
      <c r="BS909" s="575">
        <f t="shared" si="3467"/>
        <v>7095.2071711956578</v>
      </c>
      <c r="BT909" s="575">
        <f t="shared" si="3467"/>
        <v>3696.7860760869621</v>
      </c>
      <c r="BU909" s="575">
        <f t="shared" si="3467"/>
        <v>298.36498097826643</v>
      </c>
      <c r="BV909" s="575">
        <f t="shared" si="3467"/>
        <v>-3100.0561141304293</v>
      </c>
      <c r="BW909" s="575">
        <f t="shared" si="3467"/>
        <v>-6894.6661970108635</v>
      </c>
      <c r="BX909" s="575">
        <f t="shared" si="3467"/>
        <v>-10689.276279891299</v>
      </c>
      <c r="BY909" s="575">
        <f t="shared" si="3467"/>
        <v>-14483.886362771733</v>
      </c>
      <c r="BZ909" s="575">
        <f>BY909-(BZ$986/1000)</f>
        <v>-18278.496445652167</v>
      </c>
      <c r="CA909" s="575">
        <f t="shared" si="3467"/>
        <v>-21712.134339673907</v>
      </c>
      <c r="CB909" s="575">
        <f t="shared" si="3467"/>
        <v>-25145.772233695647</v>
      </c>
      <c r="CC909" s="575">
        <f t="shared" si="3467"/>
        <v>-28579.410127717387</v>
      </c>
      <c r="CD909" s="575">
        <f>CC909-(CD$986/1000)</f>
        <v>-32013.048021739127</v>
      </c>
      <c r="CE909" s="575">
        <f t="shared" si="3467"/>
        <v>-34777.566736413042</v>
      </c>
      <c r="CF909" s="575">
        <f t="shared" si="3467"/>
        <v>-37542.085451086954</v>
      </c>
      <c r="CG909" s="575">
        <f t="shared" si="3467"/>
        <v>-40306.604165760866</v>
      </c>
      <c r="CH909" s="575">
        <f t="shared" si="3467"/>
        <v>-43071.122880434777</v>
      </c>
      <c r="CI909" s="575">
        <f t="shared" si="3467"/>
        <v>-45228.151813858691</v>
      </c>
      <c r="CJ909" s="575">
        <f t="shared" si="3467"/>
        <v>-47385.180747282604</v>
      </c>
      <c r="CK909" s="575">
        <f t="shared" si="3467"/>
        <v>-49542.209680706517</v>
      </c>
      <c r="CL909" s="575">
        <f t="shared" si="3467"/>
        <v>-51699.238614130431</v>
      </c>
      <c r="CM909" s="575">
        <f t="shared" si="3467"/>
        <v>-54560.603525815211</v>
      </c>
      <c r="CN909" s="575">
        <f t="shared" si="3467"/>
        <v>-57421.968437499992</v>
      </c>
      <c r="CO909" s="575">
        <f t="shared" si="3467"/>
        <v>-60283.333349184773</v>
      </c>
      <c r="CP909" s="575">
        <f t="shared" si="3467"/>
        <v>-63144.698260869554</v>
      </c>
      <c r="CQ909" s="575">
        <f t="shared" si="3467"/>
        <v>-67177.021736413037</v>
      </c>
      <c r="CR909" s="575">
        <f t="shared" si="3467"/>
        <v>-71209.345211956519</v>
      </c>
      <c r="CS909" s="575">
        <f t="shared" si="3467"/>
        <v>-75241.668687500001</v>
      </c>
      <c r="CT909" s="575">
        <f t="shared" si="3467"/>
        <v>-79273.992163043484</v>
      </c>
      <c r="CU909" s="575">
        <f t="shared" si="3467"/>
        <v>-82681.217457880441</v>
      </c>
      <c r="CV909" s="575">
        <f t="shared" si="3467"/>
        <v>-86088.442752717398</v>
      </c>
      <c r="CW909" s="575">
        <f t="shared" si="3467"/>
        <v>-89495.668047554354</v>
      </c>
      <c r="CX909" s="575">
        <f t="shared" si="3467"/>
        <v>-92902.893342391311</v>
      </c>
      <c r="CY909" s="575">
        <f t="shared" si="3467"/>
        <v>-94478.845093750002</v>
      </c>
      <c r="CZ909" s="575">
        <f t="shared" si="3467"/>
        <v>-96054.796845108693</v>
      </c>
      <c r="DA909" s="575">
        <f t="shared" si="3467"/>
        <v>-97630.748596467383</v>
      </c>
      <c r="DB909" s="575">
        <f t="shared" si="3467"/>
        <v>-99206.700347826074</v>
      </c>
      <c r="DC909" s="575">
        <f t="shared" si="3467"/>
        <v>-100624.17650407608</v>
      </c>
      <c r="DD909" s="575">
        <f t="shared" ref="DD909:DJ909" si="3468">DC909-(DD$986/1000)</f>
        <v>-102041.65266032609</v>
      </c>
      <c r="DE909" s="575">
        <f t="shared" si="3468"/>
        <v>-103459.12881657609</v>
      </c>
      <c r="DF909" s="575">
        <f t="shared" si="3468"/>
        <v>-104876.6049728261</v>
      </c>
      <c r="DG909" s="575">
        <f t="shared" si="3468"/>
        <v>-106153.21393342392</v>
      </c>
      <c r="DH909" s="575">
        <f t="shared" si="3468"/>
        <v>-107429.82289402174</v>
      </c>
      <c r="DI909" s="575">
        <f t="shared" si="3468"/>
        <v>-108706.43185461956</v>
      </c>
      <c r="DJ909" s="575">
        <f t="shared" si="3468"/>
        <v>-109983.04081521738</v>
      </c>
    </row>
    <row r="910" spans="1:114" x14ac:dyDescent="0.35">
      <c r="A910" s="5" t="s">
        <v>230</v>
      </c>
      <c r="B910" s="69" t="s">
        <v>227</v>
      </c>
      <c r="C910" s="577">
        <f t="shared" ref="C910:E910" si="3469">D910</f>
        <v>0.7</v>
      </c>
      <c r="D910" s="577">
        <f t="shared" si="3469"/>
        <v>0.7</v>
      </c>
      <c r="E910" s="577">
        <f t="shared" si="3469"/>
        <v>0.7</v>
      </c>
      <c r="F910" s="578">
        <v>0.7</v>
      </c>
      <c r="G910" s="577">
        <f t="shared" ref="G910:I910" si="3470">H910</f>
        <v>0.6</v>
      </c>
      <c r="H910" s="577">
        <f t="shared" si="3470"/>
        <v>0.6</v>
      </c>
      <c r="I910" s="577">
        <f t="shared" si="3470"/>
        <v>0.6</v>
      </c>
      <c r="J910" s="578">
        <v>0.6</v>
      </c>
      <c r="K910" s="577">
        <f t="shared" ref="K910:M910" si="3471">L910</f>
        <v>0.6</v>
      </c>
      <c r="L910" s="577">
        <f t="shared" si="3471"/>
        <v>0.6</v>
      </c>
      <c r="M910" s="577">
        <f t="shared" si="3471"/>
        <v>0.6</v>
      </c>
      <c r="N910" s="578">
        <v>0.6</v>
      </c>
      <c r="O910" s="577">
        <f t="shared" ref="O910:Q910" si="3472">P910</f>
        <v>0.5</v>
      </c>
      <c r="P910" s="577">
        <f t="shared" si="3472"/>
        <v>0.5</v>
      </c>
      <c r="Q910" s="577">
        <f t="shared" si="3472"/>
        <v>0.5</v>
      </c>
      <c r="R910" s="578">
        <v>0.5</v>
      </c>
      <c r="S910" s="577">
        <f t="shared" si="3464"/>
        <v>0.7</v>
      </c>
      <c r="T910" s="577">
        <f t="shared" si="3464"/>
        <v>0.7</v>
      </c>
      <c r="U910" s="577">
        <f t="shared" si="3464"/>
        <v>0.7</v>
      </c>
      <c r="V910" s="578">
        <v>0.7</v>
      </c>
      <c r="W910" s="577">
        <f t="shared" si="3465"/>
        <v>0.7</v>
      </c>
      <c r="X910" s="577">
        <f t="shared" si="3465"/>
        <v>0.7</v>
      </c>
      <c r="Y910" s="577">
        <f t="shared" si="3465"/>
        <v>0.7</v>
      </c>
      <c r="Z910" s="578">
        <v>0.7</v>
      </c>
      <c r="AA910" s="577">
        <f t="shared" ref="AA910:BF910" si="3473">IF(AA909&gt;0,AA911/AA909*g_troz,0)</f>
        <v>0.61548410931596098</v>
      </c>
      <c r="AB910" s="577">
        <f t="shared" si="3473"/>
        <v>0.61548410931596098</v>
      </c>
      <c r="AC910" s="577">
        <f t="shared" si="3473"/>
        <v>0.61548410931596098</v>
      </c>
      <c r="AD910" s="577">
        <f t="shared" si="3473"/>
        <v>0.61548410931596098</v>
      </c>
      <c r="AE910" s="577">
        <f t="shared" si="3473"/>
        <v>0.61548410931596098</v>
      </c>
      <c r="AF910" s="577">
        <f t="shared" si="3473"/>
        <v>0.61548410931596098</v>
      </c>
      <c r="AG910" s="577">
        <f t="shared" si="3473"/>
        <v>0.61548410931596098</v>
      </c>
      <c r="AH910" s="577">
        <f t="shared" si="3473"/>
        <v>0.61548410931596098</v>
      </c>
      <c r="AI910" s="577">
        <f t="shared" si="3473"/>
        <v>0.61548410931596098</v>
      </c>
      <c r="AJ910" s="577">
        <f>IF(AJ909&gt;0,AJ911/AJ909*g_troz,0)</f>
        <v>0.61548410931596098</v>
      </c>
      <c r="AK910" s="577">
        <f t="shared" si="3473"/>
        <v>0.61548410931596098</v>
      </c>
      <c r="AL910" s="577">
        <f t="shared" si="3473"/>
        <v>0.61548410931596098</v>
      </c>
      <c r="AM910" s="577">
        <f t="shared" si="3473"/>
        <v>0.61548410931596098</v>
      </c>
      <c r="AN910" s="577">
        <f t="shared" si="3473"/>
        <v>0.61548410931596098</v>
      </c>
      <c r="AO910" s="577">
        <f t="shared" si="3473"/>
        <v>0.61548410931596098</v>
      </c>
      <c r="AP910" s="577">
        <f t="shared" si="3473"/>
        <v>0.61548410931596098</v>
      </c>
      <c r="AQ910" s="577">
        <f t="shared" si="3473"/>
        <v>0.60612205000164809</v>
      </c>
      <c r="AR910" s="577">
        <f t="shared" si="3473"/>
        <v>0.59623695829802037</v>
      </c>
      <c r="AS910" s="577">
        <f t="shared" si="3473"/>
        <v>0.58578374411374823</v>
      </c>
      <c r="AT910" s="577">
        <f t="shared" si="3473"/>
        <v>0.57471198111893251</v>
      </c>
      <c r="AU910" s="577">
        <f t="shared" si="3473"/>
        <v>0.5586206182242307</v>
      </c>
      <c r="AV910" s="577">
        <f t="shared" si="3473"/>
        <v>0.54112657762045135</v>
      </c>
      <c r="AW910" s="577">
        <f t="shared" si="3473"/>
        <v>0.522038095011086</v>
      </c>
      <c r="AX910" s="577">
        <f t="shared" si="3473"/>
        <v>0.50112678151400625</v>
      </c>
      <c r="AY910" s="577">
        <f t="shared" si="3473"/>
        <v>0.47525035631330015</v>
      </c>
      <c r="AZ910" s="577">
        <f t="shared" si="3473"/>
        <v>0.44628111660887748</v>
      </c>
      <c r="BA910" s="577">
        <f t="shared" si="3473"/>
        <v>0.41362932784477674</v>
      </c>
      <c r="BB910" s="577">
        <f t="shared" si="3473"/>
        <v>0.37654514567275843</v>
      </c>
      <c r="BC910" s="577">
        <f t="shared" si="3473"/>
        <v>0.33487461841542582</v>
      </c>
      <c r="BD910" s="577">
        <f t="shared" si="3473"/>
        <v>0.28679403920515056</v>
      </c>
      <c r="BE910" s="577">
        <f t="shared" si="3473"/>
        <v>0.23070111125632434</v>
      </c>
      <c r="BF910" s="577">
        <f t="shared" si="3473"/>
        <v>0.16441097016046261</v>
      </c>
      <c r="BG910" s="577">
        <f t="shared" ref="BG910:CL910" si="3474">IF(BG909&gt;0,BG911/BG909*g_troz,0)</f>
        <v>9.4480276142706751E-2</v>
      </c>
      <c r="BH910" s="577">
        <f t="shared" si="3474"/>
        <v>1.1071332859704281E-2</v>
      </c>
      <c r="BI910" s="577">
        <f t="shared" si="3474"/>
        <v>-9.012806157774636E-2</v>
      </c>
      <c r="BJ910" s="577">
        <f t="shared" si="3474"/>
        <v>-0.21548922030547324</v>
      </c>
      <c r="BK910" s="577">
        <f t="shared" si="3474"/>
        <v>-0.3248695402614829</v>
      </c>
      <c r="BL910" s="577">
        <f t="shared" si="3474"/>
        <v>-0.4566941984830436</v>
      </c>
      <c r="BM910" s="577">
        <f t="shared" si="3474"/>
        <v>-0.61866120551671178</v>
      </c>
      <c r="BN910" s="577">
        <f t="shared" si="3474"/>
        <v>-0.82244337611137908</v>
      </c>
      <c r="BO910" s="577">
        <f t="shared" si="3474"/>
        <v>-1.1113359598752865</v>
      </c>
      <c r="BP910" s="577">
        <f t="shared" si="3474"/>
        <v>-1.5119876152173499</v>
      </c>
      <c r="BQ910" s="577">
        <f t="shared" si="3474"/>
        <v>-2.1048021447694323</v>
      </c>
      <c r="BR910" s="577">
        <f t="shared" si="3474"/>
        <v>-3.0716418975740547</v>
      </c>
      <c r="BS910" s="577">
        <f t="shared" si="3474"/>
        <v>-5.0026943026768134</v>
      </c>
      <c r="BT910" s="577">
        <f t="shared" si="3474"/>
        <v>-10.484143779285542</v>
      </c>
      <c r="BU910" s="577">
        <f t="shared" si="3474"/>
        <v>-140.83462763118877</v>
      </c>
      <c r="BV910" s="577">
        <f t="shared" si="3474"/>
        <v>0</v>
      </c>
      <c r="BW910" s="577">
        <f t="shared" si="3474"/>
        <v>0</v>
      </c>
      <c r="BX910" s="577">
        <f t="shared" si="3474"/>
        <v>0</v>
      </c>
      <c r="BY910" s="577">
        <f t="shared" si="3474"/>
        <v>0</v>
      </c>
      <c r="BZ910" s="577">
        <f t="shared" si="3474"/>
        <v>0</v>
      </c>
      <c r="CA910" s="577">
        <f t="shared" si="3474"/>
        <v>0</v>
      </c>
      <c r="CB910" s="577">
        <f t="shared" si="3474"/>
        <v>0</v>
      </c>
      <c r="CC910" s="577">
        <f t="shared" si="3474"/>
        <v>0</v>
      </c>
      <c r="CD910" s="577">
        <f>IF(CD909&gt;0,CD911/CD909*g_troz,0)</f>
        <v>0</v>
      </c>
      <c r="CE910" s="577">
        <f t="shared" si="3474"/>
        <v>0</v>
      </c>
      <c r="CF910" s="577">
        <f t="shared" si="3474"/>
        <v>0</v>
      </c>
      <c r="CG910" s="577">
        <f t="shared" si="3474"/>
        <v>0</v>
      </c>
      <c r="CH910" s="577">
        <f t="shared" si="3474"/>
        <v>0</v>
      </c>
      <c r="CI910" s="577">
        <f t="shared" si="3474"/>
        <v>0</v>
      </c>
      <c r="CJ910" s="577">
        <f t="shared" si="3474"/>
        <v>0</v>
      </c>
      <c r="CK910" s="577">
        <f t="shared" si="3474"/>
        <v>0</v>
      </c>
      <c r="CL910" s="577">
        <f t="shared" si="3474"/>
        <v>0</v>
      </c>
      <c r="CM910" s="577">
        <f t="shared" ref="CM910:DJ910" si="3475">IF(CM909&gt;0,CM911/CM909*g_troz,0)</f>
        <v>0</v>
      </c>
      <c r="CN910" s="577">
        <f t="shared" si="3475"/>
        <v>0</v>
      </c>
      <c r="CO910" s="577">
        <f t="shared" si="3475"/>
        <v>0</v>
      </c>
      <c r="CP910" s="577">
        <f t="shared" si="3475"/>
        <v>0</v>
      </c>
      <c r="CQ910" s="577">
        <f t="shared" si="3475"/>
        <v>0</v>
      </c>
      <c r="CR910" s="577">
        <f t="shared" si="3475"/>
        <v>0</v>
      </c>
      <c r="CS910" s="577">
        <f t="shared" si="3475"/>
        <v>0</v>
      </c>
      <c r="CT910" s="577">
        <f t="shared" si="3475"/>
        <v>0</v>
      </c>
      <c r="CU910" s="577">
        <f t="shared" si="3475"/>
        <v>0</v>
      </c>
      <c r="CV910" s="577">
        <f t="shared" si="3475"/>
        <v>0</v>
      </c>
      <c r="CW910" s="577">
        <f t="shared" si="3475"/>
        <v>0</v>
      </c>
      <c r="CX910" s="577">
        <f t="shared" si="3475"/>
        <v>0</v>
      </c>
      <c r="CY910" s="577">
        <f t="shared" si="3475"/>
        <v>0</v>
      </c>
      <c r="CZ910" s="577">
        <f t="shared" si="3475"/>
        <v>0</v>
      </c>
      <c r="DA910" s="577">
        <f t="shared" si="3475"/>
        <v>0</v>
      </c>
      <c r="DB910" s="577">
        <f t="shared" si="3475"/>
        <v>0</v>
      </c>
      <c r="DC910" s="577">
        <f t="shared" si="3475"/>
        <v>0</v>
      </c>
      <c r="DD910" s="577">
        <f t="shared" si="3475"/>
        <v>0</v>
      </c>
      <c r="DE910" s="577">
        <f t="shared" si="3475"/>
        <v>0</v>
      </c>
      <c r="DF910" s="577">
        <f t="shared" si="3475"/>
        <v>0</v>
      </c>
      <c r="DG910" s="577">
        <f t="shared" si="3475"/>
        <v>0</v>
      </c>
      <c r="DH910" s="577">
        <f t="shared" si="3475"/>
        <v>0</v>
      </c>
      <c r="DI910" s="577">
        <f t="shared" si="3475"/>
        <v>0</v>
      </c>
      <c r="DJ910" s="577">
        <f t="shared" si="3475"/>
        <v>0</v>
      </c>
    </row>
    <row r="911" spans="1:114" x14ac:dyDescent="0.35">
      <c r="A911" s="5" t="s">
        <v>231</v>
      </c>
      <c r="B911" s="69" t="s">
        <v>228</v>
      </c>
      <c r="C911" s="575">
        <f t="shared" ref="C911:E911" si="3476">D911</f>
        <v>1241</v>
      </c>
      <c r="D911" s="575">
        <f t="shared" si="3476"/>
        <v>1241</v>
      </c>
      <c r="E911" s="575">
        <f t="shared" si="3476"/>
        <v>1241</v>
      </c>
      <c r="F911" s="576">
        <v>1241</v>
      </c>
      <c r="G911" s="575">
        <f t="shared" ref="G911:I911" si="3477">H911</f>
        <v>1174</v>
      </c>
      <c r="H911" s="575">
        <f t="shared" si="3477"/>
        <v>1174</v>
      </c>
      <c r="I911" s="575">
        <f t="shared" si="3477"/>
        <v>1174</v>
      </c>
      <c r="J911" s="576">
        <v>1174</v>
      </c>
      <c r="K911" s="575">
        <f t="shared" ref="K911:M911" si="3478">L911</f>
        <v>1174</v>
      </c>
      <c r="L911" s="575">
        <f t="shared" si="3478"/>
        <v>1174</v>
      </c>
      <c r="M911" s="575">
        <f t="shared" si="3478"/>
        <v>1174</v>
      </c>
      <c r="N911" s="576">
        <v>1174</v>
      </c>
      <c r="O911" s="575">
        <f t="shared" ref="O911:Q911" si="3479">P911</f>
        <v>1231</v>
      </c>
      <c r="P911" s="575">
        <f t="shared" si="3479"/>
        <v>1231</v>
      </c>
      <c r="Q911" s="575">
        <f t="shared" si="3479"/>
        <v>1231</v>
      </c>
      <c r="R911" s="576">
        <v>1231</v>
      </c>
      <c r="S911" s="575">
        <f t="shared" si="3464"/>
        <v>2430</v>
      </c>
      <c r="T911" s="575">
        <f t="shared" si="3464"/>
        <v>2430</v>
      </c>
      <c r="U911" s="575">
        <f t="shared" si="3464"/>
        <v>2430</v>
      </c>
      <c r="V911" s="576">
        <v>2430</v>
      </c>
      <c r="W911" s="575">
        <f t="shared" si="3465"/>
        <v>2430</v>
      </c>
      <c r="X911" s="575">
        <f t="shared" si="3465"/>
        <v>2430</v>
      </c>
      <c r="Y911" s="575">
        <f t="shared" si="3465"/>
        <v>2430</v>
      </c>
      <c r="Z911" s="576">
        <v>2430</v>
      </c>
      <c r="AA911" s="575">
        <f>Z911</f>
        <v>2430</v>
      </c>
      <c r="AB911" s="575">
        <f>AA911</f>
        <v>2430</v>
      </c>
      <c r="AC911" s="575">
        <f t="shared" ref="AC911:AP911" si="3480">AB911</f>
        <v>2430</v>
      </c>
      <c r="AD911" s="575">
        <f t="shared" si="3480"/>
        <v>2430</v>
      </c>
      <c r="AE911" s="575">
        <f t="shared" si="3480"/>
        <v>2430</v>
      </c>
      <c r="AF911" s="575">
        <f t="shared" si="3480"/>
        <v>2430</v>
      </c>
      <c r="AG911" s="575">
        <f t="shared" si="3480"/>
        <v>2430</v>
      </c>
      <c r="AH911" s="575">
        <f t="shared" si="3480"/>
        <v>2430</v>
      </c>
      <c r="AI911" s="575">
        <f t="shared" si="3480"/>
        <v>2430</v>
      </c>
      <c r="AJ911" s="575">
        <f t="shared" si="3480"/>
        <v>2430</v>
      </c>
      <c r="AK911" s="575">
        <f t="shared" si="3480"/>
        <v>2430</v>
      </c>
      <c r="AL911" s="575">
        <f t="shared" si="3480"/>
        <v>2430</v>
      </c>
      <c r="AM911" s="575">
        <f t="shared" si="3480"/>
        <v>2430</v>
      </c>
      <c r="AN911" s="575">
        <f t="shared" si="3480"/>
        <v>2430</v>
      </c>
      <c r="AO911" s="575">
        <f t="shared" si="3480"/>
        <v>2430</v>
      </c>
      <c r="AP911" s="575">
        <f t="shared" si="3480"/>
        <v>2430</v>
      </c>
      <c r="AQ911" s="575">
        <f>AP911-(AQ$993/1000/AQ$992)</f>
        <v>2329.728260869565</v>
      </c>
      <c r="AR911" s="575">
        <f t="shared" ref="AR911:DC911" si="3481">AQ911-(AR$993/1000/AR$992)</f>
        <v>2229.45652173913</v>
      </c>
      <c r="AS911" s="575">
        <f t="shared" si="3481"/>
        <v>2129.1847826086951</v>
      </c>
      <c r="AT911" s="575">
        <f t="shared" si="3481"/>
        <v>2028.9130434782603</v>
      </c>
      <c r="AU911" s="575">
        <f t="shared" si="3481"/>
        <v>1893.0434782608691</v>
      </c>
      <c r="AV911" s="575">
        <f t="shared" si="3481"/>
        <v>1757.1739130434778</v>
      </c>
      <c r="AW911" s="575">
        <f t="shared" si="3481"/>
        <v>1621.3043478260865</v>
      </c>
      <c r="AX911" s="575">
        <f t="shared" si="3481"/>
        <v>1485.4347826086953</v>
      </c>
      <c r="AY911" s="575">
        <f t="shared" si="3481"/>
        <v>1333.5326086956518</v>
      </c>
      <c r="AZ911" s="575">
        <f t="shared" si="3481"/>
        <v>1181.6304347826083</v>
      </c>
      <c r="BA911" s="575">
        <f t="shared" si="3481"/>
        <v>1029.7282608695648</v>
      </c>
      <c r="BB911" s="575">
        <f t="shared" si="3481"/>
        <v>877.82608695652129</v>
      </c>
      <c r="BC911" s="575">
        <f t="shared" si="3481"/>
        <v>728.64130434782567</v>
      </c>
      <c r="BD911" s="575">
        <f t="shared" si="3481"/>
        <v>579.45652173913004</v>
      </c>
      <c r="BE911" s="575">
        <f t="shared" si="3481"/>
        <v>430.27173913043441</v>
      </c>
      <c r="BF911" s="575">
        <f t="shared" si="3481"/>
        <v>281.08695652173878</v>
      </c>
      <c r="BG911" s="575">
        <f t="shared" si="3481"/>
        <v>148.47826086956488</v>
      </c>
      <c r="BH911" s="575">
        <f t="shared" si="3481"/>
        <v>15.869565217390971</v>
      </c>
      <c r="BI911" s="575">
        <f t="shared" si="3481"/>
        <v>-116.73913043478294</v>
      </c>
      <c r="BJ911" s="575">
        <f t="shared" si="3481"/>
        <v>-249.34782608695684</v>
      </c>
      <c r="BK911" s="575">
        <f t="shared" si="3481"/>
        <v>-343.91304347826122</v>
      </c>
      <c r="BL911" s="575">
        <f t="shared" si="3481"/>
        <v>-438.47826086956559</v>
      </c>
      <c r="BM911" s="575">
        <f t="shared" si="3481"/>
        <v>-533.04347826086996</v>
      </c>
      <c r="BN911" s="575">
        <f t="shared" si="3481"/>
        <v>-627.60869565217433</v>
      </c>
      <c r="BO911" s="575">
        <f t="shared" si="3481"/>
        <v>-729.78260869565258</v>
      </c>
      <c r="BP911" s="575">
        <f t="shared" si="3481"/>
        <v>-831.95652173913084</v>
      </c>
      <c r="BQ911" s="575">
        <f t="shared" si="3481"/>
        <v>-934.13043478260909</v>
      </c>
      <c r="BR911" s="575">
        <f t="shared" si="3481"/>
        <v>-1036.3043478260875</v>
      </c>
      <c r="BS911" s="575">
        <f t="shared" si="3481"/>
        <v>-1141.1956521739135</v>
      </c>
      <c r="BT911" s="575">
        <f t="shared" si="3481"/>
        <v>-1246.0869565217395</v>
      </c>
      <c r="BU911" s="575">
        <f t="shared" si="3481"/>
        <v>-1350.9782608695655</v>
      </c>
      <c r="BV911" s="575">
        <f t="shared" si="3481"/>
        <v>-1455.8695652173915</v>
      </c>
      <c r="BW911" s="575">
        <f t="shared" si="3481"/>
        <v>-1572.9891304347827</v>
      </c>
      <c r="BX911" s="575">
        <f t="shared" si="3481"/>
        <v>-1690.108695652174</v>
      </c>
      <c r="BY911" s="575">
        <f t="shared" si="3481"/>
        <v>-1807.2282608695652</v>
      </c>
      <c r="BZ911" s="575">
        <f t="shared" si="3481"/>
        <v>-1924.3478260869565</v>
      </c>
      <c r="CA911" s="575">
        <f t="shared" si="3481"/>
        <v>-2030.3260869565217</v>
      </c>
      <c r="CB911" s="575">
        <f t="shared" si="3481"/>
        <v>-2136.304347826087</v>
      </c>
      <c r="CC911" s="575">
        <f t="shared" si="3481"/>
        <v>-2242.282608695652</v>
      </c>
      <c r="CD911" s="575">
        <f t="shared" si="3481"/>
        <v>-2348.260869565217</v>
      </c>
      <c r="CE911" s="575">
        <f t="shared" si="3481"/>
        <v>-2433.5869565217386</v>
      </c>
      <c r="CF911" s="575">
        <f t="shared" si="3481"/>
        <v>-2518.9130434782601</v>
      </c>
      <c r="CG911" s="575">
        <f t="shared" si="3481"/>
        <v>-2604.2391304347816</v>
      </c>
      <c r="CH911" s="575">
        <f t="shared" si="3481"/>
        <v>-2689.5652173913031</v>
      </c>
      <c r="CI911" s="575">
        <f t="shared" si="3481"/>
        <v>-2756.1413043478246</v>
      </c>
      <c r="CJ911" s="575">
        <f t="shared" si="3481"/>
        <v>-2822.7173913043462</v>
      </c>
      <c r="CK911" s="575">
        <f t="shared" si="3481"/>
        <v>-2889.2934782608677</v>
      </c>
      <c r="CL911" s="575">
        <f t="shared" si="3481"/>
        <v>-2955.8695652173892</v>
      </c>
      <c r="CM911" s="575">
        <f t="shared" si="3481"/>
        <v>-3044.1847826086937</v>
      </c>
      <c r="CN911" s="575">
        <f t="shared" si="3481"/>
        <v>-3132.4999999999982</v>
      </c>
      <c r="CO911" s="575">
        <f t="shared" si="3481"/>
        <v>-3220.8152173913027</v>
      </c>
      <c r="CP911" s="575">
        <f t="shared" si="3481"/>
        <v>-3309.1304347826072</v>
      </c>
      <c r="CQ911" s="575">
        <f t="shared" si="3481"/>
        <v>-3433.5869565217376</v>
      </c>
      <c r="CR911" s="575">
        <f t="shared" si="3481"/>
        <v>-3558.0434782608681</v>
      </c>
      <c r="CS911" s="575">
        <f t="shared" si="3481"/>
        <v>-3682.4999999999986</v>
      </c>
      <c r="CT911" s="575">
        <f t="shared" si="3481"/>
        <v>-3806.9565217391291</v>
      </c>
      <c r="CU911" s="575">
        <f t="shared" si="3481"/>
        <v>-3912.1195652173901</v>
      </c>
      <c r="CV911" s="575">
        <f t="shared" si="3481"/>
        <v>-4017.2826086956511</v>
      </c>
      <c r="CW911" s="575">
        <f t="shared" si="3481"/>
        <v>-4122.4456521739121</v>
      </c>
      <c r="CX911" s="575">
        <f t="shared" si="3481"/>
        <v>-4227.6086956521731</v>
      </c>
      <c r="CY911" s="575">
        <f t="shared" si="3481"/>
        <v>-4276.2499999999991</v>
      </c>
      <c r="CZ911" s="575">
        <f t="shared" si="3481"/>
        <v>-4324.8913043478251</v>
      </c>
      <c r="DA911" s="575">
        <f t="shared" si="3481"/>
        <v>-4373.5326086956511</v>
      </c>
      <c r="DB911" s="575">
        <f t="shared" si="3481"/>
        <v>-4422.1739130434771</v>
      </c>
      <c r="DC911" s="575">
        <f t="shared" si="3481"/>
        <v>-4465.9239130434771</v>
      </c>
      <c r="DD911" s="575">
        <f t="shared" ref="DD911:DJ911" si="3482">DC911-(DD$993/1000/DD$992)</f>
        <v>-4509.6739130434771</v>
      </c>
      <c r="DE911" s="575">
        <f t="shared" si="3482"/>
        <v>-4553.4239130434771</v>
      </c>
      <c r="DF911" s="575">
        <f t="shared" si="3482"/>
        <v>-4597.1739130434771</v>
      </c>
      <c r="DG911" s="575">
        <f t="shared" si="3482"/>
        <v>-4636.5760869565202</v>
      </c>
      <c r="DH911" s="575">
        <f t="shared" si="3482"/>
        <v>-4675.9782608695632</v>
      </c>
      <c r="DI911" s="575">
        <f t="shared" si="3482"/>
        <v>-4715.3804347826062</v>
      </c>
      <c r="DJ911" s="575">
        <f t="shared" si="3482"/>
        <v>-4754.7826086956493</v>
      </c>
    </row>
    <row r="912" spans="1:114" x14ac:dyDescent="0.35">
      <c r="A912" s="5"/>
      <c r="B912" s="444"/>
      <c r="C912" s="444"/>
      <c r="D912" s="444"/>
      <c r="E912" s="444"/>
      <c r="F912" s="444"/>
      <c r="G912" s="444"/>
      <c r="H912" s="444"/>
      <c r="I912" s="444"/>
      <c r="J912" s="444"/>
      <c r="K912" s="444"/>
      <c r="L912" s="444"/>
      <c r="M912" s="444"/>
      <c r="N912" s="444"/>
      <c r="O912" s="444"/>
      <c r="P912" s="444"/>
      <c r="Q912" s="444"/>
      <c r="R912" s="444"/>
      <c r="S912" s="444"/>
      <c r="T912" s="444"/>
      <c r="U912" s="444"/>
      <c r="V912" s="444"/>
      <c r="W912" s="444"/>
      <c r="X912" s="444"/>
      <c r="Y912" s="444"/>
      <c r="Z912" s="444"/>
      <c r="AA912" s="444"/>
      <c r="AB912" s="444"/>
      <c r="AC912" s="444"/>
      <c r="AD912" s="444"/>
      <c r="AE912" s="444"/>
      <c r="AF912" s="444"/>
      <c r="AG912" s="444"/>
      <c r="AH912" s="444"/>
      <c r="AI912" s="444"/>
      <c r="AJ912" s="444"/>
      <c r="AK912" s="444"/>
      <c r="AL912" s="444"/>
      <c r="AM912" s="444"/>
      <c r="AN912" s="444"/>
      <c r="AO912" s="444"/>
      <c r="AP912" s="444"/>
      <c r="AQ912" s="375"/>
      <c r="AR912" s="375"/>
      <c r="AS912" s="375"/>
      <c r="AT912" s="375"/>
      <c r="AU912" s="375"/>
      <c r="AV912" s="375"/>
      <c r="AW912" s="375"/>
      <c r="AX912" s="375"/>
      <c r="AY912" s="375"/>
      <c r="AZ912" s="375"/>
      <c r="BA912" s="375"/>
      <c r="BB912" s="375"/>
      <c r="BC912" s="375"/>
      <c r="BD912" s="375"/>
      <c r="BE912" s="375"/>
      <c r="BF912" s="375"/>
      <c r="BG912" s="375"/>
      <c r="BH912" s="375"/>
      <c r="BI912" s="375"/>
      <c r="BJ912" s="375"/>
      <c r="BK912" s="375"/>
      <c r="BL912" s="375"/>
      <c r="BM912" s="375"/>
      <c r="BN912" s="375"/>
      <c r="BO912" s="375"/>
      <c r="BP912" s="375"/>
      <c r="BQ912" s="375"/>
      <c r="BR912" s="375"/>
      <c r="BS912" s="375"/>
      <c r="BT912" s="375"/>
      <c r="BU912" s="375"/>
      <c r="BV912" s="375"/>
      <c r="BW912" s="375"/>
      <c r="BX912" s="375"/>
      <c r="BY912" s="375"/>
      <c r="BZ912" s="375"/>
      <c r="CA912" s="375"/>
      <c r="CB912" s="375"/>
      <c r="CC912" s="375"/>
      <c r="CD912" s="375"/>
      <c r="CE912" s="375"/>
      <c r="CF912" s="375"/>
      <c r="CG912" s="375"/>
      <c r="CH912" s="375"/>
      <c r="CI912" s="375"/>
      <c r="CJ912" s="375"/>
      <c r="CK912" s="375"/>
      <c r="CL912" s="375"/>
      <c r="CM912" s="375"/>
      <c r="CN912" s="375"/>
      <c r="CO912" s="375"/>
      <c r="CP912" s="375"/>
      <c r="CQ912" s="375"/>
      <c r="CR912" s="375"/>
      <c r="CS912" s="375"/>
      <c r="CT912" s="375"/>
      <c r="CU912" s="375"/>
      <c r="CV912" s="375"/>
      <c r="CW912" s="375"/>
      <c r="CX912" s="375"/>
      <c r="CY912" s="375"/>
      <c r="CZ912" s="375"/>
      <c r="DA912" s="375"/>
      <c r="DB912" s="375"/>
      <c r="DC912" s="375"/>
      <c r="DD912" s="375"/>
      <c r="DE912" s="375"/>
      <c r="DF912" s="375"/>
      <c r="DG912" s="375"/>
      <c r="DH912" s="375"/>
      <c r="DI912" s="375"/>
      <c r="DJ912" s="375"/>
    </row>
    <row r="913" spans="1:114" x14ac:dyDescent="0.35">
      <c r="A913" s="5"/>
      <c r="B913" s="70" t="s">
        <v>246</v>
      </c>
      <c r="C913" s="69"/>
      <c r="D913" s="69"/>
      <c r="E913" s="69"/>
      <c r="F913" s="324"/>
      <c r="G913" s="69"/>
      <c r="H913" s="69"/>
      <c r="I913" s="69"/>
      <c r="J913" s="324"/>
      <c r="K913" s="69"/>
      <c r="L913" s="69"/>
      <c r="M913" s="69"/>
      <c r="N913" s="324"/>
      <c r="O913" s="69"/>
      <c r="P913" s="69"/>
      <c r="Q913" s="69"/>
      <c r="R913" s="324"/>
      <c r="S913" s="69"/>
      <c r="T913" s="69"/>
      <c r="U913" s="69"/>
      <c r="V913" s="324"/>
      <c r="W913" s="69"/>
      <c r="X913" s="69"/>
      <c r="Y913" s="69"/>
      <c r="Z913" s="324"/>
      <c r="AA913" s="69"/>
      <c r="AB913" s="69"/>
      <c r="AC913" s="69"/>
      <c r="AD913" s="69"/>
      <c r="AQ913" s="110"/>
      <c r="AR913" s="110"/>
      <c r="AS913" s="110"/>
      <c r="AT913" s="110"/>
      <c r="AU913" s="110"/>
      <c r="AV913" s="110"/>
      <c r="AW913" s="110"/>
      <c r="AX913" s="110"/>
      <c r="AY913" s="110"/>
      <c r="AZ913" s="110"/>
      <c r="BA913" s="110"/>
      <c r="BB913" s="110"/>
      <c r="BC913" s="110"/>
      <c r="BD913" s="110"/>
      <c r="BE913" s="110"/>
      <c r="BF913" s="110"/>
      <c r="BG913" s="110"/>
      <c r="BH913" s="110"/>
      <c r="BI913" s="110"/>
      <c r="BJ913" s="110"/>
      <c r="BK913" s="110"/>
      <c r="BL913" s="110"/>
      <c r="BM913" s="110"/>
      <c r="BN913" s="110"/>
      <c r="BO913" s="110"/>
      <c r="BP913" s="110"/>
      <c r="BQ913" s="110"/>
      <c r="BR913" s="110"/>
      <c r="BS913" s="110"/>
      <c r="BT913" s="110"/>
      <c r="BU913" s="110"/>
      <c r="BV913" s="110"/>
      <c r="BW913" s="110"/>
      <c r="BX913" s="110"/>
      <c r="BY913" s="110"/>
      <c r="BZ913" s="110"/>
      <c r="CA913" s="110"/>
      <c r="CB913" s="110"/>
      <c r="CC913" s="110"/>
      <c r="CD913" s="110"/>
      <c r="CE913" s="110"/>
      <c r="CF913" s="110"/>
      <c r="CG913" s="110"/>
      <c r="CH913" s="110"/>
      <c r="CI913" s="110"/>
      <c r="CJ913" s="110"/>
      <c r="CK913" s="110"/>
      <c r="CL913" s="110"/>
      <c r="CM913" s="110"/>
      <c r="CN913" s="110"/>
      <c r="CO913" s="110"/>
      <c r="CP913" s="110"/>
      <c r="CQ913" s="110"/>
      <c r="CR913" s="110"/>
      <c r="CS913" s="110"/>
      <c r="CT913" s="110"/>
      <c r="CU913" s="110"/>
      <c r="CV913" s="110"/>
      <c r="CW913" s="110"/>
      <c r="CX913" s="110"/>
      <c r="CY913" s="110"/>
      <c r="CZ913" s="110"/>
      <c r="DA913" s="110"/>
      <c r="DB913" s="110"/>
      <c r="DC913" s="110"/>
      <c r="DD913" s="110"/>
      <c r="DE913" s="110"/>
      <c r="DF913" s="110"/>
      <c r="DG913" s="110"/>
      <c r="DH913" s="110"/>
      <c r="DI913" s="110"/>
      <c r="DJ913" s="110"/>
    </row>
    <row r="914" spans="1:114" x14ac:dyDescent="0.35">
      <c r="A914" s="5" t="s">
        <v>229</v>
      </c>
      <c r="B914" s="69" t="s">
        <v>245</v>
      </c>
      <c r="C914" s="575">
        <f t="shared" ref="C914:E914" si="3483">D914</f>
        <v>278600</v>
      </c>
      <c r="D914" s="575">
        <f t="shared" si="3483"/>
        <v>278600</v>
      </c>
      <c r="E914" s="575">
        <f t="shared" si="3483"/>
        <v>278600</v>
      </c>
      <c r="F914" s="576">
        <v>278600</v>
      </c>
      <c r="G914" s="575">
        <f t="shared" ref="G914:I914" si="3484">H914</f>
        <v>289183</v>
      </c>
      <c r="H914" s="575">
        <f t="shared" si="3484"/>
        <v>289183</v>
      </c>
      <c r="I914" s="575">
        <f t="shared" si="3484"/>
        <v>289183</v>
      </c>
      <c r="J914" s="576">
        <v>289183</v>
      </c>
      <c r="K914" s="575">
        <f t="shared" ref="K914:M914" si="3485">L914</f>
        <v>289183</v>
      </c>
      <c r="L914" s="575">
        <f t="shared" si="3485"/>
        <v>289183</v>
      </c>
      <c r="M914" s="575">
        <f t="shared" si="3485"/>
        <v>289183</v>
      </c>
      <c r="N914" s="576">
        <v>289183</v>
      </c>
      <c r="O914" s="575">
        <f t="shared" ref="O914:Q914" si="3486">P914</f>
        <v>281171</v>
      </c>
      <c r="P914" s="575">
        <f t="shared" si="3486"/>
        <v>281171</v>
      </c>
      <c r="Q914" s="575">
        <f t="shared" si="3486"/>
        <v>281171</v>
      </c>
      <c r="R914" s="576">
        <v>281171</v>
      </c>
      <c r="S914" s="575">
        <f t="shared" ref="S914:U916" si="3487">T914</f>
        <v>183500</v>
      </c>
      <c r="T914" s="575">
        <f t="shared" si="3487"/>
        <v>183500</v>
      </c>
      <c r="U914" s="575">
        <f t="shared" si="3487"/>
        <v>183500</v>
      </c>
      <c r="V914" s="576">
        <v>183500</v>
      </c>
      <c r="W914" s="575">
        <f t="shared" ref="W914:Y916" si="3488">X914</f>
        <v>183500</v>
      </c>
      <c r="X914" s="575">
        <f t="shared" si="3488"/>
        <v>183500</v>
      </c>
      <c r="Y914" s="575">
        <f t="shared" si="3488"/>
        <v>183500</v>
      </c>
      <c r="Z914" s="576">
        <v>183500</v>
      </c>
      <c r="AA914" s="575">
        <f>Z914-(AA$986/1000)</f>
        <v>183500</v>
      </c>
      <c r="AB914" s="575">
        <f t="shared" ref="AB914:AP914" si="3489">AA914-(AB$986/1000)</f>
        <v>183500</v>
      </c>
      <c r="AC914" s="575">
        <f t="shared" si="3489"/>
        <v>183500</v>
      </c>
      <c r="AD914" s="575">
        <f t="shared" si="3489"/>
        <v>183500</v>
      </c>
      <c r="AE914" s="575">
        <f t="shared" si="3489"/>
        <v>183500</v>
      </c>
      <c r="AF914" s="575">
        <f t="shared" si="3489"/>
        <v>183500</v>
      </c>
      <c r="AG914" s="575">
        <f t="shared" si="3489"/>
        <v>183500</v>
      </c>
      <c r="AH914" s="575">
        <f t="shared" si="3489"/>
        <v>183500</v>
      </c>
      <c r="AI914" s="575">
        <f t="shared" si="3489"/>
        <v>183500</v>
      </c>
      <c r="AJ914" s="575">
        <f>AI914-(AJ$986/1000)</f>
        <v>183500</v>
      </c>
      <c r="AK914" s="575">
        <f t="shared" si="3489"/>
        <v>183500</v>
      </c>
      <c r="AL914" s="575">
        <f t="shared" si="3489"/>
        <v>183500</v>
      </c>
      <c r="AM914" s="575">
        <f t="shared" si="3489"/>
        <v>183500</v>
      </c>
      <c r="AN914" s="575">
        <f t="shared" si="3489"/>
        <v>183500</v>
      </c>
      <c r="AO914" s="575">
        <f t="shared" si="3489"/>
        <v>183500</v>
      </c>
      <c r="AP914" s="575">
        <f t="shared" si="3489"/>
        <v>183500</v>
      </c>
      <c r="AQ914" s="575">
        <f>AP914-(AQ$986/1000)</f>
        <v>180251.25030027173</v>
      </c>
      <c r="AR914" s="575">
        <f t="shared" ref="AR914:DC914" si="3490">AQ914-(AR$986/1000)</f>
        <v>177002.50060054346</v>
      </c>
      <c r="AS914" s="575">
        <f t="shared" si="3490"/>
        <v>173753.75090081518</v>
      </c>
      <c r="AT914" s="575">
        <f t="shared" si="3490"/>
        <v>170505.00120108691</v>
      </c>
      <c r="AU914" s="575">
        <f t="shared" si="3490"/>
        <v>166102.90133695648</v>
      </c>
      <c r="AV914" s="575">
        <f t="shared" si="3490"/>
        <v>161700.80147282605</v>
      </c>
      <c r="AW914" s="575">
        <f t="shared" si="3490"/>
        <v>157298.70160869561</v>
      </c>
      <c r="AX914" s="575">
        <f t="shared" si="3490"/>
        <v>152896.60174456518</v>
      </c>
      <c r="AY914" s="575">
        <f t="shared" si="3490"/>
        <v>147975.05409646736</v>
      </c>
      <c r="AZ914" s="575">
        <f t="shared" si="3490"/>
        <v>143053.50644836953</v>
      </c>
      <c r="BA914" s="575">
        <f t="shared" si="3490"/>
        <v>138131.95880027171</v>
      </c>
      <c r="BB914" s="575">
        <f t="shared" si="3490"/>
        <v>133210.41115217388</v>
      </c>
      <c r="BC914" s="575">
        <f t="shared" si="3490"/>
        <v>128376.90550135866</v>
      </c>
      <c r="BD914" s="575">
        <f t="shared" si="3490"/>
        <v>123543.39985054344</v>
      </c>
      <c r="BE914" s="575">
        <f t="shared" si="3490"/>
        <v>118709.89419972822</v>
      </c>
      <c r="BF914" s="575">
        <f t="shared" si="3490"/>
        <v>113876.388548913</v>
      </c>
      <c r="BG914" s="575">
        <f t="shared" si="3490"/>
        <v>109579.9390815217</v>
      </c>
      <c r="BH914" s="575">
        <f t="shared" si="3490"/>
        <v>105283.48961413041</v>
      </c>
      <c r="BI914" s="575">
        <f t="shared" si="3490"/>
        <v>100987.04014673911</v>
      </c>
      <c r="BJ914" s="575">
        <f t="shared" si="3490"/>
        <v>96690.590679347806</v>
      </c>
      <c r="BK914" s="575">
        <f t="shared" si="3490"/>
        <v>93626.729173913031</v>
      </c>
      <c r="BL914" s="575">
        <f t="shared" si="3490"/>
        <v>90562.867668478255</v>
      </c>
      <c r="BM914" s="575">
        <f t="shared" si="3490"/>
        <v>87499.006163043479</v>
      </c>
      <c r="BN914" s="575">
        <f t="shared" si="3490"/>
        <v>84435.144657608704</v>
      </c>
      <c r="BO914" s="575">
        <f t="shared" si="3490"/>
        <v>81124.765559782623</v>
      </c>
      <c r="BP914" s="575">
        <f t="shared" si="3490"/>
        <v>77814.386461956543</v>
      </c>
      <c r="BQ914" s="575">
        <f t="shared" si="3490"/>
        <v>74504.007364130463</v>
      </c>
      <c r="BR914" s="575">
        <f t="shared" si="3490"/>
        <v>71193.628266304382</v>
      </c>
      <c r="BS914" s="575">
        <f t="shared" si="3490"/>
        <v>67795.207171195681</v>
      </c>
      <c r="BT914" s="575">
        <f t="shared" si="3490"/>
        <v>64396.786076086988</v>
      </c>
      <c r="BU914" s="575">
        <f t="shared" si="3490"/>
        <v>60998.364980978295</v>
      </c>
      <c r="BV914" s="575">
        <f t="shared" si="3490"/>
        <v>57599.943885869601</v>
      </c>
      <c r="BW914" s="575">
        <f t="shared" si="3490"/>
        <v>53805.333802989167</v>
      </c>
      <c r="BX914" s="575">
        <f t="shared" si="3490"/>
        <v>50010.723720108734</v>
      </c>
      <c r="BY914" s="575">
        <f t="shared" si="3490"/>
        <v>46216.1136372283</v>
      </c>
      <c r="BZ914" s="575">
        <f t="shared" si="3490"/>
        <v>42421.503554347866</v>
      </c>
      <c r="CA914" s="575">
        <f t="shared" si="3490"/>
        <v>38987.865660326126</v>
      </c>
      <c r="CB914" s="575">
        <f t="shared" si="3490"/>
        <v>35554.227766304386</v>
      </c>
      <c r="CC914" s="575">
        <f t="shared" si="3490"/>
        <v>32120.589872282646</v>
      </c>
      <c r="CD914" s="575">
        <f t="shared" si="3490"/>
        <v>28686.951978260906</v>
      </c>
      <c r="CE914" s="575">
        <f t="shared" si="3490"/>
        <v>25922.433263586994</v>
      </c>
      <c r="CF914" s="575">
        <f t="shared" si="3490"/>
        <v>23157.914548913082</v>
      </c>
      <c r="CG914" s="575">
        <f t="shared" si="3490"/>
        <v>20393.395834239171</v>
      </c>
      <c r="CH914" s="575">
        <f t="shared" si="3490"/>
        <v>17628.877119565259</v>
      </c>
      <c r="CI914" s="575">
        <f t="shared" si="3490"/>
        <v>15471.848186141346</v>
      </c>
      <c r="CJ914" s="575">
        <f t="shared" si="3490"/>
        <v>13314.819252717432</v>
      </c>
      <c r="CK914" s="575">
        <f t="shared" si="3490"/>
        <v>11157.790319293519</v>
      </c>
      <c r="CL914" s="575">
        <f t="shared" si="3490"/>
        <v>9000.7613858696059</v>
      </c>
      <c r="CM914" s="575">
        <f t="shared" si="3490"/>
        <v>6139.3964741848231</v>
      </c>
      <c r="CN914" s="575">
        <f t="shared" si="3490"/>
        <v>3278.0315625000403</v>
      </c>
      <c r="CO914" s="575">
        <f t="shared" si="3490"/>
        <v>416.66665081525753</v>
      </c>
      <c r="CP914" s="575">
        <f t="shared" si="3490"/>
        <v>-2444.6982608695253</v>
      </c>
      <c r="CQ914" s="575">
        <f t="shared" si="3490"/>
        <v>-6477.021736413004</v>
      </c>
      <c r="CR914" s="575">
        <f t="shared" si="3490"/>
        <v>-10509.345211956483</v>
      </c>
      <c r="CS914" s="575">
        <f t="shared" si="3490"/>
        <v>-14541.668687499961</v>
      </c>
      <c r="CT914" s="575">
        <f t="shared" si="3490"/>
        <v>-18573.99216304344</v>
      </c>
      <c r="CU914" s="575">
        <f t="shared" si="3490"/>
        <v>-21981.217457880397</v>
      </c>
      <c r="CV914" s="575">
        <f t="shared" si="3490"/>
        <v>-25388.442752717354</v>
      </c>
      <c r="CW914" s="575">
        <f t="shared" si="3490"/>
        <v>-28795.668047554311</v>
      </c>
      <c r="CX914" s="575">
        <f t="shared" si="3490"/>
        <v>-32202.893342391268</v>
      </c>
      <c r="CY914" s="575">
        <f t="shared" si="3490"/>
        <v>-33778.845093749966</v>
      </c>
      <c r="CZ914" s="575">
        <f t="shared" si="3490"/>
        <v>-35354.796845108664</v>
      </c>
      <c r="DA914" s="575">
        <f t="shared" si="3490"/>
        <v>-36930.748596467361</v>
      </c>
      <c r="DB914" s="575">
        <f t="shared" si="3490"/>
        <v>-38506.700347826059</v>
      </c>
      <c r="DC914" s="575">
        <f t="shared" si="3490"/>
        <v>-39924.176504076058</v>
      </c>
      <c r="DD914" s="575">
        <f t="shared" ref="DD914:DJ914" si="3491">DC914-(DD$986/1000)</f>
        <v>-41341.652660326057</v>
      </c>
      <c r="DE914" s="575">
        <f t="shared" si="3491"/>
        <v>-42759.128816576056</v>
      </c>
      <c r="DF914" s="575">
        <f t="shared" si="3491"/>
        <v>-44176.604972826055</v>
      </c>
      <c r="DG914" s="575">
        <f t="shared" si="3491"/>
        <v>-45453.213933423882</v>
      </c>
      <c r="DH914" s="575">
        <f t="shared" si="3491"/>
        <v>-46729.822894021709</v>
      </c>
      <c r="DI914" s="575">
        <f t="shared" si="3491"/>
        <v>-48006.431854619535</v>
      </c>
      <c r="DJ914" s="575">
        <f t="shared" si="3491"/>
        <v>-49283.040815217362</v>
      </c>
    </row>
    <row r="915" spans="1:114" x14ac:dyDescent="0.35">
      <c r="A915" s="5" t="s">
        <v>230</v>
      </c>
      <c r="B915" s="69" t="s">
        <v>227</v>
      </c>
      <c r="C915" s="577">
        <f t="shared" ref="C915:E915" si="3492">D915</f>
        <v>0.9</v>
      </c>
      <c r="D915" s="577">
        <f t="shared" si="3492"/>
        <v>0.9</v>
      </c>
      <c r="E915" s="577">
        <f t="shared" si="3492"/>
        <v>0.9</v>
      </c>
      <c r="F915" s="578">
        <v>0.9</v>
      </c>
      <c r="G915" s="577">
        <f t="shared" ref="G915:I915" si="3493">H915</f>
        <v>0.9</v>
      </c>
      <c r="H915" s="577">
        <f t="shared" si="3493"/>
        <v>0.9</v>
      </c>
      <c r="I915" s="577">
        <f t="shared" si="3493"/>
        <v>0.9</v>
      </c>
      <c r="J915" s="578">
        <v>0.9</v>
      </c>
      <c r="K915" s="577">
        <f t="shared" ref="K915:M915" si="3494">L915</f>
        <v>0.9</v>
      </c>
      <c r="L915" s="577">
        <f t="shared" si="3494"/>
        <v>0.9</v>
      </c>
      <c r="M915" s="577">
        <f t="shared" si="3494"/>
        <v>0.9</v>
      </c>
      <c r="N915" s="578">
        <v>0.9</v>
      </c>
      <c r="O915" s="577">
        <f t="shared" ref="O915:Q915" si="3495">P915</f>
        <v>0.9</v>
      </c>
      <c r="P915" s="577">
        <f t="shared" si="3495"/>
        <v>0.9</v>
      </c>
      <c r="Q915" s="577">
        <f t="shared" si="3495"/>
        <v>0.9</v>
      </c>
      <c r="R915" s="578">
        <v>0.9</v>
      </c>
      <c r="S915" s="577">
        <f t="shared" si="3487"/>
        <v>0.8</v>
      </c>
      <c r="T915" s="577">
        <f t="shared" si="3487"/>
        <v>0.8</v>
      </c>
      <c r="U915" s="577">
        <f t="shared" si="3487"/>
        <v>0.8</v>
      </c>
      <c r="V915" s="578">
        <v>0.8</v>
      </c>
      <c r="W915" s="577">
        <f t="shared" si="3488"/>
        <v>0.8</v>
      </c>
      <c r="X915" s="577">
        <f t="shared" si="3488"/>
        <v>0.8</v>
      </c>
      <c r="Y915" s="577">
        <f t="shared" si="3488"/>
        <v>0.8</v>
      </c>
      <c r="Z915" s="578">
        <v>0.8</v>
      </c>
      <c r="AA915" s="577">
        <f t="shared" ref="AA915" si="3496">IF(AA914&gt;0,AA916/AA914*g_troz,0)</f>
        <v>0.78987575960762946</v>
      </c>
      <c r="AB915" s="577">
        <f t="shared" ref="AB915" si="3497">IF(AB914&gt;0,AB916/AB914*g_troz,0)</f>
        <v>0.78987575960762946</v>
      </c>
      <c r="AC915" s="577">
        <f t="shared" ref="AC915" si="3498">IF(AC914&gt;0,AC916/AC914*g_troz,0)</f>
        <v>0.78987575960762946</v>
      </c>
      <c r="AD915" s="577">
        <f t="shared" ref="AD915" si="3499">IF(AD914&gt;0,AD916/AD914*g_troz,0)</f>
        <v>0.78987575960762946</v>
      </c>
      <c r="AE915" s="577">
        <f t="shared" ref="AE915" si="3500">IF(AE914&gt;0,AE916/AE914*g_troz,0)</f>
        <v>0.78987575960762946</v>
      </c>
      <c r="AF915" s="577">
        <f t="shared" ref="AF915" si="3501">IF(AF914&gt;0,AF916/AF914*g_troz,0)</f>
        <v>0.78987575960762946</v>
      </c>
      <c r="AG915" s="577">
        <f t="shared" ref="AG915" si="3502">IF(AG914&gt;0,AG916/AG914*g_troz,0)</f>
        <v>0.78987575960762946</v>
      </c>
      <c r="AH915" s="577">
        <f t="shared" ref="AH915" si="3503">IF(AH914&gt;0,AH916/AH914*g_troz,0)</f>
        <v>0.78987575960762946</v>
      </c>
      <c r="AI915" s="577">
        <f t="shared" ref="AI915" si="3504">IF(AI914&gt;0,AI916/AI914*g_troz,0)</f>
        <v>0.78987575960762946</v>
      </c>
      <c r="AJ915" s="577">
        <f>IF(AJ914&gt;0,AJ916/AJ914*g_troz,0)</f>
        <v>0.78987575960762946</v>
      </c>
      <c r="AK915" s="577">
        <f t="shared" ref="AK915" si="3505">IF(AK914&gt;0,AK916/AK914*g_troz,0)</f>
        <v>0.78987575960762946</v>
      </c>
      <c r="AL915" s="577">
        <f t="shared" ref="AL915" si="3506">IF(AL914&gt;0,AL916/AL914*g_troz,0)</f>
        <v>0.78987575960762946</v>
      </c>
      <c r="AM915" s="577">
        <f t="shared" ref="AM915" si="3507">IF(AM914&gt;0,AM916/AM914*g_troz,0)</f>
        <v>0.78987575960762946</v>
      </c>
      <c r="AN915" s="577">
        <f t="shared" ref="AN915" si="3508">IF(AN914&gt;0,AN916/AN914*g_troz,0)</f>
        <v>0.78987575960762946</v>
      </c>
      <c r="AO915" s="577">
        <f t="shared" ref="AO915" si="3509">IF(AO914&gt;0,AO916/AO914*g_troz,0)</f>
        <v>0.78987575960762946</v>
      </c>
      <c r="AP915" s="577">
        <f t="shared" ref="AP915:AQ915" si="3510">IF(AP914&gt;0,AP916/AP914*g_troz,0)</f>
        <v>0.78987575960762946</v>
      </c>
      <c r="AQ915" s="577">
        <f t="shared" si="3510"/>
        <v>0.7868095335816212</v>
      </c>
      <c r="AR915" s="577">
        <f t="shared" ref="AR915" si="3511">IF(AR914&gt;0,AR916/AR914*g_troz,0)</f>
        <v>0.78363075094372903</v>
      </c>
      <c r="AS915" s="577">
        <f t="shared" ref="AS915" si="3512">IF(AS914&gt;0,AS916/AS914*g_troz,0)</f>
        <v>0.78033309813369023</v>
      </c>
      <c r="AT915" s="577">
        <f t="shared" ref="AT915" si="3513">IF(AT914&gt;0,AT916/AT914*g_troz,0)</f>
        <v>0.77690978040472292</v>
      </c>
      <c r="AU915" s="577">
        <f t="shared" ref="AU915" si="3514">IF(AU914&gt;0,AU916/AU914*g_troz,0)</f>
        <v>0.77205747846227246</v>
      </c>
      <c r="AV915" s="577">
        <f t="shared" ref="AV915" si="3515">IF(AV914&gt;0,AV916/AV914*g_troz,0)</f>
        <v>0.76694098094964502</v>
      </c>
      <c r="AW915" s="577">
        <f t="shared" ref="AW915" si="3516">IF(AW914&gt;0,AW916/AW914*g_troz,0)</f>
        <v>0.76153810684554146</v>
      </c>
      <c r="AX915" s="577">
        <f t="shared" ref="AX915" si="3517">IF(AX914&gt;0,AX916/AX914*g_troz,0)</f>
        <v>0.7558241206423042</v>
      </c>
      <c r="AY915" s="577">
        <f t="shared" ref="AY915" si="3518">IF(AY914&gt;0,AY916/AY914*g_troz,0)</f>
        <v>0.7490333725328554</v>
      </c>
      <c r="AZ915" s="577">
        <f t="shared" ref="AZ915" si="3519">IF(AZ914&gt;0,AZ916/AZ914*g_troz,0)</f>
        <v>0.74177537281641504</v>
      </c>
      <c r="BA915" s="577">
        <f t="shared" ref="BA915" si="3520">IF(BA914&gt;0,BA916/BA914*g_troz,0)</f>
        <v>0.73400017792306438</v>
      </c>
      <c r="BB915" s="577">
        <f t="shared" ref="BB915" si="3521">IF(BB914&gt;0,BB916/BB914*g_troz,0)</f>
        <v>0.72565046348863738</v>
      </c>
      <c r="BC915" s="577">
        <f t="shared" ref="BC915" si="3522">IF(BC914&gt;0,BC916/BC914*g_troz,0)</f>
        <v>0.71682699321904431</v>
      </c>
      <c r="BD915" s="577">
        <f t="shared" ref="BD915" si="3523">IF(BD914&gt;0,BD916/BD914*g_troz,0)</f>
        <v>0.70731310495125022</v>
      </c>
      <c r="BE915" s="577">
        <f t="shared" ref="BE915" si="3524">IF(BE914&gt;0,BE916/BE914*g_troz,0)</f>
        <v>0.69702446352553948</v>
      </c>
      <c r="BF915" s="577">
        <f t="shared" ref="BF915" si="3525">IF(BF914&gt;0,BF916/BF914*g_troz,0)</f>
        <v>0.68586241529260406</v>
      </c>
      <c r="BG915" s="577">
        <f t="shared" ref="BG915" si="3526">IF(BG914&gt;0,BG916/BG914*g_troz,0)</f>
        <v>0.67511393076450255</v>
      </c>
      <c r="BH915" s="577">
        <f t="shared" ref="BH915" si="3527">IF(BH914&gt;0,BH916/BH914*g_troz,0)</f>
        <v>0.66348818958779876</v>
      </c>
      <c r="BI915" s="577">
        <f t="shared" ref="BI915" si="3528">IF(BI914&gt;0,BI916/BI914*g_troz,0)</f>
        <v>0.65087322426086536</v>
      </c>
      <c r="BJ915" s="577">
        <f t="shared" ref="BJ915" si="3529">IF(BJ914&gt;0,BJ916/BJ914*g_troz,0)</f>
        <v>0.6371371661641132</v>
      </c>
      <c r="BK915" s="577">
        <f t="shared" ref="BK915" si="3530">IF(BK914&gt;0,BK916/BK914*g_troz,0)</f>
        <v>0.62657173237342845</v>
      </c>
      <c r="BL915" s="577">
        <f t="shared" ref="BL915" si="3531">IF(BL914&gt;0,BL916/BL914*g_troz,0)</f>
        <v>0.61529141340490223</v>
      </c>
      <c r="BM915" s="577">
        <f t="shared" ref="BM915" si="3532">IF(BM914&gt;0,BM916/BM914*g_troz,0)</f>
        <v>0.60322111209092422</v>
      </c>
      <c r="BN915" s="577">
        <f t="shared" ref="BN915" si="3533">IF(BN914&gt;0,BN916/BN914*g_troz,0)</f>
        <v>0.59027483119036861</v>
      </c>
      <c r="BO915" s="577">
        <f t="shared" ref="BO915" si="3534">IF(BO914&gt;0,BO916/BO914*g_troz,0)</f>
        <v>0.57518781722709633</v>
      </c>
      <c r="BP915" s="577">
        <f t="shared" ref="BP915" si="3535">IF(BP914&gt;0,BP916/BP914*g_troz,0)</f>
        <v>0.55881713997369342</v>
      </c>
      <c r="BQ915" s="577">
        <f t="shared" ref="BQ915" si="3536">IF(BQ914&gt;0,BQ916/BQ914*g_troz,0)</f>
        <v>0.54099169136733338</v>
      </c>
      <c r="BR915" s="577">
        <f t="shared" ref="BR915" si="3537">IF(BR914&gt;0,BR916/BR914*g_troz,0)</f>
        <v>0.52150853844352685</v>
      </c>
      <c r="BS915" s="577">
        <f t="shared" ref="BS915" si="3538">IF(BS914&gt;0,BS916/BS914*g_troz,0)</f>
        <v>0.49952794873582707</v>
      </c>
      <c r="BT915" s="577">
        <f t="shared" ref="BT915" si="3539">IF(BT914&gt;0,BT916/BT914*g_troz,0)</f>
        <v>0.47522738921915825</v>
      </c>
      <c r="BU915" s="577">
        <f t="shared" ref="BU915" si="3540">IF(BU914&gt;0,BU916/BU914*g_troz,0)</f>
        <v>0.44821910027039258</v>
      </c>
      <c r="BV915" s="577">
        <f t="shared" ref="BV915" si="3541">IF(BV914&gt;0,BV916/BV914*g_troz,0)</f>
        <v>0.41802381033814878</v>
      </c>
      <c r="BW915" s="577">
        <f t="shared" ref="BW915" si="3542">IF(BW914&gt;0,BW916/BW914*g_troz,0)</f>
        <v>0.37980105120608437</v>
      </c>
      <c r="BX915" s="577">
        <f t="shared" ref="BX915" si="3543">IF(BX914&gt;0,BX916/BX914*g_troz,0)</f>
        <v>0.33577791741798502</v>
      </c>
      <c r="BY915" s="577">
        <f t="shared" ref="BY915" si="3544">IF(BY914&gt;0,BY916/BY914*g_troz,0)</f>
        <v>0.28452567610848845</v>
      </c>
      <c r="BZ915" s="577">
        <f t="shared" ref="BZ915" si="3545">IF(BZ914&gt;0,BZ916/BZ914*g_troz,0)</f>
        <v>0.22410439290522327</v>
      </c>
      <c r="CA915" s="577">
        <f t="shared" ref="CA915" si="3546">IF(CA914&gt;0,CA916/CA914*g_troz,0)</f>
        <v>0.15929450911781662</v>
      </c>
      <c r="CB915" s="577">
        <f t="shared" ref="CB915" si="3547">IF(CB914&gt;0,CB916/CB914*g_troz,0)</f>
        <v>8.1966638758332877E-2</v>
      </c>
      <c r="CC915" s="577">
        <f t="shared" ref="CC915" si="3548">IF(CC914&gt;0,CC916/CC914*g_troz,0)</f>
        <v>-1.1893674310706556E-2</v>
      </c>
      <c r="CD915" s="577">
        <f t="shared" ref="CD915" si="3549">IF(CD914&gt;0,CD916/CD914*g_troz,0)</f>
        <v>-0.12822290132660411</v>
      </c>
      <c r="CE915" s="577">
        <f t="shared" ref="CE915" si="3550">IF(CE914&gt;0,CE916/CE914*g_troz,0)</f>
        <v>-0.24427730663121838</v>
      </c>
      <c r="CF915" s="577">
        <f t="shared" ref="CF915" si="3551">IF(CF914&gt;0,CF916/CF914*g_troz,0)</f>
        <v>-0.38804012883212147</v>
      </c>
      <c r="CG915" s="577">
        <f t="shared" ref="CG915" si="3552">IF(CG914&gt;0,CG916/CG914*g_troz,0)</f>
        <v>-0.57077978605149338</v>
      </c>
      <c r="CH915" s="577">
        <f t="shared" ref="CH915" si="3553">IF(CH914&gt;0,CH916/CH914*g_troz,0)</f>
        <v>-0.81083304286880797</v>
      </c>
      <c r="CI915" s="577">
        <f t="shared" ref="CI915" si="3554">IF(CI914&gt;0,CI916/CI914*g_troz,0)</f>
        <v>-1.0577161601134946</v>
      </c>
      <c r="CJ915" s="577">
        <f t="shared" ref="CJ915" si="3555">IF(CJ914&gt;0,CJ916/CJ914*g_troz,0)</f>
        <v>-1.3845904536502656</v>
      </c>
      <c r="CK915" s="577">
        <f t="shared" ref="CK915" si="3556">IF(CK914&gt;0,CK916/CK914*g_troz,0)</f>
        <v>-1.8378477116584389</v>
      </c>
      <c r="CL915" s="577">
        <f t="shared" ref="CL915" si="3557">IF(CL914&gt;0,CL916/CL914*g_troz,0)</f>
        <v>-2.5083508176329636</v>
      </c>
      <c r="CM915" s="577">
        <f t="shared" ref="CM915" si="3558">IF(CM914&gt;0,CM916/CM914*g_troz,0)</f>
        <v>-4.1248317490596813</v>
      </c>
      <c r="CN915" s="577">
        <f t="shared" ref="CN915" si="3559">IF(CN914&gt;0,CN916/CN914*g_troz,0)</f>
        <v>-8.5633366478605026</v>
      </c>
      <c r="CO915" s="577">
        <f t="shared" ref="CO915" si="3560">IF(CO914&gt;0,CO916/CO914*g_troz,0)</f>
        <v>-73.962718319113733</v>
      </c>
      <c r="CP915" s="577">
        <f t="shared" ref="CP915" si="3561">IF(CP914&gt;0,CP916/CP914*g_troz,0)</f>
        <v>0</v>
      </c>
      <c r="CQ915" s="577">
        <f>IF(CQ914&gt;0,CQ916/CQ914*g_troz,0)</f>
        <v>0</v>
      </c>
      <c r="CR915" s="577">
        <f t="shared" ref="CR915" si="3562">IF(CR914&gt;0,CR916/CR914*g_troz,0)</f>
        <v>0</v>
      </c>
      <c r="CS915" s="577">
        <f t="shared" ref="CS915" si="3563">IF(CS914&gt;0,CS916/CS914*g_troz,0)</f>
        <v>0</v>
      </c>
      <c r="CT915" s="577">
        <f t="shared" ref="CT915" si="3564">IF(CT914&gt;0,CT916/CT914*g_troz,0)</f>
        <v>0</v>
      </c>
      <c r="CU915" s="577">
        <f t="shared" ref="CU915" si="3565">IF(CU914&gt;0,CU916/CU914*g_troz,0)</f>
        <v>0</v>
      </c>
      <c r="CV915" s="577">
        <f t="shared" ref="CV915" si="3566">IF(CV914&gt;0,CV916/CV914*g_troz,0)</f>
        <v>0</v>
      </c>
      <c r="CW915" s="577">
        <f t="shared" ref="CW915" si="3567">IF(CW914&gt;0,CW916/CW914*g_troz,0)</f>
        <v>0</v>
      </c>
      <c r="CX915" s="577">
        <f t="shared" ref="CX915" si="3568">IF(CX914&gt;0,CX916/CX914*g_troz,0)</f>
        <v>0</v>
      </c>
      <c r="CY915" s="577">
        <f t="shared" ref="CY915" si="3569">IF(CY914&gt;0,CY916/CY914*g_troz,0)</f>
        <v>0</v>
      </c>
      <c r="CZ915" s="577">
        <f t="shared" ref="CZ915" si="3570">IF(CZ914&gt;0,CZ916/CZ914*g_troz,0)</f>
        <v>0</v>
      </c>
      <c r="DA915" s="577">
        <f t="shared" ref="DA915" si="3571">IF(DA914&gt;0,DA916/DA914*g_troz,0)</f>
        <v>0</v>
      </c>
      <c r="DB915" s="577">
        <f t="shared" ref="DB915" si="3572">IF(DB914&gt;0,DB916/DB914*g_troz,0)</f>
        <v>0</v>
      </c>
      <c r="DC915" s="577">
        <f t="shared" ref="DC915" si="3573">IF(DC914&gt;0,DC916/DC914*g_troz,0)</f>
        <v>0</v>
      </c>
      <c r="DD915" s="577">
        <f t="shared" ref="DD915" si="3574">IF(DD914&gt;0,DD916/DD914*g_troz,0)</f>
        <v>0</v>
      </c>
      <c r="DE915" s="577">
        <f t="shared" ref="DE915" si="3575">IF(DE914&gt;0,DE916/DE914*g_troz,0)</f>
        <v>0</v>
      </c>
      <c r="DF915" s="577">
        <f t="shared" ref="DF915" si="3576">IF(DF914&gt;0,DF916/DF914*g_troz,0)</f>
        <v>0</v>
      </c>
      <c r="DG915" s="577">
        <f t="shared" ref="DG915" si="3577">IF(DG914&gt;0,DG916/DG914*g_troz,0)</f>
        <v>0</v>
      </c>
      <c r="DH915" s="577">
        <f t="shared" ref="DH915" si="3578">IF(DH914&gt;0,DH916/DH914*g_troz,0)</f>
        <v>0</v>
      </c>
      <c r="DI915" s="577">
        <f t="shared" ref="DI915" si="3579">IF(DI914&gt;0,DI916/DI914*g_troz,0)</f>
        <v>0</v>
      </c>
      <c r="DJ915" s="577">
        <f t="shared" ref="DJ915" si="3580">IF(DJ914&gt;0,DJ916/DJ914*g_troz,0)</f>
        <v>0</v>
      </c>
    </row>
    <row r="916" spans="1:114" x14ac:dyDescent="0.35">
      <c r="A916" s="5" t="s">
        <v>231</v>
      </c>
      <c r="B916" s="69" t="s">
        <v>228</v>
      </c>
      <c r="C916" s="575">
        <f t="shared" ref="C916:E916" si="3581">D916</f>
        <v>7716</v>
      </c>
      <c r="D916" s="575">
        <f t="shared" si="3581"/>
        <v>7716</v>
      </c>
      <c r="E916" s="575">
        <f t="shared" si="3581"/>
        <v>7716</v>
      </c>
      <c r="F916" s="576">
        <v>7716</v>
      </c>
      <c r="G916" s="575">
        <f t="shared" ref="G916:I916" si="3582">H916</f>
        <v>8354</v>
      </c>
      <c r="H916" s="575">
        <f t="shared" si="3582"/>
        <v>8354</v>
      </c>
      <c r="I916" s="575">
        <f t="shared" si="3582"/>
        <v>8354</v>
      </c>
      <c r="J916" s="576">
        <v>8354</v>
      </c>
      <c r="K916" s="575">
        <f t="shared" ref="K916:M916" si="3583">L916</f>
        <v>8354</v>
      </c>
      <c r="L916" s="575">
        <f t="shared" si="3583"/>
        <v>8354</v>
      </c>
      <c r="M916" s="575">
        <f t="shared" si="3583"/>
        <v>8354</v>
      </c>
      <c r="N916" s="576">
        <v>8354</v>
      </c>
      <c r="O916" s="575">
        <f t="shared" ref="O916:Q916" si="3584">P916</f>
        <v>8037</v>
      </c>
      <c r="P916" s="575">
        <f t="shared" si="3584"/>
        <v>8037</v>
      </c>
      <c r="Q916" s="575">
        <f t="shared" si="3584"/>
        <v>8037</v>
      </c>
      <c r="R916" s="576">
        <v>8037</v>
      </c>
      <c r="S916" s="575">
        <f t="shared" si="3487"/>
        <v>4660</v>
      </c>
      <c r="T916" s="575">
        <f t="shared" si="3487"/>
        <v>4660</v>
      </c>
      <c r="U916" s="575">
        <f t="shared" si="3487"/>
        <v>4660</v>
      </c>
      <c r="V916" s="576">
        <v>4660</v>
      </c>
      <c r="W916" s="575">
        <f t="shared" si="3488"/>
        <v>4660</v>
      </c>
      <c r="X916" s="575">
        <f t="shared" si="3488"/>
        <v>4660</v>
      </c>
      <c r="Y916" s="575">
        <f t="shared" si="3488"/>
        <v>4660</v>
      </c>
      <c r="Z916" s="576">
        <v>4660</v>
      </c>
      <c r="AA916" s="575">
        <f>Z916</f>
        <v>4660</v>
      </c>
      <c r="AB916" s="575">
        <f t="shared" ref="AB916:AP916" si="3585">AA916</f>
        <v>4660</v>
      </c>
      <c r="AC916" s="575">
        <f t="shared" si="3585"/>
        <v>4660</v>
      </c>
      <c r="AD916" s="575">
        <f t="shared" si="3585"/>
        <v>4660</v>
      </c>
      <c r="AE916" s="575">
        <f t="shared" si="3585"/>
        <v>4660</v>
      </c>
      <c r="AF916" s="575">
        <f t="shared" si="3585"/>
        <v>4660</v>
      </c>
      <c r="AG916" s="575">
        <f t="shared" si="3585"/>
        <v>4660</v>
      </c>
      <c r="AH916" s="575">
        <f t="shared" si="3585"/>
        <v>4660</v>
      </c>
      <c r="AI916" s="575">
        <f t="shared" si="3585"/>
        <v>4660</v>
      </c>
      <c r="AJ916" s="575">
        <f>AI916</f>
        <v>4660</v>
      </c>
      <c r="AK916" s="575">
        <f t="shared" si="3585"/>
        <v>4660</v>
      </c>
      <c r="AL916" s="575">
        <f t="shared" si="3585"/>
        <v>4660</v>
      </c>
      <c r="AM916" s="575">
        <f t="shared" si="3585"/>
        <v>4660</v>
      </c>
      <c r="AN916" s="575">
        <f t="shared" si="3585"/>
        <v>4660</v>
      </c>
      <c r="AO916" s="575">
        <f t="shared" si="3585"/>
        <v>4660</v>
      </c>
      <c r="AP916" s="575">
        <f t="shared" si="3585"/>
        <v>4660</v>
      </c>
      <c r="AQ916" s="575">
        <f>AP916-(AQ$993/1000/AQ$992)</f>
        <v>4559.728260869565</v>
      </c>
      <c r="AR916" s="575">
        <f t="shared" ref="AR916:DC916" si="3586">AQ916-(AR$993/1000/AR$992)</f>
        <v>4459.45652173913</v>
      </c>
      <c r="AS916" s="575">
        <f t="shared" si="3586"/>
        <v>4359.1847826086951</v>
      </c>
      <c r="AT916" s="575">
        <f t="shared" si="3586"/>
        <v>4258.9130434782601</v>
      </c>
      <c r="AU916" s="575">
        <f t="shared" si="3586"/>
        <v>4123.0434782608691</v>
      </c>
      <c r="AV916" s="575">
        <f t="shared" si="3586"/>
        <v>3987.1739130434776</v>
      </c>
      <c r="AW916" s="575">
        <f t="shared" si="3586"/>
        <v>3851.3043478260861</v>
      </c>
      <c r="AX916" s="575">
        <f t="shared" si="3586"/>
        <v>3715.4347826086946</v>
      </c>
      <c r="AY916" s="575">
        <f t="shared" si="3586"/>
        <v>3563.5326086956511</v>
      </c>
      <c r="AZ916" s="575">
        <f t="shared" si="3586"/>
        <v>3411.6304347826076</v>
      </c>
      <c r="BA916" s="575">
        <f t="shared" si="3586"/>
        <v>3259.7282608695641</v>
      </c>
      <c r="BB916" s="575">
        <f t="shared" si="3586"/>
        <v>3107.8260869565206</v>
      </c>
      <c r="BC916" s="575">
        <f t="shared" si="3586"/>
        <v>2958.6413043478251</v>
      </c>
      <c r="BD916" s="575">
        <f t="shared" si="3586"/>
        <v>2809.4565217391296</v>
      </c>
      <c r="BE916" s="575">
        <f t="shared" si="3586"/>
        <v>2660.2717391304341</v>
      </c>
      <c r="BF916" s="575">
        <f t="shared" si="3586"/>
        <v>2511.0869565217386</v>
      </c>
      <c r="BG916" s="575">
        <f t="shared" si="3586"/>
        <v>2378.4782608695646</v>
      </c>
      <c r="BH916" s="575">
        <f t="shared" si="3586"/>
        <v>2245.8695652173906</v>
      </c>
      <c r="BI916" s="575">
        <f t="shared" si="3586"/>
        <v>2113.2608695652166</v>
      </c>
      <c r="BJ916" s="575">
        <f t="shared" si="3586"/>
        <v>1980.6521739130426</v>
      </c>
      <c r="BK916" s="575">
        <f t="shared" si="3586"/>
        <v>1886.0869565217383</v>
      </c>
      <c r="BL916" s="575">
        <f t="shared" si="3586"/>
        <v>1791.5217391304341</v>
      </c>
      <c r="BM916" s="575">
        <f t="shared" si="3586"/>
        <v>1696.9565217391298</v>
      </c>
      <c r="BN916" s="575">
        <f t="shared" si="3586"/>
        <v>1602.3913043478256</v>
      </c>
      <c r="BO916" s="575">
        <f t="shared" si="3586"/>
        <v>1500.2173913043473</v>
      </c>
      <c r="BP916" s="575">
        <f t="shared" si="3586"/>
        <v>1398.0434782608691</v>
      </c>
      <c r="BQ916" s="575">
        <f t="shared" si="3586"/>
        <v>1295.8695652173908</v>
      </c>
      <c r="BR916" s="575">
        <f t="shared" si="3586"/>
        <v>1193.6956521739125</v>
      </c>
      <c r="BS916" s="575">
        <f t="shared" si="3586"/>
        <v>1088.8043478260865</v>
      </c>
      <c r="BT916" s="575">
        <f t="shared" si="3586"/>
        <v>983.91304347826042</v>
      </c>
      <c r="BU916" s="575">
        <f t="shared" si="3586"/>
        <v>879.0217391304343</v>
      </c>
      <c r="BV916" s="575">
        <f t="shared" si="3586"/>
        <v>774.13043478260818</v>
      </c>
      <c r="BW916" s="575">
        <f t="shared" si="3586"/>
        <v>657.01086956521692</v>
      </c>
      <c r="BX916" s="575">
        <f t="shared" si="3586"/>
        <v>539.89130434782567</v>
      </c>
      <c r="BY916" s="575">
        <f t="shared" si="3586"/>
        <v>422.77173913043436</v>
      </c>
      <c r="BZ916" s="575">
        <f t="shared" si="3586"/>
        <v>305.65217391304304</v>
      </c>
      <c r="CA916" s="575">
        <f t="shared" si="3586"/>
        <v>199.67391304347782</v>
      </c>
      <c r="CB916" s="575">
        <f t="shared" si="3586"/>
        <v>93.695652173912606</v>
      </c>
      <c r="CC916" s="575">
        <f t="shared" si="3586"/>
        <v>-12.282608695652613</v>
      </c>
      <c r="CD916" s="575">
        <f t="shared" si="3586"/>
        <v>-118.26086956521783</v>
      </c>
      <c r="CE916" s="575">
        <f t="shared" si="3586"/>
        <v>-203.58695652173958</v>
      </c>
      <c r="CF916" s="575">
        <f t="shared" si="3586"/>
        <v>-288.91304347826133</v>
      </c>
      <c r="CG916" s="575">
        <f t="shared" si="3586"/>
        <v>-374.23913043478308</v>
      </c>
      <c r="CH916" s="575">
        <f t="shared" si="3586"/>
        <v>-459.56521739130483</v>
      </c>
      <c r="CI916" s="575">
        <f t="shared" si="3586"/>
        <v>-526.14130434782658</v>
      </c>
      <c r="CJ916" s="575">
        <f t="shared" si="3586"/>
        <v>-592.71739130434833</v>
      </c>
      <c r="CK916" s="575">
        <f t="shared" si="3586"/>
        <v>-659.29347826087007</v>
      </c>
      <c r="CL916" s="575">
        <f t="shared" si="3586"/>
        <v>-725.86956521739182</v>
      </c>
      <c r="CM916" s="575">
        <f t="shared" si="3586"/>
        <v>-814.1847826086962</v>
      </c>
      <c r="CN916" s="575">
        <f t="shared" si="3586"/>
        <v>-902.50000000000057</v>
      </c>
      <c r="CO916" s="575">
        <f t="shared" si="3586"/>
        <v>-990.81521739130494</v>
      </c>
      <c r="CP916" s="575">
        <f t="shared" si="3586"/>
        <v>-1079.1304347826092</v>
      </c>
      <c r="CQ916" s="575">
        <f t="shared" si="3586"/>
        <v>-1203.5869565217397</v>
      </c>
      <c r="CR916" s="575">
        <f t="shared" si="3586"/>
        <v>-1328.0434782608702</v>
      </c>
      <c r="CS916" s="575">
        <f t="shared" si="3586"/>
        <v>-1452.5000000000007</v>
      </c>
      <c r="CT916" s="575">
        <f t="shared" si="3586"/>
        <v>-1576.9565217391312</v>
      </c>
      <c r="CU916" s="575">
        <f t="shared" si="3586"/>
        <v>-1682.1195652173919</v>
      </c>
      <c r="CV916" s="575">
        <f t="shared" si="3586"/>
        <v>-1787.2826086956527</v>
      </c>
      <c r="CW916" s="575">
        <f t="shared" si="3586"/>
        <v>-1892.4456521739135</v>
      </c>
      <c r="CX916" s="575">
        <f t="shared" si="3586"/>
        <v>-1997.6086956521742</v>
      </c>
      <c r="CY916" s="575">
        <f t="shared" si="3586"/>
        <v>-2046.2500000000002</v>
      </c>
      <c r="CZ916" s="575">
        <f t="shared" si="3586"/>
        <v>-2094.8913043478265</v>
      </c>
      <c r="DA916" s="575">
        <f t="shared" si="3586"/>
        <v>-2143.5326086956525</v>
      </c>
      <c r="DB916" s="575">
        <f t="shared" si="3586"/>
        <v>-2192.1739130434785</v>
      </c>
      <c r="DC916" s="575">
        <f t="shared" si="3586"/>
        <v>-2235.9239130434785</v>
      </c>
      <c r="DD916" s="575">
        <f t="shared" ref="DD916:DJ916" si="3587">DC916-(DD$993/1000/DD$992)</f>
        <v>-2279.6739130434785</v>
      </c>
      <c r="DE916" s="575">
        <f t="shared" si="3587"/>
        <v>-2323.4239130434785</v>
      </c>
      <c r="DF916" s="575">
        <f t="shared" si="3587"/>
        <v>-2367.1739130434785</v>
      </c>
      <c r="DG916" s="575">
        <f t="shared" si="3587"/>
        <v>-2406.576086956522</v>
      </c>
      <c r="DH916" s="575">
        <f t="shared" si="3587"/>
        <v>-2445.9782608695655</v>
      </c>
      <c r="DI916" s="575">
        <f t="shared" si="3587"/>
        <v>-2485.380434782609</v>
      </c>
      <c r="DJ916" s="575">
        <f t="shared" si="3587"/>
        <v>-2524.7826086956525</v>
      </c>
    </row>
    <row r="917" spans="1:114" x14ac:dyDescent="0.35">
      <c r="A917" s="5"/>
      <c r="B917" s="69"/>
      <c r="C917" s="69"/>
      <c r="D917" s="69"/>
      <c r="E917" s="69"/>
      <c r="F917" s="324"/>
      <c r="G917" s="69"/>
      <c r="H917" s="69"/>
      <c r="I917" s="69"/>
      <c r="J917" s="324"/>
      <c r="K917" s="69"/>
      <c r="L917" s="69"/>
      <c r="M917" s="69"/>
      <c r="N917" s="324"/>
      <c r="O917" s="69"/>
      <c r="P917" s="69"/>
      <c r="Q917" s="69"/>
      <c r="R917" s="324"/>
      <c r="S917" s="69"/>
      <c r="T917" s="69"/>
      <c r="U917" s="69"/>
      <c r="V917" s="324"/>
      <c r="W917" s="69"/>
      <c r="X917" s="69"/>
      <c r="Y917" s="69"/>
      <c r="Z917" s="324"/>
      <c r="AA917" s="110"/>
      <c r="AB917" s="110"/>
      <c r="AC917" s="110"/>
      <c r="AD917" s="110"/>
      <c r="AE917" s="110"/>
      <c r="AF917" s="110"/>
      <c r="AG917" s="110"/>
      <c r="AH917" s="110"/>
      <c r="AI917" s="110"/>
      <c r="AJ917" s="110"/>
      <c r="AK917" s="110"/>
      <c r="AL917" s="110"/>
      <c r="AM917" s="110"/>
      <c r="AN917" s="110"/>
      <c r="AO917" s="110"/>
      <c r="AP917" s="110"/>
      <c r="AQ917" s="110"/>
      <c r="AR917" s="110"/>
      <c r="AS917" s="110"/>
      <c r="AT917" s="110"/>
      <c r="AU917" s="110"/>
      <c r="AV917" s="110"/>
      <c r="AW917" s="110"/>
      <c r="AX917" s="110"/>
      <c r="AY917" s="110"/>
      <c r="AZ917" s="110"/>
      <c r="BA917" s="110"/>
      <c r="BB917" s="110"/>
      <c r="BC917" s="110"/>
      <c r="BD917" s="110"/>
      <c r="BE917" s="110"/>
      <c r="BF917" s="110"/>
      <c r="BG917" s="110"/>
      <c r="BH917" s="110"/>
      <c r="BI917" s="110"/>
      <c r="BJ917" s="110"/>
      <c r="BK917" s="110"/>
      <c r="BL917" s="110"/>
      <c r="BM917" s="110"/>
      <c r="BN917" s="110"/>
      <c r="BO917" s="110"/>
      <c r="BP917" s="110"/>
      <c r="BQ917" s="110"/>
      <c r="BR917" s="110"/>
      <c r="BS917" s="110"/>
      <c r="BT917" s="110"/>
      <c r="BU917" s="110"/>
      <c r="BV917" s="110"/>
      <c r="BW917" s="110"/>
      <c r="BX917" s="110"/>
      <c r="BY917" s="110"/>
      <c r="BZ917" s="110"/>
      <c r="CA917" s="110"/>
      <c r="CB917" s="110"/>
      <c r="CC917" s="110"/>
      <c r="CD917" s="110"/>
      <c r="CE917" s="110"/>
      <c r="CF917" s="110"/>
      <c r="CG917" s="110"/>
      <c r="CH917" s="110"/>
      <c r="CI917" s="110"/>
      <c r="CJ917" s="110"/>
      <c r="CK917" s="110"/>
      <c r="CL917" s="110"/>
      <c r="CM917" s="110"/>
      <c r="CN917" s="110"/>
      <c r="CO917" s="110"/>
      <c r="CP917" s="110"/>
      <c r="CQ917" s="110"/>
      <c r="CR917" s="110"/>
      <c r="CS917" s="110"/>
      <c r="CT917" s="110"/>
      <c r="CU917" s="110"/>
      <c r="CV917" s="110"/>
      <c r="CW917" s="110"/>
      <c r="CX917" s="110"/>
      <c r="CY917" s="110"/>
      <c r="CZ917" s="110"/>
      <c r="DA917" s="110"/>
      <c r="DB917" s="110"/>
      <c r="DC917" s="110"/>
      <c r="DD917" s="110"/>
      <c r="DE917" s="110"/>
      <c r="DF917" s="110"/>
      <c r="DG917" s="110"/>
      <c r="DH917" s="110"/>
      <c r="DI917" s="110"/>
      <c r="DJ917" s="110"/>
    </row>
    <row r="918" spans="1:114" x14ac:dyDescent="0.35">
      <c r="A918" s="5"/>
      <c r="B918" s="70" t="s">
        <v>244</v>
      </c>
      <c r="C918" s="69"/>
      <c r="D918" s="69"/>
      <c r="E918" s="69"/>
      <c r="F918" s="324"/>
      <c r="G918" s="69"/>
      <c r="H918" s="69"/>
      <c r="I918" s="69"/>
      <c r="J918" s="324"/>
      <c r="K918" s="69"/>
      <c r="L918" s="69"/>
      <c r="M918" s="69"/>
      <c r="N918" s="324"/>
      <c r="O918" s="69"/>
      <c r="P918" s="69"/>
      <c r="Q918" s="69"/>
      <c r="R918" s="324"/>
      <c r="S918" s="69"/>
      <c r="T918" s="69"/>
      <c r="U918" s="69"/>
      <c r="V918" s="324"/>
      <c r="W918" s="69"/>
      <c r="X918" s="69"/>
      <c r="Y918" s="69"/>
      <c r="Z918" s="324"/>
      <c r="AA918" s="110"/>
      <c r="AB918" s="110"/>
      <c r="AC918" s="110"/>
      <c r="AD918" s="110"/>
      <c r="AE918" s="110"/>
      <c r="AF918" s="110"/>
      <c r="AG918" s="110"/>
      <c r="AH918" s="110"/>
      <c r="AI918" s="110"/>
      <c r="AJ918" s="110"/>
      <c r="AK918" s="110"/>
      <c r="AL918" s="110"/>
      <c r="AM918" s="110"/>
      <c r="AN918" s="110"/>
      <c r="AO918" s="110"/>
      <c r="AP918" s="110"/>
      <c r="AQ918" s="110"/>
      <c r="AR918" s="110"/>
      <c r="AS918" s="110"/>
      <c r="AT918" s="110"/>
      <c r="AU918" s="110"/>
      <c r="AV918" s="110"/>
      <c r="AW918" s="110"/>
      <c r="AX918" s="110"/>
      <c r="AY918" s="110"/>
      <c r="AZ918" s="110"/>
      <c r="BA918" s="110"/>
      <c r="BB918" s="110"/>
      <c r="BC918" s="110"/>
      <c r="BD918" s="110"/>
      <c r="BE918" s="110"/>
      <c r="BF918" s="110"/>
      <c r="BG918" s="110"/>
      <c r="BH918" s="110"/>
      <c r="BI918" s="110"/>
      <c r="BJ918" s="110"/>
      <c r="BK918" s="110"/>
      <c r="BL918" s="110"/>
      <c r="BM918" s="110"/>
      <c r="BN918" s="110"/>
      <c r="BO918" s="110"/>
      <c r="BP918" s="110"/>
      <c r="BQ918" s="110"/>
      <c r="BR918" s="110"/>
      <c r="BS918" s="110"/>
      <c r="BT918" s="110"/>
      <c r="BU918" s="110"/>
      <c r="BV918" s="110"/>
      <c r="BW918" s="110"/>
      <c r="BX918" s="110"/>
      <c r="BY918" s="110"/>
      <c r="BZ918" s="110"/>
      <c r="CA918" s="110"/>
      <c r="CB918" s="110"/>
      <c r="CC918" s="110"/>
      <c r="CD918" s="110"/>
      <c r="CE918" s="110"/>
      <c r="CF918" s="110"/>
      <c r="CG918" s="110"/>
      <c r="CH918" s="110"/>
      <c r="CI918" s="110"/>
      <c r="CJ918" s="110"/>
      <c r="CK918" s="110"/>
      <c r="CL918" s="110"/>
      <c r="CM918" s="110"/>
      <c r="CN918" s="110"/>
      <c r="CO918" s="110"/>
      <c r="CP918" s="110"/>
      <c r="CQ918" s="110"/>
      <c r="CR918" s="110"/>
      <c r="CS918" s="110"/>
      <c r="CT918" s="110"/>
      <c r="CU918" s="110"/>
      <c r="CV918" s="110"/>
      <c r="CW918" s="110"/>
      <c r="CX918" s="110"/>
      <c r="CY918" s="110"/>
      <c r="CZ918" s="110"/>
      <c r="DA918" s="110"/>
      <c r="DB918" s="110"/>
      <c r="DC918" s="110"/>
      <c r="DD918" s="110"/>
      <c r="DE918" s="110"/>
      <c r="DF918" s="110"/>
      <c r="DG918" s="110"/>
      <c r="DH918" s="110"/>
      <c r="DI918" s="110"/>
      <c r="DJ918" s="110"/>
    </row>
    <row r="919" spans="1:114" x14ac:dyDescent="0.35">
      <c r="A919" s="5" t="s">
        <v>229</v>
      </c>
      <c r="B919" s="69" t="s">
        <v>243</v>
      </c>
      <c r="C919" s="515">
        <f t="shared" ref="C919:E919" si="3588">D919</f>
        <v>0</v>
      </c>
      <c r="D919" s="187">
        <f t="shared" si="3588"/>
        <v>0</v>
      </c>
      <c r="E919" s="187">
        <f t="shared" si="3588"/>
        <v>0</v>
      </c>
      <c r="F919" s="323"/>
      <c r="G919" s="187">
        <f t="shared" ref="G919:I919" si="3589">H919</f>
        <v>0</v>
      </c>
      <c r="H919" s="187">
        <f t="shared" si="3589"/>
        <v>0</v>
      </c>
      <c r="I919" s="187">
        <f t="shared" si="3589"/>
        <v>0</v>
      </c>
      <c r="J919" s="323"/>
      <c r="K919" s="187">
        <f t="shared" ref="K919:M919" si="3590">L919</f>
        <v>0</v>
      </c>
      <c r="L919" s="187">
        <f t="shared" si="3590"/>
        <v>0</v>
      </c>
      <c r="M919" s="187">
        <f t="shared" si="3590"/>
        <v>0</v>
      </c>
      <c r="N919" s="323"/>
      <c r="O919" s="187">
        <f t="shared" ref="O919:Q919" si="3591">P919</f>
        <v>0</v>
      </c>
      <c r="P919" s="187">
        <f t="shared" si="3591"/>
        <v>0</v>
      </c>
      <c r="Q919" s="187">
        <f t="shared" si="3591"/>
        <v>0</v>
      </c>
      <c r="R919" s="323"/>
      <c r="S919" s="575">
        <f t="shared" ref="S919:U921" si="3592">T919</f>
        <v>171900</v>
      </c>
      <c r="T919" s="575">
        <f t="shared" si="3592"/>
        <v>171900</v>
      </c>
      <c r="U919" s="575">
        <f t="shared" si="3592"/>
        <v>171900</v>
      </c>
      <c r="V919" s="576">
        <v>171900</v>
      </c>
      <c r="W919" s="575">
        <f t="shared" ref="W919:Y921" si="3593">X919</f>
        <v>171900</v>
      </c>
      <c r="X919" s="575">
        <f t="shared" si="3593"/>
        <v>171900</v>
      </c>
      <c r="Y919" s="575">
        <f t="shared" si="3593"/>
        <v>171900</v>
      </c>
      <c r="Z919" s="576">
        <v>171900</v>
      </c>
      <c r="AA919" s="575">
        <f>Z919-(AA$986/1000)</f>
        <v>171900</v>
      </c>
      <c r="AB919" s="575">
        <f t="shared" ref="AB919:AP919" si="3594">AA919-(AB$986/1000)</f>
        <v>171900</v>
      </c>
      <c r="AC919" s="575">
        <f t="shared" si="3594"/>
        <v>171900</v>
      </c>
      <c r="AD919" s="575">
        <f t="shared" si="3594"/>
        <v>171900</v>
      </c>
      <c r="AE919" s="575">
        <f t="shared" si="3594"/>
        <v>171900</v>
      </c>
      <c r="AF919" s="575">
        <f t="shared" si="3594"/>
        <v>171900</v>
      </c>
      <c r="AG919" s="575">
        <f t="shared" si="3594"/>
        <v>171900</v>
      </c>
      <c r="AH919" s="575">
        <f t="shared" si="3594"/>
        <v>171900</v>
      </c>
      <c r="AI919" s="575">
        <f t="shared" si="3594"/>
        <v>171900</v>
      </c>
      <c r="AJ919" s="575">
        <f t="shared" si="3594"/>
        <v>171900</v>
      </c>
      <c r="AK919" s="575">
        <f t="shared" si="3594"/>
        <v>171900</v>
      </c>
      <c r="AL919" s="575">
        <f t="shared" si="3594"/>
        <v>171900</v>
      </c>
      <c r="AM919" s="575">
        <f t="shared" si="3594"/>
        <v>171900</v>
      </c>
      <c r="AN919" s="575">
        <f t="shared" si="3594"/>
        <v>171900</v>
      </c>
      <c r="AO919" s="575">
        <f t="shared" si="3594"/>
        <v>171900</v>
      </c>
      <c r="AP919" s="575">
        <f t="shared" si="3594"/>
        <v>171900</v>
      </c>
      <c r="AQ919" s="575">
        <f>AP919-(AQ$986/1000)</f>
        <v>168651.25030027173</v>
      </c>
      <c r="AR919" s="575">
        <f t="shared" ref="AR919:DC919" si="3595">AQ919-(AR$986/1000)</f>
        <v>165402.50060054346</v>
      </c>
      <c r="AS919" s="575">
        <f t="shared" si="3595"/>
        <v>162153.75090081518</v>
      </c>
      <c r="AT919" s="575">
        <f t="shared" si="3595"/>
        <v>158905.00120108691</v>
      </c>
      <c r="AU919" s="575">
        <f t="shared" si="3595"/>
        <v>154502.90133695648</v>
      </c>
      <c r="AV919" s="575">
        <f t="shared" si="3595"/>
        <v>150100.80147282605</v>
      </c>
      <c r="AW919" s="575">
        <f t="shared" si="3595"/>
        <v>145698.70160869561</v>
      </c>
      <c r="AX919" s="575">
        <f t="shared" si="3595"/>
        <v>141296.60174456518</v>
      </c>
      <c r="AY919" s="575">
        <f t="shared" si="3595"/>
        <v>136375.05409646736</v>
      </c>
      <c r="AZ919" s="575">
        <f t="shared" si="3595"/>
        <v>131453.50644836953</v>
      </c>
      <c r="BA919" s="575">
        <f t="shared" si="3595"/>
        <v>126531.95880027171</v>
      </c>
      <c r="BB919" s="575">
        <f t="shared" si="3595"/>
        <v>121610.41115217388</v>
      </c>
      <c r="BC919" s="575">
        <f t="shared" si="3595"/>
        <v>116776.90550135866</v>
      </c>
      <c r="BD919" s="575">
        <f t="shared" si="3595"/>
        <v>111943.39985054344</v>
      </c>
      <c r="BE919" s="575">
        <f t="shared" si="3595"/>
        <v>107109.89419972822</v>
      </c>
      <c r="BF919" s="575">
        <f t="shared" si="3595"/>
        <v>102276.388548913</v>
      </c>
      <c r="BG919" s="575">
        <f t="shared" si="3595"/>
        <v>97979.939081521705</v>
      </c>
      <c r="BH919" s="575">
        <f t="shared" si="3595"/>
        <v>93683.489614130405</v>
      </c>
      <c r="BI919" s="575">
        <f t="shared" si="3595"/>
        <v>89387.040146739106</v>
      </c>
      <c r="BJ919" s="575">
        <f t="shared" si="3595"/>
        <v>85090.590679347806</v>
      </c>
      <c r="BK919" s="575">
        <f t="shared" si="3595"/>
        <v>82026.729173913031</v>
      </c>
      <c r="BL919" s="575">
        <f t="shared" si="3595"/>
        <v>78962.867668478255</v>
      </c>
      <c r="BM919" s="575">
        <f t="shared" si="3595"/>
        <v>75899.006163043479</v>
      </c>
      <c r="BN919" s="575">
        <f t="shared" si="3595"/>
        <v>72835.144657608704</v>
      </c>
      <c r="BO919" s="575">
        <f t="shared" si="3595"/>
        <v>69524.765559782623</v>
      </c>
      <c r="BP919" s="575">
        <f t="shared" si="3595"/>
        <v>66214.386461956543</v>
      </c>
      <c r="BQ919" s="575">
        <f t="shared" si="3595"/>
        <v>62904.007364130455</v>
      </c>
      <c r="BR919" s="575">
        <f t="shared" si="3595"/>
        <v>59593.628266304368</v>
      </c>
      <c r="BS919" s="575">
        <f t="shared" si="3595"/>
        <v>56195.207171195674</v>
      </c>
      <c r="BT919" s="575">
        <f t="shared" si="3595"/>
        <v>52796.786076086981</v>
      </c>
      <c r="BU919" s="575">
        <f t="shared" si="3595"/>
        <v>49398.364980978287</v>
      </c>
      <c r="BV919" s="575">
        <f t="shared" si="3595"/>
        <v>45999.943885869594</v>
      </c>
      <c r="BW919" s="575">
        <f t="shared" si="3595"/>
        <v>42205.33380298916</v>
      </c>
      <c r="BX919" s="575">
        <f t="shared" si="3595"/>
        <v>38410.723720108726</v>
      </c>
      <c r="BY919" s="575">
        <f t="shared" si="3595"/>
        <v>34616.113637228293</v>
      </c>
      <c r="BZ919" s="575">
        <f t="shared" si="3595"/>
        <v>30821.503554347859</v>
      </c>
      <c r="CA919" s="575">
        <f t="shared" si="3595"/>
        <v>27387.865660326119</v>
      </c>
      <c r="CB919" s="575">
        <f t="shared" si="3595"/>
        <v>23954.227766304379</v>
      </c>
      <c r="CC919" s="575">
        <f t="shared" si="3595"/>
        <v>20520.589872282639</v>
      </c>
      <c r="CD919" s="575">
        <f t="shared" si="3595"/>
        <v>17086.951978260899</v>
      </c>
      <c r="CE919" s="575">
        <f t="shared" si="3595"/>
        <v>14322.433263586985</v>
      </c>
      <c r="CF919" s="575">
        <f t="shared" si="3595"/>
        <v>11557.914548913071</v>
      </c>
      <c r="CG919" s="575">
        <f t="shared" si="3595"/>
        <v>8793.3958342391579</v>
      </c>
      <c r="CH919" s="575">
        <f t="shared" si="3595"/>
        <v>6028.8771195652444</v>
      </c>
      <c r="CI919" s="575">
        <f t="shared" si="3595"/>
        <v>3871.8481861413311</v>
      </c>
      <c r="CJ919" s="575">
        <f t="shared" si="3595"/>
        <v>1714.8192527174178</v>
      </c>
      <c r="CK919" s="575">
        <f t="shared" si="3595"/>
        <v>-442.20968070649542</v>
      </c>
      <c r="CL919" s="575">
        <f t="shared" si="3595"/>
        <v>-2599.2386141304087</v>
      </c>
      <c r="CM919" s="575">
        <f t="shared" si="3595"/>
        <v>-5460.6035258151915</v>
      </c>
      <c r="CN919" s="575">
        <f t="shared" si="3595"/>
        <v>-8321.9684374999742</v>
      </c>
      <c r="CO919" s="575">
        <f t="shared" si="3595"/>
        <v>-11183.333349184757</v>
      </c>
      <c r="CP919" s="575">
        <f t="shared" si="3595"/>
        <v>-14044.69826086954</v>
      </c>
      <c r="CQ919" s="575">
        <f t="shared" si="3595"/>
        <v>-18077.021736413019</v>
      </c>
      <c r="CR919" s="575">
        <f t="shared" si="3595"/>
        <v>-22109.345211956497</v>
      </c>
      <c r="CS919" s="575">
        <f t="shared" si="3595"/>
        <v>-26141.668687499976</v>
      </c>
      <c r="CT919" s="575">
        <f t="shared" si="3595"/>
        <v>-30173.992163043455</v>
      </c>
      <c r="CU919" s="575">
        <f t="shared" si="3595"/>
        <v>-33581.217457880412</v>
      </c>
      <c r="CV919" s="575">
        <f t="shared" si="3595"/>
        <v>-36988.442752717368</v>
      </c>
      <c r="CW919" s="575">
        <f t="shared" si="3595"/>
        <v>-40395.668047554325</v>
      </c>
      <c r="CX919" s="575">
        <f t="shared" si="3595"/>
        <v>-43802.893342391282</v>
      </c>
      <c r="CY919" s="575">
        <f t="shared" si="3595"/>
        <v>-45378.84509374998</v>
      </c>
      <c r="CZ919" s="575">
        <f t="shared" si="3595"/>
        <v>-46954.796845108678</v>
      </c>
      <c r="DA919" s="575">
        <f t="shared" si="3595"/>
        <v>-48530.748596467376</v>
      </c>
      <c r="DB919" s="575">
        <f t="shared" si="3595"/>
        <v>-50106.700347826074</v>
      </c>
      <c r="DC919" s="575">
        <f t="shared" si="3595"/>
        <v>-51524.176504076073</v>
      </c>
      <c r="DD919" s="575">
        <f t="shared" ref="DD919:DJ919" si="3596">DC919-(DD$986/1000)</f>
        <v>-52941.652660326072</v>
      </c>
      <c r="DE919" s="575">
        <f t="shared" si="3596"/>
        <v>-54359.128816576071</v>
      </c>
      <c r="DF919" s="575">
        <f t="shared" si="3596"/>
        <v>-55776.60497282607</v>
      </c>
      <c r="DG919" s="575">
        <f t="shared" si="3596"/>
        <v>-57053.213933423896</v>
      </c>
      <c r="DH919" s="575">
        <f t="shared" si="3596"/>
        <v>-58329.822894021723</v>
      </c>
      <c r="DI919" s="575">
        <f t="shared" si="3596"/>
        <v>-59606.43185461955</v>
      </c>
      <c r="DJ919" s="575">
        <f t="shared" si="3596"/>
        <v>-60883.040815217377</v>
      </c>
    </row>
    <row r="920" spans="1:114" x14ac:dyDescent="0.35">
      <c r="A920" s="5" t="s">
        <v>230</v>
      </c>
      <c r="B920" s="69" t="s">
        <v>227</v>
      </c>
      <c r="C920" s="295">
        <f t="shared" ref="C920:E920" si="3597">D920</f>
        <v>0</v>
      </c>
      <c r="D920" s="295">
        <f t="shared" si="3597"/>
        <v>0</v>
      </c>
      <c r="E920" s="295">
        <f t="shared" si="3597"/>
        <v>0</v>
      </c>
      <c r="F920" s="324"/>
      <c r="G920" s="295">
        <f t="shared" ref="G920:I920" si="3598">H920</f>
        <v>0</v>
      </c>
      <c r="H920" s="295">
        <f t="shared" si="3598"/>
        <v>0</v>
      </c>
      <c r="I920" s="295">
        <f t="shared" si="3598"/>
        <v>0</v>
      </c>
      <c r="J920" s="324"/>
      <c r="K920" s="295">
        <f t="shared" ref="K920:M920" si="3599">L920</f>
        <v>0</v>
      </c>
      <c r="L920" s="295">
        <f t="shared" si="3599"/>
        <v>0</v>
      </c>
      <c r="M920" s="295">
        <f t="shared" si="3599"/>
        <v>0</v>
      </c>
      <c r="N920" s="324"/>
      <c r="O920" s="295">
        <f t="shared" ref="O920:Q920" si="3600">P920</f>
        <v>0</v>
      </c>
      <c r="P920" s="295">
        <f t="shared" si="3600"/>
        <v>0</v>
      </c>
      <c r="Q920" s="295">
        <f t="shared" si="3600"/>
        <v>0</v>
      </c>
      <c r="R920" s="324"/>
      <c r="S920" s="577">
        <f t="shared" si="3592"/>
        <v>1</v>
      </c>
      <c r="T920" s="577">
        <f t="shared" si="3592"/>
        <v>1</v>
      </c>
      <c r="U920" s="577">
        <f t="shared" si="3592"/>
        <v>1</v>
      </c>
      <c r="V920" s="578">
        <v>1</v>
      </c>
      <c r="W920" s="577">
        <f t="shared" si="3593"/>
        <v>1</v>
      </c>
      <c r="X920" s="577">
        <f t="shared" si="3593"/>
        <v>1</v>
      </c>
      <c r="Y920" s="577">
        <f t="shared" si="3593"/>
        <v>1</v>
      </c>
      <c r="Z920" s="578">
        <v>1</v>
      </c>
      <c r="AA920" s="577">
        <f t="shared" ref="AA920" si="3601">IF(AA919&gt;0,AA921/AA919*g_troz,0)</f>
        <v>0.96078802680628272</v>
      </c>
      <c r="AB920" s="577">
        <f t="shared" ref="AB920" si="3602">IF(AB919&gt;0,AB921/AB919*g_troz,0)</f>
        <v>0.96078802680628272</v>
      </c>
      <c r="AC920" s="577">
        <f t="shared" ref="AC920" si="3603">IF(AC919&gt;0,AC921/AC919*g_troz,0)</f>
        <v>0.96078802680628272</v>
      </c>
      <c r="AD920" s="577">
        <f t="shared" ref="AD920" si="3604">IF(AD919&gt;0,AD921/AD919*g_troz,0)</f>
        <v>0.96078802680628272</v>
      </c>
      <c r="AE920" s="577">
        <f t="shared" ref="AE920" si="3605">IF(AE919&gt;0,AE921/AE919*g_troz,0)</f>
        <v>0.96078802680628272</v>
      </c>
      <c r="AF920" s="577">
        <f t="shared" ref="AF920" si="3606">IF(AF919&gt;0,AF921/AF919*g_troz,0)</f>
        <v>0.96078802680628272</v>
      </c>
      <c r="AG920" s="577">
        <f t="shared" ref="AG920" si="3607">IF(AG919&gt;0,AG921/AG919*g_troz,0)</f>
        <v>0.96078802680628272</v>
      </c>
      <c r="AH920" s="577">
        <f t="shared" ref="AH920" si="3608">IF(AH919&gt;0,AH921/AH919*g_troz,0)</f>
        <v>0.96078802680628272</v>
      </c>
      <c r="AI920" s="577">
        <f t="shared" ref="AI920" si="3609">IF(AI919&gt;0,AI921/AI919*g_troz,0)</f>
        <v>0.96078802680628272</v>
      </c>
      <c r="AJ920" s="577">
        <f t="shared" ref="AJ920" si="3610">IF(AJ919&gt;0,AJ921/AJ919*g_troz,0)</f>
        <v>0.96078802680628272</v>
      </c>
      <c r="AK920" s="577">
        <f t="shared" ref="AK920" si="3611">IF(AK919&gt;0,AK921/AK919*g_troz,0)</f>
        <v>0.96078802680628272</v>
      </c>
      <c r="AL920" s="577">
        <f t="shared" ref="AL920" si="3612">IF(AL919&gt;0,AL921/AL919*g_troz,0)</f>
        <v>0.96078802680628272</v>
      </c>
      <c r="AM920" s="577">
        <f t="shared" ref="AM920" si="3613">IF(AM919&gt;0,AM921/AM919*g_troz,0)</f>
        <v>0.96078802680628272</v>
      </c>
      <c r="AN920" s="577">
        <f t="shared" ref="AN920" si="3614">IF(AN919&gt;0,AN921/AN919*g_troz,0)</f>
        <v>0.96078802680628272</v>
      </c>
      <c r="AO920" s="577">
        <f t="shared" ref="AO920" si="3615">IF(AO919&gt;0,AO921/AO919*g_troz,0)</f>
        <v>0.96078802680628272</v>
      </c>
      <c r="AP920" s="577">
        <f t="shared" ref="AP920:AQ920" si="3616">IF(AP919&gt;0,AP921/AP919*g_troz,0)</f>
        <v>0.96078802680628272</v>
      </c>
      <c r="AQ920" s="577">
        <f t="shared" si="3616"/>
        <v>0.96080320666321073</v>
      </c>
      <c r="AR920" s="577">
        <f t="shared" ref="AR920" si="3617">IF(AR919&gt;0,AR921/AR919*g_troz,0)</f>
        <v>0.96081898282981315</v>
      </c>
      <c r="AS920" s="577">
        <f t="shared" ref="AS920" si="3618">IF(AS919&gt;0,AS921/AS919*g_troz,0)</f>
        <v>0.96083539114727523</v>
      </c>
      <c r="AT920" s="577">
        <f t="shared" ref="AT920" si="3619">IF(AT919&gt;0,AT921/AT919*g_troz,0)</f>
        <v>0.9608524703878174</v>
      </c>
      <c r="AU920" s="577">
        <f t="shared" ref="AU920" si="3620">IF(AU919&gt;0,AU921/AU919*g_troz,0)</f>
        <v>0.96087675899175895</v>
      </c>
      <c r="AV920" s="577">
        <f t="shared" ref="AV920" si="3621">IF(AV919&gt;0,AV921/AV919*g_troz,0)</f>
        <v>0.96090247224978709</v>
      </c>
      <c r="AW920" s="577">
        <f t="shared" ref="AW920" si="3622">IF(AW919&gt;0,AW921/AW919*g_troz,0)</f>
        <v>0.96092973929420356</v>
      </c>
      <c r="AX920" s="577">
        <f t="shared" ref="AX920" si="3623">IF(AX919&gt;0,AX921/AX919*g_troz,0)</f>
        <v>0.96095870534979277</v>
      </c>
      <c r="AY920" s="577">
        <f t="shared" ref="AY920" si="3624">IF(AY919&gt;0,AY921/AY919*g_troz,0)</f>
        <v>0.96099330342266431</v>
      </c>
      <c r="AZ920" s="577">
        <f t="shared" ref="AZ920" si="3625">IF(AZ919&gt;0,AZ921/AZ919*g_troz,0)</f>
        <v>0.96103049216152525</v>
      </c>
      <c r="BA920" s="577">
        <f t="shared" ref="BA920" si="3626">IF(BA919&gt;0,BA921/BA919*g_troz,0)</f>
        <v>0.96107057386358707</v>
      </c>
      <c r="BB920" s="577">
        <f t="shared" ref="BB920" si="3627">IF(BB919&gt;0,BB921/BB919*g_troz,0)</f>
        <v>0.9611138997616786</v>
      </c>
      <c r="BC920" s="577">
        <f t="shared" ref="BC920" si="3628">IF(BC919&gt;0,BC921/BC919*g_troz,0)</f>
        <v>0.96116000511760846</v>
      </c>
      <c r="BD920" s="577">
        <f t="shared" ref="BD920" si="3629">IF(BD919&gt;0,BD921/BD919*g_troz,0)</f>
        <v>0.96121009195880169</v>
      </c>
      <c r="BE920" s="577">
        <f t="shared" ref="BE920" si="3630">IF(BE919&gt;0,BE921/BE919*g_troz,0)</f>
        <v>0.9612646992979702</v>
      </c>
      <c r="BF920" s="577">
        <f t="shared" ref="BF920" si="3631">IF(BF919&gt;0,BF921/BF919*g_troz,0)</f>
        <v>0.96132446804117744</v>
      </c>
      <c r="BG920" s="577">
        <f t="shared" ref="BG920" si="3632">IF(BG919&gt;0,BG921/BG919*g_troz,0)</f>
        <v>0.96138254635867204</v>
      </c>
      <c r="BH920" s="577">
        <f t="shared" ref="BH920" si="3633">IF(BH919&gt;0,BH921/BH919*g_troz,0)</f>
        <v>0.96144595177397862</v>
      </c>
      <c r="BI920" s="577">
        <f t="shared" ref="BI920" si="3634">IF(BI919&gt;0,BI921/BI919*g_troz,0)</f>
        <v>0.96151545243894054</v>
      </c>
      <c r="BJ920" s="577">
        <f t="shared" ref="BJ920" si="3635">IF(BJ919&gt;0,BJ921/BJ919*g_troz,0)</f>
        <v>0.96159197164949206</v>
      </c>
      <c r="BK920" s="577">
        <f t="shared" ref="BK920" si="3636">IF(BK919&gt;0,BK921/BK919*g_troz,0)</f>
        <v>0.96165143495741279</v>
      </c>
      <c r="BL920" s="577">
        <f t="shared" ref="BL920" si="3637">IF(BL919&gt;0,BL921/BL919*g_troz,0)</f>
        <v>0.96171551277201273</v>
      </c>
      <c r="BM920" s="577">
        <f t="shared" ref="BM920" si="3638">IF(BM919&gt;0,BM921/BM919*g_troz,0)</f>
        <v>0.96178476392311407</v>
      </c>
      <c r="BN920" s="577">
        <f t="shared" ref="BN920" si="3639">IF(BN919&gt;0,BN921/BN919*g_troz,0)</f>
        <v>0.96185984127081503</v>
      </c>
      <c r="BO920" s="577">
        <f t="shared" ref="BO920" si="3640">IF(BO919&gt;0,BO921/BO919*g_troz,0)</f>
        <v>0.96194839647295904</v>
      </c>
      <c r="BP920" s="577">
        <f t="shared" ref="BP920" si="3641">IF(BP919&gt;0,BP921/BP919*g_troz,0)</f>
        <v>0.96204580628528247</v>
      </c>
      <c r="BQ920" s="577">
        <f t="shared" ref="BQ920" si="3642">IF(BQ919&gt;0,BQ921/BQ919*g_troz,0)</f>
        <v>0.96215346865289286</v>
      </c>
      <c r="BR920" s="577">
        <f t="shared" ref="BR920" si="3643">IF(BR919&gt;0,BR921/BR919*g_troz,0)</f>
        <v>0.96227309213989554</v>
      </c>
      <c r="BS920" s="577">
        <f t="shared" ref="BS920" si="3644">IF(BS919&gt;0,BS921/BS919*g_troz,0)</f>
        <v>0.96241055803188547</v>
      </c>
      <c r="BT920" s="577">
        <f t="shared" ref="BT920" si="3645">IF(BT919&gt;0,BT921/BT919*g_troz,0)</f>
        <v>0.96256572072028734</v>
      </c>
      <c r="BU920" s="577">
        <f t="shared" ref="BU920" si="3646">IF(BU919&gt;0,BU921/BU919*g_troz,0)</f>
        <v>0.96274223262353231</v>
      </c>
      <c r="BV920" s="577">
        <f t="shared" ref="BV920" si="3647">IF(BV919&gt;0,BV921/BV919*g_troz,0)</f>
        <v>0.96294482550535476</v>
      </c>
      <c r="BW920" s="577">
        <f t="shared" ref="BW920" si="3648">IF(BW919&gt;0,BW921/BW919*g_troz,0)</f>
        <v>0.96320958977915727</v>
      </c>
      <c r="BX920" s="577">
        <f t="shared" ref="BX920" si="3649">IF(BX919&gt;0,BX921/BX919*g_troz,0)</f>
        <v>0.9635266663806461</v>
      </c>
      <c r="BY920" s="577">
        <f t="shared" ref="BY920" si="3650">IF(BY919&gt;0,BY921/BY919*g_troz,0)</f>
        <v>0.96391325870430222</v>
      </c>
      <c r="BZ920" s="577">
        <f t="shared" ref="BZ920" si="3651">IF(BZ919&gt;0,BZ921/BZ919*g_troz,0)</f>
        <v>0.96439504217440708</v>
      </c>
      <c r="CA920" s="577">
        <f t="shared" ref="CA920" si="3652">IF(CA919&gt;0,CA921/CA919*g_troz,0)</f>
        <v>0.96494605201004124</v>
      </c>
      <c r="CB920" s="577">
        <f t="shared" ref="CB920" si="3653">IF(CB919&gt;0,CB921/CB919*g_troz,0)</f>
        <v>0.96565502713431439</v>
      </c>
      <c r="CC920" s="577">
        <f t="shared" ref="CC920" si="3654">IF(CC919&gt;0,CC921/CC919*g_troz,0)</f>
        <v>0.96660126287027281</v>
      </c>
      <c r="CD920" s="577">
        <f t="shared" ref="CD920" si="3655">IF(CD919&gt;0,CD921/CD919*g_troz,0)</f>
        <v>0.96792779239810234</v>
      </c>
      <c r="CE920" s="577">
        <f t="shared" ref="CE920" si="3656">IF(CE919&gt;0,CE921/CE919*g_troz,0)</f>
        <v>0.96945801635148077</v>
      </c>
      <c r="CF920" s="577">
        <f t="shared" ref="CF920" si="3657">IF(CF919&gt;0,CF921/CF919*g_troz,0)</f>
        <v>0.97172026384402854</v>
      </c>
      <c r="CG920" s="577">
        <f t="shared" ref="CG920" si="3658">IF(CG919&gt;0,CG921/CG919*g_troz,0)</f>
        <v>0.97540494827635826</v>
      </c>
      <c r="CH920" s="577">
        <f t="shared" ref="CH920" si="3659">IF(CH919&gt;0,CH921/CH919*g_troz,0)</f>
        <v>0.9824688288239265</v>
      </c>
      <c r="CI920" s="577">
        <f t="shared" ref="CI920" si="3660">IF(CI919&gt;0,CI921/CI919*g_troz,0)</f>
        <v>0.99498634282327036</v>
      </c>
      <c r="CJ920" s="577">
        <f t="shared" ref="CJ920" si="3661">IF(CJ919&gt;0,CJ921/CJ919*g_troz,0)</f>
        <v>1.0389948023882616</v>
      </c>
      <c r="CK920" s="577">
        <f t="shared" ref="CK920" si="3662">IF(CK919&gt;0,CK921/CK919*g_troz,0)</f>
        <v>0</v>
      </c>
      <c r="CL920" s="577">
        <f t="shared" ref="CL920" si="3663">IF(CL919&gt;0,CL921/CL919*g_troz,0)</f>
        <v>0</v>
      </c>
      <c r="CM920" s="577">
        <f t="shared" ref="CM920" si="3664">IF(CM919&gt;0,CM921/CM919*g_troz,0)</f>
        <v>0</v>
      </c>
      <c r="CN920" s="577">
        <f t="shared" ref="CN920" si="3665">IF(CN919&gt;0,CN921/CN919*g_troz,0)</f>
        <v>0</v>
      </c>
      <c r="CO920" s="577">
        <f t="shared" ref="CO920" si="3666">IF(CO919&gt;0,CO921/CO919*g_troz,0)</f>
        <v>0</v>
      </c>
      <c r="CP920" s="577">
        <f t="shared" ref="CP920" si="3667">IF(CP919&gt;0,CP921/CP919*g_troz,0)</f>
        <v>0</v>
      </c>
      <c r="CQ920" s="577">
        <f t="shared" ref="CQ920" si="3668">IF(CQ919&gt;0,CQ921/CQ919*g_troz,0)</f>
        <v>0</v>
      </c>
      <c r="CR920" s="577">
        <f t="shared" ref="CR920" si="3669">IF(CR919&gt;0,CR921/CR919*g_troz,0)</f>
        <v>0</v>
      </c>
      <c r="CS920" s="577">
        <f t="shared" ref="CS920" si="3670">IF(CS919&gt;0,CS921/CS919*g_troz,0)</f>
        <v>0</v>
      </c>
      <c r="CT920" s="577">
        <f t="shared" ref="CT920" si="3671">IF(CT919&gt;0,CT921/CT919*g_troz,0)</f>
        <v>0</v>
      </c>
      <c r="CU920" s="577">
        <f t="shared" ref="CU920" si="3672">IF(CU919&gt;0,CU921/CU919*g_troz,0)</f>
        <v>0</v>
      </c>
      <c r="CV920" s="577">
        <f t="shared" ref="CV920" si="3673">IF(CV919&gt;0,CV921/CV919*g_troz,0)</f>
        <v>0</v>
      </c>
      <c r="CW920" s="577">
        <f t="shared" ref="CW920" si="3674">IF(CW919&gt;0,CW921/CW919*g_troz,0)</f>
        <v>0</v>
      </c>
      <c r="CX920" s="577">
        <f t="shared" ref="CX920" si="3675">IF(CX919&gt;0,CX921/CX919*g_troz,0)</f>
        <v>0</v>
      </c>
      <c r="CY920" s="577">
        <f t="shared" ref="CY920" si="3676">IF(CY919&gt;0,CY921/CY919*g_troz,0)</f>
        <v>0</v>
      </c>
      <c r="CZ920" s="577">
        <f t="shared" ref="CZ920" si="3677">IF(CZ919&gt;0,CZ921/CZ919*g_troz,0)</f>
        <v>0</v>
      </c>
      <c r="DA920" s="577">
        <f t="shared" ref="DA920" si="3678">IF(DA919&gt;0,DA921/DA919*g_troz,0)</f>
        <v>0</v>
      </c>
      <c r="DB920" s="577">
        <f t="shared" ref="DB920" si="3679">IF(DB919&gt;0,DB921/DB919*g_troz,0)</f>
        <v>0</v>
      </c>
      <c r="DC920" s="577">
        <f t="shared" ref="DC920" si="3680">IF(DC919&gt;0,DC921/DC919*g_troz,0)</f>
        <v>0</v>
      </c>
      <c r="DD920" s="577">
        <f t="shared" ref="DD920" si="3681">IF(DD919&gt;0,DD921/DD919*g_troz,0)</f>
        <v>0</v>
      </c>
      <c r="DE920" s="577">
        <f t="shared" ref="DE920" si="3682">IF(DE919&gt;0,DE921/DE919*g_troz,0)</f>
        <v>0</v>
      </c>
      <c r="DF920" s="577">
        <f t="shared" ref="DF920" si="3683">IF(DF919&gt;0,DF921/DF919*g_troz,0)</f>
        <v>0</v>
      </c>
      <c r="DG920" s="577">
        <f t="shared" ref="DG920" si="3684">IF(DG919&gt;0,DG921/DG919*g_troz,0)</f>
        <v>0</v>
      </c>
      <c r="DH920" s="577">
        <f t="shared" ref="DH920" si="3685">IF(DH919&gt;0,DH921/DH919*g_troz,0)</f>
        <v>0</v>
      </c>
      <c r="DI920" s="577">
        <f t="shared" ref="DI920" si="3686">IF(DI919&gt;0,DI921/DI919*g_troz,0)</f>
        <v>0</v>
      </c>
      <c r="DJ920" s="577">
        <f t="shared" ref="DJ920" si="3687">IF(DJ919&gt;0,DJ921/DJ919*g_troz,0)</f>
        <v>0</v>
      </c>
    </row>
    <row r="921" spans="1:114" x14ac:dyDescent="0.35">
      <c r="A921" s="5" t="s">
        <v>231</v>
      </c>
      <c r="B921" s="69" t="s">
        <v>228</v>
      </c>
      <c r="C921" s="187">
        <f t="shared" ref="C921:E921" si="3688">D921</f>
        <v>0</v>
      </c>
      <c r="D921" s="187">
        <f t="shared" si="3688"/>
        <v>0</v>
      </c>
      <c r="E921" s="187">
        <f t="shared" si="3688"/>
        <v>0</v>
      </c>
      <c r="F921" s="323"/>
      <c r="G921" s="187">
        <f t="shared" ref="G921:I921" si="3689">H921</f>
        <v>0</v>
      </c>
      <c r="H921" s="187">
        <f t="shared" si="3689"/>
        <v>0</v>
      </c>
      <c r="I921" s="187">
        <f t="shared" si="3689"/>
        <v>0</v>
      </c>
      <c r="J921" s="323"/>
      <c r="K921" s="187">
        <f t="shared" ref="K921:M921" si="3690">L921</f>
        <v>0</v>
      </c>
      <c r="L921" s="187">
        <f t="shared" si="3690"/>
        <v>0</v>
      </c>
      <c r="M921" s="187">
        <f t="shared" si="3690"/>
        <v>0</v>
      </c>
      <c r="N921" s="323"/>
      <c r="O921" s="187">
        <f t="shared" ref="O921:Q921" si="3691">P921</f>
        <v>0</v>
      </c>
      <c r="P921" s="187">
        <f t="shared" si="3691"/>
        <v>0</v>
      </c>
      <c r="Q921" s="187">
        <f t="shared" si="3691"/>
        <v>0</v>
      </c>
      <c r="R921" s="323"/>
      <c r="S921" s="575">
        <f t="shared" si="3592"/>
        <v>5310</v>
      </c>
      <c r="T921" s="575">
        <f t="shared" si="3592"/>
        <v>5310</v>
      </c>
      <c r="U921" s="575">
        <f t="shared" si="3592"/>
        <v>5310</v>
      </c>
      <c r="V921" s="576">
        <v>5310</v>
      </c>
      <c r="W921" s="575">
        <f t="shared" si="3593"/>
        <v>5310</v>
      </c>
      <c r="X921" s="575">
        <f t="shared" si="3593"/>
        <v>5310</v>
      </c>
      <c r="Y921" s="575">
        <f t="shared" si="3593"/>
        <v>5310</v>
      </c>
      <c r="Z921" s="576">
        <v>5310</v>
      </c>
      <c r="AA921" s="575">
        <f>Z921</f>
        <v>5310</v>
      </c>
      <c r="AB921" s="575">
        <f t="shared" ref="AB921:AP921" si="3692">AA921</f>
        <v>5310</v>
      </c>
      <c r="AC921" s="575">
        <f t="shared" si="3692"/>
        <v>5310</v>
      </c>
      <c r="AD921" s="575">
        <f t="shared" si="3692"/>
        <v>5310</v>
      </c>
      <c r="AE921" s="575">
        <f t="shared" si="3692"/>
        <v>5310</v>
      </c>
      <c r="AF921" s="575">
        <f t="shared" si="3692"/>
        <v>5310</v>
      </c>
      <c r="AG921" s="575">
        <f t="shared" si="3692"/>
        <v>5310</v>
      </c>
      <c r="AH921" s="575">
        <f t="shared" si="3692"/>
        <v>5310</v>
      </c>
      <c r="AI921" s="575">
        <f t="shared" si="3692"/>
        <v>5310</v>
      </c>
      <c r="AJ921" s="575">
        <f t="shared" si="3692"/>
        <v>5310</v>
      </c>
      <c r="AK921" s="575">
        <f t="shared" si="3692"/>
        <v>5310</v>
      </c>
      <c r="AL921" s="575">
        <f t="shared" si="3692"/>
        <v>5310</v>
      </c>
      <c r="AM921" s="575">
        <f t="shared" si="3692"/>
        <v>5310</v>
      </c>
      <c r="AN921" s="575">
        <f t="shared" si="3692"/>
        <v>5310</v>
      </c>
      <c r="AO921" s="575">
        <f t="shared" si="3692"/>
        <v>5310</v>
      </c>
      <c r="AP921" s="575">
        <f t="shared" si="3692"/>
        <v>5310</v>
      </c>
      <c r="AQ921" s="575">
        <f>AP921-(AQ$993/1000/AQ$992)</f>
        <v>5209.728260869565</v>
      </c>
      <c r="AR921" s="575">
        <f t="shared" ref="AR921:DC921" si="3693">AQ921-(AR$993/1000/AR$992)</f>
        <v>5109.45652173913</v>
      </c>
      <c r="AS921" s="575">
        <f t="shared" si="3693"/>
        <v>5009.1847826086951</v>
      </c>
      <c r="AT921" s="575">
        <f t="shared" si="3693"/>
        <v>4908.9130434782601</v>
      </c>
      <c r="AU921" s="575">
        <f t="shared" si="3693"/>
        <v>4773.0434782608691</v>
      </c>
      <c r="AV921" s="575">
        <f t="shared" si="3693"/>
        <v>4637.173913043478</v>
      </c>
      <c r="AW921" s="575">
        <f t="shared" si="3693"/>
        <v>4501.304347826087</v>
      </c>
      <c r="AX921" s="575">
        <f t="shared" si="3693"/>
        <v>4365.434782608696</v>
      </c>
      <c r="AY921" s="575">
        <f t="shared" si="3693"/>
        <v>4213.5326086956529</v>
      </c>
      <c r="AZ921" s="575">
        <f t="shared" si="3693"/>
        <v>4061.6304347826094</v>
      </c>
      <c r="BA921" s="575">
        <f t="shared" si="3693"/>
        <v>3909.7282608695659</v>
      </c>
      <c r="BB921" s="575">
        <f t="shared" si="3693"/>
        <v>3757.8260869565224</v>
      </c>
      <c r="BC921" s="575">
        <f t="shared" si="3693"/>
        <v>3608.6413043478269</v>
      </c>
      <c r="BD921" s="575">
        <f t="shared" si="3693"/>
        <v>3459.4565217391314</v>
      </c>
      <c r="BE921" s="575">
        <f t="shared" si="3693"/>
        <v>3310.2717391304359</v>
      </c>
      <c r="BF921" s="575">
        <f t="shared" si="3693"/>
        <v>3161.0869565217404</v>
      </c>
      <c r="BG921" s="575">
        <f t="shared" si="3693"/>
        <v>3028.4782608695664</v>
      </c>
      <c r="BH921" s="575">
        <f t="shared" si="3693"/>
        <v>2895.8695652173924</v>
      </c>
      <c r="BI921" s="575">
        <f t="shared" si="3693"/>
        <v>2763.2608695652184</v>
      </c>
      <c r="BJ921" s="575">
        <f t="shared" si="3693"/>
        <v>2630.6521739130444</v>
      </c>
      <c r="BK921" s="575">
        <f t="shared" si="3693"/>
        <v>2536.0869565217399</v>
      </c>
      <c r="BL921" s="575">
        <f t="shared" si="3693"/>
        <v>2441.5217391304354</v>
      </c>
      <c r="BM921" s="575">
        <f t="shared" si="3693"/>
        <v>2346.9565217391309</v>
      </c>
      <c r="BN921" s="575">
        <f t="shared" si="3693"/>
        <v>2252.3913043478265</v>
      </c>
      <c r="BO921" s="575">
        <f t="shared" si="3693"/>
        <v>2150.217391304348</v>
      </c>
      <c r="BP921" s="575">
        <f t="shared" si="3693"/>
        <v>2048.04347826087</v>
      </c>
      <c r="BQ921" s="575">
        <f t="shared" si="3693"/>
        <v>1945.8695652173917</v>
      </c>
      <c r="BR921" s="575">
        <f t="shared" si="3693"/>
        <v>1843.6956521739135</v>
      </c>
      <c r="BS921" s="575">
        <f t="shared" si="3693"/>
        <v>1738.8043478260875</v>
      </c>
      <c r="BT921" s="575">
        <f t="shared" si="3693"/>
        <v>1633.9130434782614</v>
      </c>
      <c r="BU921" s="575">
        <f t="shared" si="3693"/>
        <v>1529.0217391304354</v>
      </c>
      <c r="BV921" s="575">
        <f t="shared" si="3693"/>
        <v>1424.1304347826094</v>
      </c>
      <c r="BW921" s="575">
        <f t="shared" si="3693"/>
        <v>1307.0108695652182</v>
      </c>
      <c r="BX921" s="575">
        <f t="shared" si="3693"/>
        <v>1189.8913043478269</v>
      </c>
      <c r="BY921" s="575">
        <f t="shared" si="3693"/>
        <v>1072.7717391304357</v>
      </c>
      <c r="BZ921" s="575">
        <f t="shared" si="3693"/>
        <v>955.65217391304441</v>
      </c>
      <c r="CA921" s="575">
        <f t="shared" si="3693"/>
        <v>849.67391304347916</v>
      </c>
      <c r="CB921" s="575">
        <f t="shared" si="3693"/>
        <v>743.69565217391391</v>
      </c>
      <c r="CC921" s="575">
        <f t="shared" si="3693"/>
        <v>637.71739130434867</v>
      </c>
      <c r="CD921" s="575">
        <f t="shared" si="3693"/>
        <v>531.73913043478342</v>
      </c>
      <c r="CE921" s="575">
        <f t="shared" si="3693"/>
        <v>446.41304347826167</v>
      </c>
      <c r="CF921" s="575">
        <f t="shared" si="3693"/>
        <v>361.08695652173992</v>
      </c>
      <c r="CG921" s="575">
        <f t="shared" si="3693"/>
        <v>275.76086956521817</v>
      </c>
      <c r="CH921" s="575">
        <f t="shared" si="3693"/>
        <v>190.43478260869642</v>
      </c>
      <c r="CI921" s="575">
        <f t="shared" si="3693"/>
        <v>123.85869565217469</v>
      </c>
      <c r="CJ921" s="575">
        <f t="shared" si="3693"/>
        <v>57.282608695652954</v>
      </c>
      <c r="CK921" s="575">
        <f t="shared" si="3693"/>
        <v>-9.2934782608687811</v>
      </c>
      <c r="CL921" s="575">
        <f t="shared" si="3693"/>
        <v>-75.869565217390516</v>
      </c>
      <c r="CM921" s="575">
        <f t="shared" si="3693"/>
        <v>-164.18478260869486</v>
      </c>
      <c r="CN921" s="575">
        <f t="shared" si="3693"/>
        <v>-252.4999999999992</v>
      </c>
      <c r="CO921" s="575">
        <f t="shared" si="3693"/>
        <v>-340.81521739130358</v>
      </c>
      <c r="CP921" s="575">
        <f t="shared" si="3693"/>
        <v>-429.13043478260795</v>
      </c>
      <c r="CQ921" s="575">
        <f t="shared" si="3693"/>
        <v>-553.58695652173833</v>
      </c>
      <c r="CR921" s="575">
        <f t="shared" si="3693"/>
        <v>-678.04347826086871</v>
      </c>
      <c r="CS921" s="575">
        <f t="shared" si="3693"/>
        <v>-802.49999999999909</v>
      </c>
      <c r="CT921" s="575">
        <f t="shared" si="3693"/>
        <v>-926.95652173912947</v>
      </c>
      <c r="CU921" s="575">
        <f t="shared" si="3693"/>
        <v>-1032.1195652173903</v>
      </c>
      <c r="CV921" s="575">
        <f t="shared" si="3693"/>
        <v>-1137.2826086956511</v>
      </c>
      <c r="CW921" s="575">
        <f t="shared" si="3693"/>
        <v>-1242.4456521739119</v>
      </c>
      <c r="CX921" s="575">
        <f t="shared" si="3693"/>
        <v>-1347.6086956521726</v>
      </c>
      <c r="CY921" s="575">
        <f t="shared" si="3693"/>
        <v>-1396.2499999999986</v>
      </c>
      <c r="CZ921" s="575">
        <f t="shared" si="3693"/>
        <v>-1444.8913043478246</v>
      </c>
      <c r="DA921" s="575">
        <f t="shared" si="3693"/>
        <v>-1493.5326086956507</v>
      </c>
      <c r="DB921" s="575">
        <f t="shared" si="3693"/>
        <v>-1542.1739130434767</v>
      </c>
      <c r="DC921" s="575">
        <f t="shared" si="3693"/>
        <v>-1585.9239130434767</v>
      </c>
      <c r="DD921" s="575">
        <f t="shared" ref="DD921:DJ921" si="3694">DC921-(DD$993/1000/DD$992)</f>
        <v>-1629.6739130434767</v>
      </c>
      <c r="DE921" s="575">
        <f t="shared" si="3694"/>
        <v>-1673.4239130434767</v>
      </c>
      <c r="DF921" s="575">
        <f t="shared" si="3694"/>
        <v>-1717.1739130434767</v>
      </c>
      <c r="DG921" s="575">
        <f t="shared" si="3694"/>
        <v>-1756.5760869565202</v>
      </c>
      <c r="DH921" s="575">
        <f t="shared" si="3694"/>
        <v>-1795.9782608695637</v>
      </c>
      <c r="DI921" s="575">
        <f t="shared" si="3694"/>
        <v>-1835.3804347826072</v>
      </c>
      <c r="DJ921" s="575">
        <f t="shared" si="3694"/>
        <v>-1874.7826086956507</v>
      </c>
    </row>
    <row r="922" spans="1:114" x14ac:dyDescent="0.35">
      <c r="A922" s="5"/>
      <c r="B922" s="69"/>
      <c r="C922" s="69"/>
      <c r="D922" s="69"/>
      <c r="E922" s="69"/>
      <c r="F922" s="318"/>
      <c r="G922" s="69"/>
      <c r="H922" s="69"/>
      <c r="I922" s="69"/>
      <c r="J922" s="318"/>
      <c r="K922" s="69"/>
      <c r="L922" s="69"/>
      <c r="M922" s="69"/>
      <c r="N922" s="318"/>
      <c r="O922" s="69"/>
      <c r="P922" s="69"/>
      <c r="Q922" s="69"/>
      <c r="R922" s="318"/>
      <c r="S922" s="69"/>
      <c r="T922" s="69"/>
      <c r="U922" s="69"/>
      <c r="V922" s="318"/>
      <c r="W922" s="69"/>
      <c r="X922" s="69"/>
      <c r="Y922" s="69"/>
      <c r="Z922" s="318"/>
      <c r="AA922" s="110"/>
      <c r="AB922" s="110"/>
      <c r="AC922" s="110"/>
      <c r="AD922" s="110"/>
      <c r="AE922" s="110"/>
      <c r="AF922" s="110"/>
      <c r="AG922" s="110"/>
      <c r="AH922" s="110"/>
      <c r="AI922" s="110"/>
      <c r="AJ922" s="110"/>
      <c r="AK922" s="110"/>
      <c r="AL922" s="110"/>
      <c r="AM922" s="110"/>
      <c r="AN922" s="110"/>
      <c r="AO922" s="110"/>
      <c r="AP922" s="110"/>
      <c r="AQ922" s="110"/>
      <c r="AR922" s="110"/>
      <c r="AS922" s="110"/>
      <c r="AT922" s="110"/>
      <c r="AU922" s="110"/>
      <c r="AV922" s="110"/>
      <c r="AW922" s="110"/>
      <c r="AX922" s="110"/>
      <c r="AY922" s="110"/>
      <c r="AZ922" s="110"/>
      <c r="BA922" s="110"/>
      <c r="BB922" s="110"/>
      <c r="BC922" s="110"/>
      <c r="BD922" s="110"/>
      <c r="BE922" s="110"/>
      <c r="BF922" s="110"/>
      <c r="BG922" s="110"/>
      <c r="BH922" s="110"/>
      <c r="BI922" s="110"/>
      <c r="BJ922" s="110"/>
      <c r="BK922" s="110"/>
      <c r="BL922" s="110"/>
      <c r="BM922" s="110"/>
      <c r="BN922" s="110"/>
      <c r="BO922" s="110"/>
      <c r="BP922" s="110"/>
      <c r="BQ922" s="110"/>
      <c r="BR922" s="110"/>
      <c r="BS922" s="110"/>
      <c r="BT922" s="110"/>
      <c r="BU922" s="110"/>
      <c r="BV922" s="110"/>
      <c r="BW922" s="110"/>
      <c r="BX922" s="110"/>
      <c r="BY922" s="110"/>
      <c r="BZ922" s="110"/>
      <c r="CA922" s="110"/>
      <c r="CB922" s="110"/>
      <c r="CC922" s="110"/>
      <c r="CD922" s="110"/>
      <c r="CE922" s="110"/>
      <c r="CF922" s="110"/>
      <c r="CG922" s="110"/>
      <c r="CH922" s="110"/>
      <c r="CI922" s="110"/>
      <c r="CJ922" s="110"/>
      <c r="CK922" s="110"/>
      <c r="CL922" s="110"/>
      <c r="CM922" s="110"/>
      <c r="CN922" s="110"/>
      <c r="CO922" s="110"/>
      <c r="CP922" s="110"/>
      <c r="CQ922" s="110"/>
      <c r="CR922" s="110"/>
      <c r="CS922" s="110"/>
      <c r="CT922" s="110"/>
      <c r="CU922" s="110"/>
      <c r="CV922" s="110"/>
      <c r="CW922" s="110"/>
      <c r="CX922" s="110"/>
      <c r="CY922" s="110"/>
      <c r="CZ922" s="110"/>
      <c r="DA922" s="110"/>
      <c r="DB922" s="110"/>
      <c r="DC922" s="110"/>
      <c r="DD922" s="110"/>
      <c r="DE922" s="110"/>
      <c r="DF922" s="110"/>
      <c r="DG922" s="110"/>
      <c r="DH922" s="110"/>
      <c r="DI922" s="110"/>
      <c r="DJ922" s="110"/>
    </row>
    <row r="923" spans="1:114" x14ac:dyDescent="0.35">
      <c r="A923" s="5"/>
      <c r="B923" s="70" t="s">
        <v>446</v>
      </c>
      <c r="C923" s="69"/>
      <c r="D923" s="69"/>
      <c r="E923" s="69"/>
      <c r="F923" s="318"/>
      <c r="G923" s="69"/>
      <c r="H923" s="69"/>
      <c r="I923" s="69"/>
      <c r="J923" s="318"/>
      <c r="K923" s="69"/>
      <c r="L923" s="69"/>
      <c r="M923" s="69"/>
      <c r="N923" s="318"/>
      <c r="O923" s="69"/>
      <c r="P923" s="69"/>
      <c r="Q923" s="69"/>
      <c r="R923" s="318"/>
      <c r="S923" s="69"/>
      <c r="T923" s="69"/>
      <c r="U923" s="69"/>
      <c r="V923" s="318"/>
      <c r="W923" s="69"/>
      <c r="X923" s="69"/>
      <c r="Y923" s="69"/>
      <c r="Z923" s="318"/>
      <c r="AA923" s="110"/>
      <c r="AB923" s="110"/>
      <c r="AC923" s="110"/>
      <c r="AD923" s="110"/>
      <c r="AE923" s="110"/>
      <c r="AF923" s="110"/>
      <c r="AG923" s="110"/>
      <c r="AH923" s="110"/>
      <c r="AI923" s="110"/>
      <c r="AJ923" s="110"/>
      <c r="AK923" s="110"/>
      <c r="AL923" s="110"/>
      <c r="AM923" s="110"/>
      <c r="AN923" s="110"/>
      <c r="AO923" s="110"/>
      <c r="AP923" s="110"/>
      <c r="AQ923" s="110"/>
      <c r="AR923" s="110"/>
      <c r="AS923" s="110"/>
      <c r="AT923" s="110"/>
      <c r="AU923" s="110"/>
      <c r="AV923" s="110"/>
      <c r="AW923" s="110"/>
      <c r="AX923" s="110"/>
      <c r="AY923" s="110"/>
      <c r="AZ923" s="110"/>
      <c r="BA923" s="110"/>
      <c r="BB923" s="110"/>
      <c r="BC923" s="110"/>
      <c r="BD923" s="110"/>
      <c r="BE923" s="110"/>
      <c r="BF923" s="110"/>
      <c r="BG923" s="110"/>
      <c r="BH923" s="110"/>
      <c r="BI923" s="110"/>
      <c r="BJ923" s="110"/>
      <c r="BK923" s="110"/>
      <c r="BL923" s="110"/>
      <c r="BM923" s="110"/>
      <c r="BN923" s="110"/>
      <c r="BO923" s="110"/>
      <c r="BP923" s="110"/>
      <c r="BQ923" s="110"/>
      <c r="BR923" s="110"/>
      <c r="BS923" s="110"/>
      <c r="BT923" s="110"/>
      <c r="BU923" s="110"/>
      <c r="BV923" s="110"/>
      <c r="BW923" s="110"/>
      <c r="BX923" s="110"/>
      <c r="BY923" s="110"/>
      <c r="BZ923" s="110"/>
      <c r="CA923" s="110"/>
      <c r="CB923" s="110"/>
      <c r="CC923" s="110"/>
      <c r="CD923" s="110"/>
      <c r="CE923" s="110"/>
      <c r="CF923" s="110"/>
      <c r="CG923" s="110"/>
      <c r="CH923" s="110"/>
      <c r="CI923" s="110"/>
      <c r="CJ923" s="110"/>
      <c r="CK923" s="110"/>
      <c r="CL923" s="110"/>
      <c r="CM923" s="110"/>
      <c r="CN923" s="110"/>
      <c r="CO923" s="110"/>
      <c r="CP923" s="110"/>
      <c r="CQ923" s="110"/>
      <c r="CR923" s="110"/>
      <c r="CS923" s="110"/>
      <c r="CT923" s="110"/>
      <c r="CU923" s="110"/>
      <c r="CV923" s="110"/>
      <c r="CW923" s="110"/>
      <c r="CX923" s="110"/>
      <c r="CY923" s="110"/>
      <c r="CZ923" s="110"/>
      <c r="DA923" s="110"/>
      <c r="DB923" s="110"/>
      <c r="DC923" s="110"/>
      <c r="DD923" s="110"/>
      <c r="DE923" s="110"/>
      <c r="DF923" s="110"/>
      <c r="DG923" s="110"/>
      <c r="DH923" s="110"/>
      <c r="DI923" s="110"/>
      <c r="DJ923" s="110"/>
    </row>
    <row r="924" spans="1:114" x14ac:dyDescent="0.35">
      <c r="A924" s="5" t="s">
        <v>229</v>
      </c>
      <c r="B924" s="69" t="s">
        <v>249</v>
      </c>
      <c r="C924" s="575">
        <f t="shared" ref="C924:E924" si="3695">D924</f>
        <v>278600</v>
      </c>
      <c r="D924" s="575">
        <f t="shared" si="3695"/>
        <v>278600</v>
      </c>
      <c r="E924" s="575">
        <f t="shared" si="3695"/>
        <v>278600</v>
      </c>
      <c r="F924" s="575">
        <f>F919+F914</f>
        <v>278600</v>
      </c>
      <c r="G924" s="575">
        <f t="shared" ref="G924:I924" si="3696">H924</f>
        <v>289183</v>
      </c>
      <c r="H924" s="575">
        <f t="shared" si="3696"/>
        <v>289183</v>
      </c>
      <c r="I924" s="575">
        <f t="shared" si="3696"/>
        <v>289183</v>
      </c>
      <c r="J924" s="575">
        <f>J919+J914</f>
        <v>289183</v>
      </c>
      <c r="K924" s="575">
        <f t="shared" ref="K924:M924" si="3697">L924</f>
        <v>289183</v>
      </c>
      <c r="L924" s="575">
        <f t="shared" si="3697"/>
        <v>289183</v>
      </c>
      <c r="M924" s="575">
        <f t="shared" si="3697"/>
        <v>289183</v>
      </c>
      <c r="N924" s="575">
        <f>N919+N914</f>
        <v>289183</v>
      </c>
      <c r="O924" s="575">
        <f t="shared" ref="O924:Q924" si="3698">P924</f>
        <v>281171</v>
      </c>
      <c r="P924" s="575">
        <f t="shared" si="3698"/>
        <v>281171</v>
      </c>
      <c r="Q924" s="575">
        <f t="shared" si="3698"/>
        <v>281171</v>
      </c>
      <c r="R924" s="575">
        <f>R919+R914</f>
        <v>281171</v>
      </c>
      <c r="S924" s="575">
        <f t="shared" ref="S924:U926" si="3699">T924</f>
        <v>355400</v>
      </c>
      <c r="T924" s="575">
        <f t="shared" si="3699"/>
        <v>355400</v>
      </c>
      <c r="U924" s="575">
        <f t="shared" si="3699"/>
        <v>355400</v>
      </c>
      <c r="V924" s="575">
        <f>V919+V914</f>
        <v>355400</v>
      </c>
      <c r="W924" s="575">
        <f t="shared" ref="W924:Y926" si="3700">X924</f>
        <v>355400</v>
      </c>
      <c r="X924" s="575">
        <f t="shared" si="3700"/>
        <v>355400</v>
      </c>
      <c r="Y924" s="575">
        <f t="shared" si="3700"/>
        <v>355400</v>
      </c>
      <c r="Z924" s="575">
        <f>Z919+Z914</f>
        <v>355400</v>
      </c>
      <c r="AA924" s="575">
        <f>AA919+AA914</f>
        <v>355400</v>
      </c>
      <c r="AB924" s="575">
        <f t="shared" ref="AB924:AQ924" si="3701">AB919+AB914</f>
        <v>355400</v>
      </c>
      <c r="AC924" s="575">
        <f t="shared" si="3701"/>
        <v>355400</v>
      </c>
      <c r="AD924" s="575">
        <f t="shared" si="3701"/>
        <v>355400</v>
      </c>
      <c r="AE924" s="575">
        <f t="shared" si="3701"/>
        <v>355400</v>
      </c>
      <c r="AF924" s="575">
        <f t="shared" si="3701"/>
        <v>355400</v>
      </c>
      <c r="AG924" s="575">
        <f t="shared" si="3701"/>
        <v>355400</v>
      </c>
      <c r="AH924" s="575">
        <f t="shared" si="3701"/>
        <v>355400</v>
      </c>
      <c r="AI924" s="575">
        <f t="shared" si="3701"/>
        <v>355400</v>
      </c>
      <c r="AJ924" s="575">
        <f t="shared" si="3701"/>
        <v>355400</v>
      </c>
      <c r="AK924" s="575">
        <f t="shared" si="3701"/>
        <v>355400</v>
      </c>
      <c r="AL924" s="575">
        <f t="shared" si="3701"/>
        <v>355400</v>
      </c>
      <c r="AM924" s="575">
        <f t="shared" si="3701"/>
        <v>355400</v>
      </c>
      <c r="AN924" s="575">
        <f t="shared" si="3701"/>
        <v>355400</v>
      </c>
      <c r="AO924" s="575">
        <f t="shared" si="3701"/>
        <v>355400</v>
      </c>
      <c r="AP924" s="575">
        <f t="shared" si="3701"/>
        <v>355400</v>
      </c>
      <c r="AQ924" s="575">
        <f t="shared" si="3701"/>
        <v>348902.50060054346</v>
      </c>
      <c r="AR924" s="575">
        <f t="shared" ref="AR924:DC924" si="3702">AR919+AR914</f>
        <v>342405.00120108691</v>
      </c>
      <c r="AS924" s="575">
        <f t="shared" si="3702"/>
        <v>335907.50180163037</v>
      </c>
      <c r="AT924" s="575">
        <f t="shared" si="3702"/>
        <v>329410.00240217382</v>
      </c>
      <c r="AU924" s="575">
        <f t="shared" si="3702"/>
        <v>320605.80267391296</v>
      </c>
      <c r="AV924" s="575">
        <f t="shared" si="3702"/>
        <v>311801.60294565209</v>
      </c>
      <c r="AW924" s="575">
        <f t="shared" si="3702"/>
        <v>302997.40321739123</v>
      </c>
      <c r="AX924" s="575">
        <f t="shared" si="3702"/>
        <v>294193.20348913036</v>
      </c>
      <c r="AY924" s="575">
        <f t="shared" si="3702"/>
        <v>284350.10819293471</v>
      </c>
      <c r="AZ924" s="575">
        <f t="shared" si="3702"/>
        <v>274507.01289673906</v>
      </c>
      <c r="BA924" s="575">
        <f t="shared" si="3702"/>
        <v>264663.91760054341</v>
      </c>
      <c r="BB924" s="575">
        <f t="shared" si="3702"/>
        <v>254820.82230434776</v>
      </c>
      <c r="BC924" s="575">
        <f t="shared" si="3702"/>
        <v>245153.81100271732</v>
      </c>
      <c r="BD924" s="575">
        <f t="shared" si="3702"/>
        <v>235486.79970108689</v>
      </c>
      <c r="BE924" s="575">
        <f t="shared" si="3702"/>
        <v>225819.78839945645</v>
      </c>
      <c r="BF924" s="575">
        <f t="shared" si="3702"/>
        <v>216152.77709782601</v>
      </c>
      <c r="BG924" s="575">
        <f t="shared" si="3702"/>
        <v>207559.87816304341</v>
      </c>
      <c r="BH924" s="575">
        <f t="shared" si="3702"/>
        <v>198966.97922826081</v>
      </c>
      <c r="BI924" s="575">
        <f t="shared" si="3702"/>
        <v>190374.08029347821</v>
      </c>
      <c r="BJ924" s="575">
        <f t="shared" si="3702"/>
        <v>181781.18135869561</v>
      </c>
      <c r="BK924" s="575">
        <f t="shared" si="3702"/>
        <v>175653.45834782606</v>
      </c>
      <c r="BL924" s="575">
        <f t="shared" si="3702"/>
        <v>169525.73533695651</v>
      </c>
      <c r="BM924" s="575">
        <f t="shared" si="3702"/>
        <v>163398.01232608696</v>
      </c>
      <c r="BN924" s="575">
        <f t="shared" si="3702"/>
        <v>157270.28931521741</v>
      </c>
      <c r="BO924" s="575">
        <f t="shared" si="3702"/>
        <v>150649.53111956525</v>
      </c>
      <c r="BP924" s="575">
        <f t="shared" si="3702"/>
        <v>144028.77292391309</v>
      </c>
      <c r="BQ924" s="575">
        <f t="shared" si="3702"/>
        <v>137408.01472826093</v>
      </c>
      <c r="BR924" s="575">
        <f t="shared" si="3702"/>
        <v>130787.25653260875</v>
      </c>
      <c r="BS924" s="575">
        <f t="shared" si="3702"/>
        <v>123990.41434239136</v>
      </c>
      <c r="BT924" s="575">
        <f t="shared" si="3702"/>
        <v>117193.57215217396</v>
      </c>
      <c r="BU924" s="575">
        <f t="shared" si="3702"/>
        <v>110396.72996195659</v>
      </c>
      <c r="BV924" s="575">
        <f t="shared" si="3702"/>
        <v>103599.88777173919</v>
      </c>
      <c r="BW924" s="575">
        <f t="shared" si="3702"/>
        <v>96010.66760597832</v>
      </c>
      <c r="BX924" s="575">
        <f t="shared" si="3702"/>
        <v>88421.447440217453</v>
      </c>
      <c r="BY924" s="575">
        <f t="shared" si="3702"/>
        <v>80832.227274456585</v>
      </c>
      <c r="BZ924" s="575">
        <f t="shared" si="3702"/>
        <v>73243.007108695718</v>
      </c>
      <c r="CA924" s="575">
        <f t="shared" si="3702"/>
        <v>66375.731320652238</v>
      </c>
      <c r="CB924" s="575">
        <f t="shared" si="3702"/>
        <v>59508.455532608765</v>
      </c>
      <c r="CC924" s="575">
        <f t="shared" si="3702"/>
        <v>52641.179744565285</v>
      </c>
      <c r="CD924" s="575">
        <f t="shared" si="3702"/>
        <v>45773.903956521805</v>
      </c>
      <c r="CE924" s="575">
        <f t="shared" si="3702"/>
        <v>40244.866527173981</v>
      </c>
      <c r="CF924" s="575">
        <f t="shared" si="3702"/>
        <v>34715.82909782615</v>
      </c>
      <c r="CG924" s="575">
        <f t="shared" si="3702"/>
        <v>29186.791668478327</v>
      </c>
      <c r="CH924" s="575">
        <f t="shared" si="3702"/>
        <v>23657.754239130503</v>
      </c>
      <c r="CI924" s="575">
        <f t="shared" si="3702"/>
        <v>19343.696372282677</v>
      </c>
      <c r="CJ924" s="575">
        <f t="shared" si="3702"/>
        <v>15029.63850543485</v>
      </c>
      <c r="CK924" s="575">
        <f t="shared" si="3702"/>
        <v>10715.580638587024</v>
      </c>
      <c r="CL924" s="575">
        <f t="shared" si="3702"/>
        <v>6401.5227717391972</v>
      </c>
      <c r="CM924" s="575">
        <f t="shared" si="3702"/>
        <v>678.79294836963163</v>
      </c>
      <c r="CN924" s="575">
        <f t="shared" si="3702"/>
        <v>-5043.9368749999339</v>
      </c>
      <c r="CO924" s="575">
        <f t="shared" si="3702"/>
        <v>-10766.666698369499</v>
      </c>
      <c r="CP924" s="575">
        <f t="shared" si="3702"/>
        <v>-16489.396521739065</v>
      </c>
      <c r="CQ924" s="575">
        <f t="shared" si="3702"/>
        <v>-24554.043472826022</v>
      </c>
      <c r="CR924" s="575">
        <f t="shared" si="3702"/>
        <v>-32618.69042391298</v>
      </c>
      <c r="CS924" s="575">
        <f t="shared" si="3702"/>
        <v>-40683.337374999937</v>
      </c>
      <c r="CT924" s="575">
        <f t="shared" si="3702"/>
        <v>-48747.984326086895</v>
      </c>
      <c r="CU924" s="575">
        <f t="shared" si="3702"/>
        <v>-55562.434915760809</v>
      </c>
      <c r="CV924" s="575">
        <f t="shared" si="3702"/>
        <v>-62376.885505434722</v>
      </c>
      <c r="CW924" s="575">
        <f t="shared" si="3702"/>
        <v>-69191.336095108636</v>
      </c>
      <c r="CX924" s="575">
        <f t="shared" si="3702"/>
        <v>-76005.78668478255</v>
      </c>
      <c r="CY924" s="575">
        <f t="shared" si="3702"/>
        <v>-79157.690187499946</v>
      </c>
      <c r="CZ924" s="575">
        <f t="shared" si="3702"/>
        <v>-82309.593690217342</v>
      </c>
      <c r="DA924" s="575">
        <f t="shared" si="3702"/>
        <v>-85461.497192934738</v>
      </c>
      <c r="DB924" s="575">
        <f t="shared" si="3702"/>
        <v>-88613.400695652133</v>
      </c>
      <c r="DC924" s="575">
        <f t="shared" si="3702"/>
        <v>-91448.353008152131</v>
      </c>
      <c r="DD924" s="575">
        <f t="shared" ref="DD924:DJ924" si="3703">DD919+DD914</f>
        <v>-94283.305320652129</v>
      </c>
      <c r="DE924" s="575">
        <f t="shared" si="3703"/>
        <v>-97118.257633152127</v>
      </c>
      <c r="DF924" s="575">
        <f t="shared" si="3703"/>
        <v>-99953.209945652125</v>
      </c>
      <c r="DG924" s="575">
        <f t="shared" si="3703"/>
        <v>-102506.42786684778</v>
      </c>
      <c r="DH924" s="575">
        <f t="shared" si="3703"/>
        <v>-105059.64578804343</v>
      </c>
      <c r="DI924" s="575">
        <f t="shared" si="3703"/>
        <v>-107612.86370923909</v>
      </c>
      <c r="DJ924" s="575">
        <f t="shared" si="3703"/>
        <v>-110166.08163043474</v>
      </c>
    </row>
    <row r="925" spans="1:114" x14ac:dyDescent="0.35">
      <c r="A925" s="5" t="s">
        <v>230</v>
      </c>
      <c r="B925" s="69" t="s">
        <v>227</v>
      </c>
      <c r="C925" s="577">
        <f t="shared" ref="C925:E925" si="3704">D925</f>
        <v>0.9</v>
      </c>
      <c r="D925" s="577">
        <f t="shared" si="3704"/>
        <v>0.9</v>
      </c>
      <c r="E925" s="577">
        <f t="shared" si="3704"/>
        <v>0.9</v>
      </c>
      <c r="F925" s="577">
        <f>AVERAGE(F915,F920)</f>
        <v>0.9</v>
      </c>
      <c r="G925" s="577">
        <f t="shared" ref="G925:I925" si="3705">H925</f>
        <v>0.9</v>
      </c>
      <c r="H925" s="577">
        <f t="shared" si="3705"/>
        <v>0.9</v>
      </c>
      <c r="I925" s="577">
        <f t="shared" si="3705"/>
        <v>0.9</v>
      </c>
      <c r="J925" s="577">
        <f>AVERAGE(J915,J920)</f>
        <v>0.9</v>
      </c>
      <c r="K925" s="577">
        <f t="shared" ref="K925:M925" si="3706">L925</f>
        <v>0.9</v>
      </c>
      <c r="L925" s="577">
        <f t="shared" si="3706"/>
        <v>0.9</v>
      </c>
      <c r="M925" s="577">
        <f t="shared" si="3706"/>
        <v>0.9</v>
      </c>
      <c r="N925" s="577">
        <f>AVERAGE(N915,N920)</f>
        <v>0.9</v>
      </c>
      <c r="O925" s="577">
        <f t="shared" ref="O925:Q925" si="3707">P925</f>
        <v>0.9</v>
      </c>
      <c r="P925" s="577">
        <f t="shared" si="3707"/>
        <v>0.9</v>
      </c>
      <c r="Q925" s="577">
        <f t="shared" si="3707"/>
        <v>0.9</v>
      </c>
      <c r="R925" s="577">
        <f>AVERAGE(R915,R920)</f>
        <v>0.9</v>
      </c>
      <c r="S925" s="577">
        <f t="shared" si="3699"/>
        <v>0.9</v>
      </c>
      <c r="T925" s="577">
        <f t="shared" si="3699"/>
        <v>0.9</v>
      </c>
      <c r="U925" s="577">
        <f t="shared" si="3699"/>
        <v>0.9</v>
      </c>
      <c r="V925" s="577">
        <f>AVERAGE(V915,V920)</f>
        <v>0.9</v>
      </c>
      <c r="W925" s="577">
        <f t="shared" si="3700"/>
        <v>0.9</v>
      </c>
      <c r="X925" s="577">
        <f t="shared" si="3700"/>
        <v>0.9</v>
      </c>
      <c r="Y925" s="577">
        <f t="shared" si="3700"/>
        <v>0.9</v>
      </c>
      <c r="Z925" s="577">
        <f>AVERAGE(Z915,Z920)</f>
        <v>0.9</v>
      </c>
      <c r="AA925" s="577">
        <f>AVERAGE(AA915,AA920)</f>
        <v>0.87533189320695604</v>
      </c>
      <c r="AB925" s="577">
        <f t="shared" ref="AB925:AQ925" si="3708">AVERAGE(AB915,AB920)</f>
        <v>0.87533189320695604</v>
      </c>
      <c r="AC925" s="577">
        <f t="shared" si="3708"/>
        <v>0.87533189320695604</v>
      </c>
      <c r="AD925" s="577">
        <f t="shared" si="3708"/>
        <v>0.87533189320695604</v>
      </c>
      <c r="AE925" s="577">
        <f t="shared" si="3708"/>
        <v>0.87533189320695604</v>
      </c>
      <c r="AF925" s="577">
        <f t="shared" si="3708"/>
        <v>0.87533189320695604</v>
      </c>
      <c r="AG925" s="577">
        <f t="shared" si="3708"/>
        <v>0.87533189320695604</v>
      </c>
      <c r="AH925" s="577">
        <f t="shared" si="3708"/>
        <v>0.87533189320695604</v>
      </c>
      <c r="AI925" s="577">
        <f t="shared" si="3708"/>
        <v>0.87533189320695604</v>
      </c>
      <c r="AJ925" s="577">
        <f t="shared" si="3708"/>
        <v>0.87533189320695604</v>
      </c>
      <c r="AK925" s="577">
        <f t="shared" si="3708"/>
        <v>0.87533189320695604</v>
      </c>
      <c r="AL925" s="577">
        <f t="shared" si="3708"/>
        <v>0.87533189320695604</v>
      </c>
      <c r="AM925" s="577">
        <f t="shared" si="3708"/>
        <v>0.87533189320695604</v>
      </c>
      <c r="AN925" s="577">
        <f t="shared" si="3708"/>
        <v>0.87533189320695604</v>
      </c>
      <c r="AO925" s="577">
        <f t="shared" si="3708"/>
        <v>0.87533189320695604</v>
      </c>
      <c r="AP925" s="577">
        <f t="shared" si="3708"/>
        <v>0.87533189320695604</v>
      </c>
      <c r="AQ925" s="577">
        <f t="shared" si="3708"/>
        <v>0.87380637012241591</v>
      </c>
      <c r="AR925" s="577">
        <f t="shared" ref="AR925:DC925" si="3709">AVERAGE(AR915,AR920)</f>
        <v>0.87222486688677114</v>
      </c>
      <c r="AS925" s="577">
        <f t="shared" si="3709"/>
        <v>0.87058424464048279</v>
      </c>
      <c r="AT925" s="577">
        <f t="shared" si="3709"/>
        <v>0.86888112539627016</v>
      </c>
      <c r="AU925" s="577">
        <f t="shared" si="3709"/>
        <v>0.86646711872701565</v>
      </c>
      <c r="AV925" s="577">
        <f t="shared" si="3709"/>
        <v>0.86392172659971611</v>
      </c>
      <c r="AW925" s="577">
        <f t="shared" si="3709"/>
        <v>0.86123392306987245</v>
      </c>
      <c r="AX925" s="577">
        <f t="shared" si="3709"/>
        <v>0.85839141299604849</v>
      </c>
      <c r="AY925" s="577">
        <f t="shared" si="3709"/>
        <v>0.8550133379777598</v>
      </c>
      <c r="AZ925" s="577">
        <f t="shared" si="3709"/>
        <v>0.85140293248897014</v>
      </c>
      <c r="BA925" s="577">
        <f t="shared" si="3709"/>
        <v>0.84753537589332573</v>
      </c>
      <c r="BB925" s="577">
        <f t="shared" si="3709"/>
        <v>0.84338218162515799</v>
      </c>
      <c r="BC925" s="577">
        <f t="shared" si="3709"/>
        <v>0.83899349916832633</v>
      </c>
      <c r="BD925" s="577">
        <f t="shared" si="3709"/>
        <v>0.8342615984550259</v>
      </c>
      <c r="BE925" s="577">
        <f t="shared" si="3709"/>
        <v>0.82914458141175484</v>
      </c>
      <c r="BF925" s="577">
        <f t="shared" si="3709"/>
        <v>0.82359344166689075</v>
      </c>
      <c r="BG925" s="577">
        <f t="shared" si="3709"/>
        <v>0.81824823856158724</v>
      </c>
      <c r="BH925" s="577">
        <f t="shared" si="3709"/>
        <v>0.81246707068088875</v>
      </c>
      <c r="BI925" s="577">
        <f t="shared" si="3709"/>
        <v>0.80619433834990295</v>
      </c>
      <c r="BJ925" s="577">
        <f t="shared" si="3709"/>
        <v>0.79936456890680263</v>
      </c>
      <c r="BK925" s="577">
        <f t="shared" si="3709"/>
        <v>0.79411158366542067</v>
      </c>
      <c r="BL925" s="577">
        <f t="shared" si="3709"/>
        <v>0.78850346308845753</v>
      </c>
      <c r="BM925" s="577">
        <f t="shared" si="3709"/>
        <v>0.7825029380070192</v>
      </c>
      <c r="BN925" s="577">
        <f t="shared" si="3709"/>
        <v>0.77606733623059188</v>
      </c>
      <c r="BO925" s="577">
        <f t="shared" si="3709"/>
        <v>0.76856810685002763</v>
      </c>
      <c r="BP925" s="577">
        <f t="shared" si="3709"/>
        <v>0.76043147312948789</v>
      </c>
      <c r="BQ925" s="577">
        <f t="shared" si="3709"/>
        <v>0.75157258001011318</v>
      </c>
      <c r="BR925" s="577">
        <f t="shared" si="3709"/>
        <v>0.74189081529171119</v>
      </c>
      <c r="BS925" s="577">
        <f t="shared" si="3709"/>
        <v>0.73096925338385632</v>
      </c>
      <c r="BT925" s="577">
        <f t="shared" si="3709"/>
        <v>0.71889655496972282</v>
      </c>
      <c r="BU925" s="577">
        <f t="shared" si="3709"/>
        <v>0.70548066644696239</v>
      </c>
      <c r="BV925" s="577">
        <f t="shared" si="3709"/>
        <v>0.6904843179217518</v>
      </c>
      <c r="BW925" s="577">
        <f t="shared" si="3709"/>
        <v>0.67150532049262079</v>
      </c>
      <c r="BX925" s="577">
        <f t="shared" si="3709"/>
        <v>0.6496522918993155</v>
      </c>
      <c r="BY925" s="577">
        <f t="shared" si="3709"/>
        <v>0.62421946740639533</v>
      </c>
      <c r="BZ925" s="577">
        <f t="shared" si="3709"/>
        <v>0.59424971753981515</v>
      </c>
      <c r="CA925" s="577">
        <f t="shared" si="3709"/>
        <v>0.56212028056392893</v>
      </c>
      <c r="CB925" s="577">
        <f t="shared" si="3709"/>
        <v>0.52381083294632358</v>
      </c>
      <c r="CC925" s="577">
        <f t="shared" si="3709"/>
        <v>0.47735379427978314</v>
      </c>
      <c r="CD925" s="577">
        <f t="shared" si="3709"/>
        <v>0.41985244553574913</v>
      </c>
      <c r="CE925" s="577">
        <f t="shared" si="3709"/>
        <v>0.36259035486013119</v>
      </c>
      <c r="CF925" s="577">
        <f t="shared" si="3709"/>
        <v>0.29184006750595354</v>
      </c>
      <c r="CG925" s="577">
        <f t="shared" si="3709"/>
        <v>0.20231258111243244</v>
      </c>
      <c r="CH925" s="577">
        <f t="shared" si="3709"/>
        <v>8.5817892977559262E-2</v>
      </c>
      <c r="CI925" s="577">
        <f t="shared" si="3709"/>
        <v>-3.13649086451121E-2</v>
      </c>
      <c r="CJ925" s="577">
        <f t="shared" si="3709"/>
        <v>-0.17279782563100199</v>
      </c>
      <c r="CK925" s="577">
        <f t="shared" si="3709"/>
        <v>-0.91892385582921943</v>
      </c>
      <c r="CL925" s="577">
        <f t="shared" si="3709"/>
        <v>-1.2541754088164818</v>
      </c>
      <c r="CM925" s="577">
        <f t="shared" si="3709"/>
        <v>-2.0624158745298407</v>
      </c>
      <c r="CN925" s="577">
        <f t="shared" si="3709"/>
        <v>-4.2816683239302513</v>
      </c>
      <c r="CO925" s="577">
        <f t="shared" si="3709"/>
        <v>-36.981359159556867</v>
      </c>
      <c r="CP925" s="577">
        <f t="shared" si="3709"/>
        <v>0</v>
      </c>
      <c r="CQ925" s="577">
        <f t="shared" si="3709"/>
        <v>0</v>
      </c>
      <c r="CR925" s="577">
        <f t="shared" si="3709"/>
        <v>0</v>
      </c>
      <c r="CS925" s="577">
        <f t="shared" si="3709"/>
        <v>0</v>
      </c>
      <c r="CT925" s="577">
        <f t="shared" si="3709"/>
        <v>0</v>
      </c>
      <c r="CU925" s="577">
        <f t="shared" si="3709"/>
        <v>0</v>
      </c>
      <c r="CV925" s="577">
        <f t="shared" si="3709"/>
        <v>0</v>
      </c>
      <c r="CW925" s="577">
        <f t="shared" si="3709"/>
        <v>0</v>
      </c>
      <c r="CX925" s="577">
        <f t="shared" si="3709"/>
        <v>0</v>
      </c>
      <c r="CY925" s="577">
        <f t="shared" si="3709"/>
        <v>0</v>
      </c>
      <c r="CZ925" s="577">
        <f t="shared" si="3709"/>
        <v>0</v>
      </c>
      <c r="DA925" s="577">
        <f t="shared" si="3709"/>
        <v>0</v>
      </c>
      <c r="DB925" s="577">
        <f t="shared" si="3709"/>
        <v>0</v>
      </c>
      <c r="DC925" s="577">
        <f t="shared" si="3709"/>
        <v>0</v>
      </c>
      <c r="DD925" s="577">
        <f t="shared" ref="DD925:DJ925" si="3710">AVERAGE(DD915,DD920)</f>
        <v>0</v>
      </c>
      <c r="DE925" s="577">
        <f t="shared" si="3710"/>
        <v>0</v>
      </c>
      <c r="DF925" s="577">
        <f t="shared" si="3710"/>
        <v>0</v>
      </c>
      <c r="DG925" s="577">
        <f t="shared" si="3710"/>
        <v>0</v>
      </c>
      <c r="DH925" s="577">
        <f t="shared" si="3710"/>
        <v>0</v>
      </c>
      <c r="DI925" s="577">
        <f t="shared" si="3710"/>
        <v>0</v>
      </c>
      <c r="DJ925" s="577">
        <f t="shared" si="3710"/>
        <v>0</v>
      </c>
    </row>
    <row r="926" spans="1:114" x14ac:dyDescent="0.35">
      <c r="A926" s="5" t="s">
        <v>231</v>
      </c>
      <c r="B926" s="69" t="s">
        <v>228</v>
      </c>
      <c r="C926" s="575">
        <f t="shared" ref="C926:E926" si="3711">D926</f>
        <v>7716</v>
      </c>
      <c r="D926" s="575">
        <f t="shared" si="3711"/>
        <v>7716</v>
      </c>
      <c r="E926" s="575">
        <f t="shared" si="3711"/>
        <v>7716</v>
      </c>
      <c r="F926" s="575">
        <f>SUM(F916+F921)</f>
        <v>7716</v>
      </c>
      <c r="G926" s="575">
        <f t="shared" ref="G926:I926" si="3712">H926</f>
        <v>8354</v>
      </c>
      <c r="H926" s="575">
        <f t="shared" si="3712"/>
        <v>8354</v>
      </c>
      <c r="I926" s="575">
        <f t="shared" si="3712"/>
        <v>8354</v>
      </c>
      <c r="J926" s="575">
        <f>SUM(J916+J921)</f>
        <v>8354</v>
      </c>
      <c r="K926" s="575">
        <f t="shared" ref="K926:M926" si="3713">L926</f>
        <v>8354</v>
      </c>
      <c r="L926" s="575">
        <f t="shared" si="3713"/>
        <v>8354</v>
      </c>
      <c r="M926" s="575">
        <f t="shared" si="3713"/>
        <v>8354</v>
      </c>
      <c r="N926" s="575">
        <f>SUM(N916+N921)</f>
        <v>8354</v>
      </c>
      <c r="O926" s="575">
        <f t="shared" ref="O926:Q926" si="3714">P926</f>
        <v>8037</v>
      </c>
      <c r="P926" s="575">
        <f t="shared" si="3714"/>
        <v>8037</v>
      </c>
      <c r="Q926" s="575">
        <f t="shared" si="3714"/>
        <v>8037</v>
      </c>
      <c r="R926" s="575">
        <f>SUM(R916+R921)</f>
        <v>8037</v>
      </c>
      <c r="S926" s="575">
        <f t="shared" si="3699"/>
        <v>9970</v>
      </c>
      <c r="T926" s="575">
        <f t="shared" si="3699"/>
        <v>9970</v>
      </c>
      <c r="U926" s="575">
        <f t="shared" si="3699"/>
        <v>9970</v>
      </c>
      <c r="V926" s="575">
        <f>SUM(V916+V921)</f>
        <v>9970</v>
      </c>
      <c r="W926" s="575">
        <f t="shared" si="3700"/>
        <v>9970</v>
      </c>
      <c r="X926" s="575">
        <f t="shared" si="3700"/>
        <v>9970</v>
      </c>
      <c r="Y926" s="575">
        <f t="shared" si="3700"/>
        <v>9970</v>
      </c>
      <c r="Z926" s="575">
        <f>SUM(Z916+Z921)</f>
        <v>9970</v>
      </c>
      <c r="AA926" s="575">
        <f>SUM(AA916+AA921)</f>
        <v>9970</v>
      </c>
      <c r="AB926" s="575">
        <f t="shared" ref="AB926:AP926" si="3715">SUM(AB916+AB921)</f>
        <v>9970</v>
      </c>
      <c r="AC926" s="575">
        <f t="shared" si="3715"/>
        <v>9970</v>
      </c>
      <c r="AD926" s="575">
        <f t="shared" si="3715"/>
        <v>9970</v>
      </c>
      <c r="AE926" s="575">
        <f t="shared" si="3715"/>
        <v>9970</v>
      </c>
      <c r="AF926" s="575">
        <f t="shared" si="3715"/>
        <v>9970</v>
      </c>
      <c r="AG926" s="575">
        <f t="shared" si="3715"/>
        <v>9970</v>
      </c>
      <c r="AH926" s="575">
        <f t="shared" si="3715"/>
        <v>9970</v>
      </c>
      <c r="AI926" s="575">
        <f t="shared" si="3715"/>
        <v>9970</v>
      </c>
      <c r="AJ926" s="575">
        <f t="shared" si="3715"/>
        <v>9970</v>
      </c>
      <c r="AK926" s="575">
        <f t="shared" si="3715"/>
        <v>9970</v>
      </c>
      <c r="AL926" s="575">
        <f t="shared" si="3715"/>
        <v>9970</v>
      </c>
      <c r="AM926" s="575">
        <f t="shared" si="3715"/>
        <v>9970</v>
      </c>
      <c r="AN926" s="575">
        <f t="shared" si="3715"/>
        <v>9970</v>
      </c>
      <c r="AO926" s="575">
        <f t="shared" si="3715"/>
        <v>9970</v>
      </c>
      <c r="AP926" s="575">
        <f t="shared" si="3715"/>
        <v>9970</v>
      </c>
      <c r="AQ926" s="575">
        <f t="shared" ref="AQ926:DB926" si="3716">SUM(AQ916+AQ921)</f>
        <v>9769.45652173913</v>
      </c>
      <c r="AR926" s="575">
        <f t="shared" si="3716"/>
        <v>9568.9130434782601</v>
      </c>
      <c r="AS926" s="575">
        <f t="shared" si="3716"/>
        <v>9368.3695652173901</v>
      </c>
      <c r="AT926" s="575">
        <f t="shared" si="3716"/>
        <v>9167.8260869565202</v>
      </c>
      <c r="AU926" s="575">
        <f t="shared" si="3716"/>
        <v>8896.0869565217381</v>
      </c>
      <c r="AV926" s="575">
        <f t="shared" si="3716"/>
        <v>8624.347826086956</v>
      </c>
      <c r="AW926" s="575">
        <f t="shared" si="3716"/>
        <v>8352.6086956521722</v>
      </c>
      <c r="AX926" s="575">
        <f t="shared" si="3716"/>
        <v>8080.8695652173901</v>
      </c>
      <c r="AY926" s="575">
        <f t="shared" si="3716"/>
        <v>7777.065217391304</v>
      </c>
      <c r="AZ926" s="575">
        <f t="shared" si="3716"/>
        <v>7473.260869565217</v>
      </c>
      <c r="BA926" s="575">
        <f t="shared" si="3716"/>
        <v>7169.45652173913</v>
      </c>
      <c r="BB926" s="575">
        <f t="shared" si="3716"/>
        <v>6865.652173913043</v>
      </c>
      <c r="BC926" s="575">
        <f t="shared" si="3716"/>
        <v>6567.282608695652</v>
      </c>
      <c r="BD926" s="575">
        <f t="shared" si="3716"/>
        <v>6268.913043478261</v>
      </c>
      <c r="BE926" s="575">
        <f t="shared" si="3716"/>
        <v>5970.54347826087</v>
      </c>
      <c r="BF926" s="575">
        <f t="shared" si="3716"/>
        <v>5672.1739130434789</v>
      </c>
      <c r="BG926" s="575">
        <f t="shared" si="3716"/>
        <v>5406.9565217391309</v>
      </c>
      <c r="BH926" s="575">
        <f t="shared" si="3716"/>
        <v>5141.739130434783</v>
      </c>
      <c r="BI926" s="575">
        <f t="shared" si="3716"/>
        <v>4876.521739130435</v>
      </c>
      <c r="BJ926" s="575">
        <f t="shared" si="3716"/>
        <v>4611.304347826087</v>
      </c>
      <c r="BK926" s="575">
        <f t="shared" si="3716"/>
        <v>4422.173913043478</v>
      </c>
      <c r="BL926" s="575">
        <f t="shared" si="3716"/>
        <v>4233.04347826087</v>
      </c>
      <c r="BM926" s="575">
        <f t="shared" si="3716"/>
        <v>4043.913043478261</v>
      </c>
      <c r="BN926" s="575">
        <f t="shared" si="3716"/>
        <v>3854.782608695652</v>
      </c>
      <c r="BO926" s="575">
        <f t="shared" si="3716"/>
        <v>3650.4347826086951</v>
      </c>
      <c r="BP926" s="575">
        <f t="shared" si="3716"/>
        <v>3446.086956521739</v>
      </c>
      <c r="BQ926" s="575">
        <f t="shared" si="3716"/>
        <v>3241.7391304347825</v>
      </c>
      <c r="BR926" s="575">
        <f t="shared" si="3716"/>
        <v>3037.391304347826</v>
      </c>
      <c r="BS926" s="575">
        <f t="shared" si="3716"/>
        <v>2827.608695652174</v>
      </c>
      <c r="BT926" s="575">
        <f t="shared" si="3716"/>
        <v>2617.826086956522</v>
      </c>
      <c r="BU926" s="575">
        <f t="shared" si="3716"/>
        <v>2408.04347826087</v>
      </c>
      <c r="BV926" s="575">
        <f t="shared" si="3716"/>
        <v>2198.2608695652175</v>
      </c>
      <c r="BW926" s="575">
        <f t="shared" si="3716"/>
        <v>1964.021739130435</v>
      </c>
      <c r="BX926" s="575">
        <f t="shared" si="3716"/>
        <v>1729.7826086956525</v>
      </c>
      <c r="BY926" s="575">
        <f t="shared" si="3716"/>
        <v>1495.54347826087</v>
      </c>
      <c r="BZ926" s="575">
        <f t="shared" si="3716"/>
        <v>1261.3043478260875</v>
      </c>
      <c r="CA926" s="575">
        <f t="shared" si="3716"/>
        <v>1049.347826086957</v>
      </c>
      <c r="CB926" s="575">
        <f t="shared" si="3716"/>
        <v>837.39130434782646</v>
      </c>
      <c r="CC926" s="575">
        <f t="shared" si="3716"/>
        <v>625.43478260869608</v>
      </c>
      <c r="CD926" s="575">
        <f t="shared" si="3716"/>
        <v>413.47826086956559</v>
      </c>
      <c r="CE926" s="575">
        <f t="shared" si="3716"/>
        <v>242.82608695652209</v>
      </c>
      <c r="CF926" s="575">
        <f t="shared" si="3716"/>
        <v>72.173913043478592</v>
      </c>
      <c r="CG926" s="575">
        <f t="shared" si="3716"/>
        <v>-98.478260869564906</v>
      </c>
      <c r="CH926" s="575">
        <f t="shared" si="3716"/>
        <v>-269.1304347826084</v>
      </c>
      <c r="CI926" s="575">
        <f t="shared" si="3716"/>
        <v>-402.2826086956519</v>
      </c>
      <c r="CJ926" s="575">
        <f t="shared" si="3716"/>
        <v>-535.4347826086954</v>
      </c>
      <c r="CK926" s="575">
        <f t="shared" si="3716"/>
        <v>-668.5869565217389</v>
      </c>
      <c r="CL926" s="575">
        <f t="shared" si="3716"/>
        <v>-801.73913043478228</v>
      </c>
      <c r="CM926" s="575">
        <f t="shared" si="3716"/>
        <v>-978.36956521739103</v>
      </c>
      <c r="CN926" s="575">
        <f t="shared" si="3716"/>
        <v>-1154.9999999999998</v>
      </c>
      <c r="CO926" s="575">
        <f t="shared" si="3716"/>
        <v>-1331.6304347826085</v>
      </c>
      <c r="CP926" s="575">
        <f t="shared" si="3716"/>
        <v>-1508.260869565217</v>
      </c>
      <c r="CQ926" s="575">
        <f t="shared" si="3716"/>
        <v>-1757.173913043478</v>
      </c>
      <c r="CR926" s="575">
        <f t="shared" si="3716"/>
        <v>-2006.086956521739</v>
      </c>
      <c r="CS926" s="575">
        <f t="shared" si="3716"/>
        <v>-2255</v>
      </c>
      <c r="CT926" s="575">
        <f t="shared" si="3716"/>
        <v>-2503.9130434782605</v>
      </c>
      <c r="CU926" s="575">
        <f t="shared" si="3716"/>
        <v>-2714.2391304347821</v>
      </c>
      <c r="CV926" s="575">
        <f t="shared" si="3716"/>
        <v>-2924.565217391304</v>
      </c>
      <c r="CW926" s="575">
        <f t="shared" si="3716"/>
        <v>-3134.8913043478251</v>
      </c>
      <c r="CX926" s="575">
        <f t="shared" si="3716"/>
        <v>-3345.2173913043471</v>
      </c>
      <c r="CY926" s="575">
        <f t="shared" si="3716"/>
        <v>-3442.4999999999991</v>
      </c>
      <c r="CZ926" s="575">
        <f t="shared" si="3716"/>
        <v>-3539.7826086956511</v>
      </c>
      <c r="DA926" s="575">
        <f t="shared" si="3716"/>
        <v>-3637.0652173913031</v>
      </c>
      <c r="DB926" s="575">
        <f t="shared" si="3716"/>
        <v>-3734.3478260869551</v>
      </c>
      <c r="DC926" s="575">
        <f t="shared" ref="DC926:DJ926" si="3717">SUM(DC916+DC921)</f>
        <v>-3821.8478260869551</v>
      </c>
      <c r="DD926" s="575">
        <f t="shared" si="3717"/>
        <v>-3909.3478260869551</v>
      </c>
      <c r="DE926" s="575">
        <f t="shared" si="3717"/>
        <v>-3996.8478260869551</v>
      </c>
      <c r="DF926" s="575">
        <f t="shared" si="3717"/>
        <v>-4084.3478260869551</v>
      </c>
      <c r="DG926" s="575">
        <f t="shared" si="3717"/>
        <v>-4163.1521739130421</v>
      </c>
      <c r="DH926" s="575">
        <f t="shared" si="3717"/>
        <v>-4241.9565217391291</v>
      </c>
      <c r="DI926" s="575">
        <f t="shared" si="3717"/>
        <v>-4320.7608695652161</v>
      </c>
      <c r="DJ926" s="575">
        <f t="shared" si="3717"/>
        <v>-4399.5652173913031</v>
      </c>
    </row>
    <row r="927" spans="1:114" x14ac:dyDescent="0.35">
      <c r="A927" s="5"/>
      <c r="B927" s="444"/>
      <c r="C927" s="444"/>
      <c r="D927" s="444"/>
      <c r="E927" s="444"/>
      <c r="F927" s="444"/>
      <c r="G927" s="444"/>
      <c r="H927" s="444"/>
      <c r="I927" s="444"/>
      <c r="J927" s="444"/>
      <c r="K927" s="444"/>
      <c r="L927" s="444"/>
      <c r="M927" s="444"/>
      <c r="N927" s="444"/>
      <c r="O927" s="444"/>
      <c r="P927" s="444"/>
      <c r="Q927" s="444"/>
      <c r="R927" s="444"/>
      <c r="S927" s="444"/>
      <c r="T927" s="444"/>
      <c r="U927" s="444"/>
      <c r="V927" s="444"/>
      <c r="W927" s="444"/>
      <c r="X927" s="444"/>
      <c r="Y927" s="444"/>
      <c r="Z927" s="444"/>
      <c r="AA927" s="375"/>
      <c r="AB927" s="375"/>
      <c r="AC927" s="375"/>
      <c r="AD927" s="375"/>
      <c r="AE927" s="375"/>
      <c r="AF927" s="375"/>
      <c r="AG927" s="375"/>
      <c r="AH927" s="375"/>
      <c r="AI927" s="375"/>
      <c r="AJ927" s="375"/>
      <c r="AK927" s="375"/>
      <c r="AL927" s="375"/>
      <c r="AM927" s="375"/>
      <c r="AN927" s="375"/>
      <c r="AO927" s="375"/>
      <c r="AP927" s="375"/>
      <c r="AQ927" s="375"/>
      <c r="AR927" s="375"/>
      <c r="AS927" s="375"/>
      <c r="AT927" s="375"/>
      <c r="AU927" s="375"/>
      <c r="AV927" s="375"/>
      <c r="AW927" s="375"/>
      <c r="AX927" s="375"/>
      <c r="AY927" s="375"/>
      <c r="AZ927" s="375"/>
      <c r="BA927" s="375"/>
      <c r="BB927" s="375"/>
      <c r="BC927" s="375"/>
      <c r="BD927" s="375"/>
      <c r="BE927" s="375"/>
      <c r="BF927" s="375"/>
      <c r="BG927" s="375"/>
      <c r="BH927" s="375"/>
      <c r="BI927" s="375"/>
      <c r="BJ927" s="375"/>
      <c r="BK927" s="375"/>
      <c r="BL927" s="375"/>
      <c r="BM927" s="375"/>
      <c r="BN927" s="375"/>
      <c r="BO927" s="375"/>
      <c r="BP927" s="375"/>
      <c r="BQ927" s="375"/>
      <c r="BR927" s="375"/>
      <c r="BS927" s="375"/>
      <c r="BT927" s="375"/>
      <c r="BU927" s="375"/>
      <c r="BV927" s="375"/>
      <c r="BW927" s="375"/>
      <c r="BX927" s="375"/>
      <c r="BY927" s="375"/>
      <c r="BZ927" s="375"/>
      <c r="CA927" s="375"/>
      <c r="CB927" s="375"/>
      <c r="CC927" s="375"/>
      <c r="CD927" s="375"/>
      <c r="CE927" s="375"/>
      <c r="CF927" s="375"/>
      <c r="CG927" s="375"/>
      <c r="CH927" s="375"/>
      <c r="CI927" s="375"/>
      <c r="CJ927" s="375"/>
      <c r="CK927" s="375"/>
      <c r="CL927" s="375"/>
      <c r="CM927" s="375"/>
      <c r="CN927" s="375"/>
      <c r="CO927" s="375"/>
      <c r="CP927" s="375"/>
      <c r="CQ927" s="375"/>
      <c r="CR927" s="375"/>
      <c r="CS927" s="375"/>
      <c r="CT927" s="375"/>
      <c r="CU927" s="375"/>
      <c r="CV927" s="375"/>
      <c r="CW927" s="375"/>
      <c r="CX927" s="375"/>
      <c r="CY927" s="375"/>
      <c r="CZ927" s="375"/>
      <c r="DA927" s="375"/>
      <c r="DB927" s="375"/>
      <c r="DC927" s="375"/>
      <c r="DD927" s="375"/>
      <c r="DE927" s="375"/>
      <c r="DF927" s="375"/>
      <c r="DG927" s="375"/>
      <c r="DH927" s="375"/>
      <c r="DI927" s="375"/>
      <c r="DJ927" s="375"/>
    </row>
    <row r="928" spans="1:114" x14ac:dyDescent="0.35">
      <c r="A928" s="5"/>
      <c r="B928" s="70" t="s">
        <v>170</v>
      </c>
      <c r="C928" s="69"/>
      <c r="D928" s="69"/>
      <c r="E928" s="69"/>
      <c r="F928" s="318"/>
      <c r="G928" s="69"/>
      <c r="H928" s="69"/>
      <c r="I928" s="69"/>
      <c r="J928" s="318"/>
      <c r="K928" s="69"/>
      <c r="L928" s="69"/>
      <c r="M928" s="69"/>
      <c r="N928" s="318"/>
      <c r="O928" s="69"/>
      <c r="P928" s="69"/>
      <c r="Q928" s="69"/>
      <c r="R928" s="318"/>
      <c r="S928" s="69"/>
      <c r="T928" s="69"/>
      <c r="U928" s="69"/>
      <c r="V928" s="318"/>
      <c r="W928" s="69"/>
      <c r="X928" s="69"/>
      <c r="Y928" s="69"/>
      <c r="Z928" s="318"/>
      <c r="AA928" s="110"/>
      <c r="AB928" s="110"/>
      <c r="AC928" s="110"/>
      <c r="AD928" s="110"/>
      <c r="AE928" s="110"/>
      <c r="AF928" s="110"/>
      <c r="AG928" s="110"/>
      <c r="AH928" s="110"/>
      <c r="AI928" s="110"/>
      <c r="AJ928" s="110"/>
      <c r="AK928" s="110"/>
      <c r="AL928" s="110"/>
      <c r="AM928" s="110"/>
      <c r="AN928" s="110"/>
      <c r="AO928" s="110"/>
      <c r="AP928" s="110"/>
      <c r="AQ928" s="171"/>
      <c r="AR928" s="171"/>
      <c r="AS928" s="171"/>
      <c r="AT928" s="171"/>
      <c r="AU928" s="171"/>
      <c r="AV928" s="171"/>
      <c r="AW928" s="171"/>
      <c r="AX928" s="171"/>
      <c r="AY928" s="171"/>
      <c r="AZ928" s="171"/>
      <c r="BA928" s="171"/>
      <c r="BB928" s="171"/>
      <c r="BC928" s="171"/>
      <c r="BD928" s="171"/>
      <c r="BE928" s="171"/>
      <c r="BF928" s="171"/>
      <c r="BG928" s="171"/>
      <c r="BH928" s="171"/>
      <c r="BI928" s="171"/>
      <c r="BJ928" s="171"/>
      <c r="BK928" s="171"/>
      <c r="BL928" s="171"/>
      <c r="BM928" s="171"/>
      <c r="BN928" s="171"/>
      <c r="BO928" s="171"/>
      <c r="BP928" s="171"/>
      <c r="BQ928" s="171"/>
      <c r="BR928" s="171"/>
      <c r="BS928" s="171"/>
      <c r="BT928" s="171"/>
      <c r="BU928" s="171"/>
      <c r="BV928" s="171"/>
      <c r="BW928" s="171"/>
      <c r="BX928" s="171"/>
      <c r="BY928" s="171"/>
      <c r="BZ928" s="171"/>
      <c r="CA928" s="171"/>
      <c r="CB928" s="171"/>
      <c r="CC928" s="171"/>
      <c r="CD928" s="171"/>
      <c r="CE928" s="171"/>
      <c r="CF928" s="171"/>
      <c r="CG928" s="171"/>
      <c r="CH928" s="171"/>
      <c r="CI928" s="171"/>
      <c r="CJ928" s="171"/>
      <c r="CK928" s="171"/>
      <c r="CL928" s="171"/>
      <c r="CM928" s="171"/>
      <c r="CN928" s="171"/>
      <c r="CO928" s="171"/>
      <c r="CP928" s="171"/>
      <c r="CQ928" s="171"/>
      <c r="CR928" s="171"/>
      <c r="CS928" s="171"/>
      <c r="CT928" s="171"/>
      <c r="CU928" s="171"/>
      <c r="CV928" s="171"/>
      <c r="CW928" s="171"/>
      <c r="CX928" s="171"/>
      <c r="CY928" s="171"/>
      <c r="CZ928" s="171"/>
      <c r="DA928" s="171"/>
      <c r="DB928" s="171"/>
      <c r="DC928" s="171"/>
      <c r="DD928" s="171"/>
      <c r="DE928" s="171"/>
      <c r="DF928" s="171"/>
      <c r="DG928" s="171"/>
      <c r="DH928" s="171"/>
      <c r="DI928" s="171"/>
      <c r="DJ928" s="171"/>
    </row>
    <row r="929" spans="1:114" x14ac:dyDescent="0.35">
      <c r="A929" s="5" t="s">
        <v>229</v>
      </c>
      <c r="B929" s="69" t="s">
        <v>232</v>
      </c>
      <c r="C929" s="187">
        <f t="shared" ref="C929:E929" si="3718">D929</f>
        <v>0</v>
      </c>
      <c r="D929" s="187">
        <f t="shared" si="3718"/>
        <v>0</v>
      </c>
      <c r="E929" s="187">
        <f t="shared" si="3718"/>
        <v>0</v>
      </c>
      <c r="F929" s="323"/>
      <c r="G929" s="187">
        <f t="shared" ref="G929:I929" si="3719">H929</f>
        <v>0</v>
      </c>
      <c r="H929" s="187">
        <f t="shared" si="3719"/>
        <v>0</v>
      </c>
      <c r="I929" s="187">
        <f t="shared" si="3719"/>
        <v>0</v>
      </c>
      <c r="J929" s="323"/>
      <c r="K929" s="187">
        <f t="shared" ref="K929:M929" si="3720">L929</f>
        <v>0</v>
      </c>
      <c r="L929" s="187">
        <f t="shared" si="3720"/>
        <v>0</v>
      </c>
      <c r="M929" s="187">
        <f t="shared" si="3720"/>
        <v>0</v>
      </c>
      <c r="N929" s="323"/>
      <c r="O929" s="575">
        <f t="shared" ref="O929:Q929" si="3721">P929</f>
        <v>196079</v>
      </c>
      <c r="P929" s="575">
        <f t="shared" si="3721"/>
        <v>196079</v>
      </c>
      <c r="Q929" s="575">
        <f t="shared" si="3721"/>
        <v>196079</v>
      </c>
      <c r="R929" s="576">
        <v>196079</v>
      </c>
      <c r="S929" s="575">
        <f t="shared" ref="S929:U931" si="3722">T929</f>
        <v>93747</v>
      </c>
      <c r="T929" s="575">
        <f t="shared" si="3722"/>
        <v>93747</v>
      </c>
      <c r="U929" s="575">
        <f t="shared" si="3722"/>
        <v>93747</v>
      </c>
      <c r="V929" s="576">
        <v>93747</v>
      </c>
      <c r="W929" s="575">
        <f t="shared" ref="W929:Y931" si="3723">X929</f>
        <v>93747</v>
      </c>
      <c r="X929" s="575">
        <f t="shared" si="3723"/>
        <v>93747</v>
      </c>
      <c r="Y929" s="575">
        <f t="shared" si="3723"/>
        <v>93747</v>
      </c>
      <c r="Z929" s="576">
        <v>93747</v>
      </c>
      <c r="AA929" s="575">
        <f>Z929-(AA$986/1000)</f>
        <v>93747</v>
      </c>
      <c r="AB929" s="575">
        <f t="shared" ref="AB929:AP929" si="3724">AA929-(AB$986/1000)</f>
        <v>93747</v>
      </c>
      <c r="AC929" s="575">
        <f t="shared" si="3724"/>
        <v>93747</v>
      </c>
      <c r="AD929" s="575">
        <f t="shared" si="3724"/>
        <v>93747</v>
      </c>
      <c r="AE929" s="575">
        <f t="shared" si="3724"/>
        <v>93747</v>
      </c>
      <c r="AF929" s="575">
        <f t="shared" si="3724"/>
        <v>93747</v>
      </c>
      <c r="AG929" s="575">
        <f t="shared" si="3724"/>
        <v>93747</v>
      </c>
      <c r="AH929" s="575">
        <f t="shared" si="3724"/>
        <v>93747</v>
      </c>
      <c r="AI929" s="575">
        <f t="shared" si="3724"/>
        <v>93747</v>
      </c>
      <c r="AJ929" s="575">
        <f t="shared" si="3724"/>
        <v>93747</v>
      </c>
      <c r="AK929" s="575">
        <f t="shared" si="3724"/>
        <v>93747</v>
      </c>
      <c r="AL929" s="575">
        <f t="shared" si="3724"/>
        <v>93747</v>
      </c>
      <c r="AM929" s="575">
        <f t="shared" si="3724"/>
        <v>93747</v>
      </c>
      <c r="AN929" s="575">
        <f t="shared" si="3724"/>
        <v>93747</v>
      </c>
      <c r="AO929" s="575">
        <f t="shared" si="3724"/>
        <v>93747</v>
      </c>
      <c r="AP929" s="575">
        <f t="shared" si="3724"/>
        <v>93747</v>
      </c>
      <c r="AQ929" s="575">
        <f>AP929-(AQ$986/1000)</f>
        <v>90498.250300271742</v>
      </c>
      <c r="AR929" s="575">
        <f t="shared" ref="AR929:DC929" si="3725">AQ929-(AR$986/1000)</f>
        <v>87249.500600543484</v>
      </c>
      <c r="AS929" s="575">
        <f t="shared" si="3725"/>
        <v>84000.750900815226</v>
      </c>
      <c r="AT929" s="575">
        <f t="shared" si="3725"/>
        <v>80752.001201086969</v>
      </c>
      <c r="AU929" s="575">
        <f t="shared" si="3725"/>
        <v>76349.901336956536</v>
      </c>
      <c r="AV929" s="575">
        <f t="shared" si="3725"/>
        <v>71947.801472826104</v>
      </c>
      <c r="AW929" s="575">
        <f t="shared" si="3725"/>
        <v>67545.701608695672</v>
      </c>
      <c r="AX929" s="575">
        <f t="shared" si="3725"/>
        <v>63143.60174456524</v>
      </c>
      <c r="AY929" s="575">
        <f t="shared" si="3725"/>
        <v>58222.054096467415</v>
      </c>
      <c r="AZ929" s="575">
        <f t="shared" si="3725"/>
        <v>53300.50644836959</v>
      </c>
      <c r="BA929" s="575">
        <f t="shared" si="3725"/>
        <v>48378.958800271765</v>
      </c>
      <c r="BB929" s="575">
        <f t="shared" si="3725"/>
        <v>43457.41115217394</v>
      </c>
      <c r="BC929" s="575">
        <f t="shared" si="3725"/>
        <v>38623.90550135872</v>
      </c>
      <c r="BD929" s="575">
        <f t="shared" si="3725"/>
        <v>33790.399850543501</v>
      </c>
      <c r="BE929" s="575">
        <f t="shared" si="3725"/>
        <v>28956.894199728282</v>
      </c>
      <c r="BF929" s="575">
        <f t="shared" si="3725"/>
        <v>24123.388548913063</v>
      </c>
      <c r="BG929" s="575">
        <f t="shared" si="3725"/>
        <v>19826.939081521756</v>
      </c>
      <c r="BH929" s="575">
        <f t="shared" si="3725"/>
        <v>15530.489614130451</v>
      </c>
      <c r="BI929" s="575">
        <f t="shared" si="3725"/>
        <v>11234.040146739146</v>
      </c>
      <c r="BJ929" s="575">
        <f t="shared" si="3725"/>
        <v>6937.5906793478407</v>
      </c>
      <c r="BK929" s="575">
        <f t="shared" si="3725"/>
        <v>3873.7291739130583</v>
      </c>
      <c r="BL929" s="575">
        <f t="shared" si="3725"/>
        <v>809.86766847827585</v>
      </c>
      <c r="BM929" s="575">
        <f t="shared" si="3725"/>
        <v>-2253.9938369565066</v>
      </c>
      <c r="BN929" s="575">
        <f t="shared" si="3725"/>
        <v>-5317.855342391289</v>
      </c>
      <c r="BO929" s="575">
        <f t="shared" si="3725"/>
        <v>-8628.2344402173767</v>
      </c>
      <c r="BP929" s="575">
        <f t="shared" si="3725"/>
        <v>-11938.613538043464</v>
      </c>
      <c r="BQ929" s="575">
        <f t="shared" si="3725"/>
        <v>-15248.992635869552</v>
      </c>
      <c r="BR929" s="575">
        <f t="shared" si="3725"/>
        <v>-18559.37173369564</v>
      </c>
      <c r="BS929" s="575">
        <f t="shared" si="3725"/>
        <v>-21957.792828804337</v>
      </c>
      <c r="BT929" s="575">
        <f t="shared" si="3725"/>
        <v>-25356.213923913034</v>
      </c>
      <c r="BU929" s="575">
        <f t="shared" si="3725"/>
        <v>-28754.635019021731</v>
      </c>
      <c r="BV929" s="575">
        <f t="shared" si="3725"/>
        <v>-32153.056114130428</v>
      </c>
      <c r="BW929" s="575">
        <f t="shared" si="3725"/>
        <v>-35947.666197010862</v>
      </c>
      <c r="BX929" s="575">
        <f t="shared" si="3725"/>
        <v>-39742.276279891295</v>
      </c>
      <c r="BY929" s="575">
        <f t="shared" si="3725"/>
        <v>-43536.886362771729</v>
      </c>
      <c r="BZ929" s="575">
        <f t="shared" si="3725"/>
        <v>-47331.496445652163</v>
      </c>
      <c r="CA929" s="575">
        <f t="shared" si="3725"/>
        <v>-50765.134339673903</v>
      </c>
      <c r="CB929" s="575">
        <f t="shared" si="3725"/>
        <v>-54198.772233695643</v>
      </c>
      <c r="CC929" s="575">
        <f t="shared" si="3725"/>
        <v>-57632.410127717383</v>
      </c>
      <c r="CD929" s="575">
        <f t="shared" si="3725"/>
        <v>-61066.048021739123</v>
      </c>
      <c r="CE929" s="575">
        <f t="shared" si="3725"/>
        <v>-63830.566736413035</v>
      </c>
      <c r="CF929" s="575">
        <f t="shared" si="3725"/>
        <v>-66595.085451086954</v>
      </c>
      <c r="CG929" s="575">
        <f t="shared" si="3725"/>
        <v>-69359.604165760873</v>
      </c>
      <c r="CH929" s="575">
        <f t="shared" si="3725"/>
        <v>-72124.122880434792</v>
      </c>
      <c r="CI929" s="575">
        <f t="shared" si="3725"/>
        <v>-74281.151813858713</v>
      </c>
      <c r="CJ929" s="575">
        <f t="shared" si="3725"/>
        <v>-76438.180747282633</v>
      </c>
      <c r="CK929" s="575">
        <f t="shared" si="3725"/>
        <v>-78595.209680706554</v>
      </c>
      <c r="CL929" s="575">
        <f t="shared" si="3725"/>
        <v>-80752.238614130474</v>
      </c>
      <c r="CM929" s="575">
        <f t="shared" si="3725"/>
        <v>-83613.603525815255</v>
      </c>
      <c r="CN929" s="575">
        <f t="shared" si="3725"/>
        <v>-86474.968437500036</v>
      </c>
      <c r="CO929" s="575">
        <f t="shared" si="3725"/>
        <v>-89336.333349184817</v>
      </c>
      <c r="CP929" s="575">
        <f t="shared" si="3725"/>
        <v>-92197.698260869598</v>
      </c>
      <c r="CQ929" s="575">
        <f t="shared" si="3725"/>
        <v>-96230.02173641308</v>
      </c>
      <c r="CR929" s="575">
        <f t="shared" si="3725"/>
        <v>-100262.34521195656</v>
      </c>
      <c r="CS929" s="575">
        <f t="shared" si="3725"/>
        <v>-104294.66868750005</v>
      </c>
      <c r="CT929" s="575">
        <f t="shared" si="3725"/>
        <v>-108326.99216304353</v>
      </c>
      <c r="CU929" s="575">
        <f t="shared" si="3725"/>
        <v>-111734.21745788048</v>
      </c>
      <c r="CV929" s="575">
        <f t="shared" si="3725"/>
        <v>-115141.44275271744</v>
      </c>
      <c r="CW929" s="575">
        <f t="shared" si="3725"/>
        <v>-118548.6680475544</v>
      </c>
      <c r="CX929" s="575">
        <f t="shared" si="3725"/>
        <v>-121955.89334239135</v>
      </c>
      <c r="CY929" s="575">
        <f t="shared" si="3725"/>
        <v>-123531.84509375005</v>
      </c>
      <c r="CZ929" s="575">
        <f t="shared" si="3725"/>
        <v>-125107.79684510874</v>
      </c>
      <c r="DA929" s="575">
        <f t="shared" si="3725"/>
        <v>-126683.74859646743</v>
      </c>
      <c r="DB929" s="575">
        <f t="shared" si="3725"/>
        <v>-128259.70034782612</v>
      </c>
      <c r="DC929" s="575">
        <f t="shared" si="3725"/>
        <v>-129677.17650407612</v>
      </c>
      <c r="DD929" s="575">
        <f t="shared" ref="DD929:DJ929" si="3726">DC929-(DD$986/1000)</f>
        <v>-131094.65266032613</v>
      </c>
      <c r="DE929" s="575">
        <f t="shared" si="3726"/>
        <v>-132512.12881657612</v>
      </c>
      <c r="DF929" s="575">
        <f t="shared" si="3726"/>
        <v>-133929.60497282611</v>
      </c>
      <c r="DG929" s="575">
        <f t="shared" si="3726"/>
        <v>-135206.21393342395</v>
      </c>
      <c r="DH929" s="575">
        <f t="shared" si="3726"/>
        <v>-136482.82289402178</v>
      </c>
      <c r="DI929" s="575">
        <f t="shared" si="3726"/>
        <v>-137759.43185461962</v>
      </c>
      <c r="DJ929" s="575">
        <f t="shared" si="3726"/>
        <v>-139036.04081521745</v>
      </c>
    </row>
    <row r="930" spans="1:114" x14ac:dyDescent="0.35">
      <c r="A930" s="5" t="s">
        <v>230</v>
      </c>
      <c r="B930" s="69" t="s">
        <v>233</v>
      </c>
      <c r="C930" s="295">
        <f t="shared" ref="C930:E930" si="3727">D930</f>
        <v>0</v>
      </c>
      <c r="D930" s="295">
        <f t="shared" si="3727"/>
        <v>0</v>
      </c>
      <c r="E930" s="295">
        <f t="shared" si="3727"/>
        <v>0</v>
      </c>
      <c r="F930" s="324"/>
      <c r="G930" s="295">
        <f t="shared" ref="G930:I930" si="3728">H930</f>
        <v>0</v>
      </c>
      <c r="H930" s="295">
        <f t="shared" si="3728"/>
        <v>0</v>
      </c>
      <c r="I930" s="295">
        <f t="shared" si="3728"/>
        <v>0</v>
      </c>
      <c r="J930" s="324"/>
      <c r="K930" s="295">
        <f t="shared" ref="K930:M930" si="3729">L930</f>
        <v>0</v>
      </c>
      <c r="L930" s="295">
        <f t="shared" si="3729"/>
        <v>0</v>
      </c>
      <c r="M930" s="295">
        <f t="shared" si="3729"/>
        <v>0</v>
      </c>
      <c r="N930" s="324"/>
      <c r="O930" s="577">
        <f t="shared" ref="O930:Q930" si="3730">P930</f>
        <v>0.9</v>
      </c>
      <c r="P930" s="577">
        <f t="shared" si="3730"/>
        <v>0.9</v>
      </c>
      <c r="Q930" s="577">
        <f t="shared" si="3730"/>
        <v>0.9</v>
      </c>
      <c r="R930" s="578">
        <v>0.9</v>
      </c>
      <c r="S930" s="577">
        <f t="shared" si="3722"/>
        <v>0.9</v>
      </c>
      <c r="T930" s="577">
        <f t="shared" si="3722"/>
        <v>0.9</v>
      </c>
      <c r="U930" s="577">
        <f t="shared" si="3722"/>
        <v>0.9</v>
      </c>
      <c r="V930" s="578">
        <v>0.9</v>
      </c>
      <c r="W930" s="577">
        <f t="shared" si="3723"/>
        <v>0.9</v>
      </c>
      <c r="X930" s="577">
        <f t="shared" si="3723"/>
        <v>0.9</v>
      </c>
      <c r="Y930" s="577">
        <f t="shared" si="3723"/>
        <v>0.9</v>
      </c>
      <c r="Z930" s="578">
        <v>0.9</v>
      </c>
      <c r="AA930" s="577">
        <f t="shared" ref="AA930" si="3731">IF(AA929&gt;0,AA931/AA929*g_troz,0)</f>
        <v>0.87722905969471021</v>
      </c>
      <c r="AB930" s="577">
        <f t="shared" ref="AB930" si="3732">IF(AB929&gt;0,AB931/AB929*g_troz,0)</f>
        <v>0.87722905969471021</v>
      </c>
      <c r="AC930" s="577">
        <f t="shared" ref="AC930" si="3733">IF(AC929&gt;0,AC931/AC929*g_troz,0)</f>
        <v>0.87722905969471021</v>
      </c>
      <c r="AD930" s="577">
        <f t="shared" ref="AD930" si="3734">IF(AD929&gt;0,AD931/AD929*g_troz,0)</f>
        <v>0.87722905969471021</v>
      </c>
      <c r="AE930" s="577">
        <f t="shared" ref="AE930" si="3735">IF(AE929&gt;0,AE931/AE929*g_troz,0)</f>
        <v>0.87722905969471021</v>
      </c>
      <c r="AF930" s="577">
        <f t="shared" ref="AF930" si="3736">IF(AF929&gt;0,AF931/AF929*g_troz,0)</f>
        <v>0.87722905969471021</v>
      </c>
      <c r="AG930" s="577">
        <f t="shared" ref="AG930" si="3737">IF(AG929&gt;0,AG931/AG929*g_troz,0)</f>
        <v>0.87722905969471021</v>
      </c>
      <c r="AH930" s="577">
        <f t="shared" ref="AH930" si="3738">IF(AH929&gt;0,AH931/AH929*g_troz,0)</f>
        <v>0.87722905969471021</v>
      </c>
      <c r="AI930" s="577">
        <f t="shared" ref="AI930" si="3739">IF(AI929&gt;0,AI931/AI929*g_troz,0)</f>
        <v>0.87722905969471021</v>
      </c>
      <c r="AJ930" s="577">
        <f t="shared" ref="AJ930" si="3740">IF(AJ929&gt;0,AJ931/AJ929*g_troz,0)</f>
        <v>0.87722905969471021</v>
      </c>
      <c r="AK930" s="577">
        <f t="shared" ref="AK930" si="3741">IF(AK929&gt;0,AK931/AK929*g_troz,0)</f>
        <v>0.87722905969471021</v>
      </c>
      <c r="AL930" s="577">
        <f t="shared" ref="AL930" si="3742">IF(AL929&gt;0,AL931/AL929*g_troz,0)</f>
        <v>0.87722905969471021</v>
      </c>
      <c r="AM930" s="577">
        <f t="shared" ref="AM930" si="3743">IF(AM929&gt;0,AM931/AM929*g_troz,0)</f>
        <v>0.87722905969471021</v>
      </c>
      <c r="AN930" s="577">
        <f t="shared" ref="AN930" si="3744">IF(AN929&gt;0,AN931/AN929*g_troz,0)</f>
        <v>0.87722905969471021</v>
      </c>
      <c r="AO930" s="577">
        <f t="shared" ref="AO930" si="3745">IF(AO929&gt;0,AO931/AO929*g_troz,0)</f>
        <v>0.87722905969471021</v>
      </c>
      <c r="AP930" s="577">
        <f t="shared" ref="AP930:AQ930" si="3746">IF(AP929&gt;0,AP931/AP929*g_troz,0)</f>
        <v>0.87722905969471021</v>
      </c>
      <c r="AQ930" s="577">
        <f t="shared" si="3746"/>
        <v>0.87425770868437758</v>
      </c>
      <c r="AR930" s="577">
        <f t="shared" ref="AR930" si="3747">IF(AR929&gt;0,AR931/AR929*g_troz,0)</f>
        <v>0.8710650801736316</v>
      </c>
      <c r="AS930" s="577">
        <f t="shared" ref="AS930" si="3748">IF(AS929&gt;0,AS931/AS929*g_troz,0)</f>
        <v>0.86762550027722751</v>
      </c>
      <c r="AT930" s="577">
        <f t="shared" ref="AT930" si="3749">IF(AT929&gt;0,AT931/AT929*g_troz,0)</f>
        <v>0.86390916354534153</v>
      </c>
      <c r="AU930" s="577">
        <f t="shared" ref="AU930" si="3750">IF(AU929&gt;0,AU931/AU929*g_troz,0)</f>
        <v>0.85836886223919573</v>
      </c>
      <c r="AV930" s="577">
        <f t="shared" ref="AV930" si="3751">IF(AV929&gt;0,AV931/AV929*g_troz,0)</f>
        <v>0.85215059832327555</v>
      </c>
      <c r="AW930" s="577">
        <f t="shared" ref="AW930" si="3752">IF(AW929&gt;0,AW931/AW929*g_troz,0)</f>
        <v>0.84512181891673321</v>
      </c>
      <c r="AX930" s="577">
        <f t="shared" ref="AX930" si="3753">IF(AX929&gt;0,AX931/AX929*g_troz,0)</f>
        <v>0.8371130070756867</v>
      </c>
      <c r="AY930" s="577">
        <f t="shared" ref="AY930" si="3754">IF(AY929&gt;0,AY931/AY929*g_troz,0)</f>
        <v>0.82672529059274713</v>
      </c>
      <c r="AZ930" s="577">
        <f t="shared" ref="AZ930" si="3755">IF(AZ929&gt;0,AZ931/AZ929*g_troz,0)</f>
        <v>0.81441925681669747</v>
      </c>
      <c r="BA930" s="577">
        <f t="shared" ref="BA930" si="3756">IF(BA929&gt;0,BA931/BA929*g_troz,0)</f>
        <v>0.79960945970675867</v>
      </c>
      <c r="BB930" s="577">
        <f t="shared" ref="BB930" si="3757">IF(BB929&gt;0,BB931/BB929*g_troz,0)</f>
        <v>0.78144524639011115</v>
      </c>
      <c r="BC930" s="577">
        <f t="shared" ref="BC930" si="3758">IF(BC929&gt;0,BC931/BC929*g_troz,0)</f>
        <v>0.75910039546552111</v>
      </c>
      <c r="BD930" s="577">
        <f t="shared" ref="BD930" si="3759">IF(BD929&gt;0,BD931/BD929*g_troz,0)</f>
        <v>0.73036296181398275</v>
      </c>
      <c r="BE930" s="577">
        <f t="shared" ref="BE930" si="3760">IF(BE929&gt;0,BE931/BE929*g_troz,0)</f>
        <v>0.69203178188657899</v>
      </c>
      <c r="BF930" s="577">
        <f t="shared" ref="BF930" si="3761">IF(BF929&gt;0,BF931/BF929*g_troz,0)</f>
        <v>0.63834007543895954</v>
      </c>
      <c r="BG930" s="577">
        <f t="shared" ref="BG930" si="3762">IF(BG929&gt;0,BG931/BG929*g_troz,0)</f>
        <v>0.56863715226563949</v>
      </c>
      <c r="BH930" s="577">
        <f t="shared" ref="BH930" si="3763">IF(BH929&gt;0,BH931/BH929*g_troz,0)</f>
        <v>0.46036814462436421</v>
      </c>
      <c r="BI930" s="577">
        <f t="shared" ref="BI930" si="3764">IF(BI929&gt;0,BI931/BI929*g_troz,0)</f>
        <v>0.26928435011402718</v>
      </c>
      <c r="BJ930" s="577">
        <f t="shared" ref="BJ930" si="3765">IF(BJ929&gt;0,BJ931/BJ929*g_troz,0)</f>
        <v>-0.15847580802064007</v>
      </c>
      <c r="BK930" s="577">
        <f t="shared" ref="BK930" si="3766">IF(BK929&gt;0,BK931/BK929*g_troz,0)</f>
        <v>-1.0431156006091487</v>
      </c>
      <c r="BL930" s="577">
        <f t="shared" ref="BL930" si="3767">IF(BL929&gt;0,BL931/BL929*g_troz,0)</f>
        <v>-8.6212286905835178</v>
      </c>
      <c r="BM930" s="577">
        <f t="shared" ref="BM930" si="3768">IF(BM929&gt;0,BM931/BM929*g_troz,0)</f>
        <v>0</v>
      </c>
      <c r="BN930" s="577">
        <f t="shared" ref="BN930" si="3769">IF(BN929&gt;0,BN931/BN929*g_troz,0)</f>
        <v>0</v>
      </c>
      <c r="BO930" s="577">
        <f t="shared" ref="BO930" si="3770">IF(BO929&gt;0,BO931/BO929*g_troz,0)</f>
        <v>0</v>
      </c>
      <c r="BP930" s="577">
        <f t="shared" ref="BP930" si="3771">IF(BP929&gt;0,BP931/BP929*g_troz,0)</f>
        <v>0</v>
      </c>
      <c r="BQ930" s="577">
        <f t="shared" ref="BQ930" si="3772">IF(BQ929&gt;0,BQ931/BQ929*g_troz,0)</f>
        <v>0</v>
      </c>
      <c r="BR930" s="577">
        <f t="shared" ref="BR930" si="3773">IF(BR929&gt;0,BR931/BR929*g_troz,0)</f>
        <v>0</v>
      </c>
      <c r="BS930" s="577">
        <f t="shared" ref="BS930" si="3774">IF(BS929&gt;0,BS931/BS929*g_troz,0)</f>
        <v>0</v>
      </c>
      <c r="BT930" s="577">
        <f t="shared" ref="BT930" si="3775">IF(BT929&gt;0,BT931/BT929*g_troz,0)</f>
        <v>0</v>
      </c>
      <c r="BU930" s="577">
        <f t="shared" ref="BU930" si="3776">IF(BU929&gt;0,BU931/BU929*g_troz,0)</f>
        <v>0</v>
      </c>
      <c r="BV930" s="577">
        <f t="shared" ref="BV930" si="3777">IF(BV929&gt;0,BV931/BV929*g_troz,0)</f>
        <v>0</v>
      </c>
      <c r="BW930" s="577">
        <f t="shared" ref="BW930" si="3778">IF(BW929&gt;0,BW931/BW929*g_troz,0)</f>
        <v>0</v>
      </c>
      <c r="BX930" s="577">
        <f t="shared" ref="BX930" si="3779">IF(BX929&gt;0,BX931/BX929*g_troz,0)</f>
        <v>0</v>
      </c>
      <c r="BY930" s="577">
        <f t="shared" ref="BY930" si="3780">IF(BY929&gt;0,BY931/BY929*g_troz,0)</f>
        <v>0</v>
      </c>
      <c r="BZ930" s="577">
        <f t="shared" ref="BZ930" si="3781">IF(BZ929&gt;0,BZ931/BZ929*g_troz,0)</f>
        <v>0</v>
      </c>
      <c r="CA930" s="577">
        <f t="shared" ref="CA930" si="3782">IF(CA929&gt;0,CA931/CA929*g_troz,0)</f>
        <v>0</v>
      </c>
      <c r="CB930" s="577">
        <f t="shared" ref="CB930" si="3783">IF(CB929&gt;0,CB931/CB929*g_troz,0)</f>
        <v>0</v>
      </c>
      <c r="CC930" s="577">
        <f t="shared" ref="CC930" si="3784">IF(CC929&gt;0,CC931/CC929*g_troz,0)</f>
        <v>0</v>
      </c>
      <c r="CD930" s="577">
        <f t="shared" ref="CD930" si="3785">IF(CD929&gt;0,CD931/CD929*g_troz,0)</f>
        <v>0</v>
      </c>
      <c r="CE930" s="577">
        <f t="shared" ref="CE930" si="3786">IF(CE929&gt;0,CE931/CE929*g_troz,0)</f>
        <v>0</v>
      </c>
      <c r="CF930" s="577">
        <f t="shared" ref="CF930" si="3787">IF(CF929&gt;0,CF931/CF929*g_troz,0)</f>
        <v>0</v>
      </c>
      <c r="CG930" s="577">
        <f t="shared" ref="CG930" si="3788">IF(CG929&gt;0,CG931/CG929*g_troz,0)</f>
        <v>0</v>
      </c>
      <c r="CH930" s="577">
        <f t="shared" ref="CH930" si="3789">IF(CH929&gt;0,CH931/CH929*g_troz,0)</f>
        <v>0</v>
      </c>
      <c r="CI930" s="577">
        <f t="shared" ref="CI930" si="3790">IF(CI929&gt;0,CI931/CI929*g_troz,0)</f>
        <v>0</v>
      </c>
      <c r="CJ930" s="577">
        <f t="shared" ref="CJ930" si="3791">IF(CJ929&gt;0,CJ931/CJ929*g_troz,0)</f>
        <v>0</v>
      </c>
      <c r="CK930" s="577">
        <f t="shared" ref="CK930" si="3792">IF(CK929&gt;0,CK931/CK929*g_troz,0)</f>
        <v>0</v>
      </c>
      <c r="CL930" s="577">
        <f t="shared" ref="CL930" si="3793">IF(CL929&gt;0,CL931/CL929*g_troz,0)</f>
        <v>0</v>
      </c>
      <c r="CM930" s="577">
        <f t="shared" ref="CM930" si="3794">IF(CM929&gt;0,CM931/CM929*g_troz,0)</f>
        <v>0</v>
      </c>
      <c r="CN930" s="577">
        <f t="shared" ref="CN930" si="3795">IF(CN929&gt;0,CN931/CN929*g_troz,0)</f>
        <v>0</v>
      </c>
      <c r="CO930" s="577">
        <f t="shared" ref="CO930" si="3796">IF(CO929&gt;0,CO931/CO929*g_troz,0)</f>
        <v>0</v>
      </c>
      <c r="CP930" s="577">
        <f t="shared" ref="CP930" si="3797">IF(CP929&gt;0,CP931/CP929*g_troz,0)</f>
        <v>0</v>
      </c>
      <c r="CQ930" s="577">
        <f t="shared" ref="CQ930" si="3798">IF(CQ929&gt;0,CQ931/CQ929*g_troz,0)</f>
        <v>0</v>
      </c>
      <c r="CR930" s="577">
        <f t="shared" ref="CR930" si="3799">IF(CR929&gt;0,CR931/CR929*g_troz,0)</f>
        <v>0</v>
      </c>
      <c r="CS930" s="577">
        <f t="shared" ref="CS930" si="3800">IF(CS929&gt;0,CS931/CS929*g_troz,0)</f>
        <v>0</v>
      </c>
      <c r="CT930" s="577">
        <f t="shared" ref="CT930" si="3801">IF(CT929&gt;0,CT931/CT929*g_troz,0)</f>
        <v>0</v>
      </c>
      <c r="CU930" s="577">
        <f t="shared" ref="CU930" si="3802">IF(CU929&gt;0,CU931/CU929*g_troz,0)</f>
        <v>0</v>
      </c>
      <c r="CV930" s="577">
        <f t="shared" ref="CV930" si="3803">IF(CV929&gt;0,CV931/CV929*g_troz,0)</f>
        <v>0</v>
      </c>
      <c r="CW930" s="577">
        <f t="shared" ref="CW930" si="3804">IF(CW929&gt;0,CW931/CW929*g_troz,0)</f>
        <v>0</v>
      </c>
      <c r="CX930" s="577">
        <f t="shared" ref="CX930" si="3805">IF(CX929&gt;0,CX931/CX929*g_troz,0)</f>
        <v>0</v>
      </c>
      <c r="CY930" s="577">
        <f t="shared" ref="CY930" si="3806">IF(CY929&gt;0,CY931/CY929*g_troz,0)</f>
        <v>0</v>
      </c>
      <c r="CZ930" s="577">
        <f t="shared" ref="CZ930" si="3807">IF(CZ929&gt;0,CZ931/CZ929*g_troz,0)</f>
        <v>0</v>
      </c>
      <c r="DA930" s="577">
        <f t="shared" ref="DA930" si="3808">IF(DA929&gt;0,DA931/DA929*g_troz,0)</f>
        <v>0</v>
      </c>
      <c r="DB930" s="577">
        <f t="shared" ref="DB930" si="3809">IF(DB929&gt;0,DB931/DB929*g_troz,0)</f>
        <v>0</v>
      </c>
      <c r="DC930" s="577">
        <f t="shared" ref="DC930" si="3810">IF(DC929&gt;0,DC931/DC929*g_troz,0)</f>
        <v>0</v>
      </c>
      <c r="DD930" s="577">
        <f t="shared" ref="DD930" si="3811">IF(DD929&gt;0,DD931/DD929*g_troz,0)</f>
        <v>0</v>
      </c>
      <c r="DE930" s="577">
        <f t="shared" ref="DE930" si="3812">IF(DE929&gt;0,DE931/DE929*g_troz,0)</f>
        <v>0</v>
      </c>
      <c r="DF930" s="577">
        <f t="shared" ref="DF930" si="3813">IF(DF929&gt;0,DF931/DF929*g_troz,0)</f>
        <v>0</v>
      </c>
      <c r="DG930" s="577">
        <f t="shared" ref="DG930" si="3814">IF(DG929&gt;0,DG931/DG929*g_troz,0)</f>
        <v>0</v>
      </c>
      <c r="DH930" s="577">
        <f t="shared" ref="DH930" si="3815">IF(DH929&gt;0,DH931/DH929*g_troz,0)</f>
        <v>0</v>
      </c>
      <c r="DI930" s="577">
        <f t="shared" ref="DI930" si="3816">IF(DI929&gt;0,DI931/DI929*g_troz,0)</f>
        <v>0</v>
      </c>
      <c r="DJ930" s="577">
        <f t="shared" ref="DJ930" si="3817">IF(DJ929&gt;0,DJ931/DJ929*g_troz,0)</f>
        <v>0</v>
      </c>
    </row>
    <row r="931" spans="1:114" x14ac:dyDescent="0.35">
      <c r="A931" s="5" t="s">
        <v>231</v>
      </c>
      <c r="B931" s="69" t="s">
        <v>234</v>
      </c>
      <c r="C931" s="187">
        <f t="shared" ref="C931:E931" si="3818">D931</f>
        <v>0</v>
      </c>
      <c r="D931" s="187">
        <f t="shared" si="3818"/>
        <v>0</v>
      </c>
      <c r="E931" s="187">
        <f t="shared" si="3818"/>
        <v>0</v>
      </c>
      <c r="F931" s="323"/>
      <c r="G931" s="187">
        <f t="shared" ref="G931:I931" si="3819">H931</f>
        <v>0</v>
      </c>
      <c r="H931" s="187">
        <f t="shared" si="3819"/>
        <v>0</v>
      </c>
      <c r="I931" s="187">
        <f t="shared" si="3819"/>
        <v>0</v>
      </c>
      <c r="J931" s="323"/>
      <c r="K931" s="187">
        <f t="shared" ref="K931:M931" si="3820">L931</f>
        <v>0</v>
      </c>
      <c r="L931" s="187">
        <f t="shared" si="3820"/>
        <v>0</v>
      </c>
      <c r="M931" s="187">
        <f t="shared" si="3820"/>
        <v>0</v>
      </c>
      <c r="N931" s="323"/>
      <c r="O931" s="575">
        <f t="shared" ref="O931:Q931" si="3821">P931</f>
        <v>5926</v>
      </c>
      <c r="P931" s="575">
        <f t="shared" si="3821"/>
        <v>5926</v>
      </c>
      <c r="Q931" s="575">
        <f t="shared" si="3821"/>
        <v>5926</v>
      </c>
      <c r="R931" s="576">
        <v>5926</v>
      </c>
      <c r="S931" s="575">
        <f t="shared" si="3722"/>
        <v>2644</v>
      </c>
      <c r="T931" s="575">
        <f t="shared" si="3722"/>
        <v>2644</v>
      </c>
      <c r="U931" s="575">
        <f t="shared" si="3722"/>
        <v>2644</v>
      </c>
      <c r="V931" s="576">
        <v>2644</v>
      </c>
      <c r="W931" s="575">
        <f t="shared" si="3723"/>
        <v>2644</v>
      </c>
      <c r="X931" s="575">
        <f t="shared" si="3723"/>
        <v>2644</v>
      </c>
      <c r="Y931" s="575">
        <f t="shared" si="3723"/>
        <v>2644</v>
      </c>
      <c r="Z931" s="576">
        <v>2644</v>
      </c>
      <c r="AA931" s="575">
        <f>Z931</f>
        <v>2644</v>
      </c>
      <c r="AB931" s="575">
        <f t="shared" ref="AB931:AP931" si="3822">AA931</f>
        <v>2644</v>
      </c>
      <c r="AC931" s="575">
        <f t="shared" si="3822"/>
        <v>2644</v>
      </c>
      <c r="AD931" s="575">
        <f t="shared" si="3822"/>
        <v>2644</v>
      </c>
      <c r="AE931" s="575">
        <f t="shared" si="3822"/>
        <v>2644</v>
      </c>
      <c r="AF931" s="575">
        <f t="shared" si="3822"/>
        <v>2644</v>
      </c>
      <c r="AG931" s="575">
        <f t="shared" si="3822"/>
        <v>2644</v>
      </c>
      <c r="AH931" s="575">
        <f t="shared" si="3822"/>
        <v>2644</v>
      </c>
      <c r="AI931" s="575">
        <f t="shared" si="3822"/>
        <v>2644</v>
      </c>
      <c r="AJ931" s="575">
        <f t="shared" si="3822"/>
        <v>2644</v>
      </c>
      <c r="AK931" s="575">
        <f t="shared" si="3822"/>
        <v>2644</v>
      </c>
      <c r="AL931" s="575">
        <f t="shared" si="3822"/>
        <v>2644</v>
      </c>
      <c r="AM931" s="575">
        <f t="shared" si="3822"/>
        <v>2644</v>
      </c>
      <c r="AN931" s="575">
        <f t="shared" si="3822"/>
        <v>2644</v>
      </c>
      <c r="AO931" s="575">
        <f t="shared" si="3822"/>
        <v>2644</v>
      </c>
      <c r="AP931" s="575">
        <f t="shared" si="3822"/>
        <v>2644</v>
      </c>
      <c r="AQ931" s="575">
        <f>AP931-(AQ$993/1000/AQ$992)</f>
        <v>2543.728260869565</v>
      </c>
      <c r="AR931" s="575">
        <f t="shared" ref="AR931:DC931" si="3823">AQ931-(AR$993/1000/AR$992)</f>
        <v>2443.45652173913</v>
      </c>
      <c r="AS931" s="575">
        <f t="shared" si="3823"/>
        <v>2343.1847826086951</v>
      </c>
      <c r="AT931" s="575">
        <f t="shared" si="3823"/>
        <v>2242.9130434782601</v>
      </c>
      <c r="AU931" s="575">
        <f t="shared" si="3823"/>
        <v>2107.0434782608686</v>
      </c>
      <c r="AV931" s="575">
        <f t="shared" si="3823"/>
        <v>1971.1739130434773</v>
      </c>
      <c r="AW931" s="575">
        <f t="shared" si="3823"/>
        <v>1835.3043478260861</v>
      </c>
      <c r="AX931" s="575">
        <f t="shared" si="3823"/>
        <v>1699.4347826086948</v>
      </c>
      <c r="AY931" s="575">
        <f t="shared" si="3823"/>
        <v>1547.5326086956513</v>
      </c>
      <c r="AZ931" s="575">
        <f t="shared" si="3823"/>
        <v>1395.6304347826078</v>
      </c>
      <c r="BA931" s="575">
        <f t="shared" si="3823"/>
        <v>1243.7282608695643</v>
      </c>
      <c r="BB931" s="575">
        <f t="shared" si="3823"/>
        <v>1091.8260869565208</v>
      </c>
      <c r="BC931" s="575">
        <f t="shared" si="3823"/>
        <v>942.64130434782521</v>
      </c>
      <c r="BD931" s="575">
        <f t="shared" si="3823"/>
        <v>793.45652173912958</v>
      </c>
      <c r="BE931" s="575">
        <f t="shared" si="3823"/>
        <v>644.27173913043396</v>
      </c>
      <c r="BF931" s="575">
        <f t="shared" si="3823"/>
        <v>495.08695652173833</v>
      </c>
      <c r="BG931" s="575">
        <f t="shared" si="3823"/>
        <v>362.47826086956445</v>
      </c>
      <c r="BH931" s="575">
        <f t="shared" si="3823"/>
        <v>229.86956521739054</v>
      </c>
      <c r="BI931" s="575">
        <f t="shared" si="3823"/>
        <v>97.260869565216638</v>
      </c>
      <c r="BJ931" s="575">
        <f t="shared" si="3823"/>
        <v>-35.347826086957269</v>
      </c>
      <c r="BK931" s="575">
        <f t="shared" si="3823"/>
        <v>-129.91304347826161</v>
      </c>
      <c r="BL931" s="575">
        <f t="shared" si="3823"/>
        <v>-224.47826086956596</v>
      </c>
      <c r="BM931" s="575">
        <f t="shared" si="3823"/>
        <v>-319.0434782608703</v>
      </c>
      <c r="BN931" s="575">
        <f t="shared" si="3823"/>
        <v>-413.60869565217467</v>
      </c>
      <c r="BO931" s="575">
        <f t="shared" si="3823"/>
        <v>-515.78260869565293</v>
      </c>
      <c r="BP931" s="575">
        <f t="shared" si="3823"/>
        <v>-617.95652173913118</v>
      </c>
      <c r="BQ931" s="575">
        <f t="shared" si="3823"/>
        <v>-720.13043478260943</v>
      </c>
      <c r="BR931" s="575">
        <f t="shared" si="3823"/>
        <v>-822.30434782608768</v>
      </c>
      <c r="BS931" s="575">
        <f t="shared" si="3823"/>
        <v>-927.1956521739138</v>
      </c>
      <c r="BT931" s="575">
        <f t="shared" si="3823"/>
        <v>-1032.0869565217399</v>
      </c>
      <c r="BU931" s="575">
        <f t="shared" si="3823"/>
        <v>-1136.9782608695659</v>
      </c>
      <c r="BV931" s="575">
        <f t="shared" si="3823"/>
        <v>-1241.8695652173919</v>
      </c>
      <c r="BW931" s="575">
        <f t="shared" si="3823"/>
        <v>-1358.9891304347832</v>
      </c>
      <c r="BX931" s="575">
        <f t="shared" si="3823"/>
        <v>-1476.1086956521744</v>
      </c>
      <c r="BY931" s="575">
        <f t="shared" si="3823"/>
        <v>-1593.2282608695657</v>
      </c>
      <c r="BZ931" s="575">
        <f t="shared" si="3823"/>
        <v>-1710.347826086957</v>
      </c>
      <c r="CA931" s="575">
        <f t="shared" si="3823"/>
        <v>-1816.3260869565222</v>
      </c>
      <c r="CB931" s="575">
        <f t="shared" si="3823"/>
        <v>-1922.3043478260875</v>
      </c>
      <c r="CC931" s="575">
        <f t="shared" si="3823"/>
        <v>-2028.2826086956527</v>
      </c>
      <c r="CD931" s="575">
        <f t="shared" si="3823"/>
        <v>-2134.2608695652179</v>
      </c>
      <c r="CE931" s="575">
        <f t="shared" si="3823"/>
        <v>-2219.5869565217395</v>
      </c>
      <c r="CF931" s="575">
        <f t="shared" si="3823"/>
        <v>-2304.913043478261</v>
      </c>
      <c r="CG931" s="575">
        <f t="shared" si="3823"/>
        <v>-2390.2391304347825</v>
      </c>
      <c r="CH931" s="575">
        <f t="shared" si="3823"/>
        <v>-2475.565217391304</v>
      </c>
      <c r="CI931" s="575">
        <f t="shared" si="3823"/>
        <v>-2542.1413043478256</v>
      </c>
      <c r="CJ931" s="575">
        <f t="shared" si="3823"/>
        <v>-2608.7173913043471</v>
      </c>
      <c r="CK931" s="575">
        <f t="shared" si="3823"/>
        <v>-2675.2934782608686</v>
      </c>
      <c r="CL931" s="575">
        <f t="shared" si="3823"/>
        <v>-2741.8695652173901</v>
      </c>
      <c r="CM931" s="575">
        <f t="shared" si="3823"/>
        <v>-2830.1847826086946</v>
      </c>
      <c r="CN931" s="575">
        <f t="shared" si="3823"/>
        <v>-2918.4999999999991</v>
      </c>
      <c r="CO931" s="575">
        <f t="shared" si="3823"/>
        <v>-3006.8152173913036</v>
      </c>
      <c r="CP931" s="575">
        <f t="shared" si="3823"/>
        <v>-3095.1304347826081</v>
      </c>
      <c r="CQ931" s="575">
        <f t="shared" si="3823"/>
        <v>-3219.5869565217386</v>
      </c>
      <c r="CR931" s="575">
        <f t="shared" si="3823"/>
        <v>-3344.0434782608691</v>
      </c>
      <c r="CS931" s="575">
        <f t="shared" si="3823"/>
        <v>-3468.4999999999995</v>
      </c>
      <c r="CT931" s="575">
        <f t="shared" si="3823"/>
        <v>-3592.95652173913</v>
      </c>
      <c r="CU931" s="575">
        <f t="shared" si="3823"/>
        <v>-3698.119565217391</v>
      </c>
      <c r="CV931" s="575">
        <f t="shared" si="3823"/>
        <v>-3803.282608695652</v>
      </c>
      <c r="CW931" s="575">
        <f t="shared" si="3823"/>
        <v>-3908.445652173913</v>
      </c>
      <c r="CX931" s="575">
        <f t="shared" si="3823"/>
        <v>-4013.608695652174</v>
      </c>
      <c r="CY931" s="575">
        <f t="shared" si="3823"/>
        <v>-4062.25</v>
      </c>
      <c r="CZ931" s="575">
        <f t="shared" si="3823"/>
        <v>-4110.891304347826</v>
      </c>
      <c r="DA931" s="575">
        <f t="shared" si="3823"/>
        <v>-4159.532608695652</v>
      </c>
      <c r="DB931" s="575">
        <f t="shared" si="3823"/>
        <v>-4208.173913043478</v>
      </c>
      <c r="DC931" s="575">
        <f t="shared" si="3823"/>
        <v>-4251.923913043478</v>
      </c>
      <c r="DD931" s="575">
        <f t="shared" ref="DD931:DJ931" si="3824">DC931-(DD$993/1000/DD$992)</f>
        <v>-4295.673913043478</v>
      </c>
      <c r="DE931" s="575">
        <f t="shared" si="3824"/>
        <v>-4339.423913043478</v>
      </c>
      <c r="DF931" s="575">
        <f t="shared" si="3824"/>
        <v>-4383.173913043478</v>
      </c>
      <c r="DG931" s="575">
        <f t="shared" si="3824"/>
        <v>-4422.5760869565211</v>
      </c>
      <c r="DH931" s="575">
        <f t="shared" si="3824"/>
        <v>-4461.9782608695641</v>
      </c>
      <c r="DI931" s="575">
        <f t="shared" si="3824"/>
        <v>-4501.3804347826072</v>
      </c>
      <c r="DJ931" s="575">
        <f t="shared" si="3824"/>
        <v>-4540.7826086956502</v>
      </c>
    </row>
    <row r="932" spans="1:114" x14ac:dyDescent="0.35">
      <c r="A932" s="5"/>
      <c r="B932" s="70"/>
      <c r="C932" s="69"/>
      <c r="D932" s="69"/>
      <c r="E932" s="69"/>
      <c r="F932" s="324"/>
      <c r="G932" s="69"/>
      <c r="H932" s="69"/>
      <c r="I932" s="69"/>
      <c r="J932" s="324"/>
      <c r="K932" s="69"/>
      <c r="L932" s="69"/>
      <c r="M932" s="69"/>
      <c r="N932" s="324"/>
      <c r="O932" s="69"/>
      <c r="P932" s="69"/>
      <c r="Q932" s="69"/>
      <c r="R932" s="324"/>
      <c r="S932" s="69"/>
      <c r="T932" s="69"/>
      <c r="U932" s="69"/>
      <c r="V932" s="324"/>
      <c r="W932" s="69"/>
      <c r="X932" s="69"/>
      <c r="Y932" s="69"/>
      <c r="Z932" s="324"/>
      <c r="AA932" s="110"/>
      <c r="AB932" s="110"/>
      <c r="AC932" s="110"/>
      <c r="AD932" s="110"/>
      <c r="AE932" s="110"/>
      <c r="AF932" s="110"/>
      <c r="AG932" s="110"/>
      <c r="AH932" s="110"/>
      <c r="AI932" s="110"/>
      <c r="AJ932" s="110"/>
      <c r="AK932" s="110"/>
      <c r="AL932" s="110"/>
      <c r="AM932" s="110"/>
      <c r="AN932" s="110"/>
      <c r="AO932" s="110"/>
      <c r="AP932" s="110"/>
      <c r="AQ932" s="110"/>
      <c r="AR932" s="110"/>
      <c r="AS932" s="110"/>
      <c r="AT932" s="110"/>
      <c r="AU932" s="110"/>
      <c r="AV932" s="110"/>
      <c r="AW932" s="110"/>
      <c r="AX932" s="110"/>
      <c r="AY932" s="110"/>
      <c r="AZ932" s="110"/>
      <c r="BA932" s="110"/>
      <c r="BB932" s="110"/>
      <c r="BC932" s="110"/>
      <c r="BD932" s="110"/>
      <c r="BE932" s="110"/>
      <c r="BF932" s="110"/>
      <c r="BG932" s="110"/>
      <c r="BH932" s="110"/>
      <c r="BI932" s="110"/>
      <c r="BJ932" s="110"/>
      <c r="BK932" s="110"/>
      <c r="BL932" s="110"/>
      <c r="BM932" s="110"/>
      <c r="BN932" s="110"/>
      <c r="BO932" s="110"/>
      <c r="BP932" s="110"/>
      <c r="BQ932" s="110"/>
      <c r="BR932" s="110"/>
      <c r="BS932" s="110"/>
      <c r="BT932" s="110"/>
      <c r="BU932" s="110"/>
      <c r="BV932" s="110"/>
      <c r="BW932" s="110"/>
      <c r="BX932" s="110"/>
      <c r="BY932" s="110"/>
      <c r="BZ932" s="110"/>
      <c r="CA932" s="110"/>
      <c r="CB932" s="110"/>
      <c r="CC932" s="110"/>
      <c r="CD932" s="110"/>
      <c r="CE932" s="110"/>
      <c r="CF932" s="110"/>
      <c r="CG932" s="110"/>
      <c r="CH932" s="110"/>
      <c r="CI932" s="110"/>
      <c r="CJ932" s="110"/>
      <c r="CK932" s="110"/>
      <c r="CL932" s="110"/>
      <c r="CM932" s="110"/>
      <c r="CN932" s="110"/>
      <c r="CO932" s="110"/>
      <c r="CP932" s="110"/>
      <c r="CQ932" s="110"/>
      <c r="CR932" s="110"/>
      <c r="CS932" s="110"/>
      <c r="CT932" s="110"/>
      <c r="CU932" s="110"/>
      <c r="CV932" s="110"/>
      <c r="CW932" s="110"/>
      <c r="CX932" s="110"/>
      <c r="CY932" s="110"/>
      <c r="CZ932" s="110"/>
      <c r="DA932" s="110"/>
      <c r="DB932" s="110"/>
      <c r="DC932" s="110"/>
      <c r="DD932" s="110"/>
      <c r="DE932" s="110"/>
      <c r="DF932" s="110"/>
      <c r="DG932" s="110"/>
      <c r="DH932" s="110"/>
      <c r="DI932" s="110"/>
      <c r="DJ932" s="110"/>
    </row>
    <row r="933" spans="1:114" x14ac:dyDescent="0.35">
      <c r="A933" s="5"/>
      <c r="B933" s="70" t="s">
        <v>235</v>
      </c>
      <c r="C933" s="69"/>
      <c r="D933" s="69"/>
      <c r="E933" s="69"/>
      <c r="F933" s="324"/>
      <c r="G933" s="69"/>
      <c r="H933" s="69"/>
      <c r="I933" s="69"/>
      <c r="J933" s="324"/>
      <c r="K933" s="69"/>
      <c r="L933" s="69"/>
      <c r="M933" s="69"/>
      <c r="N933" s="324"/>
      <c r="O933" s="69"/>
      <c r="P933" s="69"/>
      <c r="Q933" s="69"/>
      <c r="R933" s="324"/>
      <c r="S933" s="69"/>
      <c r="T933" s="69"/>
      <c r="U933" s="69"/>
      <c r="V933" s="324"/>
      <c r="W933" s="69"/>
      <c r="X933" s="69"/>
      <c r="Y933" s="69"/>
      <c r="Z933" s="324"/>
      <c r="AA933" s="110"/>
      <c r="AB933" s="110"/>
      <c r="AC933" s="110"/>
      <c r="AD933" s="110"/>
      <c r="AE933" s="110"/>
      <c r="AF933" s="110"/>
      <c r="AG933" s="110"/>
      <c r="AH933" s="110"/>
      <c r="AI933" s="110"/>
      <c r="AJ933" s="110"/>
      <c r="AK933" s="110"/>
      <c r="AL933" s="110"/>
      <c r="AM933" s="110"/>
      <c r="AN933" s="110"/>
      <c r="AO933" s="110"/>
      <c r="AP933" s="110"/>
      <c r="AQ933" s="110"/>
      <c r="AR933" s="110"/>
      <c r="AS933" s="110"/>
      <c r="AT933" s="110"/>
      <c r="AU933" s="110"/>
      <c r="AV933" s="110"/>
      <c r="AW933" s="110"/>
      <c r="AX933" s="110"/>
      <c r="AY933" s="110"/>
      <c r="AZ933" s="110"/>
      <c r="BA933" s="110"/>
      <c r="BB933" s="110"/>
      <c r="BC933" s="110"/>
      <c r="BD933" s="110"/>
      <c r="BE933" s="110"/>
      <c r="BF933" s="110"/>
      <c r="BG933" s="110"/>
      <c r="BH933" s="110"/>
      <c r="BI933" s="110"/>
      <c r="BJ933" s="110"/>
      <c r="BK933" s="110"/>
      <c r="BL933" s="110"/>
      <c r="BM933" s="110"/>
      <c r="BN933" s="110"/>
      <c r="BO933" s="110"/>
      <c r="BP933" s="110"/>
      <c r="BQ933" s="110"/>
      <c r="BR933" s="110"/>
      <c r="BS933" s="110"/>
      <c r="BT933" s="110"/>
      <c r="BU933" s="110"/>
      <c r="BV933" s="110"/>
      <c r="BW933" s="110"/>
      <c r="BX933" s="110"/>
      <c r="BY933" s="110"/>
      <c r="BZ933" s="110"/>
      <c r="CA933" s="110"/>
      <c r="CB933" s="110"/>
      <c r="CC933" s="110"/>
      <c r="CD933" s="110"/>
      <c r="CE933" s="110"/>
      <c r="CF933" s="110"/>
      <c r="CG933" s="110"/>
      <c r="CH933" s="110"/>
      <c r="CI933" s="110"/>
      <c r="CJ933" s="110"/>
      <c r="CK933" s="110"/>
      <c r="CL933" s="110"/>
      <c r="CM933" s="110"/>
      <c r="CN933" s="110"/>
      <c r="CO933" s="110"/>
      <c r="CP933" s="110"/>
      <c r="CQ933" s="110"/>
      <c r="CR933" s="110"/>
      <c r="CS933" s="110"/>
      <c r="CT933" s="110"/>
      <c r="CU933" s="110"/>
      <c r="CV933" s="110"/>
      <c r="CW933" s="110"/>
      <c r="CX933" s="110"/>
      <c r="CY933" s="110"/>
      <c r="CZ933" s="110"/>
      <c r="DA933" s="110"/>
      <c r="DB933" s="110"/>
      <c r="DC933" s="110"/>
      <c r="DD933" s="110"/>
      <c r="DE933" s="110"/>
      <c r="DF933" s="110"/>
      <c r="DG933" s="110"/>
      <c r="DH933" s="110"/>
      <c r="DI933" s="110"/>
      <c r="DJ933" s="110"/>
    </row>
    <row r="934" spans="1:114" x14ac:dyDescent="0.35">
      <c r="A934" s="5" t="s">
        <v>229</v>
      </c>
      <c r="B934" s="69" t="s">
        <v>236</v>
      </c>
      <c r="C934" s="187">
        <f t="shared" ref="C934:E934" si="3825">D934</f>
        <v>0</v>
      </c>
      <c r="D934" s="187">
        <f t="shared" si="3825"/>
        <v>0</v>
      </c>
      <c r="E934" s="187">
        <f t="shared" si="3825"/>
        <v>0</v>
      </c>
      <c r="F934" s="323"/>
      <c r="G934" s="187">
        <f t="shared" ref="G934:I934" si="3826">H934</f>
        <v>0</v>
      </c>
      <c r="H934" s="187">
        <f t="shared" si="3826"/>
        <v>0</v>
      </c>
      <c r="I934" s="187">
        <f t="shared" si="3826"/>
        <v>0</v>
      </c>
      <c r="J934" s="323"/>
      <c r="K934" s="187">
        <f t="shared" ref="K934:M934" si="3827">L934</f>
        <v>0</v>
      </c>
      <c r="L934" s="187">
        <f t="shared" si="3827"/>
        <v>0</v>
      </c>
      <c r="M934" s="187">
        <f t="shared" si="3827"/>
        <v>0</v>
      </c>
      <c r="N934" s="323"/>
      <c r="O934" s="187">
        <f t="shared" ref="O934:Q934" si="3828">P934</f>
        <v>0</v>
      </c>
      <c r="P934" s="187">
        <f t="shared" si="3828"/>
        <v>0</v>
      </c>
      <c r="Q934" s="187">
        <f t="shared" si="3828"/>
        <v>0</v>
      </c>
      <c r="R934" s="323"/>
      <c r="S934" s="575">
        <f t="shared" ref="S934:U936" si="3829">T934</f>
        <v>153700</v>
      </c>
      <c r="T934" s="575">
        <f t="shared" si="3829"/>
        <v>153700</v>
      </c>
      <c r="U934" s="575">
        <f t="shared" si="3829"/>
        <v>153700</v>
      </c>
      <c r="V934" s="576">
        <v>153700</v>
      </c>
      <c r="W934" s="575">
        <f t="shared" ref="W934:Y936" si="3830">X934</f>
        <v>139253</v>
      </c>
      <c r="X934" s="575">
        <f t="shared" si="3830"/>
        <v>139253</v>
      </c>
      <c r="Y934" s="575">
        <f t="shared" si="3830"/>
        <v>139253</v>
      </c>
      <c r="Z934" s="576">
        <v>139253</v>
      </c>
      <c r="AA934" s="575">
        <f>Z934-(AA$986/1000)</f>
        <v>139253</v>
      </c>
      <c r="AB934" s="575">
        <f t="shared" ref="AB934:AP934" si="3831">AA934-(AB$986/1000)</f>
        <v>139253</v>
      </c>
      <c r="AC934" s="575">
        <f t="shared" si="3831"/>
        <v>139253</v>
      </c>
      <c r="AD934" s="575">
        <f t="shared" si="3831"/>
        <v>139253</v>
      </c>
      <c r="AE934" s="575">
        <f t="shared" si="3831"/>
        <v>139253</v>
      </c>
      <c r="AF934" s="575">
        <f t="shared" si="3831"/>
        <v>139253</v>
      </c>
      <c r="AG934" s="575">
        <f t="shared" si="3831"/>
        <v>139253</v>
      </c>
      <c r="AH934" s="575">
        <f t="shared" si="3831"/>
        <v>139253</v>
      </c>
      <c r="AI934" s="575">
        <f t="shared" si="3831"/>
        <v>139253</v>
      </c>
      <c r="AJ934" s="575">
        <f t="shared" si="3831"/>
        <v>139253</v>
      </c>
      <c r="AK934" s="575">
        <f t="shared" si="3831"/>
        <v>139253</v>
      </c>
      <c r="AL934" s="575">
        <f t="shared" si="3831"/>
        <v>139253</v>
      </c>
      <c r="AM934" s="575">
        <f t="shared" si="3831"/>
        <v>139253</v>
      </c>
      <c r="AN934" s="575">
        <f t="shared" si="3831"/>
        <v>139253</v>
      </c>
      <c r="AO934" s="575">
        <f t="shared" si="3831"/>
        <v>139253</v>
      </c>
      <c r="AP934" s="575">
        <f t="shared" si="3831"/>
        <v>139253</v>
      </c>
      <c r="AQ934" s="575">
        <f>AP934-(AQ$986/1000)</f>
        <v>136004.25030027173</v>
      </c>
      <c r="AR934" s="575">
        <f t="shared" ref="AR934:DC934" si="3832">AQ934-(AR$986/1000)</f>
        <v>132755.50060054346</v>
      </c>
      <c r="AS934" s="575">
        <f t="shared" si="3832"/>
        <v>129506.7509008152</v>
      </c>
      <c r="AT934" s="575">
        <f t="shared" si="3832"/>
        <v>126258.00120108694</v>
      </c>
      <c r="AU934" s="575">
        <f t="shared" si="3832"/>
        <v>121855.90133695651</v>
      </c>
      <c r="AV934" s="575">
        <f t="shared" si="3832"/>
        <v>117453.80147282608</v>
      </c>
      <c r="AW934" s="575">
        <f t="shared" si="3832"/>
        <v>113051.70160869564</v>
      </c>
      <c r="AX934" s="575">
        <f t="shared" si="3832"/>
        <v>108649.60174456521</v>
      </c>
      <c r="AY934" s="575">
        <f t="shared" si="3832"/>
        <v>103728.05409646739</v>
      </c>
      <c r="AZ934" s="575">
        <f t="shared" si="3832"/>
        <v>98806.506448369561</v>
      </c>
      <c r="BA934" s="575">
        <f t="shared" si="3832"/>
        <v>93884.958800271736</v>
      </c>
      <c r="BB934" s="575">
        <f t="shared" si="3832"/>
        <v>88963.411152173911</v>
      </c>
      <c r="BC934" s="575">
        <f t="shared" si="3832"/>
        <v>84129.905501358691</v>
      </c>
      <c r="BD934" s="575">
        <f t="shared" si="3832"/>
        <v>79296.399850543472</v>
      </c>
      <c r="BE934" s="575">
        <f t="shared" si="3832"/>
        <v>74462.894199728253</v>
      </c>
      <c r="BF934" s="575">
        <f t="shared" si="3832"/>
        <v>69629.388548913033</v>
      </c>
      <c r="BG934" s="575">
        <f t="shared" si="3832"/>
        <v>65332.939081521727</v>
      </c>
      <c r="BH934" s="575">
        <f t="shared" si="3832"/>
        <v>61036.48961413042</v>
      </c>
      <c r="BI934" s="575">
        <f t="shared" si="3832"/>
        <v>56740.040146739113</v>
      </c>
      <c r="BJ934" s="575">
        <f t="shared" si="3832"/>
        <v>52443.590679347806</v>
      </c>
      <c r="BK934" s="575">
        <f t="shared" si="3832"/>
        <v>49379.729173913023</v>
      </c>
      <c r="BL934" s="575">
        <f t="shared" si="3832"/>
        <v>46315.86766847824</v>
      </c>
      <c r="BM934" s="575">
        <f t="shared" si="3832"/>
        <v>43252.006163043457</v>
      </c>
      <c r="BN934" s="575">
        <f t="shared" si="3832"/>
        <v>40188.144657608675</v>
      </c>
      <c r="BO934" s="575">
        <f t="shared" si="3832"/>
        <v>36877.765559782587</v>
      </c>
      <c r="BP934" s="575">
        <f t="shared" si="3832"/>
        <v>33567.386461956499</v>
      </c>
      <c r="BQ934" s="575">
        <f t="shared" si="3832"/>
        <v>30257.007364130412</v>
      </c>
      <c r="BR934" s="575">
        <f t="shared" si="3832"/>
        <v>26946.628266304324</v>
      </c>
      <c r="BS934" s="575">
        <f t="shared" si="3832"/>
        <v>23548.207171195627</v>
      </c>
      <c r="BT934" s="575">
        <f t="shared" si="3832"/>
        <v>20149.78607608693</v>
      </c>
      <c r="BU934" s="575">
        <f t="shared" si="3832"/>
        <v>16751.364980978233</v>
      </c>
      <c r="BV934" s="575">
        <f t="shared" si="3832"/>
        <v>13352.943885869538</v>
      </c>
      <c r="BW934" s="575">
        <f t="shared" si="3832"/>
        <v>9558.333802989102</v>
      </c>
      <c r="BX934" s="575">
        <f t="shared" si="3832"/>
        <v>5763.7237201086673</v>
      </c>
      <c r="BY934" s="575">
        <f t="shared" si="3832"/>
        <v>1969.1136372282326</v>
      </c>
      <c r="BZ934" s="575">
        <f t="shared" si="3832"/>
        <v>-1825.4964456522021</v>
      </c>
      <c r="CA934" s="575">
        <f t="shared" si="3832"/>
        <v>-5259.1343396739412</v>
      </c>
      <c r="CB934" s="575">
        <f t="shared" si="3832"/>
        <v>-8692.7722336956795</v>
      </c>
      <c r="CC934" s="575">
        <f t="shared" si="3832"/>
        <v>-12126.41012771742</v>
      </c>
      <c r="CD934" s="575">
        <f t="shared" si="3832"/>
        <v>-15560.04802173916</v>
      </c>
      <c r="CE934" s="575">
        <f t="shared" si="3832"/>
        <v>-18324.566736413071</v>
      </c>
      <c r="CF934" s="575">
        <f t="shared" si="3832"/>
        <v>-21089.085451086983</v>
      </c>
      <c r="CG934" s="575">
        <f t="shared" si="3832"/>
        <v>-23853.604165760895</v>
      </c>
      <c r="CH934" s="575">
        <f t="shared" si="3832"/>
        <v>-26618.122880434807</v>
      </c>
      <c r="CI934" s="575">
        <f t="shared" si="3832"/>
        <v>-28775.15181385872</v>
      </c>
      <c r="CJ934" s="575">
        <f t="shared" si="3832"/>
        <v>-30932.180747282633</v>
      </c>
      <c r="CK934" s="575">
        <f t="shared" si="3832"/>
        <v>-33089.209680706546</v>
      </c>
      <c r="CL934" s="575">
        <f t="shared" si="3832"/>
        <v>-35246.23861413046</v>
      </c>
      <c r="CM934" s="575">
        <f t="shared" si="3832"/>
        <v>-38107.603525815241</v>
      </c>
      <c r="CN934" s="575">
        <f t="shared" si="3832"/>
        <v>-40968.968437500022</v>
      </c>
      <c r="CO934" s="575">
        <f t="shared" si="3832"/>
        <v>-43830.333349184803</v>
      </c>
      <c r="CP934" s="575">
        <f t="shared" si="3832"/>
        <v>-46691.698260869583</v>
      </c>
      <c r="CQ934" s="575">
        <f t="shared" si="3832"/>
        <v>-50724.021736413059</v>
      </c>
      <c r="CR934" s="575">
        <f t="shared" si="3832"/>
        <v>-54756.345211956534</v>
      </c>
      <c r="CS934" s="575">
        <f t="shared" si="3832"/>
        <v>-58788.668687500009</v>
      </c>
      <c r="CT934" s="575">
        <f t="shared" si="3832"/>
        <v>-62820.992163043484</v>
      </c>
      <c r="CU934" s="575">
        <f t="shared" si="3832"/>
        <v>-66228.217457880441</v>
      </c>
      <c r="CV934" s="575">
        <f t="shared" si="3832"/>
        <v>-69635.442752717398</v>
      </c>
      <c r="CW934" s="575">
        <f t="shared" si="3832"/>
        <v>-73042.668047554354</v>
      </c>
      <c r="CX934" s="575">
        <f t="shared" si="3832"/>
        <v>-76449.893342391311</v>
      </c>
      <c r="CY934" s="575">
        <f t="shared" si="3832"/>
        <v>-78025.845093750002</v>
      </c>
      <c r="CZ934" s="575">
        <f t="shared" si="3832"/>
        <v>-79601.796845108693</v>
      </c>
      <c r="DA934" s="575">
        <f t="shared" si="3832"/>
        <v>-81177.748596467383</v>
      </c>
      <c r="DB934" s="575">
        <f t="shared" si="3832"/>
        <v>-82753.700347826074</v>
      </c>
      <c r="DC934" s="575">
        <f t="shared" si="3832"/>
        <v>-84171.17650407608</v>
      </c>
      <c r="DD934" s="575">
        <f t="shared" ref="DD934:DJ934" si="3833">DC934-(DD$986/1000)</f>
        <v>-85588.652660326086</v>
      </c>
      <c r="DE934" s="575">
        <f t="shared" si="3833"/>
        <v>-87006.128816576093</v>
      </c>
      <c r="DF934" s="575">
        <f t="shared" si="3833"/>
        <v>-88423.604972826099</v>
      </c>
      <c r="DG934" s="575">
        <f t="shared" si="3833"/>
        <v>-89700.213933423918</v>
      </c>
      <c r="DH934" s="575">
        <f t="shared" si="3833"/>
        <v>-90976.822894021738</v>
      </c>
      <c r="DI934" s="575">
        <f t="shared" si="3833"/>
        <v>-92253.431854619557</v>
      </c>
      <c r="DJ934" s="575">
        <f t="shared" si="3833"/>
        <v>-93530.040815217377</v>
      </c>
    </row>
    <row r="935" spans="1:114" x14ac:dyDescent="0.35">
      <c r="A935" s="5" t="s">
        <v>230</v>
      </c>
      <c r="B935" s="69" t="s">
        <v>237</v>
      </c>
      <c r="C935" s="295">
        <f t="shared" ref="C935:E935" si="3834">D935</f>
        <v>0</v>
      </c>
      <c r="D935" s="295">
        <f t="shared" si="3834"/>
        <v>0</v>
      </c>
      <c r="E935" s="295">
        <f t="shared" si="3834"/>
        <v>0</v>
      </c>
      <c r="F935" s="324"/>
      <c r="G935" s="295">
        <f t="shared" ref="G935:I935" si="3835">H935</f>
        <v>0</v>
      </c>
      <c r="H935" s="295">
        <f t="shared" si="3835"/>
        <v>0</v>
      </c>
      <c r="I935" s="295">
        <f t="shared" si="3835"/>
        <v>0</v>
      </c>
      <c r="J935" s="324"/>
      <c r="K935" s="295">
        <f t="shared" ref="K935:M935" si="3836">L935</f>
        <v>0</v>
      </c>
      <c r="L935" s="295">
        <f t="shared" si="3836"/>
        <v>0</v>
      </c>
      <c r="M935" s="295">
        <f t="shared" si="3836"/>
        <v>0</v>
      </c>
      <c r="N935" s="324"/>
      <c r="O935" s="295">
        <f t="shared" ref="O935:Q935" si="3837">P935</f>
        <v>0</v>
      </c>
      <c r="P935" s="295">
        <f t="shared" si="3837"/>
        <v>0</v>
      </c>
      <c r="Q935" s="295">
        <f t="shared" si="3837"/>
        <v>0</v>
      </c>
      <c r="R935" s="324"/>
      <c r="S935" s="577">
        <f t="shared" si="3829"/>
        <v>1</v>
      </c>
      <c r="T935" s="577">
        <f t="shared" si="3829"/>
        <v>1</v>
      </c>
      <c r="U935" s="577">
        <f t="shared" si="3829"/>
        <v>1</v>
      </c>
      <c r="V935" s="578">
        <v>1</v>
      </c>
      <c r="W935" s="577">
        <f t="shared" si="3830"/>
        <v>1</v>
      </c>
      <c r="X935" s="577">
        <f t="shared" si="3830"/>
        <v>1</v>
      </c>
      <c r="Y935" s="577">
        <f t="shared" si="3830"/>
        <v>1</v>
      </c>
      <c r="Z935" s="578">
        <v>1</v>
      </c>
      <c r="AA935" s="577">
        <f t="shared" ref="AA935" si="3838">IF(AA934&gt;0,AA936/AA934*g_troz,0)</f>
        <v>1.0363879582630176</v>
      </c>
      <c r="AB935" s="577">
        <f t="shared" ref="AB935" si="3839">IF(AB934&gt;0,AB936/AB934*g_troz,0)</f>
        <v>1.0363879582630176</v>
      </c>
      <c r="AC935" s="577">
        <f t="shared" ref="AC935" si="3840">IF(AC934&gt;0,AC936/AC934*g_troz,0)</f>
        <v>1.0363879582630176</v>
      </c>
      <c r="AD935" s="577">
        <f t="shared" ref="AD935" si="3841">IF(AD934&gt;0,AD936/AD934*g_troz,0)</f>
        <v>1.0363879582630176</v>
      </c>
      <c r="AE935" s="577">
        <f t="shared" ref="AE935" si="3842">IF(AE934&gt;0,AE936/AE934*g_troz,0)</f>
        <v>1.0363879582630176</v>
      </c>
      <c r="AF935" s="577">
        <f t="shared" ref="AF935" si="3843">IF(AF934&gt;0,AF936/AF934*g_troz,0)</f>
        <v>1.0363879582630176</v>
      </c>
      <c r="AG935" s="577">
        <f t="shared" ref="AG935" si="3844">IF(AG934&gt;0,AG936/AG934*g_troz,0)</f>
        <v>1.0363879582630176</v>
      </c>
      <c r="AH935" s="577">
        <f t="shared" ref="AH935" si="3845">IF(AH934&gt;0,AH936/AH934*g_troz,0)</f>
        <v>1.0363879582630176</v>
      </c>
      <c r="AI935" s="577">
        <f t="shared" ref="AI935" si="3846">IF(AI934&gt;0,AI936/AI934*g_troz,0)</f>
        <v>1.0363879582630176</v>
      </c>
      <c r="AJ935" s="577">
        <f t="shared" ref="AJ935" si="3847">IF(AJ934&gt;0,AJ936/AJ934*g_troz,0)</f>
        <v>1.0363879582630176</v>
      </c>
      <c r="AK935" s="577">
        <f t="shared" ref="AK935" si="3848">IF(AK934&gt;0,AK936/AK934*g_troz,0)</f>
        <v>1.0363879582630176</v>
      </c>
      <c r="AL935" s="577">
        <f t="shared" ref="AL935" si="3849">IF(AL934&gt;0,AL936/AL934*g_troz,0)</f>
        <v>1.0363879582630176</v>
      </c>
      <c r="AM935" s="577">
        <f t="shared" ref="AM935" si="3850">IF(AM934&gt;0,AM936/AM934*g_troz,0)</f>
        <v>1.0363879582630176</v>
      </c>
      <c r="AN935" s="577">
        <f t="shared" ref="AN935" si="3851">IF(AN934&gt;0,AN936/AN934*g_troz,0)</f>
        <v>1.0363879582630176</v>
      </c>
      <c r="AO935" s="577">
        <f t="shared" ref="AO935" si="3852">IF(AO934&gt;0,AO936/AO934*g_troz,0)</f>
        <v>1.0363879582630176</v>
      </c>
      <c r="AP935" s="577">
        <f t="shared" ref="AP935:AQ935" si="3853">IF(AP934&gt;0,AP936/AP934*g_troz,0)</f>
        <v>1.0363879582630176</v>
      </c>
      <c r="AQ935" s="577">
        <f t="shared" si="3853"/>
        <v>1.038212646505642</v>
      </c>
      <c r="AR935" s="577">
        <f t="shared" ref="AR935" si="3854">IF(AR934&gt;0,AR936/AR934*g_troz,0)</f>
        <v>1.0401266411100143</v>
      </c>
      <c r="AS935" s="577">
        <f t="shared" ref="AS935" si="3855">IF(AS934&gt;0,AS936/AS934*g_troz,0)</f>
        <v>1.0421366629771038</v>
      </c>
      <c r="AT935" s="577">
        <f t="shared" ref="AT935" si="3856">IF(AT934&gt;0,AT936/AT934*g_troz,0)</f>
        <v>1.0442501247509723</v>
      </c>
      <c r="AU935" s="577">
        <f t="shared" ref="AU935" si="3857">IF(AU934&gt;0,AU936/AU934*g_troz,0)</f>
        <v>1.0472936988302752</v>
      </c>
      <c r="AV935" s="577">
        <f t="shared" ref="AV935" si="3858">IF(AV934&gt;0,AV936/AV934*g_troz,0)</f>
        <v>1.0505654156665249</v>
      </c>
      <c r="AW935" s="577">
        <f t="shared" ref="AW935" si="3859">IF(AW934&gt;0,AW936/AW934*g_troz,0)</f>
        <v>1.0540919260889903</v>
      </c>
      <c r="AX935" s="577">
        <f t="shared" ref="AX935" si="3860">IF(AX934&gt;0,AX936/AX934*g_troz,0)</f>
        <v>1.0579042001185435</v>
      </c>
      <c r="AY935" s="577">
        <f t="shared" ref="AY935" si="3861">IF(AY934&gt;0,AY936/AY934*g_troz,0)</f>
        <v>1.062549425463118</v>
      </c>
      <c r="AZ935" s="577">
        <f t="shared" ref="AZ935" si="3862">IF(AZ934&gt;0,AZ936/AZ934*g_troz,0)</f>
        <v>1.0676574077392196</v>
      </c>
      <c r="BA935" s="577">
        <f t="shared" ref="BA935" si="3863">IF(BA934&gt;0,BA936/BA934*g_troz,0)</f>
        <v>1.0733009215526139</v>
      </c>
      <c r="BB935" s="577">
        <f t="shared" ref="BB935" si="3864">IF(BB934&gt;0,BB936/BB934*g_troz,0)</f>
        <v>1.0795688453740238</v>
      </c>
      <c r="BC935" s="577">
        <f t="shared" ref="BC935" si="3865">IF(BC934&gt;0,BC936/BC934*g_troz,0)</f>
        <v>1.086438420304991</v>
      </c>
      <c r="BD935" s="577">
        <f t="shared" ref="BD935" si="3866">IF(BD934&gt;0,BD936/BD934*g_troz,0)</f>
        <v>1.0941454640065489</v>
      </c>
      <c r="BE935" s="577">
        <f t="shared" ref="BE935" si="3867">IF(BE934&gt;0,BE936/BE934*g_troz,0)</f>
        <v>1.1028530607938525</v>
      </c>
      <c r="BF935" s="577">
        <f t="shared" ref="BF935" si="3868">IF(BF934&gt;0,BF936/BF934*g_troz,0)</f>
        <v>1.11276957867478</v>
      </c>
      <c r="BG935" s="577">
        <f t="shared" ref="BG935" si="3869">IF(BG934&gt;0,BG936/BG934*g_troz,0)</f>
        <v>1.1228160695285259</v>
      </c>
      <c r="BH935" s="577">
        <f t="shared" ref="BH935" si="3870">IF(BH934&gt;0,BH936/BH934*g_troz,0)</f>
        <v>1.1342769353094873</v>
      </c>
      <c r="BI935" s="577">
        <f t="shared" ref="BI935" si="3871">IF(BI934&gt;0,BI936/BI934*g_troz,0)</f>
        <v>1.1474734724277651</v>
      </c>
      <c r="BJ935" s="577">
        <f t="shared" ref="BJ935" si="3872">IF(BJ934&gt;0,BJ936/BJ934*g_troz,0)</f>
        <v>1.1628322663304769</v>
      </c>
      <c r="BK935" s="577">
        <f t="shared" ref="BK935" si="3873">IF(BK934&gt;0,BK936/BK934*g_troz,0)</f>
        <v>1.1754173894825568</v>
      </c>
      <c r="BL935" s="577">
        <f t="shared" ref="BL935" si="3874">IF(BL934&gt;0,BL936/BL934*g_troz,0)</f>
        <v>1.1896675607621083</v>
      </c>
      <c r="BM935" s="577">
        <f t="shared" ref="BM935" si="3875">IF(BM934&gt;0,BM936/BM934*g_troz,0)</f>
        <v>1.205936623422776</v>
      </c>
      <c r="BN935" s="577">
        <f t="shared" ref="BN935" si="3876">IF(BN934&gt;0,BN936/BN934*g_troz,0)</f>
        <v>1.224686325846249</v>
      </c>
      <c r="BO935" s="577">
        <f t="shared" ref="BO935" si="3877">IF(BO934&gt;0,BO936/BO934*g_troz,0)</f>
        <v>1.2484462274363108</v>
      </c>
      <c r="BP935" s="577">
        <f t="shared" ref="BP935" si="3878">IF(BP934&gt;0,BP936/BP934*g_troz,0)</f>
        <v>1.276892480266693</v>
      </c>
      <c r="BQ935" s="577">
        <f t="shared" ref="BQ935" si="3879">IF(BQ934&gt;0,BQ936/BQ934*g_troz,0)</f>
        <v>1.3115632667826373</v>
      </c>
      <c r="BR935" s="577">
        <f t="shared" ref="BR935" si="3880">IF(BR934&gt;0,BR936/BR934*g_troz,0)</f>
        <v>1.3547526290441858</v>
      </c>
      <c r="BS935" s="577">
        <f t="shared" ref="BS935" si="3881">IF(BS934&gt;0,BS936/BS934*g_troz,0)</f>
        <v>1.4117223869599547</v>
      </c>
      <c r="BT935" s="577">
        <f t="shared" ref="BT935" si="3882">IF(BT934&gt;0,BT936/BT934*g_troz,0)</f>
        <v>1.487908947114031</v>
      </c>
      <c r="BU935" s="577">
        <f t="shared" ref="BU935" si="3883">IF(BU934&gt;0,BU936/BU934*g_troz,0)</f>
        <v>1.5950080942107694</v>
      </c>
      <c r="BV935" s="577">
        <f t="shared" ref="BV935" si="3884">IF(BV934&gt;0,BV936/BV934*g_troz,0)</f>
        <v>1.7566222611971469</v>
      </c>
      <c r="BW935" s="577">
        <f t="shared" ref="BW935" si="3885">IF(BW934&gt;0,BW936/BW934*g_troz,0)</f>
        <v>2.0728772620049645</v>
      </c>
      <c r="BX935" s="577">
        <f t="shared" ref="BX935" si="3886">IF(BX934&gt;0,BX936/BX934*g_troz,0)</f>
        <v>2.8055520889886552</v>
      </c>
      <c r="BY935" s="577">
        <f t="shared" ref="BY935" si="3887">IF(BY934&gt;0,BY936/BY934*g_troz,0)</f>
        <v>6.3620510299107176</v>
      </c>
      <c r="BZ935" s="577">
        <f t="shared" ref="BZ935" si="3888">IF(BZ934&gt;0,BZ936/BZ934*g_troz,0)</f>
        <v>0</v>
      </c>
      <c r="CA935" s="577">
        <f t="shared" ref="CA935" si="3889">IF(CA934&gt;0,CA936/CA934*g_troz,0)</f>
        <v>0</v>
      </c>
      <c r="CB935" s="577">
        <f t="shared" ref="CB935" si="3890">IF(CB934&gt;0,CB936/CB934*g_troz,0)</f>
        <v>0</v>
      </c>
      <c r="CC935" s="577">
        <f t="shared" ref="CC935" si="3891">IF(CC934&gt;0,CC936/CC934*g_troz,0)</f>
        <v>0</v>
      </c>
      <c r="CD935" s="577">
        <f t="shared" ref="CD935" si="3892">IF(CD934&gt;0,CD936/CD934*g_troz,0)</f>
        <v>0</v>
      </c>
      <c r="CE935" s="577">
        <f t="shared" ref="CE935" si="3893">IF(CE934&gt;0,CE936/CE934*g_troz,0)</f>
        <v>0</v>
      </c>
      <c r="CF935" s="577">
        <f t="shared" ref="CF935" si="3894">IF(CF934&gt;0,CF936/CF934*g_troz,0)</f>
        <v>0</v>
      </c>
      <c r="CG935" s="577">
        <f t="shared" ref="CG935" si="3895">IF(CG934&gt;0,CG936/CG934*g_troz,0)</f>
        <v>0</v>
      </c>
      <c r="CH935" s="577">
        <f t="shared" ref="CH935" si="3896">IF(CH934&gt;0,CH936/CH934*g_troz,0)</f>
        <v>0</v>
      </c>
      <c r="CI935" s="577">
        <f t="shared" ref="CI935" si="3897">IF(CI934&gt;0,CI936/CI934*g_troz,0)</f>
        <v>0</v>
      </c>
      <c r="CJ935" s="577">
        <f t="shared" ref="CJ935" si="3898">IF(CJ934&gt;0,CJ936/CJ934*g_troz,0)</f>
        <v>0</v>
      </c>
      <c r="CK935" s="577">
        <f t="shared" ref="CK935" si="3899">IF(CK934&gt;0,CK936/CK934*g_troz,0)</f>
        <v>0</v>
      </c>
      <c r="CL935" s="577">
        <f t="shared" ref="CL935" si="3900">IF(CL934&gt;0,CL936/CL934*g_troz,0)</f>
        <v>0</v>
      </c>
      <c r="CM935" s="577">
        <f t="shared" ref="CM935" si="3901">IF(CM934&gt;0,CM936/CM934*g_troz,0)</f>
        <v>0</v>
      </c>
      <c r="CN935" s="577">
        <f t="shared" ref="CN935" si="3902">IF(CN934&gt;0,CN936/CN934*g_troz,0)</f>
        <v>0</v>
      </c>
      <c r="CO935" s="577">
        <f t="shared" ref="CO935" si="3903">IF(CO934&gt;0,CO936/CO934*g_troz,0)</f>
        <v>0</v>
      </c>
      <c r="CP935" s="577">
        <f t="shared" ref="CP935" si="3904">IF(CP934&gt;0,CP936/CP934*g_troz,0)</f>
        <v>0</v>
      </c>
      <c r="CQ935" s="577">
        <f t="shared" ref="CQ935" si="3905">IF(CQ934&gt;0,CQ936/CQ934*g_troz,0)</f>
        <v>0</v>
      </c>
      <c r="CR935" s="577">
        <f t="shared" ref="CR935" si="3906">IF(CR934&gt;0,CR936/CR934*g_troz,0)</f>
        <v>0</v>
      </c>
      <c r="CS935" s="577">
        <f t="shared" ref="CS935" si="3907">IF(CS934&gt;0,CS936/CS934*g_troz,0)</f>
        <v>0</v>
      </c>
      <c r="CT935" s="577">
        <f t="shared" ref="CT935" si="3908">IF(CT934&gt;0,CT936/CT934*g_troz,0)</f>
        <v>0</v>
      </c>
      <c r="CU935" s="577">
        <f t="shared" ref="CU935" si="3909">IF(CU934&gt;0,CU936/CU934*g_troz,0)</f>
        <v>0</v>
      </c>
      <c r="CV935" s="577">
        <f t="shared" ref="CV935" si="3910">IF(CV934&gt;0,CV936/CV934*g_troz,0)</f>
        <v>0</v>
      </c>
      <c r="CW935" s="577">
        <f t="shared" ref="CW935" si="3911">IF(CW934&gt;0,CW936/CW934*g_troz,0)</f>
        <v>0</v>
      </c>
      <c r="CX935" s="577">
        <f t="shared" ref="CX935" si="3912">IF(CX934&gt;0,CX936/CX934*g_troz,0)</f>
        <v>0</v>
      </c>
      <c r="CY935" s="577">
        <f t="shared" ref="CY935" si="3913">IF(CY934&gt;0,CY936/CY934*g_troz,0)</f>
        <v>0</v>
      </c>
      <c r="CZ935" s="577">
        <f t="shared" ref="CZ935" si="3914">IF(CZ934&gt;0,CZ936/CZ934*g_troz,0)</f>
        <v>0</v>
      </c>
      <c r="DA935" s="577">
        <f t="shared" ref="DA935" si="3915">IF(DA934&gt;0,DA936/DA934*g_troz,0)</f>
        <v>0</v>
      </c>
      <c r="DB935" s="577">
        <f t="shared" ref="DB935" si="3916">IF(DB934&gt;0,DB936/DB934*g_troz,0)</f>
        <v>0</v>
      </c>
      <c r="DC935" s="577">
        <f t="shared" ref="DC935" si="3917">IF(DC934&gt;0,DC936/DC934*g_troz,0)</f>
        <v>0</v>
      </c>
      <c r="DD935" s="577">
        <f t="shared" ref="DD935" si="3918">IF(DD934&gt;0,DD936/DD934*g_troz,0)</f>
        <v>0</v>
      </c>
      <c r="DE935" s="577">
        <f t="shared" ref="DE935" si="3919">IF(DE934&gt;0,DE936/DE934*g_troz,0)</f>
        <v>0</v>
      </c>
      <c r="DF935" s="577">
        <f t="shared" ref="DF935" si="3920">IF(DF934&gt;0,DF936/DF934*g_troz,0)</f>
        <v>0</v>
      </c>
      <c r="DG935" s="577">
        <f t="shared" ref="DG935" si="3921">IF(DG934&gt;0,DG936/DG934*g_troz,0)</f>
        <v>0</v>
      </c>
      <c r="DH935" s="577">
        <f t="shared" ref="DH935" si="3922">IF(DH934&gt;0,DH936/DH934*g_troz,0)</f>
        <v>0</v>
      </c>
      <c r="DI935" s="577">
        <f t="shared" ref="DI935" si="3923">IF(DI934&gt;0,DI936/DI934*g_troz,0)</f>
        <v>0</v>
      </c>
      <c r="DJ935" s="577">
        <f t="shared" ref="DJ935" si="3924">IF(DJ934&gt;0,DJ936/DJ934*g_troz,0)</f>
        <v>0</v>
      </c>
    </row>
    <row r="936" spans="1:114" x14ac:dyDescent="0.35">
      <c r="A936" s="5" t="s">
        <v>231</v>
      </c>
      <c r="B936" s="69" t="s">
        <v>238</v>
      </c>
      <c r="C936" s="187">
        <f t="shared" ref="C936:E936" si="3925">D936</f>
        <v>0</v>
      </c>
      <c r="D936" s="187">
        <f t="shared" si="3925"/>
        <v>0</v>
      </c>
      <c r="E936" s="187">
        <f t="shared" si="3925"/>
        <v>0</v>
      </c>
      <c r="F936" s="323"/>
      <c r="G936" s="187">
        <f t="shared" ref="G936:I936" si="3926">H936</f>
        <v>0</v>
      </c>
      <c r="H936" s="187">
        <f t="shared" si="3926"/>
        <v>0</v>
      </c>
      <c r="I936" s="187">
        <f t="shared" si="3926"/>
        <v>0</v>
      </c>
      <c r="J936" s="323"/>
      <c r="K936" s="187">
        <f t="shared" ref="K936:M936" si="3927">L936</f>
        <v>0</v>
      </c>
      <c r="L936" s="187">
        <f t="shared" si="3927"/>
        <v>0</v>
      </c>
      <c r="M936" s="187">
        <f t="shared" si="3927"/>
        <v>0</v>
      </c>
      <c r="N936" s="323"/>
      <c r="O936" s="187">
        <f t="shared" ref="O936:Q936" si="3928">P936</f>
        <v>0</v>
      </c>
      <c r="P936" s="187">
        <f t="shared" si="3928"/>
        <v>0</v>
      </c>
      <c r="Q936" s="187">
        <f t="shared" si="3928"/>
        <v>0</v>
      </c>
      <c r="R936" s="323"/>
      <c r="S936" s="575">
        <f t="shared" si="3829"/>
        <v>4640</v>
      </c>
      <c r="T936" s="575">
        <f t="shared" si="3829"/>
        <v>4640</v>
      </c>
      <c r="U936" s="575">
        <f t="shared" si="3829"/>
        <v>4640</v>
      </c>
      <c r="V936" s="576">
        <v>4640</v>
      </c>
      <c r="W936" s="575">
        <f t="shared" si="3830"/>
        <v>4640</v>
      </c>
      <c r="X936" s="575">
        <f t="shared" si="3830"/>
        <v>4640</v>
      </c>
      <c r="Y936" s="575">
        <f t="shared" si="3830"/>
        <v>4640</v>
      </c>
      <c r="Z936" s="576">
        <v>4640</v>
      </c>
      <c r="AA936" s="575">
        <f>Z936</f>
        <v>4640</v>
      </c>
      <c r="AB936" s="575">
        <f t="shared" ref="AB936:AO936" si="3929">AA936</f>
        <v>4640</v>
      </c>
      <c r="AC936" s="575">
        <f t="shared" si="3929"/>
        <v>4640</v>
      </c>
      <c r="AD936" s="575">
        <f t="shared" si="3929"/>
        <v>4640</v>
      </c>
      <c r="AE936" s="575">
        <f t="shared" si="3929"/>
        <v>4640</v>
      </c>
      <c r="AF936" s="575">
        <f t="shared" si="3929"/>
        <v>4640</v>
      </c>
      <c r="AG936" s="575">
        <f t="shared" si="3929"/>
        <v>4640</v>
      </c>
      <c r="AH936" s="575">
        <f t="shared" si="3929"/>
        <v>4640</v>
      </c>
      <c r="AI936" s="575">
        <f t="shared" si="3929"/>
        <v>4640</v>
      </c>
      <c r="AJ936" s="575">
        <f t="shared" si="3929"/>
        <v>4640</v>
      </c>
      <c r="AK936" s="575">
        <f t="shared" si="3929"/>
        <v>4640</v>
      </c>
      <c r="AL936" s="575">
        <f t="shared" si="3929"/>
        <v>4640</v>
      </c>
      <c r="AM936" s="575">
        <f t="shared" si="3929"/>
        <v>4640</v>
      </c>
      <c r="AN936" s="575">
        <f t="shared" si="3929"/>
        <v>4640</v>
      </c>
      <c r="AO936" s="575">
        <f t="shared" si="3929"/>
        <v>4640</v>
      </c>
      <c r="AP936" s="575">
        <f>AO936</f>
        <v>4640</v>
      </c>
      <c r="AQ936" s="575">
        <f>AP936-(AQ$993/1000/AQ$992)</f>
        <v>4539.728260869565</v>
      </c>
      <c r="AR936" s="575">
        <f t="shared" ref="AR936:DC936" si="3930">AQ936-(AR$993/1000/AR$992)</f>
        <v>4439.45652173913</v>
      </c>
      <c r="AS936" s="575">
        <f t="shared" si="3930"/>
        <v>4339.1847826086951</v>
      </c>
      <c r="AT936" s="575">
        <f t="shared" si="3930"/>
        <v>4238.9130434782601</v>
      </c>
      <c r="AU936" s="575">
        <f t="shared" si="3930"/>
        <v>4103.0434782608691</v>
      </c>
      <c r="AV936" s="575">
        <f t="shared" si="3930"/>
        <v>3967.1739130434776</v>
      </c>
      <c r="AW936" s="575">
        <f t="shared" si="3930"/>
        <v>3831.3043478260861</v>
      </c>
      <c r="AX936" s="575">
        <f t="shared" si="3930"/>
        <v>3695.4347826086946</v>
      </c>
      <c r="AY936" s="575">
        <f t="shared" si="3930"/>
        <v>3543.5326086956511</v>
      </c>
      <c r="AZ936" s="575">
        <f t="shared" si="3930"/>
        <v>3391.6304347826076</v>
      </c>
      <c r="BA936" s="575">
        <f t="shared" si="3930"/>
        <v>3239.7282608695641</v>
      </c>
      <c r="BB936" s="575">
        <f t="shared" si="3930"/>
        <v>3087.8260869565206</v>
      </c>
      <c r="BC936" s="575">
        <f t="shared" si="3930"/>
        <v>2938.6413043478251</v>
      </c>
      <c r="BD936" s="575">
        <f t="shared" si="3930"/>
        <v>2789.4565217391296</v>
      </c>
      <c r="BE936" s="575">
        <f t="shared" si="3930"/>
        <v>2640.2717391304341</v>
      </c>
      <c r="BF936" s="575">
        <f t="shared" si="3930"/>
        <v>2491.0869565217386</v>
      </c>
      <c r="BG936" s="575">
        <f t="shared" si="3930"/>
        <v>2358.4782608695646</v>
      </c>
      <c r="BH936" s="575">
        <f t="shared" si="3930"/>
        <v>2225.8695652173906</v>
      </c>
      <c r="BI936" s="575">
        <f t="shared" si="3930"/>
        <v>2093.2608695652166</v>
      </c>
      <c r="BJ936" s="575">
        <f t="shared" si="3930"/>
        <v>1960.6521739130426</v>
      </c>
      <c r="BK936" s="575">
        <f t="shared" si="3930"/>
        <v>1866.0869565217383</v>
      </c>
      <c r="BL936" s="575">
        <f t="shared" si="3930"/>
        <v>1771.5217391304341</v>
      </c>
      <c r="BM936" s="575">
        <f t="shared" si="3930"/>
        <v>1676.9565217391298</v>
      </c>
      <c r="BN936" s="575">
        <f t="shared" si="3930"/>
        <v>1582.3913043478256</v>
      </c>
      <c r="BO936" s="575">
        <f t="shared" si="3930"/>
        <v>1480.2173913043473</v>
      </c>
      <c r="BP936" s="575">
        <f t="shared" si="3930"/>
        <v>1378.0434782608691</v>
      </c>
      <c r="BQ936" s="575">
        <f t="shared" si="3930"/>
        <v>1275.8695652173908</v>
      </c>
      <c r="BR936" s="575">
        <f t="shared" si="3930"/>
        <v>1173.6956521739125</v>
      </c>
      <c r="BS936" s="575">
        <f t="shared" si="3930"/>
        <v>1068.8043478260865</v>
      </c>
      <c r="BT936" s="575">
        <f t="shared" si="3930"/>
        <v>963.91304347826042</v>
      </c>
      <c r="BU936" s="575">
        <f t="shared" si="3930"/>
        <v>859.0217391304343</v>
      </c>
      <c r="BV936" s="575">
        <f t="shared" si="3930"/>
        <v>754.13043478260818</v>
      </c>
      <c r="BW936" s="575">
        <f t="shared" si="3930"/>
        <v>637.01086956521692</v>
      </c>
      <c r="BX936" s="575">
        <f t="shared" si="3930"/>
        <v>519.89130434782567</v>
      </c>
      <c r="BY936" s="575">
        <f t="shared" si="3930"/>
        <v>402.77173913043436</v>
      </c>
      <c r="BZ936" s="575">
        <f t="shared" si="3930"/>
        <v>285.65217391304304</v>
      </c>
      <c r="CA936" s="575">
        <f t="shared" si="3930"/>
        <v>179.67391304347782</v>
      </c>
      <c r="CB936" s="575">
        <f t="shared" si="3930"/>
        <v>73.695652173912606</v>
      </c>
      <c r="CC936" s="575">
        <f t="shared" si="3930"/>
        <v>-32.282608695652613</v>
      </c>
      <c r="CD936" s="575">
        <f t="shared" si="3930"/>
        <v>-138.26086956521783</v>
      </c>
      <c r="CE936" s="575">
        <f t="shared" si="3930"/>
        <v>-223.58695652173958</v>
      </c>
      <c r="CF936" s="575">
        <f t="shared" si="3930"/>
        <v>-308.91304347826133</v>
      </c>
      <c r="CG936" s="575">
        <f t="shared" si="3930"/>
        <v>-394.23913043478308</v>
      </c>
      <c r="CH936" s="575">
        <f t="shared" si="3930"/>
        <v>-479.56521739130483</v>
      </c>
      <c r="CI936" s="575">
        <f t="shared" si="3930"/>
        <v>-546.14130434782658</v>
      </c>
      <c r="CJ936" s="575">
        <f t="shared" si="3930"/>
        <v>-612.71739130434833</v>
      </c>
      <c r="CK936" s="575">
        <f t="shared" si="3930"/>
        <v>-679.29347826087007</v>
      </c>
      <c r="CL936" s="575">
        <f t="shared" si="3930"/>
        <v>-745.86956521739182</v>
      </c>
      <c r="CM936" s="575">
        <f t="shared" si="3930"/>
        <v>-834.1847826086962</v>
      </c>
      <c r="CN936" s="575">
        <f t="shared" si="3930"/>
        <v>-922.50000000000057</v>
      </c>
      <c r="CO936" s="575">
        <f t="shared" si="3930"/>
        <v>-1010.8152173913049</v>
      </c>
      <c r="CP936" s="575">
        <f t="shared" si="3930"/>
        <v>-1099.1304347826092</v>
      </c>
      <c r="CQ936" s="575">
        <f t="shared" si="3930"/>
        <v>-1223.5869565217397</v>
      </c>
      <c r="CR936" s="575">
        <f t="shared" si="3930"/>
        <v>-1348.0434782608702</v>
      </c>
      <c r="CS936" s="575">
        <f t="shared" si="3930"/>
        <v>-1472.5000000000007</v>
      </c>
      <c r="CT936" s="575">
        <f t="shared" si="3930"/>
        <v>-1596.9565217391312</v>
      </c>
      <c r="CU936" s="575">
        <f t="shared" si="3930"/>
        <v>-1702.1195652173919</v>
      </c>
      <c r="CV936" s="575">
        <f t="shared" si="3930"/>
        <v>-1807.2826086956527</v>
      </c>
      <c r="CW936" s="575">
        <f t="shared" si="3930"/>
        <v>-1912.4456521739135</v>
      </c>
      <c r="CX936" s="575">
        <f t="shared" si="3930"/>
        <v>-2017.6086956521742</v>
      </c>
      <c r="CY936" s="575">
        <f t="shared" si="3930"/>
        <v>-2066.2500000000005</v>
      </c>
      <c r="CZ936" s="575">
        <f t="shared" si="3930"/>
        <v>-2114.8913043478265</v>
      </c>
      <c r="DA936" s="575">
        <f t="shared" si="3930"/>
        <v>-2163.5326086956525</v>
      </c>
      <c r="DB936" s="575">
        <f t="shared" si="3930"/>
        <v>-2212.1739130434785</v>
      </c>
      <c r="DC936" s="575">
        <f t="shared" si="3930"/>
        <v>-2255.9239130434785</v>
      </c>
      <c r="DD936" s="575">
        <f t="shared" ref="DD936:DJ936" si="3931">DC936-(DD$993/1000/DD$992)</f>
        <v>-2299.6739130434785</v>
      </c>
      <c r="DE936" s="575">
        <f t="shared" si="3931"/>
        <v>-2343.4239130434785</v>
      </c>
      <c r="DF936" s="575">
        <f t="shared" si="3931"/>
        <v>-2387.1739130434785</v>
      </c>
      <c r="DG936" s="575">
        <f t="shared" si="3931"/>
        <v>-2426.576086956522</v>
      </c>
      <c r="DH936" s="575">
        <f t="shared" si="3931"/>
        <v>-2465.9782608695655</v>
      </c>
      <c r="DI936" s="575">
        <f t="shared" si="3931"/>
        <v>-2505.380434782609</v>
      </c>
      <c r="DJ936" s="575">
        <f t="shared" si="3931"/>
        <v>-2544.7826086956525</v>
      </c>
    </row>
    <row r="937" spans="1:114" x14ac:dyDescent="0.35">
      <c r="A937" s="5"/>
      <c r="B937" s="70"/>
      <c r="C937" s="69"/>
      <c r="D937" s="69"/>
      <c r="E937" s="69"/>
      <c r="F937" s="318"/>
      <c r="G937" s="69"/>
      <c r="H937" s="69"/>
      <c r="I937" s="69"/>
      <c r="J937" s="318"/>
      <c r="K937" s="69"/>
      <c r="L937" s="69"/>
      <c r="M937" s="69"/>
      <c r="N937" s="318"/>
      <c r="O937" s="69"/>
      <c r="P937" s="69"/>
      <c r="Q937" s="69"/>
      <c r="R937" s="318"/>
      <c r="S937" s="69"/>
      <c r="T937" s="69"/>
      <c r="U937" s="69"/>
      <c r="V937" s="318"/>
      <c r="W937" s="69"/>
      <c r="X937" s="69"/>
      <c r="Y937" s="69"/>
      <c r="Z937" s="318"/>
      <c r="AA937" s="110"/>
      <c r="AB937" s="110"/>
      <c r="AC937" s="110"/>
      <c r="AD937" s="110"/>
      <c r="AE937" s="110"/>
      <c r="AF937" s="110"/>
      <c r="AG937" s="110"/>
      <c r="AH937" s="110"/>
      <c r="AI937" s="110"/>
      <c r="AJ937" s="110"/>
      <c r="AK937" s="110"/>
      <c r="AL937" s="110"/>
      <c r="AM937" s="110"/>
      <c r="AN937" s="110"/>
      <c r="AO937" s="110"/>
      <c r="AP937" s="110"/>
      <c r="AQ937" s="110"/>
      <c r="AR937" s="110"/>
      <c r="AS937" s="110"/>
      <c r="AT937" s="110"/>
      <c r="AU937" s="110"/>
      <c r="AV937" s="110"/>
      <c r="AW937" s="110"/>
      <c r="AX937" s="110"/>
      <c r="AY937" s="110"/>
      <c r="AZ937" s="110"/>
      <c r="BA937" s="110"/>
      <c r="BB937" s="110"/>
      <c r="BC937" s="110"/>
      <c r="BD937" s="110"/>
      <c r="BE937" s="110"/>
      <c r="BF937" s="110"/>
      <c r="BG937" s="110"/>
      <c r="BH937" s="110"/>
      <c r="BI937" s="110"/>
      <c r="BJ937" s="110"/>
      <c r="BK937" s="110"/>
      <c r="BL937" s="110"/>
      <c r="BM937" s="110"/>
      <c r="BN937" s="110"/>
      <c r="BO937" s="110"/>
      <c r="BP937" s="110"/>
      <c r="BQ937" s="110"/>
      <c r="BR937" s="110"/>
      <c r="BS937" s="110"/>
      <c r="BT937" s="110"/>
      <c r="BU937" s="110"/>
      <c r="BV937" s="110"/>
      <c r="BW937" s="110"/>
      <c r="BX937" s="110"/>
      <c r="BY937" s="110"/>
      <c r="BZ937" s="110"/>
      <c r="CA937" s="110"/>
      <c r="CB937" s="110"/>
      <c r="CC937" s="110"/>
      <c r="CD937" s="110"/>
      <c r="CE937" s="110"/>
      <c r="CF937" s="110"/>
      <c r="CG937" s="110"/>
      <c r="CH937" s="110"/>
      <c r="CI937" s="110"/>
      <c r="CJ937" s="110"/>
      <c r="CK937" s="110"/>
      <c r="CL937" s="110"/>
      <c r="CM937" s="110"/>
      <c r="CN937" s="110"/>
      <c r="CO937" s="110"/>
      <c r="CP937" s="110"/>
      <c r="CQ937" s="110"/>
      <c r="CR937" s="110"/>
      <c r="CS937" s="110"/>
      <c r="CT937" s="110"/>
      <c r="CU937" s="110"/>
      <c r="CV937" s="110"/>
      <c r="CW937" s="110"/>
      <c r="CX937" s="110"/>
      <c r="CY937" s="110"/>
      <c r="CZ937" s="110"/>
      <c r="DA937" s="110"/>
      <c r="DB937" s="110"/>
      <c r="DC937" s="110"/>
      <c r="DD937" s="110"/>
      <c r="DE937" s="110"/>
      <c r="DF937" s="110"/>
      <c r="DG937" s="110"/>
      <c r="DH937" s="110"/>
      <c r="DI937" s="110"/>
      <c r="DJ937" s="110"/>
    </row>
    <row r="938" spans="1:114" x14ac:dyDescent="0.35">
      <c r="A938" s="5"/>
      <c r="B938" s="70" t="s">
        <v>239</v>
      </c>
      <c r="C938" s="69"/>
      <c r="D938" s="69"/>
      <c r="E938" s="69"/>
      <c r="F938" s="318"/>
      <c r="G938" s="69"/>
      <c r="H938" s="69"/>
      <c r="I938" s="69"/>
      <c r="J938" s="318"/>
      <c r="K938" s="69"/>
      <c r="L938" s="69"/>
      <c r="M938" s="69"/>
      <c r="N938" s="318"/>
      <c r="O938" s="69"/>
      <c r="P938" s="69"/>
      <c r="Q938" s="69"/>
      <c r="R938" s="318"/>
      <c r="S938" s="69"/>
      <c r="T938" s="69"/>
      <c r="U938" s="69"/>
      <c r="V938" s="318"/>
      <c r="W938" s="69"/>
      <c r="X938" s="69"/>
      <c r="Y938" s="69"/>
      <c r="Z938" s="318"/>
      <c r="AA938" s="110"/>
      <c r="AB938" s="110"/>
      <c r="AC938" s="110"/>
      <c r="AD938" s="110"/>
      <c r="AE938" s="110"/>
      <c r="AF938" s="110"/>
      <c r="AG938" s="110"/>
      <c r="AH938" s="110"/>
      <c r="AI938" s="110"/>
      <c r="AJ938" s="110"/>
      <c r="AK938" s="110"/>
      <c r="AL938" s="110"/>
      <c r="AM938" s="110"/>
      <c r="AN938" s="110"/>
      <c r="AO938" s="110"/>
      <c r="AP938" s="110"/>
      <c r="AQ938" s="110"/>
      <c r="AR938" s="110"/>
      <c r="AS938" s="110"/>
      <c r="AT938" s="110"/>
      <c r="AU938" s="110"/>
      <c r="AV938" s="110"/>
      <c r="AW938" s="110"/>
      <c r="AX938" s="110"/>
      <c r="AY938" s="110"/>
      <c r="AZ938" s="110"/>
      <c r="BA938" s="110"/>
      <c r="BB938" s="110"/>
      <c r="BC938" s="110"/>
      <c r="BD938" s="110"/>
      <c r="BE938" s="110"/>
      <c r="BF938" s="110"/>
      <c r="BG938" s="110"/>
      <c r="BH938" s="110"/>
      <c r="BI938" s="110"/>
      <c r="BJ938" s="110"/>
      <c r="BK938" s="110"/>
      <c r="BL938" s="110"/>
      <c r="BM938" s="110"/>
      <c r="BN938" s="110"/>
      <c r="BO938" s="110"/>
      <c r="BP938" s="110"/>
      <c r="BQ938" s="110"/>
      <c r="BR938" s="110"/>
      <c r="BS938" s="110"/>
      <c r="BT938" s="110"/>
      <c r="BU938" s="110"/>
      <c r="BV938" s="110"/>
      <c r="BW938" s="110"/>
      <c r="BX938" s="110"/>
      <c r="BY938" s="110"/>
      <c r="BZ938" s="110"/>
      <c r="CA938" s="110"/>
      <c r="CB938" s="110"/>
      <c r="CC938" s="110"/>
      <c r="CD938" s="110"/>
      <c r="CE938" s="110"/>
      <c r="CF938" s="110"/>
      <c r="CG938" s="110"/>
      <c r="CH938" s="110"/>
      <c r="CI938" s="110"/>
      <c r="CJ938" s="110"/>
      <c r="CK938" s="110"/>
      <c r="CL938" s="110"/>
      <c r="CM938" s="110"/>
      <c r="CN938" s="110"/>
      <c r="CO938" s="110"/>
      <c r="CP938" s="110"/>
      <c r="CQ938" s="110"/>
      <c r="CR938" s="110"/>
      <c r="CS938" s="110"/>
      <c r="CT938" s="110"/>
      <c r="CU938" s="110"/>
      <c r="CV938" s="110"/>
      <c r="CW938" s="110"/>
      <c r="CX938" s="110"/>
      <c r="CY938" s="110"/>
      <c r="CZ938" s="110"/>
      <c r="DA938" s="110"/>
      <c r="DB938" s="110"/>
      <c r="DC938" s="110"/>
      <c r="DD938" s="110"/>
      <c r="DE938" s="110"/>
      <c r="DF938" s="110"/>
      <c r="DG938" s="110"/>
      <c r="DH938" s="110"/>
      <c r="DI938" s="110"/>
      <c r="DJ938" s="110"/>
    </row>
    <row r="939" spans="1:114" x14ac:dyDescent="0.35">
      <c r="A939" s="5" t="s">
        <v>229</v>
      </c>
      <c r="B939" s="69" t="s">
        <v>240</v>
      </c>
      <c r="C939" s="187">
        <f t="shared" ref="C939:E939" si="3932">D939</f>
        <v>0</v>
      </c>
      <c r="D939" s="187">
        <f t="shared" si="3932"/>
        <v>0</v>
      </c>
      <c r="E939" s="187">
        <f t="shared" si="3932"/>
        <v>0</v>
      </c>
      <c r="F939" s="319"/>
      <c r="G939" s="187">
        <f t="shared" ref="G939:I939" si="3933">H939</f>
        <v>0</v>
      </c>
      <c r="H939" s="187">
        <f t="shared" si="3933"/>
        <v>0</v>
      </c>
      <c r="I939" s="187">
        <f t="shared" si="3933"/>
        <v>0</v>
      </c>
      <c r="J939" s="319"/>
      <c r="K939" s="187">
        <f t="shared" ref="K939:M939" si="3934">L939</f>
        <v>0</v>
      </c>
      <c r="L939" s="187">
        <f t="shared" si="3934"/>
        <v>0</v>
      </c>
      <c r="M939" s="187">
        <f t="shared" si="3934"/>
        <v>0</v>
      </c>
      <c r="N939" s="319"/>
      <c r="O939" s="575">
        <f t="shared" ref="O939:Q939" si="3935">P939</f>
        <v>196079</v>
      </c>
      <c r="P939" s="575">
        <f t="shared" si="3935"/>
        <v>196079</v>
      </c>
      <c r="Q939" s="575">
        <f t="shared" si="3935"/>
        <v>196079</v>
      </c>
      <c r="R939" s="575">
        <f>R929+R934</f>
        <v>196079</v>
      </c>
      <c r="S939" s="575">
        <f t="shared" ref="S939:U941" si="3936">T939</f>
        <v>247447</v>
      </c>
      <c r="T939" s="575">
        <f t="shared" si="3936"/>
        <v>247447</v>
      </c>
      <c r="U939" s="575">
        <f t="shared" si="3936"/>
        <v>247447</v>
      </c>
      <c r="V939" s="575">
        <f>V929+V934</f>
        <v>247447</v>
      </c>
      <c r="W939" s="575">
        <f t="shared" ref="W939:Y941" si="3937">X939</f>
        <v>233000</v>
      </c>
      <c r="X939" s="575">
        <f t="shared" si="3937"/>
        <v>233000</v>
      </c>
      <c r="Y939" s="575">
        <f t="shared" si="3937"/>
        <v>233000</v>
      </c>
      <c r="Z939" s="575">
        <f>Z929+Z934</f>
        <v>233000</v>
      </c>
      <c r="AA939" s="575">
        <f t="shared" ref="AA939:AQ939" si="3938">AA929+AA934</f>
        <v>233000</v>
      </c>
      <c r="AB939" s="575">
        <f t="shared" si="3938"/>
        <v>233000</v>
      </c>
      <c r="AC939" s="575">
        <f t="shared" si="3938"/>
        <v>233000</v>
      </c>
      <c r="AD939" s="575">
        <f t="shared" si="3938"/>
        <v>233000</v>
      </c>
      <c r="AE939" s="575">
        <f t="shared" si="3938"/>
        <v>233000</v>
      </c>
      <c r="AF939" s="575">
        <f t="shared" si="3938"/>
        <v>233000</v>
      </c>
      <c r="AG939" s="575">
        <f t="shared" si="3938"/>
        <v>233000</v>
      </c>
      <c r="AH939" s="575">
        <f t="shared" si="3938"/>
        <v>233000</v>
      </c>
      <c r="AI939" s="575">
        <f t="shared" si="3938"/>
        <v>233000</v>
      </c>
      <c r="AJ939" s="575">
        <f t="shared" si="3938"/>
        <v>233000</v>
      </c>
      <c r="AK939" s="575">
        <f t="shared" si="3938"/>
        <v>233000</v>
      </c>
      <c r="AL939" s="575">
        <f t="shared" si="3938"/>
        <v>233000</v>
      </c>
      <c r="AM939" s="575">
        <f t="shared" si="3938"/>
        <v>233000</v>
      </c>
      <c r="AN939" s="575">
        <f t="shared" si="3938"/>
        <v>233000</v>
      </c>
      <c r="AO939" s="575">
        <f t="shared" si="3938"/>
        <v>233000</v>
      </c>
      <c r="AP939" s="575">
        <f t="shared" si="3938"/>
        <v>233000</v>
      </c>
      <c r="AQ939" s="575">
        <f t="shared" si="3938"/>
        <v>226502.50060054346</v>
      </c>
      <c r="AR939" s="575">
        <f t="shared" ref="AR939:DC939" si="3939">AR929+AR934</f>
        <v>220005.00120108694</v>
      </c>
      <c r="AS939" s="575">
        <f t="shared" si="3939"/>
        <v>213507.50180163042</v>
      </c>
      <c r="AT939" s="575">
        <f t="shared" si="3939"/>
        <v>207010.00240217391</v>
      </c>
      <c r="AU939" s="575">
        <f t="shared" si="3939"/>
        <v>198205.80267391304</v>
      </c>
      <c r="AV939" s="575">
        <f t="shared" si="3939"/>
        <v>189401.60294565218</v>
      </c>
      <c r="AW939" s="575">
        <f t="shared" si="3939"/>
        <v>180597.40321739131</v>
      </c>
      <c r="AX939" s="575">
        <f t="shared" si="3939"/>
        <v>171793.20348913045</v>
      </c>
      <c r="AY939" s="575">
        <f t="shared" si="3939"/>
        <v>161950.1081929348</v>
      </c>
      <c r="AZ939" s="575">
        <f t="shared" si="3939"/>
        <v>152107.01289673915</v>
      </c>
      <c r="BA939" s="575">
        <f t="shared" si="3939"/>
        <v>142263.9176005435</v>
      </c>
      <c r="BB939" s="575">
        <f t="shared" si="3939"/>
        <v>132420.82230434785</v>
      </c>
      <c r="BC939" s="575">
        <f t="shared" si="3939"/>
        <v>122753.81100271741</v>
      </c>
      <c r="BD939" s="575">
        <f t="shared" si="3939"/>
        <v>113086.79970108697</v>
      </c>
      <c r="BE939" s="575">
        <f t="shared" si="3939"/>
        <v>103419.78839945653</v>
      </c>
      <c r="BF939" s="575">
        <f t="shared" si="3939"/>
        <v>93752.777097826096</v>
      </c>
      <c r="BG939" s="575">
        <f t="shared" si="3939"/>
        <v>85159.878163043482</v>
      </c>
      <c r="BH939" s="575">
        <f t="shared" si="3939"/>
        <v>76566.979228260869</v>
      </c>
      <c r="BI939" s="575">
        <f t="shared" si="3939"/>
        <v>67974.080293478255</v>
      </c>
      <c r="BJ939" s="575">
        <f t="shared" si="3939"/>
        <v>59381.181358695649</v>
      </c>
      <c r="BK939" s="575">
        <f t="shared" si="3939"/>
        <v>53253.458347826083</v>
      </c>
      <c r="BL939" s="575">
        <f t="shared" si="3939"/>
        <v>47125.735336956517</v>
      </c>
      <c r="BM939" s="575">
        <f t="shared" si="3939"/>
        <v>40998.012326086951</v>
      </c>
      <c r="BN939" s="575">
        <f t="shared" si="3939"/>
        <v>34870.289315217386</v>
      </c>
      <c r="BO939" s="575">
        <f t="shared" si="3939"/>
        <v>28249.53111956521</v>
      </c>
      <c r="BP939" s="575">
        <f t="shared" si="3939"/>
        <v>21628.772923913035</v>
      </c>
      <c r="BQ939" s="575">
        <f t="shared" si="3939"/>
        <v>15008.01472826086</v>
      </c>
      <c r="BR939" s="575">
        <f t="shared" si="3939"/>
        <v>8387.2565326086842</v>
      </c>
      <c r="BS939" s="575">
        <f t="shared" si="3939"/>
        <v>1590.4143423912901</v>
      </c>
      <c r="BT939" s="575">
        <f t="shared" si="3939"/>
        <v>-5206.427847826104</v>
      </c>
      <c r="BU939" s="575">
        <f t="shared" si="3939"/>
        <v>-12003.270038043498</v>
      </c>
      <c r="BV939" s="575">
        <f t="shared" si="3939"/>
        <v>-18800.112228260892</v>
      </c>
      <c r="BW939" s="575">
        <f t="shared" si="3939"/>
        <v>-26389.33239402176</v>
      </c>
      <c r="BX939" s="575">
        <f t="shared" si="3939"/>
        <v>-33978.552559782627</v>
      </c>
      <c r="BY939" s="575">
        <f t="shared" si="3939"/>
        <v>-41567.772725543495</v>
      </c>
      <c r="BZ939" s="575">
        <f t="shared" si="3939"/>
        <v>-49156.992891304362</v>
      </c>
      <c r="CA939" s="575">
        <f t="shared" si="3939"/>
        <v>-56024.268679347842</v>
      </c>
      <c r="CB939" s="575">
        <f t="shared" si="3939"/>
        <v>-62891.544467391323</v>
      </c>
      <c r="CC939" s="575">
        <f t="shared" si="3939"/>
        <v>-69758.82025543481</v>
      </c>
      <c r="CD939" s="575">
        <f t="shared" si="3939"/>
        <v>-76626.09604347829</v>
      </c>
      <c r="CE939" s="575">
        <f t="shared" si="3939"/>
        <v>-82155.133472826099</v>
      </c>
      <c r="CF939" s="575">
        <f t="shared" si="3939"/>
        <v>-87684.170902173937</v>
      </c>
      <c r="CG939" s="575">
        <f t="shared" si="3939"/>
        <v>-93213.208331521775</v>
      </c>
      <c r="CH939" s="575">
        <f t="shared" si="3939"/>
        <v>-98742.245760869599</v>
      </c>
      <c r="CI939" s="575">
        <f t="shared" si="3939"/>
        <v>-103056.30362771743</v>
      </c>
      <c r="CJ939" s="575">
        <f t="shared" si="3939"/>
        <v>-107370.36149456527</v>
      </c>
      <c r="CK939" s="575">
        <f t="shared" si="3939"/>
        <v>-111684.41936141311</v>
      </c>
      <c r="CL939" s="575">
        <f t="shared" si="3939"/>
        <v>-115998.47722826093</v>
      </c>
      <c r="CM939" s="575">
        <f t="shared" si="3939"/>
        <v>-121721.2070516305</v>
      </c>
      <c r="CN939" s="575">
        <f t="shared" si="3939"/>
        <v>-127443.93687500006</v>
      </c>
      <c r="CO939" s="575">
        <f t="shared" si="3939"/>
        <v>-133166.66669836961</v>
      </c>
      <c r="CP939" s="575">
        <f t="shared" si="3939"/>
        <v>-138889.3965217392</v>
      </c>
      <c r="CQ939" s="575">
        <f t="shared" si="3939"/>
        <v>-146954.04347282613</v>
      </c>
      <c r="CR939" s="575">
        <f t="shared" si="3939"/>
        <v>-155018.6904239131</v>
      </c>
      <c r="CS939" s="575">
        <f t="shared" si="3939"/>
        <v>-163083.33737500006</v>
      </c>
      <c r="CT939" s="575">
        <f t="shared" si="3939"/>
        <v>-171147.984326087</v>
      </c>
      <c r="CU939" s="575">
        <f t="shared" si="3939"/>
        <v>-177962.43491576094</v>
      </c>
      <c r="CV939" s="575">
        <f t="shared" si="3939"/>
        <v>-184776.88550543482</v>
      </c>
      <c r="CW939" s="575">
        <f t="shared" si="3939"/>
        <v>-191591.33609510877</v>
      </c>
      <c r="CX939" s="575">
        <f t="shared" si="3939"/>
        <v>-198405.78668478265</v>
      </c>
      <c r="CY939" s="575">
        <f t="shared" si="3939"/>
        <v>-201557.69018750003</v>
      </c>
      <c r="CZ939" s="575">
        <f t="shared" si="3939"/>
        <v>-204709.59369021741</v>
      </c>
      <c r="DA939" s="575">
        <f t="shared" si="3939"/>
        <v>-207861.4971929348</v>
      </c>
      <c r="DB939" s="575">
        <f t="shared" si="3939"/>
        <v>-211013.40069565218</v>
      </c>
      <c r="DC939" s="575">
        <f t="shared" si="3939"/>
        <v>-213848.35300815222</v>
      </c>
      <c r="DD939" s="575">
        <f t="shared" ref="DD939:DJ939" si="3940">DD929+DD934</f>
        <v>-216683.3053206522</v>
      </c>
      <c r="DE939" s="575">
        <f t="shared" si="3940"/>
        <v>-219518.25763315221</v>
      </c>
      <c r="DF939" s="575">
        <f t="shared" si="3940"/>
        <v>-222353.20994565223</v>
      </c>
      <c r="DG939" s="575">
        <f t="shared" si="3940"/>
        <v>-224906.42786684787</v>
      </c>
      <c r="DH939" s="575">
        <f t="shared" si="3940"/>
        <v>-227459.6457880435</v>
      </c>
      <c r="DI939" s="575">
        <f t="shared" si="3940"/>
        <v>-230012.86370923917</v>
      </c>
      <c r="DJ939" s="575">
        <f t="shared" si="3940"/>
        <v>-232566.08163043484</v>
      </c>
    </row>
    <row r="940" spans="1:114" x14ac:dyDescent="0.35">
      <c r="A940" s="5" t="s">
        <v>230</v>
      </c>
      <c r="B940" s="69" t="s">
        <v>241</v>
      </c>
      <c r="C940" s="295">
        <f t="shared" ref="C940:E940" si="3941">D940</f>
        <v>0</v>
      </c>
      <c r="D940" s="295">
        <f t="shared" si="3941"/>
        <v>0</v>
      </c>
      <c r="E940" s="295">
        <f t="shared" si="3941"/>
        <v>0</v>
      </c>
      <c r="F940" s="318"/>
      <c r="G940" s="295">
        <f t="shared" ref="G940:I940" si="3942">H940</f>
        <v>0</v>
      </c>
      <c r="H940" s="295">
        <f t="shared" si="3942"/>
        <v>0</v>
      </c>
      <c r="I940" s="295">
        <f t="shared" si="3942"/>
        <v>0</v>
      </c>
      <c r="J940" s="318"/>
      <c r="K940" s="295">
        <f t="shared" ref="K940:M940" si="3943">L940</f>
        <v>0</v>
      </c>
      <c r="L940" s="295">
        <f t="shared" si="3943"/>
        <v>0</v>
      </c>
      <c r="M940" s="295">
        <f t="shared" si="3943"/>
        <v>0</v>
      </c>
      <c r="N940" s="318"/>
      <c r="O940" s="577">
        <f t="shared" ref="O940:Q940" si="3944">P940</f>
        <v>0.9</v>
      </c>
      <c r="P940" s="577">
        <f t="shared" si="3944"/>
        <v>0.9</v>
      </c>
      <c r="Q940" s="577">
        <f t="shared" si="3944"/>
        <v>0.9</v>
      </c>
      <c r="R940" s="577">
        <f>AVERAGE(R930,R935)</f>
        <v>0.9</v>
      </c>
      <c r="S940" s="577">
        <f t="shared" si="3936"/>
        <v>0.95</v>
      </c>
      <c r="T940" s="577">
        <f t="shared" si="3936"/>
        <v>0.95</v>
      </c>
      <c r="U940" s="577">
        <f t="shared" si="3936"/>
        <v>0.95</v>
      </c>
      <c r="V940" s="577">
        <f>AVERAGE(V930,V935)</f>
        <v>0.95</v>
      </c>
      <c r="W940" s="577">
        <f t="shared" si="3937"/>
        <v>0.95</v>
      </c>
      <c r="X940" s="577">
        <f t="shared" si="3937"/>
        <v>0.95</v>
      </c>
      <c r="Y940" s="577">
        <f t="shared" si="3937"/>
        <v>0.95</v>
      </c>
      <c r="Z940" s="577">
        <f>AVERAGE(Z930,Z935)</f>
        <v>0.95</v>
      </c>
      <c r="AA940" s="577">
        <f>AVERAGE(AA930,AA935)</f>
        <v>0.95680850897886383</v>
      </c>
      <c r="AB940" s="577">
        <f t="shared" ref="AB940:AQ940" si="3945">AVERAGE(AB930,AB935)</f>
        <v>0.95680850897886383</v>
      </c>
      <c r="AC940" s="577">
        <f t="shared" si="3945"/>
        <v>0.95680850897886383</v>
      </c>
      <c r="AD940" s="577">
        <f t="shared" si="3945"/>
        <v>0.95680850897886383</v>
      </c>
      <c r="AE940" s="577">
        <f t="shared" si="3945"/>
        <v>0.95680850897886383</v>
      </c>
      <c r="AF940" s="577">
        <f t="shared" si="3945"/>
        <v>0.95680850897886383</v>
      </c>
      <c r="AG940" s="577">
        <f t="shared" si="3945"/>
        <v>0.95680850897886383</v>
      </c>
      <c r="AH940" s="577">
        <f t="shared" si="3945"/>
        <v>0.95680850897886383</v>
      </c>
      <c r="AI940" s="577">
        <f t="shared" si="3945"/>
        <v>0.95680850897886383</v>
      </c>
      <c r="AJ940" s="577">
        <f t="shared" si="3945"/>
        <v>0.95680850897886383</v>
      </c>
      <c r="AK940" s="577">
        <f t="shared" si="3945"/>
        <v>0.95680850897886383</v>
      </c>
      <c r="AL940" s="577">
        <f t="shared" si="3945"/>
        <v>0.95680850897886383</v>
      </c>
      <c r="AM940" s="577">
        <f t="shared" si="3945"/>
        <v>0.95680850897886383</v>
      </c>
      <c r="AN940" s="577">
        <f t="shared" si="3945"/>
        <v>0.95680850897886383</v>
      </c>
      <c r="AO940" s="577">
        <f t="shared" si="3945"/>
        <v>0.95680850897886383</v>
      </c>
      <c r="AP940" s="577">
        <f>AVERAGE(AP930,AP935)</f>
        <v>0.95680850897886383</v>
      </c>
      <c r="AQ940" s="577">
        <f t="shared" si="3945"/>
        <v>0.95623517759500976</v>
      </c>
      <c r="AR940" s="577">
        <f t="shared" ref="AR940:DC940" si="3946">AVERAGE(AR930,AR935)</f>
        <v>0.95559586064182289</v>
      </c>
      <c r="AS940" s="577">
        <f t="shared" si="3946"/>
        <v>0.95488108162716567</v>
      </c>
      <c r="AT940" s="577">
        <f t="shared" si="3946"/>
        <v>0.95407964414815694</v>
      </c>
      <c r="AU940" s="577">
        <f t="shared" si="3946"/>
        <v>0.95283128053473543</v>
      </c>
      <c r="AV940" s="577">
        <f t="shared" si="3946"/>
        <v>0.95135800699490025</v>
      </c>
      <c r="AW940" s="577">
        <f t="shared" si="3946"/>
        <v>0.94960687250286169</v>
      </c>
      <c r="AX940" s="577">
        <f t="shared" si="3946"/>
        <v>0.94750860359711508</v>
      </c>
      <c r="AY940" s="577">
        <f t="shared" si="3946"/>
        <v>0.94463735802793258</v>
      </c>
      <c r="AZ940" s="577">
        <f t="shared" si="3946"/>
        <v>0.94103833227795852</v>
      </c>
      <c r="BA940" s="577">
        <f t="shared" si="3946"/>
        <v>0.9364551906296863</v>
      </c>
      <c r="BB940" s="577">
        <f t="shared" si="3946"/>
        <v>0.93050704588206745</v>
      </c>
      <c r="BC940" s="577">
        <f t="shared" si="3946"/>
        <v>0.92276940788525608</v>
      </c>
      <c r="BD940" s="577">
        <f t="shared" si="3946"/>
        <v>0.91225421291026576</v>
      </c>
      <c r="BE940" s="577">
        <f t="shared" si="3946"/>
        <v>0.89744242134021568</v>
      </c>
      <c r="BF940" s="577">
        <f t="shared" si="3946"/>
        <v>0.87555482705686982</v>
      </c>
      <c r="BG940" s="577">
        <f t="shared" si="3946"/>
        <v>0.84572661089708268</v>
      </c>
      <c r="BH940" s="577">
        <f t="shared" si="3946"/>
        <v>0.7973225399669257</v>
      </c>
      <c r="BI940" s="577">
        <f t="shared" si="3946"/>
        <v>0.70837891127089614</v>
      </c>
      <c r="BJ940" s="577">
        <f t="shared" si="3946"/>
        <v>0.50217822915491839</v>
      </c>
      <c r="BK940" s="577">
        <f t="shared" si="3946"/>
        <v>6.6150894436704077E-2</v>
      </c>
      <c r="BL940" s="577">
        <f t="shared" si="3946"/>
        <v>-3.7157805649107045</v>
      </c>
      <c r="BM940" s="577">
        <f t="shared" si="3946"/>
        <v>0.60296831171138798</v>
      </c>
      <c r="BN940" s="577">
        <f t="shared" si="3946"/>
        <v>0.61234316292312452</v>
      </c>
      <c r="BO940" s="577">
        <f t="shared" si="3946"/>
        <v>0.62422311371815542</v>
      </c>
      <c r="BP940" s="577">
        <f t="shared" si="3946"/>
        <v>0.6384462401333465</v>
      </c>
      <c r="BQ940" s="577">
        <f t="shared" si="3946"/>
        <v>0.65578163339131867</v>
      </c>
      <c r="BR940" s="577">
        <f t="shared" si="3946"/>
        <v>0.6773763145220929</v>
      </c>
      <c r="BS940" s="577">
        <f t="shared" si="3946"/>
        <v>0.70586119347997733</v>
      </c>
      <c r="BT940" s="577">
        <f t="shared" si="3946"/>
        <v>0.74395447355701549</v>
      </c>
      <c r="BU940" s="577">
        <f t="shared" si="3946"/>
        <v>0.79750404710538469</v>
      </c>
      <c r="BV940" s="577">
        <f t="shared" si="3946"/>
        <v>0.87831113059857346</v>
      </c>
      <c r="BW940" s="577">
        <f t="shared" si="3946"/>
        <v>1.0364386310024822</v>
      </c>
      <c r="BX940" s="577">
        <f t="shared" si="3946"/>
        <v>1.4027760444943276</v>
      </c>
      <c r="BY940" s="577">
        <f t="shared" si="3946"/>
        <v>3.1810255149553588</v>
      </c>
      <c r="BZ940" s="577">
        <f t="shared" si="3946"/>
        <v>0</v>
      </c>
      <c r="CA940" s="577">
        <f t="shared" si="3946"/>
        <v>0</v>
      </c>
      <c r="CB940" s="577">
        <f t="shared" si="3946"/>
        <v>0</v>
      </c>
      <c r="CC940" s="577">
        <f t="shared" si="3946"/>
        <v>0</v>
      </c>
      <c r="CD940" s="577">
        <f t="shared" si="3946"/>
        <v>0</v>
      </c>
      <c r="CE940" s="577">
        <f t="shared" si="3946"/>
        <v>0</v>
      </c>
      <c r="CF940" s="577">
        <f t="shared" si="3946"/>
        <v>0</v>
      </c>
      <c r="CG940" s="577">
        <f t="shared" si="3946"/>
        <v>0</v>
      </c>
      <c r="CH940" s="577">
        <f t="shared" si="3946"/>
        <v>0</v>
      </c>
      <c r="CI940" s="577">
        <f t="shared" si="3946"/>
        <v>0</v>
      </c>
      <c r="CJ940" s="577">
        <f t="shared" si="3946"/>
        <v>0</v>
      </c>
      <c r="CK940" s="577">
        <f t="shared" si="3946"/>
        <v>0</v>
      </c>
      <c r="CL940" s="577">
        <f t="shared" si="3946"/>
        <v>0</v>
      </c>
      <c r="CM940" s="577">
        <f t="shared" si="3946"/>
        <v>0</v>
      </c>
      <c r="CN940" s="577">
        <f t="shared" si="3946"/>
        <v>0</v>
      </c>
      <c r="CO940" s="577">
        <f t="shared" si="3946"/>
        <v>0</v>
      </c>
      <c r="CP940" s="577">
        <f t="shared" si="3946"/>
        <v>0</v>
      </c>
      <c r="CQ940" s="577">
        <f t="shared" si="3946"/>
        <v>0</v>
      </c>
      <c r="CR940" s="577">
        <f t="shared" si="3946"/>
        <v>0</v>
      </c>
      <c r="CS940" s="577">
        <f t="shared" si="3946"/>
        <v>0</v>
      </c>
      <c r="CT940" s="577">
        <f t="shared" si="3946"/>
        <v>0</v>
      </c>
      <c r="CU940" s="577">
        <f t="shared" si="3946"/>
        <v>0</v>
      </c>
      <c r="CV940" s="577">
        <f t="shared" si="3946"/>
        <v>0</v>
      </c>
      <c r="CW940" s="577">
        <f t="shared" si="3946"/>
        <v>0</v>
      </c>
      <c r="CX940" s="577">
        <f t="shared" si="3946"/>
        <v>0</v>
      </c>
      <c r="CY940" s="577">
        <f t="shared" si="3946"/>
        <v>0</v>
      </c>
      <c r="CZ940" s="577">
        <f t="shared" si="3946"/>
        <v>0</v>
      </c>
      <c r="DA940" s="577">
        <f t="shared" si="3946"/>
        <v>0</v>
      </c>
      <c r="DB940" s="577">
        <f t="shared" si="3946"/>
        <v>0</v>
      </c>
      <c r="DC940" s="577">
        <f t="shared" si="3946"/>
        <v>0</v>
      </c>
      <c r="DD940" s="577">
        <f t="shared" ref="DD940:DJ940" si="3947">AVERAGE(DD930,DD935)</f>
        <v>0</v>
      </c>
      <c r="DE940" s="577">
        <f t="shared" si="3947"/>
        <v>0</v>
      </c>
      <c r="DF940" s="577">
        <f t="shared" si="3947"/>
        <v>0</v>
      </c>
      <c r="DG940" s="577">
        <f t="shared" si="3947"/>
        <v>0</v>
      </c>
      <c r="DH940" s="577">
        <f t="shared" si="3947"/>
        <v>0</v>
      </c>
      <c r="DI940" s="577">
        <f t="shared" si="3947"/>
        <v>0</v>
      </c>
      <c r="DJ940" s="577">
        <f t="shared" si="3947"/>
        <v>0</v>
      </c>
    </row>
    <row r="941" spans="1:114" x14ac:dyDescent="0.35">
      <c r="A941" s="5" t="s">
        <v>231</v>
      </c>
      <c r="B941" s="69" t="s">
        <v>242</v>
      </c>
      <c r="C941" s="187">
        <f t="shared" ref="C941:E941" si="3948">D941</f>
        <v>0</v>
      </c>
      <c r="D941" s="187">
        <f t="shared" si="3948"/>
        <v>0</v>
      </c>
      <c r="E941" s="187">
        <f t="shared" si="3948"/>
        <v>0</v>
      </c>
      <c r="F941" s="319"/>
      <c r="G941" s="187">
        <f t="shared" ref="G941:I941" si="3949">H941</f>
        <v>0</v>
      </c>
      <c r="H941" s="187">
        <f t="shared" si="3949"/>
        <v>0</v>
      </c>
      <c r="I941" s="187">
        <f t="shared" si="3949"/>
        <v>0</v>
      </c>
      <c r="J941" s="319"/>
      <c r="K941" s="187">
        <f t="shared" ref="K941:M941" si="3950">L941</f>
        <v>0</v>
      </c>
      <c r="L941" s="187">
        <f t="shared" si="3950"/>
        <v>0</v>
      </c>
      <c r="M941" s="187">
        <f t="shared" si="3950"/>
        <v>0</v>
      </c>
      <c r="N941" s="319"/>
      <c r="O941" s="575">
        <f t="shared" ref="O941:Q941" si="3951">P941</f>
        <v>5926</v>
      </c>
      <c r="P941" s="575">
        <f t="shared" si="3951"/>
        <v>5926</v>
      </c>
      <c r="Q941" s="575">
        <f t="shared" si="3951"/>
        <v>5926</v>
      </c>
      <c r="R941" s="575">
        <f>R931+R936</f>
        <v>5926</v>
      </c>
      <c r="S941" s="575">
        <f t="shared" si="3936"/>
        <v>7284</v>
      </c>
      <c r="T941" s="575">
        <f t="shared" si="3936"/>
        <v>7284</v>
      </c>
      <c r="U941" s="575">
        <f t="shared" si="3936"/>
        <v>7284</v>
      </c>
      <c r="V941" s="575">
        <f>V931+V936</f>
        <v>7284</v>
      </c>
      <c r="W941" s="575">
        <f t="shared" si="3937"/>
        <v>7284</v>
      </c>
      <c r="X941" s="575">
        <f t="shared" si="3937"/>
        <v>7284</v>
      </c>
      <c r="Y941" s="575">
        <f t="shared" si="3937"/>
        <v>7284</v>
      </c>
      <c r="Z941" s="575">
        <f>Z931+Z936</f>
        <v>7284</v>
      </c>
      <c r="AA941" s="575">
        <f>AA931+AA936</f>
        <v>7284</v>
      </c>
      <c r="AB941" s="575">
        <f t="shared" ref="AB941:AQ941" si="3952">AB931+AB936</f>
        <v>7284</v>
      </c>
      <c r="AC941" s="575">
        <f t="shared" si="3952"/>
        <v>7284</v>
      </c>
      <c r="AD941" s="575">
        <f t="shared" si="3952"/>
        <v>7284</v>
      </c>
      <c r="AE941" s="575">
        <f t="shared" si="3952"/>
        <v>7284</v>
      </c>
      <c r="AF941" s="575">
        <f t="shared" si="3952"/>
        <v>7284</v>
      </c>
      <c r="AG941" s="575">
        <f t="shared" si="3952"/>
        <v>7284</v>
      </c>
      <c r="AH941" s="575">
        <f t="shared" si="3952"/>
        <v>7284</v>
      </c>
      <c r="AI941" s="575">
        <f t="shared" si="3952"/>
        <v>7284</v>
      </c>
      <c r="AJ941" s="575">
        <f t="shared" si="3952"/>
        <v>7284</v>
      </c>
      <c r="AK941" s="575">
        <f t="shared" si="3952"/>
        <v>7284</v>
      </c>
      <c r="AL941" s="575">
        <f t="shared" si="3952"/>
        <v>7284</v>
      </c>
      <c r="AM941" s="575">
        <f t="shared" si="3952"/>
        <v>7284</v>
      </c>
      <c r="AN941" s="575">
        <f t="shared" si="3952"/>
        <v>7284</v>
      </c>
      <c r="AO941" s="575">
        <f t="shared" si="3952"/>
        <v>7284</v>
      </c>
      <c r="AP941" s="575">
        <f t="shared" si="3952"/>
        <v>7284</v>
      </c>
      <c r="AQ941" s="575">
        <f t="shared" si="3952"/>
        <v>7083.45652173913</v>
      </c>
      <c r="AR941" s="575">
        <f t="shared" ref="AR941:DC941" si="3953">AR931+AR936</f>
        <v>6882.9130434782601</v>
      </c>
      <c r="AS941" s="575">
        <f t="shared" si="3953"/>
        <v>6682.3695652173901</v>
      </c>
      <c r="AT941" s="575">
        <f t="shared" si="3953"/>
        <v>6481.8260869565202</v>
      </c>
      <c r="AU941" s="575">
        <f t="shared" si="3953"/>
        <v>6210.0869565217381</v>
      </c>
      <c r="AV941" s="575">
        <f t="shared" si="3953"/>
        <v>5938.3478260869551</v>
      </c>
      <c r="AW941" s="575">
        <f t="shared" si="3953"/>
        <v>5666.6086956521722</v>
      </c>
      <c r="AX941" s="575">
        <f t="shared" si="3953"/>
        <v>5394.8695652173892</v>
      </c>
      <c r="AY941" s="575">
        <f t="shared" si="3953"/>
        <v>5091.0652173913022</v>
      </c>
      <c r="AZ941" s="575">
        <f t="shared" si="3953"/>
        <v>4787.2608695652152</v>
      </c>
      <c r="BA941" s="575">
        <f t="shared" si="3953"/>
        <v>4483.4565217391282</v>
      </c>
      <c r="BB941" s="575">
        <f t="shared" si="3953"/>
        <v>4179.6521739130412</v>
      </c>
      <c r="BC941" s="575">
        <f t="shared" si="3953"/>
        <v>3881.2826086956502</v>
      </c>
      <c r="BD941" s="575">
        <f t="shared" si="3953"/>
        <v>3582.9130434782592</v>
      </c>
      <c r="BE941" s="575">
        <f t="shared" si="3953"/>
        <v>3284.5434782608681</v>
      </c>
      <c r="BF941" s="575">
        <f t="shared" si="3953"/>
        <v>2986.1739130434771</v>
      </c>
      <c r="BG941" s="575">
        <f t="shared" si="3953"/>
        <v>2720.9565217391291</v>
      </c>
      <c r="BH941" s="575">
        <f t="shared" si="3953"/>
        <v>2455.7391304347811</v>
      </c>
      <c r="BI941" s="575">
        <f t="shared" si="3953"/>
        <v>2190.5217391304332</v>
      </c>
      <c r="BJ941" s="575">
        <f t="shared" si="3953"/>
        <v>1925.3043478260854</v>
      </c>
      <c r="BK941" s="575">
        <f t="shared" si="3953"/>
        <v>1736.1739130434767</v>
      </c>
      <c r="BL941" s="575">
        <f t="shared" si="3953"/>
        <v>1547.0434782608681</v>
      </c>
      <c r="BM941" s="575">
        <f t="shared" si="3953"/>
        <v>1357.9130434782596</v>
      </c>
      <c r="BN941" s="575">
        <f t="shared" si="3953"/>
        <v>1168.7826086956509</v>
      </c>
      <c r="BO941" s="575">
        <f t="shared" si="3953"/>
        <v>964.43478260869438</v>
      </c>
      <c r="BP941" s="575">
        <f t="shared" si="3953"/>
        <v>760.08695652173787</v>
      </c>
      <c r="BQ941" s="575">
        <f t="shared" si="3953"/>
        <v>555.73913043478137</v>
      </c>
      <c r="BR941" s="575">
        <f t="shared" si="3953"/>
        <v>351.39130434782487</v>
      </c>
      <c r="BS941" s="575">
        <f t="shared" si="3953"/>
        <v>141.60869565217274</v>
      </c>
      <c r="BT941" s="575">
        <f t="shared" si="3953"/>
        <v>-68.173913043479502</v>
      </c>
      <c r="BU941" s="575">
        <f t="shared" si="3953"/>
        <v>-277.95652173913163</v>
      </c>
      <c r="BV941" s="575">
        <f t="shared" si="3953"/>
        <v>-487.73913043478376</v>
      </c>
      <c r="BW941" s="575">
        <f t="shared" si="3953"/>
        <v>-721.97826086956627</v>
      </c>
      <c r="BX941" s="575">
        <f t="shared" si="3953"/>
        <v>-956.21739130434878</v>
      </c>
      <c r="BY941" s="575">
        <f t="shared" si="3953"/>
        <v>-1190.4565217391314</v>
      </c>
      <c r="BZ941" s="575">
        <f t="shared" si="3953"/>
        <v>-1424.6956521739139</v>
      </c>
      <c r="CA941" s="575">
        <f t="shared" si="3953"/>
        <v>-1636.6521739130444</v>
      </c>
      <c r="CB941" s="575">
        <f t="shared" si="3953"/>
        <v>-1848.6086956521749</v>
      </c>
      <c r="CC941" s="575">
        <f t="shared" si="3953"/>
        <v>-2060.5652173913054</v>
      </c>
      <c r="CD941" s="575">
        <f t="shared" si="3953"/>
        <v>-2272.5217391304359</v>
      </c>
      <c r="CE941" s="575">
        <f t="shared" si="3953"/>
        <v>-2443.1739130434789</v>
      </c>
      <c r="CF941" s="575">
        <f t="shared" si="3953"/>
        <v>-2613.8260869565224</v>
      </c>
      <c r="CG941" s="575">
        <f t="shared" si="3953"/>
        <v>-2784.4782608695655</v>
      </c>
      <c r="CH941" s="575">
        <f t="shared" si="3953"/>
        <v>-2955.130434782609</v>
      </c>
      <c r="CI941" s="575">
        <f t="shared" si="3953"/>
        <v>-3088.282608695652</v>
      </c>
      <c r="CJ941" s="575">
        <f t="shared" si="3953"/>
        <v>-3221.4347826086955</v>
      </c>
      <c r="CK941" s="575">
        <f t="shared" si="3953"/>
        <v>-3354.5869565217386</v>
      </c>
      <c r="CL941" s="575">
        <f t="shared" si="3953"/>
        <v>-3487.7391304347821</v>
      </c>
      <c r="CM941" s="575">
        <f t="shared" si="3953"/>
        <v>-3664.369565217391</v>
      </c>
      <c r="CN941" s="575">
        <f t="shared" si="3953"/>
        <v>-3840.9999999999995</v>
      </c>
      <c r="CO941" s="575">
        <f t="shared" si="3953"/>
        <v>-4017.6304347826085</v>
      </c>
      <c r="CP941" s="575">
        <f t="shared" si="3953"/>
        <v>-4194.260869565217</v>
      </c>
      <c r="CQ941" s="575">
        <f t="shared" si="3953"/>
        <v>-4443.173913043478</v>
      </c>
      <c r="CR941" s="575">
        <f t="shared" si="3953"/>
        <v>-4692.086956521739</v>
      </c>
      <c r="CS941" s="575">
        <f t="shared" si="3953"/>
        <v>-4941</v>
      </c>
      <c r="CT941" s="575">
        <f t="shared" si="3953"/>
        <v>-5189.913043478261</v>
      </c>
      <c r="CU941" s="575">
        <f t="shared" si="3953"/>
        <v>-5400.239130434783</v>
      </c>
      <c r="CV941" s="575">
        <f t="shared" si="3953"/>
        <v>-5610.5652173913049</v>
      </c>
      <c r="CW941" s="575">
        <f t="shared" si="3953"/>
        <v>-5820.891304347826</v>
      </c>
      <c r="CX941" s="575">
        <f t="shared" si="3953"/>
        <v>-6031.217391304348</v>
      </c>
      <c r="CY941" s="575">
        <f t="shared" si="3953"/>
        <v>-6128.5</v>
      </c>
      <c r="CZ941" s="575">
        <f t="shared" si="3953"/>
        <v>-6225.782608695652</v>
      </c>
      <c r="DA941" s="575">
        <f t="shared" si="3953"/>
        <v>-6323.065217391304</v>
      </c>
      <c r="DB941" s="575">
        <f t="shared" si="3953"/>
        <v>-6420.347826086956</v>
      </c>
      <c r="DC941" s="575">
        <f t="shared" si="3953"/>
        <v>-6507.847826086956</v>
      </c>
      <c r="DD941" s="575">
        <f t="shared" ref="DD941:DJ941" si="3954">DD931+DD936</f>
        <v>-6595.347826086956</v>
      </c>
      <c r="DE941" s="575">
        <f t="shared" si="3954"/>
        <v>-6682.847826086956</v>
      </c>
      <c r="DF941" s="575">
        <f t="shared" si="3954"/>
        <v>-6770.347826086956</v>
      </c>
      <c r="DG941" s="575">
        <f t="shared" si="3954"/>
        <v>-6849.152173913043</v>
      </c>
      <c r="DH941" s="575">
        <f t="shared" si="3954"/>
        <v>-6927.95652173913</v>
      </c>
      <c r="DI941" s="575">
        <f t="shared" si="3954"/>
        <v>-7006.7608695652161</v>
      </c>
      <c r="DJ941" s="575">
        <f t="shared" si="3954"/>
        <v>-7085.5652173913022</v>
      </c>
    </row>
    <row r="942" spans="1:114" x14ac:dyDescent="0.35">
      <c r="B942" s="444"/>
      <c r="C942" s="444"/>
      <c r="D942" s="444"/>
      <c r="E942" s="444"/>
      <c r="F942" s="444"/>
      <c r="G942" s="444"/>
      <c r="H942" s="444"/>
      <c r="I942" s="444"/>
      <c r="J942" s="444"/>
      <c r="K942" s="444"/>
      <c r="L942" s="444"/>
      <c r="M942" s="444"/>
      <c r="N942" s="444"/>
      <c r="O942" s="444"/>
      <c r="P942" s="444"/>
      <c r="Q942" s="444"/>
      <c r="R942" s="444"/>
      <c r="S942" s="444"/>
      <c r="T942" s="444"/>
      <c r="U942" s="444"/>
      <c r="V942" s="444"/>
      <c r="W942" s="444"/>
      <c r="X942" s="444"/>
      <c r="Y942" s="444"/>
      <c r="Z942" s="444"/>
      <c r="AA942" s="444"/>
      <c r="AB942" s="444"/>
      <c r="AC942" s="444"/>
      <c r="AD942" s="444"/>
      <c r="AE942" s="444"/>
      <c r="AF942" s="444"/>
      <c r="AG942" s="444"/>
      <c r="AH942" s="444"/>
      <c r="AI942" s="444"/>
      <c r="AJ942" s="444"/>
      <c r="AK942" s="444"/>
      <c r="AL942" s="444"/>
      <c r="AM942" s="444"/>
      <c r="AN942" s="444"/>
      <c r="AO942" s="444"/>
      <c r="AP942" s="444"/>
      <c r="AQ942" s="444"/>
      <c r="AR942" s="444"/>
      <c r="AS942" s="444"/>
      <c r="AT942" s="444"/>
      <c r="AU942" s="444"/>
      <c r="AV942" s="444"/>
      <c r="AW942" s="444"/>
      <c r="AX942" s="444"/>
      <c r="AY942" s="444"/>
      <c r="AZ942" s="444"/>
      <c r="BA942" s="444"/>
      <c r="BB942" s="444"/>
      <c r="BC942" s="444"/>
      <c r="BD942" s="444"/>
      <c r="BE942" s="444"/>
      <c r="BF942" s="444"/>
      <c r="BG942" s="444"/>
      <c r="BH942" s="444"/>
      <c r="BI942" s="444"/>
      <c r="BJ942" s="444"/>
      <c r="BK942" s="444"/>
      <c r="BL942" s="444"/>
      <c r="BM942" s="444"/>
      <c r="BN942" s="444"/>
      <c r="BO942" s="444"/>
      <c r="BP942" s="444"/>
      <c r="BQ942" s="444"/>
      <c r="BR942" s="444"/>
      <c r="BS942" s="444"/>
      <c r="BT942" s="444"/>
      <c r="BU942" s="444"/>
      <c r="BV942" s="444"/>
      <c r="BW942" s="444"/>
      <c r="BX942" s="444"/>
      <c r="BY942" s="444"/>
      <c r="BZ942" s="444"/>
      <c r="CA942" s="444"/>
      <c r="CB942" s="444"/>
      <c r="CC942" s="444"/>
      <c r="CD942" s="444"/>
      <c r="CE942" s="444"/>
      <c r="CF942" s="444"/>
      <c r="CG942" s="444"/>
      <c r="CH942" s="444"/>
      <c r="CI942" s="444"/>
      <c r="CJ942" s="444"/>
      <c r="CK942" s="444"/>
      <c r="CL942" s="444"/>
      <c r="CM942" s="444"/>
      <c r="CN942" s="444"/>
      <c r="CO942" s="444"/>
      <c r="CP942" s="444"/>
      <c r="CQ942" s="444"/>
      <c r="CR942" s="444"/>
      <c r="CS942" s="444"/>
      <c r="CT942" s="444"/>
      <c r="CU942" s="444"/>
      <c r="CV942" s="444"/>
      <c r="CW942" s="444"/>
      <c r="CX942" s="444"/>
      <c r="CY942" s="444"/>
      <c r="CZ942" s="444"/>
      <c r="DA942" s="444"/>
      <c r="DB942" s="444"/>
      <c r="DC942" s="444"/>
      <c r="DD942" s="444"/>
      <c r="DE942" s="444"/>
      <c r="DF942" s="444"/>
      <c r="DG942" s="444"/>
      <c r="DH942" s="444"/>
      <c r="DI942" s="444"/>
      <c r="DJ942" s="444"/>
    </row>
    <row r="943" spans="1:114" x14ac:dyDescent="0.35"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</row>
    <row r="944" spans="1:114" x14ac:dyDescent="0.35"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</row>
    <row r="945" spans="1:114" x14ac:dyDescent="0.35"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</row>
    <row r="946" spans="1:114" x14ac:dyDescent="0.35">
      <c r="A946" s="5"/>
      <c r="B946" s="70" t="s">
        <v>252</v>
      </c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</row>
    <row r="947" spans="1:114" x14ac:dyDescent="0.35">
      <c r="A947" s="5"/>
      <c r="B947" s="70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</row>
    <row r="948" spans="1:114" x14ac:dyDescent="0.35">
      <c r="A948" s="5"/>
      <c r="B948" s="70" t="s">
        <v>106</v>
      </c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</row>
    <row r="949" spans="1:114" x14ac:dyDescent="0.35">
      <c r="A949" s="5" t="s">
        <v>229</v>
      </c>
      <c r="B949" s="69" t="s">
        <v>247</v>
      </c>
      <c r="C949" s="575">
        <f t="shared" ref="C949:E949" si="3955">D949</f>
        <v>48378</v>
      </c>
      <c r="D949" s="575">
        <f t="shared" si="3955"/>
        <v>48378</v>
      </c>
      <c r="E949" s="575">
        <f t="shared" si="3955"/>
        <v>48378</v>
      </c>
      <c r="F949" s="576">
        <v>48378</v>
      </c>
      <c r="G949" s="575">
        <f t="shared" ref="G949:I949" si="3956">H949</f>
        <v>61877</v>
      </c>
      <c r="H949" s="575">
        <f t="shared" si="3956"/>
        <v>61877</v>
      </c>
      <c r="I949" s="575">
        <f t="shared" si="3956"/>
        <v>61877</v>
      </c>
      <c r="J949" s="576">
        <v>61877</v>
      </c>
      <c r="K949" s="575">
        <f t="shared" ref="K949:M949" si="3957">L949</f>
        <v>61877</v>
      </c>
      <c r="L949" s="575">
        <f t="shared" si="3957"/>
        <v>61877</v>
      </c>
      <c r="M949" s="575">
        <f t="shared" si="3957"/>
        <v>61877</v>
      </c>
      <c r="N949" s="576">
        <v>61877</v>
      </c>
      <c r="O949" s="575">
        <f t="shared" ref="O949:Q949" si="3958">P949</f>
        <v>49515</v>
      </c>
      <c r="P949" s="575">
        <f t="shared" si="3958"/>
        <v>49515</v>
      </c>
      <c r="Q949" s="575">
        <f t="shared" si="3958"/>
        <v>49515</v>
      </c>
      <c r="R949" s="576">
        <v>49515</v>
      </c>
      <c r="S949" s="575">
        <f t="shared" ref="S949:U951" si="3959">T949</f>
        <v>73038</v>
      </c>
      <c r="T949" s="575">
        <f t="shared" si="3959"/>
        <v>73038</v>
      </c>
      <c r="U949" s="575">
        <f t="shared" si="3959"/>
        <v>73038</v>
      </c>
      <c r="V949" s="576">
        <v>73038</v>
      </c>
      <c r="W949" s="575">
        <f t="shared" ref="W949:Y951" si="3960">X949</f>
        <v>73038</v>
      </c>
      <c r="X949" s="575">
        <f t="shared" si="3960"/>
        <v>73038</v>
      </c>
      <c r="Y949" s="575">
        <f t="shared" si="3960"/>
        <v>73038</v>
      </c>
      <c r="Z949" s="576">
        <v>73038</v>
      </c>
      <c r="AA949" s="575">
        <f>Z949-(AA$986/1000)</f>
        <v>73038</v>
      </c>
      <c r="AB949" s="575">
        <f t="shared" ref="AB949:AP949" si="3961">AA949-(AB$986/1000)</f>
        <v>73038</v>
      </c>
      <c r="AC949" s="575">
        <f t="shared" si="3961"/>
        <v>73038</v>
      </c>
      <c r="AD949" s="575">
        <f t="shared" si="3961"/>
        <v>73038</v>
      </c>
      <c r="AE949" s="575">
        <f t="shared" si="3961"/>
        <v>73038</v>
      </c>
      <c r="AF949" s="575">
        <f t="shared" si="3961"/>
        <v>73038</v>
      </c>
      <c r="AG949" s="575">
        <f t="shared" si="3961"/>
        <v>73038</v>
      </c>
      <c r="AH949" s="575">
        <f t="shared" si="3961"/>
        <v>73038</v>
      </c>
      <c r="AI949" s="575">
        <f t="shared" si="3961"/>
        <v>73038</v>
      </c>
      <c r="AJ949" s="575">
        <f t="shared" si="3961"/>
        <v>73038</v>
      </c>
      <c r="AK949" s="575">
        <f t="shared" si="3961"/>
        <v>73038</v>
      </c>
      <c r="AL949" s="575">
        <f t="shared" si="3961"/>
        <v>73038</v>
      </c>
      <c r="AM949" s="575">
        <f t="shared" si="3961"/>
        <v>73038</v>
      </c>
      <c r="AN949" s="575">
        <f t="shared" si="3961"/>
        <v>73038</v>
      </c>
      <c r="AO949" s="575">
        <f t="shared" si="3961"/>
        <v>73038</v>
      </c>
      <c r="AP949" s="575">
        <f t="shared" si="3961"/>
        <v>73038</v>
      </c>
      <c r="AQ949" s="575">
        <f>AP949-(AQ$986/1000)</f>
        <v>69789.250300271742</v>
      </c>
      <c r="AR949" s="575">
        <f t="shared" ref="AR949:DC949" si="3962">AQ949-(AR$986/1000)</f>
        <v>66540.500600543484</v>
      </c>
      <c r="AS949" s="575">
        <f t="shared" si="3962"/>
        <v>63291.750900815226</v>
      </c>
      <c r="AT949" s="575">
        <f t="shared" si="3962"/>
        <v>60043.001201086969</v>
      </c>
      <c r="AU949" s="575">
        <f t="shared" si="3962"/>
        <v>55640.901336956536</v>
      </c>
      <c r="AV949" s="575">
        <f t="shared" si="3962"/>
        <v>51238.801472826104</v>
      </c>
      <c r="AW949" s="575">
        <f t="shared" si="3962"/>
        <v>46836.701608695672</v>
      </c>
      <c r="AX949" s="575">
        <f t="shared" si="3962"/>
        <v>42434.60174456524</v>
      </c>
      <c r="AY949" s="575">
        <f t="shared" si="3962"/>
        <v>37513.054096467415</v>
      </c>
      <c r="AZ949" s="575">
        <f t="shared" si="3962"/>
        <v>32591.50644836959</v>
      </c>
      <c r="BA949" s="575">
        <f t="shared" si="3962"/>
        <v>27669.958800271765</v>
      </c>
      <c r="BB949" s="575">
        <f t="shared" si="3962"/>
        <v>22748.41115217394</v>
      </c>
      <c r="BC949" s="575">
        <f t="shared" si="3962"/>
        <v>17914.90550135872</v>
      </c>
      <c r="BD949" s="575">
        <f t="shared" si="3962"/>
        <v>13081.399850543503</v>
      </c>
      <c r="BE949" s="575">
        <f t="shared" si="3962"/>
        <v>8247.8941997282855</v>
      </c>
      <c r="BF949" s="575">
        <f t="shared" si="3962"/>
        <v>3414.388548913068</v>
      </c>
      <c r="BG949" s="575">
        <f t="shared" si="3962"/>
        <v>-882.060918478237</v>
      </c>
      <c r="BH949" s="575">
        <f t="shared" si="3962"/>
        <v>-5178.510385869542</v>
      </c>
      <c r="BI949" s="575">
        <f t="shared" si="3962"/>
        <v>-9474.959853260847</v>
      </c>
      <c r="BJ949" s="575">
        <f t="shared" si="3962"/>
        <v>-13771.409320652152</v>
      </c>
      <c r="BK949" s="575">
        <f t="shared" si="3962"/>
        <v>-16835.270826086933</v>
      </c>
      <c r="BL949" s="575">
        <f t="shared" si="3962"/>
        <v>-19899.132331521716</v>
      </c>
      <c r="BM949" s="575">
        <f t="shared" si="3962"/>
        <v>-22962.993836956499</v>
      </c>
      <c r="BN949" s="575">
        <f t="shared" si="3962"/>
        <v>-26026.855342391282</v>
      </c>
      <c r="BO949" s="575">
        <f t="shared" si="3962"/>
        <v>-29337.234440217369</v>
      </c>
      <c r="BP949" s="575">
        <f t="shared" si="3962"/>
        <v>-32647.613538043457</v>
      </c>
      <c r="BQ949" s="575">
        <f t="shared" si="3962"/>
        <v>-35957.992635869545</v>
      </c>
      <c r="BR949" s="575">
        <f t="shared" si="3962"/>
        <v>-39268.371733695632</v>
      </c>
      <c r="BS949" s="575">
        <f t="shared" si="3962"/>
        <v>-42666.792828804326</v>
      </c>
      <c r="BT949" s="575">
        <f t="shared" si="3962"/>
        <v>-46065.213923913019</v>
      </c>
      <c r="BU949" s="575">
        <f t="shared" si="3962"/>
        <v>-49463.635019021713</v>
      </c>
      <c r="BV949" s="575">
        <f t="shared" si="3962"/>
        <v>-52862.056114130406</v>
      </c>
      <c r="BW949" s="575">
        <f t="shared" si="3962"/>
        <v>-56656.66619701084</v>
      </c>
      <c r="BX949" s="575">
        <f t="shared" si="3962"/>
        <v>-60451.276279891274</v>
      </c>
      <c r="BY949" s="575">
        <f t="shared" si="3962"/>
        <v>-64245.886362771707</v>
      </c>
      <c r="BZ949" s="575">
        <f t="shared" si="3962"/>
        <v>-68040.496445652141</v>
      </c>
      <c r="CA949" s="575">
        <f t="shared" si="3962"/>
        <v>-71474.134339673881</v>
      </c>
      <c r="CB949" s="575">
        <f t="shared" si="3962"/>
        <v>-74907.772233695621</v>
      </c>
      <c r="CC949" s="575">
        <f t="shared" si="3962"/>
        <v>-78341.410127717361</v>
      </c>
      <c r="CD949" s="575">
        <f t="shared" si="3962"/>
        <v>-81775.048021739101</v>
      </c>
      <c r="CE949" s="575">
        <f t="shared" si="3962"/>
        <v>-84539.56673641302</v>
      </c>
      <c r="CF949" s="575">
        <f t="shared" si="3962"/>
        <v>-87304.085451086939</v>
      </c>
      <c r="CG949" s="575">
        <f t="shared" si="3962"/>
        <v>-90068.604165760858</v>
      </c>
      <c r="CH949" s="575">
        <f t="shared" si="3962"/>
        <v>-92833.122880434777</v>
      </c>
      <c r="CI949" s="575">
        <f t="shared" si="3962"/>
        <v>-94990.151813858683</v>
      </c>
      <c r="CJ949" s="575">
        <f t="shared" si="3962"/>
        <v>-97147.180747282604</v>
      </c>
      <c r="CK949" s="575">
        <f t="shared" si="3962"/>
        <v>-99304.209680706525</v>
      </c>
      <c r="CL949" s="575">
        <f t="shared" si="3962"/>
        <v>-101461.23861413045</v>
      </c>
      <c r="CM949" s="575">
        <f t="shared" si="3962"/>
        <v>-104322.60352581523</v>
      </c>
      <c r="CN949" s="575">
        <f t="shared" si="3962"/>
        <v>-107183.96843750001</v>
      </c>
      <c r="CO949" s="575">
        <f t="shared" si="3962"/>
        <v>-110045.33334918479</v>
      </c>
      <c r="CP949" s="575">
        <f t="shared" si="3962"/>
        <v>-112906.69826086957</v>
      </c>
      <c r="CQ949" s="575">
        <f t="shared" si="3962"/>
        <v>-116939.02173641305</v>
      </c>
      <c r="CR949" s="575">
        <f t="shared" si="3962"/>
        <v>-120971.34521195653</v>
      </c>
      <c r="CS949" s="575">
        <f t="shared" si="3962"/>
        <v>-125003.66868750002</v>
      </c>
      <c r="CT949" s="575">
        <f t="shared" si="3962"/>
        <v>-129035.9921630435</v>
      </c>
      <c r="CU949" s="575">
        <f t="shared" si="3962"/>
        <v>-132443.21745788044</v>
      </c>
      <c r="CV949" s="575">
        <f t="shared" si="3962"/>
        <v>-135850.44275271738</v>
      </c>
      <c r="CW949" s="575">
        <f t="shared" si="3962"/>
        <v>-139257.66804755433</v>
      </c>
      <c r="CX949" s="575">
        <f t="shared" si="3962"/>
        <v>-142664.89334239127</v>
      </c>
      <c r="CY949" s="575">
        <f t="shared" si="3962"/>
        <v>-144240.84509374996</v>
      </c>
      <c r="CZ949" s="575">
        <f t="shared" si="3962"/>
        <v>-145816.79684510865</v>
      </c>
      <c r="DA949" s="575">
        <f t="shared" si="3962"/>
        <v>-147392.74859646734</v>
      </c>
      <c r="DB949" s="575">
        <f t="shared" si="3962"/>
        <v>-148968.70034782603</v>
      </c>
      <c r="DC949" s="575">
        <f t="shared" si="3962"/>
        <v>-150386.17650407602</v>
      </c>
      <c r="DD949" s="575">
        <f t="shared" ref="DD949:DJ949" si="3963">DC949-(DD$986/1000)</f>
        <v>-151803.65266032601</v>
      </c>
      <c r="DE949" s="575">
        <f t="shared" si="3963"/>
        <v>-153221.12881657601</v>
      </c>
      <c r="DF949" s="575">
        <f t="shared" si="3963"/>
        <v>-154638.604972826</v>
      </c>
      <c r="DG949" s="575">
        <f t="shared" si="3963"/>
        <v>-155915.21393342383</v>
      </c>
      <c r="DH949" s="575">
        <f t="shared" si="3963"/>
        <v>-157191.82289402166</v>
      </c>
      <c r="DI949" s="575">
        <f t="shared" si="3963"/>
        <v>-158468.4318546195</v>
      </c>
      <c r="DJ949" s="575">
        <f t="shared" si="3963"/>
        <v>-159745.04081521733</v>
      </c>
    </row>
    <row r="950" spans="1:114" x14ac:dyDescent="0.35">
      <c r="A950" s="5" t="s">
        <v>230</v>
      </c>
      <c r="B950" s="69" t="s">
        <v>227</v>
      </c>
      <c r="C950" s="577">
        <f t="shared" ref="C950:E950" si="3964">D950</f>
        <v>0.7</v>
      </c>
      <c r="D950" s="577">
        <f t="shared" si="3964"/>
        <v>0.7</v>
      </c>
      <c r="E950" s="577">
        <f t="shared" si="3964"/>
        <v>0.7</v>
      </c>
      <c r="F950" s="578">
        <v>0.7</v>
      </c>
      <c r="G950" s="577">
        <f t="shared" ref="G950:I950" si="3965">H950</f>
        <v>0.6</v>
      </c>
      <c r="H950" s="577">
        <f t="shared" si="3965"/>
        <v>0.6</v>
      </c>
      <c r="I950" s="577">
        <f t="shared" si="3965"/>
        <v>0.6</v>
      </c>
      <c r="J950" s="578">
        <v>0.6</v>
      </c>
      <c r="K950" s="577">
        <f t="shared" ref="K950:M950" si="3966">L950</f>
        <v>0.6</v>
      </c>
      <c r="L950" s="577">
        <f t="shared" si="3966"/>
        <v>0.6</v>
      </c>
      <c r="M950" s="577">
        <f t="shared" si="3966"/>
        <v>0.6</v>
      </c>
      <c r="N950" s="578">
        <v>0.6</v>
      </c>
      <c r="O950" s="577">
        <f t="shared" ref="O950:Q950" si="3967">P950</f>
        <v>0.5</v>
      </c>
      <c r="P950" s="577">
        <f t="shared" si="3967"/>
        <v>0.5</v>
      </c>
      <c r="Q950" s="577">
        <f t="shared" si="3967"/>
        <v>0.5</v>
      </c>
      <c r="R950" s="578">
        <v>0.5</v>
      </c>
      <c r="S950" s="577">
        <f t="shared" si="3959"/>
        <v>0.7</v>
      </c>
      <c r="T950" s="577">
        <f t="shared" si="3959"/>
        <v>0.7</v>
      </c>
      <c r="U950" s="577">
        <f t="shared" si="3959"/>
        <v>0.7</v>
      </c>
      <c r="V950" s="578">
        <v>0.7</v>
      </c>
      <c r="W950" s="577">
        <f t="shared" si="3960"/>
        <v>0.7</v>
      </c>
      <c r="X950" s="577">
        <f t="shared" si="3960"/>
        <v>0.7</v>
      </c>
      <c r="Y950" s="577">
        <f t="shared" si="3960"/>
        <v>0.7</v>
      </c>
      <c r="Z950" s="578">
        <v>0.7</v>
      </c>
      <c r="AA950" s="577">
        <f t="shared" ref="AA950:BF950" si="3968">IF(AA949&gt;0,AA951/AA949*g_troz,0)</f>
        <v>0.66986731573153691</v>
      </c>
      <c r="AB950" s="577">
        <f t="shared" si="3968"/>
        <v>0.66986731573153691</v>
      </c>
      <c r="AC950" s="577">
        <f t="shared" si="3968"/>
        <v>0.66986731573153691</v>
      </c>
      <c r="AD950" s="577">
        <f t="shared" si="3968"/>
        <v>0.66986731573153691</v>
      </c>
      <c r="AE950" s="577">
        <f t="shared" si="3968"/>
        <v>0.66986731573153691</v>
      </c>
      <c r="AF950" s="577">
        <f t="shared" si="3968"/>
        <v>0.66986731573153691</v>
      </c>
      <c r="AG950" s="577">
        <f t="shared" si="3968"/>
        <v>0.66986731573153691</v>
      </c>
      <c r="AH950" s="577">
        <f t="shared" si="3968"/>
        <v>0.66986731573153691</v>
      </c>
      <c r="AI950" s="577">
        <f t="shared" si="3968"/>
        <v>0.66986731573153691</v>
      </c>
      <c r="AJ950" s="577">
        <f t="shared" si="3968"/>
        <v>0.66986731573153691</v>
      </c>
      <c r="AK950" s="577">
        <f t="shared" si="3968"/>
        <v>0.66986731573153691</v>
      </c>
      <c r="AL950" s="577">
        <f t="shared" si="3968"/>
        <v>0.66986731573153691</v>
      </c>
      <c r="AM950" s="577">
        <f t="shared" si="3968"/>
        <v>0.66986731573153691</v>
      </c>
      <c r="AN950" s="577">
        <f t="shared" si="3968"/>
        <v>0.66986731573153691</v>
      </c>
      <c r="AO950" s="577">
        <f t="shared" si="3968"/>
        <v>0.66986731573153691</v>
      </c>
      <c r="AP950" s="577">
        <f t="shared" si="3968"/>
        <v>0.66986731573153691</v>
      </c>
      <c r="AQ950" s="577">
        <f t="shared" si="3968"/>
        <v>0.65636138943424793</v>
      </c>
      <c r="AR950" s="577">
        <f t="shared" si="3968"/>
        <v>0.64153664606744898</v>
      </c>
      <c r="AS950" s="577">
        <f t="shared" si="3968"/>
        <v>0.62519000198291153</v>
      </c>
      <c r="AT950" s="577">
        <f t="shared" si="3968"/>
        <v>0.60707442050354421</v>
      </c>
      <c r="AU950" s="577">
        <f t="shared" si="3968"/>
        <v>0.57915226956387933</v>
      </c>
      <c r="AV950" s="577">
        <f t="shared" si="3968"/>
        <v>0.5464323445418946</v>
      </c>
      <c r="AW950" s="577">
        <f t="shared" si="3968"/>
        <v>0.5075618421928807</v>
      </c>
      <c r="AX950" s="577">
        <f t="shared" si="3968"/>
        <v>0.46062660841835312</v>
      </c>
      <c r="AY950" s="577">
        <f t="shared" si="3968"/>
        <v>0.39511101657821213</v>
      </c>
      <c r="AZ950" s="577">
        <f t="shared" si="3968"/>
        <v>0.30980879060715855</v>
      </c>
      <c r="BA950" s="577">
        <f t="shared" si="3968"/>
        <v>0.19416181619352871</v>
      </c>
      <c r="BB950" s="577">
        <f t="shared" si="3968"/>
        <v>2.847511890627414E-2</v>
      </c>
      <c r="BC950" s="577">
        <f t="shared" si="3968"/>
        <v>-0.22285362945357692</v>
      </c>
      <c r="BD950" s="577">
        <f t="shared" si="3968"/>
        <v>-0.65991157182765792</v>
      </c>
      <c r="BE950" s="577">
        <f t="shared" si="3968"/>
        <v>-1.6092268208651501</v>
      </c>
      <c r="BF950" s="577">
        <f t="shared" si="3968"/>
        <v>-5.2462974644013016</v>
      </c>
      <c r="BG950" s="577">
        <f t="shared" ref="BG950:CL950" si="3969">IF(BG949&gt;0,BG951/BG949*g_troz,0)</f>
        <v>0</v>
      </c>
      <c r="BH950" s="577">
        <f t="shared" si="3969"/>
        <v>0</v>
      </c>
      <c r="BI950" s="577">
        <f t="shared" si="3969"/>
        <v>0</v>
      </c>
      <c r="BJ950" s="577">
        <f t="shared" si="3969"/>
        <v>0</v>
      </c>
      <c r="BK950" s="577">
        <f t="shared" si="3969"/>
        <v>0</v>
      </c>
      <c r="BL950" s="577">
        <f t="shared" si="3969"/>
        <v>0</v>
      </c>
      <c r="BM950" s="577">
        <f t="shared" si="3969"/>
        <v>0</v>
      </c>
      <c r="BN950" s="577">
        <f t="shared" si="3969"/>
        <v>0</v>
      </c>
      <c r="BO950" s="577">
        <f t="shared" si="3969"/>
        <v>0</v>
      </c>
      <c r="BP950" s="577">
        <f t="shared" si="3969"/>
        <v>0</v>
      </c>
      <c r="BQ950" s="577">
        <f t="shared" si="3969"/>
        <v>0</v>
      </c>
      <c r="BR950" s="577">
        <f t="shared" si="3969"/>
        <v>0</v>
      </c>
      <c r="BS950" s="577">
        <f t="shared" si="3969"/>
        <v>0</v>
      </c>
      <c r="BT950" s="577">
        <f t="shared" si="3969"/>
        <v>0</v>
      </c>
      <c r="BU950" s="577">
        <f t="shared" si="3969"/>
        <v>0</v>
      </c>
      <c r="BV950" s="577">
        <f t="shared" si="3969"/>
        <v>0</v>
      </c>
      <c r="BW950" s="577">
        <f t="shared" si="3969"/>
        <v>0</v>
      </c>
      <c r="BX950" s="577">
        <f t="shared" si="3969"/>
        <v>0</v>
      </c>
      <c r="BY950" s="577">
        <f t="shared" si="3969"/>
        <v>0</v>
      </c>
      <c r="BZ950" s="577">
        <f t="shared" si="3969"/>
        <v>0</v>
      </c>
      <c r="CA950" s="577">
        <f t="shared" si="3969"/>
        <v>0</v>
      </c>
      <c r="CB950" s="577">
        <f t="shared" si="3969"/>
        <v>0</v>
      </c>
      <c r="CC950" s="577">
        <f t="shared" si="3969"/>
        <v>0</v>
      </c>
      <c r="CD950" s="577">
        <f t="shared" si="3969"/>
        <v>0</v>
      </c>
      <c r="CE950" s="577">
        <f t="shared" si="3969"/>
        <v>0</v>
      </c>
      <c r="CF950" s="577">
        <f t="shared" si="3969"/>
        <v>0</v>
      </c>
      <c r="CG950" s="577">
        <f t="shared" si="3969"/>
        <v>0</v>
      </c>
      <c r="CH950" s="577">
        <f t="shared" si="3969"/>
        <v>0</v>
      </c>
      <c r="CI950" s="577">
        <f t="shared" si="3969"/>
        <v>0</v>
      </c>
      <c r="CJ950" s="577">
        <f t="shared" si="3969"/>
        <v>0</v>
      </c>
      <c r="CK950" s="577">
        <f t="shared" si="3969"/>
        <v>0</v>
      </c>
      <c r="CL950" s="577">
        <f t="shared" si="3969"/>
        <v>0</v>
      </c>
      <c r="CM950" s="577">
        <f t="shared" ref="CM950:DJ950" si="3970">IF(CM949&gt;0,CM951/CM949*g_troz,0)</f>
        <v>0</v>
      </c>
      <c r="CN950" s="577">
        <f t="shared" si="3970"/>
        <v>0</v>
      </c>
      <c r="CO950" s="577">
        <f t="shared" si="3970"/>
        <v>0</v>
      </c>
      <c r="CP950" s="577">
        <f t="shared" si="3970"/>
        <v>0</v>
      </c>
      <c r="CQ950" s="577">
        <f t="shared" si="3970"/>
        <v>0</v>
      </c>
      <c r="CR950" s="577">
        <f t="shared" si="3970"/>
        <v>0</v>
      </c>
      <c r="CS950" s="577">
        <f t="shared" si="3970"/>
        <v>0</v>
      </c>
      <c r="CT950" s="577">
        <f t="shared" si="3970"/>
        <v>0</v>
      </c>
      <c r="CU950" s="577">
        <f t="shared" si="3970"/>
        <v>0</v>
      </c>
      <c r="CV950" s="577">
        <f t="shared" si="3970"/>
        <v>0</v>
      </c>
      <c r="CW950" s="577">
        <f t="shared" si="3970"/>
        <v>0</v>
      </c>
      <c r="CX950" s="577">
        <f t="shared" si="3970"/>
        <v>0</v>
      </c>
      <c r="CY950" s="577">
        <f t="shared" si="3970"/>
        <v>0</v>
      </c>
      <c r="CZ950" s="577">
        <f t="shared" si="3970"/>
        <v>0</v>
      </c>
      <c r="DA950" s="577">
        <f t="shared" si="3970"/>
        <v>0</v>
      </c>
      <c r="DB950" s="577">
        <f t="shared" si="3970"/>
        <v>0</v>
      </c>
      <c r="DC950" s="577">
        <f t="shared" si="3970"/>
        <v>0</v>
      </c>
      <c r="DD950" s="577">
        <f t="shared" si="3970"/>
        <v>0</v>
      </c>
      <c r="DE950" s="577">
        <f t="shared" si="3970"/>
        <v>0</v>
      </c>
      <c r="DF950" s="577">
        <f t="shared" si="3970"/>
        <v>0</v>
      </c>
      <c r="DG950" s="577">
        <f t="shared" si="3970"/>
        <v>0</v>
      </c>
      <c r="DH950" s="577">
        <f t="shared" si="3970"/>
        <v>0</v>
      </c>
      <c r="DI950" s="577">
        <f t="shared" si="3970"/>
        <v>0</v>
      </c>
      <c r="DJ950" s="577">
        <f t="shared" si="3970"/>
        <v>0</v>
      </c>
    </row>
    <row r="951" spans="1:114" x14ac:dyDescent="0.35">
      <c r="A951" s="5" t="s">
        <v>231</v>
      </c>
      <c r="B951" s="69" t="s">
        <v>228</v>
      </c>
      <c r="C951" s="575">
        <f t="shared" ref="C951:E951" si="3971">D951</f>
        <v>1148</v>
      </c>
      <c r="D951" s="575">
        <f t="shared" si="3971"/>
        <v>1148</v>
      </c>
      <c r="E951" s="575">
        <f t="shared" si="3971"/>
        <v>1148</v>
      </c>
      <c r="F951" s="576">
        <v>1148</v>
      </c>
      <c r="G951" s="575">
        <f t="shared" ref="G951:I951" si="3972">H951</f>
        <v>1086</v>
      </c>
      <c r="H951" s="575">
        <f t="shared" si="3972"/>
        <v>1086</v>
      </c>
      <c r="I951" s="575">
        <f t="shared" si="3972"/>
        <v>1086</v>
      </c>
      <c r="J951" s="576">
        <v>1086</v>
      </c>
      <c r="K951" s="575">
        <f t="shared" ref="K951:M951" si="3973">L951</f>
        <v>1086</v>
      </c>
      <c r="L951" s="575">
        <f t="shared" si="3973"/>
        <v>1086</v>
      </c>
      <c r="M951" s="575">
        <f t="shared" si="3973"/>
        <v>1086</v>
      </c>
      <c r="N951" s="576">
        <v>1086</v>
      </c>
      <c r="O951" s="575">
        <f t="shared" ref="O951:Q951" si="3974">P951</f>
        <v>797</v>
      </c>
      <c r="P951" s="575">
        <f t="shared" si="3974"/>
        <v>797</v>
      </c>
      <c r="Q951" s="575">
        <f t="shared" si="3974"/>
        <v>797</v>
      </c>
      <c r="R951" s="576">
        <v>797</v>
      </c>
      <c r="S951" s="575">
        <f t="shared" si="3959"/>
        <v>1573</v>
      </c>
      <c r="T951" s="575">
        <f t="shared" si="3959"/>
        <v>1573</v>
      </c>
      <c r="U951" s="575">
        <f t="shared" si="3959"/>
        <v>1573</v>
      </c>
      <c r="V951" s="576">
        <v>1573</v>
      </c>
      <c r="W951" s="575">
        <f t="shared" si="3960"/>
        <v>1573</v>
      </c>
      <c r="X951" s="575">
        <f t="shared" si="3960"/>
        <v>1573</v>
      </c>
      <c r="Y951" s="575">
        <f t="shared" si="3960"/>
        <v>1573</v>
      </c>
      <c r="Z951" s="576">
        <v>1573</v>
      </c>
      <c r="AA951" s="575">
        <f>Z951</f>
        <v>1573</v>
      </c>
      <c r="AB951" s="575">
        <f t="shared" ref="AB951:AP951" si="3975">AA951</f>
        <v>1573</v>
      </c>
      <c r="AC951" s="575">
        <f t="shared" si="3975"/>
        <v>1573</v>
      </c>
      <c r="AD951" s="575">
        <f t="shared" si="3975"/>
        <v>1573</v>
      </c>
      <c r="AE951" s="575">
        <f t="shared" si="3975"/>
        <v>1573</v>
      </c>
      <c r="AF951" s="575">
        <f t="shared" si="3975"/>
        <v>1573</v>
      </c>
      <c r="AG951" s="575">
        <f t="shared" si="3975"/>
        <v>1573</v>
      </c>
      <c r="AH951" s="575">
        <f t="shared" si="3975"/>
        <v>1573</v>
      </c>
      <c r="AI951" s="575">
        <f t="shared" si="3975"/>
        <v>1573</v>
      </c>
      <c r="AJ951" s="575">
        <f t="shared" si="3975"/>
        <v>1573</v>
      </c>
      <c r="AK951" s="575">
        <f t="shared" si="3975"/>
        <v>1573</v>
      </c>
      <c r="AL951" s="575">
        <f t="shared" si="3975"/>
        <v>1573</v>
      </c>
      <c r="AM951" s="575">
        <f t="shared" si="3975"/>
        <v>1573</v>
      </c>
      <c r="AN951" s="575">
        <f t="shared" si="3975"/>
        <v>1573</v>
      </c>
      <c r="AO951" s="575">
        <f t="shared" si="3975"/>
        <v>1573</v>
      </c>
      <c r="AP951" s="575">
        <f t="shared" si="3975"/>
        <v>1573</v>
      </c>
      <c r="AQ951" s="575">
        <f>AP951-(AQ$993/1000/AQ$992)</f>
        <v>1472.7282608695652</v>
      </c>
      <c r="AR951" s="575">
        <f t="shared" ref="AR951:DC951" si="3976">AQ951-(AR$993/1000/AR$992)</f>
        <v>1372.4565217391305</v>
      </c>
      <c r="AS951" s="575">
        <f t="shared" si="3976"/>
        <v>1272.1847826086957</v>
      </c>
      <c r="AT951" s="575">
        <f t="shared" si="3976"/>
        <v>1171.913043478261</v>
      </c>
      <c r="AU951" s="575">
        <f t="shared" si="3976"/>
        <v>1036.0434782608697</v>
      </c>
      <c r="AV951" s="575">
        <f t="shared" si="3976"/>
        <v>900.17391304347848</v>
      </c>
      <c r="AW951" s="575">
        <f t="shared" si="3976"/>
        <v>764.30434782608722</v>
      </c>
      <c r="AX951" s="575">
        <f t="shared" si="3976"/>
        <v>628.43478260869597</v>
      </c>
      <c r="AY951" s="575">
        <f t="shared" si="3976"/>
        <v>476.53260869565247</v>
      </c>
      <c r="AZ951" s="575">
        <f t="shared" si="3976"/>
        <v>324.63043478260897</v>
      </c>
      <c r="BA951" s="575">
        <f t="shared" si="3976"/>
        <v>172.7282608695655</v>
      </c>
      <c r="BB951" s="575">
        <f t="shared" si="3976"/>
        <v>20.826086956522033</v>
      </c>
      <c r="BC951" s="575">
        <f t="shared" si="3976"/>
        <v>-128.35869565217362</v>
      </c>
      <c r="BD951" s="575">
        <f t="shared" si="3976"/>
        <v>-277.54347826086928</v>
      </c>
      <c r="BE951" s="575">
        <f t="shared" si="3976"/>
        <v>-426.72826086956491</v>
      </c>
      <c r="BF951" s="575">
        <f t="shared" si="3976"/>
        <v>-575.91304347826053</v>
      </c>
      <c r="BG951" s="575">
        <f t="shared" si="3976"/>
        <v>-708.52173913043441</v>
      </c>
      <c r="BH951" s="575">
        <f t="shared" si="3976"/>
        <v>-841.13043478260829</v>
      </c>
      <c r="BI951" s="575">
        <f t="shared" si="3976"/>
        <v>-973.73913043478217</v>
      </c>
      <c r="BJ951" s="575">
        <f t="shared" si="3976"/>
        <v>-1106.347826086956</v>
      </c>
      <c r="BK951" s="575">
        <f t="shared" si="3976"/>
        <v>-1200.9130434782603</v>
      </c>
      <c r="BL951" s="575">
        <f t="shared" si="3976"/>
        <v>-1295.4782608695646</v>
      </c>
      <c r="BM951" s="575">
        <f t="shared" si="3976"/>
        <v>-1390.0434782608688</v>
      </c>
      <c r="BN951" s="575">
        <f t="shared" si="3976"/>
        <v>-1484.6086956521731</v>
      </c>
      <c r="BO951" s="575">
        <f t="shared" si="3976"/>
        <v>-1586.7826086956513</v>
      </c>
      <c r="BP951" s="575">
        <f t="shared" si="3976"/>
        <v>-1688.9565217391296</v>
      </c>
      <c r="BQ951" s="575">
        <f t="shared" si="3976"/>
        <v>-1791.1304347826078</v>
      </c>
      <c r="BR951" s="575">
        <f t="shared" si="3976"/>
        <v>-1893.3043478260861</v>
      </c>
      <c r="BS951" s="575">
        <f t="shared" si="3976"/>
        <v>-1998.1956521739121</v>
      </c>
      <c r="BT951" s="575">
        <f t="shared" si="3976"/>
        <v>-2103.0869565217381</v>
      </c>
      <c r="BU951" s="575">
        <f t="shared" si="3976"/>
        <v>-2207.9782608695641</v>
      </c>
      <c r="BV951" s="575">
        <f t="shared" si="3976"/>
        <v>-2312.8695652173901</v>
      </c>
      <c r="BW951" s="575">
        <f t="shared" si="3976"/>
        <v>-2429.9891304347816</v>
      </c>
      <c r="BX951" s="575">
        <f t="shared" si="3976"/>
        <v>-2547.1086956521731</v>
      </c>
      <c r="BY951" s="575">
        <f t="shared" si="3976"/>
        <v>-2664.2282608695646</v>
      </c>
      <c r="BZ951" s="575">
        <f t="shared" si="3976"/>
        <v>-2781.347826086956</v>
      </c>
      <c r="CA951" s="575">
        <f t="shared" si="3976"/>
        <v>-2887.3260869565211</v>
      </c>
      <c r="CB951" s="575">
        <f t="shared" si="3976"/>
        <v>-2993.3043478260861</v>
      </c>
      <c r="CC951" s="575">
        <f t="shared" si="3976"/>
        <v>-3099.2826086956511</v>
      </c>
      <c r="CD951" s="575">
        <f t="shared" si="3976"/>
        <v>-3205.2608695652161</v>
      </c>
      <c r="CE951" s="575">
        <f t="shared" si="3976"/>
        <v>-3290.5869565217376</v>
      </c>
      <c r="CF951" s="575">
        <f t="shared" si="3976"/>
        <v>-3375.9130434782592</v>
      </c>
      <c r="CG951" s="575">
        <f t="shared" si="3976"/>
        <v>-3461.2391304347807</v>
      </c>
      <c r="CH951" s="575">
        <f t="shared" si="3976"/>
        <v>-3546.5652173913022</v>
      </c>
      <c r="CI951" s="575">
        <f t="shared" si="3976"/>
        <v>-3613.1413043478237</v>
      </c>
      <c r="CJ951" s="575">
        <f t="shared" si="3976"/>
        <v>-3679.7173913043453</v>
      </c>
      <c r="CK951" s="575">
        <f t="shared" si="3976"/>
        <v>-3746.2934782608668</v>
      </c>
      <c r="CL951" s="575">
        <f t="shared" si="3976"/>
        <v>-3812.8695652173883</v>
      </c>
      <c r="CM951" s="575">
        <f t="shared" si="3976"/>
        <v>-3901.1847826086928</v>
      </c>
      <c r="CN951" s="575">
        <f t="shared" si="3976"/>
        <v>-3989.4999999999973</v>
      </c>
      <c r="CO951" s="575">
        <f t="shared" si="3976"/>
        <v>-4077.8152173913018</v>
      </c>
      <c r="CP951" s="575">
        <f t="shared" si="3976"/>
        <v>-4166.1304347826062</v>
      </c>
      <c r="CQ951" s="575">
        <f t="shared" si="3976"/>
        <v>-4290.5869565217363</v>
      </c>
      <c r="CR951" s="575">
        <f t="shared" si="3976"/>
        <v>-4415.0434782608663</v>
      </c>
      <c r="CS951" s="575">
        <f t="shared" si="3976"/>
        <v>-4539.4999999999964</v>
      </c>
      <c r="CT951" s="575">
        <f t="shared" si="3976"/>
        <v>-4663.9565217391264</v>
      </c>
      <c r="CU951" s="575">
        <f t="shared" si="3976"/>
        <v>-4769.1195652173874</v>
      </c>
      <c r="CV951" s="575">
        <f t="shared" si="3976"/>
        <v>-4874.2826086956484</v>
      </c>
      <c r="CW951" s="575">
        <f t="shared" si="3976"/>
        <v>-4979.4456521739094</v>
      </c>
      <c r="CX951" s="575">
        <f t="shared" si="3976"/>
        <v>-5084.6086956521704</v>
      </c>
      <c r="CY951" s="575">
        <f t="shared" si="3976"/>
        <v>-5133.2499999999964</v>
      </c>
      <c r="CZ951" s="575">
        <f t="shared" si="3976"/>
        <v>-5181.8913043478224</v>
      </c>
      <c r="DA951" s="575">
        <f t="shared" si="3976"/>
        <v>-5230.5326086956484</v>
      </c>
      <c r="DB951" s="575">
        <f t="shared" si="3976"/>
        <v>-5279.1739130434744</v>
      </c>
      <c r="DC951" s="575">
        <f t="shared" si="3976"/>
        <v>-5322.9239130434744</v>
      </c>
      <c r="DD951" s="575">
        <f t="shared" ref="DD951:DJ951" si="3977">DC951-(DD$993/1000/DD$992)</f>
        <v>-5366.6739130434744</v>
      </c>
      <c r="DE951" s="575">
        <f t="shared" si="3977"/>
        <v>-5410.4239130434744</v>
      </c>
      <c r="DF951" s="575">
        <f t="shared" si="3977"/>
        <v>-5454.1739130434744</v>
      </c>
      <c r="DG951" s="575">
        <f t="shared" si="3977"/>
        <v>-5493.5760869565174</v>
      </c>
      <c r="DH951" s="575">
        <f t="shared" si="3977"/>
        <v>-5532.9782608695605</v>
      </c>
      <c r="DI951" s="575">
        <f t="shared" si="3977"/>
        <v>-5572.3804347826035</v>
      </c>
      <c r="DJ951" s="575">
        <f t="shared" si="3977"/>
        <v>-5611.7826086956466</v>
      </c>
    </row>
    <row r="952" spans="1:114" x14ac:dyDescent="0.35">
      <c r="A952" s="5"/>
      <c r="B952" s="444"/>
      <c r="C952" s="444"/>
      <c r="D952" s="444"/>
      <c r="E952" s="444"/>
      <c r="F952" s="444"/>
      <c r="G952" s="444"/>
      <c r="H952" s="444"/>
      <c r="I952" s="444"/>
      <c r="J952" s="444"/>
      <c r="K952" s="444"/>
      <c r="L952" s="444"/>
      <c r="M952" s="444"/>
      <c r="N952" s="444"/>
      <c r="O952" s="444"/>
      <c r="P952" s="444"/>
      <c r="Q952" s="444"/>
      <c r="R952" s="444"/>
      <c r="S952" s="444"/>
      <c r="T952" s="444"/>
      <c r="U952" s="444"/>
      <c r="V952" s="444"/>
      <c r="W952" s="444"/>
      <c r="X952" s="444"/>
      <c r="Y952" s="444"/>
      <c r="Z952" s="444"/>
      <c r="AA952" s="444"/>
      <c r="AB952" s="444"/>
      <c r="AC952" s="444"/>
      <c r="AD952" s="444"/>
      <c r="AE952" s="444"/>
      <c r="AF952" s="444"/>
      <c r="AG952" s="444"/>
      <c r="AH952" s="444"/>
      <c r="AI952" s="444"/>
      <c r="AJ952" s="444"/>
      <c r="AK952" s="444"/>
      <c r="AL952" s="444"/>
      <c r="AM952" s="444"/>
      <c r="AN952" s="444"/>
      <c r="AO952" s="444"/>
      <c r="AP952" s="444"/>
      <c r="AQ952" s="375"/>
      <c r="AR952" s="375"/>
      <c r="AS952" s="375"/>
      <c r="AT952" s="375"/>
      <c r="AU952" s="375"/>
      <c r="AV952" s="375"/>
      <c r="AW952" s="375"/>
      <c r="AX952" s="375"/>
      <c r="AY952" s="375"/>
      <c r="AZ952" s="375"/>
      <c r="BA952" s="375"/>
      <c r="BB952" s="375"/>
      <c r="BC952" s="375"/>
      <c r="BD952" s="375"/>
      <c r="BE952" s="375"/>
      <c r="BF952" s="375"/>
      <c r="BG952" s="375"/>
      <c r="BH952" s="375"/>
      <c r="BI952" s="375"/>
      <c r="BJ952" s="375"/>
      <c r="BK952" s="375"/>
      <c r="BL952" s="375"/>
      <c r="BM952" s="375"/>
      <c r="BN952" s="375"/>
      <c r="BO952" s="375"/>
      <c r="BP952" s="375"/>
      <c r="BQ952" s="375"/>
      <c r="BR952" s="375"/>
      <c r="BS952" s="375"/>
      <c r="BT952" s="375"/>
      <c r="BU952" s="375"/>
      <c r="BV952" s="375"/>
      <c r="BW952" s="375"/>
      <c r="BX952" s="375"/>
      <c r="BY952" s="375"/>
      <c r="BZ952" s="375"/>
      <c r="CA952" s="375"/>
      <c r="CB952" s="375"/>
      <c r="CC952" s="375"/>
      <c r="CD952" s="375"/>
      <c r="CE952" s="375"/>
      <c r="CF952" s="375"/>
      <c r="CG952" s="375"/>
      <c r="CH952" s="375"/>
      <c r="CI952" s="375"/>
      <c r="CJ952" s="375"/>
      <c r="CK952" s="375"/>
      <c r="CL952" s="375"/>
      <c r="CM952" s="375"/>
      <c r="CN952" s="375"/>
      <c r="CO952" s="375"/>
      <c r="CP952" s="375"/>
      <c r="CQ952" s="375"/>
      <c r="CR952" s="375"/>
      <c r="CS952" s="375"/>
      <c r="CT952" s="375"/>
      <c r="CU952" s="375"/>
      <c r="CV952" s="375"/>
      <c r="CW952" s="375"/>
      <c r="CX952" s="375"/>
      <c r="CY952" s="375"/>
      <c r="CZ952" s="375"/>
      <c r="DA952" s="375"/>
      <c r="DB952" s="375"/>
      <c r="DC952" s="375"/>
      <c r="DD952" s="375"/>
      <c r="DE952" s="375"/>
      <c r="DF952" s="375"/>
      <c r="DG952" s="375"/>
      <c r="DH952" s="375"/>
      <c r="DI952" s="375"/>
      <c r="DJ952" s="375"/>
    </row>
    <row r="953" spans="1:114" x14ac:dyDescent="0.35">
      <c r="A953" s="5"/>
      <c r="B953" s="70" t="s">
        <v>246</v>
      </c>
      <c r="C953" s="69"/>
      <c r="D953" s="69"/>
      <c r="E953" s="69"/>
      <c r="F953" s="324"/>
      <c r="G953" s="69"/>
      <c r="H953" s="69"/>
      <c r="I953" s="69"/>
      <c r="J953" s="324"/>
      <c r="K953" s="69"/>
      <c r="L953" s="69"/>
      <c r="M953" s="69"/>
      <c r="N953" s="324"/>
      <c r="O953" s="69"/>
      <c r="P953" s="69"/>
      <c r="Q953" s="69"/>
      <c r="R953" s="324"/>
      <c r="S953" s="69"/>
      <c r="T953" s="69"/>
      <c r="U953" s="69"/>
      <c r="V953" s="324"/>
      <c r="W953" s="69"/>
      <c r="X953" s="69"/>
      <c r="Y953" s="69"/>
      <c r="Z953" s="324"/>
      <c r="AA953" s="69"/>
      <c r="AB953" s="69"/>
      <c r="AC953" s="69"/>
      <c r="AD953" s="69"/>
      <c r="AQ953" s="110"/>
      <c r="AR953" s="110"/>
      <c r="AS953" s="110"/>
      <c r="AT953" s="110"/>
      <c r="AU953" s="110"/>
      <c r="AV953" s="110"/>
      <c r="AW953" s="110"/>
      <c r="AX953" s="110"/>
      <c r="AY953" s="110"/>
      <c r="AZ953" s="110"/>
      <c r="BA953" s="110"/>
      <c r="BB953" s="110"/>
      <c r="BC953" s="110"/>
      <c r="BD953" s="110"/>
      <c r="BE953" s="110"/>
      <c r="BF953" s="110"/>
      <c r="BG953" s="110"/>
      <c r="BH953" s="110"/>
      <c r="BI953" s="110"/>
      <c r="BJ953" s="110"/>
      <c r="BK953" s="110"/>
      <c r="BL953" s="110"/>
      <c r="BM953" s="110"/>
      <c r="BN953" s="110"/>
      <c r="BO953" s="110"/>
      <c r="BP953" s="110"/>
      <c r="BQ953" s="110"/>
      <c r="BR953" s="110"/>
      <c r="BS953" s="110"/>
      <c r="BT953" s="110"/>
      <c r="BU953" s="110"/>
      <c r="BV953" s="110"/>
      <c r="BW953" s="110"/>
      <c r="BX953" s="110"/>
      <c r="BY953" s="110"/>
      <c r="BZ953" s="110"/>
      <c r="CA953" s="110"/>
      <c r="CB953" s="110"/>
      <c r="CC953" s="110"/>
      <c r="CD953" s="110"/>
      <c r="CE953" s="110"/>
      <c r="CF953" s="110"/>
      <c r="CG953" s="110"/>
      <c r="CH953" s="110"/>
      <c r="CI953" s="110"/>
      <c r="CJ953" s="110"/>
      <c r="CK953" s="110"/>
      <c r="CL953" s="110"/>
      <c r="CM953" s="110"/>
      <c r="CN953" s="110"/>
      <c r="CO953" s="110"/>
      <c r="CP953" s="110"/>
      <c r="CQ953" s="110"/>
      <c r="CR953" s="110"/>
      <c r="CS953" s="110"/>
      <c r="CT953" s="110"/>
      <c r="CU953" s="110"/>
      <c r="CV953" s="110"/>
      <c r="CW953" s="110"/>
      <c r="CX953" s="110"/>
      <c r="CY953" s="110"/>
      <c r="CZ953" s="110"/>
      <c r="DA953" s="110"/>
      <c r="DB953" s="110"/>
      <c r="DC953" s="110"/>
      <c r="DD953" s="110"/>
      <c r="DE953" s="110"/>
      <c r="DF953" s="110"/>
      <c r="DG953" s="110"/>
      <c r="DH953" s="110"/>
      <c r="DI953" s="110"/>
      <c r="DJ953" s="110"/>
    </row>
    <row r="954" spans="1:114" x14ac:dyDescent="0.35">
      <c r="A954" s="5" t="s">
        <v>229</v>
      </c>
      <c r="B954" s="69" t="s">
        <v>245</v>
      </c>
      <c r="C954" s="575">
        <f t="shared" ref="C954:E954" si="3978">D954</f>
        <v>257705</v>
      </c>
      <c r="D954" s="575">
        <f t="shared" si="3978"/>
        <v>257705</v>
      </c>
      <c r="E954" s="575">
        <f t="shared" si="3978"/>
        <v>257705</v>
      </c>
      <c r="F954" s="576">
        <v>257705</v>
      </c>
      <c r="G954" s="575">
        <f t="shared" ref="G954:I954" si="3979">H954</f>
        <v>267494</v>
      </c>
      <c r="H954" s="575">
        <f t="shared" si="3979"/>
        <v>267494</v>
      </c>
      <c r="I954" s="575">
        <f t="shared" si="3979"/>
        <v>267494</v>
      </c>
      <c r="J954" s="576">
        <v>267494</v>
      </c>
      <c r="K954" s="575">
        <f t="shared" ref="K954:M954" si="3980">L954</f>
        <v>267494</v>
      </c>
      <c r="L954" s="575">
        <f t="shared" si="3980"/>
        <v>267494</v>
      </c>
      <c r="M954" s="575">
        <f t="shared" si="3980"/>
        <v>267494</v>
      </c>
      <c r="N954" s="576">
        <v>267494</v>
      </c>
      <c r="O954" s="575">
        <f t="shared" ref="O954:Q954" si="3981">P954</f>
        <v>182058</v>
      </c>
      <c r="P954" s="575">
        <f t="shared" si="3981"/>
        <v>182058</v>
      </c>
      <c r="Q954" s="575">
        <f t="shared" si="3981"/>
        <v>182058</v>
      </c>
      <c r="R954" s="576">
        <v>182058</v>
      </c>
      <c r="S954" s="575">
        <f t="shared" ref="S954:U956" si="3982">T954</f>
        <v>118816</v>
      </c>
      <c r="T954" s="575">
        <f t="shared" si="3982"/>
        <v>118816</v>
      </c>
      <c r="U954" s="575">
        <f t="shared" si="3982"/>
        <v>118816</v>
      </c>
      <c r="V954" s="576">
        <v>118816</v>
      </c>
      <c r="W954" s="575">
        <f t="shared" ref="W954:Y956" si="3983">X954</f>
        <v>118816</v>
      </c>
      <c r="X954" s="575">
        <f t="shared" si="3983"/>
        <v>118816</v>
      </c>
      <c r="Y954" s="575">
        <f t="shared" si="3983"/>
        <v>118816</v>
      </c>
      <c r="Z954" s="576">
        <v>118816</v>
      </c>
      <c r="AA954" s="575">
        <f>Z954-(AA$986/1000)</f>
        <v>118816</v>
      </c>
      <c r="AB954" s="575">
        <f t="shared" ref="AB954:AP954" si="3984">AA954-(AB$986/1000)</f>
        <v>118816</v>
      </c>
      <c r="AC954" s="575">
        <f t="shared" si="3984"/>
        <v>118816</v>
      </c>
      <c r="AD954" s="575">
        <f t="shared" si="3984"/>
        <v>118816</v>
      </c>
      <c r="AE954" s="575">
        <f t="shared" si="3984"/>
        <v>118816</v>
      </c>
      <c r="AF954" s="575">
        <f t="shared" si="3984"/>
        <v>118816</v>
      </c>
      <c r="AG954" s="575">
        <f t="shared" si="3984"/>
        <v>118816</v>
      </c>
      <c r="AH954" s="575">
        <f t="shared" si="3984"/>
        <v>118816</v>
      </c>
      <c r="AI954" s="575">
        <f t="shared" si="3984"/>
        <v>118816</v>
      </c>
      <c r="AJ954" s="575">
        <f t="shared" si="3984"/>
        <v>118816</v>
      </c>
      <c r="AK954" s="575">
        <f t="shared" si="3984"/>
        <v>118816</v>
      </c>
      <c r="AL954" s="575">
        <f t="shared" si="3984"/>
        <v>118816</v>
      </c>
      <c r="AM954" s="575">
        <f t="shared" si="3984"/>
        <v>118816</v>
      </c>
      <c r="AN954" s="575">
        <f t="shared" si="3984"/>
        <v>118816</v>
      </c>
      <c r="AO954" s="575">
        <f t="shared" si="3984"/>
        <v>118816</v>
      </c>
      <c r="AP954" s="575">
        <f t="shared" si="3984"/>
        <v>118816</v>
      </c>
      <c r="AQ954" s="575">
        <f>AP954-(AQ$986/1000)</f>
        <v>115567.25030027174</v>
      </c>
      <c r="AR954" s="575">
        <f t="shared" ref="AR954:DC954" si="3985">AQ954-(AR$986/1000)</f>
        <v>112318.50060054348</v>
      </c>
      <c r="AS954" s="575">
        <f t="shared" si="3985"/>
        <v>109069.75090081523</v>
      </c>
      <c r="AT954" s="575">
        <f t="shared" si="3985"/>
        <v>105821.00120108697</v>
      </c>
      <c r="AU954" s="575">
        <f t="shared" si="3985"/>
        <v>101418.90133695654</v>
      </c>
      <c r="AV954" s="575">
        <f t="shared" si="3985"/>
        <v>97016.801472826104</v>
      </c>
      <c r="AW954" s="575">
        <f t="shared" si="3985"/>
        <v>92614.701608695672</v>
      </c>
      <c r="AX954" s="575">
        <f t="shared" si="3985"/>
        <v>88212.60174456524</v>
      </c>
      <c r="AY954" s="575">
        <f t="shared" si="3985"/>
        <v>83291.054096467415</v>
      </c>
      <c r="AZ954" s="575">
        <f t="shared" si="3985"/>
        <v>78369.50644836959</v>
      </c>
      <c r="BA954" s="575">
        <f t="shared" si="3985"/>
        <v>73447.958800271765</v>
      </c>
      <c r="BB954" s="575">
        <f t="shared" si="3985"/>
        <v>68526.41115217394</v>
      </c>
      <c r="BC954" s="575">
        <f t="shared" si="3985"/>
        <v>63692.90550135872</v>
      </c>
      <c r="BD954" s="575">
        <f t="shared" si="3985"/>
        <v>58859.399850543501</v>
      </c>
      <c r="BE954" s="575">
        <f t="shared" si="3985"/>
        <v>54025.894199728282</v>
      </c>
      <c r="BF954" s="575">
        <f t="shared" si="3985"/>
        <v>49192.388548913063</v>
      </c>
      <c r="BG954" s="575">
        <f t="shared" si="3985"/>
        <v>44895.939081521756</v>
      </c>
      <c r="BH954" s="575">
        <f t="shared" si="3985"/>
        <v>40599.489614130449</v>
      </c>
      <c r="BI954" s="575">
        <f t="shared" si="3985"/>
        <v>36303.040146739142</v>
      </c>
      <c r="BJ954" s="575">
        <f t="shared" si="3985"/>
        <v>32006.590679347835</v>
      </c>
      <c r="BK954" s="575">
        <f t="shared" si="3985"/>
        <v>28942.729173913052</v>
      </c>
      <c r="BL954" s="575">
        <f t="shared" si="3985"/>
        <v>25878.867668478269</v>
      </c>
      <c r="BM954" s="575">
        <f t="shared" si="3985"/>
        <v>22815.006163043487</v>
      </c>
      <c r="BN954" s="575">
        <f t="shared" si="3985"/>
        <v>19751.144657608704</v>
      </c>
      <c r="BO954" s="575">
        <f t="shared" si="3985"/>
        <v>16440.765559782616</v>
      </c>
      <c r="BP954" s="575">
        <f t="shared" si="3985"/>
        <v>13130.386461956528</v>
      </c>
      <c r="BQ954" s="575">
        <f t="shared" si="3985"/>
        <v>9820.0073641304407</v>
      </c>
      <c r="BR954" s="575">
        <f t="shared" si="3985"/>
        <v>6509.6282663043539</v>
      </c>
      <c r="BS954" s="575">
        <f t="shared" si="3985"/>
        <v>3111.2071711956582</v>
      </c>
      <c r="BT954" s="575">
        <f t="shared" si="3985"/>
        <v>-287.21392391303743</v>
      </c>
      <c r="BU954" s="575">
        <f t="shared" si="3985"/>
        <v>-3685.6350190217331</v>
      </c>
      <c r="BV954" s="575">
        <f t="shared" si="3985"/>
        <v>-7084.0561141304288</v>
      </c>
      <c r="BW954" s="575">
        <f t="shared" si="3985"/>
        <v>-10878.666197010863</v>
      </c>
      <c r="BX954" s="575">
        <f t="shared" si="3985"/>
        <v>-14673.276279891299</v>
      </c>
      <c r="BY954" s="575">
        <f t="shared" si="3985"/>
        <v>-18467.886362771733</v>
      </c>
      <c r="BZ954" s="575">
        <f t="shared" si="3985"/>
        <v>-22262.496445652167</v>
      </c>
      <c r="CA954" s="575">
        <f t="shared" si="3985"/>
        <v>-25696.134339673907</v>
      </c>
      <c r="CB954" s="575">
        <f t="shared" si="3985"/>
        <v>-29129.772233695647</v>
      </c>
      <c r="CC954" s="575">
        <f t="shared" si="3985"/>
        <v>-32563.410127717387</v>
      </c>
      <c r="CD954" s="575">
        <f t="shared" si="3985"/>
        <v>-35997.048021739123</v>
      </c>
      <c r="CE954" s="575">
        <f t="shared" si="3985"/>
        <v>-38761.566736413035</v>
      </c>
      <c r="CF954" s="575">
        <f t="shared" si="3985"/>
        <v>-41526.085451086947</v>
      </c>
      <c r="CG954" s="575">
        <f t="shared" si="3985"/>
        <v>-44290.604165760858</v>
      </c>
      <c r="CH954" s="575">
        <f t="shared" si="3985"/>
        <v>-47055.12288043477</v>
      </c>
      <c r="CI954" s="575">
        <f t="shared" si="3985"/>
        <v>-49212.151813858683</v>
      </c>
      <c r="CJ954" s="575">
        <f t="shared" si="3985"/>
        <v>-51369.180747282597</v>
      </c>
      <c r="CK954" s="575">
        <f t="shared" si="3985"/>
        <v>-53526.20968070651</v>
      </c>
      <c r="CL954" s="575">
        <f t="shared" si="3985"/>
        <v>-55683.238614130423</v>
      </c>
      <c r="CM954" s="575">
        <f t="shared" si="3985"/>
        <v>-58544.603525815204</v>
      </c>
      <c r="CN954" s="575">
        <f t="shared" si="3985"/>
        <v>-61405.968437499985</v>
      </c>
      <c r="CO954" s="575">
        <f t="shared" si="3985"/>
        <v>-64267.333349184766</v>
      </c>
      <c r="CP954" s="575">
        <f t="shared" si="3985"/>
        <v>-67128.698260869554</v>
      </c>
      <c r="CQ954" s="575">
        <f t="shared" si="3985"/>
        <v>-71161.021736413037</v>
      </c>
      <c r="CR954" s="575">
        <f t="shared" si="3985"/>
        <v>-75193.345211956519</v>
      </c>
      <c r="CS954" s="575">
        <f t="shared" si="3985"/>
        <v>-79225.668687500001</v>
      </c>
      <c r="CT954" s="575">
        <f t="shared" si="3985"/>
        <v>-83257.992163043484</v>
      </c>
      <c r="CU954" s="575">
        <f t="shared" si="3985"/>
        <v>-86665.217457880441</v>
      </c>
      <c r="CV954" s="575">
        <f t="shared" si="3985"/>
        <v>-90072.442752717398</v>
      </c>
      <c r="CW954" s="575">
        <f t="shared" si="3985"/>
        <v>-93479.668047554354</v>
      </c>
      <c r="CX954" s="575">
        <f t="shared" si="3985"/>
        <v>-96886.893342391311</v>
      </c>
      <c r="CY954" s="575">
        <f t="shared" si="3985"/>
        <v>-98462.845093750002</v>
      </c>
      <c r="CZ954" s="575">
        <f t="shared" si="3985"/>
        <v>-100038.79684510869</v>
      </c>
      <c r="DA954" s="575">
        <f t="shared" si="3985"/>
        <v>-101614.74859646738</v>
      </c>
      <c r="DB954" s="575">
        <f t="shared" si="3985"/>
        <v>-103190.70034782607</v>
      </c>
      <c r="DC954" s="575">
        <f t="shared" si="3985"/>
        <v>-104608.17650407608</v>
      </c>
      <c r="DD954" s="575">
        <f t="shared" ref="DD954:DJ954" si="3986">DC954-(DD$986/1000)</f>
        <v>-106025.65266032609</v>
      </c>
      <c r="DE954" s="575">
        <f t="shared" si="3986"/>
        <v>-107443.12881657609</v>
      </c>
      <c r="DF954" s="575">
        <f t="shared" si="3986"/>
        <v>-108860.6049728261</v>
      </c>
      <c r="DG954" s="575">
        <f t="shared" si="3986"/>
        <v>-110137.21393342392</v>
      </c>
      <c r="DH954" s="575">
        <f t="shared" si="3986"/>
        <v>-111413.82289402174</v>
      </c>
      <c r="DI954" s="575">
        <f t="shared" si="3986"/>
        <v>-112690.43185461956</v>
      </c>
      <c r="DJ954" s="575">
        <f t="shared" si="3986"/>
        <v>-113967.04081521738</v>
      </c>
    </row>
    <row r="955" spans="1:114" x14ac:dyDescent="0.35">
      <c r="A955" s="5" t="s">
        <v>230</v>
      </c>
      <c r="B955" s="69" t="s">
        <v>227</v>
      </c>
      <c r="C955" s="577">
        <f t="shared" ref="C955:E955" si="3987">D955</f>
        <v>0.9</v>
      </c>
      <c r="D955" s="577">
        <f t="shared" si="3987"/>
        <v>0.9</v>
      </c>
      <c r="E955" s="577">
        <f t="shared" si="3987"/>
        <v>0.9</v>
      </c>
      <c r="F955" s="578">
        <v>0.9</v>
      </c>
      <c r="G955" s="577">
        <f t="shared" ref="G955:I955" si="3988">H955</f>
        <v>0.9</v>
      </c>
      <c r="H955" s="577">
        <f t="shared" si="3988"/>
        <v>0.9</v>
      </c>
      <c r="I955" s="577">
        <f t="shared" si="3988"/>
        <v>0.9</v>
      </c>
      <c r="J955" s="578">
        <v>0.9</v>
      </c>
      <c r="K955" s="577">
        <f t="shared" ref="K955:M955" si="3989">L955</f>
        <v>0.9</v>
      </c>
      <c r="L955" s="577">
        <f t="shared" si="3989"/>
        <v>0.9</v>
      </c>
      <c r="M955" s="577">
        <f t="shared" si="3989"/>
        <v>0.9</v>
      </c>
      <c r="N955" s="578">
        <v>0.9</v>
      </c>
      <c r="O955" s="577">
        <f t="shared" ref="O955:Q955" si="3990">P955</f>
        <v>0.9</v>
      </c>
      <c r="P955" s="577">
        <f t="shared" si="3990"/>
        <v>0.9</v>
      </c>
      <c r="Q955" s="577">
        <f t="shared" si="3990"/>
        <v>0.9</v>
      </c>
      <c r="R955" s="578">
        <v>0.9</v>
      </c>
      <c r="S955" s="577">
        <f t="shared" si="3982"/>
        <v>0.8</v>
      </c>
      <c r="T955" s="577">
        <f t="shared" si="3982"/>
        <v>0.8</v>
      </c>
      <c r="U955" s="577">
        <f t="shared" si="3982"/>
        <v>0.8</v>
      </c>
      <c r="V955" s="578">
        <v>0.8</v>
      </c>
      <c r="W955" s="577">
        <f t="shared" si="3983"/>
        <v>0.8</v>
      </c>
      <c r="X955" s="577">
        <f t="shared" si="3983"/>
        <v>0.8</v>
      </c>
      <c r="Y955" s="577">
        <f t="shared" si="3983"/>
        <v>0.8</v>
      </c>
      <c r="Z955" s="578">
        <v>0.8</v>
      </c>
      <c r="AA955" s="577">
        <f t="shared" ref="AA955" si="3991">IF(AA954&gt;0,AA956/AA954*g_troz,0)</f>
        <v>0.7897857990977647</v>
      </c>
      <c r="AB955" s="577">
        <f t="shared" ref="AB955" si="3992">IF(AB954&gt;0,AB956/AB954*g_troz,0)</f>
        <v>0.7897857990977647</v>
      </c>
      <c r="AC955" s="577">
        <f t="shared" ref="AC955" si="3993">IF(AC954&gt;0,AC956/AC954*g_troz,0)</f>
        <v>0.7897857990977647</v>
      </c>
      <c r="AD955" s="577">
        <f t="shared" ref="AD955" si="3994">IF(AD954&gt;0,AD956/AD954*g_troz,0)</f>
        <v>0.7897857990977647</v>
      </c>
      <c r="AE955" s="577">
        <f t="shared" ref="AE955" si="3995">IF(AE954&gt;0,AE956/AE954*g_troz,0)</f>
        <v>0.7897857990977647</v>
      </c>
      <c r="AF955" s="577">
        <f t="shared" ref="AF955" si="3996">IF(AF954&gt;0,AF956/AF954*g_troz,0)</f>
        <v>0.7897857990977647</v>
      </c>
      <c r="AG955" s="577">
        <f t="shared" ref="AG955" si="3997">IF(AG954&gt;0,AG956/AG954*g_troz,0)</f>
        <v>0.7897857990977647</v>
      </c>
      <c r="AH955" s="577">
        <f t="shared" ref="AH955" si="3998">IF(AH954&gt;0,AH956/AH954*g_troz,0)</f>
        <v>0.7897857990977647</v>
      </c>
      <c r="AI955" s="577">
        <f t="shared" ref="AI955" si="3999">IF(AI954&gt;0,AI956/AI954*g_troz,0)</f>
        <v>0.7897857990977647</v>
      </c>
      <c r="AJ955" s="577">
        <f t="shared" ref="AJ955" si="4000">IF(AJ954&gt;0,AJ956/AJ954*g_troz,0)</f>
        <v>0.7897857990977647</v>
      </c>
      <c r="AK955" s="577">
        <f t="shared" ref="AK955" si="4001">IF(AK954&gt;0,AK956/AK954*g_troz,0)</f>
        <v>0.7897857990977647</v>
      </c>
      <c r="AL955" s="577">
        <f t="shared" ref="AL955" si="4002">IF(AL954&gt;0,AL956/AL954*g_troz,0)</f>
        <v>0.7897857990977647</v>
      </c>
      <c r="AM955" s="577">
        <f t="shared" ref="AM955" si="4003">IF(AM954&gt;0,AM956/AM954*g_troz,0)</f>
        <v>0.7897857990977647</v>
      </c>
      <c r="AN955" s="577">
        <f t="shared" ref="AN955" si="4004">IF(AN954&gt;0,AN956/AN954*g_troz,0)</f>
        <v>0.7897857990977647</v>
      </c>
      <c r="AO955" s="577">
        <f t="shared" ref="AO955" si="4005">IF(AO954&gt;0,AO956/AO954*g_troz,0)</f>
        <v>0.7897857990977647</v>
      </c>
      <c r="AP955" s="577">
        <f>IF(AP954&gt;0,AP956/AP954*g_troz,0)</f>
        <v>0.7897857990977647</v>
      </c>
      <c r="AQ955" s="577">
        <f t="shared" ref="AQ955" si="4006">IF(AQ954&gt;0,AQ956/AQ954*g_troz,0)</f>
        <v>0.78500085065749414</v>
      </c>
      <c r="AR955" s="577">
        <f t="shared" ref="AR955" si="4007">IF(AR954&gt;0,AR956/AR954*g_troz,0)</f>
        <v>0.77993909831180419</v>
      </c>
      <c r="AS955" s="577">
        <f t="shared" ref="AS955" si="4008">IF(AS954&gt;0,AS956/AS954*g_troz,0)</f>
        <v>0.77457580743178478</v>
      </c>
      <c r="AT955" s="577">
        <f t="shared" ref="AT955" si="4009">IF(AT954&gt;0,AT956/AT954*g_troz,0)</f>
        <v>0.76888320593405712</v>
      </c>
      <c r="AU955" s="577">
        <f t="shared" ref="AU955" si="4010">IF(AU954&gt;0,AU956/AU954*g_troz,0)</f>
        <v>0.76058775802345968</v>
      </c>
      <c r="AV955" s="577">
        <f t="shared" ref="AV955" si="4011">IF(AV954&gt;0,AV956/AV954*g_troz,0)</f>
        <v>0.75153950462833252</v>
      </c>
      <c r="AW955" s="577">
        <f t="shared" ref="AW955" si="4012">IF(AW954&gt;0,AW956/AW954*g_troz,0)</f>
        <v>0.74163110021291478</v>
      </c>
      <c r="AX955" s="577">
        <f t="shared" ref="AX955" si="4013">IF(AX954&gt;0,AX956/AX954*g_troz,0)</f>
        <v>0.73073377165586118</v>
      </c>
      <c r="AY955" s="577">
        <f t="shared" ref="AY955" si="4014">IF(AY954&gt;0,AY956/AY954*g_troz,0)</f>
        <v>0.7171867625666436</v>
      </c>
      <c r="AZ955" s="577">
        <f t="shared" ref="AZ955" si="4015">IF(AZ954&gt;0,AZ956/AZ954*g_troz,0)</f>
        <v>0.70193826896531619</v>
      </c>
      <c r="BA955" s="577">
        <f t="shared" ref="BA955" si="4016">IF(BA954&gt;0,BA956/BA954*g_troz,0)</f>
        <v>0.68464625532486212</v>
      </c>
      <c r="BB955" s="577">
        <f t="shared" ref="BB955" si="4017">IF(BB954&gt;0,BB956/BB954*g_troz,0)</f>
        <v>0.66487042653541206</v>
      </c>
      <c r="BC955" s="577">
        <f t="shared" ref="BC955" si="4018">IF(BC954&gt;0,BC956/BC954*g_troz,0)</f>
        <v>0.64247373337414093</v>
      </c>
      <c r="BD955" s="577">
        <f t="shared" ref="BD955" si="4019">IF(BD954&gt;0,BD956/BD954*g_troz,0)</f>
        <v>0.61639862883832419</v>
      </c>
      <c r="BE955" s="577">
        <f t="shared" ref="BE955" si="4020">IF(BE954&gt;0,BE956/BE954*g_troz,0)</f>
        <v>0.58565782956533108</v>
      </c>
      <c r="BF955" s="577">
        <f t="shared" ref="BF955" si="4021">IF(BF954&gt;0,BF956/BF954*g_troz,0)</f>
        <v>0.54887602145419845</v>
      </c>
      <c r="BG955" s="577">
        <f t="shared" ref="BG955" si="4022">IF(BG954&gt;0,BG956/BG954*g_troz,0)</f>
        <v>0.5095322982847702</v>
      </c>
      <c r="BH955" s="577">
        <f t="shared" ref="BH955" si="4023">IF(BH954&gt;0,BH956/BH954*g_troz,0)</f>
        <v>0.46186145967310033</v>
      </c>
      <c r="BI955" s="577">
        <f t="shared" ref="BI955" si="4024">IF(BI954&gt;0,BI956/BI954*g_troz,0)</f>
        <v>0.4029069738332462</v>
      </c>
      <c r="BJ955" s="577">
        <f t="shared" ref="BJ955" si="4025">IF(BJ954&gt;0,BJ956/BJ954*g_troz,0)</f>
        <v>0.3281248122609432</v>
      </c>
      <c r="BK955" s="577">
        <f t="shared" ref="BK955" si="4026">IF(BK954&gt;0,BK956/BK954*g_troz,0)</f>
        <v>0.26123484993845336</v>
      </c>
      <c r="BL955" s="577">
        <f t="shared" ref="BL955" si="4027">IF(BL954&gt;0,BL956/BL954*g_troz,0)</f>
        <v>0.17850635995816427</v>
      </c>
      <c r="BM955" s="577">
        <f t="shared" ref="BM955" si="4028">IF(BM954&gt;0,BM956/BM954*g_troz,0)</f>
        <v>7.355840318992124E-2</v>
      </c>
      <c r="BN955" s="577">
        <f t="shared" ref="BN955" si="4029">IF(BN954&gt;0,BN956/BN954*g_troz,0)</f>
        <v>-6.394928724341703E-2</v>
      </c>
      <c r="BO955" s="577">
        <f t="shared" ref="BO955" si="4030">IF(BO954&gt;0,BO956/BO954*g_troz,0)</f>
        <v>-0.27012340397775636</v>
      </c>
      <c r="BP955" s="577">
        <f t="shared" ref="BP955" si="4031">IF(BP954&gt;0,BP956/BP954*g_troz,0)</f>
        <v>-0.58025706349137396</v>
      </c>
      <c r="BQ955" s="577">
        <f t="shared" ref="BQ955" si="4032">IF(BQ954&gt;0,BQ956/BQ954*g_troz,0)</f>
        <v>-1.0994862859546233</v>
      </c>
      <c r="BR955" s="577">
        <f t="shared" ref="BR955" si="4033">IF(BR954&gt;0,BR956/BR954*g_troz,0)</f>
        <v>-2.1468088171925244</v>
      </c>
      <c r="BS955" s="577">
        <f t="shared" ref="BS955" si="4034">IF(BS954&gt;0,BS956/BS954*g_troz,0)</f>
        <v>-5.5404255202419606</v>
      </c>
      <c r="BT955" s="577">
        <f t="shared" ref="BT955" si="4035">IF(BT954&gt;0,BT956/BT954*g_troz,0)</f>
        <v>0</v>
      </c>
      <c r="BU955" s="577">
        <f t="shared" ref="BU955" si="4036">IF(BU954&gt;0,BU956/BU954*g_troz,0)</f>
        <v>0</v>
      </c>
      <c r="BV955" s="577">
        <f t="shared" ref="BV955" si="4037">IF(BV954&gt;0,BV956/BV954*g_troz,0)</f>
        <v>0</v>
      </c>
      <c r="BW955" s="577">
        <f t="shared" ref="BW955" si="4038">IF(BW954&gt;0,BW956/BW954*g_troz,0)</f>
        <v>0</v>
      </c>
      <c r="BX955" s="577">
        <f t="shared" ref="BX955" si="4039">IF(BX954&gt;0,BX956/BX954*g_troz,0)</f>
        <v>0</v>
      </c>
      <c r="BY955" s="577">
        <f t="shared" ref="BY955" si="4040">IF(BY954&gt;0,BY956/BY954*g_troz,0)</f>
        <v>0</v>
      </c>
      <c r="BZ955" s="577">
        <f t="shared" ref="BZ955" si="4041">IF(BZ954&gt;0,BZ956/BZ954*g_troz,0)</f>
        <v>0</v>
      </c>
      <c r="CA955" s="577">
        <f t="shared" ref="CA955" si="4042">IF(CA954&gt;0,CA956/CA954*g_troz,0)</f>
        <v>0</v>
      </c>
      <c r="CB955" s="577">
        <f t="shared" ref="CB955" si="4043">IF(CB954&gt;0,CB956/CB954*g_troz,0)</f>
        <v>0</v>
      </c>
      <c r="CC955" s="577">
        <f t="shared" ref="CC955" si="4044">IF(CC954&gt;0,CC956/CC954*g_troz,0)</f>
        <v>0</v>
      </c>
      <c r="CD955" s="577">
        <f t="shared" ref="CD955" si="4045">IF(CD954&gt;0,CD956/CD954*g_troz,0)</f>
        <v>0</v>
      </c>
      <c r="CE955" s="577">
        <f t="shared" ref="CE955" si="4046">IF(CE954&gt;0,CE956/CE954*g_troz,0)</f>
        <v>0</v>
      </c>
      <c r="CF955" s="577">
        <f t="shared" ref="CF955" si="4047">IF(CF954&gt;0,CF956/CF954*g_troz,0)</f>
        <v>0</v>
      </c>
      <c r="CG955" s="577">
        <f t="shared" ref="CG955" si="4048">IF(CG954&gt;0,CG956/CG954*g_troz,0)</f>
        <v>0</v>
      </c>
      <c r="CH955" s="577">
        <f t="shared" ref="CH955" si="4049">IF(CH954&gt;0,CH956/CH954*g_troz,0)</f>
        <v>0</v>
      </c>
      <c r="CI955" s="577">
        <f t="shared" ref="CI955" si="4050">IF(CI954&gt;0,CI956/CI954*g_troz,0)</f>
        <v>0</v>
      </c>
      <c r="CJ955" s="577">
        <f t="shared" ref="CJ955" si="4051">IF(CJ954&gt;0,CJ956/CJ954*g_troz,0)</f>
        <v>0</v>
      </c>
      <c r="CK955" s="577">
        <f t="shared" ref="CK955" si="4052">IF(CK954&gt;0,CK956/CK954*g_troz,0)</f>
        <v>0</v>
      </c>
      <c r="CL955" s="577">
        <f t="shared" ref="CL955" si="4053">IF(CL954&gt;0,CL956/CL954*g_troz,0)</f>
        <v>0</v>
      </c>
      <c r="CM955" s="577">
        <f t="shared" ref="CM955" si="4054">IF(CM954&gt;0,CM956/CM954*g_troz,0)</f>
        <v>0</v>
      </c>
      <c r="CN955" s="577">
        <f t="shared" ref="CN955" si="4055">IF(CN954&gt;0,CN956/CN954*g_troz,0)</f>
        <v>0</v>
      </c>
      <c r="CO955" s="577">
        <f t="shared" ref="CO955" si="4056">IF(CO954&gt;0,CO956/CO954*g_troz,0)</f>
        <v>0</v>
      </c>
      <c r="CP955" s="577">
        <f t="shared" ref="CP955" si="4057">IF(CP954&gt;0,CP956/CP954*g_troz,0)</f>
        <v>0</v>
      </c>
      <c r="CQ955" s="577">
        <f t="shared" ref="CQ955" si="4058">IF(CQ954&gt;0,CQ956/CQ954*g_troz,0)</f>
        <v>0</v>
      </c>
      <c r="CR955" s="577">
        <f t="shared" ref="CR955" si="4059">IF(CR954&gt;0,CR956/CR954*g_troz,0)</f>
        <v>0</v>
      </c>
      <c r="CS955" s="577">
        <f t="shared" ref="CS955" si="4060">IF(CS954&gt;0,CS956/CS954*g_troz,0)</f>
        <v>0</v>
      </c>
      <c r="CT955" s="577">
        <f t="shared" ref="CT955" si="4061">IF(CT954&gt;0,CT956/CT954*g_troz,0)</f>
        <v>0</v>
      </c>
      <c r="CU955" s="577">
        <f t="shared" ref="CU955" si="4062">IF(CU954&gt;0,CU956/CU954*g_troz,0)</f>
        <v>0</v>
      </c>
      <c r="CV955" s="577">
        <f t="shared" ref="CV955" si="4063">IF(CV954&gt;0,CV956/CV954*g_troz,0)</f>
        <v>0</v>
      </c>
      <c r="CW955" s="577">
        <f t="shared" ref="CW955" si="4064">IF(CW954&gt;0,CW956/CW954*g_troz,0)</f>
        <v>0</v>
      </c>
      <c r="CX955" s="577">
        <f t="shared" ref="CX955" si="4065">IF(CX954&gt;0,CX956/CX954*g_troz,0)</f>
        <v>0</v>
      </c>
      <c r="CY955" s="577">
        <f t="shared" ref="CY955" si="4066">IF(CY954&gt;0,CY956/CY954*g_troz,0)</f>
        <v>0</v>
      </c>
      <c r="CZ955" s="577">
        <f t="shared" ref="CZ955" si="4067">IF(CZ954&gt;0,CZ956/CZ954*g_troz,0)</f>
        <v>0</v>
      </c>
      <c r="DA955" s="577">
        <f t="shared" ref="DA955" si="4068">IF(DA954&gt;0,DA956/DA954*g_troz,0)</f>
        <v>0</v>
      </c>
      <c r="DB955" s="577">
        <f t="shared" ref="DB955" si="4069">IF(DB954&gt;0,DB956/DB954*g_troz,0)</f>
        <v>0</v>
      </c>
      <c r="DC955" s="577">
        <f t="shared" ref="DC955" si="4070">IF(DC954&gt;0,DC956/DC954*g_troz,0)</f>
        <v>0</v>
      </c>
      <c r="DD955" s="577">
        <f t="shared" ref="DD955" si="4071">IF(DD954&gt;0,DD956/DD954*g_troz,0)</f>
        <v>0</v>
      </c>
      <c r="DE955" s="577">
        <f t="shared" ref="DE955" si="4072">IF(DE954&gt;0,DE956/DE954*g_troz,0)</f>
        <v>0</v>
      </c>
      <c r="DF955" s="577">
        <f t="shared" ref="DF955" si="4073">IF(DF954&gt;0,DF956/DF954*g_troz,0)</f>
        <v>0</v>
      </c>
      <c r="DG955" s="577">
        <f t="shared" ref="DG955" si="4074">IF(DG954&gt;0,DG956/DG954*g_troz,0)</f>
        <v>0</v>
      </c>
      <c r="DH955" s="577">
        <f t="shared" ref="DH955" si="4075">IF(DH954&gt;0,DH956/DH954*g_troz,0)</f>
        <v>0</v>
      </c>
      <c r="DI955" s="577">
        <f t="shared" ref="DI955" si="4076">IF(DI954&gt;0,DI956/DI954*g_troz,0)</f>
        <v>0</v>
      </c>
      <c r="DJ955" s="577">
        <f t="shared" ref="DJ955" si="4077">IF(DJ954&gt;0,DJ956/DJ954*g_troz,0)</f>
        <v>0</v>
      </c>
    </row>
    <row r="956" spans="1:114" x14ac:dyDescent="0.35">
      <c r="A956" s="5" t="s">
        <v>231</v>
      </c>
      <c r="B956" s="69" t="s">
        <v>228</v>
      </c>
      <c r="C956" s="575">
        <f t="shared" ref="C956:E956" si="4078">D956</f>
        <v>7137</v>
      </c>
      <c r="D956" s="575">
        <f t="shared" si="4078"/>
        <v>7137</v>
      </c>
      <c r="E956" s="575">
        <f t="shared" si="4078"/>
        <v>7137</v>
      </c>
      <c r="F956" s="576">
        <v>7137</v>
      </c>
      <c r="G956" s="575">
        <f t="shared" ref="G956:I956" si="4079">H956</f>
        <v>7727</v>
      </c>
      <c r="H956" s="575">
        <f t="shared" si="4079"/>
        <v>7727</v>
      </c>
      <c r="I956" s="575">
        <f t="shared" si="4079"/>
        <v>7727</v>
      </c>
      <c r="J956" s="576">
        <v>7727</v>
      </c>
      <c r="K956" s="575">
        <f t="shared" ref="K956:M956" si="4080">L956</f>
        <v>7727</v>
      </c>
      <c r="L956" s="575">
        <f t="shared" si="4080"/>
        <v>7727</v>
      </c>
      <c r="M956" s="575">
        <f t="shared" si="4080"/>
        <v>7727</v>
      </c>
      <c r="N956" s="576">
        <v>7727</v>
      </c>
      <c r="O956" s="575">
        <f t="shared" ref="O956:Q956" si="4081">P956</f>
        <v>5204</v>
      </c>
      <c r="P956" s="575">
        <f t="shared" si="4081"/>
        <v>5204</v>
      </c>
      <c r="Q956" s="575">
        <f t="shared" si="4081"/>
        <v>5204</v>
      </c>
      <c r="R956" s="576">
        <v>5204</v>
      </c>
      <c r="S956" s="575">
        <f t="shared" si="3982"/>
        <v>3017</v>
      </c>
      <c r="T956" s="575">
        <f t="shared" si="3982"/>
        <v>3017</v>
      </c>
      <c r="U956" s="575">
        <f t="shared" si="3982"/>
        <v>3017</v>
      </c>
      <c r="V956" s="576">
        <v>3017</v>
      </c>
      <c r="W956" s="575">
        <f t="shared" si="3983"/>
        <v>3017</v>
      </c>
      <c r="X956" s="575">
        <f t="shared" si="3983"/>
        <v>3017</v>
      </c>
      <c r="Y956" s="575">
        <f t="shared" si="3983"/>
        <v>3017</v>
      </c>
      <c r="Z956" s="576">
        <v>3017</v>
      </c>
      <c r="AA956" s="575">
        <f>Z956</f>
        <v>3017</v>
      </c>
      <c r="AB956" s="575">
        <f t="shared" ref="AB956:AO956" si="4082">AA956</f>
        <v>3017</v>
      </c>
      <c r="AC956" s="575">
        <f t="shared" si="4082"/>
        <v>3017</v>
      </c>
      <c r="AD956" s="575">
        <f t="shared" si="4082"/>
        <v>3017</v>
      </c>
      <c r="AE956" s="575">
        <f t="shared" si="4082"/>
        <v>3017</v>
      </c>
      <c r="AF956" s="575">
        <f t="shared" si="4082"/>
        <v>3017</v>
      </c>
      <c r="AG956" s="575">
        <f t="shared" si="4082"/>
        <v>3017</v>
      </c>
      <c r="AH956" s="575">
        <f t="shared" si="4082"/>
        <v>3017</v>
      </c>
      <c r="AI956" s="575">
        <f t="shared" si="4082"/>
        <v>3017</v>
      </c>
      <c r="AJ956" s="575">
        <f t="shared" si="4082"/>
        <v>3017</v>
      </c>
      <c r="AK956" s="575">
        <f t="shared" si="4082"/>
        <v>3017</v>
      </c>
      <c r="AL956" s="575">
        <f t="shared" si="4082"/>
        <v>3017</v>
      </c>
      <c r="AM956" s="575">
        <f t="shared" si="4082"/>
        <v>3017</v>
      </c>
      <c r="AN956" s="575">
        <f t="shared" si="4082"/>
        <v>3017</v>
      </c>
      <c r="AO956" s="575">
        <f t="shared" si="4082"/>
        <v>3017</v>
      </c>
      <c r="AP956" s="575">
        <f>AO956</f>
        <v>3017</v>
      </c>
      <c r="AQ956" s="575">
        <f>AP956-(AQ$993/1000/AQ$992)</f>
        <v>2916.728260869565</v>
      </c>
      <c r="AR956" s="575">
        <f t="shared" ref="AR956:DC956" si="4083">AQ956-(AR$993/1000/AR$992)</f>
        <v>2816.45652173913</v>
      </c>
      <c r="AS956" s="575">
        <f t="shared" si="4083"/>
        <v>2716.1847826086951</v>
      </c>
      <c r="AT956" s="575">
        <f t="shared" si="4083"/>
        <v>2615.9130434782601</v>
      </c>
      <c r="AU956" s="575">
        <f t="shared" si="4083"/>
        <v>2480.0434782608686</v>
      </c>
      <c r="AV956" s="575">
        <f t="shared" si="4083"/>
        <v>2344.1739130434771</v>
      </c>
      <c r="AW956" s="575">
        <f t="shared" si="4083"/>
        <v>2208.3043478260856</v>
      </c>
      <c r="AX956" s="575">
        <f t="shared" si="4083"/>
        <v>2072.4347826086941</v>
      </c>
      <c r="AY956" s="575">
        <f t="shared" si="4083"/>
        <v>1920.5326086956507</v>
      </c>
      <c r="AZ956" s="575">
        <f t="shared" si="4083"/>
        <v>1768.6304347826072</v>
      </c>
      <c r="BA956" s="575">
        <f t="shared" si="4083"/>
        <v>1616.7282608695637</v>
      </c>
      <c r="BB956" s="575">
        <f t="shared" si="4083"/>
        <v>1464.8260869565202</v>
      </c>
      <c r="BC956" s="575">
        <f t="shared" si="4083"/>
        <v>1315.6413043478244</v>
      </c>
      <c r="BD956" s="575">
        <f t="shared" si="4083"/>
        <v>1166.4565217391287</v>
      </c>
      <c r="BE956" s="575">
        <f t="shared" si="4083"/>
        <v>1017.271739130433</v>
      </c>
      <c r="BF956" s="575">
        <f t="shared" si="4083"/>
        <v>868.08695652173742</v>
      </c>
      <c r="BG956" s="575">
        <f t="shared" si="4083"/>
        <v>735.47826086956354</v>
      </c>
      <c r="BH956" s="575">
        <f t="shared" si="4083"/>
        <v>602.86956521738966</v>
      </c>
      <c r="BI956" s="575">
        <f t="shared" si="4083"/>
        <v>470.26086956521578</v>
      </c>
      <c r="BJ956" s="575">
        <f t="shared" si="4083"/>
        <v>337.65217391304191</v>
      </c>
      <c r="BK956" s="575">
        <f t="shared" si="4083"/>
        <v>243.08695652173756</v>
      </c>
      <c r="BL956" s="575">
        <f t="shared" si="4083"/>
        <v>148.52173913043322</v>
      </c>
      <c r="BM956" s="575">
        <f t="shared" si="4083"/>
        <v>53.956521739128874</v>
      </c>
      <c r="BN956" s="575">
        <f t="shared" si="4083"/>
        <v>-40.60869565217547</v>
      </c>
      <c r="BO956" s="575">
        <f t="shared" si="4083"/>
        <v>-142.78260869565372</v>
      </c>
      <c r="BP956" s="575">
        <f t="shared" si="4083"/>
        <v>-244.95652173913197</v>
      </c>
      <c r="BQ956" s="575">
        <f t="shared" si="4083"/>
        <v>-347.13043478261022</v>
      </c>
      <c r="BR956" s="575">
        <f t="shared" si="4083"/>
        <v>-449.30434782608847</v>
      </c>
      <c r="BS956" s="575">
        <f t="shared" si="4083"/>
        <v>-554.1956521739146</v>
      </c>
      <c r="BT956" s="575">
        <f t="shared" si="4083"/>
        <v>-659.08695652174072</v>
      </c>
      <c r="BU956" s="575">
        <f t="shared" si="4083"/>
        <v>-763.97826086956684</v>
      </c>
      <c r="BV956" s="575">
        <f t="shared" si="4083"/>
        <v>-868.86956521739296</v>
      </c>
      <c r="BW956" s="575">
        <f t="shared" si="4083"/>
        <v>-985.98913043478422</v>
      </c>
      <c r="BX956" s="575">
        <f t="shared" si="4083"/>
        <v>-1103.1086956521756</v>
      </c>
      <c r="BY956" s="575">
        <f t="shared" si="4083"/>
        <v>-1220.2282608695668</v>
      </c>
      <c r="BZ956" s="575">
        <f t="shared" si="4083"/>
        <v>-1337.3478260869581</v>
      </c>
      <c r="CA956" s="575">
        <f t="shared" si="4083"/>
        <v>-1443.3260869565233</v>
      </c>
      <c r="CB956" s="575">
        <f t="shared" si="4083"/>
        <v>-1549.3043478260886</v>
      </c>
      <c r="CC956" s="575">
        <f t="shared" si="4083"/>
        <v>-1655.2826086956538</v>
      </c>
      <c r="CD956" s="575">
        <f t="shared" si="4083"/>
        <v>-1761.2608695652191</v>
      </c>
      <c r="CE956" s="575">
        <f t="shared" si="4083"/>
        <v>-1846.5869565217408</v>
      </c>
      <c r="CF956" s="575">
        <f t="shared" si="4083"/>
        <v>-1931.9130434782626</v>
      </c>
      <c r="CG956" s="575">
        <f t="shared" si="4083"/>
        <v>-2017.2391304347843</v>
      </c>
      <c r="CH956" s="575">
        <f t="shared" si="4083"/>
        <v>-2102.5652173913059</v>
      </c>
      <c r="CI956" s="575">
        <f t="shared" si="4083"/>
        <v>-2169.1413043478274</v>
      </c>
      <c r="CJ956" s="575">
        <f t="shared" si="4083"/>
        <v>-2235.7173913043489</v>
      </c>
      <c r="CK956" s="575">
        <f t="shared" si="4083"/>
        <v>-2302.2934782608704</v>
      </c>
      <c r="CL956" s="575">
        <f t="shared" si="4083"/>
        <v>-2368.8695652173919</v>
      </c>
      <c r="CM956" s="575">
        <f t="shared" si="4083"/>
        <v>-2457.1847826086964</v>
      </c>
      <c r="CN956" s="575">
        <f t="shared" si="4083"/>
        <v>-2545.5000000000009</v>
      </c>
      <c r="CO956" s="575">
        <f t="shared" si="4083"/>
        <v>-2633.8152173913054</v>
      </c>
      <c r="CP956" s="575">
        <f t="shared" si="4083"/>
        <v>-2722.1304347826099</v>
      </c>
      <c r="CQ956" s="575">
        <f t="shared" si="4083"/>
        <v>-2846.5869565217404</v>
      </c>
      <c r="CR956" s="575">
        <f t="shared" si="4083"/>
        <v>-2971.0434782608709</v>
      </c>
      <c r="CS956" s="575">
        <f t="shared" si="4083"/>
        <v>-3095.5000000000014</v>
      </c>
      <c r="CT956" s="575">
        <f t="shared" si="4083"/>
        <v>-3219.9565217391319</v>
      </c>
      <c r="CU956" s="575">
        <f t="shared" si="4083"/>
        <v>-3325.1195652173928</v>
      </c>
      <c r="CV956" s="575">
        <f t="shared" si="4083"/>
        <v>-3430.2826086956538</v>
      </c>
      <c r="CW956" s="575">
        <f t="shared" si="4083"/>
        <v>-3535.4456521739148</v>
      </c>
      <c r="CX956" s="575">
        <f t="shared" si="4083"/>
        <v>-3640.6086956521758</v>
      </c>
      <c r="CY956" s="575">
        <f t="shared" si="4083"/>
        <v>-3689.2500000000018</v>
      </c>
      <c r="CZ956" s="575">
        <f t="shared" si="4083"/>
        <v>-3737.8913043478278</v>
      </c>
      <c r="DA956" s="575">
        <f t="shared" si="4083"/>
        <v>-3786.5326086956538</v>
      </c>
      <c r="DB956" s="575">
        <f t="shared" si="4083"/>
        <v>-3835.1739130434798</v>
      </c>
      <c r="DC956" s="575">
        <f t="shared" si="4083"/>
        <v>-3878.9239130434798</v>
      </c>
      <c r="DD956" s="575">
        <f t="shared" ref="DD956:DJ956" si="4084">DC956-(DD$993/1000/DD$992)</f>
        <v>-3922.6739130434798</v>
      </c>
      <c r="DE956" s="575">
        <f t="shared" si="4084"/>
        <v>-3966.4239130434798</v>
      </c>
      <c r="DF956" s="575">
        <f t="shared" si="4084"/>
        <v>-4010.1739130434798</v>
      </c>
      <c r="DG956" s="575">
        <f t="shared" si="4084"/>
        <v>-4049.5760869565233</v>
      </c>
      <c r="DH956" s="575">
        <f t="shared" si="4084"/>
        <v>-4088.9782608695668</v>
      </c>
      <c r="DI956" s="575">
        <f t="shared" si="4084"/>
        <v>-4128.3804347826099</v>
      </c>
      <c r="DJ956" s="575">
        <f t="shared" si="4084"/>
        <v>-4167.7826086956529</v>
      </c>
    </row>
    <row r="957" spans="1:114" x14ac:dyDescent="0.35">
      <c r="A957" s="5"/>
      <c r="B957" s="69"/>
      <c r="C957" s="69"/>
      <c r="D957" s="69"/>
      <c r="E957" s="69"/>
      <c r="F957" s="324"/>
      <c r="G957" s="69"/>
      <c r="H957" s="69"/>
      <c r="I957" s="69"/>
      <c r="J957" s="324"/>
      <c r="K957" s="69"/>
      <c r="L957" s="69"/>
      <c r="M957" s="69"/>
      <c r="N957" s="324"/>
      <c r="O957" s="69"/>
      <c r="P957" s="69"/>
      <c r="Q957" s="69"/>
      <c r="R957" s="324"/>
      <c r="S957" s="69"/>
      <c r="T957" s="69"/>
      <c r="U957" s="69"/>
      <c r="V957" s="324"/>
      <c r="W957" s="69"/>
      <c r="X957" s="69"/>
      <c r="Y957" s="69"/>
      <c r="Z957" s="324"/>
      <c r="AA957" s="110"/>
      <c r="AB957" s="110"/>
      <c r="AC957" s="110"/>
      <c r="AD957" s="110"/>
      <c r="AE957" s="110"/>
      <c r="AF957" s="110"/>
      <c r="AG957" s="110"/>
      <c r="AH957" s="110"/>
      <c r="AI957" s="110"/>
      <c r="AJ957" s="110"/>
      <c r="AK957" s="110"/>
      <c r="AL957" s="110"/>
      <c r="AM957" s="110"/>
      <c r="AN957" s="110"/>
      <c r="AO957" s="110"/>
      <c r="AP957" s="110"/>
      <c r="AQ957" s="110"/>
      <c r="AR957" s="110"/>
      <c r="AS957" s="110"/>
      <c r="AT957" s="110"/>
      <c r="AU957" s="110"/>
      <c r="AV957" s="110"/>
      <c r="AW957" s="110"/>
      <c r="AX957" s="110"/>
      <c r="AY957" s="110"/>
      <c r="AZ957" s="110"/>
      <c r="BA957" s="110"/>
      <c r="BB957" s="110"/>
      <c r="BC957" s="110"/>
      <c r="BD957" s="110"/>
      <c r="BE957" s="110"/>
      <c r="BF957" s="110"/>
      <c r="BG957" s="110"/>
      <c r="BH957" s="110"/>
      <c r="BI957" s="110"/>
      <c r="BJ957" s="110"/>
      <c r="BK957" s="110"/>
      <c r="BL957" s="110"/>
      <c r="BM957" s="110"/>
      <c r="BN957" s="110"/>
      <c r="BO957" s="110"/>
      <c r="BP957" s="110"/>
      <c r="BQ957" s="110"/>
      <c r="BR957" s="110"/>
      <c r="BS957" s="110"/>
      <c r="BT957" s="110"/>
      <c r="BU957" s="110"/>
      <c r="BV957" s="110"/>
      <c r="BW957" s="110"/>
      <c r="BX957" s="110"/>
      <c r="BY957" s="110"/>
      <c r="BZ957" s="110"/>
      <c r="CA957" s="110"/>
      <c r="CB957" s="110"/>
      <c r="CC957" s="110"/>
      <c r="CD957" s="110"/>
      <c r="CE957" s="110"/>
      <c r="CF957" s="110"/>
      <c r="CG957" s="110"/>
      <c r="CH957" s="110"/>
      <c r="CI957" s="110"/>
      <c r="CJ957" s="110"/>
      <c r="CK957" s="110"/>
      <c r="CL957" s="110"/>
      <c r="CM957" s="110"/>
      <c r="CN957" s="110"/>
      <c r="CO957" s="110"/>
      <c r="CP957" s="110"/>
      <c r="CQ957" s="110"/>
      <c r="CR957" s="110"/>
      <c r="CS957" s="110"/>
      <c r="CT957" s="110"/>
      <c r="CU957" s="110"/>
      <c r="CV957" s="110"/>
      <c r="CW957" s="110"/>
      <c r="CX957" s="110"/>
      <c r="CY957" s="110"/>
      <c r="CZ957" s="110"/>
      <c r="DA957" s="110"/>
      <c r="DB957" s="110"/>
      <c r="DC957" s="110"/>
      <c r="DD957" s="110"/>
      <c r="DE957" s="110"/>
      <c r="DF957" s="110"/>
      <c r="DG957" s="110"/>
      <c r="DH957" s="110"/>
      <c r="DI957" s="110"/>
      <c r="DJ957" s="110"/>
    </row>
    <row r="958" spans="1:114" x14ac:dyDescent="0.35">
      <c r="A958" s="5"/>
      <c r="B958" s="70" t="s">
        <v>244</v>
      </c>
      <c r="C958" s="69"/>
      <c r="D958" s="69"/>
      <c r="E958" s="69"/>
      <c r="F958" s="324"/>
      <c r="G958" s="69"/>
      <c r="H958" s="69"/>
      <c r="I958" s="69"/>
      <c r="J958" s="324"/>
      <c r="K958" s="69"/>
      <c r="L958" s="69"/>
      <c r="M958" s="69"/>
      <c r="N958" s="324"/>
      <c r="O958" s="69"/>
      <c r="P958" s="69"/>
      <c r="Q958" s="69"/>
      <c r="R958" s="324"/>
      <c r="S958" s="69"/>
      <c r="T958" s="69"/>
      <c r="U958" s="69"/>
      <c r="V958" s="324"/>
      <c r="W958" s="69"/>
      <c r="X958" s="69"/>
      <c r="Y958" s="69"/>
      <c r="Z958" s="324"/>
      <c r="AA958" s="110"/>
      <c r="AB958" s="110"/>
      <c r="AC958" s="110"/>
      <c r="AD958" s="110"/>
      <c r="AE958" s="110"/>
      <c r="AF958" s="110"/>
      <c r="AG958" s="110"/>
      <c r="AH958" s="110"/>
      <c r="AI958" s="110"/>
      <c r="AJ958" s="110"/>
      <c r="AK958" s="110"/>
      <c r="AL958" s="110"/>
      <c r="AM958" s="110"/>
      <c r="AN958" s="110"/>
      <c r="AO958" s="110"/>
      <c r="AP958" s="110"/>
      <c r="AQ958" s="110"/>
      <c r="AR958" s="110"/>
      <c r="AS958" s="110"/>
      <c r="AT958" s="110"/>
      <c r="AU958" s="110"/>
      <c r="AV958" s="110"/>
      <c r="AW958" s="110"/>
      <c r="AX958" s="110"/>
      <c r="AY958" s="110"/>
      <c r="AZ958" s="110"/>
      <c r="BA958" s="110"/>
      <c r="BB958" s="110"/>
      <c r="BC958" s="110"/>
      <c r="BD958" s="110"/>
      <c r="BE958" s="110"/>
      <c r="BF958" s="110"/>
      <c r="BG958" s="110"/>
      <c r="BH958" s="110"/>
      <c r="BI958" s="110"/>
      <c r="BJ958" s="110"/>
      <c r="BK958" s="110"/>
      <c r="BL958" s="110"/>
      <c r="BM958" s="110"/>
      <c r="BN958" s="110"/>
      <c r="BO958" s="110"/>
      <c r="BP958" s="110"/>
      <c r="BQ958" s="110"/>
      <c r="BR958" s="110"/>
      <c r="BS958" s="110"/>
      <c r="BT958" s="110"/>
      <c r="BU958" s="110"/>
      <c r="BV958" s="110"/>
      <c r="BW958" s="110"/>
      <c r="BX958" s="110"/>
      <c r="BY958" s="110"/>
      <c r="BZ958" s="110"/>
      <c r="CA958" s="110"/>
      <c r="CB958" s="110"/>
      <c r="CC958" s="110"/>
      <c r="CD958" s="110"/>
      <c r="CE958" s="110"/>
      <c r="CF958" s="110"/>
      <c r="CG958" s="110"/>
      <c r="CH958" s="110"/>
      <c r="CI958" s="110"/>
      <c r="CJ958" s="110"/>
      <c r="CK958" s="110"/>
      <c r="CL958" s="110"/>
      <c r="CM958" s="110"/>
      <c r="CN958" s="110"/>
      <c r="CO958" s="110"/>
      <c r="CP958" s="110"/>
      <c r="CQ958" s="110"/>
      <c r="CR958" s="110"/>
      <c r="CS958" s="110"/>
      <c r="CT958" s="110"/>
      <c r="CU958" s="110"/>
      <c r="CV958" s="110"/>
      <c r="CW958" s="110"/>
      <c r="CX958" s="110"/>
      <c r="CY958" s="110"/>
      <c r="CZ958" s="110"/>
      <c r="DA958" s="110"/>
      <c r="DB958" s="110"/>
      <c r="DC958" s="110"/>
      <c r="DD958" s="110"/>
      <c r="DE958" s="110"/>
      <c r="DF958" s="110"/>
      <c r="DG958" s="110"/>
      <c r="DH958" s="110"/>
      <c r="DI958" s="110"/>
      <c r="DJ958" s="110"/>
    </row>
    <row r="959" spans="1:114" x14ac:dyDescent="0.35">
      <c r="A959" s="5" t="s">
        <v>229</v>
      </c>
      <c r="B959" s="69" t="s">
        <v>243</v>
      </c>
      <c r="C959" s="187">
        <f t="shared" ref="C959:E959" si="4085">D959</f>
        <v>0</v>
      </c>
      <c r="D959" s="187">
        <f t="shared" si="4085"/>
        <v>0</v>
      </c>
      <c r="E959" s="187">
        <f t="shared" si="4085"/>
        <v>0</v>
      </c>
      <c r="F959" s="323"/>
      <c r="G959" s="187">
        <f t="shared" ref="G959:I959" si="4086">H959</f>
        <v>0</v>
      </c>
      <c r="H959" s="187">
        <f t="shared" si="4086"/>
        <v>0</v>
      </c>
      <c r="I959" s="187">
        <f t="shared" si="4086"/>
        <v>0</v>
      </c>
      <c r="J959" s="323"/>
      <c r="K959" s="187">
        <f t="shared" ref="K959:M959" si="4087">L959</f>
        <v>0</v>
      </c>
      <c r="L959" s="187">
        <f t="shared" si="4087"/>
        <v>0</v>
      </c>
      <c r="M959" s="187">
        <f t="shared" si="4087"/>
        <v>0</v>
      </c>
      <c r="N959" s="575"/>
      <c r="O959" s="575">
        <f t="shared" ref="O959:Q959" si="4088">P959</f>
        <v>111305</v>
      </c>
      <c r="P959" s="575">
        <f t="shared" si="4088"/>
        <v>111305</v>
      </c>
      <c r="Q959" s="575">
        <f t="shared" si="4088"/>
        <v>111305</v>
      </c>
      <c r="R959" s="576">
        <v>111305</v>
      </c>
      <c r="S959" s="575">
        <f t="shared" ref="S959:U961" si="4089">T959</f>
        <v>111305</v>
      </c>
      <c r="T959" s="575">
        <f t="shared" si="4089"/>
        <v>111305</v>
      </c>
      <c r="U959" s="575">
        <f t="shared" si="4089"/>
        <v>111305</v>
      </c>
      <c r="V959" s="576">
        <v>111305</v>
      </c>
      <c r="W959" s="575">
        <f t="shared" ref="W959:Y961" si="4090">X959</f>
        <v>111305</v>
      </c>
      <c r="X959" s="575">
        <f t="shared" si="4090"/>
        <v>111305</v>
      </c>
      <c r="Y959" s="575">
        <f t="shared" si="4090"/>
        <v>111305</v>
      </c>
      <c r="Z959" s="576">
        <v>111305</v>
      </c>
      <c r="AA959" s="575">
        <f>Z959-(AA$986/1000)</f>
        <v>111305</v>
      </c>
      <c r="AB959" s="575">
        <f t="shared" ref="AB959:AP959" si="4091">AA959-(AB$986/1000)</f>
        <v>111305</v>
      </c>
      <c r="AC959" s="575">
        <f t="shared" si="4091"/>
        <v>111305</v>
      </c>
      <c r="AD959" s="575">
        <f t="shared" si="4091"/>
        <v>111305</v>
      </c>
      <c r="AE959" s="575">
        <f t="shared" si="4091"/>
        <v>111305</v>
      </c>
      <c r="AF959" s="575">
        <f t="shared" si="4091"/>
        <v>111305</v>
      </c>
      <c r="AG959" s="575">
        <f t="shared" si="4091"/>
        <v>111305</v>
      </c>
      <c r="AH959" s="575">
        <f t="shared" si="4091"/>
        <v>111305</v>
      </c>
      <c r="AI959" s="575">
        <f t="shared" si="4091"/>
        <v>111305</v>
      </c>
      <c r="AJ959" s="575">
        <f t="shared" si="4091"/>
        <v>111305</v>
      </c>
      <c r="AK959" s="575">
        <f t="shared" si="4091"/>
        <v>111305</v>
      </c>
      <c r="AL959" s="575">
        <f t="shared" si="4091"/>
        <v>111305</v>
      </c>
      <c r="AM959" s="575">
        <f t="shared" si="4091"/>
        <v>111305</v>
      </c>
      <c r="AN959" s="575">
        <f t="shared" si="4091"/>
        <v>111305</v>
      </c>
      <c r="AO959" s="575">
        <f t="shared" si="4091"/>
        <v>111305</v>
      </c>
      <c r="AP959" s="575">
        <f t="shared" si="4091"/>
        <v>111305</v>
      </c>
      <c r="AQ959" s="575">
        <f>AP959-(AQ$986/1000)</f>
        <v>108056.25030027174</v>
      </c>
      <c r="AR959" s="575">
        <f t="shared" ref="AR959:DC959" si="4092">AQ959-(AR$986/1000)</f>
        <v>104807.50060054348</v>
      </c>
      <c r="AS959" s="575">
        <f t="shared" si="4092"/>
        <v>101558.75090081523</v>
      </c>
      <c r="AT959" s="575">
        <f t="shared" si="4092"/>
        <v>98310.001201086969</v>
      </c>
      <c r="AU959" s="575">
        <f t="shared" si="4092"/>
        <v>93907.901336956536</v>
      </c>
      <c r="AV959" s="575">
        <f t="shared" si="4092"/>
        <v>89505.801472826104</v>
      </c>
      <c r="AW959" s="575">
        <f t="shared" si="4092"/>
        <v>85103.701608695672</v>
      </c>
      <c r="AX959" s="575">
        <f t="shared" si="4092"/>
        <v>80701.60174456524</v>
      </c>
      <c r="AY959" s="575">
        <f t="shared" si="4092"/>
        <v>75780.054096467415</v>
      </c>
      <c r="AZ959" s="575">
        <f t="shared" si="4092"/>
        <v>70858.50644836959</v>
      </c>
      <c r="BA959" s="575">
        <f t="shared" si="4092"/>
        <v>65936.958800271765</v>
      </c>
      <c r="BB959" s="575">
        <f t="shared" si="4092"/>
        <v>61015.41115217394</v>
      </c>
      <c r="BC959" s="575">
        <f t="shared" si="4092"/>
        <v>56181.90550135872</v>
      </c>
      <c r="BD959" s="575">
        <f t="shared" si="4092"/>
        <v>51348.399850543501</v>
      </c>
      <c r="BE959" s="575">
        <f t="shared" si="4092"/>
        <v>46514.894199728282</v>
      </c>
      <c r="BF959" s="575">
        <f t="shared" si="4092"/>
        <v>41681.388548913063</v>
      </c>
      <c r="BG959" s="575">
        <f t="shared" si="4092"/>
        <v>37384.939081521756</v>
      </c>
      <c r="BH959" s="575">
        <f t="shared" si="4092"/>
        <v>33088.489614130449</v>
      </c>
      <c r="BI959" s="575">
        <f t="shared" si="4092"/>
        <v>28792.040146739142</v>
      </c>
      <c r="BJ959" s="575">
        <f t="shared" si="4092"/>
        <v>24495.590679347835</v>
      </c>
      <c r="BK959" s="575">
        <f t="shared" si="4092"/>
        <v>21431.729173913052</v>
      </c>
      <c r="BL959" s="575">
        <f t="shared" si="4092"/>
        <v>18367.867668478269</v>
      </c>
      <c r="BM959" s="575">
        <f t="shared" si="4092"/>
        <v>15304.006163043487</v>
      </c>
      <c r="BN959" s="575">
        <f t="shared" si="4092"/>
        <v>12240.144657608704</v>
      </c>
      <c r="BO959" s="575">
        <f t="shared" si="4092"/>
        <v>8929.765559782616</v>
      </c>
      <c r="BP959" s="575">
        <f t="shared" si="4092"/>
        <v>5619.3864619565293</v>
      </c>
      <c r="BQ959" s="575">
        <f t="shared" si="4092"/>
        <v>2309.0073641304425</v>
      </c>
      <c r="BR959" s="575">
        <f t="shared" si="4092"/>
        <v>-1001.3717336956443</v>
      </c>
      <c r="BS959" s="575">
        <f t="shared" si="4092"/>
        <v>-4399.7928288043404</v>
      </c>
      <c r="BT959" s="575">
        <f t="shared" si="4092"/>
        <v>-7798.2139239130356</v>
      </c>
      <c r="BU959" s="575">
        <f t="shared" si="4092"/>
        <v>-11196.635019021731</v>
      </c>
      <c r="BV959" s="575">
        <f t="shared" si="4092"/>
        <v>-14595.056114130426</v>
      </c>
      <c r="BW959" s="575">
        <f t="shared" si="4092"/>
        <v>-18389.666197010862</v>
      </c>
      <c r="BX959" s="575">
        <f t="shared" si="4092"/>
        <v>-22184.276279891295</v>
      </c>
      <c r="BY959" s="575">
        <f t="shared" si="4092"/>
        <v>-25978.886362771729</v>
      </c>
      <c r="BZ959" s="575">
        <f t="shared" si="4092"/>
        <v>-29773.496445652163</v>
      </c>
      <c r="CA959" s="575">
        <f t="shared" si="4092"/>
        <v>-33207.134339673903</v>
      </c>
      <c r="CB959" s="575">
        <f t="shared" si="4092"/>
        <v>-36640.772233695643</v>
      </c>
      <c r="CC959" s="575">
        <f t="shared" si="4092"/>
        <v>-40074.410127717383</v>
      </c>
      <c r="CD959" s="575">
        <f t="shared" si="4092"/>
        <v>-43508.048021739123</v>
      </c>
      <c r="CE959" s="575">
        <f t="shared" si="4092"/>
        <v>-46272.566736413035</v>
      </c>
      <c r="CF959" s="575">
        <f t="shared" si="4092"/>
        <v>-49037.085451086947</v>
      </c>
      <c r="CG959" s="575">
        <f t="shared" si="4092"/>
        <v>-51801.604165760858</v>
      </c>
      <c r="CH959" s="575">
        <f t="shared" si="4092"/>
        <v>-54566.12288043477</v>
      </c>
      <c r="CI959" s="575">
        <f t="shared" si="4092"/>
        <v>-56723.151813858683</v>
      </c>
      <c r="CJ959" s="575">
        <f t="shared" si="4092"/>
        <v>-58880.180747282597</v>
      </c>
      <c r="CK959" s="575">
        <f t="shared" si="4092"/>
        <v>-61037.20968070651</v>
      </c>
      <c r="CL959" s="575">
        <f t="shared" si="4092"/>
        <v>-63194.238614130423</v>
      </c>
      <c r="CM959" s="575">
        <f t="shared" si="4092"/>
        <v>-66055.603525815211</v>
      </c>
      <c r="CN959" s="575">
        <f t="shared" si="4092"/>
        <v>-68916.968437499992</v>
      </c>
      <c r="CO959" s="575">
        <f t="shared" si="4092"/>
        <v>-71778.333349184773</v>
      </c>
      <c r="CP959" s="575">
        <f t="shared" si="4092"/>
        <v>-74639.698260869554</v>
      </c>
      <c r="CQ959" s="575">
        <f t="shared" si="4092"/>
        <v>-78672.021736413037</v>
      </c>
      <c r="CR959" s="575">
        <f t="shared" si="4092"/>
        <v>-82704.345211956519</v>
      </c>
      <c r="CS959" s="575">
        <f t="shared" si="4092"/>
        <v>-86736.668687500001</v>
      </c>
      <c r="CT959" s="575">
        <f t="shared" si="4092"/>
        <v>-90768.992163043484</v>
      </c>
      <c r="CU959" s="575">
        <f t="shared" si="4092"/>
        <v>-94176.217457880441</v>
      </c>
      <c r="CV959" s="575">
        <f t="shared" si="4092"/>
        <v>-97583.442752717398</v>
      </c>
      <c r="CW959" s="575">
        <f t="shared" si="4092"/>
        <v>-100990.66804755435</v>
      </c>
      <c r="CX959" s="575">
        <f t="shared" si="4092"/>
        <v>-104397.89334239131</v>
      </c>
      <c r="CY959" s="575">
        <f t="shared" si="4092"/>
        <v>-105973.84509375</v>
      </c>
      <c r="CZ959" s="575">
        <f t="shared" si="4092"/>
        <v>-107549.79684510869</v>
      </c>
      <c r="DA959" s="575">
        <f t="shared" si="4092"/>
        <v>-109125.74859646738</v>
      </c>
      <c r="DB959" s="575">
        <f t="shared" si="4092"/>
        <v>-110701.70034782607</v>
      </c>
      <c r="DC959" s="575">
        <f t="shared" si="4092"/>
        <v>-112119.17650407608</v>
      </c>
      <c r="DD959" s="575">
        <f t="shared" ref="DD959:DJ959" si="4093">DC959-(DD$986/1000)</f>
        <v>-113536.65266032609</v>
      </c>
      <c r="DE959" s="575">
        <f t="shared" si="4093"/>
        <v>-114954.12881657609</v>
      </c>
      <c r="DF959" s="575">
        <f t="shared" si="4093"/>
        <v>-116371.6049728261</v>
      </c>
      <c r="DG959" s="575">
        <f t="shared" si="4093"/>
        <v>-117648.21393342392</v>
      </c>
      <c r="DH959" s="575">
        <f t="shared" si="4093"/>
        <v>-118924.82289402174</v>
      </c>
      <c r="DI959" s="575">
        <f t="shared" si="4093"/>
        <v>-120201.43185461956</v>
      </c>
      <c r="DJ959" s="575">
        <f t="shared" si="4093"/>
        <v>-121478.04081521738</v>
      </c>
    </row>
    <row r="960" spans="1:114" x14ac:dyDescent="0.35">
      <c r="A960" s="5" t="s">
        <v>230</v>
      </c>
      <c r="B960" s="69" t="s">
        <v>227</v>
      </c>
      <c r="C960" s="295">
        <f t="shared" ref="C960:E960" si="4094">D960</f>
        <v>0</v>
      </c>
      <c r="D960" s="295">
        <f t="shared" si="4094"/>
        <v>0</v>
      </c>
      <c r="E960" s="295">
        <f t="shared" si="4094"/>
        <v>0</v>
      </c>
      <c r="F960" s="324"/>
      <c r="G960" s="295">
        <f t="shared" ref="G960:I960" si="4095">H960</f>
        <v>0</v>
      </c>
      <c r="H960" s="295">
        <f t="shared" si="4095"/>
        <v>0</v>
      </c>
      <c r="I960" s="295">
        <f t="shared" si="4095"/>
        <v>0</v>
      </c>
      <c r="J960" s="324"/>
      <c r="K960" s="295">
        <f t="shared" ref="K960:M960" si="4096">L960</f>
        <v>0</v>
      </c>
      <c r="L960" s="295">
        <f t="shared" si="4096"/>
        <v>0</v>
      </c>
      <c r="M960" s="295">
        <f t="shared" si="4096"/>
        <v>0</v>
      </c>
      <c r="N960" s="577"/>
      <c r="O960" s="577">
        <f t="shared" ref="O960:Q960" si="4097">P960</f>
        <v>1</v>
      </c>
      <c r="P960" s="577">
        <f t="shared" si="4097"/>
        <v>1</v>
      </c>
      <c r="Q960" s="577">
        <f t="shared" si="4097"/>
        <v>1</v>
      </c>
      <c r="R960" s="578">
        <v>1</v>
      </c>
      <c r="S960" s="577">
        <f t="shared" si="4089"/>
        <v>1</v>
      </c>
      <c r="T960" s="577">
        <f t="shared" si="4089"/>
        <v>1</v>
      </c>
      <c r="U960" s="577">
        <f t="shared" si="4089"/>
        <v>1</v>
      </c>
      <c r="V960" s="578">
        <v>1</v>
      </c>
      <c r="W960" s="577">
        <f t="shared" si="4090"/>
        <v>1</v>
      </c>
      <c r="X960" s="577">
        <f t="shared" si="4090"/>
        <v>1</v>
      </c>
      <c r="Y960" s="577">
        <f t="shared" si="4090"/>
        <v>1</v>
      </c>
      <c r="Z960" s="578">
        <v>1</v>
      </c>
      <c r="AA960" s="577">
        <f t="shared" ref="AA960" si="4098">IF(AA959&gt;0,AA961/AA959*g_troz,0)</f>
        <v>0.96072730998966804</v>
      </c>
      <c r="AB960" s="577">
        <f t="shared" ref="AB960" si="4099">IF(AB959&gt;0,AB961/AB959*g_troz,0)</f>
        <v>0.96072730998966804</v>
      </c>
      <c r="AC960" s="577">
        <f t="shared" ref="AC960" si="4100">IF(AC959&gt;0,AC961/AC959*g_troz,0)</f>
        <v>0.96072730998966804</v>
      </c>
      <c r="AD960" s="577">
        <f t="shared" ref="AD960" si="4101">IF(AD959&gt;0,AD961/AD959*g_troz,0)</f>
        <v>0.96072730998966804</v>
      </c>
      <c r="AE960" s="577">
        <f t="shared" ref="AE960" si="4102">IF(AE959&gt;0,AE961/AE959*g_troz,0)</f>
        <v>0.96072730998966804</v>
      </c>
      <c r="AF960" s="577">
        <f t="shared" ref="AF960" si="4103">IF(AF959&gt;0,AF961/AF959*g_troz,0)</f>
        <v>0.96072730998966804</v>
      </c>
      <c r="AG960" s="577">
        <f t="shared" ref="AG960" si="4104">IF(AG959&gt;0,AG961/AG959*g_troz,0)</f>
        <v>0.96072730998966804</v>
      </c>
      <c r="AH960" s="577">
        <f t="shared" ref="AH960" si="4105">IF(AH959&gt;0,AH961/AH959*g_troz,0)</f>
        <v>0.96072730998966804</v>
      </c>
      <c r="AI960" s="577">
        <f t="shared" ref="AI960" si="4106">IF(AI959&gt;0,AI961/AI959*g_troz,0)</f>
        <v>0.96072730998966804</v>
      </c>
      <c r="AJ960" s="577">
        <f t="shared" ref="AJ960" si="4107">IF(AJ959&gt;0,AJ961/AJ959*g_troz,0)</f>
        <v>0.96072730998966804</v>
      </c>
      <c r="AK960" s="577">
        <f t="shared" ref="AK960" si="4108">IF(AK959&gt;0,AK961/AK959*g_troz,0)</f>
        <v>0.96072730998966804</v>
      </c>
      <c r="AL960" s="577">
        <f t="shared" ref="AL960" si="4109">IF(AL959&gt;0,AL961/AL959*g_troz,0)</f>
        <v>0.96072730998966804</v>
      </c>
      <c r="AM960" s="577">
        <f t="shared" ref="AM960" si="4110">IF(AM959&gt;0,AM961/AM959*g_troz,0)</f>
        <v>0.96072730998966804</v>
      </c>
      <c r="AN960" s="577">
        <f t="shared" ref="AN960" si="4111">IF(AN959&gt;0,AN961/AN959*g_troz,0)</f>
        <v>0.96072730998966804</v>
      </c>
      <c r="AO960" s="577">
        <f t="shared" ref="AO960" si="4112">IF(AO959&gt;0,AO961/AO959*g_troz,0)</f>
        <v>0.96072730998966804</v>
      </c>
      <c r="AP960" s="577">
        <f t="shared" ref="AP960:AQ960" si="4113">IF(AP959&gt;0,AP961/AP959*g_troz,0)</f>
        <v>0.96072730998966804</v>
      </c>
      <c r="AQ960" s="577">
        <f t="shared" si="4113"/>
        <v>0.96074917682387673</v>
      </c>
      <c r="AR960" s="577">
        <f t="shared" ref="AR960" si="4114">IF(AR959&gt;0,AR961/AR959*g_troz,0)</f>
        <v>0.96077239928379288</v>
      </c>
      <c r="AS960" s="577">
        <f t="shared" ref="AS960" si="4115">IF(AS959&gt;0,AS961/AS959*g_troz,0)</f>
        <v>0.96079710746422065</v>
      </c>
      <c r="AT960" s="577">
        <f t="shared" ref="AT960" si="4116">IF(AT959&gt;0,AT961/AT959*g_troz,0)</f>
        <v>0.96082344865640257</v>
      </c>
      <c r="AU960" s="577">
        <f t="shared" ref="AU960" si="4117">IF(AU959&gt;0,AU961/AU959*g_troz,0)</f>
        <v>0.96086204927644459</v>
      </c>
      <c r="AV960" s="577">
        <f t="shared" ref="AV960" si="4118">IF(AV959&gt;0,AV961/AV959*g_troz,0)</f>
        <v>0.96090444682990206</v>
      </c>
      <c r="AW960" s="577">
        <f t="shared" ref="AW960" si="4119">IF(AW959&gt;0,AW961/AW959*g_troz,0)</f>
        <v>0.96095123052076103</v>
      </c>
      <c r="AX960" s="577">
        <f t="shared" ref="AX960" si="4120">IF(AX959&gt;0,AX961/AX959*g_troz,0)</f>
        <v>0.96100311811227934</v>
      </c>
      <c r="AY960" s="577">
        <f t="shared" ref="AY960" si="4121">IF(AY959&gt;0,AY961/AY959*g_troz,0)</f>
        <v>0.9610682657773888</v>
      </c>
      <c r="AZ960" s="577">
        <f t="shared" ref="AZ960" si="4122">IF(AZ959&gt;0,AZ961/AZ959*g_troz,0)</f>
        <v>0.96114246323352737</v>
      </c>
      <c r="BA960" s="577">
        <f t="shared" ref="BA960" si="4123">IF(BA959&gt;0,BA961/BA959*g_troz,0)</f>
        <v>0.96122773691527297</v>
      </c>
      <c r="BB960" s="577">
        <f t="shared" ref="BB960" si="4124">IF(BB959&gt;0,BB961/BB959*g_troz,0)</f>
        <v>0.96132676707197828</v>
      </c>
      <c r="BC960" s="577">
        <f t="shared" ref="BC960" si="4125">IF(BC959&gt;0,BC961/BC959*g_troz,0)</f>
        <v>0.96144091300708845</v>
      </c>
      <c r="BD960" s="577">
        <f t="shared" ref="BD960" si="4126">IF(BD959&gt;0,BD961/BD959*g_troz,0)</f>
        <v>0.9615765484150538</v>
      </c>
      <c r="BE960" s="577">
        <f t="shared" ref="BE960" si="4127">IF(BE959&gt;0,BE961/BE959*g_troz,0)</f>
        <v>0.96174037240743404</v>
      </c>
      <c r="BF960" s="577">
        <f t="shared" ref="BF960" si="4128">IF(BF959&gt;0,BF961/BF959*g_troz,0)</f>
        <v>0.96194219149644977</v>
      </c>
      <c r="BG960" s="577">
        <f t="shared" ref="BG960" si="4129">IF(BG959&gt;0,BG961/BG959*g_troz,0)</f>
        <v>0.96216539709275428</v>
      </c>
      <c r="BH960" s="577">
        <f t="shared" ref="BH960" si="4130">IF(BH959&gt;0,BH961/BH959*g_troz,0)</f>
        <v>0.96244656795592609</v>
      </c>
      <c r="BI960" s="577">
        <f t="shared" ref="BI960" si="4131">IF(BI959&gt;0,BI961/BI959*g_troz,0)</f>
        <v>0.96281165342877228</v>
      </c>
      <c r="BJ960" s="577">
        <f t="shared" ref="BJ960" si="4132">IF(BJ959&gt;0,BJ961/BJ959*g_troz,0)</f>
        <v>0.96330480858615031</v>
      </c>
      <c r="BK960" s="577">
        <f t="shared" ref="BK960" si="4133">IF(BK959&gt;0,BK961/BK959*g_troz,0)</f>
        <v>0.9637772611693165</v>
      </c>
      <c r="BL960" s="577">
        <f t="shared" ref="BL960" si="4134">IF(BL959&gt;0,BL961/BL959*g_troz,0)</f>
        <v>0.96440732913918248</v>
      </c>
      <c r="BM960" s="577">
        <f t="shared" ref="BM960" si="4135">IF(BM959&gt;0,BM961/BM959*g_troz,0)</f>
        <v>0.96528967628067341</v>
      </c>
      <c r="BN960" s="577">
        <f t="shared" ref="BN960" si="4136">IF(BN959&gt;0,BN961/BN959*g_troz,0)</f>
        <v>0.96661374850252346</v>
      </c>
      <c r="BO960" s="577">
        <f t="shared" ref="BO960" si="4137">IF(BO959&gt;0,BO961/BO959*g_troz,0)</f>
        <v>0.96906555024966423</v>
      </c>
      <c r="BP960" s="577">
        <f t="shared" ref="BP960" si="4138">IF(BP959&gt;0,BP961/BP959*g_troz,0)</f>
        <v>0.9744060635352253</v>
      </c>
      <c r="BQ960" s="577">
        <f t="shared" ref="BQ960" si="4139">IF(BQ959&gt;0,BQ961/BQ959*g_troz,0)</f>
        <v>0.99505975756401166</v>
      </c>
      <c r="BR960" s="577">
        <f t="shared" ref="BR960" si="4140">IF(BR959&gt;0,BR961/BR959*g_troz,0)</f>
        <v>0</v>
      </c>
      <c r="BS960" s="577">
        <f t="shared" ref="BS960" si="4141">IF(BS959&gt;0,BS961/BS959*g_troz,0)</f>
        <v>0</v>
      </c>
      <c r="BT960" s="577">
        <f t="shared" ref="BT960" si="4142">IF(BT959&gt;0,BT961/BT959*g_troz,0)</f>
        <v>0</v>
      </c>
      <c r="BU960" s="577">
        <f t="shared" ref="BU960" si="4143">IF(BU959&gt;0,BU961/BU959*g_troz,0)</f>
        <v>0</v>
      </c>
      <c r="BV960" s="577">
        <f t="shared" ref="BV960" si="4144">IF(BV959&gt;0,BV961/BV959*g_troz,0)</f>
        <v>0</v>
      </c>
      <c r="BW960" s="577">
        <f t="shared" ref="BW960" si="4145">IF(BW959&gt;0,BW961/BW959*g_troz,0)</f>
        <v>0</v>
      </c>
      <c r="BX960" s="577">
        <f t="shared" ref="BX960" si="4146">IF(BX959&gt;0,BX961/BX959*g_troz,0)</f>
        <v>0</v>
      </c>
      <c r="BY960" s="577">
        <f t="shared" ref="BY960" si="4147">IF(BY959&gt;0,BY961/BY959*g_troz,0)</f>
        <v>0</v>
      </c>
      <c r="BZ960" s="577">
        <f t="shared" ref="BZ960" si="4148">IF(BZ959&gt;0,BZ961/BZ959*g_troz,0)</f>
        <v>0</v>
      </c>
      <c r="CA960" s="577">
        <f t="shared" ref="CA960" si="4149">IF(CA959&gt;0,CA961/CA959*g_troz,0)</f>
        <v>0</v>
      </c>
      <c r="CB960" s="577">
        <f t="shared" ref="CB960" si="4150">IF(CB959&gt;0,CB961/CB959*g_troz,0)</f>
        <v>0</v>
      </c>
      <c r="CC960" s="577">
        <f t="shared" ref="CC960" si="4151">IF(CC959&gt;0,CC961/CC959*g_troz,0)</f>
        <v>0</v>
      </c>
      <c r="CD960" s="577">
        <f t="shared" ref="CD960" si="4152">IF(CD959&gt;0,CD961/CD959*g_troz,0)</f>
        <v>0</v>
      </c>
      <c r="CE960" s="577">
        <f t="shared" ref="CE960" si="4153">IF(CE959&gt;0,CE961/CE959*g_troz,0)</f>
        <v>0</v>
      </c>
      <c r="CF960" s="577">
        <f t="shared" ref="CF960" si="4154">IF(CF959&gt;0,CF961/CF959*g_troz,0)</f>
        <v>0</v>
      </c>
      <c r="CG960" s="577">
        <f t="shared" ref="CG960" si="4155">IF(CG959&gt;0,CG961/CG959*g_troz,0)</f>
        <v>0</v>
      </c>
      <c r="CH960" s="577">
        <f t="shared" ref="CH960" si="4156">IF(CH959&gt;0,CH961/CH959*g_troz,0)</f>
        <v>0</v>
      </c>
      <c r="CI960" s="577">
        <f t="shared" ref="CI960" si="4157">IF(CI959&gt;0,CI961/CI959*g_troz,0)</f>
        <v>0</v>
      </c>
      <c r="CJ960" s="577">
        <f t="shared" ref="CJ960" si="4158">IF(CJ959&gt;0,CJ961/CJ959*g_troz,0)</f>
        <v>0</v>
      </c>
      <c r="CK960" s="577">
        <f t="shared" ref="CK960" si="4159">IF(CK959&gt;0,CK961/CK959*g_troz,0)</f>
        <v>0</v>
      </c>
      <c r="CL960" s="577">
        <f t="shared" ref="CL960" si="4160">IF(CL959&gt;0,CL961/CL959*g_troz,0)</f>
        <v>0</v>
      </c>
      <c r="CM960" s="577">
        <f t="shared" ref="CM960" si="4161">IF(CM959&gt;0,CM961/CM959*g_troz,0)</f>
        <v>0</v>
      </c>
      <c r="CN960" s="577">
        <f t="shared" ref="CN960" si="4162">IF(CN959&gt;0,CN961/CN959*g_troz,0)</f>
        <v>0</v>
      </c>
      <c r="CO960" s="577">
        <f t="shared" ref="CO960" si="4163">IF(CO959&gt;0,CO961/CO959*g_troz,0)</f>
        <v>0</v>
      </c>
      <c r="CP960" s="577">
        <f t="shared" ref="CP960" si="4164">IF(CP959&gt;0,CP961/CP959*g_troz,0)</f>
        <v>0</v>
      </c>
      <c r="CQ960" s="577">
        <f t="shared" ref="CQ960" si="4165">IF(CQ959&gt;0,CQ961/CQ959*g_troz,0)</f>
        <v>0</v>
      </c>
      <c r="CR960" s="577">
        <f t="shared" ref="CR960" si="4166">IF(CR959&gt;0,CR961/CR959*g_troz,0)</f>
        <v>0</v>
      </c>
      <c r="CS960" s="577">
        <f t="shared" ref="CS960" si="4167">IF(CS959&gt;0,CS961/CS959*g_troz,0)</f>
        <v>0</v>
      </c>
      <c r="CT960" s="577">
        <f t="shared" ref="CT960" si="4168">IF(CT959&gt;0,CT961/CT959*g_troz,0)</f>
        <v>0</v>
      </c>
      <c r="CU960" s="577">
        <f t="shared" ref="CU960" si="4169">IF(CU959&gt;0,CU961/CU959*g_troz,0)</f>
        <v>0</v>
      </c>
      <c r="CV960" s="577">
        <f t="shared" ref="CV960" si="4170">IF(CV959&gt;0,CV961/CV959*g_troz,0)</f>
        <v>0</v>
      </c>
      <c r="CW960" s="577">
        <f t="shared" ref="CW960" si="4171">IF(CW959&gt;0,CW961/CW959*g_troz,0)</f>
        <v>0</v>
      </c>
      <c r="CX960" s="577">
        <f t="shared" ref="CX960" si="4172">IF(CX959&gt;0,CX961/CX959*g_troz,0)</f>
        <v>0</v>
      </c>
      <c r="CY960" s="577">
        <f t="shared" ref="CY960" si="4173">IF(CY959&gt;0,CY961/CY959*g_troz,0)</f>
        <v>0</v>
      </c>
      <c r="CZ960" s="577">
        <f t="shared" ref="CZ960" si="4174">IF(CZ959&gt;0,CZ961/CZ959*g_troz,0)</f>
        <v>0</v>
      </c>
      <c r="DA960" s="577">
        <f t="shared" ref="DA960" si="4175">IF(DA959&gt;0,DA961/DA959*g_troz,0)</f>
        <v>0</v>
      </c>
      <c r="DB960" s="577">
        <f t="shared" ref="DB960" si="4176">IF(DB959&gt;0,DB961/DB959*g_troz,0)</f>
        <v>0</v>
      </c>
      <c r="DC960" s="577">
        <f t="shared" ref="DC960" si="4177">IF(DC959&gt;0,DC961/DC959*g_troz,0)</f>
        <v>0</v>
      </c>
      <c r="DD960" s="577">
        <f t="shared" ref="DD960" si="4178">IF(DD959&gt;0,DD961/DD959*g_troz,0)</f>
        <v>0</v>
      </c>
      <c r="DE960" s="577">
        <f t="shared" ref="DE960" si="4179">IF(DE959&gt;0,DE961/DE959*g_troz,0)</f>
        <v>0</v>
      </c>
      <c r="DF960" s="577">
        <f t="shared" ref="DF960" si="4180">IF(DF959&gt;0,DF961/DF959*g_troz,0)</f>
        <v>0</v>
      </c>
      <c r="DG960" s="577">
        <f t="shared" ref="DG960" si="4181">IF(DG959&gt;0,DG961/DG959*g_troz,0)</f>
        <v>0</v>
      </c>
      <c r="DH960" s="577">
        <f t="shared" ref="DH960" si="4182">IF(DH959&gt;0,DH961/DH959*g_troz,0)</f>
        <v>0</v>
      </c>
      <c r="DI960" s="577">
        <f t="shared" ref="DI960" si="4183">IF(DI959&gt;0,DI961/DI959*g_troz,0)</f>
        <v>0</v>
      </c>
      <c r="DJ960" s="577">
        <f t="shared" ref="DJ960" si="4184">IF(DJ959&gt;0,DJ961/DJ959*g_troz,0)</f>
        <v>0</v>
      </c>
    </row>
    <row r="961" spans="1:114" x14ac:dyDescent="0.35">
      <c r="A961" s="5" t="s">
        <v>231</v>
      </c>
      <c r="B961" s="69" t="s">
        <v>228</v>
      </c>
      <c r="C961" s="187">
        <f t="shared" ref="C961:E961" si="4185">D961</f>
        <v>0</v>
      </c>
      <c r="D961" s="187">
        <f t="shared" si="4185"/>
        <v>0</v>
      </c>
      <c r="E961" s="187">
        <f t="shared" si="4185"/>
        <v>0</v>
      </c>
      <c r="F961" s="323"/>
      <c r="G961" s="187">
        <f t="shared" ref="G961:I961" si="4186">H961</f>
        <v>0</v>
      </c>
      <c r="H961" s="187">
        <f t="shared" si="4186"/>
        <v>0</v>
      </c>
      <c r="I961" s="187">
        <f t="shared" si="4186"/>
        <v>0</v>
      </c>
      <c r="J961" s="323"/>
      <c r="K961" s="187">
        <f t="shared" ref="K961:M961" si="4187">L961</f>
        <v>0</v>
      </c>
      <c r="L961" s="187">
        <f t="shared" si="4187"/>
        <v>0</v>
      </c>
      <c r="M961" s="187">
        <f t="shared" si="4187"/>
        <v>0</v>
      </c>
      <c r="N961" s="575"/>
      <c r="O961" s="575">
        <f t="shared" ref="O961:Q961" si="4188">P961</f>
        <v>3438</v>
      </c>
      <c r="P961" s="575">
        <f t="shared" si="4188"/>
        <v>3438</v>
      </c>
      <c r="Q961" s="575">
        <f t="shared" si="4188"/>
        <v>3438</v>
      </c>
      <c r="R961" s="576">
        <v>3438</v>
      </c>
      <c r="S961" s="575">
        <f t="shared" si="4089"/>
        <v>3438</v>
      </c>
      <c r="T961" s="575">
        <f t="shared" si="4089"/>
        <v>3438</v>
      </c>
      <c r="U961" s="575">
        <f t="shared" si="4089"/>
        <v>3438</v>
      </c>
      <c r="V961" s="576">
        <v>3438</v>
      </c>
      <c r="W961" s="575">
        <f t="shared" si="4090"/>
        <v>3438</v>
      </c>
      <c r="X961" s="575">
        <f t="shared" si="4090"/>
        <v>3438</v>
      </c>
      <c r="Y961" s="575">
        <f t="shared" si="4090"/>
        <v>3438</v>
      </c>
      <c r="Z961" s="576">
        <v>3438</v>
      </c>
      <c r="AA961" s="575">
        <f>Z961</f>
        <v>3438</v>
      </c>
      <c r="AB961" s="575">
        <f t="shared" ref="AB961:AP961" si="4189">AA961</f>
        <v>3438</v>
      </c>
      <c r="AC961" s="575">
        <f t="shared" si="4189"/>
        <v>3438</v>
      </c>
      <c r="AD961" s="575">
        <f t="shared" si="4189"/>
        <v>3438</v>
      </c>
      <c r="AE961" s="575">
        <f t="shared" si="4189"/>
        <v>3438</v>
      </c>
      <c r="AF961" s="575">
        <f t="shared" si="4189"/>
        <v>3438</v>
      </c>
      <c r="AG961" s="575">
        <f t="shared" si="4189"/>
        <v>3438</v>
      </c>
      <c r="AH961" s="575">
        <f t="shared" si="4189"/>
        <v>3438</v>
      </c>
      <c r="AI961" s="575">
        <f t="shared" si="4189"/>
        <v>3438</v>
      </c>
      <c r="AJ961" s="575">
        <f t="shared" si="4189"/>
        <v>3438</v>
      </c>
      <c r="AK961" s="575">
        <f t="shared" si="4189"/>
        <v>3438</v>
      </c>
      <c r="AL961" s="575">
        <f t="shared" si="4189"/>
        <v>3438</v>
      </c>
      <c r="AM961" s="575">
        <f t="shared" si="4189"/>
        <v>3438</v>
      </c>
      <c r="AN961" s="575">
        <f t="shared" si="4189"/>
        <v>3438</v>
      </c>
      <c r="AO961" s="575">
        <f t="shared" si="4189"/>
        <v>3438</v>
      </c>
      <c r="AP961" s="575">
        <f t="shared" si="4189"/>
        <v>3438</v>
      </c>
      <c r="AQ961" s="575">
        <f>AP961-(AQ$993/1000/AQ$992)</f>
        <v>3337.728260869565</v>
      </c>
      <c r="AR961" s="575">
        <f>AQ961-(AR$993/1000/AR$992)</f>
        <v>3237.45652173913</v>
      </c>
      <c r="AS961" s="575">
        <f t="shared" ref="AS961:DC961" si="4190">AR961-(AS$993/1000/AS$992)</f>
        <v>3137.1847826086951</v>
      </c>
      <c r="AT961" s="575">
        <f t="shared" si="4190"/>
        <v>3036.9130434782601</v>
      </c>
      <c r="AU961" s="575">
        <f t="shared" si="4190"/>
        <v>2901.0434782608686</v>
      </c>
      <c r="AV961" s="575">
        <f t="shared" si="4190"/>
        <v>2765.1739130434771</v>
      </c>
      <c r="AW961" s="575">
        <f t="shared" si="4190"/>
        <v>2629.3043478260856</v>
      </c>
      <c r="AX961" s="575">
        <f t="shared" si="4190"/>
        <v>2493.4347826086941</v>
      </c>
      <c r="AY961" s="575">
        <f t="shared" si="4190"/>
        <v>2341.5326086956507</v>
      </c>
      <c r="AZ961" s="575">
        <f t="shared" si="4190"/>
        <v>2189.6304347826072</v>
      </c>
      <c r="BA961" s="575">
        <f t="shared" si="4190"/>
        <v>2037.7282608695637</v>
      </c>
      <c r="BB961" s="575">
        <f t="shared" si="4190"/>
        <v>1885.8260869565202</v>
      </c>
      <c r="BC961" s="575">
        <f t="shared" si="4190"/>
        <v>1736.6413043478244</v>
      </c>
      <c r="BD961" s="575">
        <f t="shared" si="4190"/>
        <v>1587.4565217391287</v>
      </c>
      <c r="BE961" s="575">
        <f t="shared" si="4190"/>
        <v>1438.2717391304329</v>
      </c>
      <c r="BF961" s="575">
        <f t="shared" si="4190"/>
        <v>1289.0869565217372</v>
      </c>
      <c r="BG961" s="575">
        <f t="shared" si="4190"/>
        <v>1156.4782608695632</v>
      </c>
      <c r="BH961" s="575">
        <f t="shared" si="4190"/>
        <v>1023.8695652173893</v>
      </c>
      <c r="BI961" s="575">
        <f t="shared" si="4190"/>
        <v>891.26086956521544</v>
      </c>
      <c r="BJ961" s="575">
        <f t="shared" si="4190"/>
        <v>758.65217391304157</v>
      </c>
      <c r="BK961" s="575">
        <f t="shared" si="4190"/>
        <v>664.08695652173719</v>
      </c>
      <c r="BL961" s="575">
        <f t="shared" si="4190"/>
        <v>569.52173913043282</v>
      </c>
      <c r="BM961" s="575">
        <f t="shared" si="4190"/>
        <v>474.95652173912845</v>
      </c>
      <c r="BN961" s="575">
        <f t="shared" si="4190"/>
        <v>380.39130434782408</v>
      </c>
      <c r="BO961" s="575">
        <f t="shared" si="4190"/>
        <v>278.21739130434582</v>
      </c>
      <c r="BP961" s="575">
        <f t="shared" si="4190"/>
        <v>176.04347826086757</v>
      </c>
      <c r="BQ961" s="575">
        <f t="shared" si="4190"/>
        <v>73.869565217389322</v>
      </c>
      <c r="BR961" s="575">
        <f t="shared" si="4190"/>
        <v>-28.304347826088929</v>
      </c>
      <c r="BS961" s="575">
        <f t="shared" si="4190"/>
        <v>-133.19565217391499</v>
      </c>
      <c r="BT961" s="575">
        <f t="shared" si="4190"/>
        <v>-238.08695652174106</v>
      </c>
      <c r="BU961" s="575">
        <f t="shared" si="4190"/>
        <v>-342.97826086956712</v>
      </c>
      <c r="BV961" s="575">
        <f t="shared" si="4190"/>
        <v>-447.86956521739319</v>
      </c>
      <c r="BW961" s="575">
        <f t="shared" si="4190"/>
        <v>-564.98913043478444</v>
      </c>
      <c r="BX961" s="575">
        <f t="shared" si="4190"/>
        <v>-682.1086956521757</v>
      </c>
      <c r="BY961" s="575">
        <f t="shared" si="4190"/>
        <v>-799.22826086956695</v>
      </c>
      <c r="BZ961" s="575">
        <f t="shared" si="4190"/>
        <v>-916.34782608695821</v>
      </c>
      <c r="CA961" s="575">
        <f t="shared" si="4190"/>
        <v>-1022.3260869565235</v>
      </c>
      <c r="CB961" s="575">
        <f t="shared" si="4190"/>
        <v>-1128.3043478260886</v>
      </c>
      <c r="CC961" s="575">
        <f t="shared" si="4190"/>
        <v>-1234.2826086956538</v>
      </c>
      <c r="CD961" s="575">
        <f t="shared" si="4190"/>
        <v>-1340.2608695652191</v>
      </c>
      <c r="CE961" s="575">
        <f t="shared" si="4190"/>
        <v>-1425.5869565217408</v>
      </c>
      <c r="CF961" s="575">
        <f t="shared" si="4190"/>
        <v>-1510.9130434782626</v>
      </c>
      <c r="CG961" s="575">
        <f t="shared" si="4190"/>
        <v>-1596.2391304347843</v>
      </c>
      <c r="CH961" s="575">
        <f t="shared" si="4190"/>
        <v>-1681.5652173913061</v>
      </c>
      <c r="CI961" s="575">
        <f t="shared" si="4190"/>
        <v>-1748.1413043478278</v>
      </c>
      <c r="CJ961" s="575">
        <f t="shared" si="4190"/>
        <v>-1814.7173913043496</v>
      </c>
      <c r="CK961" s="575">
        <f t="shared" si="4190"/>
        <v>-1881.2934782608713</v>
      </c>
      <c r="CL961" s="575">
        <f t="shared" si="4190"/>
        <v>-1947.8695652173931</v>
      </c>
      <c r="CM961" s="575">
        <f t="shared" si="4190"/>
        <v>-2036.1847826086973</v>
      </c>
      <c r="CN961" s="575">
        <f t="shared" si="4190"/>
        <v>-2124.5000000000018</v>
      </c>
      <c r="CO961" s="575">
        <f t="shared" si="4190"/>
        <v>-2212.8152173913063</v>
      </c>
      <c r="CP961" s="575">
        <f t="shared" si="4190"/>
        <v>-2301.1304347826108</v>
      </c>
      <c r="CQ961" s="575">
        <f t="shared" si="4190"/>
        <v>-2425.5869565217413</v>
      </c>
      <c r="CR961" s="575">
        <f t="shared" si="4190"/>
        <v>-2550.0434782608718</v>
      </c>
      <c r="CS961" s="575">
        <f t="shared" si="4190"/>
        <v>-2674.5000000000023</v>
      </c>
      <c r="CT961" s="575">
        <f t="shared" si="4190"/>
        <v>-2798.9565217391328</v>
      </c>
      <c r="CU961" s="575">
        <f t="shared" si="4190"/>
        <v>-2904.1195652173938</v>
      </c>
      <c r="CV961" s="575">
        <f t="shared" si="4190"/>
        <v>-3009.2826086956547</v>
      </c>
      <c r="CW961" s="575">
        <f t="shared" si="4190"/>
        <v>-3114.4456521739157</v>
      </c>
      <c r="CX961" s="575">
        <f t="shared" si="4190"/>
        <v>-3219.6086956521767</v>
      </c>
      <c r="CY961" s="575">
        <f t="shared" si="4190"/>
        <v>-3268.2500000000027</v>
      </c>
      <c r="CZ961" s="575">
        <f t="shared" si="4190"/>
        <v>-3316.8913043478287</v>
      </c>
      <c r="DA961" s="575">
        <f t="shared" si="4190"/>
        <v>-3365.5326086956547</v>
      </c>
      <c r="DB961" s="575">
        <f t="shared" si="4190"/>
        <v>-3414.1739130434808</v>
      </c>
      <c r="DC961" s="575">
        <f t="shared" si="4190"/>
        <v>-3457.9239130434808</v>
      </c>
      <c r="DD961" s="575">
        <f t="shared" ref="DD961:DJ961" si="4191">DC961-(DD$993/1000/DD$992)</f>
        <v>-3501.6739130434808</v>
      </c>
      <c r="DE961" s="575">
        <f t="shared" si="4191"/>
        <v>-3545.4239130434808</v>
      </c>
      <c r="DF961" s="575">
        <f t="shared" si="4191"/>
        <v>-3589.1739130434808</v>
      </c>
      <c r="DG961" s="575">
        <f t="shared" si="4191"/>
        <v>-3628.5760869565243</v>
      </c>
      <c r="DH961" s="575">
        <f t="shared" si="4191"/>
        <v>-3667.9782608695677</v>
      </c>
      <c r="DI961" s="575">
        <f t="shared" si="4191"/>
        <v>-3707.3804347826112</v>
      </c>
      <c r="DJ961" s="575">
        <f t="shared" si="4191"/>
        <v>-3746.7826086956547</v>
      </c>
    </row>
    <row r="962" spans="1:114" x14ac:dyDescent="0.35">
      <c r="A962" s="5"/>
      <c r="B962" s="69"/>
      <c r="C962" s="69"/>
      <c r="D962" s="69"/>
      <c r="E962" s="69"/>
      <c r="F962" s="318"/>
      <c r="G962" s="69"/>
      <c r="H962" s="69"/>
      <c r="I962" s="69"/>
      <c r="J962" s="318"/>
      <c r="K962" s="69"/>
      <c r="L962" s="69"/>
      <c r="M962" s="69"/>
      <c r="N962" s="69"/>
      <c r="O962" s="69"/>
      <c r="P962" s="69"/>
      <c r="Q962" s="318"/>
      <c r="R962" s="318"/>
      <c r="S962" s="69"/>
      <c r="T962" s="69"/>
      <c r="U962" s="69"/>
      <c r="V962" s="318"/>
      <c r="W962" s="69"/>
      <c r="X962" s="69"/>
      <c r="Y962" s="69"/>
      <c r="Z962" s="318"/>
      <c r="AA962" s="110"/>
      <c r="AB962" s="110"/>
      <c r="AC962" s="110"/>
      <c r="AD962" s="110"/>
      <c r="AE962" s="110"/>
      <c r="AF962" s="110"/>
      <c r="AG962" s="110"/>
      <c r="AH962" s="110"/>
      <c r="AI962" s="110"/>
      <c r="AJ962" s="110"/>
      <c r="AK962" s="110"/>
      <c r="AL962" s="110"/>
      <c r="AM962" s="110"/>
      <c r="AN962" s="110"/>
      <c r="AO962" s="110"/>
      <c r="AP962" s="110"/>
      <c r="AQ962" s="110"/>
      <c r="AR962" s="110"/>
      <c r="AS962" s="110"/>
      <c r="AT962" s="110"/>
      <c r="AU962" s="110"/>
      <c r="AV962" s="110"/>
      <c r="AW962" s="110"/>
      <c r="AX962" s="110"/>
      <c r="AY962" s="110"/>
      <c r="AZ962" s="110"/>
      <c r="BA962" s="110"/>
      <c r="BB962" s="110"/>
      <c r="BC962" s="110"/>
      <c r="BD962" s="110"/>
      <c r="BE962" s="110"/>
      <c r="BF962" s="110"/>
      <c r="BG962" s="110"/>
      <c r="BH962" s="110"/>
      <c r="BI962" s="110"/>
      <c r="BJ962" s="110"/>
      <c r="BK962" s="110"/>
      <c r="BL962" s="110"/>
      <c r="BM962" s="110"/>
      <c r="BN962" s="110"/>
      <c r="BO962" s="110"/>
      <c r="BP962" s="110"/>
      <c r="BQ962" s="110"/>
      <c r="BR962" s="110"/>
      <c r="BS962" s="110"/>
      <c r="BT962" s="110"/>
      <c r="BU962" s="110"/>
      <c r="BV962" s="110"/>
      <c r="BW962" s="110"/>
      <c r="BX962" s="110"/>
      <c r="BY962" s="110"/>
      <c r="BZ962" s="110"/>
      <c r="CA962" s="110"/>
      <c r="CB962" s="110"/>
      <c r="CC962" s="110"/>
      <c r="CD962" s="110"/>
      <c r="CE962" s="110"/>
      <c r="CF962" s="110"/>
      <c r="CG962" s="110"/>
      <c r="CH962" s="110"/>
      <c r="CI962" s="110"/>
      <c r="CJ962" s="110"/>
      <c r="CK962" s="110"/>
      <c r="CL962" s="110"/>
      <c r="CM962" s="110"/>
      <c r="CN962" s="110"/>
      <c r="CO962" s="110"/>
      <c r="CP962" s="110"/>
      <c r="CQ962" s="110"/>
      <c r="CR962" s="110"/>
      <c r="CS962" s="110"/>
      <c r="CT962" s="110"/>
      <c r="CU962" s="110"/>
      <c r="CV962" s="110"/>
      <c r="CW962" s="110"/>
      <c r="CX962" s="110"/>
      <c r="CY962" s="110"/>
      <c r="CZ962" s="110"/>
      <c r="DA962" s="110"/>
      <c r="DB962" s="110"/>
      <c r="DC962" s="110"/>
      <c r="DD962" s="110"/>
      <c r="DE962" s="110"/>
      <c r="DF962" s="110"/>
      <c r="DG962" s="110"/>
      <c r="DH962" s="110"/>
      <c r="DI962" s="110"/>
      <c r="DJ962" s="110"/>
    </row>
    <row r="963" spans="1:114" x14ac:dyDescent="0.35">
      <c r="A963" s="5"/>
      <c r="B963" s="70" t="s">
        <v>248</v>
      </c>
      <c r="C963" s="69"/>
      <c r="D963" s="69"/>
      <c r="E963" s="69"/>
      <c r="F963" s="318"/>
      <c r="G963" s="69"/>
      <c r="H963" s="69"/>
      <c r="I963" s="69"/>
      <c r="J963" s="318"/>
      <c r="K963" s="69"/>
      <c r="L963" s="69"/>
      <c r="M963" s="69"/>
      <c r="N963" s="69"/>
      <c r="O963" s="69"/>
      <c r="P963" s="69"/>
      <c r="Q963" s="318"/>
      <c r="R963" s="318"/>
      <c r="S963" s="69"/>
      <c r="T963" s="69"/>
      <c r="U963" s="69"/>
      <c r="V963" s="318"/>
      <c r="W963" s="69"/>
      <c r="X963" s="69"/>
      <c r="Y963" s="69"/>
      <c r="Z963" s="318"/>
      <c r="AA963" s="110"/>
      <c r="AB963" s="110"/>
      <c r="AC963" s="110"/>
      <c r="AD963" s="110"/>
      <c r="AE963" s="110"/>
      <c r="AF963" s="110"/>
      <c r="AG963" s="110"/>
      <c r="AH963" s="110"/>
      <c r="AI963" s="110"/>
      <c r="AJ963" s="110"/>
      <c r="AK963" s="110"/>
      <c r="AL963" s="110"/>
      <c r="AM963" s="110"/>
      <c r="AN963" s="110"/>
      <c r="AO963" s="110"/>
      <c r="AP963" s="110"/>
      <c r="AQ963" s="110"/>
      <c r="AR963" s="110"/>
      <c r="AS963" s="110"/>
      <c r="AT963" s="110"/>
      <c r="AU963" s="110"/>
      <c r="AV963" s="110"/>
      <c r="AW963" s="110"/>
      <c r="AX963" s="110"/>
      <c r="AY963" s="110"/>
      <c r="AZ963" s="110"/>
      <c r="BA963" s="110"/>
      <c r="BB963" s="110"/>
      <c r="BC963" s="110"/>
      <c r="BD963" s="110"/>
      <c r="BE963" s="110"/>
      <c r="BF963" s="110"/>
      <c r="BG963" s="110"/>
      <c r="BH963" s="110"/>
      <c r="BI963" s="110"/>
      <c r="BJ963" s="110"/>
      <c r="BK963" s="110"/>
      <c r="BL963" s="110"/>
      <c r="BM963" s="110"/>
      <c r="BN963" s="110"/>
      <c r="BO963" s="110"/>
      <c r="BP963" s="110"/>
      <c r="BQ963" s="110"/>
      <c r="BR963" s="110"/>
      <c r="BS963" s="110"/>
      <c r="BT963" s="110"/>
      <c r="BU963" s="110"/>
      <c r="BV963" s="110"/>
      <c r="BW963" s="110"/>
      <c r="BX963" s="110"/>
      <c r="BY963" s="110"/>
      <c r="BZ963" s="110"/>
      <c r="CA963" s="110"/>
      <c r="CB963" s="110"/>
      <c r="CC963" s="110"/>
      <c r="CD963" s="110"/>
      <c r="CE963" s="110"/>
      <c r="CF963" s="110"/>
      <c r="CG963" s="110"/>
      <c r="CH963" s="110"/>
      <c r="CI963" s="110"/>
      <c r="CJ963" s="110"/>
      <c r="CK963" s="110"/>
      <c r="CL963" s="110"/>
      <c r="CM963" s="110"/>
      <c r="CN963" s="110"/>
      <c r="CO963" s="110"/>
      <c r="CP963" s="110"/>
      <c r="CQ963" s="110"/>
      <c r="CR963" s="110"/>
      <c r="CS963" s="110"/>
      <c r="CT963" s="110"/>
      <c r="CU963" s="110"/>
      <c r="CV963" s="110"/>
      <c r="CW963" s="110"/>
      <c r="CX963" s="110"/>
      <c r="CY963" s="110"/>
      <c r="CZ963" s="110"/>
      <c r="DA963" s="110"/>
      <c r="DB963" s="110"/>
      <c r="DC963" s="110"/>
      <c r="DD963" s="110"/>
      <c r="DE963" s="110"/>
      <c r="DF963" s="110"/>
      <c r="DG963" s="110"/>
      <c r="DH963" s="110"/>
      <c r="DI963" s="110"/>
      <c r="DJ963" s="110"/>
    </row>
    <row r="964" spans="1:114" x14ac:dyDescent="0.35">
      <c r="A964" s="5" t="s">
        <v>229</v>
      </c>
      <c r="B964" s="69" t="s">
        <v>249</v>
      </c>
      <c r="C964" s="575">
        <f t="shared" ref="C964:E964" si="4192">D964</f>
        <v>257705</v>
      </c>
      <c r="D964" s="575">
        <f t="shared" si="4192"/>
        <v>257705</v>
      </c>
      <c r="E964" s="575">
        <f t="shared" si="4192"/>
        <v>257705</v>
      </c>
      <c r="F964" s="575">
        <f>F959+F954</f>
        <v>257705</v>
      </c>
      <c r="G964" s="575">
        <f t="shared" ref="G964:I964" si="4193">H964</f>
        <v>267494</v>
      </c>
      <c r="H964" s="575">
        <f t="shared" si="4193"/>
        <v>267494</v>
      </c>
      <c r="I964" s="575">
        <f t="shared" si="4193"/>
        <v>267494</v>
      </c>
      <c r="J964" s="575">
        <f>J959+J954</f>
        <v>267494</v>
      </c>
      <c r="K964" s="575">
        <f t="shared" ref="K964:L964" si="4194">L964</f>
        <v>267494</v>
      </c>
      <c r="L964" s="575">
        <f t="shared" si="4194"/>
        <v>267494</v>
      </c>
      <c r="M964" s="575">
        <f>N964</f>
        <v>267494</v>
      </c>
      <c r="N964" s="575">
        <f>N959+N954</f>
        <v>267494</v>
      </c>
      <c r="O964" s="575">
        <f t="shared" ref="O964:Q964" si="4195">P964</f>
        <v>293363</v>
      </c>
      <c r="P964" s="575">
        <f t="shared" si="4195"/>
        <v>293363</v>
      </c>
      <c r="Q964" s="575">
        <f t="shared" si="4195"/>
        <v>293363</v>
      </c>
      <c r="R964" s="575">
        <f>R959+R954</f>
        <v>293363</v>
      </c>
      <c r="S964" s="575">
        <f t="shared" ref="S964:U966" si="4196">T964</f>
        <v>230121</v>
      </c>
      <c r="T964" s="575">
        <f t="shared" si="4196"/>
        <v>230121</v>
      </c>
      <c r="U964" s="575">
        <f>V964</f>
        <v>230121</v>
      </c>
      <c r="V964" s="575">
        <f>V959+V954</f>
        <v>230121</v>
      </c>
      <c r="W964" s="575">
        <f t="shared" ref="W964:Y966" si="4197">X964</f>
        <v>230121</v>
      </c>
      <c r="X964" s="575">
        <f t="shared" si="4197"/>
        <v>230121</v>
      </c>
      <c r="Y964" s="575">
        <f t="shared" si="4197"/>
        <v>230121</v>
      </c>
      <c r="Z964" s="575">
        <f>Z959+Z954</f>
        <v>230121</v>
      </c>
      <c r="AA964" s="575">
        <f>AA959+AA954</f>
        <v>230121</v>
      </c>
      <c r="AB964" s="575">
        <f t="shared" ref="AB964:AQ964" si="4198">AB959+AB954</f>
        <v>230121</v>
      </c>
      <c r="AC964" s="575">
        <f t="shared" si="4198"/>
        <v>230121</v>
      </c>
      <c r="AD964" s="575">
        <f t="shared" si="4198"/>
        <v>230121</v>
      </c>
      <c r="AE964" s="575">
        <f t="shared" si="4198"/>
        <v>230121</v>
      </c>
      <c r="AF964" s="575">
        <f t="shared" si="4198"/>
        <v>230121</v>
      </c>
      <c r="AG964" s="575">
        <f t="shared" si="4198"/>
        <v>230121</v>
      </c>
      <c r="AH964" s="575">
        <f t="shared" si="4198"/>
        <v>230121</v>
      </c>
      <c r="AI964" s="575">
        <f t="shared" si="4198"/>
        <v>230121</v>
      </c>
      <c r="AJ964" s="575">
        <f t="shared" si="4198"/>
        <v>230121</v>
      </c>
      <c r="AK964" s="575">
        <f t="shared" si="4198"/>
        <v>230121</v>
      </c>
      <c r="AL964" s="575">
        <f t="shared" si="4198"/>
        <v>230121</v>
      </c>
      <c r="AM964" s="575">
        <f t="shared" si="4198"/>
        <v>230121</v>
      </c>
      <c r="AN964" s="575">
        <f t="shared" si="4198"/>
        <v>230121</v>
      </c>
      <c r="AO964" s="575">
        <f t="shared" si="4198"/>
        <v>230121</v>
      </c>
      <c r="AP964" s="575">
        <f t="shared" si="4198"/>
        <v>230121</v>
      </c>
      <c r="AQ964" s="575">
        <f t="shared" si="4198"/>
        <v>223623.50060054348</v>
      </c>
      <c r="AR964" s="575">
        <f t="shared" ref="AR964:DC964" si="4199">AR959+AR954</f>
        <v>217126.00120108697</v>
      </c>
      <c r="AS964" s="575">
        <f t="shared" si="4199"/>
        <v>210628.50180163045</v>
      </c>
      <c r="AT964" s="575">
        <f t="shared" si="4199"/>
        <v>204131.00240217394</v>
      </c>
      <c r="AU964" s="575">
        <f t="shared" si="4199"/>
        <v>195326.80267391307</v>
      </c>
      <c r="AV964" s="575">
        <f t="shared" si="4199"/>
        <v>186522.60294565221</v>
      </c>
      <c r="AW964" s="575">
        <f t="shared" si="4199"/>
        <v>177718.40321739134</v>
      </c>
      <c r="AX964" s="575">
        <f t="shared" si="4199"/>
        <v>168914.20348913048</v>
      </c>
      <c r="AY964" s="575">
        <f t="shared" si="4199"/>
        <v>159071.10819293483</v>
      </c>
      <c r="AZ964" s="575">
        <f t="shared" si="4199"/>
        <v>149228.01289673918</v>
      </c>
      <c r="BA964" s="575">
        <f t="shared" si="4199"/>
        <v>139384.91760054353</v>
      </c>
      <c r="BB964" s="575">
        <f t="shared" si="4199"/>
        <v>129541.82230434788</v>
      </c>
      <c r="BC964" s="575">
        <f t="shared" si="4199"/>
        <v>119874.81100271744</v>
      </c>
      <c r="BD964" s="575">
        <f t="shared" si="4199"/>
        <v>110207.799701087</v>
      </c>
      <c r="BE964" s="575">
        <f t="shared" si="4199"/>
        <v>100540.78839945656</v>
      </c>
      <c r="BF964" s="575">
        <f t="shared" si="4199"/>
        <v>90873.777097826125</v>
      </c>
      <c r="BG964" s="575">
        <f t="shared" si="4199"/>
        <v>82280.878163043511</v>
      </c>
      <c r="BH964" s="575">
        <f t="shared" si="4199"/>
        <v>73687.979228260898</v>
      </c>
      <c r="BI964" s="575">
        <f t="shared" si="4199"/>
        <v>65095.080293478284</v>
      </c>
      <c r="BJ964" s="575">
        <f t="shared" si="4199"/>
        <v>56502.18135869567</v>
      </c>
      <c r="BK964" s="575">
        <f t="shared" si="4199"/>
        <v>50374.458347826105</v>
      </c>
      <c r="BL964" s="575">
        <f t="shared" si="4199"/>
        <v>44246.735336956539</v>
      </c>
      <c r="BM964" s="575">
        <f t="shared" si="4199"/>
        <v>38119.012326086973</v>
      </c>
      <c r="BN964" s="575">
        <f t="shared" si="4199"/>
        <v>31991.289315217407</v>
      </c>
      <c r="BO964" s="575">
        <f t="shared" si="4199"/>
        <v>25370.531119565232</v>
      </c>
      <c r="BP964" s="575">
        <f t="shared" si="4199"/>
        <v>18749.772923913057</v>
      </c>
      <c r="BQ964" s="575">
        <f t="shared" si="4199"/>
        <v>12129.014728260883</v>
      </c>
      <c r="BR964" s="575">
        <f t="shared" si="4199"/>
        <v>5508.2565326087097</v>
      </c>
      <c r="BS964" s="575">
        <f t="shared" si="4199"/>
        <v>-1288.5856576086821</v>
      </c>
      <c r="BT964" s="575">
        <f t="shared" si="4199"/>
        <v>-8085.427847826073</v>
      </c>
      <c r="BU964" s="575">
        <f t="shared" si="4199"/>
        <v>-14882.270038043464</v>
      </c>
      <c r="BV964" s="575">
        <f t="shared" si="4199"/>
        <v>-21679.112228260856</v>
      </c>
      <c r="BW964" s="575">
        <f t="shared" si="4199"/>
        <v>-29268.332394021723</v>
      </c>
      <c r="BX964" s="575">
        <f t="shared" si="4199"/>
        <v>-36857.552559782591</v>
      </c>
      <c r="BY964" s="575">
        <f t="shared" si="4199"/>
        <v>-44446.772725543458</v>
      </c>
      <c r="BZ964" s="575">
        <f t="shared" si="4199"/>
        <v>-52035.992891304326</v>
      </c>
      <c r="CA964" s="575">
        <f t="shared" si="4199"/>
        <v>-58903.268679347806</v>
      </c>
      <c r="CB964" s="575">
        <f t="shared" si="4199"/>
        <v>-65770.544467391286</v>
      </c>
      <c r="CC964" s="575">
        <f t="shared" si="4199"/>
        <v>-72637.820255434766</v>
      </c>
      <c r="CD964" s="575">
        <f t="shared" si="4199"/>
        <v>-79505.096043478246</v>
      </c>
      <c r="CE964" s="575">
        <f t="shared" si="4199"/>
        <v>-85034.13347282607</v>
      </c>
      <c r="CF964" s="575">
        <f t="shared" si="4199"/>
        <v>-90563.170902173893</v>
      </c>
      <c r="CG964" s="575">
        <f t="shared" si="4199"/>
        <v>-96092.208331521717</v>
      </c>
      <c r="CH964" s="575">
        <f t="shared" si="4199"/>
        <v>-101621.24576086954</v>
      </c>
      <c r="CI964" s="575">
        <f t="shared" si="4199"/>
        <v>-105935.30362771737</v>
      </c>
      <c r="CJ964" s="575">
        <f t="shared" si="4199"/>
        <v>-110249.36149456519</v>
      </c>
      <c r="CK964" s="575">
        <f t="shared" si="4199"/>
        <v>-114563.41936141302</v>
      </c>
      <c r="CL964" s="575">
        <f t="shared" si="4199"/>
        <v>-118877.47722826085</v>
      </c>
      <c r="CM964" s="575">
        <f t="shared" si="4199"/>
        <v>-124600.20705163042</v>
      </c>
      <c r="CN964" s="575">
        <f t="shared" si="4199"/>
        <v>-130322.93687499998</v>
      </c>
      <c r="CO964" s="575">
        <f t="shared" si="4199"/>
        <v>-136045.66669836955</v>
      </c>
      <c r="CP964" s="575">
        <f t="shared" si="4199"/>
        <v>-141768.39652173911</v>
      </c>
      <c r="CQ964" s="575">
        <f t="shared" si="4199"/>
        <v>-149833.04347282607</v>
      </c>
      <c r="CR964" s="575">
        <f t="shared" si="4199"/>
        <v>-157897.69042391304</v>
      </c>
      <c r="CS964" s="575">
        <f t="shared" si="4199"/>
        <v>-165962.337375</v>
      </c>
      <c r="CT964" s="575">
        <f t="shared" si="4199"/>
        <v>-174026.98432608697</v>
      </c>
      <c r="CU964" s="575">
        <f t="shared" si="4199"/>
        <v>-180841.43491576088</v>
      </c>
      <c r="CV964" s="575">
        <f t="shared" si="4199"/>
        <v>-187655.8855054348</v>
      </c>
      <c r="CW964" s="575">
        <f t="shared" si="4199"/>
        <v>-194470.33609510871</v>
      </c>
      <c r="CX964" s="575">
        <f t="shared" si="4199"/>
        <v>-201284.78668478262</v>
      </c>
      <c r="CY964" s="575">
        <f t="shared" si="4199"/>
        <v>-204436.6901875</v>
      </c>
      <c r="CZ964" s="575">
        <f t="shared" si="4199"/>
        <v>-207588.59369021739</v>
      </c>
      <c r="DA964" s="575">
        <f t="shared" si="4199"/>
        <v>-210740.49719293477</v>
      </c>
      <c r="DB964" s="575">
        <f t="shared" si="4199"/>
        <v>-213892.40069565215</v>
      </c>
      <c r="DC964" s="575">
        <f t="shared" si="4199"/>
        <v>-216727.35300815216</v>
      </c>
      <c r="DD964" s="575">
        <f t="shared" ref="DD964:DJ964" si="4200">DD959+DD954</f>
        <v>-219562.30532065217</v>
      </c>
      <c r="DE964" s="575">
        <f t="shared" si="4200"/>
        <v>-222397.25763315219</v>
      </c>
      <c r="DF964" s="575">
        <f t="shared" si="4200"/>
        <v>-225232.2099456522</v>
      </c>
      <c r="DG964" s="575">
        <f t="shared" si="4200"/>
        <v>-227785.42786684784</v>
      </c>
      <c r="DH964" s="575">
        <f t="shared" si="4200"/>
        <v>-230338.64578804348</v>
      </c>
      <c r="DI964" s="575">
        <f t="shared" si="4200"/>
        <v>-232891.86370923911</v>
      </c>
      <c r="DJ964" s="575">
        <f t="shared" si="4200"/>
        <v>-235445.08163043475</v>
      </c>
    </row>
    <row r="965" spans="1:114" x14ac:dyDescent="0.35">
      <c r="A965" s="5" t="s">
        <v>230</v>
      </c>
      <c r="B965" s="69" t="s">
        <v>227</v>
      </c>
      <c r="C965" s="577">
        <f t="shared" ref="C965:E965" si="4201">D965</f>
        <v>0.9</v>
      </c>
      <c r="D965" s="577">
        <f t="shared" si="4201"/>
        <v>0.9</v>
      </c>
      <c r="E965" s="577">
        <f t="shared" si="4201"/>
        <v>0.9</v>
      </c>
      <c r="F965" s="577">
        <f>AVERAGE(F955,F960)</f>
        <v>0.9</v>
      </c>
      <c r="G965" s="577">
        <f t="shared" ref="G965:I965" si="4202">H965</f>
        <v>0.9</v>
      </c>
      <c r="H965" s="577">
        <f t="shared" si="4202"/>
        <v>0.9</v>
      </c>
      <c r="I965" s="577">
        <f t="shared" si="4202"/>
        <v>0.9</v>
      </c>
      <c r="J965" s="577">
        <f>AVERAGE(J955,J960)</f>
        <v>0.9</v>
      </c>
      <c r="K965" s="577">
        <f t="shared" ref="K965:M965" si="4203">L965</f>
        <v>0.9</v>
      </c>
      <c r="L965" s="577">
        <f t="shared" si="4203"/>
        <v>0.9</v>
      </c>
      <c r="M965" s="577">
        <f t="shared" si="4203"/>
        <v>0.9</v>
      </c>
      <c r="N965" s="577">
        <f>AVERAGE(N955,N960)</f>
        <v>0.9</v>
      </c>
      <c r="O965" s="577">
        <f t="shared" ref="O965:Q965" si="4204">P965</f>
        <v>0.95</v>
      </c>
      <c r="P965" s="577">
        <f t="shared" si="4204"/>
        <v>0.95</v>
      </c>
      <c r="Q965" s="577">
        <f t="shared" si="4204"/>
        <v>0.95</v>
      </c>
      <c r="R965" s="577">
        <f>AVERAGE(R955,R960)</f>
        <v>0.95</v>
      </c>
      <c r="S965" s="577">
        <f t="shared" si="4196"/>
        <v>0.9</v>
      </c>
      <c r="T965" s="577">
        <f t="shared" si="4196"/>
        <v>0.9</v>
      </c>
      <c r="U965" s="577">
        <f t="shared" si="4196"/>
        <v>0.9</v>
      </c>
      <c r="V965" s="577">
        <f>AVERAGE(V955,V960)</f>
        <v>0.9</v>
      </c>
      <c r="W965" s="577">
        <f t="shared" si="4197"/>
        <v>0.9</v>
      </c>
      <c r="X965" s="577">
        <f t="shared" si="4197"/>
        <v>0.9</v>
      </c>
      <c r="Y965" s="577">
        <f t="shared" si="4197"/>
        <v>0.9</v>
      </c>
      <c r="Z965" s="577">
        <f>AVERAGE(Z955,Z960)</f>
        <v>0.9</v>
      </c>
      <c r="AA965" s="577">
        <f>AVERAGE(AA955,AA960)</f>
        <v>0.87525655454371631</v>
      </c>
      <c r="AB965" s="577">
        <f t="shared" ref="AB965:AQ965" si="4205">AVERAGE(AB955,AB960)</f>
        <v>0.87525655454371631</v>
      </c>
      <c r="AC965" s="577">
        <f t="shared" si="4205"/>
        <v>0.87525655454371631</v>
      </c>
      <c r="AD965" s="577">
        <f t="shared" si="4205"/>
        <v>0.87525655454371631</v>
      </c>
      <c r="AE965" s="577">
        <f t="shared" si="4205"/>
        <v>0.87525655454371631</v>
      </c>
      <c r="AF965" s="577">
        <f t="shared" si="4205"/>
        <v>0.87525655454371631</v>
      </c>
      <c r="AG965" s="577">
        <f t="shared" si="4205"/>
        <v>0.87525655454371631</v>
      </c>
      <c r="AH965" s="577">
        <f t="shared" si="4205"/>
        <v>0.87525655454371631</v>
      </c>
      <c r="AI965" s="577">
        <f t="shared" si="4205"/>
        <v>0.87525655454371631</v>
      </c>
      <c r="AJ965" s="577">
        <f t="shared" si="4205"/>
        <v>0.87525655454371631</v>
      </c>
      <c r="AK965" s="577">
        <f t="shared" si="4205"/>
        <v>0.87525655454371631</v>
      </c>
      <c r="AL965" s="577">
        <f t="shared" si="4205"/>
        <v>0.87525655454371631</v>
      </c>
      <c r="AM965" s="577">
        <f t="shared" si="4205"/>
        <v>0.87525655454371631</v>
      </c>
      <c r="AN965" s="577">
        <f t="shared" si="4205"/>
        <v>0.87525655454371631</v>
      </c>
      <c r="AO965" s="577">
        <f t="shared" si="4205"/>
        <v>0.87525655454371631</v>
      </c>
      <c r="AP965" s="577">
        <f t="shared" si="4205"/>
        <v>0.87525655454371631</v>
      </c>
      <c r="AQ965" s="577">
        <f t="shared" si="4205"/>
        <v>0.87287501374068543</v>
      </c>
      <c r="AR965" s="577">
        <f t="shared" ref="AR965:DC965" si="4206">AVERAGE(AR955,AR960)</f>
        <v>0.87035574879779853</v>
      </c>
      <c r="AS965" s="577">
        <f t="shared" si="4206"/>
        <v>0.86768645744800277</v>
      </c>
      <c r="AT965" s="577">
        <f t="shared" si="4206"/>
        <v>0.8648533272952299</v>
      </c>
      <c r="AU965" s="577">
        <f t="shared" si="4206"/>
        <v>0.86072490364995213</v>
      </c>
      <c r="AV965" s="577">
        <f t="shared" si="4206"/>
        <v>0.85622197572911729</v>
      </c>
      <c r="AW965" s="577">
        <f t="shared" si="4206"/>
        <v>0.85129116536683791</v>
      </c>
      <c r="AX965" s="577">
        <f t="shared" si="4206"/>
        <v>0.84586844488407031</v>
      </c>
      <c r="AY965" s="577">
        <f t="shared" si="4206"/>
        <v>0.83912751417201625</v>
      </c>
      <c r="AZ965" s="577">
        <f t="shared" si="4206"/>
        <v>0.83154036609942183</v>
      </c>
      <c r="BA965" s="577">
        <f t="shared" si="4206"/>
        <v>0.82293699612006754</v>
      </c>
      <c r="BB965" s="577">
        <f t="shared" si="4206"/>
        <v>0.81309859680369523</v>
      </c>
      <c r="BC965" s="577">
        <f t="shared" si="4206"/>
        <v>0.80195732319061475</v>
      </c>
      <c r="BD965" s="577">
        <f t="shared" si="4206"/>
        <v>0.78898758862668905</v>
      </c>
      <c r="BE965" s="577">
        <f t="shared" si="4206"/>
        <v>0.7736991009863825</v>
      </c>
      <c r="BF965" s="577">
        <f t="shared" si="4206"/>
        <v>0.75540910647532411</v>
      </c>
      <c r="BG965" s="577">
        <f t="shared" si="4206"/>
        <v>0.73584884768876224</v>
      </c>
      <c r="BH965" s="577">
        <f t="shared" si="4206"/>
        <v>0.71215401381451326</v>
      </c>
      <c r="BI965" s="577">
        <f t="shared" si="4206"/>
        <v>0.68285931363100927</v>
      </c>
      <c r="BJ965" s="577">
        <f t="shared" si="4206"/>
        <v>0.64571481042354673</v>
      </c>
      <c r="BK965" s="577">
        <f t="shared" si="4206"/>
        <v>0.61250605555388493</v>
      </c>
      <c r="BL965" s="577">
        <f t="shared" si="4206"/>
        <v>0.5714568445486734</v>
      </c>
      <c r="BM965" s="577">
        <f t="shared" si="4206"/>
        <v>0.51942403973529738</v>
      </c>
      <c r="BN965" s="577">
        <f t="shared" si="4206"/>
        <v>0.45133223062955319</v>
      </c>
      <c r="BO965" s="577">
        <f t="shared" si="4206"/>
        <v>0.34947107313595394</v>
      </c>
      <c r="BP965" s="577">
        <f t="shared" si="4206"/>
        <v>0.19707450002192567</v>
      </c>
      <c r="BQ965" s="577">
        <f t="shared" si="4206"/>
        <v>-5.2213264195305809E-2</v>
      </c>
      <c r="BR965" s="577">
        <f t="shared" si="4206"/>
        <v>-1.0734044085962622</v>
      </c>
      <c r="BS965" s="577">
        <f t="shared" si="4206"/>
        <v>-2.7702127601209803</v>
      </c>
      <c r="BT965" s="577">
        <f t="shared" si="4206"/>
        <v>0</v>
      </c>
      <c r="BU965" s="577">
        <f t="shared" si="4206"/>
        <v>0</v>
      </c>
      <c r="BV965" s="577">
        <f t="shared" si="4206"/>
        <v>0</v>
      </c>
      <c r="BW965" s="577">
        <f t="shared" si="4206"/>
        <v>0</v>
      </c>
      <c r="BX965" s="577">
        <f t="shared" si="4206"/>
        <v>0</v>
      </c>
      <c r="BY965" s="577">
        <f t="shared" si="4206"/>
        <v>0</v>
      </c>
      <c r="BZ965" s="577">
        <f t="shared" si="4206"/>
        <v>0</v>
      </c>
      <c r="CA965" s="577">
        <f t="shared" si="4206"/>
        <v>0</v>
      </c>
      <c r="CB965" s="577">
        <f t="shared" si="4206"/>
        <v>0</v>
      </c>
      <c r="CC965" s="577">
        <f t="shared" si="4206"/>
        <v>0</v>
      </c>
      <c r="CD965" s="577">
        <f t="shared" si="4206"/>
        <v>0</v>
      </c>
      <c r="CE965" s="577">
        <f t="shared" si="4206"/>
        <v>0</v>
      </c>
      <c r="CF965" s="577">
        <f t="shared" si="4206"/>
        <v>0</v>
      </c>
      <c r="CG965" s="577">
        <f t="shared" si="4206"/>
        <v>0</v>
      </c>
      <c r="CH965" s="577">
        <f t="shared" si="4206"/>
        <v>0</v>
      </c>
      <c r="CI965" s="577">
        <f t="shared" si="4206"/>
        <v>0</v>
      </c>
      <c r="CJ965" s="577">
        <f t="shared" si="4206"/>
        <v>0</v>
      </c>
      <c r="CK965" s="577">
        <f t="shared" si="4206"/>
        <v>0</v>
      </c>
      <c r="CL965" s="577">
        <f t="shared" si="4206"/>
        <v>0</v>
      </c>
      <c r="CM965" s="577">
        <f t="shared" si="4206"/>
        <v>0</v>
      </c>
      <c r="CN965" s="577">
        <f t="shared" si="4206"/>
        <v>0</v>
      </c>
      <c r="CO965" s="577">
        <f t="shared" si="4206"/>
        <v>0</v>
      </c>
      <c r="CP965" s="577">
        <f t="shared" si="4206"/>
        <v>0</v>
      </c>
      <c r="CQ965" s="577">
        <f t="shared" si="4206"/>
        <v>0</v>
      </c>
      <c r="CR965" s="577">
        <f t="shared" si="4206"/>
        <v>0</v>
      </c>
      <c r="CS965" s="577">
        <f t="shared" si="4206"/>
        <v>0</v>
      </c>
      <c r="CT965" s="577">
        <f t="shared" si="4206"/>
        <v>0</v>
      </c>
      <c r="CU965" s="577">
        <f t="shared" si="4206"/>
        <v>0</v>
      </c>
      <c r="CV965" s="577">
        <f t="shared" si="4206"/>
        <v>0</v>
      </c>
      <c r="CW965" s="577">
        <f t="shared" si="4206"/>
        <v>0</v>
      </c>
      <c r="CX965" s="577">
        <f t="shared" si="4206"/>
        <v>0</v>
      </c>
      <c r="CY965" s="577">
        <f t="shared" si="4206"/>
        <v>0</v>
      </c>
      <c r="CZ965" s="577">
        <f t="shared" si="4206"/>
        <v>0</v>
      </c>
      <c r="DA965" s="577">
        <f t="shared" si="4206"/>
        <v>0</v>
      </c>
      <c r="DB965" s="577">
        <f t="shared" si="4206"/>
        <v>0</v>
      </c>
      <c r="DC965" s="577">
        <f t="shared" si="4206"/>
        <v>0</v>
      </c>
      <c r="DD965" s="577">
        <f t="shared" ref="DD965:DJ965" si="4207">AVERAGE(DD955,DD960)</f>
        <v>0</v>
      </c>
      <c r="DE965" s="577">
        <f t="shared" si="4207"/>
        <v>0</v>
      </c>
      <c r="DF965" s="577">
        <f t="shared" si="4207"/>
        <v>0</v>
      </c>
      <c r="DG965" s="577">
        <f t="shared" si="4207"/>
        <v>0</v>
      </c>
      <c r="DH965" s="577">
        <f t="shared" si="4207"/>
        <v>0</v>
      </c>
      <c r="DI965" s="577">
        <f t="shared" si="4207"/>
        <v>0</v>
      </c>
      <c r="DJ965" s="577">
        <f t="shared" si="4207"/>
        <v>0</v>
      </c>
    </row>
    <row r="966" spans="1:114" x14ac:dyDescent="0.35">
      <c r="A966" s="5" t="s">
        <v>231</v>
      </c>
      <c r="B966" s="69" t="s">
        <v>228</v>
      </c>
      <c r="C966" s="575">
        <f t="shared" ref="C966:E966" si="4208">D966</f>
        <v>7137</v>
      </c>
      <c r="D966" s="575">
        <f t="shared" si="4208"/>
        <v>7137</v>
      </c>
      <c r="E966" s="575">
        <f t="shared" si="4208"/>
        <v>7137</v>
      </c>
      <c r="F966" s="575">
        <f>SUM(F956+F961)</f>
        <v>7137</v>
      </c>
      <c r="G966" s="575">
        <f t="shared" ref="G966:I966" si="4209">H966</f>
        <v>7727</v>
      </c>
      <c r="H966" s="575">
        <f t="shared" si="4209"/>
        <v>7727</v>
      </c>
      <c r="I966" s="575">
        <f t="shared" si="4209"/>
        <v>7727</v>
      </c>
      <c r="J966" s="575">
        <f>SUM(J956+J961)</f>
        <v>7727</v>
      </c>
      <c r="K966" s="575">
        <f t="shared" ref="K966:M966" si="4210">L966</f>
        <v>7727</v>
      </c>
      <c r="L966" s="575">
        <f t="shared" si="4210"/>
        <v>7727</v>
      </c>
      <c r="M966" s="575">
        <f t="shared" si="4210"/>
        <v>7727</v>
      </c>
      <c r="N966" s="575">
        <f>SUM(N956+N961)</f>
        <v>7727</v>
      </c>
      <c r="O966" s="575">
        <f t="shared" ref="O966:Q966" si="4211">P966</f>
        <v>8642</v>
      </c>
      <c r="P966" s="575">
        <f t="shared" si="4211"/>
        <v>8642</v>
      </c>
      <c r="Q966" s="575">
        <f t="shared" si="4211"/>
        <v>8642</v>
      </c>
      <c r="R966" s="575">
        <f>SUM(R956+R961)</f>
        <v>8642</v>
      </c>
      <c r="S966" s="575">
        <f t="shared" si="4196"/>
        <v>6455</v>
      </c>
      <c r="T966" s="575">
        <f t="shared" si="4196"/>
        <v>6455</v>
      </c>
      <c r="U966" s="575">
        <f t="shared" si="4196"/>
        <v>6455</v>
      </c>
      <c r="V966" s="575">
        <f>SUM(V956+V961)</f>
        <v>6455</v>
      </c>
      <c r="W966" s="575">
        <f t="shared" si="4197"/>
        <v>6455</v>
      </c>
      <c r="X966" s="575">
        <f t="shared" si="4197"/>
        <v>6455</v>
      </c>
      <c r="Y966" s="575">
        <f t="shared" si="4197"/>
        <v>6455</v>
      </c>
      <c r="Z966" s="575">
        <f>SUM(Z956+Z961)</f>
        <v>6455</v>
      </c>
      <c r="AA966" s="575">
        <f>SUM(AA956+AA961)</f>
        <v>6455</v>
      </c>
      <c r="AB966" s="575">
        <f t="shared" ref="AB966:AP966" si="4212">SUM(AB956+AB961)</f>
        <v>6455</v>
      </c>
      <c r="AC966" s="575">
        <f t="shared" si="4212"/>
        <v>6455</v>
      </c>
      <c r="AD966" s="575">
        <f t="shared" si="4212"/>
        <v>6455</v>
      </c>
      <c r="AE966" s="575">
        <f t="shared" si="4212"/>
        <v>6455</v>
      </c>
      <c r="AF966" s="575">
        <f t="shared" si="4212"/>
        <v>6455</v>
      </c>
      <c r="AG966" s="575">
        <f t="shared" si="4212"/>
        <v>6455</v>
      </c>
      <c r="AH966" s="575">
        <f t="shared" si="4212"/>
        <v>6455</v>
      </c>
      <c r="AI966" s="575">
        <f t="shared" si="4212"/>
        <v>6455</v>
      </c>
      <c r="AJ966" s="575">
        <f t="shared" si="4212"/>
        <v>6455</v>
      </c>
      <c r="AK966" s="575">
        <f t="shared" si="4212"/>
        <v>6455</v>
      </c>
      <c r="AL966" s="575">
        <f t="shared" si="4212"/>
        <v>6455</v>
      </c>
      <c r="AM966" s="575">
        <f t="shared" si="4212"/>
        <v>6455</v>
      </c>
      <c r="AN966" s="575">
        <f t="shared" si="4212"/>
        <v>6455</v>
      </c>
      <c r="AO966" s="575">
        <f t="shared" si="4212"/>
        <v>6455</v>
      </c>
      <c r="AP966" s="575">
        <f t="shared" si="4212"/>
        <v>6455</v>
      </c>
      <c r="AQ966" s="575">
        <f>SUM(AQ956+AQ961)</f>
        <v>6254.45652173913</v>
      </c>
      <c r="AR966" s="575">
        <f t="shared" ref="AR966:DB966" si="4213">SUM(AR956+AR961)</f>
        <v>6053.9130434782601</v>
      </c>
      <c r="AS966" s="575">
        <f t="shared" si="4213"/>
        <v>5853.3695652173901</v>
      </c>
      <c r="AT966" s="575">
        <f t="shared" si="4213"/>
        <v>5652.8260869565202</v>
      </c>
      <c r="AU966" s="575">
        <f t="shared" si="4213"/>
        <v>5381.0869565217372</v>
      </c>
      <c r="AV966" s="575">
        <f t="shared" si="4213"/>
        <v>5109.3478260869542</v>
      </c>
      <c r="AW966" s="575">
        <f t="shared" si="4213"/>
        <v>4837.6086956521713</v>
      </c>
      <c r="AX966" s="575">
        <f t="shared" si="4213"/>
        <v>4565.8695652173883</v>
      </c>
      <c r="AY966" s="575">
        <f t="shared" si="4213"/>
        <v>4262.0652173913013</v>
      </c>
      <c r="AZ966" s="575">
        <f t="shared" si="4213"/>
        <v>3958.2608695652143</v>
      </c>
      <c r="BA966" s="575">
        <f t="shared" si="4213"/>
        <v>3654.4565217391273</v>
      </c>
      <c r="BB966" s="575">
        <f t="shared" si="4213"/>
        <v>3350.6521739130403</v>
      </c>
      <c r="BC966" s="575">
        <f t="shared" si="4213"/>
        <v>3052.2826086956488</v>
      </c>
      <c r="BD966" s="575">
        <f t="shared" si="4213"/>
        <v>2753.9130434782574</v>
      </c>
      <c r="BE966" s="575">
        <f t="shared" si="4213"/>
        <v>2455.5434782608659</v>
      </c>
      <c r="BF966" s="575">
        <f t="shared" si="4213"/>
        <v>2157.1739130434744</v>
      </c>
      <c r="BG966" s="575">
        <f t="shared" si="4213"/>
        <v>1891.9565217391269</v>
      </c>
      <c r="BH966" s="575">
        <f t="shared" si="4213"/>
        <v>1626.7391304347789</v>
      </c>
      <c r="BI966" s="575">
        <f t="shared" si="4213"/>
        <v>1361.5217391304313</v>
      </c>
      <c r="BJ966" s="575">
        <f t="shared" si="4213"/>
        <v>1096.3043478260834</v>
      </c>
      <c r="BK966" s="575">
        <f t="shared" si="4213"/>
        <v>907.17391304347473</v>
      </c>
      <c r="BL966" s="575">
        <f t="shared" si="4213"/>
        <v>718.0434782608661</v>
      </c>
      <c r="BM966" s="575">
        <f t="shared" si="4213"/>
        <v>528.91304347825735</v>
      </c>
      <c r="BN966" s="575">
        <f t="shared" si="4213"/>
        <v>339.78260869564861</v>
      </c>
      <c r="BO966" s="575">
        <f t="shared" si="4213"/>
        <v>135.4347826086921</v>
      </c>
      <c r="BP966" s="575">
        <f t="shared" si="4213"/>
        <v>-68.913043478264399</v>
      </c>
      <c r="BQ966" s="575">
        <f t="shared" si="4213"/>
        <v>-273.2608695652209</v>
      </c>
      <c r="BR966" s="575">
        <f t="shared" si="4213"/>
        <v>-477.6086956521774</v>
      </c>
      <c r="BS966" s="575">
        <f t="shared" si="4213"/>
        <v>-687.39130434782965</v>
      </c>
      <c r="BT966" s="575">
        <f t="shared" si="4213"/>
        <v>-897.17391304348178</v>
      </c>
      <c r="BU966" s="575">
        <f t="shared" si="4213"/>
        <v>-1106.9565217391339</v>
      </c>
      <c r="BV966" s="575">
        <f t="shared" si="4213"/>
        <v>-1316.7391304347861</v>
      </c>
      <c r="BW966" s="575">
        <f t="shared" si="4213"/>
        <v>-1550.9782608695687</v>
      </c>
      <c r="BX966" s="575">
        <f t="shared" si="4213"/>
        <v>-1785.2173913043512</v>
      </c>
      <c r="BY966" s="575">
        <f t="shared" si="4213"/>
        <v>-2019.4565217391337</v>
      </c>
      <c r="BZ966" s="575">
        <f t="shared" si="4213"/>
        <v>-2253.6956521739162</v>
      </c>
      <c r="CA966" s="575">
        <f t="shared" si="4213"/>
        <v>-2465.6521739130467</v>
      </c>
      <c r="CB966" s="575">
        <f t="shared" si="4213"/>
        <v>-2677.6086956521772</v>
      </c>
      <c r="CC966" s="575">
        <f t="shared" si="4213"/>
        <v>-2889.5652173913077</v>
      </c>
      <c r="CD966" s="575">
        <f t="shared" si="4213"/>
        <v>-3101.5217391304382</v>
      </c>
      <c r="CE966" s="575">
        <f t="shared" si="4213"/>
        <v>-3272.1739130434817</v>
      </c>
      <c r="CF966" s="575">
        <f t="shared" si="4213"/>
        <v>-3442.8260869565252</v>
      </c>
      <c r="CG966" s="575">
        <f t="shared" si="4213"/>
        <v>-3613.4782608695687</v>
      </c>
      <c r="CH966" s="575">
        <f t="shared" si="4213"/>
        <v>-3784.1304347826117</v>
      </c>
      <c r="CI966" s="575">
        <f t="shared" si="4213"/>
        <v>-3917.2826086956552</v>
      </c>
      <c r="CJ966" s="575">
        <f t="shared" si="4213"/>
        <v>-4050.4347826086987</v>
      </c>
      <c r="CK966" s="575">
        <f t="shared" si="4213"/>
        <v>-4183.5869565217417</v>
      </c>
      <c r="CL966" s="575">
        <f t="shared" si="4213"/>
        <v>-4316.7391304347848</v>
      </c>
      <c r="CM966" s="575">
        <f t="shared" si="4213"/>
        <v>-4493.3695652173938</v>
      </c>
      <c r="CN966" s="575">
        <f t="shared" si="4213"/>
        <v>-4670.0000000000027</v>
      </c>
      <c r="CO966" s="575">
        <f t="shared" si="4213"/>
        <v>-4846.6304347826117</v>
      </c>
      <c r="CP966" s="575">
        <f t="shared" si="4213"/>
        <v>-5023.2608695652207</v>
      </c>
      <c r="CQ966" s="575">
        <f t="shared" si="4213"/>
        <v>-5272.1739130434817</v>
      </c>
      <c r="CR966" s="575">
        <f t="shared" si="4213"/>
        <v>-5521.0869565217426</v>
      </c>
      <c r="CS966" s="575">
        <f t="shared" si="4213"/>
        <v>-5770.0000000000036</v>
      </c>
      <c r="CT966" s="575">
        <f t="shared" si="4213"/>
        <v>-6018.9130434782646</v>
      </c>
      <c r="CU966" s="575">
        <f t="shared" si="4213"/>
        <v>-6229.2391304347866</v>
      </c>
      <c r="CV966" s="575">
        <f t="shared" si="4213"/>
        <v>-6439.5652173913086</v>
      </c>
      <c r="CW966" s="575">
        <f t="shared" si="4213"/>
        <v>-6649.8913043478306</v>
      </c>
      <c r="CX966" s="575">
        <f t="shared" si="4213"/>
        <v>-6860.2173913043525</v>
      </c>
      <c r="CY966" s="575">
        <f t="shared" si="4213"/>
        <v>-6957.5000000000045</v>
      </c>
      <c r="CZ966" s="575">
        <f t="shared" si="4213"/>
        <v>-7054.7826086956566</v>
      </c>
      <c r="DA966" s="575">
        <f t="shared" si="4213"/>
        <v>-7152.0652173913086</v>
      </c>
      <c r="DB966" s="575">
        <f t="shared" si="4213"/>
        <v>-7249.3478260869606</v>
      </c>
      <c r="DC966" s="575">
        <f t="shared" ref="DC966:DJ966" si="4214">SUM(DC956+DC961)</f>
        <v>-7336.8478260869606</v>
      </c>
      <c r="DD966" s="575">
        <f t="shared" si="4214"/>
        <v>-7424.3478260869606</v>
      </c>
      <c r="DE966" s="575">
        <f t="shared" si="4214"/>
        <v>-7511.8478260869606</v>
      </c>
      <c r="DF966" s="575">
        <f t="shared" si="4214"/>
        <v>-7599.3478260869606</v>
      </c>
      <c r="DG966" s="575">
        <f t="shared" si="4214"/>
        <v>-7678.1521739130476</v>
      </c>
      <c r="DH966" s="575">
        <f t="shared" si="4214"/>
        <v>-7756.9565217391346</v>
      </c>
      <c r="DI966" s="575">
        <f t="shared" si="4214"/>
        <v>-7835.7608695652216</v>
      </c>
      <c r="DJ966" s="575">
        <f t="shared" si="4214"/>
        <v>-7914.5652173913077</v>
      </c>
    </row>
    <row r="967" spans="1:114" x14ac:dyDescent="0.35">
      <c r="A967" s="5"/>
      <c r="B967" s="444"/>
      <c r="C967" s="444"/>
      <c r="D967" s="444"/>
      <c r="E967" s="444"/>
      <c r="F967" s="444"/>
      <c r="G967" s="444"/>
      <c r="H967" s="444"/>
      <c r="I967" s="444"/>
      <c r="J967" s="444"/>
      <c r="K967" s="444"/>
      <c r="L967" s="444"/>
      <c r="M967" s="444"/>
      <c r="N967" s="444"/>
      <c r="O967" s="444"/>
      <c r="P967" s="444"/>
      <c r="Q967" s="444"/>
      <c r="R967" s="444"/>
      <c r="S967" s="444"/>
      <c r="T967" s="444"/>
      <c r="U967" s="444"/>
      <c r="V967" s="444"/>
      <c r="W967" s="444"/>
      <c r="X967" s="444"/>
      <c r="Y967" s="444"/>
      <c r="Z967" s="444"/>
      <c r="AA967" s="375"/>
      <c r="AB967" s="375"/>
      <c r="AC967" s="375"/>
      <c r="AD967" s="375"/>
      <c r="AE967" s="375"/>
      <c r="AF967" s="375"/>
      <c r="AG967" s="375"/>
      <c r="AH967" s="375"/>
      <c r="AI967" s="375"/>
      <c r="AJ967" s="375"/>
      <c r="AK967" s="375"/>
      <c r="AL967" s="375"/>
      <c r="AM967" s="375"/>
      <c r="AN967" s="375"/>
      <c r="AO967" s="375"/>
      <c r="AP967" s="375"/>
      <c r="AQ967" s="375"/>
      <c r="AR967" s="375"/>
      <c r="AS967" s="375"/>
      <c r="AT967" s="375"/>
      <c r="AU967" s="375"/>
      <c r="AV967" s="375"/>
      <c r="AW967" s="375"/>
      <c r="AX967" s="375"/>
      <c r="AY967" s="375"/>
      <c r="AZ967" s="375"/>
      <c r="BA967" s="375"/>
      <c r="BB967" s="375"/>
      <c r="BC967" s="375"/>
      <c r="BD967" s="375"/>
      <c r="BE967" s="375"/>
      <c r="BF967" s="375"/>
      <c r="BG967" s="375"/>
      <c r="BH967" s="375"/>
      <c r="BI967" s="375"/>
      <c r="BJ967" s="375"/>
      <c r="BK967" s="375"/>
      <c r="BL967" s="375"/>
      <c r="BM967" s="375"/>
      <c r="BN967" s="375"/>
      <c r="BO967" s="375"/>
      <c r="BP967" s="375"/>
      <c r="BQ967" s="375"/>
      <c r="BR967" s="375"/>
      <c r="BS967" s="375"/>
      <c r="BT967" s="375"/>
      <c r="BU967" s="375"/>
      <c r="BV967" s="375"/>
      <c r="BW967" s="375"/>
      <c r="BX967" s="375"/>
      <c r="BY967" s="375"/>
      <c r="BZ967" s="375"/>
      <c r="CA967" s="375"/>
      <c r="CB967" s="375"/>
      <c r="CC967" s="375"/>
      <c r="CD967" s="375"/>
      <c r="CE967" s="375"/>
      <c r="CF967" s="375"/>
      <c r="CG967" s="375"/>
      <c r="CH967" s="375"/>
      <c r="CI967" s="375"/>
      <c r="CJ967" s="375"/>
      <c r="CK967" s="375"/>
      <c r="CL967" s="375"/>
      <c r="CM967" s="375"/>
      <c r="CN967" s="375"/>
      <c r="CO967" s="375"/>
      <c r="CP967" s="375"/>
      <c r="CQ967" s="375"/>
      <c r="CR967" s="375"/>
      <c r="CS967" s="375"/>
      <c r="CT967" s="375"/>
      <c r="CU967" s="375"/>
      <c r="CV967" s="375"/>
      <c r="CW967" s="375"/>
      <c r="CX967" s="375"/>
      <c r="CY967" s="375"/>
      <c r="CZ967" s="375"/>
      <c r="DA967" s="375"/>
      <c r="DB967" s="375"/>
      <c r="DC967" s="375"/>
      <c r="DD967" s="375"/>
      <c r="DE967" s="375"/>
      <c r="DF967" s="375"/>
      <c r="DG967" s="375"/>
      <c r="DH967" s="375"/>
      <c r="DI967" s="375"/>
      <c r="DJ967" s="375"/>
    </row>
    <row r="968" spans="1:114" x14ac:dyDescent="0.35">
      <c r="A968" s="5"/>
      <c r="B968" s="70" t="s">
        <v>170</v>
      </c>
      <c r="C968" s="69"/>
      <c r="D968" s="69"/>
      <c r="E968" s="69"/>
      <c r="F968" s="323"/>
      <c r="G968" s="69"/>
      <c r="H968" s="69"/>
      <c r="I968" s="69"/>
      <c r="J968" s="318"/>
      <c r="K968" s="69"/>
      <c r="L968" s="69"/>
      <c r="M968" s="69"/>
      <c r="N968" s="318"/>
      <c r="O968" s="69"/>
      <c r="P968" s="69"/>
      <c r="Q968" s="69"/>
      <c r="R968" s="318"/>
      <c r="S968" s="69"/>
      <c r="T968" s="69"/>
      <c r="U968" s="69"/>
      <c r="V968" s="318"/>
      <c r="W968" s="69"/>
      <c r="X968" s="69"/>
      <c r="Y968" s="69"/>
      <c r="Z968" s="318"/>
      <c r="AA968" s="110"/>
      <c r="AB968" s="110"/>
      <c r="AC968" s="110"/>
      <c r="AD968" s="110"/>
      <c r="AE968" s="110"/>
      <c r="AF968" s="110"/>
      <c r="AG968" s="110"/>
      <c r="AH968" s="110"/>
      <c r="AI968" s="110"/>
      <c r="AJ968" s="110"/>
      <c r="AK968" s="110"/>
      <c r="AL968" s="110"/>
      <c r="AM968" s="110"/>
      <c r="AN968" s="110"/>
      <c r="AO968" s="110"/>
      <c r="AP968" s="110"/>
      <c r="AQ968" s="171"/>
      <c r="AR968" s="171"/>
      <c r="AS968" s="171"/>
      <c r="AT968" s="171"/>
      <c r="AU968" s="171"/>
      <c r="AV968" s="171"/>
      <c r="AW968" s="171"/>
      <c r="AX968" s="171"/>
      <c r="AY968" s="171"/>
      <c r="AZ968" s="171"/>
      <c r="BA968" s="171"/>
      <c r="BB968" s="171"/>
      <c r="BC968" s="171"/>
      <c r="BD968" s="171"/>
      <c r="BE968" s="171"/>
      <c r="BF968" s="171"/>
      <c r="BG968" s="171"/>
      <c r="BH968" s="171"/>
      <c r="BI968" s="171"/>
      <c r="BJ968" s="171"/>
      <c r="BK968" s="171"/>
      <c r="BL968" s="171"/>
      <c r="BM968" s="171"/>
      <c r="BN968" s="171"/>
      <c r="BO968" s="171"/>
      <c r="BP968" s="171"/>
      <c r="BQ968" s="171"/>
      <c r="BR968" s="171"/>
      <c r="BS968" s="171"/>
      <c r="BT968" s="171"/>
      <c r="BU968" s="171"/>
      <c r="BV968" s="171"/>
      <c r="BW968" s="171"/>
      <c r="BX968" s="171"/>
      <c r="BY968" s="171"/>
      <c r="BZ968" s="171"/>
      <c r="CA968" s="171"/>
      <c r="CB968" s="171"/>
      <c r="CC968" s="171"/>
      <c r="CD968" s="171"/>
      <c r="CE968" s="171"/>
      <c r="CF968" s="171"/>
      <c r="CG968" s="171"/>
      <c r="CH968" s="171"/>
      <c r="CI968" s="171"/>
      <c r="CJ968" s="171"/>
      <c r="CK968" s="171"/>
      <c r="CL968" s="171"/>
      <c r="CM968" s="171"/>
      <c r="CN968" s="171"/>
      <c r="CO968" s="171"/>
      <c r="CP968" s="171"/>
      <c r="CQ968" s="171"/>
      <c r="CR968" s="171"/>
      <c r="CS968" s="171"/>
      <c r="CT968" s="171"/>
      <c r="CU968" s="171"/>
      <c r="CV968" s="171"/>
      <c r="CW968" s="171"/>
      <c r="CX968" s="171"/>
      <c r="CY968" s="171"/>
      <c r="CZ968" s="171"/>
      <c r="DA968" s="171"/>
      <c r="DB968" s="171"/>
      <c r="DC968" s="171"/>
      <c r="DD968" s="171"/>
      <c r="DE968" s="171"/>
      <c r="DF968" s="171"/>
      <c r="DG968" s="171"/>
      <c r="DH968" s="171"/>
      <c r="DI968" s="171"/>
      <c r="DJ968" s="171"/>
    </row>
    <row r="969" spans="1:114" x14ac:dyDescent="0.35">
      <c r="A969" s="5" t="s">
        <v>229</v>
      </c>
      <c r="B969" s="69" t="s">
        <v>232</v>
      </c>
      <c r="C969" s="187">
        <f t="shared" ref="C969:E969" si="4215">D969</f>
        <v>0</v>
      </c>
      <c r="D969" s="187">
        <f t="shared" si="4215"/>
        <v>0</v>
      </c>
      <c r="E969" s="187">
        <f t="shared" si="4215"/>
        <v>0</v>
      </c>
      <c r="F969" s="324"/>
      <c r="G969" s="187">
        <f t="shared" ref="G969:I969" si="4216">H969</f>
        <v>0</v>
      </c>
      <c r="H969" s="187">
        <f t="shared" si="4216"/>
        <v>0</v>
      </c>
      <c r="I969" s="187">
        <f t="shared" si="4216"/>
        <v>0</v>
      </c>
      <c r="J969" s="323"/>
      <c r="K969" s="187">
        <f t="shared" ref="K969:M969" si="4217">L969</f>
        <v>0</v>
      </c>
      <c r="L969" s="187">
        <f t="shared" si="4217"/>
        <v>0</v>
      </c>
      <c r="M969" s="187">
        <f t="shared" si="4217"/>
        <v>0</v>
      </c>
      <c r="N969" s="323"/>
      <c r="O969" s="575">
        <f t="shared" ref="O969:Q969" si="4218">P969</f>
        <v>126961</v>
      </c>
      <c r="P969" s="575">
        <f t="shared" si="4218"/>
        <v>126961</v>
      </c>
      <c r="Q969" s="575">
        <f t="shared" si="4218"/>
        <v>126961</v>
      </c>
      <c r="R969" s="576">
        <v>126961</v>
      </c>
      <c r="S969" s="575">
        <f t="shared" ref="S969:U971" si="4219">T969</f>
        <v>60701</v>
      </c>
      <c r="T969" s="575">
        <f t="shared" si="4219"/>
        <v>60701</v>
      </c>
      <c r="U969" s="575">
        <f t="shared" si="4219"/>
        <v>60701</v>
      </c>
      <c r="V969" s="576">
        <v>60701</v>
      </c>
      <c r="W969" s="575">
        <f t="shared" ref="W969:Y971" si="4220">X969</f>
        <v>60701</v>
      </c>
      <c r="X969" s="575">
        <f t="shared" si="4220"/>
        <v>60701</v>
      </c>
      <c r="Y969" s="575">
        <f t="shared" si="4220"/>
        <v>60701</v>
      </c>
      <c r="Z969" s="576">
        <v>60701</v>
      </c>
      <c r="AA969" s="575">
        <f>Z969-(AA$986/1000)</f>
        <v>60701</v>
      </c>
      <c r="AB969" s="575">
        <f t="shared" ref="AB969:AP969" si="4221">AA969-(AB$986/1000)</f>
        <v>60701</v>
      </c>
      <c r="AC969" s="575">
        <f t="shared" si="4221"/>
        <v>60701</v>
      </c>
      <c r="AD969" s="575">
        <f t="shared" si="4221"/>
        <v>60701</v>
      </c>
      <c r="AE969" s="575">
        <f t="shared" si="4221"/>
        <v>60701</v>
      </c>
      <c r="AF969" s="575">
        <f t="shared" si="4221"/>
        <v>60701</v>
      </c>
      <c r="AG969" s="575">
        <f t="shared" si="4221"/>
        <v>60701</v>
      </c>
      <c r="AH969" s="575">
        <f t="shared" si="4221"/>
        <v>60701</v>
      </c>
      <c r="AI969" s="575">
        <f t="shared" si="4221"/>
        <v>60701</v>
      </c>
      <c r="AJ969" s="575">
        <f t="shared" si="4221"/>
        <v>60701</v>
      </c>
      <c r="AK969" s="575">
        <f t="shared" si="4221"/>
        <v>60701</v>
      </c>
      <c r="AL969" s="575">
        <f t="shared" si="4221"/>
        <v>60701</v>
      </c>
      <c r="AM969" s="575">
        <f t="shared" si="4221"/>
        <v>60701</v>
      </c>
      <c r="AN969" s="575">
        <f t="shared" si="4221"/>
        <v>60701</v>
      </c>
      <c r="AO969" s="575">
        <f t="shared" si="4221"/>
        <v>60701</v>
      </c>
      <c r="AP969" s="575">
        <f t="shared" si="4221"/>
        <v>60701</v>
      </c>
      <c r="AQ969" s="575">
        <f>AP969-(AQ$986/1000)</f>
        <v>57452.250300271742</v>
      </c>
      <c r="AR969" s="575">
        <f t="shared" ref="AR969:DC969" si="4222">AQ969-(AR$986/1000)</f>
        <v>54203.500600543484</v>
      </c>
      <c r="AS969" s="575">
        <f t="shared" si="4222"/>
        <v>50954.750900815226</v>
      </c>
      <c r="AT969" s="575">
        <f t="shared" si="4222"/>
        <v>47706.001201086969</v>
      </c>
      <c r="AU969" s="575">
        <f t="shared" si="4222"/>
        <v>43303.901336956536</v>
      </c>
      <c r="AV969" s="575">
        <f t="shared" si="4222"/>
        <v>38901.801472826104</v>
      </c>
      <c r="AW969" s="575">
        <f t="shared" si="4222"/>
        <v>34499.701608695672</v>
      </c>
      <c r="AX969" s="575">
        <f t="shared" si="4222"/>
        <v>30097.601744565236</v>
      </c>
      <c r="AY969" s="575">
        <f t="shared" si="4222"/>
        <v>25176.054096467411</v>
      </c>
      <c r="AZ969" s="575">
        <f t="shared" si="4222"/>
        <v>20254.506448369586</v>
      </c>
      <c r="BA969" s="575">
        <f t="shared" si="4222"/>
        <v>15332.958800271761</v>
      </c>
      <c r="BB969" s="575">
        <f t="shared" si="4222"/>
        <v>10411.411152173936</v>
      </c>
      <c r="BC969" s="575">
        <f t="shared" si="4222"/>
        <v>5577.9055013587185</v>
      </c>
      <c r="BD969" s="575">
        <f t="shared" si="4222"/>
        <v>744.39985054350109</v>
      </c>
      <c r="BE969" s="575">
        <f t="shared" si="4222"/>
        <v>-4089.1058002717164</v>
      </c>
      <c r="BF969" s="575">
        <f t="shared" si="4222"/>
        <v>-8922.6114510869338</v>
      </c>
      <c r="BG969" s="575">
        <f t="shared" si="4222"/>
        <v>-13219.060918478239</v>
      </c>
      <c r="BH969" s="575">
        <f t="shared" si="4222"/>
        <v>-17515.510385869544</v>
      </c>
      <c r="BI969" s="575">
        <f t="shared" si="4222"/>
        <v>-21811.959853260851</v>
      </c>
      <c r="BJ969" s="575">
        <f t="shared" si="4222"/>
        <v>-26108.409320652157</v>
      </c>
      <c r="BK969" s="575">
        <f t="shared" si="4222"/>
        <v>-29172.27082608694</v>
      </c>
      <c r="BL969" s="575">
        <f t="shared" si="4222"/>
        <v>-32236.132331521723</v>
      </c>
      <c r="BM969" s="575">
        <f t="shared" si="4222"/>
        <v>-35299.993836956506</v>
      </c>
      <c r="BN969" s="575">
        <f t="shared" si="4222"/>
        <v>-38363.855342391289</v>
      </c>
      <c r="BO969" s="575">
        <f t="shared" si="4222"/>
        <v>-41674.234440217377</v>
      </c>
      <c r="BP969" s="575">
        <f t="shared" si="4222"/>
        <v>-44984.613538043464</v>
      </c>
      <c r="BQ969" s="575">
        <f t="shared" si="4222"/>
        <v>-48294.992635869552</v>
      </c>
      <c r="BR969" s="575">
        <f t="shared" si="4222"/>
        <v>-51605.37173369564</v>
      </c>
      <c r="BS969" s="575">
        <f t="shared" si="4222"/>
        <v>-55003.792828804333</v>
      </c>
      <c r="BT969" s="575">
        <f t="shared" si="4222"/>
        <v>-58402.213923913027</v>
      </c>
      <c r="BU969" s="575">
        <f t="shared" si="4222"/>
        <v>-61800.63501902172</v>
      </c>
      <c r="BV969" s="575">
        <f t="shared" si="4222"/>
        <v>-65199.056114130413</v>
      </c>
      <c r="BW969" s="575">
        <f t="shared" si="4222"/>
        <v>-68993.666197010854</v>
      </c>
      <c r="BX969" s="575">
        <f t="shared" si="4222"/>
        <v>-72788.276279891288</v>
      </c>
      <c r="BY969" s="575">
        <f t="shared" si="4222"/>
        <v>-76582.886362771722</v>
      </c>
      <c r="BZ969" s="575">
        <f t="shared" si="4222"/>
        <v>-80377.496445652156</v>
      </c>
      <c r="CA969" s="575">
        <f t="shared" si="4222"/>
        <v>-83811.134339673896</v>
      </c>
      <c r="CB969" s="575">
        <f t="shared" si="4222"/>
        <v>-87244.772233695636</v>
      </c>
      <c r="CC969" s="575">
        <f t="shared" si="4222"/>
        <v>-90678.410127717376</v>
      </c>
      <c r="CD969" s="575">
        <f t="shared" si="4222"/>
        <v>-94112.048021739116</v>
      </c>
      <c r="CE969" s="575">
        <f t="shared" si="4222"/>
        <v>-96876.566736413035</v>
      </c>
      <c r="CF969" s="575">
        <f t="shared" si="4222"/>
        <v>-99641.085451086954</v>
      </c>
      <c r="CG969" s="575">
        <f t="shared" si="4222"/>
        <v>-102405.60416576087</v>
      </c>
      <c r="CH969" s="575">
        <f t="shared" si="4222"/>
        <v>-105170.12288043479</v>
      </c>
      <c r="CI969" s="575">
        <f t="shared" si="4222"/>
        <v>-107327.15181385871</v>
      </c>
      <c r="CJ969" s="575">
        <f t="shared" si="4222"/>
        <v>-109484.18074728263</v>
      </c>
      <c r="CK969" s="575">
        <f t="shared" si="4222"/>
        <v>-111641.20968070655</v>
      </c>
      <c r="CL969" s="575">
        <f t="shared" si="4222"/>
        <v>-113798.23861413047</v>
      </c>
      <c r="CM969" s="575">
        <f t="shared" si="4222"/>
        <v>-116659.60352581526</v>
      </c>
      <c r="CN969" s="575">
        <f t="shared" si="4222"/>
        <v>-119520.96843750004</v>
      </c>
      <c r="CO969" s="575">
        <f t="shared" si="4222"/>
        <v>-122382.33334918482</v>
      </c>
      <c r="CP969" s="575">
        <f t="shared" si="4222"/>
        <v>-125243.6982608696</v>
      </c>
      <c r="CQ969" s="575">
        <f t="shared" si="4222"/>
        <v>-129276.02173641308</v>
      </c>
      <c r="CR969" s="575">
        <f t="shared" si="4222"/>
        <v>-133308.34521195656</v>
      </c>
      <c r="CS969" s="575">
        <f t="shared" si="4222"/>
        <v>-137340.66868750003</v>
      </c>
      <c r="CT969" s="575">
        <f t="shared" si="4222"/>
        <v>-141372.9921630435</v>
      </c>
      <c r="CU969" s="575">
        <f t="shared" si="4222"/>
        <v>-144780.21745788044</v>
      </c>
      <c r="CV969" s="575">
        <f t="shared" si="4222"/>
        <v>-148187.44275271738</v>
      </c>
      <c r="CW969" s="575">
        <f t="shared" si="4222"/>
        <v>-151594.66804755433</v>
      </c>
      <c r="CX969" s="575">
        <f t="shared" si="4222"/>
        <v>-155001.89334239127</v>
      </c>
      <c r="CY969" s="575">
        <f t="shared" si="4222"/>
        <v>-156577.84509374996</v>
      </c>
      <c r="CZ969" s="575">
        <f t="shared" si="4222"/>
        <v>-158153.79684510865</v>
      </c>
      <c r="DA969" s="575">
        <f t="shared" si="4222"/>
        <v>-159729.74859646734</v>
      </c>
      <c r="DB969" s="575">
        <f t="shared" si="4222"/>
        <v>-161305.70034782603</v>
      </c>
      <c r="DC969" s="575">
        <f t="shared" si="4222"/>
        <v>-162723.17650407602</v>
      </c>
      <c r="DD969" s="575">
        <f t="shared" ref="DD969:DJ969" si="4223">DC969-(DD$986/1000)</f>
        <v>-164140.65266032601</v>
      </c>
      <c r="DE969" s="575">
        <f t="shared" si="4223"/>
        <v>-165558.12881657601</v>
      </c>
      <c r="DF969" s="575">
        <f t="shared" si="4223"/>
        <v>-166975.604972826</v>
      </c>
      <c r="DG969" s="575">
        <f t="shared" si="4223"/>
        <v>-168252.21393342383</v>
      </c>
      <c r="DH969" s="575">
        <f t="shared" si="4223"/>
        <v>-169528.82289402166</v>
      </c>
      <c r="DI969" s="575">
        <f t="shared" si="4223"/>
        <v>-170805.4318546195</v>
      </c>
      <c r="DJ969" s="575">
        <f t="shared" si="4223"/>
        <v>-172082.04081521733</v>
      </c>
    </row>
    <row r="970" spans="1:114" x14ac:dyDescent="0.35">
      <c r="A970" s="5" t="s">
        <v>230</v>
      </c>
      <c r="B970" s="69" t="s">
        <v>233</v>
      </c>
      <c r="C970" s="295">
        <f t="shared" ref="C970:E970" si="4224">D970</f>
        <v>0</v>
      </c>
      <c r="D970" s="295">
        <f t="shared" si="4224"/>
        <v>0</v>
      </c>
      <c r="E970" s="295">
        <f t="shared" si="4224"/>
        <v>0</v>
      </c>
      <c r="F970" s="323"/>
      <c r="G970" s="295">
        <f t="shared" ref="G970:I970" si="4225">H970</f>
        <v>0</v>
      </c>
      <c r="H970" s="295">
        <f t="shared" si="4225"/>
        <v>0</v>
      </c>
      <c r="I970" s="295">
        <f t="shared" si="4225"/>
        <v>0</v>
      </c>
      <c r="J970" s="324"/>
      <c r="K970" s="295">
        <f t="shared" ref="K970:M970" si="4226">L970</f>
        <v>0</v>
      </c>
      <c r="L970" s="295">
        <f t="shared" si="4226"/>
        <v>0</v>
      </c>
      <c r="M970" s="295">
        <f t="shared" si="4226"/>
        <v>0</v>
      </c>
      <c r="N970" s="324"/>
      <c r="O970" s="577">
        <f t="shared" ref="O970:Q970" si="4227">P970</f>
        <v>0.9</v>
      </c>
      <c r="P970" s="577">
        <f t="shared" si="4227"/>
        <v>0.9</v>
      </c>
      <c r="Q970" s="577">
        <f t="shared" si="4227"/>
        <v>0.9</v>
      </c>
      <c r="R970" s="578">
        <v>0.9</v>
      </c>
      <c r="S970" s="577">
        <f t="shared" si="4219"/>
        <v>0.9</v>
      </c>
      <c r="T970" s="577">
        <f t="shared" si="4219"/>
        <v>0.9</v>
      </c>
      <c r="U970" s="577">
        <f t="shared" si="4219"/>
        <v>0.9</v>
      </c>
      <c r="V970" s="578">
        <v>0.9</v>
      </c>
      <c r="W970" s="577">
        <f t="shared" si="4220"/>
        <v>0.9</v>
      </c>
      <c r="X970" s="577">
        <f t="shared" si="4220"/>
        <v>0.9</v>
      </c>
      <c r="Y970" s="577">
        <f t="shared" si="4220"/>
        <v>0.9</v>
      </c>
      <c r="Z970" s="578">
        <v>0.9</v>
      </c>
      <c r="AA970" s="577">
        <f t="shared" ref="AA970" si="4228">IF(AA969&gt;0,AA971/AA969*g_troz,0)</f>
        <v>0.8772368211660434</v>
      </c>
      <c r="AB970" s="577">
        <f t="shared" ref="AB970" si="4229">IF(AB969&gt;0,AB971/AB969*g_troz,0)</f>
        <v>0.8772368211660434</v>
      </c>
      <c r="AC970" s="577">
        <f t="shared" ref="AC970" si="4230">IF(AC969&gt;0,AC971/AC969*g_troz,0)</f>
        <v>0.8772368211660434</v>
      </c>
      <c r="AD970" s="577">
        <f t="shared" ref="AD970" si="4231">IF(AD969&gt;0,AD971/AD969*g_troz,0)</f>
        <v>0.8772368211660434</v>
      </c>
      <c r="AE970" s="577">
        <f t="shared" ref="AE970" si="4232">IF(AE969&gt;0,AE971/AE969*g_troz,0)</f>
        <v>0.8772368211660434</v>
      </c>
      <c r="AF970" s="577">
        <f t="shared" ref="AF970" si="4233">IF(AF969&gt;0,AF971/AF969*g_troz,0)</f>
        <v>0.8772368211660434</v>
      </c>
      <c r="AG970" s="577">
        <f t="shared" ref="AG970" si="4234">IF(AG969&gt;0,AG971/AG969*g_troz,0)</f>
        <v>0.8772368211660434</v>
      </c>
      <c r="AH970" s="577">
        <f t="shared" ref="AH970" si="4235">IF(AH969&gt;0,AH971/AH969*g_troz,0)</f>
        <v>0.8772368211660434</v>
      </c>
      <c r="AI970" s="577">
        <f t="shared" ref="AI970" si="4236">IF(AI969&gt;0,AI971/AI969*g_troz,0)</f>
        <v>0.8772368211660434</v>
      </c>
      <c r="AJ970" s="577">
        <f t="shared" ref="AJ970" si="4237">IF(AJ969&gt;0,AJ971/AJ969*g_troz,0)</f>
        <v>0.8772368211660434</v>
      </c>
      <c r="AK970" s="577">
        <f t="shared" ref="AK970" si="4238">IF(AK969&gt;0,AK971/AK969*g_troz,0)</f>
        <v>0.8772368211660434</v>
      </c>
      <c r="AL970" s="577">
        <f t="shared" ref="AL970" si="4239">IF(AL969&gt;0,AL971/AL969*g_troz,0)</f>
        <v>0.8772368211660434</v>
      </c>
      <c r="AM970" s="577">
        <f t="shared" ref="AM970" si="4240">IF(AM969&gt;0,AM971/AM969*g_troz,0)</f>
        <v>0.8772368211660434</v>
      </c>
      <c r="AN970" s="577">
        <f t="shared" ref="AN970" si="4241">IF(AN969&gt;0,AN971/AN969*g_troz,0)</f>
        <v>0.8772368211660434</v>
      </c>
      <c r="AO970" s="577">
        <f t="shared" ref="AO970" si="4242">IF(AO969&gt;0,AO971/AO969*g_troz,0)</f>
        <v>0.8772368211660434</v>
      </c>
      <c r="AP970" s="577">
        <f t="shared" ref="AP970:AQ970" si="4243">IF(AP969&gt;0,AP971/AP969*g_troz,0)</f>
        <v>0.8772368211660434</v>
      </c>
      <c r="AQ970" s="577">
        <f t="shared" si="4243"/>
        <v>0.87255681557914122</v>
      </c>
      <c r="AR970" s="577">
        <f t="shared" ref="AR970" si="4244">IF(AR969&gt;0,AR971/AR969*g_troz,0)</f>
        <v>0.8673158068623037</v>
      </c>
      <c r="AS970" s="577">
        <f t="shared" ref="AS970" si="4245">IF(AS969&gt;0,AS971/AS969*g_troz,0)</f>
        <v>0.86140649047271411</v>
      </c>
      <c r="AT970" s="577">
        <f t="shared" ref="AT970" si="4246">IF(AT969&gt;0,AT971/AT969*g_troz,0)</f>
        <v>0.85469233237084774</v>
      </c>
      <c r="AU970" s="577">
        <f t="shared" ref="AU970" si="4247">IF(AU969&gt;0,AU971/AU969*g_troz,0)</f>
        <v>0.8439871798314722</v>
      </c>
      <c r="AV970" s="577">
        <f t="shared" ref="AV970" si="4248">IF(AV969&gt;0,AV971/AV969*g_troz,0)</f>
        <v>0.83085925257447868</v>
      </c>
      <c r="AW970" s="577">
        <f t="shared" ref="AW970" si="4249">IF(AW969&gt;0,AW971/AW969*g_troz,0)</f>
        <v>0.81438112551287234</v>
      </c>
      <c r="AX970" s="577">
        <f t="shared" ref="AX970" si="4250">IF(AX969&gt;0,AX971/AX969*g_troz,0)</f>
        <v>0.79308278975060975</v>
      </c>
      <c r="AY970" s="577">
        <f t="shared" ref="AY970" si="4251">IF(AY969&gt;0,AY971/AY969*g_troz,0)</f>
        <v>0.76045293439749451</v>
      </c>
      <c r="AZ970" s="577">
        <f t="shared" ref="AZ970" si="4252">IF(AZ969&gt;0,AZ971/AZ969*g_troz,0)</f>
        <v>0.71196592762178068</v>
      </c>
      <c r="BA970" s="577">
        <f t="shared" ref="BA970" si="4253">IF(BA969&gt;0,BA971/BA969*g_troz,0)</f>
        <v>0.63235236304743925</v>
      </c>
      <c r="BB970" s="577">
        <f t="shared" ref="BB970" si="4254">IF(BB969&gt;0,BB971/BB969*g_troz,0)</f>
        <v>0.47747100897547146</v>
      </c>
      <c r="BC970" s="577">
        <f t="shared" ref="BC970" si="4255">IF(BC969&gt;0,BC971/BC969*g_troz,0)</f>
        <v>5.9337965267380804E-2</v>
      </c>
      <c r="BD970" s="577">
        <f t="shared" ref="BD970" si="4256">IF(BD969&gt;0,BD971/BD969*g_troz,0)</f>
        <v>-5.7888026962015537</v>
      </c>
      <c r="BE970" s="577">
        <f t="shared" ref="BE970" si="4257">IF(BE969&gt;0,BE971/BE969*g_troz,0)</f>
        <v>0</v>
      </c>
      <c r="BF970" s="577">
        <f t="shared" ref="BF970" si="4258">IF(BF969&gt;0,BF971/BF969*g_troz,0)</f>
        <v>0</v>
      </c>
      <c r="BG970" s="577">
        <f t="shared" ref="BG970" si="4259">IF(BG969&gt;0,BG971/BG969*g_troz,0)</f>
        <v>0</v>
      </c>
      <c r="BH970" s="577">
        <f t="shared" ref="BH970" si="4260">IF(BH969&gt;0,BH971/BH969*g_troz,0)</f>
        <v>0</v>
      </c>
      <c r="BI970" s="577">
        <f t="shared" ref="BI970" si="4261">IF(BI969&gt;0,BI971/BI969*g_troz,0)</f>
        <v>0</v>
      </c>
      <c r="BJ970" s="577">
        <f t="shared" ref="BJ970" si="4262">IF(BJ969&gt;0,BJ971/BJ969*g_troz,0)</f>
        <v>0</v>
      </c>
      <c r="BK970" s="577">
        <f t="shared" ref="BK970" si="4263">IF(BK969&gt;0,BK971/BK969*g_troz,0)</f>
        <v>0</v>
      </c>
      <c r="BL970" s="577">
        <f t="shared" ref="BL970" si="4264">IF(BL969&gt;0,BL971/BL969*g_troz,0)</f>
        <v>0</v>
      </c>
      <c r="BM970" s="577">
        <f t="shared" ref="BM970" si="4265">IF(BM969&gt;0,BM971/BM969*g_troz,0)</f>
        <v>0</v>
      </c>
      <c r="BN970" s="577">
        <f t="shared" ref="BN970" si="4266">IF(BN969&gt;0,BN971/BN969*g_troz,0)</f>
        <v>0</v>
      </c>
      <c r="BO970" s="577">
        <f t="shared" ref="BO970" si="4267">IF(BO969&gt;0,BO971/BO969*g_troz,0)</f>
        <v>0</v>
      </c>
      <c r="BP970" s="577">
        <f t="shared" ref="BP970" si="4268">IF(BP969&gt;0,BP971/BP969*g_troz,0)</f>
        <v>0</v>
      </c>
      <c r="BQ970" s="577">
        <f t="shared" ref="BQ970" si="4269">IF(BQ969&gt;0,BQ971/BQ969*g_troz,0)</f>
        <v>0</v>
      </c>
      <c r="BR970" s="577">
        <f t="shared" ref="BR970" si="4270">IF(BR969&gt;0,BR971/BR969*g_troz,0)</f>
        <v>0</v>
      </c>
      <c r="BS970" s="577">
        <f t="shared" ref="BS970" si="4271">IF(BS969&gt;0,BS971/BS969*g_troz,0)</f>
        <v>0</v>
      </c>
      <c r="BT970" s="577">
        <f t="shared" ref="BT970" si="4272">IF(BT969&gt;0,BT971/BT969*g_troz,0)</f>
        <v>0</v>
      </c>
      <c r="BU970" s="577">
        <f t="shared" ref="BU970" si="4273">IF(BU969&gt;0,BU971/BU969*g_troz,0)</f>
        <v>0</v>
      </c>
      <c r="BV970" s="577">
        <f t="shared" ref="BV970" si="4274">IF(BV969&gt;0,BV971/BV969*g_troz,0)</f>
        <v>0</v>
      </c>
      <c r="BW970" s="577">
        <f t="shared" ref="BW970" si="4275">IF(BW969&gt;0,BW971/BW969*g_troz,0)</f>
        <v>0</v>
      </c>
      <c r="BX970" s="577">
        <f t="shared" ref="BX970" si="4276">IF(BX969&gt;0,BX971/BX969*g_troz,0)</f>
        <v>0</v>
      </c>
      <c r="BY970" s="577">
        <f t="shared" ref="BY970" si="4277">IF(BY969&gt;0,BY971/BY969*g_troz,0)</f>
        <v>0</v>
      </c>
      <c r="BZ970" s="577">
        <f t="shared" ref="BZ970" si="4278">IF(BZ969&gt;0,BZ971/BZ969*g_troz,0)</f>
        <v>0</v>
      </c>
      <c r="CA970" s="577">
        <f t="shared" ref="CA970" si="4279">IF(CA969&gt;0,CA971/CA969*g_troz,0)</f>
        <v>0</v>
      </c>
      <c r="CB970" s="577">
        <f t="shared" ref="CB970" si="4280">IF(CB969&gt;0,CB971/CB969*g_troz,0)</f>
        <v>0</v>
      </c>
      <c r="CC970" s="577">
        <f t="shared" ref="CC970" si="4281">IF(CC969&gt;0,CC971/CC969*g_troz,0)</f>
        <v>0</v>
      </c>
      <c r="CD970" s="577">
        <f t="shared" ref="CD970" si="4282">IF(CD969&gt;0,CD971/CD969*g_troz,0)</f>
        <v>0</v>
      </c>
      <c r="CE970" s="577">
        <f t="shared" ref="CE970" si="4283">IF(CE969&gt;0,CE971/CE969*g_troz,0)</f>
        <v>0</v>
      </c>
      <c r="CF970" s="577">
        <f t="shared" ref="CF970" si="4284">IF(CF969&gt;0,CF971/CF969*g_troz,0)</f>
        <v>0</v>
      </c>
      <c r="CG970" s="577">
        <f t="shared" ref="CG970" si="4285">IF(CG969&gt;0,CG971/CG969*g_troz,0)</f>
        <v>0</v>
      </c>
      <c r="CH970" s="577">
        <f t="shared" ref="CH970" si="4286">IF(CH969&gt;0,CH971/CH969*g_troz,0)</f>
        <v>0</v>
      </c>
      <c r="CI970" s="577">
        <f t="shared" ref="CI970" si="4287">IF(CI969&gt;0,CI971/CI969*g_troz,0)</f>
        <v>0</v>
      </c>
      <c r="CJ970" s="577">
        <f t="shared" ref="CJ970" si="4288">IF(CJ969&gt;0,CJ971/CJ969*g_troz,0)</f>
        <v>0</v>
      </c>
      <c r="CK970" s="577">
        <f t="shared" ref="CK970" si="4289">IF(CK969&gt;0,CK971/CK969*g_troz,0)</f>
        <v>0</v>
      </c>
      <c r="CL970" s="577">
        <f t="shared" ref="CL970" si="4290">IF(CL969&gt;0,CL971/CL969*g_troz,0)</f>
        <v>0</v>
      </c>
      <c r="CM970" s="577">
        <f t="shared" ref="CM970" si="4291">IF(CM969&gt;0,CM971/CM969*g_troz,0)</f>
        <v>0</v>
      </c>
      <c r="CN970" s="577">
        <f t="shared" ref="CN970" si="4292">IF(CN969&gt;0,CN971/CN969*g_troz,0)</f>
        <v>0</v>
      </c>
      <c r="CO970" s="577">
        <f t="shared" ref="CO970" si="4293">IF(CO969&gt;0,CO971/CO969*g_troz,0)</f>
        <v>0</v>
      </c>
      <c r="CP970" s="577">
        <f t="shared" ref="CP970" si="4294">IF(CP969&gt;0,CP971/CP969*g_troz,0)</f>
        <v>0</v>
      </c>
      <c r="CQ970" s="577">
        <f t="shared" ref="CQ970" si="4295">IF(CQ969&gt;0,CQ971/CQ969*g_troz,0)</f>
        <v>0</v>
      </c>
      <c r="CR970" s="577">
        <f t="shared" ref="CR970" si="4296">IF(CR969&gt;0,CR971/CR969*g_troz,0)</f>
        <v>0</v>
      </c>
      <c r="CS970" s="577">
        <f t="shared" ref="CS970" si="4297">IF(CS969&gt;0,CS971/CS969*g_troz,0)</f>
        <v>0</v>
      </c>
      <c r="CT970" s="577">
        <f t="shared" ref="CT970" si="4298">IF(CT969&gt;0,CT971/CT969*g_troz,0)</f>
        <v>0</v>
      </c>
      <c r="CU970" s="577">
        <f t="shared" ref="CU970" si="4299">IF(CU969&gt;0,CU971/CU969*g_troz,0)</f>
        <v>0</v>
      </c>
      <c r="CV970" s="577">
        <f t="shared" ref="CV970" si="4300">IF(CV969&gt;0,CV971/CV969*g_troz,0)</f>
        <v>0</v>
      </c>
      <c r="CW970" s="577">
        <f t="shared" ref="CW970" si="4301">IF(CW969&gt;0,CW971/CW969*g_troz,0)</f>
        <v>0</v>
      </c>
      <c r="CX970" s="577">
        <f t="shared" ref="CX970" si="4302">IF(CX969&gt;0,CX971/CX969*g_troz,0)</f>
        <v>0</v>
      </c>
      <c r="CY970" s="577">
        <f t="shared" ref="CY970" si="4303">IF(CY969&gt;0,CY971/CY969*g_troz,0)</f>
        <v>0</v>
      </c>
      <c r="CZ970" s="577">
        <f t="shared" ref="CZ970" si="4304">IF(CZ969&gt;0,CZ971/CZ969*g_troz,0)</f>
        <v>0</v>
      </c>
      <c r="DA970" s="577">
        <f t="shared" ref="DA970" si="4305">IF(DA969&gt;0,DA971/DA969*g_troz,0)</f>
        <v>0</v>
      </c>
      <c r="DB970" s="577">
        <f t="shared" ref="DB970" si="4306">IF(DB969&gt;0,DB971/DB969*g_troz,0)</f>
        <v>0</v>
      </c>
      <c r="DC970" s="577">
        <f t="shared" ref="DC970" si="4307">IF(DC969&gt;0,DC971/DC969*g_troz,0)</f>
        <v>0</v>
      </c>
      <c r="DD970" s="577">
        <f t="shared" ref="DD970" si="4308">IF(DD969&gt;0,DD971/DD969*g_troz,0)</f>
        <v>0</v>
      </c>
      <c r="DE970" s="577">
        <f t="shared" ref="DE970" si="4309">IF(DE969&gt;0,DE971/DE969*g_troz,0)</f>
        <v>0</v>
      </c>
      <c r="DF970" s="577">
        <f t="shared" ref="DF970" si="4310">IF(DF969&gt;0,DF971/DF969*g_troz,0)</f>
        <v>0</v>
      </c>
      <c r="DG970" s="577">
        <f t="shared" ref="DG970" si="4311">IF(DG969&gt;0,DG971/DG969*g_troz,0)</f>
        <v>0</v>
      </c>
      <c r="DH970" s="577">
        <f t="shared" ref="DH970" si="4312">IF(DH969&gt;0,DH971/DH969*g_troz,0)</f>
        <v>0</v>
      </c>
      <c r="DI970" s="577">
        <f t="shared" ref="DI970" si="4313">IF(DI969&gt;0,DI971/DI969*g_troz,0)</f>
        <v>0</v>
      </c>
      <c r="DJ970" s="577">
        <f t="shared" ref="DJ970" si="4314">IF(DJ969&gt;0,DJ971/DJ969*g_troz,0)</f>
        <v>0</v>
      </c>
    </row>
    <row r="971" spans="1:114" x14ac:dyDescent="0.35">
      <c r="A971" s="5" t="s">
        <v>231</v>
      </c>
      <c r="B971" s="69" t="s">
        <v>234</v>
      </c>
      <c r="C971" s="187">
        <f t="shared" ref="C971:E971" si="4315">D971</f>
        <v>0</v>
      </c>
      <c r="D971" s="187">
        <f t="shared" si="4315"/>
        <v>0</v>
      </c>
      <c r="E971" s="187">
        <f t="shared" si="4315"/>
        <v>0</v>
      </c>
      <c r="F971" s="324"/>
      <c r="G971" s="187">
        <f t="shared" ref="G971:I971" si="4316">H971</f>
        <v>0</v>
      </c>
      <c r="H971" s="187">
        <f t="shared" si="4316"/>
        <v>0</v>
      </c>
      <c r="I971" s="187">
        <f t="shared" si="4316"/>
        <v>0</v>
      </c>
      <c r="J971" s="323"/>
      <c r="K971" s="187">
        <f t="shared" ref="K971:M971" si="4317">L971</f>
        <v>0</v>
      </c>
      <c r="L971" s="187">
        <f t="shared" si="4317"/>
        <v>0</v>
      </c>
      <c r="M971" s="187">
        <f t="shared" si="4317"/>
        <v>0</v>
      </c>
      <c r="N971" s="323"/>
      <c r="O971" s="575">
        <f t="shared" ref="O971:Q971" si="4318">P971</f>
        <v>3837</v>
      </c>
      <c r="P971" s="575">
        <f t="shared" si="4318"/>
        <v>3837</v>
      </c>
      <c r="Q971" s="575">
        <f t="shared" si="4318"/>
        <v>3837</v>
      </c>
      <c r="R971" s="576">
        <v>3837</v>
      </c>
      <c r="S971" s="575">
        <f t="shared" si="4219"/>
        <v>1712</v>
      </c>
      <c r="T971" s="575">
        <f t="shared" si="4219"/>
        <v>1712</v>
      </c>
      <c r="U971" s="575">
        <f t="shared" si="4219"/>
        <v>1712</v>
      </c>
      <c r="V971" s="576">
        <v>1712</v>
      </c>
      <c r="W971" s="575">
        <f t="shared" si="4220"/>
        <v>1712</v>
      </c>
      <c r="X971" s="575">
        <f t="shared" si="4220"/>
        <v>1712</v>
      </c>
      <c r="Y971" s="575">
        <f t="shared" si="4220"/>
        <v>1712</v>
      </c>
      <c r="Z971" s="576">
        <v>1712</v>
      </c>
      <c r="AA971" s="575">
        <f>Z971</f>
        <v>1712</v>
      </c>
      <c r="AB971" s="575">
        <f t="shared" ref="AB971:AP971" si="4319">AA971</f>
        <v>1712</v>
      </c>
      <c r="AC971" s="575">
        <f t="shared" si="4319"/>
        <v>1712</v>
      </c>
      <c r="AD971" s="575">
        <f t="shared" si="4319"/>
        <v>1712</v>
      </c>
      <c r="AE971" s="575">
        <f t="shared" si="4319"/>
        <v>1712</v>
      </c>
      <c r="AF971" s="575">
        <f t="shared" si="4319"/>
        <v>1712</v>
      </c>
      <c r="AG971" s="575">
        <f t="shared" si="4319"/>
        <v>1712</v>
      </c>
      <c r="AH971" s="575">
        <f t="shared" si="4319"/>
        <v>1712</v>
      </c>
      <c r="AI971" s="575">
        <f t="shared" si="4319"/>
        <v>1712</v>
      </c>
      <c r="AJ971" s="575">
        <f t="shared" si="4319"/>
        <v>1712</v>
      </c>
      <c r="AK971" s="575">
        <f t="shared" si="4319"/>
        <v>1712</v>
      </c>
      <c r="AL971" s="575">
        <f t="shared" si="4319"/>
        <v>1712</v>
      </c>
      <c r="AM971" s="575">
        <f t="shared" si="4319"/>
        <v>1712</v>
      </c>
      <c r="AN971" s="575">
        <f t="shared" si="4319"/>
        <v>1712</v>
      </c>
      <c r="AO971" s="575">
        <f t="shared" si="4319"/>
        <v>1712</v>
      </c>
      <c r="AP971" s="575">
        <f t="shared" si="4319"/>
        <v>1712</v>
      </c>
      <c r="AQ971" s="575">
        <f>AP971-(AQ$993/1000/AQ$992)</f>
        <v>1611.7282608695652</v>
      </c>
      <c r="AR971" s="575">
        <f t="shared" ref="AR971:DC971" si="4320">AQ971-(AR$993/1000/AR$992)</f>
        <v>1511.4565217391305</v>
      </c>
      <c r="AS971" s="575">
        <f t="shared" si="4320"/>
        <v>1411.1847826086957</v>
      </c>
      <c r="AT971" s="575">
        <f t="shared" si="4320"/>
        <v>1310.913043478261</v>
      </c>
      <c r="AU971" s="575">
        <f t="shared" si="4320"/>
        <v>1175.0434782608697</v>
      </c>
      <c r="AV971" s="575">
        <f t="shared" si="4320"/>
        <v>1039.1739130434785</v>
      </c>
      <c r="AW971" s="575">
        <f t="shared" si="4320"/>
        <v>903.30434782608722</v>
      </c>
      <c r="AX971" s="575">
        <f t="shared" si="4320"/>
        <v>767.43478260869597</v>
      </c>
      <c r="AY971" s="575">
        <f t="shared" si="4320"/>
        <v>615.53260869565247</v>
      </c>
      <c r="AZ971" s="575">
        <f t="shared" si="4320"/>
        <v>463.63043478260897</v>
      </c>
      <c r="BA971" s="575">
        <f t="shared" si="4320"/>
        <v>311.72826086956547</v>
      </c>
      <c r="BB971" s="575">
        <f t="shared" si="4320"/>
        <v>159.826086956522</v>
      </c>
      <c r="BC971" s="575">
        <f t="shared" si="4320"/>
        <v>10.641304347826349</v>
      </c>
      <c r="BD971" s="575">
        <f t="shared" si="4320"/>
        <v>-138.54347826086931</v>
      </c>
      <c r="BE971" s="575">
        <f t="shared" si="4320"/>
        <v>-287.72826086956496</v>
      </c>
      <c r="BF971" s="575">
        <f t="shared" si="4320"/>
        <v>-436.91304347826065</v>
      </c>
      <c r="BG971" s="575">
        <f t="shared" si="4320"/>
        <v>-569.52173913043453</v>
      </c>
      <c r="BH971" s="575">
        <f t="shared" si="4320"/>
        <v>-702.1304347826084</v>
      </c>
      <c r="BI971" s="575">
        <f t="shared" si="4320"/>
        <v>-834.73913043478228</v>
      </c>
      <c r="BJ971" s="575">
        <f t="shared" si="4320"/>
        <v>-967.34782608695616</v>
      </c>
      <c r="BK971" s="575">
        <f t="shared" si="4320"/>
        <v>-1061.9130434782605</v>
      </c>
      <c r="BL971" s="575">
        <f t="shared" si="4320"/>
        <v>-1156.4782608695648</v>
      </c>
      <c r="BM971" s="575">
        <f t="shared" si="4320"/>
        <v>-1251.0434782608691</v>
      </c>
      <c r="BN971" s="575">
        <f t="shared" si="4320"/>
        <v>-1345.6086956521733</v>
      </c>
      <c r="BO971" s="575">
        <f t="shared" si="4320"/>
        <v>-1447.7826086956516</v>
      </c>
      <c r="BP971" s="575">
        <f t="shared" si="4320"/>
        <v>-1549.9565217391298</v>
      </c>
      <c r="BQ971" s="575">
        <f t="shared" si="4320"/>
        <v>-1652.1304347826081</v>
      </c>
      <c r="BR971" s="575">
        <f t="shared" si="4320"/>
        <v>-1754.3043478260863</v>
      </c>
      <c r="BS971" s="575">
        <f t="shared" si="4320"/>
        <v>-1859.1956521739123</v>
      </c>
      <c r="BT971" s="575">
        <f t="shared" si="4320"/>
        <v>-1964.0869565217383</v>
      </c>
      <c r="BU971" s="575">
        <f t="shared" si="4320"/>
        <v>-2068.9782608695646</v>
      </c>
      <c r="BV971" s="575">
        <f t="shared" si="4320"/>
        <v>-2173.8695652173906</v>
      </c>
      <c r="BW971" s="575">
        <f t="shared" si="4320"/>
        <v>-2290.9891304347821</v>
      </c>
      <c r="BX971" s="575">
        <f t="shared" si="4320"/>
        <v>-2408.1086956521735</v>
      </c>
      <c r="BY971" s="575">
        <f t="shared" si="4320"/>
        <v>-2525.228260869565</v>
      </c>
      <c r="BZ971" s="575">
        <f t="shared" si="4320"/>
        <v>-2642.3478260869565</v>
      </c>
      <c r="CA971" s="575">
        <f t="shared" si="4320"/>
        <v>-2748.3260869565215</v>
      </c>
      <c r="CB971" s="575">
        <f t="shared" si="4320"/>
        <v>-2854.3043478260865</v>
      </c>
      <c r="CC971" s="575">
        <f t="shared" si="4320"/>
        <v>-2960.2826086956516</v>
      </c>
      <c r="CD971" s="575">
        <f t="shared" si="4320"/>
        <v>-3066.2608695652166</v>
      </c>
      <c r="CE971" s="575">
        <f t="shared" si="4320"/>
        <v>-3151.5869565217381</v>
      </c>
      <c r="CF971" s="575">
        <f t="shared" si="4320"/>
        <v>-3236.9130434782596</v>
      </c>
      <c r="CG971" s="575">
        <f t="shared" si="4320"/>
        <v>-3322.2391304347811</v>
      </c>
      <c r="CH971" s="575">
        <f t="shared" si="4320"/>
        <v>-3407.5652173913027</v>
      </c>
      <c r="CI971" s="575">
        <f t="shared" si="4320"/>
        <v>-3474.1413043478242</v>
      </c>
      <c r="CJ971" s="575">
        <f t="shared" si="4320"/>
        <v>-3540.7173913043457</v>
      </c>
      <c r="CK971" s="575">
        <f t="shared" si="4320"/>
        <v>-3607.2934782608672</v>
      </c>
      <c r="CL971" s="575">
        <f t="shared" si="4320"/>
        <v>-3673.8695652173888</v>
      </c>
      <c r="CM971" s="575">
        <f t="shared" si="4320"/>
        <v>-3762.1847826086932</v>
      </c>
      <c r="CN971" s="575">
        <f t="shared" si="4320"/>
        <v>-3850.4999999999977</v>
      </c>
      <c r="CO971" s="575">
        <f t="shared" si="4320"/>
        <v>-3938.8152173913022</v>
      </c>
      <c r="CP971" s="575">
        <f t="shared" si="4320"/>
        <v>-4027.1304347826067</v>
      </c>
      <c r="CQ971" s="575">
        <f t="shared" si="4320"/>
        <v>-4151.5869565217372</v>
      </c>
      <c r="CR971" s="575">
        <f t="shared" si="4320"/>
        <v>-4276.0434782608672</v>
      </c>
      <c r="CS971" s="575">
        <f t="shared" si="4320"/>
        <v>-4400.4999999999973</v>
      </c>
      <c r="CT971" s="575">
        <f t="shared" si="4320"/>
        <v>-4524.9565217391273</v>
      </c>
      <c r="CU971" s="575">
        <f t="shared" si="4320"/>
        <v>-4630.1195652173883</v>
      </c>
      <c r="CV971" s="575">
        <f t="shared" si="4320"/>
        <v>-4735.2826086956493</v>
      </c>
      <c r="CW971" s="575">
        <f t="shared" si="4320"/>
        <v>-4840.4456521739103</v>
      </c>
      <c r="CX971" s="575">
        <f t="shared" si="4320"/>
        <v>-4945.6086956521713</v>
      </c>
      <c r="CY971" s="575">
        <f t="shared" si="4320"/>
        <v>-4994.2499999999973</v>
      </c>
      <c r="CZ971" s="575">
        <f t="shared" si="4320"/>
        <v>-5042.8913043478233</v>
      </c>
      <c r="DA971" s="575">
        <f t="shared" si="4320"/>
        <v>-5091.5326086956493</v>
      </c>
      <c r="DB971" s="575">
        <f t="shared" si="4320"/>
        <v>-5140.1739130434753</v>
      </c>
      <c r="DC971" s="575">
        <f t="shared" si="4320"/>
        <v>-5183.9239130434753</v>
      </c>
      <c r="DD971" s="575">
        <f t="shared" ref="DD971:DJ971" si="4321">DC971-(DD$993/1000/DD$992)</f>
        <v>-5227.6739130434753</v>
      </c>
      <c r="DE971" s="575">
        <f t="shared" si="4321"/>
        <v>-5271.4239130434753</v>
      </c>
      <c r="DF971" s="575">
        <f t="shared" si="4321"/>
        <v>-5315.1739130434753</v>
      </c>
      <c r="DG971" s="575">
        <f t="shared" si="4321"/>
        <v>-5354.5760869565183</v>
      </c>
      <c r="DH971" s="575">
        <f t="shared" si="4321"/>
        <v>-5393.9782608695614</v>
      </c>
      <c r="DI971" s="575">
        <f t="shared" si="4321"/>
        <v>-5433.3804347826044</v>
      </c>
      <c r="DJ971" s="575">
        <f t="shared" si="4321"/>
        <v>-5472.7826086956475</v>
      </c>
    </row>
    <row r="972" spans="1:114" x14ac:dyDescent="0.35">
      <c r="A972" s="5"/>
      <c r="B972" s="70"/>
      <c r="C972" s="69"/>
      <c r="D972" s="69"/>
      <c r="E972" s="69"/>
      <c r="F972" s="324"/>
      <c r="G972" s="69"/>
      <c r="H972" s="69"/>
      <c r="I972" s="69"/>
      <c r="J972" s="324"/>
      <c r="K972" s="69"/>
      <c r="L972" s="69"/>
      <c r="M972" s="69"/>
      <c r="N972" s="324"/>
      <c r="O972" s="69"/>
      <c r="P972" s="69"/>
      <c r="Q972" s="69"/>
      <c r="R972" s="324"/>
      <c r="S972" s="69"/>
      <c r="T972" s="69"/>
      <c r="U972" s="69"/>
      <c r="V972" s="324"/>
      <c r="W972" s="69"/>
      <c r="X972" s="69"/>
      <c r="Y972" s="69"/>
      <c r="Z972" s="324"/>
      <c r="AA972" s="110"/>
      <c r="AB972" s="110"/>
      <c r="AC972" s="110"/>
      <c r="AD972" s="110"/>
      <c r="AE972" s="110"/>
      <c r="AF972" s="110"/>
      <c r="AG972" s="110"/>
      <c r="AH972" s="110"/>
      <c r="AI972" s="110"/>
      <c r="AJ972" s="110"/>
      <c r="AK972" s="110"/>
      <c r="AL972" s="110"/>
      <c r="AM972" s="110"/>
      <c r="AN972" s="110"/>
      <c r="AO972" s="110"/>
      <c r="AP972" s="110"/>
      <c r="AQ972" s="110"/>
      <c r="AR972" s="110"/>
      <c r="AS972" s="110"/>
      <c r="AT972" s="110"/>
      <c r="AU972" s="110"/>
      <c r="AV972" s="110"/>
      <c r="AW972" s="110"/>
      <c r="AX972" s="110"/>
      <c r="AY972" s="110"/>
      <c r="AZ972" s="110"/>
      <c r="BA972" s="110"/>
      <c r="BB972" s="110"/>
      <c r="BC972" s="110"/>
      <c r="BD972" s="110"/>
      <c r="BE972" s="110"/>
      <c r="BF972" s="110"/>
      <c r="BG972" s="110"/>
      <c r="BH972" s="110"/>
      <c r="BI972" s="110"/>
      <c r="BJ972" s="110"/>
      <c r="BK972" s="110"/>
      <c r="BL972" s="110"/>
      <c r="BM972" s="110"/>
      <c r="BN972" s="110"/>
      <c r="BO972" s="110"/>
      <c r="BP972" s="110"/>
      <c r="BQ972" s="110"/>
      <c r="BR972" s="110"/>
      <c r="BS972" s="110"/>
      <c r="BT972" s="110"/>
      <c r="BU972" s="110"/>
      <c r="BV972" s="110"/>
      <c r="BW972" s="110"/>
      <c r="BX972" s="110"/>
      <c r="BY972" s="110"/>
      <c r="BZ972" s="110"/>
      <c r="CA972" s="110"/>
      <c r="CB972" s="110"/>
      <c r="CC972" s="110"/>
      <c r="CD972" s="110"/>
      <c r="CE972" s="110"/>
      <c r="CF972" s="110"/>
      <c r="CG972" s="110"/>
      <c r="CH972" s="110"/>
      <c r="CI972" s="110"/>
      <c r="CJ972" s="110"/>
      <c r="CK972" s="110"/>
      <c r="CL972" s="110"/>
      <c r="CM972" s="110"/>
      <c r="CN972" s="110"/>
      <c r="CO972" s="110"/>
      <c r="CP972" s="110"/>
      <c r="CQ972" s="110"/>
      <c r="CR972" s="110"/>
      <c r="CS972" s="110"/>
      <c r="CT972" s="110"/>
      <c r="CU972" s="110"/>
      <c r="CV972" s="110"/>
      <c r="CW972" s="110"/>
      <c r="CX972" s="110"/>
      <c r="CY972" s="110"/>
      <c r="CZ972" s="110"/>
      <c r="DA972" s="110"/>
      <c r="DB972" s="110"/>
      <c r="DC972" s="110"/>
      <c r="DD972" s="110"/>
      <c r="DE972" s="110"/>
      <c r="DF972" s="110"/>
      <c r="DG972" s="110"/>
      <c r="DH972" s="110"/>
      <c r="DI972" s="110"/>
      <c r="DJ972" s="110"/>
    </row>
    <row r="973" spans="1:114" x14ac:dyDescent="0.35">
      <c r="A973" s="5"/>
      <c r="B973" s="70" t="s">
        <v>235</v>
      </c>
      <c r="C973" s="69"/>
      <c r="D973" s="69"/>
      <c r="E973" s="69"/>
      <c r="F973" s="323"/>
      <c r="G973" s="69"/>
      <c r="H973" s="69"/>
      <c r="I973" s="69"/>
      <c r="J973" s="324"/>
      <c r="K973" s="69"/>
      <c r="L973" s="69"/>
      <c r="M973" s="69"/>
      <c r="N973" s="324"/>
      <c r="O973" s="69"/>
      <c r="P973" s="69"/>
      <c r="Q973" s="69"/>
      <c r="R973" s="324"/>
      <c r="S973" s="69"/>
      <c r="T973" s="69"/>
      <c r="U973" s="69"/>
      <c r="V973" s="324"/>
      <c r="W973" s="69"/>
      <c r="X973" s="69"/>
      <c r="Y973" s="69"/>
      <c r="Z973" s="324"/>
      <c r="AA973" s="110"/>
      <c r="AB973" s="110"/>
      <c r="AC973" s="110"/>
      <c r="AD973" s="110"/>
      <c r="AE973" s="110"/>
      <c r="AF973" s="110"/>
      <c r="AG973" s="110"/>
      <c r="AH973" s="110"/>
      <c r="AI973" s="110"/>
      <c r="AJ973" s="110"/>
      <c r="AK973" s="110"/>
      <c r="AL973" s="110"/>
      <c r="AM973" s="110"/>
      <c r="AN973" s="110"/>
      <c r="AO973" s="110"/>
      <c r="AP973" s="110"/>
      <c r="AQ973" s="110"/>
      <c r="AR973" s="110"/>
      <c r="AS973" s="110"/>
      <c r="AT973" s="110"/>
      <c r="AU973" s="110"/>
      <c r="AV973" s="110"/>
      <c r="AW973" s="110"/>
      <c r="AX973" s="110"/>
      <c r="AY973" s="110"/>
      <c r="AZ973" s="110"/>
      <c r="BA973" s="110"/>
      <c r="BB973" s="110"/>
      <c r="BC973" s="110"/>
      <c r="BD973" s="110"/>
      <c r="BE973" s="110"/>
      <c r="BF973" s="110"/>
      <c r="BG973" s="110"/>
      <c r="BH973" s="110"/>
      <c r="BI973" s="110"/>
      <c r="BJ973" s="110"/>
      <c r="BK973" s="110"/>
      <c r="BL973" s="110"/>
      <c r="BM973" s="110"/>
      <c r="BN973" s="110"/>
      <c r="BO973" s="110"/>
      <c r="BP973" s="110"/>
      <c r="BQ973" s="110"/>
      <c r="BR973" s="110"/>
      <c r="BS973" s="110"/>
      <c r="BT973" s="110"/>
      <c r="BU973" s="110"/>
      <c r="BV973" s="110"/>
      <c r="BW973" s="110"/>
      <c r="BX973" s="110"/>
      <c r="BY973" s="110"/>
      <c r="BZ973" s="110"/>
      <c r="CA973" s="110"/>
      <c r="CB973" s="110"/>
      <c r="CC973" s="110"/>
      <c r="CD973" s="110"/>
      <c r="CE973" s="110"/>
      <c r="CF973" s="110"/>
      <c r="CG973" s="110"/>
      <c r="CH973" s="110"/>
      <c r="CI973" s="110"/>
      <c r="CJ973" s="110"/>
      <c r="CK973" s="110"/>
      <c r="CL973" s="110"/>
      <c r="CM973" s="110"/>
      <c r="CN973" s="110"/>
      <c r="CO973" s="110"/>
      <c r="CP973" s="110"/>
      <c r="CQ973" s="110"/>
      <c r="CR973" s="110"/>
      <c r="CS973" s="110"/>
      <c r="CT973" s="110"/>
      <c r="CU973" s="110"/>
      <c r="CV973" s="110"/>
      <c r="CW973" s="110"/>
      <c r="CX973" s="110"/>
      <c r="CY973" s="110"/>
      <c r="CZ973" s="110"/>
      <c r="DA973" s="110"/>
      <c r="DB973" s="110"/>
      <c r="DC973" s="110"/>
      <c r="DD973" s="110"/>
      <c r="DE973" s="110"/>
      <c r="DF973" s="110"/>
      <c r="DG973" s="110"/>
      <c r="DH973" s="110"/>
      <c r="DI973" s="110"/>
      <c r="DJ973" s="110"/>
    </row>
    <row r="974" spans="1:114" x14ac:dyDescent="0.35">
      <c r="A974" s="5" t="s">
        <v>229</v>
      </c>
      <c r="B974" s="69" t="s">
        <v>236</v>
      </c>
      <c r="C974" s="187">
        <f t="shared" ref="C974:E974" si="4322">D974</f>
        <v>0</v>
      </c>
      <c r="D974" s="187">
        <f t="shared" si="4322"/>
        <v>0</v>
      </c>
      <c r="E974" s="187">
        <f t="shared" si="4322"/>
        <v>0</v>
      </c>
      <c r="F974" s="324"/>
      <c r="G974" s="187">
        <f t="shared" ref="G974:I974" si="4323">H974</f>
        <v>0</v>
      </c>
      <c r="H974" s="187">
        <f t="shared" si="4323"/>
        <v>0</v>
      </c>
      <c r="I974" s="187">
        <f t="shared" si="4323"/>
        <v>0</v>
      </c>
      <c r="J974" s="323"/>
      <c r="K974" s="187">
        <f t="shared" ref="K974:M974" si="4324">L974</f>
        <v>0</v>
      </c>
      <c r="L974" s="187">
        <f t="shared" si="4324"/>
        <v>0</v>
      </c>
      <c r="M974" s="187">
        <f t="shared" si="4324"/>
        <v>0</v>
      </c>
      <c r="N974" s="323"/>
      <c r="O974" s="187">
        <f t="shared" ref="O974:Q974" si="4325">P974</f>
        <v>0</v>
      </c>
      <c r="P974" s="187">
        <f t="shared" si="4325"/>
        <v>0</v>
      </c>
      <c r="Q974" s="187">
        <f t="shared" si="4325"/>
        <v>0</v>
      </c>
      <c r="R974" s="323"/>
      <c r="S974" s="575">
        <f t="shared" ref="S974:U976" si="4326">T974</f>
        <v>90166</v>
      </c>
      <c r="T974" s="575">
        <f t="shared" si="4326"/>
        <v>90166</v>
      </c>
      <c r="U974" s="575">
        <f t="shared" si="4326"/>
        <v>90166</v>
      </c>
      <c r="V974" s="576">
        <v>90166</v>
      </c>
      <c r="W974" s="575">
        <f t="shared" ref="W974:Y976" si="4327">X974</f>
        <v>90166</v>
      </c>
      <c r="X974" s="575">
        <f t="shared" si="4327"/>
        <v>90166</v>
      </c>
      <c r="Y974" s="575">
        <f t="shared" si="4327"/>
        <v>90166</v>
      </c>
      <c r="Z974" s="576">
        <v>90166</v>
      </c>
      <c r="AA974" s="575">
        <f>Z974-(AA$986/1000)</f>
        <v>90166</v>
      </c>
      <c r="AB974" s="575">
        <f t="shared" ref="AB974:AP974" si="4328">AA974-(AB$986/1000)</f>
        <v>90166</v>
      </c>
      <c r="AC974" s="575">
        <f t="shared" si="4328"/>
        <v>90166</v>
      </c>
      <c r="AD974" s="575">
        <f t="shared" si="4328"/>
        <v>90166</v>
      </c>
      <c r="AE974" s="575">
        <f t="shared" si="4328"/>
        <v>90166</v>
      </c>
      <c r="AF974" s="575">
        <f t="shared" si="4328"/>
        <v>90166</v>
      </c>
      <c r="AG974" s="575">
        <f t="shared" si="4328"/>
        <v>90166</v>
      </c>
      <c r="AH974" s="575">
        <f t="shared" si="4328"/>
        <v>90166</v>
      </c>
      <c r="AI974" s="575">
        <f t="shared" si="4328"/>
        <v>90166</v>
      </c>
      <c r="AJ974" s="575">
        <f t="shared" si="4328"/>
        <v>90166</v>
      </c>
      <c r="AK974" s="575">
        <f t="shared" si="4328"/>
        <v>90166</v>
      </c>
      <c r="AL974" s="575">
        <f t="shared" si="4328"/>
        <v>90166</v>
      </c>
      <c r="AM974" s="575">
        <f t="shared" si="4328"/>
        <v>90166</v>
      </c>
      <c r="AN974" s="575">
        <f t="shared" si="4328"/>
        <v>90166</v>
      </c>
      <c r="AO974" s="575">
        <f t="shared" si="4328"/>
        <v>90166</v>
      </c>
      <c r="AP974" s="575">
        <f t="shared" si="4328"/>
        <v>90166</v>
      </c>
      <c r="AQ974" s="575">
        <f>AP974-(AQ$986/1000)</f>
        <v>86917.250300271742</v>
      </c>
      <c r="AR974" s="575">
        <f t="shared" ref="AR974:DC974" si="4329">AQ974-(AR$986/1000)</f>
        <v>83668.500600543484</v>
      </c>
      <c r="AS974" s="575">
        <f t="shared" si="4329"/>
        <v>80419.750900815226</v>
      </c>
      <c r="AT974" s="575">
        <f t="shared" si="4329"/>
        <v>77171.001201086969</v>
      </c>
      <c r="AU974" s="575">
        <f t="shared" si="4329"/>
        <v>72768.901336956536</v>
      </c>
      <c r="AV974" s="575">
        <f t="shared" si="4329"/>
        <v>68366.801472826104</v>
      </c>
      <c r="AW974" s="575">
        <f t="shared" si="4329"/>
        <v>63964.701608695672</v>
      </c>
      <c r="AX974" s="575">
        <f t="shared" si="4329"/>
        <v>59562.60174456524</v>
      </c>
      <c r="AY974" s="575">
        <f t="shared" si="4329"/>
        <v>54641.054096467415</v>
      </c>
      <c r="AZ974" s="575">
        <f t="shared" si="4329"/>
        <v>49719.50644836959</v>
      </c>
      <c r="BA974" s="575">
        <f t="shared" si="4329"/>
        <v>44797.958800271765</v>
      </c>
      <c r="BB974" s="575">
        <f t="shared" si="4329"/>
        <v>39876.41115217394</v>
      </c>
      <c r="BC974" s="575">
        <f t="shared" si="4329"/>
        <v>35042.90550135872</v>
      </c>
      <c r="BD974" s="575">
        <f t="shared" si="4329"/>
        <v>30209.399850543501</v>
      </c>
      <c r="BE974" s="575">
        <f t="shared" si="4329"/>
        <v>25375.894199728282</v>
      </c>
      <c r="BF974" s="575">
        <f t="shared" si="4329"/>
        <v>20542.388548913063</v>
      </c>
      <c r="BG974" s="575">
        <f t="shared" si="4329"/>
        <v>16245.939081521758</v>
      </c>
      <c r="BH974" s="575">
        <f t="shared" si="4329"/>
        <v>11949.489614130453</v>
      </c>
      <c r="BI974" s="575">
        <f t="shared" si="4329"/>
        <v>7653.0401467391475</v>
      </c>
      <c r="BJ974" s="575">
        <f t="shared" si="4329"/>
        <v>3356.5906793478425</v>
      </c>
      <c r="BK974" s="575">
        <f t="shared" si="4329"/>
        <v>292.72917391306009</v>
      </c>
      <c r="BL974" s="575">
        <f t="shared" si="4329"/>
        <v>-2771.1323315217223</v>
      </c>
      <c r="BM974" s="575">
        <f t="shared" si="4329"/>
        <v>-5834.9938369565043</v>
      </c>
      <c r="BN974" s="575">
        <f t="shared" si="4329"/>
        <v>-8898.8553423912872</v>
      </c>
      <c r="BO974" s="575">
        <f t="shared" si="4329"/>
        <v>-12209.234440217373</v>
      </c>
      <c r="BP974" s="575">
        <f t="shared" si="4329"/>
        <v>-15519.613538043461</v>
      </c>
      <c r="BQ974" s="575">
        <f t="shared" si="4329"/>
        <v>-18829.992635869548</v>
      </c>
      <c r="BR974" s="575">
        <f t="shared" si="4329"/>
        <v>-22140.371733695636</v>
      </c>
      <c r="BS974" s="575">
        <f t="shared" si="4329"/>
        <v>-25538.792828804333</v>
      </c>
      <c r="BT974" s="575">
        <f t="shared" si="4329"/>
        <v>-28937.21392391303</v>
      </c>
      <c r="BU974" s="575">
        <f t="shared" si="4329"/>
        <v>-32335.635019021727</v>
      </c>
      <c r="BV974" s="575">
        <f t="shared" si="4329"/>
        <v>-35734.056114130421</v>
      </c>
      <c r="BW974" s="575">
        <f t="shared" si="4329"/>
        <v>-39528.666197010854</v>
      </c>
      <c r="BX974" s="575">
        <f t="shared" si="4329"/>
        <v>-43323.276279891288</v>
      </c>
      <c r="BY974" s="575">
        <f t="shared" si="4329"/>
        <v>-47117.886362771722</v>
      </c>
      <c r="BZ974" s="575">
        <f t="shared" si="4329"/>
        <v>-50912.496445652156</v>
      </c>
      <c r="CA974" s="575">
        <f t="shared" si="4329"/>
        <v>-54346.134339673896</v>
      </c>
      <c r="CB974" s="575">
        <f t="shared" si="4329"/>
        <v>-57779.772233695636</v>
      </c>
      <c r="CC974" s="575">
        <f t="shared" si="4329"/>
        <v>-61213.410127717376</v>
      </c>
      <c r="CD974" s="575">
        <f t="shared" si="4329"/>
        <v>-64647.048021739116</v>
      </c>
      <c r="CE974" s="575">
        <f t="shared" si="4329"/>
        <v>-67411.566736413035</v>
      </c>
      <c r="CF974" s="575">
        <f t="shared" si="4329"/>
        <v>-70176.085451086954</v>
      </c>
      <c r="CG974" s="575">
        <f t="shared" si="4329"/>
        <v>-72940.604165760873</v>
      </c>
      <c r="CH974" s="575">
        <f t="shared" si="4329"/>
        <v>-75705.122880434792</v>
      </c>
      <c r="CI974" s="575">
        <f t="shared" si="4329"/>
        <v>-77862.151813858713</v>
      </c>
      <c r="CJ974" s="575">
        <f t="shared" si="4329"/>
        <v>-80019.180747282633</v>
      </c>
      <c r="CK974" s="575">
        <f t="shared" si="4329"/>
        <v>-82176.209680706554</v>
      </c>
      <c r="CL974" s="575">
        <f t="shared" si="4329"/>
        <v>-84333.238614130474</v>
      </c>
      <c r="CM974" s="575">
        <f t="shared" si="4329"/>
        <v>-87194.603525815255</v>
      </c>
      <c r="CN974" s="575">
        <f t="shared" si="4329"/>
        <v>-90055.968437500036</v>
      </c>
      <c r="CO974" s="575">
        <f t="shared" si="4329"/>
        <v>-92917.333349184817</v>
      </c>
      <c r="CP974" s="575">
        <f t="shared" si="4329"/>
        <v>-95778.698260869598</v>
      </c>
      <c r="CQ974" s="575">
        <f t="shared" si="4329"/>
        <v>-99811.02173641308</v>
      </c>
      <c r="CR974" s="575">
        <f t="shared" si="4329"/>
        <v>-103843.34521195656</v>
      </c>
      <c r="CS974" s="575">
        <f t="shared" si="4329"/>
        <v>-107875.66868750005</v>
      </c>
      <c r="CT974" s="575">
        <f t="shared" si="4329"/>
        <v>-111907.99216304353</v>
      </c>
      <c r="CU974" s="575">
        <f t="shared" si="4329"/>
        <v>-115315.21745788048</v>
      </c>
      <c r="CV974" s="575">
        <f t="shared" si="4329"/>
        <v>-118722.44275271744</v>
      </c>
      <c r="CW974" s="575">
        <f t="shared" si="4329"/>
        <v>-122129.6680475544</v>
      </c>
      <c r="CX974" s="575">
        <f t="shared" si="4329"/>
        <v>-125536.89334239135</v>
      </c>
      <c r="CY974" s="575">
        <f t="shared" si="4329"/>
        <v>-127112.84509375005</v>
      </c>
      <c r="CZ974" s="575">
        <f t="shared" si="4329"/>
        <v>-128688.79684510874</v>
      </c>
      <c r="DA974" s="575">
        <f t="shared" si="4329"/>
        <v>-130264.74859646743</v>
      </c>
      <c r="DB974" s="575">
        <f t="shared" si="4329"/>
        <v>-131840.70034782612</v>
      </c>
      <c r="DC974" s="575">
        <f t="shared" si="4329"/>
        <v>-133258.17650407611</v>
      </c>
      <c r="DD974" s="575">
        <f t="shared" ref="DD974:DJ974" si="4330">DC974-(DD$986/1000)</f>
        <v>-134675.6526603261</v>
      </c>
      <c r="DE974" s="575">
        <f t="shared" si="4330"/>
        <v>-136093.12881657609</v>
      </c>
      <c r="DF974" s="575">
        <f t="shared" si="4330"/>
        <v>-137510.60497282608</v>
      </c>
      <c r="DG974" s="575">
        <f t="shared" si="4330"/>
        <v>-138787.21393342392</v>
      </c>
      <c r="DH974" s="575">
        <f t="shared" si="4330"/>
        <v>-140063.82289402175</v>
      </c>
      <c r="DI974" s="575">
        <f t="shared" si="4330"/>
        <v>-141340.43185461959</v>
      </c>
      <c r="DJ974" s="575">
        <f t="shared" si="4330"/>
        <v>-142617.04081521742</v>
      </c>
    </row>
    <row r="975" spans="1:114" x14ac:dyDescent="0.35">
      <c r="A975" s="5" t="s">
        <v>230</v>
      </c>
      <c r="B975" s="69" t="s">
        <v>237</v>
      </c>
      <c r="C975" s="295">
        <f t="shared" ref="C975:E975" si="4331">D975</f>
        <v>0</v>
      </c>
      <c r="D975" s="295">
        <f t="shared" si="4331"/>
        <v>0</v>
      </c>
      <c r="E975" s="295">
        <f t="shared" si="4331"/>
        <v>0</v>
      </c>
      <c r="F975" s="323"/>
      <c r="G975" s="295">
        <f t="shared" ref="G975:I975" si="4332">H975</f>
        <v>0</v>
      </c>
      <c r="H975" s="295">
        <f t="shared" si="4332"/>
        <v>0</v>
      </c>
      <c r="I975" s="295">
        <f t="shared" si="4332"/>
        <v>0</v>
      </c>
      <c r="J975" s="324"/>
      <c r="K975" s="295">
        <f t="shared" ref="K975:M975" si="4333">L975</f>
        <v>0</v>
      </c>
      <c r="L975" s="295">
        <f t="shared" si="4333"/>
        <v>0</v>
      </c>
      <c r="M975" s="295">
        <f t="shared" si="4333"/>
        <v>0</v>
      </c>
      <c r="N975" s="324"/>
      <c r="O975" s="295">
        <f t="shared" ref="O975:Q975" si="4334">P975</f>
        <v>0</v>
      </c>
      <c r="P975" s="295">
        <f t="shared" si="4334"/>
        <v>0</v>
      </c>
      <c r="Q975" s="295">
        <f t="shared" si="4334"/>
        <v>0</v>
      </c>
      <c r="R975" s="324"/>
      <c r="S975" s="577">
        <f t="shared" si="4326"/>
        <v>1</v>
      </c>
      <c r="T975" s="577">
        <f t="shared" si="4326"/>
        <v>1</v>
      </c>
      <c r="U975" s="577">
        <f t="shared" si="4326"/>
        <v>1</v>
      </c>
      <c r="V975" s="578">
        <v>1</v>
      </c>
      <c r="W975" s="577">
        <f t="shared" si="4327"/>
        <v>1</v>
      </c>
      <c r="X975" s="577">
        <f t="shared" si="4327"/>
        <v>1</v>
      </c>
      <c r="Y975" s="577">
        <f t="shared" si="4327"/>
        <v>1</v>
      </c>
      <c r="Z975" s="578">
        <v>1</v>
      </c>
      <c r="AA975" s="577">
        <f t="shared" ref="AA975" si="4335">IF(AA974&gt;0,AA976/AA974*g_troz,0)</f>
        <v>1.0362536245059113</v>
      </c>
      <c r="AB975" s="577">
        <f t="shared" ref="AB975" si="4336">IF(AB974&gt;0,AB976/AB974*g_troz,0)</f>
        <v>1.0362536245059113</v>
      </c>
      <c r="AC975" s="577">
        <f t="shared" ref="AC975" si="4337">IF(AC974&gt;0,AC976/AC974*g_troz,0)</f>
        <v>1.0362536245059113</v>
      </c>
      <c r="AD975" s="577">
        <f t="shared" ref="AD975" si="4338">IF(AD974&gt;0,AD976/AD974*g_troz,0)</f>
        <v>1.0362536245059113</v>
      </c>
      <c r="AE975" s="577">
        <f t="shared" ref="AE975" si="4339">IF(AE974&gt;0,AE976/AE974*g_troz,0)</f>
        <v>1.0362536245059113</v>
      </c>
      <c r="AF975" s="577">
        <f t="shared" ref="AF975" si="4340">IF(AF974&gt;0,AF976/AF974*g_troz,0)</f>
        <v>1.0362536245059113</v>
      </c>
      <c r="AG975" s="577">
        <f t="shared" ref="AG975" si="4341">IF(AG974&gt;0,AG976/AG974*g_troz,0)</f>
        <v>1.0362536245059113</v>
      </c>
      <c r="AH975" s="577">
        <f t="shared" ref="AH975" si="4342">IF(AH974&gt;0,AH976/AH974*g_troz,0)</f>
        <v>1.0362536245059113</v>
      </c>
      <c r="AI975" s="577">
        <f t="shared" ref="AI975" si="4343">IF(AI974&gt;0,AI976/AI974*g_troz,0)</f>
        <v>1.0362536245059113</v>
      </c>
      <c r="AJ975" s="577">
        <f t="shared" ref="AJ975" si="4344">IF(AJ974&gt;0,AJ976/AJ974*g_troz,0)</f>
        <v>1.0362536245059113</v>
      </c>
      <c r="AK975" s="577">
        <f t="shared" ref="AK975" si="4345">IF(AK974&gt;0,AK976/AK974*g_troz,0)</f>
        <v>1.0362536245059113</v>
      </c>
      <c r="AL975" s="577">
        <f t="shared" ref="AL975" si="4346">IF(AL974&gt;0,AL976/AL974*g_troz,0)</f>
        <v>1.0362536245059113</v>
      </c>
      <c r="AM975" s="577">
        <f t="shared" ref="AM975" si="4347">IF(AM974&gt;0,AM976/AM974*g_troz,0)</f>
        <v>1.0362536245059113</v>
      </c>
      <c r="AN975" s="577">
        <f t="shared" ref="AN975" si="4348">IF(AN974&gt;0,AN976/AN974*g_troz,0)</f>
        <v>1.0362536245059113</v>
      </c>
      <c r="AO975" s="577">
        <f t="shared" ref="AO975" si="4349">IF(AO974&gt;0,AO976/AO974*g_troz,0)</f>
        <v>1.0362536245059113</v>
      </c>
      <c r="AP975" s="577">
        <f t="shared" ref="AP975:AQ975" si="4350">IF(AP974&gt;0,AP976/AP974*g_troz,0)</f>
        <v>1.0362536245059113</v>
      </c>
      <c r="AQ975" s="577">
        <f t="shared" si="4350"/>
        <v>1.0391037945108406</v>
      </c>
      <c r="AR975" s="577">
        <f t="shared" ref="AR975" si="4351">IF(AR974&gt;0,AR976/AR974*g_troz,0)</f>
        <v>1.0421753020294391</v>
      </c>
      <c r="AS975" s="577">
        <f t="shared" ref="AS975" si="4352">IF(AS974&gt;0,AS976/AS974*g_troz,0)</f>
        <v>1.0454949714489885</v>
      </c>
      <c r="AT975" s="577">
        <f t="shared" ref="AT975" si="4353">IF(AT974&gt;0,AT976/AT974*g_troz,0)</f>
        <v>1.0490941441757935</v>
      </c>
      <c r="AU975" s="577">
        <f t="shared" ref="AU975" si="4354">IF(AU974&gt;0,AU976/AU974*g_troz,0)</f>
        <v>1.0544838273064343</v>
      </c>
      <c r="AV975" s="577">
        <f t="shared" ref="AV975" si="4355">IF(AV974&gt;0,AV976/AV974*g_troz,0)</f>
        <v>1.0605675877630865</v>
      </c>
      <c r="AW975" s="577">
        <f t="shared" ref="AW975" si="4356">IF(AW974&gt;0,AW976/AW974*g_troz,0)</f>
        <v>1.0674887263488031</v>
      </c>
      <c r="AX975" s="577">
        <f t="shared" ref="AX975" si="4357">IF(AX974&gt;0,AX976/AX974*g_troz,0)</f>
        <v>1.0754329076605067</v>
      </c>
      <c r="AY975" s="577">
        <f t="shared" ref="AY975" si="4358">IF(AY974&gt;0,AY976/AY974*g_troz,0)</f>
        <v>1.0858300086060095</v>
      </c>
      <c r="AZ975" s="577">
        <f t="shared" ref="AZ975" si="4359">IF(AZ974&gt;0,AZ976/AZ974*g_troz,0)</f>
        <v>1.098285449682403</v>
      </c>
      <c r="BA975" s="577">
        <f t="shared" ref="BA975" si="4360">IF(BA974&gt;0,BA976/BA974*g_troz,0)</f>
        <v>1.1134776246804845</v>
      </c>
      <c r="BB975" s="577">
        <f t="shared" ref="BB975" si="4361">IF(BB974&gt;0,BB976/BB974*g_troz,0)</f>
        <v>1.1324198369046332</v>
      </c>
      <c r="BC975" s="577">
        <f t="shared" ref="BC975" si="4362">IF(BC974&gt;0,BC976/BC974*g_troz,0)</f>
        <v>1.1562018904777556</v>
      </c>
      <c r="BD975" s="577">
        <f t="shared" ref="BD975" si="4363">IF(BD974&gt;0,BD976/BD974*g_troz,0)</f>
        <v>1.187594203831104</v>
      </c>
      <c r="BE975" s="577">
        <f t="shared" ref="BE975" si="4364">IF(BE974&gt;0,BE976/BE974*g_troz,0)</f>
        <v>1.2309454986328541</v>
      </c>
      <c r="BF975" s="577">
        <f t="shared" ref="BF975" si="4365">IF(BF974&gt;0,BF976/BF974*g_troz,0)</f>
        <v>1.2946974131478846</v>
      </c>
      <c r="BG975" s="577">
        <f t="shared" ref="BG975" si="4366">IF(BG974&gt;0,BG976/BG974*g_troz,0)</f>
        <v>1.3832124885301431</v>
      </c>
      <c r="BH975" s="577">
        <f t="shared" ref="BH975" si="4367">IF(BH974&gt;0,BH976/BH974*g_troz,0)</f>
        <v>1.5353789098297193</v>
      </c>
      <c r="BI975" s="577">
        <f t="shared" ref="BI975" si="4368">IF(BI974&gt;0,BI976/BI974*g_troz,0)</f>
        <v>1.8583990904751075</v>
      </c>
      <c r="BJ975" s="577">
        <f t="shared" ref="BJ975" si="4369">IF(BJ974&gt;0,BJ976/BJ974*g_troz,0)</f>
        <v>3.0083535122417087</v>
      </c>
      <c r="BK975" s="577">
        <f t="shared" ref="BK975" si="4370">IF(BK974&gt;0,BK976/BK974*g_troz,0)</f>
        <v>24.447526765070361</v>
      </c>
      <c r="BL975" s="577">
        <f t="shared" ref="BL975" si="4371">IF(BL974&gt;0,BL976/BL974*g_troz,0)</f>
        <v>0</v>
      </c>
      <c r="BM975" s="577">
        <f t="shared" ref="BM975" si="4372">IF(BM974&gt;0,BM976/BM974*g_troz,0)</f>
        <v>0</v>
      </c>
      <c r="BN975" s="577">
        <f t="shared" ref="BN975" si="4373">IF(BN974&gt;0,BN976/BN974*g_troz,0)</f>
        <v>0</v>
      </c>
      <c r="BO975" s="577">
        <f t="shared" ref="BO975" si="4374">IF(BO974&gt;0,BO976/BO974*g_troz,0)</f>
        <v>0</v>
      </c>
      <c r="BP975" s="577">
        <f t="shared" ref="BP975" si="4375">IF(BP974&gt;0,BP976/BP974*g_troz,0)</f>
        <v>0</v>
      </c>
      <c r="BQ975" s="577">
        <f t="shared" ref="BQ975" si="4376">IF(BQ974&gt;0,BQ976/BQ974*g_troz,0)</f>
        <v>0</v>
      </c>
      <c r="BR975" s="577">
        <f t="shared" ref="BR975" si="4377">IF(BR974&gt;0,BR976/BR974*g_troz,0)</f>
        <v>0</v>
      </c>
      <c r="BS975" s="577">
        <f t="shared" ref="BS975" si="4378">IF(BS974&gt;0,BS976/BS974*g_troz,0)</f>
        <v>0</v>
      </c>
      <c r="BT975" s="577">
        <f t="shared" ref="BT975" si="4379">IF(BT974&gt;0,BT976/BT974*g_troz,0)</f>
        <v>0</v>
      </c>
      <c r="BU975" s="577">
        <f t="shared" ref="BU975" si="4380">IF(BU974&gt;0,BU976/BU974*g_troz,0)</f>
        <v>0</v>
      </c>
      <c r="BV975" s="577">
        <f t="shared" ref="BV975" si="4381">IF(BV974&gt;0,BV976/BV974*g_troz,0)</f>
        <v>0</v>
      </c>
      <c r="BW975" s="577">
        <f t="shared" ref="BW975" si="4382">IF(BW974&gt;0,BW976/BW974*g_troz,0)</f>
        <v>0</v>
      </c>
      <c r="BX975" s="577">
        <f t="shared" ref="BX975" si="4383">IF(BX974&gt;0,BX976/BX974*g_troz,0)</f>
        <v>0</v>
      </c>
      <c r="BY975" s="577">
        <f t="shared" ref="BY975" si="4384">IF(BY974&gt;0,BY976/BY974*g_troz,0)</f>
        <v>0</v>
      </c>
      <c r="BZ975" s="577">
        <f t="shared" ref="BZ975" si="4385">IF(BZ974&gt;0,BZ976/BZ974*g_troz,0)</f>
        <v>0</v>
      </c>
      <c r="CA975" s="577">
        <f t="shared" ref="CA975" si="4386">IF(CA974&gt;0,CA976/CA974*g_troz,0)</f>
        <v>0</v>
      </c>
      <c r="CB975" s="577">
        <f t="shared" ref="CB975" si="4387">IF(CB974&gt;0,CB976/CB974*g_troz,0)</f>
        <v>0</v>
      </c>
      <c r="CC975" s="577">
        <f t="shared" ref="CC975" si="4388">IF(CC974&gt;0,CC976/CC974*g_troz,0)</f>
        <v>0</v>
      </c>
      <c r="CD975" s="577">
        <f t="shared" ref="CD975" si="4389">IF(CD974&gt;0,CD976/CD974*g_troz,0)</f>
        <v>0</v>
      </c>
      <c r="CE975" s="577">
        <f t="shared" ref="CE975" si="4390">IF(CE974&gt;0,CE976/CE974*g_troz,0)</f>
        <v>0</v>
      </c>
      <c r="CF975" s="577">
        <f t="shared" ref="CF975" si="4391">IF(CF974&gt;0,CF976/CF974*g_troz,0)</f>
        <v>0</v>
      </c>
      <c r="CG975" s="577">
        <f t="shared" ref="CG975" si="4392">IF(CG974&gt;0,CG976/CG974*g_troz,0)</f>
        <v>0</v>
      </c>
      <c r="CH975" s="577">
        <f t="shared" ref="CH975" si="4393">IF(CH974&gt;0,CH976/CH974*g_troz,0)</f>
        <v>0</v>
      </c>
      <c r="CI975" s="577">
        <f t="shared" ref="CI975" si="4394">IF(CI974&gt;0,CI976/CI974*g_troz,0)</f>
        <v>0</v>
      </c>
      <c r="CJ975" s="577">
        <f t="shared" ref="CJ975" si="4395">IF(CJ974&gt;0,CJ976/CJ974*g_troz,0)</f>
        <v>0</v>
      </c>
      <c r="CK975" s="577">
        <f t="shared" ref="CK975" si="4396">IF(CK974&gt;0,CK976/CK974*g_troz,0)</f>
        <v>0</v>
      </c>
      <c r="CL975" s="577">
        <f t="shared" ref="CL975" si="4397">IF(CL974&gt;0,CL976/CL974*g_troz,0)</f>
        <v>0</v>
      </c>
      <c r="CM975" s="577">
        <f t="shared" ref="CM975" si="4398">IF(CM974&gt;0,CM976/CM974*g_troz,0)</f>
        <v>0</v>
      </c>
      <c r="CN975" s="577">
        <f t="shared" ref="CN975" si="4399">IF(CN974&gt;0,CN976/CN974*g_troz,0)</f>
        <v>0</v>
      </c>
      <c r="CO975" s="577">
        <f t="shared" ref="CO975" si="4400">IF(CO974&gt;0,CO976/CO974*g_troz,0)</f>
        <v>0</v>
      </c>
      <c r="CP975" s="577">
        <f t="shared" ref="CP975" si="4401">IF(CP974&gt;0,CP976/CP974*g_troz,0)</f>
        <v>0</v>
      </c>
      <c r="CQ975" s="577">
        <f t="shared" ref="CQ975" si="4402">IF(CQ974&gt;0,CQ976/CQ974*g_troz,0)</f>
        <v>0</v>
      </c>
      <c r="CR975" s="577">
        <f t="shared" ref="CR975" si="4403">IF(CR974&gt;0,CR976/CR974*g_troz,0)</f>
        <v>0</v>
      </c>
      <c r="CS975" s="577">
        <f t="shared" ref="CS975" si="4404">IF(CS974&gt;0,CS976/CS974*g_troz,0)</f>
        <v>0</v>
      </c>
      <c r="CT975" s="577">
        <f t="shared" ref="CT975" si="4405">IF(CT974&gt;0,CT976/CT974*g_troz,0)</f>
        <v>0</v>
      </c>
      <c r="CU975" s="577">
        <f t="shared" ref="CU975" si="4406">IF(CU974&gt;0,CU976/CU974*g_troz,0)</f>
        <v>0</v>
      </c>
      <c r="CV975" s="577">
        <f t="shared" ref="CV975" si="4407">IF(CV974&gt;0,CV976/CV974*g_troz,0)</f>
        <v>0</v>
      </c>
      <c r="CW975" s="577">
        <f t="shared" ref="CW975" si="4408">IF(CW974&gt;0,CW976/CW974*g_troz,0)</f>
        <v>0</v>
      </c>
      <c r="CX975" s="577">
        <f t="shared" ref="CX975" si="4409">IF(CX974&gt;0,CX976/CX974*g_troz,0)</f>
        <v>0</v>
      </c>
      <c r="CY975" s="577">
        <f t="shared" ref="CY975" si="4410">IF(CY974&gt;0,CY976/CY974*g_troz,0)</f>
        <v>0</v>
      </c>
      <c r="CZ975" s="577">
        <f t="shared" ref="CZ975" si="4411">IF(CZ974&gt;0,CZ976/CZ974*g_troz,0)</f>
        <v>0</v>
      </c>
      <c r="DA975" s="577">
        <f t="shared" ref="DA975" si="4412">IF(DA974&gt;0,DA976/DA974*g_troz,0)</f>
        <v>0</v>
      </c>
      <c r="DB975" s="577">
        <f t="shared" ref="DB975" si="4413">IF(DB974&gt;0,DB976/DB974*g_troz,0)</f>
        <v>0</v>
      </c>
      <c r="DC975" s="577">
        <f t="shared" ref="DC975" si="4414">IF(DC974&gt;0,DC976/DC974*g_troz,0)</f>
        <v>0</v>
      </c>
      <c r="DD975" s="577">
        <f t="shared" ref="DD975" si="4415">IF(DD974&gt;0,DD976/DD974*g_troz,0)</f>
        <v>0</v>
      </c>
      <c r="DE975" s="577">
        <f t="shared" ref="DE975" si="4416">IF(DE974&gt;0,DE976/DE974*g_troz,0)</f>
        <v>0</v>
      </c>
      <c r="DF975" s="577">
        <f t="shared" ref="DF975" si="4417">IF(DF974&gt;0,DF976/DF974*g_troz,0)</f>
        <v>0</v>
      </c>
      <c r="DG975" s="577">
        <f t="shared" ref="DG975" si="4418">IF(DG974&gt;0,DG976/DG974*g_troz,0)</f>
        <v>0</v>
      </c>
      <c r="DH975" s="577">
        <f t="shared" ref="DH975" si="4419">IF(DH974&gt;0,DH976/DH974*g_troz,0)</f>
        <v>0</v>
      </c>
      <c r="DI975" s="577">
        <f t="shared" ref="DI975" si="4420">IF(DI974&gt;0,DI976/DI974*g_troz,0)</f>
        <v>0</v>
      </c>
      <c r="DJ975" s="577">
        <f t="shared" ref="DJ975" si="4421">IF(DJ974&gt;0,DJ976/DJ974*g_troz,0)</f>
        <v>0</v>
      </c>
    </row>
    <row r="976" spans="1:114" x14ac:dyDescent="0.35">
      <c r="A976" s="5" t="s">
        <v>231</v>
      </c>
      <c r="B976" s="69" t="s">
        <v>238</v>
      </c>
      <c r="C976" s="187">
        <f t="shared" ref="C976:E976" si="4422">D976</f>
        <v>0</v>
      </c>
      <c r="D976" s="187">
        <f t="shared" si="4422"/>
        <v>0</v>
      </c>
      <c r="E976" s="187">
        <f t="shared" si="4422"/>
        <v>0</v>
      </c>
      <c r="F976" s="318"/>
      <c r="G976" s="187">
        <f t="shared" ref="G976:I976" si="4423">H976</f>
        <v>0</v>
      </c>
      <c r="H976" s="187">
        <f t="shared" si="4423"/>
        <v>0</v>
      </c>
      <c r="I976" s="187">
        <f t="shared" si="4423"/>
        <v>0</v>
      </c>
      <c r="J976" s="323"/>
      <c r="K976" s="187">
        <f t="shared" ref="K976:M976" si="4424">L976</f>
        <v>0</v>
      </c>
      <c r="L976" s="187">
        <f t="shared" si="4424"/>
        <v>0</v>
      </c>
      <c r="M976" s="187">
        <f t="shared" si="4424"/>
        <v>0</v>
      </c>
      <c r="N976" s="323"/>
      <c r="O976" s="187">
        <f t="shared" ref="O976:Q976" si="4425">P976</f>
        <v>0</v>
      </c>
      <c r="P976" s="187">
        <f t="shared" si="4425"/>
        <v>0</v>
      </c>
      <c r="Q976" s="187">
        <f t="shared" si="4425"/>
        <v>0</v>
      </c>
      <c r="R976" s="323"/>
      <c r="S976" s="575">
        <f t="shared" si="4326"/>
        <v>3004</v>
      </c>
      <c r="T976" s="575">
        <f t="shared" si="4326"/>
        <v>3004</v>
      </c>
      <c r="U976" s="575">
        <f t="shared" si="4326"/>
        <v>3004</v>
      </c>
      <c r="V976" s="576">
        <v>3004</v>
      </c>
      <c r="W976" s="575">
        <f t="shared" si="4327"/>
        <v>3004</v>
      </c>
      <c r="X976" s="575">
        <f t="shared" si="4327"/>
        <v>3004</v>
      </c>
      <c r="Y976" s="575">
        <f t="shared" si="4327"/>
        <v>3004</v>
      </c>
      <c r="Z976" s="576">
        <v>3004</v>
      </c>
      <c r="AA976" s="575">
        <f>Z976</f>
        <v>3004</v>
      </c>
      <c r="AB976" s="575">
        <f t="shared" ref="AB976:AP976" si="4426">AA976</f>
        <v>3004</v>
      </c>
      <c r="AC976" s="575">
        <f t="shared" si="4426"/>
        <v>3004</v>
      </c>
      <c r="AD976" s="575">
        <f t="shared" si="4426"/>
        <v>3004</v>
      </c>
      <c r="AE976" s="575">
        <f t="shared" si="4426"/>
        <v>3004</v>
      </c>
      <c r="AF976" s="575">
        <f t="shared" si="4426"/>
        <v>3004</v>
      </c>
      <c r="AG976" s="575">
        <f t="shared" si="4426"/>
        <v>3004</v>
      </c>
      <c r="AH976" s="575">
        <f t="shared" si="4426"/>
        <v>3004</v>
      </c>
      <c r="AI976" s="575">
        <f t="shared" si="4426"/>
        <v>3004</v>
      </c>
      <c r="AJ976" s="575">
        <f t="shared" si="4426"/>
        <v>3004</v>
      </c>
      <c r="AK976" s="575">
        <f t="shared" si="4426"/>
        <v>3004</v>
      </c>
      <c r="AL976" s="575">
        <f t="shared" si="4426"/>
        <v>3004</v>
      </c>
      <c r="AM976" s="575">
        <f t="shared" si="4426"/>
        <v>3004</v>
      </c>
      <c r="AN976" s="575">
        <f t="shared" si="4426"/>
        <v>3004</v>
      </c>
      <c r="AO976" s="575">
        <f t="shared" si="4426"/>
        <v>3004</v>
      </c>
      <c r="AP976" s="575">
        <f t="shared" si="4426"/>
        <v>3004</v>
      </c>
      <c r="AQ976" s="575">
        <f>AP976-(AQ$993/1000/AQ$992)</f>
        <v>2903.728260869565</v>
      </c>
      <c r="AR976" s="575">
        <f t="shared" ref="AR976:DC976" si="4427">AQ976-(AR$993/1000/AR$992)</f>
        <v>2803.45652173913</v>
      </c>
      <c r="AS976" s="575">
        <f t="shared" si="4427"/>
        <v>2703.1847826086951</v>
      </c>
      <c r="AT976" s="575">
        <f t="shared" si="4427"/>
        <v>2602.9130434782601</v>
      </c>
      <c r="AU976" s="575">
        <f t="shared" si="4427"/>
        <v>2467.0434782608686</v>
      </c>
      <c r="AV976" s="575">
        <f t="shared" si="4427"/>
        <v>2331.1739130434771</v>
      </c>
      <c r="AW976" s="575">
        <f t="shared" si="4427"/>
        <v>2195.3043478260856</v>
      </c>
      <c r="AX976" s="575">
        <f t="shared" si="4427"/>
        <v>2059.4347826086941</v>
      </c>
      <c r="AY976" s="575">
        <f t="shared" si="4427"/>
        <v>1907.5326086956507</v>
      </c>
      <c r="AZ976" s="575">
        <f t="shared" si="4427"/>
        <v>1755.6304347826072</v>
      </c>
      <c r="BA976" s="575">
        <f t="shared" si="4427"/>
        <v>1603.7282608695637</v>
      </c>
      <c r="BB976" s="575">
        <f t="shared" si="4427"/>
        <v>1451.8260869565202</v>
      </c>
      <c r="BC976" s="575">
        <f t="shared" si="4427"/>
        <v>1302.6413043478244</v>
      </c>
      <c r="BD976" s="575">
        <f t="shared" si="4427"/>
        <v>1153.4565217391287</v>
      </c>
      <c r="BE976" s="575">
        <f t="shared" si="4427"/>
        <v>1004.271739130433</v>
      </c>
      <c r="BF976" s="575">
        <f t="shared" si="4427"/>
        <v>855.08695652173742</v>
      </c>
      <c r="BG976" s="575">
        <f t="shared" si="4427"/>
        <v>722.47826086956354</v>
      </c>
      <c r="BH976" s="575">
        <f t="shared" si="4427"/>
        <v>589.86956521738966</v>
      </c>
      <c r="BI976" s="575">
        <f t="shared" si="4427"/>
        <v>457.26086956521578</v>
      </c>
      <c r="BJ976" s="575">
        <f t="shared" si="4427"/>
        <v>324.65217391304191</v>
      </c>
      <c r="BK976" s="575">
        <f t="shared" si="4427"/>
        <v>230.08695652173756</v>
      </c>
      <c r="BL976" s="575">
        <f t="shared" si="4427"/>
        <v>135.52173913043322</v>
      </c>
      <c r="BM976" s="575">
        <f t="shared" si="4427"/>
        <v>40.956521739128874</v>
      </c>
      <c r="BN976" s="575">
        <f t="shared" si="4427"/>
        <v>-53.60869565217547</v>
      </c>
      <c r="BO976" s="575">
        <f t="shared" si="4427"/>
        <v>-155.78260869565372</v>
      </c>
      <c r="BP976" s="575">
        <f t="shared" si="4427"/>
        <v>-257.95652173913197</v>
      </c>
      <c r="BQ976" s="575">
        <f t="shared" si="4427"/>
        <v>-360.13043478261022</v>
      </c>
      <c r="BR976" s="575">
        <f t="shared" si="4427"/>
        <v>-462.30434782608847</v>
      </c>
      <c r="BS976" s="575">
        <f t="shared" si="4427"/>
        <v>-567.1956521739146</v>
      </c>
      <c r="BT976" s="575">
        <f t="shared" si="4427"/>
        <v>-672.08695652174072</v>
      </c>
      <c r="BU976" s="575">
        <f t="shared" si="4427"/>
        <v>-776.97826086956684</v>
      </c>
      <c r="BV976" s="575">
        <f t="shared" si="4427"/>
        <v>-881.86956521739296</v>
      </c>
      <c r="BW976" s="575">
        <f t="shared" si="4427"/>
        <v>-998.98913043478422</v>
      </c>
      <c r="BX976" s="575">
        <f t="shared" si="4427"/>
        <v>-1116.1086956521756</v>
      </c>
      <c r="BY976" s="575">
        <f t="shared" si="4427"/>
        <v>-1233.2282608695668</v>
      </c>
      <c r="BZ976" s="575">
        <f t="shared" si="4427"/>
        <v>-1350.3478260869581</v>
      </c>
      <c r="CA976" s="575">
        <f t="shared" si="4427"/>
        <v>-1456.3260869565233</v>
      </c>
      <c r="CB976" s="575">
        <f t="shared" si="4427"/>
        <v>-1562.3043478260886</v>
      </c>
      <c r="CC976" s="575">
        <f t="shared" si="4427"/>
        <v>-1668.2826086956538</v>
      </c>
      <c r="CD976" s="575">
        <f t="shared" si="4427"/>
        <v>-1774.2608695652191</v>
      </c>
      <c r="CE976" s="575">
        <f t="shared" si="4427"/>
        <v>-1859.5869565217408</v>
      </c>
      <c r="CF976" s="575">
        <f t="shared" si="4427"/>
        <v>-1944.9130434782626</v>
      </c>
      <c r="CG976" s="575">
        <f t="shared" si="4427"/>
        <v>-2030.2391304347843</v>
      </c>
      <c r="CH976" s="575">
        <f t="shared" si="4427"/>
        <v>-2115.5652173913059</v>
      </c>
      <c r="CI976" s="575">
        <f t="shared" si="4427"/>
        <v>-2182.1413043478274</v>
      </c>
      <c r="CJ976" s="575">
        <f t="shared" si="4427"/>
        <v>-2248.7173913043489</v>
      </c>
      <c r="CK976" s="575">
        <f t="shared" si="4427"/>
        <v>-2315.2934782608704</v>
      </c>
      <c r="CL976" s="575">
        <f t="shared" si="4427"/>
        <v>-2381.8695652173919</v>
      </c>
      <c r="CM976" s="575">
        <f t="shared" si="4427"/>
        <v>-2470.1847826086964</v>
      </c>
      <c r="CN976" s="575">
        <f t="shared" si="4427"/>
        <v>-2558.5000000000009</v>
      </c>
      <c r="CO976" s="575">
        <f t="shared" si="4427"/>
        <v>-2646.8152173913054</v>
      </c>
      <c r="CP976" s="575">
        <f t="shared" si="4427"/>
        <v>-2735.1304347826099</v>
      </c>
      <c r="CQ976" s="575">
        <f t="shared" si="4427"/>
        <v>-2859.5869565217404</v>
      </c>
      <c r="CR976" s="575">
        <f t="shared" si="4427"/>
        <v>-2984.0434782608709</v>
      </c>
      <c r="CS976" s="575">
        <f t="shared" si="4427"/>
        <v>-3108.5000000000014</v>
      </c>
      <c r="CT976" s="575">
        <f t="shared" si="4427"/>
        <v>-3232.9565217391319</v>
      </c>
      <c r="CU976" s="575">
        <f t="shared" si="4427"/>
        <v>-3338.1195652173928</v>
      </c>
      <c r="CV976" s="575">
        <f t="shared" si="4427"/>
        <v>-3443.2826086956538</v>
      </c>
      <c r="CW976" s="575">
        <f t="shared" si="4427"/>
        <v>-3548.4456521739148</v>
      </c>
      <c r="CX976" s="575">
        <f t="shared" si="4427"/>
        <v>-3653.6086956521758</v>
      </c>
      <c r="CY976" s="575">
        <f t="shared" si="4427"/>
        <v>-3702.2500000000018</v>
      </c>
      <c r="CZ976" s="575">
        <f t="shared" si="4427"/>
        <v>-3750.8913043478278</v>
      </c>
      <c r="DA976" s="575">
        <f t="shared" si="4427"/>
        <v>-3799.5326086956538</v>
      </c>
      <c r="DB976" s="575">
        <f t="shared" si="4427"/>
        <v>-3848.1739130434798</v>
      </c>
      <c r="DC976" s="575">
        <f t="shared" si="4427"/>
        <v>-3891.9239130434798</v>
      </c>
      <c r="DD976" s="575">
        <f t="shared" ref="DD976:DJ976" si="4428">DC976-(DD$993/1000/DD$992)</f>
        <v>-3935.6739130434798</v>
      </c>
      <c r="DE976" s="575">
        <f t="shared" si="4428"/>
        <v>-3979.4239130434798</v>
      </c>
      <c r="DF976" s="575">
        <f t="shared" si="4428"/>
        <v>-4023.1739130434798</v>
      </c>
      <c r="DG976" s="575">
        <f t="shared" si="4428"/>
        <v>-4062.5760869565233</v>
      </c>
      <c r="DH976" s="575">
        <f t="shared" si="4428"/>
        <v>-4101.9782608695668</v>
      </c>
      <c r="DI976" s="575">
        <f t="shared" si="4428"/>
        <v>-4141.3804347826099</v>
      </c>
      <c r="DJ976" s="575">
        <f t="shared" si="4428"/>
        <v>-4180.7826086956529</v>
      </c>
    </row>
    <row r="977" spans="1:114" x14ac:dyDescent="0.35">
      <c r="A977" s="5"/>
      <c r="B977" s="70"/>
      <c r="C977" s="69"/>
      <c r="D977" s="69"/>
      <c r="E977" s="69"/>
      <c r="F977" s="318"/>
      <c r="G977" s="69"/>
      <c r="H977" s="69"/>
      <c r="I977" s="69"/>
      <c r="J977" s="318"/>
      <c r="K977" s="69"/>
      <c r="L977" s="69"/>
      <c r="M977" s="69"/>
      <c r="N977" s="318"/>
      <c r="O977" s="69"/>
      <c r="P977" s="69"/>
      <c r="Q977" s="69"/>
      <c r="R977" s="318"/>
      <c r="S977" s="69"/>
      <c r="T977" s="69"/>
      <c r="U977" s="69"/>
      <c r="V977" s="318"/>
      <c r="W977" s="69"/>
      <c r="X977" s="69"/>
      <c r="Y977" s="69"/>
      <c r="Z977" s="318"/>
      <c r="AA977" s="110"/>
      <c r="AB977" s="110"/>
      <c r="AC977" s="110"/>
      <c r="AD977" s="110"/>
      <c r="AE977" s="110"/>
      <c r="AF977" s="110"/>
      <c r="AG977" s="110"/>
      <c r="AH977" s="110"/>
      <c r="AI977" s="110"/>
      <c r="AJ977" s="110"/>
      <c r="AK977" s="110"/>
      <c r="AL977" s="110"/>
      <c r="AM977" s="110"/>
      <c r="AN977" s="110"/>
      <c r="AO977" s="110"/>
      <c r="AP977" s="110"/>
      <c r="AQ977" s="110"/>
      <c r="AR977" s="110"/>
      <c r="AS977" s="110"/>
      <c r="AT977" s="110"/>
      <c r="AU977" s="110"/>
      <c r="AV977" s="110"/>
      <c r="AW977" s="110"/>
      <c r="AX977" s="110"/>
      <c r="AY977" s="110"/>
      <c r="AZ977" s="110"/>
      <c r="BA977" s="110"/>
      <c r="BB977" s="110"/>
      <c r="BC977" s="110"/>
      <c r="BD977" s="110"/>
      <c r="BE977" s="110"/>
      <c r="BF977" s="110"/>
      <c r="BG977" s="110"/>
      <c r="BH977" s="110"/>
      <c r="BI977" s="110"/>
      <c r="BJ977" s="110"/>
      <c r="BK977" s="110"/>
      <c r="BL977" s="110"/>
      <c r="BM977" s="110"/>
      <c r="BN977" s="110"/>
      <c r="BO977" s="110"/>
      <c r="BP977" s="110"/>
      <c r="BQ977" s="110"/>
      <c r="BR977" s="110"/>
      <c r="BS977" s="110"/>
      <c r="BT977" s="110"/>
      <c r="BU977" s="110"/>
      <c r="BV977" s="110"/>
      <c r="BW977" s="110"/>
      <c r="BX977" s="110"/>
      <c r="BY977" s="110"/>
      <c r="BZ977" s="110"/>
      <c r="CA977" s="110"/>
      <c r="CB977" s="110"/>
      <c r="CC977" s="110"/>
      <c r="CD977" s="110"/>
      <c r="CE977" s="110"/>
      <c r="CF977" s="110"/>
      <c r="CG977" s="110"/>
      <c r="CH977" s="110"/>
      <c r="CI977" s="110"/>
      <c r="CJ977" s="110"/>
      <c r="CK977" s="110"/>
      <c r="CL977" s="110"/>
      <c r="CM977" s="110"/>
      <c r="CN977" s="110"/>
      <c r="CO977" s="110"/>
      <c r="CP977" s="110"/>
      <c r="CQ977" s="110"/>
      <c r="CR977" s="110"/>
      <c r="CS977" s="110"/>
      <c r="CT977" s="110"/>
      <c r="CU977" s="110"/>
      <c r="CV977" s="110"/>
      <c r="CW977" s="110"/>
      <c r="CX977" s="110"/>
      <c r="CY977" s="110"/>
      <c r="CZ977" s="110"/>
      <c r="DA977" s="110"/>
      <c r="DB977" s="110"/>
      <c r="DC977" s="110"/>
      <c r="DD977" s="110"/>
      <c r="DE977" s="110"/>
      <c r="DF977" s="110"/>
      <c r="DG977" s="110"/>
      <c r="DH977" s="110"/>
      <c r="DI977" s="110"/>
      <c r="DJ977" s="110"/>
    </row>
    <row r="978" spans="1:114" x14ac:dyDescent="0.35">
      <c r="A978" s="5"/>
      <c r="B978" s="70" t="s">
        <v>239</v>
      </c>
      <c r="C978" s="69"/>
      <c r="D978" s="69"/>
      <c r="E978" s="69"/>
      <c r="F978" s="319"/>
      <c r="G978" s="69"/>
      <c r="H978" s="69"/>
      <c r="I978" s="69"/>
      <c r="J978" s="318"/>
      <c r="K978" s="69"/>
      <c r="L978" s="69"/>
      <c r="M978" s="69"/>
      <c r="N978" s="318"/>
      <c r="O978" s="69"/>
      <c r="P978" s="69"/>
      <c r="Q978" s="69"/>
      <c r="R978" s="318"/>
      <c r="S978" s="69"/>
      <c r="T978" s="69"/>
      <c r="U978" s="69"/>
      <c r="V978" s="318"/>
      <c r="W978" s="69"/>
      <c r="X978" s="69"/>
      <c r="Y978" s="69"/>
      <c r="Z978" s="318"/>
      <c r="AA978" s="110"/>
      <c r="AB978" s="110"/>
      <c r="AC978" s="110"/>
      <c r="AD978" s="110"/>
      <c r="AE978" s="110"/>
      <c r="AF978" s="110"/>
      <c r="AG978" s="110"/>
      <c r="AH978" s="110"/>
      <c r="AI978" s="110"/>
      <c r="AJ978" s="110"/>
      <c r="AK978" s="110"/>
      <c r="AL978" s="110"/>
      <c r="AM978" s="110"/>
      <c r="AN978" s="110"/>
      <c r="AO978" s="110"/>
      <c r="AP978" s="110"/>
      <c r="AQ978" s="110"/>
      <c r="AR978" s="110"/>
      <c r="AS978" s="110"/>
      <c r="AT978" s="110"/>
      <c r="AU978" s="110"/>
      <c r="AV978" s="110"/>
      <c r="AW978" s="110"/>
      <c r="AX978" s="110"/>
      <c r="AY978" s="110"/>
      <c r="AZ978" s="110"/>
      <c r="BA978" s="110"/>
      <c r="BB978" s="110"/>
      <c r="BC978" s="110"/>
      <c r="BD978" s="110"/>
      <c r="BE978" s="110"/>
      <c r="BF978" s="110"/>
      <c r="BG978" s="110"/>
      <c r="BH978" s="110"/>
      <c r="BI978" s="110"/>
      <c r="BJ978" s="110"/>
      <c r="BK978" s="110"/>
      <c r="BL978" s="110"/>
      <c r="BM978" s="110"/>
      <c r="BN978" s="110"/>
      <c r="BO978" s="110"/>
      <c r="BP978" s="110"/>
      <c r="BQ978" s="110"/>
      <c r="BR978" s="110"/>
      <c r="BS978" s="110"/>
      <c r="BT978" s="110"/>
      <c r="BU978" s="110"/>
      <c r="BV978" s="110"/>
      <c r="BW978" s="110"/>
      <c r="BX978" s="110"/>
      <c r="BY978" s="110"/>
      <c r="BZ978" s="110"/>
      <c r="CA978" s="110"/>
      <c r="CB978" s="110"/>
      <c r="CC978" s="110"/>
      <c r="CD978" s="110"/>
      <c r="CE978" s="110"/>
      <c r="CF978" s="110"/>
      <c r="CG978" s="110"/>
      <c r="CH978" s="110"/>
      <c r="CI978" s="110"/>
      <c r="CJ978" s="110"/>
      <c r="CK978" s="110"/>
      <c r="CL978" s="110"/>
      <c r="CM978" s="110"/>
      <c r="CN978" s="110"/>
      <c r="CO978" s="110"/>
      <c r="CP978" s="110"/>
      <c r="CQ978" s="110"/>
      <c r="CR978" s="110"/>
      <c r="CS978" s="110"/>
      <c r="CT978" s="110"/>
      <c r="CU978" s="110"/>
      <c r="CV978" s="110"/>
      <c r="CW978" s="110"/>
      <c r="CX978" s="110"/>
      <c r="CY978" s="110"/>
      <c r="CZ978" s="110"/>
      <c r="DA978" s="110"/>
      <c r="DB978" s="110"/>
      <c r="DC978" s="110"/>
      <c r="DD978" s="110"/>
      <c r="DE978" s="110"/>
      <c r="DF978" s="110"/>
      <c r="DG978" s="110"/>
      <c r="DH978" s="110"/>
      <c r="DI978" s="110"/>
      <c r="DJ978" s="110"/>
    </row>
    <row r="979" spans="1:114" x14ac:dyDescent="0.35">
      <c r="A979" s="5" t="s">
        <v>229</v>
      </c>
      <c r="B979" s="69" t="s">
        <v>240</v>
      </c>
      <c r="C979" s="187">
        <f t="shared" ref="C979:E979" si="4429">D979</f>
        <v>0</v>
      </c>
      <c r="D979" s="187">
        <f t="shared" si="4429"/>
        <v>0</v>
      </c>
      <c r="E979" s="187">
        <f t="shared" si="4429"/>
        <v>0</v>
      </c>
      <c r="F979" s="318"/>
      <c r="G979" s="187">
        <f t="shared" ref="G979:I979" si="4430">H979</f>
        <v>0</v>
      </c>
      <c r="H979" s="187">
        <f t="shared" si="4430"/>
        <v>0</v>
      </c>
      <c r="I979" s="187">
        <f t="shared" si="4430"/>
        <v>0</v>
      </c>
      <c r="J979" s="319"/>
      <c r="K979" s="187">
        <f t="shared" ref="K979:M979" si="4431">L979</f>
        <v>0</v>
      </c>
      <c r="L979" s="187">
        <f t="shared" si="4431"/>
        <v>0</v>
      </c>
      <c r="M979" s="187">
        <f t="shared" si="4431"/>
        <v>0</v>
      </c>
      <c r="N979" s="319"/>
      <c r="O979" s="575">
        <f t="shared" ref="O979:Q979" si="4432">P979</f>
        <v>126961</v>
      </c>
      <c r="P979" s="575">
        <f t="shared" si="4432"/>
        <v>126961</v>
      </c>
      <c r="Q979" s="575">
        <f t="shared" si="4432"/>
        <v>126961</v>
      </c>
      <c r="R979" s="575">
        <f>R969+R974</f>
        <v>126961</v>
      </c>
      <c r="S979" s="575">
        <f t="shared" ref="S979:U981" si="4433">T979</f>
        <v>150867</v>
      </c>
      <c r="T979" s="575">
        <f t="shared" si="4433"/>
        <v>150867</v>
      </c>
      <c r="U979" s="575">
        <f t="shared" si="4433"/>
        <v>150867</v>
      </c>
      <c r="V979" s="575">
        <f>V969+V974</f>
        <v>150867</v>
      </c>
      <c r="W979" s="575">
        <f t="shared" ref="W979:Y981" si="4434">X979</f>
        <v>150867</v>
      </c>
      <c r="X979" s="575">
        <f t="shared" si="4434"/>
        <v>150867</v>
      </c>
      <c r="Y979" s="575">
        <f t="shared" si="4434"/>
        <v>150867</v>
      </c>
      <c r="Z979" s="575">
        <f>Z969+Z974</f>
        <v>150867</v>
      </c>
      <c r="AA979" s="575">
        <f t="shared" ref="AA979:AQ979" si="4435">AA969+AA974</f>
        <v>150867</v>
      </c>
      <c r="AB979" s="575">
        <f t="shared" si="4435"/>
        <v>150867</v>
      </c>
      <c r="AC979" s="575">
        <f t="shared" si="4435"/>
        <v>150867</v>
      </c>
      <c r="AD979" s="575">
        <f t="shared" si="4435"/>
        <v>150867</v>
      </c>
      <c r="AE979" s="575">
        <f t="shared" si="4435"/>
        <v>150867</v>
      </c>
      <c r="AF979" s="575">
        <f t="shared" si="4435"/>
        <v>150867</v>
      </c>
      <c r="AG979" s="575">
        <f t="shared" si="4435"/>
        <v>150867</v>
      </c>
      <c r="AH979" s="575">
        <f t="shared" si="4435"/>
        <v>150867</v>
      </c>
      <c r="AI979" s="575">
        <f t="shared" si="4435"/>
        <v>150867</v>
      </c>
      <c r="AJ979" s="575">
        <f t="shared" si="4435"/>
        <v>150867</v>
      </c>
      <c r="AK979" s="575">
        <f t="shared" si="4435"/>
        <v>150867</v>
      </c>
      <c r="AL979" s="575">
        <f t="shared" si="4435"/>
        <v>150867</v>
      </c>
      <c r="AM979" s="575">
        <f t="shared" si="4435"/>
        <v>150867</v>
      </c>
      <c r="AN979" s="575">
        <f t="shared" si="4435"/>
        <v>150867</v>
      </c>
      <c r="AO979" s="575">
        <f t="shared" si="4435"/>
        <v>150867</v>
      </c>
      <c r="AP979" s="575">
        <f t="shared" si="4435"/>
        <v>150867</v>
      </c>
      <c r="AQ979" s="575">
        <f t="shared" si="4435"/>
        <v>144369.50060054348</v>
      </c>
      <c r="AR979" s="575">
        <f t="shared" ref="AR979:DC979" si="4436">AR969+AR974</f>
        <v>137872.00120108697</v>
      </c>
      <c r="AS979" s="575">
        <f t="shared" si="4436"/>
        <v>131374.50180163045</v>
      </c>
      <c r="AT979" s="575">
        <f t="shared" si="4436"/>
        <v>124877.00240217394</v>
      </c>
      <c r="AU979" s="575">
        <f t="shared" si="4436"/>
        <v>116072.80267391307</v>
      </c>
      <c r="AV979" s="575">
        <f t="shared" si="4436"/>
        <v>107268.60294565221</v>
      </c>
      <c r="AW979" s="575">
        <f t="shared" si="4436"/>
        <v>98464.403217391344</v>
      </c>
      <c r="AX979" s="575">
        <f t="shared" si="4436"/>
        <v>89660.203489130479</v>
      </c>
      <c r="AY979" s="575">
        <f t="shared" si="4436"/>
        <v>79817.108192934829</v>
      </c>
      <c r="AZ979" s="575">
        <f t="shared" si="4436"/>
        <v>69974.012896739179</v>
      </c>
      <c r="BA979" s="575">
        <f t="shared" si="4436"/>
        <v>60130.917600543529</v>
      </c>
      <c r="BB979" s="575">
        <f t="shared" si="4436"/>
        <v>50287.822304347879</v>
      </c>
      <c r="BC979" s="575">
        <f t="shared" si="4436"/>
        <v>40620.811002717441</v>
      </c>
      <c r="BD979" s="575">
        <f t="shared" si="4436"/>
        <v>30953.799701087002</v>
      </c>
      <c r="BE979" s="575">
        <f t="shared" si="4436"/>
        <v>21286.788399456564</v>
      </c>
      <c r="BF979" s="575">
        <f t="shared" si="4436"/>
        <v>11619.777097826129</v>
      </c>
      <c r="BG979" s="575">
        <f t="shared" si="4436"/>
        <v>3026.8781630435187</v>
      </c>
      <c r="BH979" s="575">
        <f t="shared" si="4436"/>
        <v>-5566.0207717390913</v>
      </c>
      <c r="BI979" s="575">
        <f t="shared" si="4436"/>
        <v>-14158.919706521703</v>
      </c>
      <c r="BJ979" s="575">
        <f t="shared" si="4436"/>
        <v>-22751.818641304315</v>
      </c>
      <c r="BK979" s="575">
        <f t="shared" si="4436"/>
        <v>-28879.541652173881</v>
      </c>
      <c r="BL979" s="575">
        <f t="shared" si="4436"/>
        <v>-35007.264663043446</v>
      </c>
      <c r="BM979" s="575">
        <f t="shared" si="4436"/>
        <v>-41134.987673913012</v>
      </c>
      <c r="BN979" s="575">
        <f t="shared" si="4436"/>
        <v>-47262.710684782578</v>
      </c>
      <c r="BO979" s="575">
        <f t="shared" si="4436"/>
        <v>-53883.468880434753</v>
      </c>
      <c r="BP979" s="575">
        <f t="shared" si="4436"/>
        <v>-60504.227076086929</v>
      </c>
      <c r="BQ979" s="575">
        <f t="shared" si="4436"/>
        <v>-67124.985271739104</v>
      </c>
      <c r="BR979" s="575">
        <f t="shared" si="4436"/>
        <v>-73745.743467391279</v>
      </c>
      <c r="BS979" s="575">
        <f t="shared" si="4436"/>
        <v>-80542.585657608666</v>
      </c>
      <c r="BT979" s="575">
        <f t="shared" si="4436"/>
        <v>-87339.427847826053</v>
      </c>
      <c r="BU979" s="575">
        <f t="shared" si="4436"/>
        <v>-94136.27003804344</v>
      </c>
      <c r="BV979" s="575">
        <f t="shared" si="4436"/>
        <v>-100933.11222826084</v>
      </c>
      <c r="BW979" s="575">
        <f t="shared" si="4436"/>
        <v>-108522.33239402171</v>
      </c>
      <c r="BX979" s="575">
        <f t="shared" si="4436"/>
        <v>-116111.55255978258</v>
      </c>
      <c r="BY979" s="575">
        <f t="shared" si="4436"/>
        <v>-123700.77272554344</v>
      </c>
      <c r="BZ979" s="575">
        <f t="shared" si="4436"/>
        <v>-131289.99289130431</v>
      </c>
      <c r="CA979" s="575">
        <f t="shared" si="4436"/>
        <v>-138157.26867934779</v>
      </c>
      <c r="CB979" s="575">
        <f t="shared" si="4436"/>
        <v>-145024.54446739127</v>
      </c>
      <c r="CC979" s="575">
        <f t="shared" si="4436"/>
        <v>-151891.82025543475</v>
      </c>
      <c r="CD979" s="575">
        <f t="shared" si="4436"/>
        <v>-158759.09604347823</v>
      </c>
      <c r="CE979" s="575">
        <f t="shared" si="4436"/>
        <v>-164288.13347282607</v>
      </c>
      <c r="CF979" s="575">
        <f t="shared" si="4436"/>
        <v>-169817.17090217391</v>
      </c>
      <c r="CG979" s="575">
        <f t="shared" si="4436"/>
        <v>-175346.20833152175</v>
      </c>
      <c r="CH979" s="575">
        <f t="shared" si="4436"/>
        <v>-180875.24576086958</v>
      </c>
      <c r="CI979" s="575">
        <f t="shared" si="4436"/>
        <v>-185189.30362771743</v>
      </c>
      <c r="CJ979" s="575">
        <f t="shared" si="4436"/>
        <v>-189503.36149456527</v>
      </c>
      <c r="CK979" s="575">
        <f t="shared" si="4436"/>
        <v>-193817.41936141311</v>
      </c>
      <c r="CL979" s="575">
        <f t="shared" si="4436"/>
        <v>-198131.47722826095</v>
      </c>
      <c r="CM979" s="575">
        <f t="shared" si="4436"/>
        <v>-203854.20705163051</v>
      </c>
      <c r="CN979" s="575">
        <f t="shared" si="4436"/>
        <v>-209576.93687500007</v>
      </c>
      <c r="CO979" s="575">
        <f t="shared" si="4436"/>
        <v>-215299.66669836963</v>
      </c>
      <c r="CP979" s="575">
        <f t="shared" si="4436"/>
        <v>-221022.3965217392</v>
      </c>
      <c r="CQ979" s="575">
        <f t="shared" si="4436"/>
        <v>-229087.04347282616</v>
      </c>
      <c r="CR979" s="575">
        <f t="shared" si="4436"/>
        <v>-237151.69042391313</v>
      </c>
      <c r="CS979" s="575">
        <f t="shared" si="4436"/>
        <v>-245216.33737500006</v>
      </c>
      <c r="CT979" s="575">
        <f t="shared" si="4436"/>
        <v>-253280.98432608703</v>
      </c>
      <c r="CU979" s="575">
        <f t="shared" si="4436"/>
        <v>-260095.43491576094</v>
      </c>
      <c r="CV979" s="575">
        <f t="shared" si="4436"/>
        <v>-266909.88550543482</v>
      </c>
      <c r="CW979" s="575">
        <f t="shared" si="4436"/>
        <v>-273724.33609510871</v>
      </c>
      <c r="CX979" s="575">
        <f t="shared" si="4436"/>
        <v>-280538.78668478259</v>
      </c>
      <c r="CY979" s="575">
        <f t="shared" si="4436"/>
        <v>-283690.69018749997</v>
      </c>
      <c r="CZ979" s="575">
        <f t="shared" si="4436"/>
        <v>-286842.59369021736</v>
      </c>
      <c r="DA979" s="575">
        <f t="shared" si="4436"/>
        <v>-289994.49719293474</v>
      </c>
      <c r="DB979" s="575">
        <f t="shared" si="4436"/>
        <v>-293146.40069565212</v>
      </c>
      <c r="DC979" s="575">
        <f t="shared" si="4436"/>
        <v>-295981.3530081521</v>
      </c>
      <c r="DD979" s="575">
        <f t="shared" ref="DD979:DJ979" si="4437">DD969+DD974</f>
        <v>-298816.30532065209</v>
      </c>
      <c r="DE979" s="575">
        <f t="shared" si="4437"/>
        <v>-301651.25763315207</v>
      </c>
      <c r="DF979" s="575">
        <f t="shared" si="4437"/>
        <v>-304486.20994565205</v>
      </c>
      <c r="DG979" s="575">
        <f t="shared" si="4437"/>
        <v>-307039.42786684772</v>
      </c>
      <c r="DH979" s="575">
        <f t="shared" si="4437"/>
        <v>-309592.64578804339</v>
      </c>
      <c r="DI979" s="575">
        <f t="shared" si="4437"/>
        <v>-312145.86370923906</v>
      </c>
      <c r="DJ979" s="575">
        <f t="shared" si="4437"/>
        <v>-314699.08163043472</v>
      </c>
    </row>
    <row r="980" spans="1:114" x14ac:dyDescent="0.35">
      <c r="A980" s="5" t="s">
        <v>230</v>
      </c>
      <c r="B980" s="69" t="s">
        <v>241</v>
      </c>
      <c r="C980" s="295">
        <f t="shared" ref="C980:E980" si="4438">D980</f>
        <v>0</v>
      </c>
      <c r="D980" s="295">
        <f t="shared" si="4438"/>
        <v>0</v>
      </c>
      <c r="E980" s="295">
        <f t="shared" si="4438"/>
        <v>0</v>
      </c>
      <c r="F980" s="319"/>
      <c r="G980" s="295">
        <f t="shared" ref="G980:I980" si="4439">H980</f>
        <v>0</v>
      </c>
      <c r="H980" s="295">
        <f t="shared" si="4439"/>
        <v>0</v>
      </c>
      <c r="I980" s="295">
        <f t="shared" si="4439"/>
        <v>0</v>
      </c>
      <c r="J980" s="318"/>
      <c r="K980" s="295">
        <f t="shared" ref="K980:M980" si="4440">L980</f>
        <v>0</v>
      </c>
      <c r="L980" s="295">
        <f t="shared" si="4440"/>
        <v>0</v>
      </c>
      <c r="M980" s="295">
        <f t="shared" si="4440"/>
        <v>0</v>
      </c>
      <c r="N980" s="318"/>
      <c r="O980" s="577">
        <f t="shared" ref="O980:Q980" si="4441">P980</f>
        <v>0.9</v>
      </c>
      <c r="P980" s="577">
        <f t="shared" si="4441"/>
        <v>0.9</v>
      </c>
      <c r="Q980" s="577">
        <f t="shared" si="4441"/>
        <v>0.9</v>
      </c>
      <c r="R980" s="577">
        <f>AVERAGE(R970,R975)</f>
        <v>0.9</v>
      </c>
      <c r="S980" s="577">
        <f t="shared" si="4433"/>
        <v>0.95</v>
      </c>
      <c r="T980" s="577">
        <f t="shared" si="4433"/>
        <v>0.95</v>
      </c>
      <c r="U980" s="577">
        <f t="shared" si="4433"/>
        <v>0.95</v>
      </c>
      <c r="V980" s="577">
        <f>AVERAGE(V970,V975)</f>
        <v>0.95</v>
      </c>
      <c r="W980" s="577">
        <f t="shared" si="4434"/>
        <v>0.95</v>
      </c>
      <c r="X980" s="577">
        <f t="shared" si="4434"/>
        <v>0.95</v>
      </c>
      <c r="Y980" s="577">
        <f t="shared" si="4434"/>
        <v>0.95</v>
      </c>
      <c r="Z980" s="577">
        <f>AVERAGE(Z970,Z975)</f>
        <v>0.95</v>
      </c>
      <c r="AA980" s="577">
        <f>AVERAGE(AA970,AA975)</f>
        <v>0.9567452228359774</v>
      </c>
      <c r="AB980" s="577">
        <f t="shared" ref="AB980:AQ980" si="4442">AVERAGE(AB970,AB975)</f>
        <v>0.9567452228359774</v>
      </c>
      <c r="AC980" s="577">
        <f t="shared" si="4442"/>
        <v>0.9567452228359774</v>
      </c>
      <c r="AD980" s="577">
        <f t="shared" si="4442"/>
        <v>0.9567452228359774</v>
      </c>
      <c r="AE980" s="577">
        <f t="shared" si="4442"/>
        <v>0.9567452228359774</v>
      </c>
      <c r="AF980" s="577">
        <f t="shared" si="4442"/>
        <v>0.9567452228359774</v>
      </c>
      <c r="AG980" s="577">
        <f t="shared" si="4442"/>
        <v>0.9567452228359774</v>
      </c>
      <c r="AH980" s="577">
        <f t="shared" si="4442"/>
        <v>0.9567452228359774</v>
      </c>
      <c r="AI980" s="577">
        <f t="shared" si="4442"/>
        <v>0.9567452228359774</v>
      </c>
      <c r="AJ980" s="577">
        <f t="shared" si="4442"/>
        <v>0.9567452228359774</v>
      </c>
      <c r="AK980" s="577">
        <f t="shared" si="4442"/>
        <v>0.9567452228359774</v>
      </c>
      <c r="AL980" s="577">
        <f t="shared" si="4442"/>
        <v>0.9567452228359774</v>
      </c>
      <c r="AM980" s="577">
        <f t="shared" si="4442"/>
        <v>0.9567452228359774</v>
      </c>
      <c r="AN980" s="577">
        <f t="shared" si="4442"/>
        <v>0.9567452228359774</v>
      </c>
      <c r="AO980" s="577">
        <f t="shared" si="4442"/>
        <v>0.9567452228359774</v>
      </c>
      <c r="AP980" s="577">
        <f t="shared" si="4442"/>
        <v>0.9567452228359774</v>
      </c>
      <c r="AQ980" s="577">
        <f t="shared" si="4442"/>
        <v>0.95583030504499089</v>
      </c>
      <c r="AR980" s="577">
        <f t="shared" ref="AR980:DC980" si="4443">AVERAGE(AR970,AR975)</f>
        <v>0.95474555444587139</v>
      </c>
      <c r="AS980" s="577">
        <f t="shared" si="4443"/>
        <v>0.95345073096085131</v>
      </c>
      <c r="AT980" s="577">
        <f t="shared" si="4443"/>
        <v>0.95189323827332062</v>
      </c>
      <c r="AU980" s="577">
        <f t="shared" si="4443"/>
        <v>0.94923550356895325</v>
      </c>
      <c r="AV980" s="577">
        <f t="shared" si="4443"/>
        <v>0.94571342016878257</v>
      </c>
      <c r="AW980" s="577">
        <f t="shared" si="4443"/>
        <v>0.94093492593083772</v>
      </c>
      <c r="AX980" s="577">
        <f t="shared" si="4443"/>
        <v>0.93425784870555817</v>
      </c>
      <c r="AY980" s="577">
        <f t="shared" si="4443"/>
        <v>0.92314147150175208</v>
      </c>
      <c r="AZ980" s="577">
        <f t="shared" si="4443"/>
        <v>0.90512568865209186</v>
      </c>
      <c r="BA980" s="577">
        <f t="shared" si="4443"/>
        <v>0.87291499386396187</v>
      </c>
      <c r="BB980" s="577">
        <f t="shared" si="4443"/>
        <v>0.80494542294005234</v>
      </c>
      <c r="BC980" s="577">
        <f t="shared" si="4443"/>
        <v>0.60776992787256823</v>
      </c>
      <c r="BD980" s="577">
        <f t="shared" si="4443"/>
        <v>-2.300604246185225</v>
      </c>
      <c r="BE980" s="577">
        <f t="shared" si="4443"/>
        <v>0.61547274931642704</v>
      </c>
      <c r="BF980" s="577">
        <f t="shared" si="4443"/>
        <v>0.64734870657394228</v>
      </c>
      <c r="BG980" s="577">
        <f t="shared" si="4443"/>
        <v>0.69160624426507156</v>
      </c>
      <c r="BH980" s="577">
        <f t="shared" si="4443"/>
        <v>0.76768945491485963</v>
      </c>
      <c r="BI980" s="577">
        <f t="shared" si="4443"/>
        <v>0.92919954523755377</v>
      </c>
      <c r="BJ980" s="577">
        <f t="shared" si="4443"/>
        <v>1.5041767561208543</v>
      </c>
      <c r="BK980" s="577">
        <f t="shared" si="4443"/>
        <v>12.22376338253518</v>
      </c>
      <c r="BL980" s="577">
        <f t="shared" si="4443"/>
        <v>0</v>
      </c>
      <c r="BM980" s="577">
        <f t="shared" si="4443"/>
        <v>0</v>
      </c>
      <c r="BN980" s="577">
        <f t="shared" si="4443"/>
        <v>0</v>
      </c>
      <c r="BO980" s="577">
        <f t="shared" si="4443"/>
        <v>0</v>
      </c>
      <c r="BP980" s="577">
        <f t="shared" si="4443"/>
        <v>0</v>
      </c>
      <c r="BQ980" s="577">
        <f t="shared" si="4443"/>
        <v>0</v>
      </c>
      <c r="BR980" s="577">
        <f t="shared" si="4443"/>
        <v>0</v>
      </c>
      <c r="BS980" s="577">
        <f t="shared" si="4443"/>
        <v>0</v>
      </c>
      <c r="BT980" s="577">
        <f t="shared" si="4443"/>
        <v>0</v>
      </c>
      <c r="BU980" s="577">
        <f t="shared" si="4443"/>
        <v>0</v>
      </c>
      <c r="BV980" s="577">
        <f t="shared" si="4443"/>
        <v>0</v>
      </c>
      <c r="BW980" s="577">
        <f t="shared" si="4443"/>
        <v>0</v>
      </c>
      <c r="BX980" s="577">
        <f t="shared" si="4443"/>
        <v>0</v>
      </c>
      <c r="BY980" s="577">
        <f t="shared" si="4443"/>
        <v>0</v>
      </c>
      <c r="BZ980" s="577">
        <f t="shared" si="4443"/>
        <v>0</v>
      </c>
      <c r="CA980" s="577">
        <f t="shared" si="4443"/>
        <v>0</v>
      </c>
      <c r="CB980" s="577">
        <f t="shared" si="4443"/>
        <v>0</v>
      </c>
      <c r="CC980" s="577">
        <f t="shared" si="4443"/>
        <v>0</v>
      </c>
      <c r="CD980" s="577">
        <f t="shared" si="4443"/>
        <v>0</v>
      </c>
      <c r="CE980" s="577">
        <f t="shared" si="4443"/>
        <v>0</v>
      </c>
      <c r="CF980" s="577">
        <f t="shared" si="4443"/>
        <v>0</v>
      </c>
      <c r="CG980" s="577">
        <f t="shared" si="4443"/>
        <v>0</v>
      </c>
      <c r="CH980" s="577">
        <f t="shared" si="4443"/>
        <v>0</v>
      </c>
      <c r="CI980" s="577">
        <f t="shared" si="4443"/>
        <v>0</v>
      </c>
      <c r="CJ980" s="577">
        <f t="shared" si="4443"/>
        <v>0</v>
      </c>
      <c r="CK980" s="577">
        <f t="shared" si="4443"/>
        <v>0</v>
      </c>
      <c r="CL980" s="577">
        <f t="shared" si="4443"/>
        <v>0</v>
      </c>
      <c r="CM980" s="577">
        <f t="shared" si="4443"/>
        <v>0</v>
      </c>
      <c r="CN980" s="577">
        <f t="shared" si="4443"/>
        <v>0</v>
      </c>
      <c r="CO980" s="577">
        <f t="shared" si="4443"/>
        <v>0</v>
      </c>
      <c r="CP980" s="577">
        <f t="shared" si="4443"/>
        <v>0</v>
      </c>
      <c r="CQ980" s="577">
        <f t="shared" si="4443"/>
        <v>0</v>
      </c>
      <c r="CR980" s="577">
        <f t="shared" si="4443"/>
        <v>0</v>
      </c>
      <c r="CS980" s="577">
        <f t="shared" si="4443"/>
        <v>0</v>
      </c>
      <c r="CT980" s="577">
        <f t="shared" si="4443"/>
        <v>0</v>
      </c>
      <c r="CU980" s="577">
        <f t="shared" si="4443"/>
        <v>0</v>
      </c>
      <c r="CV980" s="577">
        <f t="shared" si="4443"/>
        <v>0</v>
      </c>
      <c r="CW980" s="577">
        <f t="shared" si="4443"/>
        <v>0</v>
      </c>
      <c r="CX980" s="577">
        <f t="shared" si="4443"/>
        <v>0</v>
      </c>
      <c r="CY980" s="577">
        <f t="shared" si="4443"/>
        <v>0</v>
      </c>
      <c r="CZ980" s="577">
        <f t="shared" si="4443"/>
        <v>0</v>
      </c>
      <c r="DA980" s="577">
        <f t="shared" si="4443"/>
        <v>0</v>
      </c>
      <c r="DB980" s="577">
        <f t="shared" si="4443"/>
        <v>0</v>
      </c>
      <c r="DC980" s="577">
        <f t="shared" si="4443"/>
        <v>0</v>
      </c>
      <c r="DD980" s="577">
        <f t="shared" ref="DD980:DJ980" si="4444">AVERAGE(DD970,DD975)</f>
        <v>0</v>
      </c>
      <c r="DE980" s="577">
        <f t="shared" si="4444"/>
        <v>0</v>
      </c>
      <c r="DF980" s="577">
        <f t="shared" si="4444"/>
        <v>0</v>
      </c>
      <c r="DG980" s="577">
        <f t="shared" si="4444"/>
        <v>0</v>
      </c>
      <c r="DH980" s="577">
        <f t="shared" si="4444"/>
        <v>0</v>
      </c>
      <c r="DI980" s="577">
        <f t="shared" si="4444"/>
        <v>0</v>
      </c>
      <c r="DJ980" s="577">
        <f t="shared" si="4444"/>
        <v>0</v>
      </c>
    </row>
    <row r="981" spans="1:114" x14ac:dyDescent="0.35">
      <c r="A981" s="5" t="s">
        <v>231</v>
      </c>
      <c r="B981" s="69" t="s">
        <v>242</v>
      </c>
      <c r="C981" s="187">
        <f t="shared" ref="C981:E981" si="4445">D981</f>
        <v>0</v>
      </c>
      <c r="D981" s="187">
        <f t="shared" si="4445"/>
        <v>0</v>
      </c>
      <c r="E981" s="187">
        <f t="shared" si="4445"/>
        <v>0</v>
      </c>
      <c r="F981" s="319"/>
      <c r="G981" s="187">
        <f t="shared" ref="G981:I981" si="4446">H981</f>
        <v>0</v>
      </c>
      <c r="H981" s="187">
        <f t="shared" si="4446"/>
        <v>0</v>
      </c>
      <c r="I981" s="187">
        <f t="shared" si="4446"/>
        <v>0</v>
      </c>
      <c r="J981" s="319"/>
      <c r="K981" s="187">
        <f t="shared" ref="K981:M981" si="4447">L981</f>
        <v>0</v>
      </c>
      <c r="L981" s="187">
        <f t="shared" si="4447"/>
        <v>0</v>
      </c>
      <c r="M981" s="187">
        <f t="shared" si="4447"/>
        <v>0</v>
      </c>
      <c r="N981" s="319"/>
      <c r="O981" s="575">
        <f t="shared" ref="O981:Q981" si="4448">P981</f>
        <v>3837</v>
      </c>
      <c r="P981" s="575">
        <f t="shared" si="4448"/>
        <v>3837</v>
      </c>
      <c r="Q981" s="575">
        <f t="shared" si="4448"/>
        <v>3837</v>
      </c>
      <c r="R981" s="575">
        <f>R971+R976</f>
        <v>3837</v>
      </c>
      <c r="S981" s="575">
        <f t="shared" si="4433"/>
        <v>4716</v>
      </c>
      <c r="T981" s="575">
        <f t="shared" si="4433"/>
        <v>4716</v>
      </c>
      <c r="U981" s="575">
        <f t="shared" si="4433"/>
        <v>4716</v>
      </c>
      <c r="V981" s="575">
        <f>V971+V976</f>
        <v>4716</v>
      </c>
      <c r="W981" s="575">
        <f t="shared" si="4434"/>
        <v>4716</v>
      </c>
      <c r="X981" s="575">
        <f t="shared" si="4434"/>
        <v>4716</v>
      </c>
      <c r="Y981" s="575">
        <f t="shared" si="4434"/>
        <v>4716</v>
      </c>
      <c r="Z981" s="575">
        <f>Z971+Z976</f>
        <v>4716</v>
      </c>
      <c r="AA981" s="575">
        <f>AA971+AA976</f>
        <v>4716</v>
      </c>
      <c r="AB981" s="575">
        <f t="shared" ref="AB981:AQ981" si="4449">AB971+AB976</f>
        <v>4716</v>
      </c>
      <c r="AC981" s="575">
        <f t="shared" si="4449"/>
        <v>4716</v>
      </c>
      <c r="AD981" s="575">
        <f t="shared" si="4449"/>
        <v>4716</v>
      </c>
      <c r="AE981" s="575">
        <f t="shared" si="4449"/>
        <v>4716</v>
      </c>
      <c r="AF981" s="575">
        <f t="shared" si="4449"/>
        <v>4716</v>
      </c>
      <c r="AG981" s="575">
        <f t="shared" si="4449"/>
        <v>4716</v>
      </c>
      <c r="AH981" s="575">
        <f t="shared" si="4449"/>
        <v>4716</v>
      </c>
      <c r="AI981" s="575">
        <f t="shared" si="4449"/>
        <v>4716</v>
      </c>
      <c r="AJ981" s="575">
        <f t="shared" si="4449"/>
        <v>4716</v>
      </c>
      <c r="AK981" s="575">
        <f t="shared" si="4449"/>
        <v>4716</v>
      </c>
      <c r="AL981" s="575">
        <f t="shared" si="4449"/>
        <v>4716</v>
      </c>
      <c r="AM981" s="575">
        <f t="shared" si="4449"/>
        <v>4716</v>
      </c>
      <c r="AN981" s="575">
        <f t="shared" si="4449"/>
        <v>4716</v>
      </c>
      <c r="AO981" s="575">
        <f t="shared" si="4449"/>
        <v>4716</v>
      </c>
      <c r="AP981" s="575">
        <f t="shared" si="4449"/>
        <v>4716</v>
      </c>
      <c r="AQ981" s="575">
        <f t="shared" si="4449"/>
        <v>4515.45652173913</v>
      </c>
      <c r="AR981" s="575">
        <f t="shared" ref="AR981:DC981" si="4450">AR971+AR976</f>
        <v>4314.9130434782601</v>
      </c>
      <c r="AS981" s="575">
        <f t="shared" si="4450"/>
        <v>4114.369565217391</v>
      </c>
      <c r="AT981" s="575">
        <f t="shared" si="4450"/>
        <v>3913.8260869565211</v>
      </c>
      <c r="AU981" s="575">
        <f t="shared" si="4450"/>
        <v>3642.0869565217381</v>
      </c>
      <c r="AV981" s="575">
        <f t="shared" si="4450"/>
        <v>3370.3478260869556</v>
      </c>
      <c r="AW981" s="575">
        <f t="shared" si="4450"/>
        <v>3098.6086956521731</v>
      </c>
      <c r="AX981" s="575">
        <f t="shared" si="4450"/>
        <v>2826.8695652173901</v>
      </c>
      <c r="AY981" s="575">
        <f t="shared" si="4450"/>
        <v>2523.0652173913031</v>
      </c>
      <c r="AZ981" s="575">
        <f t="shared" si="4450"/>
        <v>2219.2608695652161</v>
      </c>
      <c r="BA981" s="575">
        <f t="shared" si="4450"/>
        <v>1915.4565217391291</v>
      </c>
      <c r="BB981" s="575">
        <f t="shared" si="4450"/>
        <v>1611.6521739130421</v>
      </c>
      <c r="BC981" s="575">
        <f t="shared" si="4450"/>
        <v>1313.2826086956507</v>
      </c>
      <c r="BD981" s="575">
        <f t="shared" si="4450"/>
        <v>1014.9130434782594</v>
      </c>
      <c r="BE981" s="575">
        <f t="shared" si="4450"/>
        <v>716.54347826086814</v>
      </c>
      <c r="BF981" s="575">
        <f t="shared" si="4450"/>
        <v>418.17391304347677</v>
      </c>
      <c r="BG981" s="575">
        <f t="shared" si="4450"/>
        <v>152.95652173912902</v>
      </c>
      <c r="BH981" s="575">
        <f t="shared" si="4450"/>
        <v>-112.26086956521874</v>
      </c>
      <c r="BI981" s="575">
        <f t="shared" si="4450"/>
        <v>-377.4782608695665</v>
      </c>
      <c r="BJ981" s="575">
        <f t="shared" si="4450"/>
        <v>-642.69565217391425</v>
      </c>
      <c r="BK981" s="575">
        <f t="shared" si="4450"/>
        <v>-831.826086956523</v>
      </c>
      <c r="BL981" s="575">
        <f t="shared" si="4450"/>
        <v>-1020.9565217391316</v>
      </c>
      <c r="BM981" s="575">
        <f t="shared" si="4450"/>
        <v>-1210.0869565217401</v>
      </c>
      <c r="BN981" s="575">
        <f t="shared" si="4450"/>
        <v>-1399.2173913043489</v>
      </c>
      <c r="BO981" s="575">
        <f t="shared" si="4450"/>
        <v>-1603.5652173913054</v>
      </c>
      <c r="BP981" s="575">
        <f t="shared" si="4450"/>
        <v>-1807.9130434782619</v>
      </c>
      <c r="BQ981" s="575">
        <f t="shared" si="4450"/>
        <v>-2012.2608695652184</v>
      </c>
      <c r="BR981" s="575">
        <f t="shared" si="4450"/>
        <v>-2216.6086956521749</v>
      </c>
      <c r="BS981" s="575">
        <f t="shared" si="4450"/>
        <v>-2426.3913043478269</v>
      </c>
      <c r="BT981" s="575">
        <f t="shared" si="4450"/>
        <v>-2636.1739130434789</v>
      </c>
      <c r="BU981" s="575">
        <f t="shared" si="4450"/>
        <v>-2845.9565217391314</v>
      </c>
      <c r="BV981" s="575">
        <f t="shared" si="4450"/>
        <v>-3055.7391304347834</v>
      </c>
      <c r="BW981" s="575">
        <f t="shared" si="4450"/>
        <v>-3289.9782608695664</v>
      </c>
      <c r="BX981" s="575">
        <f t="shared" si="4450"/>
        <v>-3524.2173913043489</v>
      </c>
      <c r="BY981" s="575">
        <f t="shared" si="4450"/>
        <v>-3758.4565217391319</v>
      </c>
      <c r="BZ981" s="575">
        <f t="shared" si="4450"/>
        <v>-3992.6956521739148</v>
      </c>
      <c r="CA981" s="575">
        <f t="shared" si="4450"/>
        <v>-4204.6521739130449</v>
      </c>
      <c r="CB981" s="575">
        <f t="shared" si="4450"/>
        <v>-4416.6086956521749</v>
      </c>
      <c r="CC981" s="575">
        <f t="shared" si="4450"/>
        <v>-4628.5652173913059</v>
      </c>
      <c r="CD981" s="575">
        <f t="shared" si="4450"/>
        <v>-4840.5217391304359</v>
      </c>
      <c r="CE981" s="575">
        <f t="shared" si="4450"/>
        <v>-5011.1739130434789</v>
      </c>
      <c r="CF981" s="575">
        <f t="shared" si="4450"/>
        <v>-5181.826086956522</v>
      </c>
      <c r="CG981" s="575">
        <f t="shared" si="4450"/>
        <v>-5352.4782608695659</v>
      </c>
      <c r="CH981" s="575">
        <f t="shared" si="4450"/>
        <v>-5523.1304347826081</v>
      </c>
      <c r="CI981" s="575">
        <f t="shared" si="4450"/>
        <v>-5656.282608695652</v>
      </c>
      <c r="CJ981" s="575">
        <f t="shared" si="4450"/>
        <v>-5789.4347826086941</v>
      </c>
      <c r="CK981" s="575">
        <f t="shared" si="4450"/>
        <v>-5922.5869565217381</v>
      </c>
      <c r="CL981" s="575">
        <f t="shared" si="4450"/>
        <v>-6055.7391304347802</v>
      </c>
      <c r="CM981" s="575">
        <f t="shared" si="4450"/>
        <v>-6232.3695652173901</v>
      </c>
      <c r="CN981" s="575">
        <f t="shared" si="4450"/>
        <v>-6408.9999999999982</v>
      </c>
      <c r="CO981" s="575">
        <f t="shared" si="4450"/>
        <v>-6585.6304347826081</v>
      </c>
      <c r="CP981" s="575">
        <f t="shared" si="4450"/>
        <v>-6762.2608695652161</v>
      </c>
      <c r="CQ981" s="575">
        <f t="shared" si="4450"/>
        <v>-7011.173913043478</v>
      </c>
      <c r="CR981" s="575">
        <f t="shared" si="4450"/>
        <v>-7260.0869565217381</v>
      </c>
      <c r="CS981" s="575">
        <f t="shared" si="4450"/>
        <v>-7508.9999999999982</v>
      </c>
      <c r="CT981" s="575">
        <f t="shared" si="4450"/>
        <v>-7757.9130434782592</v>
      </c>
      <c r="CU981" s="575">
        <f t="shared" si="4450"/>
        <v>-7968.2391304347811</v>
      </c>
      <c r="CV981" s="575">
        <f t="shared" si="4450"/>
        <v>-8178.5652173913031</v>
      </c>
      <c r="CW981" s="575">
        <f t="shared" si="4450"/>
        <v>-8388.8913043478242</v>
      </c>
      <c r="CX981" s="575">
        <f t="shared" si="4450"/>
        <v>-8599.217391304348</v>
      </c>
      <c r="CY981" s="575">
        <f t="shared" si="4450"/>
        <v>-8696.5</v>
      </c>
      <c r="CZ981" s="575">
        <f t="shared" si="4450"/>
        <v>-8793.782608695652</v>
      </c>
      <c r="DA981" s="575">
        <f t="shared" si="4450"/>
        <v>-8891.065217391304</v>
      </c>
      <c r="DB981" s="575">
        <f t="shared" si="4450"/>
        <v>-8988.347826086956</v>
      </c>
      <c r="DC981" s="575">
        <f t="shared" si="4450"/>
        <v>-9075.847826086956</v>
      </c>
      <c r="DD981" s="575">
        <f t="shared" ref="DD981:DJ981" si="4451">DD971+DD976</f>
        <v>-9163.347826086956</v>
      </c>
      <c r="DE981" s="575">
        <f t="shared" si="4451"/>
        <v>-9250.847826086956</v>
      </c>
      <c r="DF981" s="575">
        <f t="shared" si="4451"/>
        <v>-9338.347826086956</v>
      </c>
      <c r="DG981" s="575">
        <f t="shared" si="4451"/>
        <v>-9417.1521739130421</v>
      </c>
      <c r="DH981" s="575">
        <f t="shared" si="4451"/>
        <v>-9495.9565217391282</v>
      </c>
      <c r="DI981" s="575">
        <f t="shared" si="4451"/>
        <v>-9574.7608695652143</v>
      </c>
      <c r="DJ981" s="575">
        <f t="shared" si="4451"/>
        <v>-9653.5652173913004</v>
      </c>
    </row>
    <row r="982" spans="1:114" x14ac:dyDescent="0.35">
      <c r="B982" s="444"/>
      <c r="C982" s="444"/>
      <c r="D982" s="444"/>
      <c r="E982" s="444"/>
      <c r="F982" s="444"/>
      <c r="G982" s="444"/>
      <c r="H982" s="444"/>
      <c r="I982" s="444"/>
      <c r="J982" s="444"/>
      <c r="K982" s="444"/>
      <c r="L982" s="444"/>
      <c r="M982" s="444"/>
      <c r="N982" s="444"/>
      <c r="O982" s="444"/>
      <c r="P982" s="444"/>
      <c r="Q982" s="444"/>
      <c r="R982" s="444"/>
      <c r="S982" s="444"/>
      <c r="T982" s="444"/>
      <c r="U982" s="444"/>
      <c r="V982" s="444"/>
      <c r="W982" s="444"/>
      <c r="X982" s="444"/>
      <c r="Y982" s="444"/>
      <c r="Z982" s="444"/>
      <c r="AA982" s="444"/>
      <c r="AB982" s="444"/>
      <c r="AC982" s="444"/>
      <c r="AD982" s="444"/>
      <c r="AE982" s="444"/>
      <c r="AF982" s="444"/>
      <c r="AG982" s="444"/>
      <c r="AH982" s="444"/>
      <c r="AI982" s="444"/>
      <c r="AJ982" s="444"/>
      <c r="AK982" s="444"/>
      <c r="AL982" s="444"/>
      <c r="AM982" s="444"/>
      <c r="AN982" s="444"/>
      <c r="AO982" s="444"/>
      <c r="AP982" s="444"/>
      <c r="AQ982" s="444"/>
      <c r="AR982" s="444"/>
      <c r="AS982" s="444"/>
      <c r="AT982" s="444"/>
      <c r="AU982" s="444"/>
      <c r="AV982" s="444"/>
      <c r="AW982" s="444"/>
      <c r="AX982" s="444"/>
      <c r="AY982" s="444"/>
      <c r="AZ982" s="444"/>
      <c r="BA982" s="444"/>
      <c r="BB982" s="444"/>
      <c r="BC982" s="444"/>
      <c r="BD982" s="444"/>
      <c r="BE982" s="444"/>
      <c r="BF982" s="444"/>
      <c r="BG982" s="444"/>
      <c r="BH982" s="444"/>
      <c r="BI982" s="444"/>
      <c r="BJ982" s="444"/>
      <c r="BK982" s="444"/>
      <c r="BL982" s="444"/>
      <c r="BM982" s="444"/>
      <c r="BN982" s="444"/>
      <c r="BO982" s="444"/>
      <c r="BP982" s="444"/>
      <c r="BQ982" s="444"/>
      <c r="BR982" s="444"/>
      <c r="BS982" s="444"/>
      <c r="BT982" s="444"/>
      <c r="BU982" s="444"/>
      <c r="BV982" s="444"/>
      <c r="BW982" s="444"/>
      <c r="BX982" s="444"/>
      <c r="BY982" s="444"/>
      <c r="BZ982" s="444"/>
      <c r="CA982" s="444"/>
      <c r="CB982" s="444"/>
      <c r="CC982" s="444"/>
      <c r="CD982" s="444"/>
      <c r="CE982" s="444"/>
      <c r="CF982" s="444"/>
      <c r="CG982" s="444"/>
      <c r="CH982" s="444"/>
      <c r="CI982" s="444"/>
      <c r="CJ982" s="444"/>
      <c r="CK982" s="444"/>
      <c r="CL982" s="444"/>
      <c r="CM982" s="444"/>
      <c r="CN982" s="444"/>
      <c r="CO982" s="444"/>
      <c r="CP982" s="444"/>
      <c r="CQ982" s="444"/>
      <c r="CR982" s="444"/>
      <c r="CS982" s="444"/>
      <c r="CT982" s="444"/>
      <c r="CU982" s="444"/>
      <c r="CV982" s="444"/>
      <c r="CW982" s="444"/>
      <c r="CX982" s="444"/>
      <c r="CY982" s="444"/>
      <c r="CZ982" s="444"/>
      <c r="DA982" s="444"/>
      <c r="DB982" s="444"/>
      <c r="DC982" s="444"/>
      <c r="DD982" s="444"/>
      <c r="DE982" s="444"/>
      <c r="DF982" s="444"/>
      <c r="DG982" s="444"/>
      <c r="DH982" s="444"/>
      <c r="DI982" s="444"/>
      <c r="DJ982" s="444"/>
    </row>
    <row r="983" spans="1:114" x14ac:dyDescent="0.35"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</row>
    <row r="984" spans="1:114" x14ac:dyDescent="0.35"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</row>
    <row r="985" spans="1:114" x14ac:dyDescent="0.35">
      <c r="A985" s="5"/>
      <c r="B985" s="314" t="s">
        <v>268</v>
      </c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  <c r="CP985" s="22"/>
      <c r="CQ985" s="22"/>
      <c r="CR985" s="22"/>
      <c r="CS985" s="22"/>
      <c r="CT985" s="22"/>
      <c r="CU985" s="22"/>
      <c r="CV985" s="22"/>
      <c r="CW985" s="22"/>
      <c r="CX985" s="22"/>
      <c r="CY985" s="22"/>
      <c r="CZ985" s="22"/>
      <c r="DA985" s="22"/>
      <c r="DB985" s="22"/>
      <c r="DC985" s="22"/>
      <c r="DD985" s="22"/>
      <c r="DE985" s="22"/>
      <c r="DF985" s="22"/>
      <c r="DG985" s="22"/>
      <c r="DH985" s="22"/>
      <c r="DI985" s="22"/>
      <c r="DJ985" s="22"/>
    </row>
    <row r="986" spans="1:114" x14ac:dyDescent="0.35">
      <c r="A986" s="5" t="s">
        <v>269</v>
      </c>
      <c r="B986" s="69" t="s">
        <v>270</v>
      </c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Q986" s="451">
        <f t="shared" ref="AQ986:BV986" si="4452">AQ993/(AQ987/g_troz)/AQ992</f>
        <v>3248749.6997282612</v>
      </c>
      <c r="AR986" s="451">
        <f t="shared" si="4452"/>
        <v>3248749.6997282612</v>
      </c>
      <c r="AS986" s="451">
        <f t="shared" si="4452"/>
        <v>3248749.6997282612</v>
      </c>
      <c r="AT986" s="451">
        <f t="shared" si="4452"/>
        <v>3248749.6997282612</v>
      </c>
      <c r="AU986" s="451">
        <f t="shared" si="4452"/>
        <v>4402099.8641304355</v>
      </c>
      <c r="AV986" s="451">
        <f t="shared" si="4452"/>
        <v>4402099.8641304355</v>
      </c>
      <c r="AW986" s="451">
        <f t="shared" si="4452"/>
        <v>4402099.8641304355</v>
      </c>
      <c r="AX986" s="451">
        <f t="shared" si="4452"/>
        <v>4402099.8641304355</v>
      </c>
      <c r="AY986" s="451">
        <f t="shared" si="4452"/>
        <v>4921547.6480978262</v>
      </c>
      <c r="AZ986" s="451">
        <f t="shared" si="4452"/>
        <v>4921547.6480978262</v>
      </c>
      <c r="BA986" s="451">
        <f t="shared" si="4452"/>
        <v>4921547.6480978262</v>
      </c>
      <c r="BB986" s="451">
        <f t="shared" si="4452"/>
        <v>4921547.6480978262</v>
      </c>
      <c r="BC986" s="451">
        <f t="shared" si="4452"/>
        <v>4833505.6508152178</v>
      </c>
      <c r="BD986" s="451">
        <f t="shared" si="4452"/>
        <v>4833505.6508152178</v>
      </c>
      <c r="BE986" s="451">
        <f t="shared" si="4452"/>
        <v>4833505.6508152178</v>
      </c>
      <c r="BF986" s="451">
        <f t="shared" si="4452"/>
        <v>4833505.6508152178</v>
      </c>
      <c r="BG986" s="451">
        <f t="shared" si="4452"/>
        <v>4296449.4673913047</v>
      </c>
      <c r="BH986" s="451">
        <f t="shared" si="4452"/>
        <v>4296449.4673913047</v>
      </c>
      <c r="BI986" s="451">
        <f t="shared" si="4452"/>
        <v>4296449.4673913047</v>
      </c>
      <c r="BJ986" s="451">
        <f t="shared" si="4452"/>
        <v>4296449.4673913047</v>
      </c>
      <c r="BK986" s="451">
        <f t="shared" si="4452"/>
        <v>3063861.5054347822</v>
      </c>
      <c r="BL986" s="451">
        <f t="shared" si="4452"/>
        <v>3063861.5054347822</v>
      </c>
      <c r="BM986" s="451">
        <f t="shared" si="4452"/>
        <v>3063861.5054347822</v>
      </c>
      <c r="BN986" s="451">
        <f t="shared" si="4452"/>
        <v>3063861.5054347822</v>
      </c>
      <c r="BO986" s="451">
        <f t="shared" si="4452"/>
        <v>3310379.0978260869</v>
      </c>
      <c r="BP986" s="451">
        <f t="shared" si="4452"/>
        <v>3310379.0978260869</v>
      </c>
      <c r="BQ986" s="451">
        <f t="shared" si="4452"/>
        <v>3310379.0978260869</v>
      </c>
      <c r="BR986" s="451">
        <f t="shared" si="4452"/>
        <v>3310379.0978260869</v>
      </c>
      <c r="BS986" s="451">
        <f t="shared" si="4452"/>
        <v>3398421.0951086958</v>
      </c>
      <c r="BT986" s="451">
        <f t="shared" si="4452"/>
        <v>3398421.0951086958</v>
      </c>
      <c r="BU986" s="451">
        <f t="shared" si="4452"/>
        <v>3398421.0951086958</v>
      </c>
      <c r="BV986" s="451">
        <f t="shared" si="4452"/>
        <v>3398421.0951086958</v>
      </c>
      <c r="BW986" s="451">
        <f t="shared" ref="BW986:DB986" si="4453">BW993/(BW987/g_troz)/BW992</f>
        <v>3794610.0828804346</v>
      </c>
      <c r="BX986" s="451">
        <f t="shared" si="4453"/>
        <v>3794610.0828804346</v>
      </c>
      <c r="BY986" s="451">
        <f t="shared" si="4453"/>
        <v>3794610.0828804346</v>
      </c>
      <c r="BZ986" s="451">
        <f t="shared" si="4453"/>
        <v>3794610.0828804346</v>
      </c>
      <c r="CA986" s="451">
        <f t="shared" si="4453"/>
        <v>3433637.8940217393</v>
      </c>
      <c r="CB986" s="451">
        <f t="shared" si="4453"/>
        <v>3433637.8940217393</v>
      </c>
      <c r="CC986" s="451">
        <f t="shared" si="4453"/>
        <v>3433637.8940217393</v>
      </c>
      <c r="CD986" s="451">
        <f t="shared" si="4453"/>
        <v>3433637.8940217393</v>
      </c>
      <c r="CE986" s="451">
        <f t="shared" si="4453"/>
        <v>2764518.7146739131</v>
      </c>
      <c r="CF986" s="451">
        <f t="shared" si="4453"/>
        <v>2764518.7146739131</v>
      </c>
      <c r="CG986" s="451">
        <f t="shared" si="4453"/>
        <v>2764518.7146739131</v>
      </c>
      <c r="CH986" s="451">
        <f t="shared" si="4453"/>
        <v>2764518.7146739131</v>
      </c>
      <c r="CI986" s="451">
        <f t="shared" si="4453"/>
        <v>2157028.9334239131</v>
      </c>
      <c r="CJ986" s="451">
        <f t="shared" si="4453"/>
        <v>2157028.9334239131</v>
      </c>
      <c r="CK986" s="451">
        <f t="shared" si="4453"/>
        <v>2157028.9334239131</v>
      </c>
      <c r="CL986" s="451">
        <f t="shared" si="4453"/>
        <v>2157028.9334239131</v>
      </c>
      <c r="CM986" s="451">
        <f t="shared" si="4453"/>
        <v>2861364.9116847827</v>
      </c>
      <c r="CN986" s="451">
        <f t="shared" si="4453"/>
        <v>2861364.9116847827</v>
      </c>
      <c r="CO986" s="451">
        <f t="shared" si="4453"/>
        <v>2861364.9116847827</v>
      </c>
      <c r="CP986" s="451">
        <f t="shared" si="4453"/>
        <v>2861364.9116847827</v>
      </c>
      <c r="CQ986" s="451">
        <f t="shared" si="4453"/>
        <v>4032323.475543478</v>
      </c>
      <c r="CR986" s="451">
        <f t="shared" si="4453"/>
        <v>4032323.475543478</v>
      </c>
      <c r="CS986" s="451">
        <f t="shared" si="4453"/>
        <v>4032323.475543478</v>
      </c>
      <c r="CT986" s="451">
        <f t="shared" si="4453"/>
        <v>4032323.475543478</v>
      </c>
      <c r="CU986" s="451">
        <f t="shared" si="4453"/>
        <v>3407225.2948369565</v>
      </c>
      <c r="CV986" s="451">
        <f t="shared" si="4453"/>
        <v>3407225.2948369565</v>
      </c>
      <c r="CW986" s="451">
        <f t="shared" si="4453"/>
        <v>3407225.2948369565</v>
      </c>
      <c r="CX986" s="451">
        <f t="shared" si="4453"/>
        <v>3407225.2948369565</v>
      </c>
      <c r="CY986" s="451">
        <f t="shared" si="4453"/>
        <v>1575951.7513586956</v>
      </c>
      <c r="CZ986" s="451">
        <f t="shared" si="4453"/>
        <v>1575951.7513586956</v>
      </c>
      <c r="DA986" s="451">
        <f t="shared" si="4453"/>
        <v>1575951.7513586956</v>
      </c>
      <c r="DB986" s="451">
        <f t="shared" si="4453"/>
        <v>1575951.7513586956</v>
      </c>
      <c r="DC986" s="451">
        <f t="shared" ref="DC986:DJ986" si="4454">DC993/(DC987/g_troz)/DC992</f>
        <v>1417476.15625</v>
      </c>
      <c r="DD986" s="451">
        <f t="shared" si="4454"/>
        <v>1417476.15625</v>
      </c>
      <c r="DE986" s="451">
        <f t="shared" si="4454"/>
        <v>1417476.15625</v>
      </c>
      <c r="DF986" s="451">
        <f t="shared" si="4454"/>
        <v>1417476.15625</v>
      </c>
      <c r="DG986" s="451">
        <f t="shared" si="4454"/>
        <v>1276608.9605978262</v>
      </c>
      <c r="DH986" s="451">
        <f t="shared" si="4454"/>
        <v>1276608.9605978262</v>
      </c>
      <c r="DI986" s="451">
        <f t="shared" si="4454"/>
        <v>1276608.9605978262</v>
      </c>
      <c r="DJ986" s="451">
        <f t="shared" si="4454"/>
        <v>1276608.9605978262</v>
      </c>
    </row>
    <row r="987" spans="1:114" x14ac:dyDescent="0.35">
      <c r="A987" s="5" t="s">
        <v>230</v>
      </c>
      <c r="B987" s="69" t="s">
        <v>271</v>
      </c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Q987" s="153">
        <f>'General Assumptions'!$E$64</f>
        <v>0.96</v>
      </c>
      <c r="AR987" s="153">
        <f>'General Assumptions'!$E$64</f>
        <v>0.96</v>
      </c>
      <c r="AS987" s="153">
        <f>'General Assumptions'!$E$64</f>
        <v>0.96</v>
      </c>
      <c r="AT987" s="153">
        <f>'General Assumptions'!$E$64</f>
        <v>0.96</v>
      </c>
      <c r="AU987" s="153">
        <f>'General Assumptions'!$E$64</f>
        <v>0.96</v>
      </c>
      <c r="AV987" s="153">
        <f>'General Assumptions'!$E$64</f>
        <v>0.96</v>
      </c>
      <c r="AW987" s="153">
        <f>'General Assumptions'!$E$64</f>
        <v>0.96</v>
      </c>
      <c r="AX987" s="153">
        <f>'General Assumptions'!$E$64</f>
        <v>0.96</v>
      </c>
      <c r="AY987" s="153">
        <f>'General Assumptions'!$E$64</f>
        <v>0.96</v>
      </c>
      <c r="AZ987" s="153">
        <f>'General Assumptions'!$E$64</f>
        <v>0.96</v>
      </c>
      <c r="BA987" s="153">
        <f>'General Assumptions'!$E$64</f>
        <v>0.96</v>
      </c>
      <c r="BB987" s="153">
        <f>'General Assumptions'!$E$64</f>
        <v>0.96</v>
      </c>
      <c r="BC987" s="153">
        <f>'General Assumptions'!$E$64</f>
        <v>0.96</v>
      </c>
      <c r="BD987" s="153">
        <f>'General Assumptions'!$E$64</f>
        <v>0.96</v>
      </c>
      <c r="BE987" s="153">
        <f>'General Assumptions'!$E$64</f>
        <v>0.96</v>
      </c>
      <c r="BF987" s="153">
        <f>'General Assumptions'!$E$64</f>
        <v>0.96</v>
      </c>
      <c r="BG987" s="153">
        <f>'General Assumptions'!$E$64</f>
        <v>0.96</v>
      </c>
      <c r="BH987" s="153">
        <f>'General Assumptions'!$E$64</f>
        <v>0.96</v>
      </c>
      <c r="BI987" s="153">
        <f>'General Assumptions'!$E$64</f>
        <v>0.96</v>
      </c>
      <c r="BJ987" s="153">
        <f>'General Assumptions'!$E$64</f>
        <v>0.96</v>
      </c>
      <c r="BK987" s="153">
        <f>'General Assumptions'!$E$64</f>
        <v>0.96</v>
      </c>
      <c r="BL987" s="153">
        <f>'General Assumptions'!$E$64</f>
        <v>0.96</v>
      </c>
      <c r="BM987" s="153">
        <f>'General Assumptions'!$E$64</f>
        <v>0.96</v>
      </c>
      <c r="BN987" s="153">
        <f>'General Assumptions'!$E$64</f>
        <v>0.96</v>
      </c>
      <c r="BO987" s="153">
        <f>'General Assumptions'!$E$64</f>
        <v>0.96</v>
      </c>
      <c r="BP987" s="153">
        <f>'General Assumptions'!$E$64</f>
        <v>0.96</v>
      </c>
      <c r="BQ987" s="153">
        <f>'General Assumptions'!$E$64</f>
        <v>0.96</v>
      </c>
      <c r="BR987" s="153">
        <f>'General Assumptions'!$E$64</f>
        <v>0.96</v>
      </c>
      <c r="BS987" s="153">
        <f>'General Assumptions'!$E$64</f>
        <v>0.96</v>
      </c>
      <c r="BT987" s="153">
        <f>'General Assumptions'!$E$64</f>
        <v>0.96</v>
      </c>
      <c r="BU987" s="153">
        <f>'General Assumptions'!$E$64</f>
        <v>0.96</v>
      </c>
      <c r="BV987" s="153">
        <f>'General Assumptions'!$E$64</f>
        <v>0.96</v>
      </c>
      <c r="BW987" s="153">
        <f>'General Assumptions'!$E$64</f>
        <v>0.96</v>
      </c>
      <c r="BX987" s="153">
        <f>'General Assumptions'!$E$64</f>
        <v>0.96</v>
      </c>
      <c r="BY987" s="153">
        <f>'General Assumptions'!$E$64</f>
        <v>0.96</v>
      </c>
      <c r="BZ987" s="153">
        <f>'General Assumptions'!$E$64</f>
        <v>0.96</v>
      </c>
      <c r="CA987" s="153">
        <f>'General Assumptions'!$E$64</f>
        <v>0.96</v>
      </c>
      <c r="CB987" s="153">
        <f>'General Assumptions'!$E$64</f>
        <v>0.96</v>
      </c>
      <c r="CC987" s="153">
        <f>'General Assumptions'!$E$64</f>
        <v>0.96</v>
      </c>
      <c r="CD987" s="153">
        <f>'General Assumptions'!$E$64</f>
        <v>0.96</v>
      </c>
      <c r="CE987" s="153">
        <f>'General Assumptions'!$E$64</f>
        <v>0.96</v>
      </c>
      <c r="CF987" s="153">
        <f>'General Assumptions'!$E$64</f>
        <v>0.96</v>
      </c>
      <c r="CG987" s="153">
        <f>'General Assumptions'!$E$64</f>
        <v>0.96</v>
      </c>
      <c r="CH987" s="153">
        <f>'General Assumptions'!$E$64</f>
        <v>0.96</v>
      </c>
      <c r="CI987" s="153">
        <f>'General Assumptions'!$E$64</f>
        <v>0.96</v>
      </c>
      <c r="CJ987" s="153">
        <f>'General Assumptions'!$E$64</f>
        <v>0.96</v>
      </c>
      <c r="CK987" s="153">
        <f>'General Assumptions'!$E$64</f>
        <v>0.96</v>
      </c>
      <c r="CL987" s="153">
        <f>'General Assumptions'!$E$64</f>
        <v>0.96</v>
      </c>
      <c r="CM987" s="153">
        <f>'General Assumptions'!$E$64</f>
        <v>0.96</v>
      </c>
      <c r="CN987" s="153">
        <f>'General Assumptions'!$E$64</f>
        <v>0.96</v>
      </c>
      <c r="CO987" s="153">
        <f>'General Assumptions'!$E$64</f>
        <v>0.96</v>
      </c>
      <c r="CP987" s="153">
        <f>'General Assumptions'!$E$64</f>
        <v>0.96</v>
      </c>
      <c r="CQ987" s="153">
        <f>'General Assumptions'!$E$64</f>
        <v>0.96</v>
      </c>
      <c r="CR987" s="153">
        <f>'General Assumptions'!$E$64</f>
        <v>0.96</v>
      </c>
      <c r="CS987" s="153">
        <f>'General Assumptions'!$E$64</f>
        <v>0.96</v>
      </c>
      <c r="CT987" s="153">
        <f>'General Assumptions'!$E$64</f>
        <v>0.96</v>
      </c>
      <c r="CU987" s="153">
        <f>'General Assumptions'!$E$64</f>
        <v>0.96</v>
      </c>
      <c r="CV987" s="153">
        <f>'General Assumptions'!$E$64</f>
        <v>0.96</v>
      </c>
      <c r="CW987" s="153">
        <f>'General Assumptions'!$E$64</f>
        <v>0.96</v>
      </c>
      <c r="CX987" s="153">
        <f>'General Assumptions'!$E$64</f>
        <v>0.96</v>
      </c>
      <c r="CY987" s="153">
        <f>'General Assumptions'!$E$64</f>
        <v>0.96</v>
      </c>
      <c r="CZ987" s="153">
        <f>'General Assumptions'!$E$64</f>
        <v>0.96</v>
      </c>
      <c r="DA987" s="153">
        <f>'General Assumptions'!$E$64</f>
        <v>0.96</v>
      </c>
      <c r="DB987" s="153">
        <f>'General Assumptions'!$E$64</f>
        <v>0.96</v>
      </c>
      <c r="DC987" s="153">
        <f>'General Assumptions'!$E$64</f>
        <v>0.96</v>
      </c>
      <c r="DD987" s="153">
        <f>'General Assumptions'!$E$64</f>
        <v>0.96</v>
      </c>
      <c r="DE987" s="153">
        <f>'General Assumptions'!$E$64</f>
        <v>0.96</v>
      </c>
      <c r="DF987" s="153">
        <f>'General Assumptions'!$E$64</f>
        <v>0.96</v>
      </c>
      <c r="DG987" s="153">
        <f>'General Assumptions'!$E$64</f>
        <v>0.96</v>
      </c>
      <c r="DH987" s="153">
        <f>'General Assumptions'!$E$64</f>
        <v>0.96</v>
      </c>
      <c r="DI987" s="153">
        <f>'General Assumptions'!$E$64</f>
        <v>0.96</v>
      </c>
      <c r="DJ987" s="153">
        <f>'General Assumptions'!$E$64</f>
        <v>0.96</v>
      </c>
    </row>
    <row r="988" spans="1:114" x14ac:dyDescent="0.35">
      <c r="A988" s="5"/>
      <c r="B988" s="322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</row>
    <row r="989" spans="1:114" x14ac:dyDescent="0.35">
      <c r="A989" s="5"/>
      <c r="B989" s="322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</row>
    <row r="990" spans="1:114" x14ac:dyDescent="0.35">
      <c r="A990" s="5"/>
      <c r="B990" s="314" t="s">
        <v>272</v>
      </c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  <c r="CP990" s="22"/>
      <c r="CQ990" s="22"/>
      <c r="CR990" s="22"/>
      <c r="CS990" s="22"/>
      <c r="CT990" s="22"/>
      <c r="CU990" s="22"/>
      <c r="CV990" s="22"/>
      <c r="CW990" s="22"/>
      <c r="CX990" s="22"/>
      <c r="CY990" s="22"/>
      <c r="CZ990" s="22"/>
      <c r="DA990" s="22"/>
      <c r="DB990" s="22"/>
      <c r="DC990" s="22"/>
      <c r="DD990" s="22"/>
      <c r="DE990" s="22"/>
      <c r="DF990" s="22"/>
      <c r="DG990" s="22"/>
      <c r="DH990" s="22"/>
      <c r="DI990" s="22"/>
      <c r="DJ990" s="22"/>
    </row>
    <row r="991" spans="1:114" x14ac:dyDescent="0.35">
      <c r="A991" s="5" t="s">
        <v>81</v>
      </c>
      <c r="B991" s="69" t="s">
        <v>273</v>
      </c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Q991" s="470">
        <f t="shared" ref="AQ991:BV991" si="4455">AQ986*AQ987/g_troz</f>
        <v>100271.7391304348</v>
      </c>
      <c r="AR991" s="470">
        <f t="shared" si="4455"/>
        <v>100271.7391304348</v>
      </c>
      <c r="AS991" s="470">
        <f t="shared" si="4455"/>
        <v>100271.7391304348</v>
      </c>
      <c r="AT991" s="470">
        <f t="shared" si="4455"/>
        <v>100271.7391304348</v>
      </c>
      <c r="AU991" s="470">
        <f t="shared" si="4455"/>
        <v>135869.56521739133</v>
      </c>
      <c r="AV991" s="470">
        <f t="shared" si="4455"/>
        <v>135869.56521739133</v>
      </c>
      <c r="AW991" s="470">
        <f t="shared" si="4455"/>
        <v>135869.56521739133</v>
      </c>
      <c r="AX991" s="470">
        <f t="shared" si="4455"/>
        <v>135869.56521739133</v>
      </c>
      <c r="AY991" s="470">
        <f t="shared" si="4455"/>
        <v>151902.17391304349</v>
      </c>
      <c r="AZ991" s="470">
        <f t="shared" si="4455"/>
        <v>151902.17391304349</v>
      </c>
      <c r="BA991" s="470">
        <f t="shared" si="4455"/>
        <v>151902.17391304349</v>
      </c>
      <c r="BB991" s="470">
        <f t="shared" si="4455"/>
        <v>151902.17391304349</v>
      </c>
      <c r="BC991" s="470">
        <f t="shared" si="4455"/>
        <v>149184.78260869565</v>
      </c>
      <c r="BD991" s="470">
        <f t="shared" si="4455"/>
        <v>149184.78260869565</v>
      </c>
      <c r="BE991" s="470">
        <f t="shared" si="4455"/>
        <v>149184.78260869565</v>
      </c>
      <c r="BF991" s="470">
        <f t="shared" si="4455"/>
        <v>149184.78260869565</v>
      </c>
      <c r="BG991" s="470">
        <f t="shared" si="4455"/>
        <v>132608.69565217392</v>
      </c>
      <c r="BH991" s="470">
        <f t="shared" si="4455"/>
        <v>132608.69565217392</v>
      </c>
      <c r="BI991" s="470">
        <f t="shared" si="4455"/>
        <v>132608.69565217392</v>
      </c>
      <c r="BJ991" s="470">
        <f t="shared" si="4455"/>
        <v>132608.69565217392</v>
      </c>
      <c r="BK991" s="470">
        <f t="shared" si="4455"/>
        <v>94565.217391304323</v>
      </c>
      <c r="BL991" s="470">
        <f t="shared" si="4455"/>
        <v>94565.217391304323</v>
      </c>
      <c r="BM991" s="470">
        <f t="shared" si="4455"/>
        <v>94565.217391304323</v>
      </c>
      <c r="BN991" s="470">
        <f t="shared" si="4455"/>
        <v>94565.217391304323</v>
      </c>
      <c r="BO991" s="470">
        <f t="shared" si="4455"/>
        <v>102173.91304347826</v>
      </c>
      <c r="BP991" s="470">
        <f t="shared" si="4455"/>
        <v>102173.91304347826</v>
      </c>
      <c r="BQ991" s="470">
        <f t="shared" si="4455"/>
        <v>102173.91304347826</v>
      </c>
      <c r="BR991" s="470">
        <f t="shared" si="4455"/>
        <v>102173.91304347826</v>
      </c>
      <c r="BS991" s="470">
        <f t="shared" si="4455"/>
        <v>104891.3043478261</v>
      </c>
      <c r="BT991" s="470">
        <f t="shared" si="4455"/>
        <v>104891.3043478261</v>
      </c>
      <c r="BU991" s="470">
        <f t="shared" si="4455"/>
        <v>104891.3043478261</v>
      </c>
      <c r="BV991" s="470">
        <f t="shared" si="4455"/>
        <v>104891.3043478261</v>
      </c>
      <c r="BW991" s="470">
        <f t="shared" ref="BW991:DB991" si="4456">BW986*BW987/g_troz</f>
        <v>117119.5652173913</v>
      </c>
      <c r="BX991" s="470">
        <f t="shared" si="4456"/>
        <v>117119.5652173913</v>
      </c>
      <c r="BY991" s="470">
        <f t="shared" si="4456"/>
        <v>117119.5652173913</v>
      </c>
      <c r="BZ991" s="470">
        <f t="shared" si="4456"/>
        <v>117119.5652173913</v>
      </c>
      <c r="CA991" s="470">
        <f t="shared" si="4456"/>
        <v>105978.26086956522</v>
      </c>
      <c r="CB991" s="470">
        <f t="shared" si="4456"/>
        <v>105978.26086956522</v>
      </c>
      <c r="CC991" s="470">
        <f t="shared" si="4456"/>
        <v>105978.26086956522</v>
      </c>
      <c r="CD991" s="470">
        <f t="shared" si="4456"/>
        <v>105978.26086956522</v>
      </c>
      <c r="CE991" s="470">
        <f t="shared" si="4456"/>
        <v>85326.086956521744</v>
      </c>
      <c r="CF991" s="470">
        <f t="shared" si="4456"/>
        <v>85326.086956521744</v>
      </c>
      <c r="CG991" s="470">
        <f t="shared" si="4456"/>
        <v>85326.086956521744</v>
      </c>
      <c r="CH991" s="470">
        <f t="shared" si="4456"/>
        <v>85326.086956521744</v>
      </c>
      <c r="CI991" s="470">
        <f t="shared" si="4456"/>
        <v>66576.086956521744</v>
      </c>
      <c r="CJ991" s="470">
        <f t="shared" si="4456"/>
        <v>66576.086956521744</v>
      </c>
      <c r="CK991" s="470">
        <f t="shared" si="4456"/>
        <v>66576.086956521744</v>
      </c>
      <c r="CL991" s="470">
        <f t="shared" si="4456"/>
        <v>66576.086956521744</v>
      </c>
      <c r="CM991" s="470">
        <f t="shared" si="4456"/>
        <v>88315.217391304337</v>
      </c>
      <c r="CN991" s="470">
        <f t="shared" si="4456"/>
        <v>88315.217391304337</v>
      </c>
      <c r="CO991" s="470">
        <f t="shared" si="4456"/>
        <v>88315.217391304337</v>
      </c>
      <c r="CP991" s="470">
        <f t="shared" si="4456"/>
        <v>88315.217391304337</v>
      </c>
      <c r="CQ991" s="470">
        <f t="shared" si="4456"/>
        <v>124456.52173913043</v>
      </c>
      <c r="CR991" s="470">
        <f t="shared" si="4456"/>
        <v>124456.52173913043</v>
      </c>
      <c r="CS991" s="470">
        <f t="shared" si="4456"/>
        <v>124456.52173913043</v>
      </c>
      <c r="CT991" s="470">
        <f t="shared" si="4456"/>
        <v>124456.52173913043</v>
      </c>
      <c r="CU991" s="470">
        <f t="shared" si="4456"/>
        <v>105163.04347826086</v>
      </c>
      <c r="CV991" s="470">
        <f t="shared" si="4456"/>
        <v>105163.04347826086</v>
      </c>
      <c r="CW991" s="470">
        <f t="shared" si="4456"/>
        <v>105163.04347826086</v>
      </c>
      <c r="CX991" s="470">
        <f t="shared" si="4456"/>
        <v>105163.04347826086</v>
      </c>
      <c r="CY991" s="470">
        <f t="shared" si="4456"/>
        <v>48641.304347826081</v>
      </c>
      <c r="CZ991" s="470">
        <f t="shared" si="4456"/>
        <v>48641.304347826081</v>
      </c>
      <c r="DA991" s="470">
        <f t="shared" si="4456"/>
        <v>48641.304347826081</v>
      </c>
      <c r="DB991" s="470">
        <f t="shared" si="4456"/>
        <v>48641.304347826081</v>
      </c>
      <c r="DC991" s="470">
        <f t="shared" ref="DC991:DJ991" si="4457">DC986*DC987/g_troz</f>
        <v>43750</v>
      </c>
      <c r="DD991" s="470">
        <f t="shared" si="4457"/>
        <v>43750</v>
      </c>
      <c r="DE991" s="470">
        <f t="shared" si="4457"/>
        <v>43750</v>
      </c>
      <c r="DF991" s="470">
        <f t="shared" si="4457"/>
        <v>43750</v>
      </c>
      <c r="DG991" s="470">
        <f t="shared" si="4457"/>
        <v>39402.17391304348</v>
      </c>
      <c r="DH991" s="470">
        <f t="shared" si="4457"/>
        <v>39402.17391304348</v>
      </c>
      <c r="DI991" s="470">
        <f t="shared" si="4457"/>
        <v>39402.17391304348</v>
      </c>
      <c r="DJ991" s="470">
        <f t="shared" si="4457"/>
        <v>39402.17391304348</v>
      </c>
    </row>
    <row r="992" spans="1:114" x14ac:dyDescent="0.35">
      <c r="A992" s="5" t="s">
        <v>80</v>
      </c>
      <c r="B992" s="69" t="s">
        <v>274</v>
      </c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152"/>
      <c r="AB992" s="69"/>
      <c r="AC992" s="69"/>
      <c r="AD992" s="69"/>
      <c r="AQ992" s="594">
        <f>'General Assumptions'!$E$65</f>
        <v>0.92</v>
      </c>
      <c r="AR992" s="594">
        <f>'General Assumptions'!$E$65</f>
        <v>0.92</v>
      </c>
      <c r="AS992" s="594">
        <f>'General Assumptions'!$E$65</f>
        <v>0.92</v>
      </c>
      <c r="AT992" s="594">
        <f>'General Assumptions'!$E$65</f>
        <v>0.92</v>
      </c>
      <c r="AU992" s="594">
        <f>'General Assumptions'!$E$65</f>
        <v>0.92</v>
      </c>
      <c r="AV992" s="594">
        <f>'General Assumptions'!$E$65</f>
        <v>0.92</v>
      </c>
      <c r="AW992" s="594">
        <f>'General Assumptions'!$E$65</f>
        <v>0.92</v>
      </c>
      <c r="AX992" s="594">
        <f>'General Assumptions'!$E$65</f>
        <v>0.92</v>
      </c>
      <c r="AY992" s="594">
        <f>'General Assumptions'!$E$65</f>
        <v>0.92</v>
      </c>
      <c r="AZ992" s="594">
        <f>'General Assumptions'!$E$65</f>
        <v>0.92</v>
      </c>
      <c r="BA992" s="594">
        <f>'General Assumptions'!$E$65</f>
        <v>0.92</v>
      </c>
      <c r="BB992" s="594">
        <f>'General Assumptions'!$E$65</f>
        <v>0.92</v>
      </c>
      <c r="BC992" s="594">
        <f>'General Assumptions'!$E$65</f>
        <v>0.92</v>
      </c>
      <c r="BD992" s="594">
        <f>'General Assumptions'!$E$65</f>
        <v>0.92</v>
      </c>
      <c r="BE992" s="594">
        <f>'General Assumptions'!$E$65</f>
        <v>0.92</v>
      </c>
      <c r="BF992" s="594">
        <f>'General Assumptions'!$E$65</f>
        <v>0.92</v>
      </c>
      <c r="BG992" s="594">
        <f>'General Assumptions'!$E$65</f>
        <v>0.92</v>
      </c>
      <c r="BH992" s="594">
        <f>'General Assumptions'!$E$65</f>
        <v>0.92</v>
      </c>
      <c r="BI992" s="594">
        <f>'General Assumptions'!$E$65</f>
        <v>0.92</v>
      </c>
      <c r="BJ992" s="594">
        <f>'General Assumptions'!$E$65</f>
        <v>0.92</v>
      </c>
      <c r="BK992" s="594">
        <f>'General Assumptions'!$E$65</f>
        <v>0.92</v>
      </c>
      <c r="BL992" s="594">
        <f>'General Assumptions'!$E$65</f>
        <v>0.92</v>
      </c>
      <c r="BM992" s="594">
        <f>'General Assumptions'!$E$65</f>
        <v>0.92</v>
      </c>
      <c r="BN992" s="594">
        <f>'General Assumptions'!$E$65</f>
        <v>0.92</v>
      </c>
      <c r="BO992" s="594">
        <f>'General Assumptions'!$E$65</f>
        <v>0.92</v>
      </c>
      <c r="BP992" s="594">
        <f>'General Assumptions'!$E$65</f>
        <v>0.92</v>
      </c>
      <c r="BQ992" s="594">
        <f>'General Assumptions'!$E$65</f>
        <v>0.92</v>
      </c>
      <c r="BR992" s="594">
        <f>'General Assumptions'!$E$65</f>
        <v>0.92</v>
      </c>
      <c r="BS992" s="594">
        <f>'General Assumptions'!$E$65</f>
        <v>0.92</v>
      </c>
      <c r="BT992" s="594">
        <f>'General Assumptions'!$E$65</f>
        <v>0.92</v>
      </c>
      <c r="BU992" s="594">
        <f>'General Assumptions'!$E$65</f>
        <v>0.92</v>
      </c>
      <c r="BV992" s="594">
        <f>'General Assumptions'!$E$65</f>
        <v>0.92</v>
      </c>
      <c r="BW992" s="594">
        <f>'General Assumptions'!$E$65</f>
        <v>0.92</v>
      </c>
      <c r="BX992" s="594">
        <f>'General Assumptions'!$E$65</f>
        <v>0.92</v>
      </c>
      <c r="BY992" s="594">
        <f>'General Assumptions'!$E$65</f>
        <v>0.92</v>
      </c>
      <c r="BZ992" s="594">
        <f>'General Assumptions'!$E$65</f>
        <v>0.92</v>
      </c>
      <c r="CA992" s="594">
        <f>'General Assumptions'!$E$65</f>
        <v>0.92</v>
      </c>
      <c r="CB992" s="594">
        <f>'General Assumptions'!$E$65</f>
        <v>0.92</v>
      </c>
      <c r="CC992" s="594">
        <f>'General Assumptions'!$E$65</f>
        <v>0.92</v>
      </c>
      <c r="CD992" s="594">
        <f>'General Assumptions'!$E$65</f>
        <v>0.92</v>
      </c>
      <c r="CE992" s="594">
        <f>'General Assumptions'!$E$65</f>
        <v>0.92</v>
      </c>
      <c r="CF992" s="594">
        <f>'General Assumptions'!$E$65</f>
        <v>0.92</v>
      </c>
      <c r="CG992" s="594">
        <f>'General Assumptions'!$E$65</f>
        <v>0.92</v>
      </c>
      <c r="CH992" s="594">
        <f>'General Assumptions'!$E$65</f>
        <v>0.92</v>
      </c>
      <c r="CI992" s="594">
        <f>'General Assumptions'!$E$65</f>
        <v>0.92</v>
      </c>
      <c r="CJ992" s="594">
        <f>'General Assumptions'!$E$65</f>
        <v>0.92</v>
      </c>
      <c r="CK992" s="594">
        <f>'General Assumptions'!$E$65</f>
        <v>0.92</v>
      </c>
      <c r="CL992" s="594">
        <f>'General Assumptions'!$E$65</f>
        <v>0.92</v>
      </c>
      <c r="CM992" s="594">
        <f>'General Assumptions'!$E$65</f>
        <v>0.92</v>
      </c>
      <c r="CN992" s="594">
        <f>'General Assumptions'!$E$65</f>
        <v>0.92</v>
      </c>
      <c r="CO992" s="594">
        <f>'General Assumptions'!$E$65</f>
        <v>0.92</v>
      </c>
      <c r="CP992" s="594">
        <f>'General Assumptions'!$E$65</f>
        <v>0.92</v>
      </c>
      <c r="CQ992" s="594">
        <f>'General Assumptions'!$E$65</f>
        <v>0.92</v>
      </c>
      <c r="CR992" s="594">
        <f>'General Assumptions'!$E$65</f>
        <v>0.92</v>
      </c>
      <c r="CS992" s="594">
        <f>'General Assumptions'!$E$65</f>
        <v>0.92</v>
      </c>
      <c r="CT992" s="594">
        <f>'General Assumptions'!$E$65</f>
        <v>0.92</v>
      </c>
      <c r="CU992" s="594">
        <f>'General Assumptions'!$E$65</f>
        <v>0.92</v>
      </c>
      <c r="CV992" s="594">
        <f>'General Assumptions'!$E$65</f>
        <v>0.92</v>
      </c>
      <c r="CW992" s="594">
        <f>'General Assumptions'!$E$65</f>
        <v>0.92</v>
      </c>
      <c r="CX992" s="594">
        <f>'General Assumptions'!$E$65</f>
        <v>0.92</v>
      </c>
      <c r="CY992" s="594">
        <f>'General Assumptions'!$E$65</f>
        <v>0.92</v>
      </c>
      <c r="CZ992" s="594">
        <f>'General Assumptions'!$E$65</f>
        <v>0.92</v>
      </c>
      <c r="DA992" s="594">
        <f>'General Assumptions'!$E$65</f>
        <v>0.92</v>
      </c>
      <c r="DB992" s="594">
        <f>'General Assumptions'!$E$65</f>
        <v>0.92</v>
      </c>
      <c r="DC992" s="594">
        <f>'General Assumptions'!$E$65</f>
        <v>0.92</v>
      </c>
      <c r="DD992" s="594">
        <f>'General Assumptions'!$E$65</f>
        <v>0.92</v>
      </c>
      <c r="DE992" s="594">
        <f>'General Assumptions'!$E$65</f>
        <v>0.92</v>
      </c>
      <c r="DF992" s="594">
        <f>'General Assumptions'!$E$65</f>
        <v>0.92</v>
      </c>
      <c r="DG992" s="594">
        <f>'General Assumptions'!$E$65</f>
        <v>0.92</v>
      </c>
      <c r="DH992" s="594">
        <f>'General Assumptions'!$E$65</f>
        <v>0.92</v>
      </c>
      <c r="DI992" s="594">
        <f>'General Assumptions'!$E$65</f>
        <v>0.92</v>
      </c>
      <c r="DJ992" s="594">
        <f>'General Assumptions'!$E$65</f>
        <v>0.92</v>
      </c>
    </row>
    <row r="993" spans="1:114" x14ac:dyDescent="0.35">
      <c r="A993" s="5" t="s">
        <v>81</v>
      </c>
      <c r="B993" s="69" t="s">
        <v>429</v>
      </c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434"/>
      <c r="AB993" s="69"/>
      <c r="AC993" s="69"/>
      <c r="AD993" s="69"/>
      <c r="AQ993" s="628">
        <f>AQ1074</f>
        <v>92250</v>
      </c>
      <c r="AR993" s="628">
        <f t="shared" ref="AR993:AZ993" si="4458">AR1074</f>
        <v>92250</v>
      </c>
      <c r="AS993" s="628">
        <f t="shared" si="4458"/>
        <v>92250</v>
      </c>
      <c r="AT993" s="628">
        <f t="shared" si="4458"/>
        <v>92250</v>
      </c>
      <c r="AU993" s="628">
        <f t="shared" si="4458"/>
        <v>125000</v>
      </c>
      <c r="AV993" s="628">
        <f t="shared" si="4458"/>
        <v>125000</v>
      </c>
      <c r="AW993" s="628">
        <f t="shared" si="4458"/>
        <v>125000</v>
      </c>
      <c r="AX993" s="628">
        <f t="shared" si="4458"/>
        <v>125000</v>
      </c>
      <c r="AY993" s="628">
        <f t="shared" si="4458"/>
        <v>139750</v>
      </c>
      <c r="AZ993" s="628">
        <f t="shared" si="4458"/>
        <v>139750</v>
      </c>
      <c r="BA993" s="628">
        <f t="shared" ref="BA993:DJ993" si="4459">BA1074</f>
        <v>139750</v>
      </c>
      <c r="BB993" s="628">
        <f t="shared" si="4459"/>
        <v>139750</v>
      </c>
      <c r="BC993" s="628">
        <f t="shared" si="4459"/>
        <v>137250</v>
      </c>
      <c r="BD993" s="628">
        <f t="shared" si="4459"/>
        <v>137250</v>
      </c>
      <c r="BE993" s="628">
        <f t="shared" si="4459"/>
        <v>137250</v>
      </c>
      <c r="BF993" s="628">
        <f t="shared" si="4459"/>
        <v>137250</v>
      </c>
      <c r="BG993" s="628">
        <f t="shared" si="4459"/>
        <v>122000</v>
      </c>
      <c r="BH993" s="628">
        <f t="shared" si="4459"/>
        <v>122000</v>
      </c>
      <c r="BI993" s="628">
        <f t="shared" si="4459"/>
        <v>122000</v>
      </c>
      <c r="BJ993" s="628">
        <f t="shared" si="4459"/>
        <v>122000</v>
      </c>
      <c r="BK993" s="628">
        <f t="shared" si="4459"/>
        <v>87000</v>
      </c>
      <c r="BL993" s="628">
        <f t="shared" si="4459"/>
        <v>87000</v>
      </c>
      <c r="BM993" s="628">
        <f t="shared" si="4459"/>
        <v>87000</v>
      </c>
      <c r="BN993" s="628">
        <f t="shared" si="4459"/>
        <v>87000</v>
      </c>
      <c r="BO993" s="628">
        <f t="shared" si="4459"/>
        <v>94000</v>
      </c>
      <c r="BP993" s="628">
        <f t="shared" si="4459"/>
        <v>94000</v>
      </c>
      <c r="BQ993" s="628">
        <f t="shared" si="4459"/>
        <v>94000</v>
      </c>
      <c r="BR993" s="628">
        <f t="shared" si="4459"/>
        <v>94000</v>
      </c>
      <c r="BS993" s="628">
        <f t="shared" si="4459"/>
        <v>96500</v>
      </c>
      <c r="BT993" s="628">
        <f t="shared" si="4459"/>
        <v>96500</v>
      </c>
      <c r="BU993" s="628">
        <f t="shared" si="4459"/>
        <v>96500</v>
      </c>
      <c r="BV993" s="628">
        <f t="shared" si="4459"/>
        <v>96500</v>
      </c>
      <c r="BW993" s="628">
        <f t="shared" si="4459"/>
        <v>107750</v>
      </c>
      <c r="BX993" s="628">
        <f t="shared" si="4459"/>
        <v>107750</v>
      </c>
      <c r="BY993" s="628">
        <f t="shared" si="4459"/>
        <v>107750</v>
      </c>
      <c r="BZ993" s="628">
        <f t="shared" si="4459"/>
        <v>107750</v>
      </c>
      <c r="CA993" s="628">
        <f t="shared" si="4459"/>
        <v>97500</v>
      </c>
      <c r="CB993" s="628">
        <f t="shared" si="4459"/>
        <v>97500</v>
      </c>
      <c r="CC993" s="628">
        <f t="shared" si="4459"/>
        <v>97500</v>
      </c>
      <c r="CD993" s="628">
        <f t="shared" si="4459"/>
        <v>97500</v>
      </c>
      <c r="CE993" s="628">
        <f t="shared" si="4459"/>
        <v>78500</v>
      </c>
      <c r="CF993" s="628">
        <f t="shared" si="4459"/>
        <v>78500</v>
      </c>
      <c r="CG993" s="628">
        <f t="shared" si="4459"/>
        <v>78500</v>
      </c>
      <c r="CH993" s="628">
        <f t="shared" si="4459"/>
        <v>78500</v>
      </c>
      <c r="CI993" s="628">
        <f t="shared" si="4459"/>
        <v>61250</v>
      </c>
      <c r="CJ993" s="628">
        <f t="shared" si="4459"/>
        <v>61250</v>
      </c>
      <c r="CK993" s="628">
        <f t="shared" si="4459"/>
        <v>61250</v>
      </c>
      <c r="CL993" s="628">
        <f t="shared" si="4459"/>
        <v>61250</v>
      </c>
      <c r="CM993" s="628">
        <f t="shared" si="4459"/>
        <v>81250</v>
      </c>
      <c r="CN993" s="628">
        <f t="shared" si="4459"/>
        <v>81250</v>
      </c>
      <c r="CO993" s="628">
        <f t="shared" si="4459"/>
        <v>81250</v>
      </c>
      <c r="CP993" s="628">
        <f t="shared" si="4459"/>
        <v>81250</v>
      </c>
      <c r="CQ993" s="628">
        <f t="shared" si="4459"/>
        <v>114500</v>
      </c>
      <c r="CR993" s="628">
        <f t="shared" si="4459"/>
        <v>114500</v>
      </c>
      <c r="CS993" s="628">
        <f t="shared" si="4459"/>
        <v>114500</v>
      </c>
      <c r="CT993" s="628">
        <f t="shared" si="4459"/>
        <v>114500</v>
      </c>
      <c r="CU993" s="628">
        <f t="shared" si="4459"/>
        <v>96750</v>
      </c>
      <c r="CV993" s="628">
        <f t="shared" si="4459"/>
        <v>96750</v>
      </c>
      <c r="CW993" s="628">
        <f t="shared" si="4459"/>
        <v>96750</v>
      </c>
      <c r="CX993" s="628">
        <f t="shared" si="4459"/>
        <v>96750</v>
      </c>
      <c r="CY993" s="628">
        <f t="shared" si="4459"/>
        <v>44750</v>
      </c>
      <c r="CZ993" s="628">
        <f t="shared" si="4459"/>
        <v>44750</v>
      </c>
      <c r="DA993" s="628">
        <f t="shared" si="4459"/>
        <v>44750</v>
      </c>
      <c r="DB993" s="628">
        <f t="shared" si="4459"/>
        <v>44750</v>
      </c>
      <c r="DC993" s="628">
        <f t="shared" si="4459"/>
        <v>40250</v>
      </c>
      <c r="DD993" s="628">
        <f t="shared" si="4459"/>
        <v>40250</v>
      </c>
      <c r="DE993" s="628">
        <f t="shared" si="4459"/>
        <v>40250</v>
      </c>
      <c r="DF993" s="628">
        <f t="shared" si="4459"/>
        <v>40250</v>
      </c>
      <c r="DG993" s="628">
        <f t="shared" si="4459"/>
        <v>36250</v>
      </c>
      <c r="DH993" s="628">
        <f t="shared" si="4459"/>
        <v>36250</v>
      </c>
      <c r="DI993" s="628">
        <f t="shared" si="4459"/>
        <v>36250</v>
      </c>
      <c r="DJ993" s="628">
        <f t="shared" si="4459"/>
        <v>36250</v>
      </c>
    </row>
    <row r="994" spans="1:114" x14ac:dyDescent="0.35">
      <c r="A994" s="5" t="s">
        <v>81</v>
      </c>
      <c r="B994" s="69" t="s">
        <v>428</v>
      </c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Q994" s="628">
        <f>AQ993*AQ903</f>
        <v>64574.999999999993</v>
      </c>
      <c r="AR994" s="628">
        <f t="shared" ref="AR994:AZ994" si="4460">AR993*AR903</f>
        <v>64574.999999999993</v>
      </c>
      <c r="AS994" s="628">
        <f t="shared" si="4460"/>
        <v>64574.999999999993</v>
      </c>
      <c r="AT994" s="628">
        <f t="shared" si="4460"/>
        <v>64574.999999999993</v>
      </c>
      <c r="AU994" s="628">
        <f t="shared" si="4460"/>
        <v>87500</v>
      </c>
      <c r="AV994" s="628">
        <f t="shared" si="4460"/>
        <v>87500</v>
      </c>
      <c r="AW994" s="628">
        <f t="shared" si="4460"/>
        <v>87500</v>
      </c>
      <c r="AX994" s="628">
        <f t="shared" si="4460"/>
        <v>87500</v>
      </c>
      <c r="AY994" s="628">
        <f t="shared" si="4460"/>
        <v>97825</v>
      </c>
      <c r="AZ994" s="628">
        <f t="shared" si="4460"/>
        <v>97825</v>
      </c>
      <c r="BA994" s="628">
        <f t="shared" ref="BA994" si="4461">BA993*BA903</f>
        <v>97825</v>
      </c>
      <c r="BB994" s="628">
        <f t="shared" ref="BB994" si="4462">BB993*BB903</f>
        <v>97825</v>
      </c>
      <c r="BC994" s="628">
        <f t="shared" ref="BC994" si="4463">BC993*BC903</f>
        <v>96075</v>
      </c>
      <c r="BD994" s="628">
        <f t="shared" ref="BD994" si="4464">BD993*BD903</f>
        <v>96075</v>
      </c>
      <c r="BE994" s="628">
        <f t="shared" ref="BE994" si="4465">BE993*BE903</f>
        <v>96075</v>
      </c>
      <c r="BF994" s="628">
        <f t="shared" ref="BF994" si="4466">BF993*BF903</f>
        <v>96075</v>
      </c>
      <c r="BG994" s="628">
        <f t="shared" ref="BG994" si="4467">BG993*BG903</f>
        <v>85400</v>
      </c>
      <c r="BH994" s="628">
        <f t="shared" ref="BH994" si="4468">BH993*BH903</f>
        <v>85400</v>
      </c>
      <c r="BI994" s="628">
        <f t="shared" ref="BI994" si="4469">BI993*BI903</f>
        <v>85400</v>
      </c>
      <c r="BJ994" s="628">
        <f t="shared" ref="BJ994" si="4470">BJ993*BJ903</f>
        <v>85400</v>
      </c>
      <c r="BK994" s="628">
        <f t="shared" ref="BK994" si="4471">BK993*BK903</f>
        <v>60899.999999999993</v>
      </c>
      <c r="BL994" s="628">
        <f t="shared" ref="BL994" si="4472">BL993*BL903</f>
        <v>60899.999999999993</v>
      </c>
      <c r="BM994" s="628">
        <f t="shared" ref="BM994" si="4473">BM993*BM903</f>
        <v>60899.999999999993</v>
      </c>
      <c r="BN994" s="628">
        <f t="shared" ref="BN994" si="4474">BN993*BN903</f>
        <v>60899.999999999993</v>
      </c>
      <c r="BO994" s="628">
        <f t="shared" ref="BO994" si="4475">BO993*BO903</f>
        <v>65800</v>
      </c>
      <c r="BP994" s="628">
        <f t="shared" ref="BP994" si="4476">BP993*BP903</f>
        <v>65800</v>
      </c>
      <c r="BQ994" s="628">
        <f t="shared" ref="BQ994" si="4477">BQ993*BQ903</f>
        <v>65800</v>
      </c>
      <c r="BR994" s="628">
        <f t="shared" ref="BR994" si="4478">BR993*BR903</f>
        <v>65800</v>
      </c>
      <c r="BS994" s="628">
        <f t="shared" ref="BS994" si="4479">BS993*BS903</f>
        <v>67550</v>
      </c>
      <c r="BT994" s="628">
        <f t="shared" ref="BT994" si="4480">BT993*BT903</f>
        <v>67550</v>
      </c>
      <c r="BU994" s="628">
        <f t="shared" ref="BU994" si="4481">BU993*BU903</f>
        <v>67550</v>
      </c>
      <c r="BV994" s="628">
        <f t="shared" ref="BV994" si="4482">BV993*BV903</f>
        <v>67550</v>
      </c>
      <c r="BW994" s="628">
        <f t="shared" ref="BW994" si="4483">BW993*BW903</f>
        <v>75425</v>
      </c>
      <c r="BX994" s="628">
        <f t="shared" ref="BX994" si="4484">BX993*BX903</f>
        <v>75425</v>
      </c>
      <c r="BY994" s="628">
        <f t="shared" ref="BY994" si="4485">BY993*BY903</f>
        <v>75425</v>
      </c>
      <c r="BZ994" s="628">
        <f t="shared" ref="BZ994" si="4486">BZ993*BZ903</f>
        <v>75425</v>
      </c>
      <c r="CA994" s="628">
        <f t="shared" ref="CA994" si="4487">CA993*CA903</f>
        <v>68250</v>
      </c>
      <c r="CB994" s="628">
        <f t="shared" ref="CB994" si="4488">CB993*CB903</f>
        <v>68250</v>
      </c>
      <c r="CC994" s="628">
        <f t="shared" ref="CC994" si="4489">CC993*CC903</f>
        <v>68250</v>
      </c>
      <c r="CD994" s="628">
        <f t="shared" ref="CD994" si="4490">CD993*CD903</f>
        <v>68250</v>
      </c>
      <c r="CE994" s="628">
        <f t="shared" ref="CE994" si="4491">CE993*CE903</f>
        <v>54950</v>
      </c>
      <c r="CF994" s="628">
        <f t="shared" ref="CF994" si="4492">CF993*CF903</f>
        <v>54950</v>
      </c>
      <c r="CG994" s="628">
        <f t="shared" ref="CG994" si="4493">CG993*CG903</f>
        <v>54950</v>
      </c>
      <c r="CH994" s="628">
        <f t="shared" ref="CH994" si="4494">CH993*CH903</f>
        <v>54950</v>
      </c>
      <c r="CI994" s="628">
        <f t="shared" ref="CI994" si="4495">CI993*CI903</f>
        <v>42875</v>
      </c>
      <c r="CJ994" s="628">
        <f t="shared" ref="CJ994" si="4496">CJ993*CJ903</f>
        <v>42875</v>
      </c>
      <c r="CK994" s="628">
        <f t="shared" ref="CK994" si="4497">CK993*CK903</f>
        <v>42875</v>
      </c>
      <c r="CL994" s="628">
        <f t="shared" ref="CL994" si="4498">CL993*CL903</f>
        <v>42875</v>
      </c>
      <c r="CM994" s="628">
        <f t="shared" ref="CM994" si="4499">CM993*CM903</f>
        <v>56875</v>
      </c>
      <c r="CN994" s="628">
        <f t="shared" ref="CN994" si="4500">CN993*CN903</f>
        <v>56875</v>
      </c>
      <c r="CO994" s="628">
        <f t="shared" ref="CO994" si="4501">CO993*CO903</f>
        <v>56875</v>
      </c>
      <c r="CP994" s="628">
        <f t="shared" ref="CP994" si="4502">CP993*CP903</f>
        <v>56875</v>
      </c>
      <c r="CQ994" s="628">
        <f t="shared" ref="CQ994" si="4503">CQ993*CQ903</f>
        <v>80150</v>
      </c>
      <c r="CR994" s="628">
        <f t="shared" ref="CR994" si="4504">CR993*CR903</f>
        <v>80150</v>
      </c>
      <c r="CS994" s="628">
        <f t="shared" ref="CS994" si="4505">CS993*CS903</f>
        <v>80150</v>
      </c>
      <c r="CT994" s="628">
        <f t="shared" ref="CT994" si="4506">CT993*CT903</f>
        <v>80150</v>
      </c>
      <c r="CU994" s="628">
        <f t="shared" ref="CU994" si="4507">CU993*CU903</f>
        <v>67725</v>
      </c>
      <c r="CV994" s="628">
        <f t="shared" ref="CV994" si="4508">CV993*CV903</f>
        <v>67725</v>
      </c>
      <c r="CW994" s="628">
        <f t="shared" ref="CW994" si="4509">CW993*CW903</f>
        <v>67725</v>
      </c>
      <c r="CX994" s="628">
        <f t="shared" ref="CX994" si="4510">CX993*CX903</f>
        <v>67725</v>
      </c>
      <c r="CY994" s="628">
        <f t="shared" ref="CY994" si="4511">CY993*CY903</f>
        <v>31324.999999999996</v>
      </c>
      <c r="CZ994" s="628">
        <f t="shared" ref="CZ994" si="4512">CZ993*CZ903</f>
        <v>31324.999999999996</v>
      </c>
      <c r="DA994" s="628">
        <f t="shared" ref="DA994" si="4513">DA993*DA903</f>
        <v>31324.999999999996</v>
      </c>
      <c r="DB994" s="628">
        <f t="shared" ref="DB994" si="4514">DB993*DB903</f>
        <v>31324.999999999996</v>
      </c>
      <c r="DC994" s="628">
        <f t="shared" ref="DC994" si="4515">DC993*DC903</f>
        <v>28175</v>
      </c>
      <c r="DD994" s="628">
        <f t="shared" ref="DD994" si="4516">DD993*DD903</f>
        <v>28175</v>
      </c>
      <c r="DE994" s="628">
        <f t="shared" ref="DE994" si="4517">DE993*DE903</f>
        <v>28175</v>
      </c>
      <c r="DF994" s="628">
        <f t="shared" ref="DF994" si="4518">DF993*DF903</f>
        <v>28175</v>
      </c>
      <c r="DG994" s="628">
        <f t="shared" ref="DG994" si="4519">DG993*DG903</f>
        <v>25375</v>
      </c>
      <c r="DH994" s="628">
        <f t="shared" ref="DH994" si="4520">DH993*DH903</f>
        <v>25375</v>
      </c>
      <c r="DI994" s="628">
        <f t="shared" ref="DI994" si="4521">DI993*DI903</f>
        <v>25375</v>
      </c>
      <c r="DJ994" s="628">
        <f t="shared" ref="DJ994" si="4522">DJ993*DJ903</f>
        <v>25375</v>
      </c>
    </row>
    <row r="995" spans="1:114" x14ac:dyDescent="0.35">
      <c r="A995" s="5"/>
      <c r="B995" s="322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</row>
    <row r="996" spans="1:114" x14ac:dyDescent="0.35">
      <c r="A996" s="5"/>
      <c r="B996" s="322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</row>
    <row r="997" spans="1:114" x14ac:dyDescent="0.35">
      <c r="A997" s="5"/>
      <c r="B997" s="314" t="s">
        <v>276</v>
      </c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  <c r="CP997" s="22"/>
      <c r="CQ997" s="22"/>
      <c r="CR997" s="22"/>
      <c r="CS997" s="22"/>
      <c r="CT997" s="22"/>
      <c r="CU997" s="22"/>
      <c r="CV997" s="22"/>
      <c r="CW997" s="22"/>
      <c r="CX997" s="22"/>
      <c r="CY997" s="22"/>
      <c r="CZ997" s="22"/>
      <c r="DA997" s="22"/>
      <c r="DB997" s="22"/>
      <c r="DC997" s="22"/>
      <c r="DD997" s="22"/>
      <c r="DE997" s="22"/>
      <c r="DF997" s="22"/>
      <c r="DG997" s="22"/>
      <c r="DH997" s="22"/>
      <c r="DI997" s="22"/>
      <c r="DJ997" s="22"/>
    </row>
    <row r="998" spans="1:114" x14ac:dyDescent="0.35">
      <c r="A998" s="5" t="s">
        <v>81</v>
      </c>
      <c r="B998" s="69" t="s">
        <v>277</v>
      </c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Q998" s="628">
        <f>AQ994</f>
        <v>64574.999999999993</v>
      </c>
      <c r="AR998" s="628">
        <f t="shared" ref="AR998:AZ998" si="4523">AR994</f>
        <v>64574.999999999993</v>
      </c>
      <c r="AS998" s="628">
        <f t="shared" si="4523"/>
        <v>64574.999999999993</v>
      </c>
      <c r="AT998" s="628">
        <f t="shared" si="4523"/>
        <v>64574.999999999993</v>
      </c>
      <c r="AU998" s="628">
        <f t="shared" si="4523"/>
        <v>87500</v>
      </c>
      <c r="AV998" s="628">
        <f t="shared" si="4523"/>
        <v>87500</v>
      </c>
      <c r="AW998" s="628">
        <f t="shared" si="4523"/>
        <v>87500</v>
      </c>
      <c r="AX998" s="628">
        <f t="shared" si="4523"/>
        <v>87500</v>
      </c>
      <c r="AY998" s="628">
        <f t="shared" si="4523"/>
        <v>97825</v>
      </c>
      <c r="AZ998" s="628">
        <f t="shared" si="4523"/>
        <v>97825</v>
      </c>
      <c r="BA998" s="628">
        <f t="shared" ref="BA998:DJ998" si="4524">BA994</f>
        <v>97825</v>
      </c>
      <c r="BB998" s="628">
        <f t="shared" si="4524"/>
        <v>97825</v>
      </c>
      <c r="BC998" s="628">
        <f t="shared" si="4524"/>
        <v>96075</v>
      </c>
      <c r="BD998" s="628">
        <f t="shared" si="4524"/>
        <v>96075</v>
      </c>
      <c r="BE998" s="628">
        <f t="shared" si="4524"/>
        <v>96075</v>
      </c>
      <c r="BF998" s="628">
        <f t="shared" si="4524"/>
        <v>96075</v>
      </c>
      <c r="BG998" s="628">
        <f t="shared" si="4524"/>
        <v>85400</v>
      </c>
      <c r="BH998" s="628">
        <f t="shared" si="4524"/>
        <v>85400</v>
      </c>
      <c r="BI998" s="628">
        <f t="shared" si="4524"/>
        <v>85400</v>
      </c>
      <c r="BJ998" s="628">
        <f t="shared" si="4524"/>
        <v>85400</v>
      </c>
      <c r="BK998" s="628">
        <f t="shared" si="4524"/>
        <v>60899.999999999993</v>
      </c>
      <c r="BL998" s="628">
        <f t="shared" si="4524"/>
        <v>60899.999999999993</v>
      </c>
      <c r="BM998" s="628">
        <f t="shared" si="4524"/>
        <v>60899.999999999993</v>
      </c>
      <c r="BN998" s="628">
        <f t="shared" si="4524"/>
        <v>60899.999999999993</v>
      </c>
      <c r="BO998" s="628">
        <f t="shared" si="4524"/>
        <v>65800</v>
      </c>
      <c r="BP998" s="628">
        <f t="shared" si="4524"/>
        <v>65800</v>
      </c>
      <c r="BQ998" s="628">
        <f t="shared" si="4524"/>
        <v>65800</v>
      </c>
      <c r="BR998" s="628">
        <f t="shared" si="4524"/>
        <v>65800</v>
      </c>
      <c r="BS998" s="628">
        <f t="shared" si="4524"/>
        <v>67550</v>
      </c>
      <c r="BT998" s="628">
        <f t="shared" si="4524"/>
        <v>67550</v>
      </c>
      <c r="BU998" s="628">
        <f t="shared" si="4524"/>
        <v>67550</v>
      </c>
      <c r="BV998" s="628">
        <f t="shared" si="4524"/>
        <v>67550</v>
      </c>
      <c r="BW998" s="628">
        <f t="shared" si="4524"/>
        <v>75425</v>
      </c>
      <c r="BX998" s="628">
        <f t="shared" si="4524"/>
        <v>75425</v>
      </c>
      <c r="BY998" s="628">
        <f t="shared" si="4524"/>
        <v>75425</v>
      </c>
      <c r="BZ998" s="628">
        <f t="shared" si="4524"/>
        <v>75425</v>
      </c>
      <c r="CA998" s="628">
        <f t="shared" si="4524"/>
        <v>68250</v>
      </c>
      <c r="CB998" s="628">
        <f t="shared" si="4524"/>
        <v>68250</v>
      </c>
      <c r="CC998" s="628">
        <f t="shared" si="4524"/>
        <v>68250</v>
      </c>
      <c r="CD998" s="628">
        <f t="shared" si="4524"/>
        <v>68250</v>
      </c>
      <c r="CE998" s="628">
        <f t="shared" si="4524"/>
        <v>54950</v>
      </c>
      <c r="CF998" s="628">
        <f t="shared" si="4524"/>
        <v>54950</v>
      </c>
      <c r="CG998" s="628">
        <f t="shared" si="4524"/>
        <v>54950</v>
      </c>
      <c r="CH998" s="628">
        <f t="shared" si="4524"/>
        <v>54950</v>
      </c>
      <c r="CI998" s="628">
        <f t="shared" si="4524"/>
        <v>42875</v>
      </c>
      <c r="CJ998" s="628">
        <f t="shared" si="4524"/>
        <v>42875</v>
      </c>
      <c r="CK998" s="628">
        <f t="shared" si="4524"/>
        <v>42875</v>
      </c>
      <c r="CL998" s="628">
        <f t="shared" si="4524"/>
        <v>42875</v>
      </c>
      <c r="CM998" s="628">
        <f t="shared" si="4524"/>
        <v>56875</v>
      </c>
      <c r="CN998" s="628">
        <f t="shared" si="4524"/>
        <v>56875</v>
      </c>
      <c r="CO998" s="628">
        <f t="shared" si="4524"/>
        <v>56875</v>
      </c>
      <c r="CP998" s="628">
        <f t="shared" si="4524"/>
        <v>56875</v>
      </c>
      <c r="CQ998" s="628">
        <f t="shared" si="4524"/>
        <v>80150</v>
      </c>
      <c r="CR998" s="628">
        <f t="shared" si="4524"/>
        <v>80150</v>
      </c>
      <c r="CS998" s="628">
        <f t="shared" si="4524"/>
        <v>80150</v>
      </c>
      <c r="CT998" s="628">
        <f t="shared" si="4524"/>
        <v>80150</v>
      </c>
      <c r="CU998" s="628">
        <f t="shared" si="4524"/>
        <v>67725</v>
      </c>
      <c r="CV998" s="628">
        <f t="shared" si="4524"/>
        <v>67725</v>
      </c>
      <c r="CW998" s="628">
        <f t="shared" si="4524"/>
        <v>67725</v>
      </c>
      <c r="CX998" s="628">
        <f t="shared" si="4524"/>
        <v>67725</v>
      </c>
      <c r="CY998" s="628">
        <f t="shared" si="4524"/>
        <v>31324.999999999996</v>
      </c>
      <c r="CZ998" s="628">
        <f t="shared" si="4524"/>
        <v>31324.999999999996</v>
      </c>
      <c r="DA998" s="628">
        <f t="shared" si="4524"/>
        <v>31324.999999999996</v>
      </c>
      <c r="DB998" s="628">
        <f t="shared" si="4524"/>
        <v>31324.999999999996</v>
      </c>
      <c r="DC998" s="628">
        <f t="shared" si="4524"/>
        <v>28175</v>
      </c>
      <c r="DD998" s="628">
        <f t="shared" si="4524"/>
        <v>28175</v>
      </c>
      <c r="DE998" s="628">
        <f t="shared" si="4524"/>
        <v>28175</v>
      </c>
      <c r="DF998" s="628">
        <f t="shared" si="4524"/>
        <v>28175</v>
      </c>
      <c r="DG998" s="628">
        <f t="shared" si="4524"/>
        <v>25375</v>
      </c>
      <c r="DH998" s="628">
        <f t="shared" si="4524"/>
        <v>25375</v>
      </c>
      <c r="DI998" s="628">
        <f t="shared" si="4524"/>
        <v>25375</v>
      </c>
      <c r="DJ998" s="628">
        <f t="shared" si="4524"/>
        <v>25375</v>
      </c>
    </row>
    <row r="999" spans="1:114" x14ac:dyDescent="0.35">
      <c r="A999" s="5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</row>
    <row r="1000" spans="1:114" x14ac:dyDescent="0.35">
      <c r="A1000" s="5"/>
      <c r="B1000" s="314" t="s">
        <v>278</v>
      </c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  <c r="CP1000" s="22"/>
      <c r="CQ1000" s="22"/>
      <c r="CR1000" s="22"/>
      <c r="CS1000" s="22"/>
      <c r="CT1000" s="22"/>
      <c r="CU1000" s="22"/>
      <c r="CV1000" s="22"/>
      <c r="CW1000" s="22"/>
      <c r="CX1000" s="22"/>
      <c r="CY1000" s="22"/>
      <c r="CZ1000" s="22"/>
      <c r="DA1000" s="22"/>
      <c r="DB1000" s="22"/>
      <c r="DC1000" s="22"/>
      <c r="DD1000" s="22"/>
      <c r="DE1000" s="22"/>
      <c r="DF1000" s="22"/>
      <c r="DG1000" s="22"/>
      <c r="DH1000" s="22"/>
      <c r="DI1000" s="22"/>
      <c r="DJ1000" s="22"/>
    </row>
    <row r="1001" spans="1:114" x14ac:dyDescent="0.35">
      <c r="A1001" s="5" t="s">
        <v>82</v>
      </c>
      <c r="B1001" s="69" t="s">
        <v>279</v>
      </c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  <c r="AB1001" s="69"/>
      <c r="AC1001" s="69"/>
      <c r="AD1001" s="69"/>
      <c r="AQ1001" s="308">
        <f t="shared" ref="AQ1001:BV1001" si="4525">AQ10</f>
        <v>1698</v>
      </c>
      <c r="AR1001" s="308">
        <f t="shared" si="4525"/>
        <v>1698</v>
      </c>
      <c r="AS1001" s="308">
        <f t="shared" si="4525"/>
        <v>1698</v>
      </c>
      <c r="AT1001" s="308">
        <f t="shared" si="4525"/>
        <v>1698</v>
      </c>
      <c r="AU1001" s="308">
        <f t="shared" si="4525"/>
        <v>1738.5</v>
      </c>
      <c r="AV1001" s="308">
        <f t="shared" si="4525"/>
        <v>1738.5</v>
      </c>
      <c r="AW1001" s="308">
        <f t="shared" si="4525"/>
        <v>1738.5</v>
      </c>
      <c r="AX1001" s="308">
        <f t="shared" si="4525"/>
        <v>1738.5</v>
      </c>
      <c r="AY1001" s="308">
        <f t="shared" si="4525"/>
        <v>1738.5</v>
      </c>
      <c r="AZ1001" s="308">
        <f t="shared" si="4525"/>
        <v>1738.5</v>
      </c>
      <c r="BA1001" s="308">
        <f t="shared" si="4525"/>
        <v>1738.5</v>
      </c>
      <c r="BB1001" s="308">
        <f t="shared" si="4525"/>
        <v>1738.5</v>
      </c>
      <c r="BC1001" s="308">
        <f t="shared" si="4525"/>
        <v>1738.5</v>
      </c>
      <c r="BD1001" s="308">
        <f t="shared" si="4525"/>
        <v>1738.5</v>
      </c>
      <c r="BE1001" s="308">
        <f t="shared" si="4525"/>
        <v>1738.5</v>
      </c>
      <c r="BF1001" s="308">
        <f t="shared" si="4525"/>
        <v>1738.5</v>
      </c>
      <c r="BG1001" s="308">
        <f t="shared" si="4525"/>
        <v>1738.5</v>
      </c>
      <c r="BH1001" s="308">
        <f t="shared" si="4525"/>
        <v>1738.5</v>
      </c>
      <c r="BI1001" s="308">
        <f t="shared" si="4525"/>
        <v>1738.5</v>
      </c>
      <c r="BJ1001" s="308">
        <f t="shared" si="4525"/>
        <v>1738.5</v>
      </c>
      <c r="BK1001" s="308">
        <f t="shared" si="4525"/>
        <v>1738.5</v>
      </c>
      <c r="BL1001" s="308">
        <f t="shared" si="4525"/>
        <v>1738.5</v>
      </c>
      <c r="BM1001" s="308">
        <f t="shared" si="4525"/>
        <v>1738.5</v>
      </c>
      <c r="BN1001" s="308">
        <f t="shared" si="4525"/>
        <v>1738.5</v>
      </c>
      <c r="BO1001" s="308">
        <f t="shared" si="4525"/>
        <v>1738.5</v>
      </c>
      <c r="BP1001" s="308">
        <f t="shared" si="4525"/>
        <v>1738.5</v>
      </c>
      <c r="BQ1001" s="308">
        <f t="shared" si="4525"/>
        <v>1738.5</v>
      </c>
      <c r="BR1001" s="308">
        <f t="shared" si="4525"/>
        <v>1738.5</v>
      </c>
      <c r="BS1001" s="308">
        <f t="shared" si="4525"/>
        <v>1738.5</v>
      </c>
      <c r="BT1001" s="308">
        <f t="shared" si="4525"/>
        <v>1738.5</v>
      </c>
      <c r="BU1001" s="308">
        <f t="shared" si="4525"/>
        <v>1738.5</v>
      </c>
      <c r="BV1001" s="308">
        <f t="shared" si="4525"/>
        <v>1738.5</v>
      </c>
      <c r="BW1001" s="308">
        <f t="shared" ref="BW1001:DB1001" si="4526">BW10</f>
        <v>1738.5</v>
      </c>
      <c r="BX1001" s="308">
        <f t="shared" si="4526"/>
        <v>1738.5</v>
      </c>
      <c r="BY1001" s="308">
        <f t="shared" si="4526"/>
        <v>1738.5</v>
      </c>
      <c r="BZ1001" s="308">
        <f t="shared" si="4526"/>
        <v>1738.5</v>
      </c>
      <c r="CA1001" s="308">
        <f t="shared" si="4526"/>
        <v>1738.5</v>
      </c>
      <c r="CB1001" s="308">
        <f t="shared" si="4526"/>
        <v>1738.5</v>
      </c>
      <c r="CC1001" s="308">
        <f t="shared" si="4526"/>
        <v>1738.5</v>
      </c>
      <c r="CD1001" s="308">
        <f t="shared" si="4526"/>
        <v>1738.5</v>
      </c>
      <c r="CE1001" s="308">
        <f t="shared" si="4526"/>
        <v>1738.5</v>
      </c>
      <c r="CF1001" s="308">
        <f t="shared" si="4526"/>
        <v>1738.5</v>
      </c>
      <c r="CG1001" s="308">
        <f t="shared" si="4526"/>
        <v>1738.5</v>
      </c>
      <c r="CH1001" s="308">
        <f t="shared" si="4526"/>
        <v>1738.5</v>
      </c>
      <c r="CI1001" s="308">
        <f t="shared" si="4526"/>
        <v>1738.5</v>
      </c>
      <c r="CJ1001" s="308">
        <f t="shared" si="4526"/>
        <v>1738.5</v>
      </c>
      <c r="CK1001" s="308">
        <f t="shared" si="4526"/>
        <v>1738.5</v>
      </c>
      <c r="CL1001" s="308">
        <f t="shared" si="4526"/>
        <v>1738.5</v>
      </c>
      <c r="CM1001" s="308">
        <f t="shared" si="4526"/>
        <v>1738.5</v>
      </c>
      <c r="CN1001" s="308">
        <f t="shared" si="4526"/>
        <v>1738.5</v>
      </c>
      <c r="CO1001" s="308">
        <f t="shared" si="4526"/>
        <v>1738.5</v>
      </c>
      <c r="CP1001" s="308">
        <f t="shared" si="4526"/>
        <v>1738.5</v>
      </c>
      <c r="CQ1001" s="308">
        <f t="shared" si="4526"/>
        <v>1738.5</v>
      </c>
      <c r="CR1001" s="308">
        <f t="shared" si="4526"/>
        <v>1738.5</v>
      </c>
      <c r="CS1001" s="308">
        <f t="shared" si="4526"/>
        <v>1738.5</v>
      </c>
      <c r="CT1001" s="308">
        <f t="shared" si="4526"/>
        <v>1738.5</v>
      </c>
      <c r="CU1001" s="308">
        <f t="shared" si="4526"/>
        <v>1738.5</v>
      </c>
      <c r="CV1001" s="308">
        <f t="shared" si="4526"/>
        <v>1738.5</v>
      </c>
      <c r="CW1001" s="308">
        <f t="shared" si="4526"/>
        <v>1738.5</v>
      </c>
      <c r="CX1001" s="308">
        <f t="shared" si="4526"/>
        <v>1738.5</v>
      </c>
      <c r="CY1001" s="308">
        <f t="shared" si="4526"/>
        <v>1738.5</v>
      </c>
      <c r="CZ1001" s="308">
        <f t="shared" si="4526"/>
        <v>1738.5</v>
      </c>
      <c r="DA1001" s="308">
        <f t="shared" si="4526"/>
        <v>1738.5</v>
      </c>
      <c r="DB1001" s="308">
        <f t="shared" si="4526"/>
        <v>1738.5</v>
      </c>
      <c r="DC1001" s="308">
        <f t="shared" ref="DC1001:DJ1001" si="4527">DC10</f>
        <v>1738.5</v>
      </c>
      <c r="DD1001" s="308">
        <f t="shared" si="4527"/>
        <v>1738.5</v>
      </c>
      <c r="DE1001" s="308">
        <f t="shared" si="4527"/>
        <v>1738.5</v>
      </c>
      <c r="DF1001" s="308">
        <f t="shared" si="4527"/>
        <v>1738.5</v>
      </c>
      <c r="DG1001" s="308">
        <f t="shared" si="4527"/>
        <v>1738.5</v>
      </c>
      <c r="DH1001" s="308">
        <f t="shared" si="4527"/>
        <v>1738.5</v>
      </c>
      <c r="DI1001" s="308">
        <f t="shared" si="4527"/>
        <v>1738.5</v>
      </c>
      <c r="DJ1001" s="308">
        <f t="shared" si="4527"/>
        <v>1738.5</v>
      </c>
    </row>
    <row r="1002" spans="1:114" x14ac:dyDescent="0.35">
      <c r="A1002" s="5"/>
      <c r="B1002" s="69" t="s">
        <v>280</v>
      </c>
      <c r="C1002" s="69"/>
      <c r="D1002" s="69"/>
      <c r="E1002" s="69"/>
      <c r="F1002" s="69"/>
      <c r="G1002" s="69"/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  <c r="AA1002" s="69"/>
      <c r="AB1002" s="69"/>
      <c r="AC1002" s="69"/>
      <c r="AD1002" s="69"/>
      <c r="AQ1002" s="266">
        <f t="shared" ref="AQ1002:BV1002" si="4528">AQ7</f>
        <v>1.26</v>
      </c>
      <c r="AR1002" s="266">
        <f t="shared" si="4528"/>
        <v>1.26</v>
      </c>
      <c r="AS1002" s="266">
        <f t="shared" si="4528"/>
        <v>1.26</v>
      </c>
      <c r="AT1002" s="266">
        <f t="shared" si="4528"/>
        <v>1.26</v>
      </c>
      <c r="AU1002" s="266">
        <f t="shared" si="4528"/>
        <v>1.26</v>
      </c>
      <c r="AV1002" s="266">
        <f t="shared" si="4528"/>
        <v>1.26</v>
      </c>
      <c r="AW1002" s="266">
        <f t="shared" si="4528"/>
        <v>1.26</v>
      </c>
      <c r="AX1002" s="266">
        <f t="shared" si="4528"/>
        <v>1.26</v>
      </c>
      <c r="AY1002" s="266">
        <f t="shared" si="4528"/>
        <v>1.26</v>
      </c>
      <c r="AZ1002" s="266">
        <f t="shared" si="4528"/>
        <v>1.26</v>
      </c>
      <c r="BA1002" s="266">
        <f t="shared" si="4528"/>
        <v>1.26</v>
      </c>
      <c r="BB1002" s="266">
        <f t="shared" si="4528"/>
        <v>1.26</v>
      </c>
      <c r="BC1002" s="266">
        <f t="shared" si="4528"/>
        <v>1.26</v>
      </c>
      <c r="BD1002" s="266">
        <f t="shared" si="4528"/>
        <v>1.26</v>
      </c>
      <c r="BE1002" s="266">
        <f t="shared" si="4528"/>
        <v>1.26</v>
      </c>
      <c r="BF1002" s="266">
        <f t="shared" si="4528"/>
        <v>1.26</v>
      </c>
      <c r="BG1002" s="266">
        <f t="shared" si="4528"/>
        <v>1.26</v>
      </c>
      <c r="BH1002" s="266">
        <f t="shared" si="4528"/>
        <v>1.26</v>
      </c>
      <c r="BI1002" s="266">
        <f t="shared" si="4528"/>
        <v>1.26</v>
      </c>
      <c r="BJ1002" s="266">
        <f t="shared" si="4528"/>
        <v>1.26</v>
      </c>
      <c r="BK1002" s="266">
        <f t="shared" si="4528"/>
        <v>1.26</v>
      </c>
      <c r="BL1002" s="266">
        <f t="shared" si="4528"/>
        <v>1.26</v>
      </c>
      <c r="BM1002" s="266">
        <f t="shared" si="4528"/>
        <v>1.26</v>
      </c>
      <c r="BN1002" s="266">
        <f t="shared" si="4528"/>
        <v>1.26</v>
      </c>
      <c r="BO1002" s="266">
        <f t="shared" si="4528"/>
        <v>1.26</v>
      </c>
      <c r="BP1002" s="266">
        <f t="shared" si="4528"/>
        <v>1.26</v>
      </c>
      <c r="BQ1002" s="266">
        <f t="shared" si="4528"/>
        <v>1.26</v>
      </c>
      <c r="BR1002" s="266">
        <f t="shared" si="4528"/>
        <v>1.26</v>
      </c>
      <c r="BS1002" s="266">
        <f t="shared" si="4528"/>
        <v>1.26</v>
      </c>
      <c r="BT1002" s="266">
        <f t="shared" si="4528"/>
        <v>1.26</v>
      </c>
      <c r="BU1002" s="266">
        <f t="shared" si="4528"/>
        <v>1.26</v>
      </c>
      <c r="BV1002" s="266">
        <f t="shared" si="4528"/>
        <v>1.26</v>
      </c>
      <c r="BW1002" s="266">
        <f t="shared" ref="BW1002:DB1002" si="4529">BW7</f>
        <v>1.26</v>
      </c>
      <c r="BX1002" s="266">
        <f t="shared" si="4529"/>
        <v>1.26</v>
      </c>
      <c r="BY1002" s="266">
        <f t="shared" si="4529"/>
        <v>1.26</v>
      </c>
      <c r="BZ1002" s="266">
        <f t="shared" si="4529"/>
        <v>1.26</v>
      </c>
      <c r="CA1002" s="266">
        <f t="shared" si="4529"/>
        <v>1.26</v>
      </c>
      <c r="CB1002" s="266">
        <f t="shared" si="4529"/>
        <v>1.26</v>
      </c>
      <c r="CC1002" s="266">
        <f t="shared" si="4529"/>
        <v>1.26</v>
      </c>
      <c r="CD1002" s="266">
        <f t="shared" si="4529"/>
        <v>1.26</v>
      </c>
      <c r="CE1002" s="266">
        <f t="shared" si="4529"/>
        <v>1.26</v>
      </c>
      <c r="CF1002" s="266">
        <f t="shared" si="4529"/>
        <v>1.26</v>
      </c>
      <c r="CG1002" s="266">
        <f t="shared" si="4529"/>
        <v>1.26</v>
      </c>
      <c r="CH1002" s="266">
        <f t="shared" si="4529"/>
        <v>1.26</v>
      </c>
      <c r="CI1002" s="266">
        <f t="shared" si="4529"/>
        <v>1.26</v>
      </c>
      <c r="CJ1002" s="266">
        <f t="shared" si="4529"/>
        <v>1.26</v>
      </c>
      <c r="CK1002" s="266">
        <f t="shared" si="4529"/>
        <v>1.26</v>
      </c>
      <c r="CL1002" s="266">
        <f t="shared" si="4529"/>
        <v>1.26</v>
      </c>
      <c r="CM1002" s="266">
        <f t="shared" si="4529"/>
        <v>1.26</v>
      </c>
      <c r="CN1002" s="266">
        <f t="shared" si="4529"/>
        <v>1.26</v>
      </c>
      <c r="CO1002" s="266">
        <f t="shared" si="4529"/>
        <v>1.26</v>
      </c>
      <c r="CP1002" s="266">
        <f t="shared" si="4529"/>
        <v>1.26</v>
      </c>
      <c r="CQ1002" s="266">
        <f t="shared" si="4529"/>
        <v>1.26</v>
      </c>
      <c r="CR1002" s="266">
        <f t="shared" si="4529"/>
        <v>1.26</v>
      </c>
      <c r="CS1002" s="266">
        <f t="shared" si="4529"/>
        <v>1.26</v>
      </c>
      <c r="CT1002" s="266">
        <f t="shared" si="4529"/>
        <v>1.26</v>
      </c>
      <c r="CU1002" s="266">
        <f t="shared" si="4529"/>
        <v>1.26</v>
      </c>
      <c r="CV1002" s="266">
        <f t="shared" si="4529"/>
        <v>1.26</v>
      </c>
      <c r="CW1002" s="266">
        <f t="shared" si="4529"/>
        <v>1.26</v>
      </c>
      <c r="CX1002" s="266">
        <f t="shared" si="4529"/>
        <v>1.26</v>
      </c>
      <c r="CY1002" s="266">
        <f t="shared" si="4529"/>
        <v>1.26</v>
      </c>
      <c r="CZ1002" s="266">
        <f t="shared" si="4529"/>
        <v>1.26</v>
      </c>
      <c r="DA1002" s="266">
        <f t="shared" si="4529"/>
        <v>1.26</v>
      </c>
      <c r="DB1002" s="266">
        <f t="shared" si="4529"/>
        <v>1.26</v>
      </c>
      <c r="DC1002" s="266">
        <f t="shared" ref="DC1002:DJ1002" si="4530">DC7</f>
        <v>1.26</v>
      </c>
      <c r="DD1002" s="266">
        <f t="shared" si="4530"/>
        <v>1.26</v>
      </c>
      <c r="DE1002" s="266">
        <f t="shared" si="4530"/>
        <v>1.26</v>
      </c>
      <c r="DF1002" s="266">
        <f t="shared" si="4530"/>
        <v>1.26</v>
      </c>
      <c r="DG1002" s="266">
        <f t="shared" si="4530"/>
        <v>1.26</v>
      </c>
      <c r="DH1002" s="266">
        <f t="shared" si="4530"/>
        <v>1.26</v>
      </c>
      <c r="DI1002" s="266">
        <f t="shared" si="4530"/>
        <v>1.26</v>
      </c>
      <c r="DJ1002" s="266">
        <f t="shared" si="4530"/>
        <v>1.26</v>
      </c>
    </row>
    <row r="1003" spans="1:114" x14ac:dyDescent="0.35">
      <c r="A1003" s="5"/>
      <c r="B1003" s="322"/>
      <c r="C1003" s="69"/>
      <c r="D1003" s="69"/>
      <c r="E1003" s="69"/>
      <c r="F1003" s="69"/>
      <c r="G1003" s="69"/>
      <c r="H1003" s="69"/>
      <c r="I1003" s="69"/>
      <c r="J1003" s="69"/>
      <c r="K1003" s="69"/>
      <c r="L1003" s="69"/>
      <c r="M1003" s="69"/>
      <c r="N1003" s="69"/>
      <c r="O1003" s="69"/>
      <c r="P1003" s="69"/>
      <c r="Q1003" s="69"/>
      <c r="R1003" s="69"/>
      <c r="S1003" s="69"/>
      <c r="T1003" s="69"/>
      <c r="U1003" s="69"/>
      <c r="V1003" s="69"/>
      <c r="W1003" s="69"/>
      <c r="X1003" s="69"/>
      <c r="Y1003" s="69"/>
      <c r="Z1003" s="69"/>
      <c r="AA1003" s="69"/>
      <c r="AB1003" s="69"/>
      <c r="AC1003" s="69"/>
      <c r="AD1003" s="69"/>
    </row>
    <row r="1004" spans="1:114" x14ac:dyDescent="0.35">
      <c r="A1004" s="5"/>
      <c r="B1004" s="322"/>
      <c r="C1004" s="69"/>
      <c r="D1004" s="69"/>
      <c r="E1004" s="69"/>
      <c r="F1004" s="69"/>
      <c r="G1004" s="69"/>
      <c r="H1004" s="69"/>
      <c r="I1004" s="69"/>
      <c r="J1004" s="69"/>
      <c r="K1004" s="69"/>
      <c r="L1004" s="69"/>
      <c r="M1004" s="69"/>
      <c r="N1004" s="69"/>
      <c r="O1004" s="69"/>
      <c r="P1004" s="69"/>
      <c r="Q1004" s="69"/>
      <c r="R1004" s="69"/>
      <c r="S1004" s="69"/>
      <c r="T1004" s="69"/>
      <c r="U1004" s="69"/>
      <c r="V1004" s="69"/>
      <c r="W1004" s="69"/>
      <c r="X1004" s="69"/>
      <c r="Y1004" s="69"/>
      <c r="Z1004" s="69"/>
      <c r="AA1004" s="69"/>
      <c r="AB1004" s="69"/>
      <c r="AC1004" s="69"/>
      <c r="AD1004" s="69"/>
    </row>
    <row r="1005" spans="1:114" x14ac:dyDescent="0.35">
      <c r="A1005" s="5" t="s">
        <v>354</v>
      </c>
      <c r="B1005" s="452" t="s">
        <v>355</v>
      </c>
      <c r="C1005" s="69"/>
      <c r="D1005" s="69"/>
      <c r="E1005" s="69"/>
      <c r="F1005" s="69"/>
      <c r="G1005" s="69"/>
      <c r="H1005" s="69"/>
      <c r="I1005" s="69"/>
      <c r="J1005" s="69"/>
      <c r="K1005" s="69"/>
      <c r="L1005" s="69"/>
      <c r="M1005" s="69"/>
      <c r="N1005" s="69"/>
      <c r="O1005" s="69"/>
      <c r="P1005" s="69"/>
      <c r="Q1005" s="69"/>
      <c r="R1005" s="69"/>
      <c r="S1005" s="69"/>
      <c r="T1005" s="69"/>
      <c r="U1005" s="69"/>
      <c r="V1005" s="69"/>
      <c r="W1005" s="69"/>
      <c r="X1005" s="69"/>
      <c r="Y1005" s="69"/>
      <c r="Z1005" s="69"/>
      <c r="AA1005" s="69"/>
      <c r="AB1005" s="69"/>
      <c r="AC1005" s="69"/>
      <c r="AD1005" s="69"/>
      <c r="AQ1005" s="451">
        <f>(AQ998*AQ1001)/1000</f>
        <v>109648.34999999999</v>
      </c>
      <c r="AR1005" s="451">
        <f>(AR998*AR1001)/1000</f>
        <v>109648.34999999999</v>
      </c>
      <c r="AS1005" s="451">
        <f t="shared" ref="AS1005:AZ1005" si="4531">(AS998*AS1001)/1000</f>
        <v>109648.34999999999</v>
      </c>
      <c r="AT1005" s="451">
        <f t="shared" si="4531"/>
        <v>109648.34999999999</v>
      </c>
      <c r="AU1005" s="451">
        <f t="shared" si="4531"/>
        <v>152118.75</v>
      </c>
      <c r="AV1005" s="451">
        <f t="shared" si="4531"/>
        <v>152118.75</v>
      </c>
      <c r="AW1005" s="451">
        <f t="shared" si="4531"/>
        <v>152118.75</v>
      </c>
      <c r="AX1005" s="451">
        <f t="shared" si="4531"/>
        <v>152118.75</v>
      </c>
      <c r="AY1005" s="451">
        <f t="shared" si="4531"/>
        <v>170068.76250000001</v>
      </c>
      <c r="AZ1005" s="451">
        <f t="shared" si="4531"/>
        <v>170068.76250000001</v>
      </c>
      <c r="BA1005" s="451">
        <f t="shared" ref="BA1005:DJ1005" si="4532">(BA998*BA1001)/1000</f>
        <v>170068.76250000001</v>
      </c>
      <c r="BB1005" s="451">
        <f t="shared" si="4532"/>
        <v>170068.76250000001</v>
      </c>
      <c r="BC1005" s="451">
        <f t="shared" si="4532"/>
        <v>167026.38750000001</v>
      </c>
      <c r="BD1005" s="451">
        <f t="shared" si="4532"/>
        <v>167026.38750000001</v>
      </c>
      <c r="BE1005" s="451">
        <f t="shared" si="4532"/>
        <v>167026.38750000001</v>
      </c>
      <c r="BF1005" s="451">
        <f t="shared" si="4532"/>
        <v>167026.38750000001</v>
      </c>
      <c r="BG1005" s="451">
        <f t="shared" si="4532"/>
        <v>148467.9</v>
      </c>
      <c r="BH1005" s="451">
        <f t="shared" si="4532"/>
        <v>148467.9</v>
      </c>
      <c r="BI1005" s="451">
        <f t="shared" si="4532"/>
        <v>148467.9</v>
      </c>
      <c r="BJ1005" s="451">
        <f t="shared" si="4532"/>
        <v>148467.9</v>
      </c>
      <c r="BK1005" s="451">
        <f t="shared" si="4532"/>
        <v>105874.64999999998</v>
      </c>
      <c r="BL1005" s="451">
        <f t="shared" si="4532"/>
        <v>105874.64999999998</v>
      </c>
      <c r="BM1005" s="451">
        <f t="shared" si="4532"/>
        <v>105874.64999999998</v>
      </c>
      <c r="BN1005" s="451">
        <f t="shared" si="4532"/>
        <v>105874.64999999998</v>
      </c>
      <c r="BO1005" s="451">
        <f t="shared" si="4532"/>
        <v>114393.3</v>
      </c>
      <c r="BP1005" s="451">
        <f t="shared" si="4532"/>
        <v>114393.3</v>
      </c>
      <c r="BQ1005" s="451">
        <f t="shared" si="4532"/>
        <v>114393.3</v>
      </c>
      <c r="BR1005" s="451">
        <f t="shared" si="4532"/>
        <v>114393.3</v>
      </c>
      <c r="BS1005" s="451">
        <f t="shared" si="4532"/>
        <v>117435.675</v>
      </c>
      <c r="BT1005" s="451">
        <f t="shared" si="4532"/>
        <v>117435.675</v>
      </c>
      <c r="BU1005" s="451">
        <f t="shared" si="4532"/>
        <v>117435.675</v>
      </c>
      <c r="BV1005" s="451">
        <f t="shared" si="4532"/>
        <v>117435.675</v>
      </c>
      <c r="BW1005" s="451">
        <f t="shared" si="4532"/>
        <v>131126.36249999999</v>
      </c>
      <c r="BX1005" s="451">
        <f t="shared" si="4532"/>
        <v>131126.36249999999</v>
      </c>
      <c r="BY1005" s="451">
        <f t="shared" si="4532"/>
        <v>131126.36249999999</v>
      </c>
      <c r="BZ1005" s="451">
        <f t="shared" si="4532"/>
        <v>131126.36249999999</v>
      </c>
      <c r="CA1005" s="451">
        <f t="shared" si="4532"/>
        <v>118652.625</v>
      </c>
      <c r="CB1005" s="451">
        <f t="shared" si="4532"/>
        <v>118652.625</v>
      </c>
      <c r="CC1005" s="451">
        <f t="shared" si="4532"/>
        <v>118652.625</v>
      </c>
      <c r="CD1005" s="451">
        <f t="shared" si="4532"/>
        <v>118652.625</v>
      </c>
      <c r="CE1005" s="451">
        <f t="shared" si="4532"/>
        <v>95530.574999999997</v>
      </c>
      <c r="CF1005" s="451">
        <f t="shared" si="4532"/>
        <v>95530.574999999997</v>
      </c>
      <c r="CG1005" s="451">
        <f t="shared" si="4532"/>
        <v>95530.574999999997</v>
      </c>
      <c r="CH1005" s="451">
        <f t="shared" si="4532"/>
        <v>95530.574999999997</v>
      </c>
      <c r="CI1005" s="451">
        <f t="shared" si="4532"/>
        <v>74538.1875</v>
      </c>
      <c r="CJ1005" s="451">
        <f t="shared" si="4532"/>
        <v>74538.1875</v>
      </c>
      <c r="CK1005" s="451">
        <f t="shared" si="4532"/>
        <v>74538.1875</v>
      </c>
      <c r="CL1005" s="451">
        <f t="shared" si="4532"/>
        <v>74538.1875</v>
      </c>
      <c r="CM1005" s="451">
        <f t="shared" si="4532"/>
        <v>98877.1875</v>
      </c>
      <c r="CN1005" s="451">
        <f t="shared" si="4532"/>
        <v>98877.1875</v>
      </c>
      <c r="CO1005" s="451">
        <f t="shared" si="4532"/>
        <v>98877.1875</v>
      </c>
      <c r="CP1005" s="451">
        <f t="shared" si="4532"/>
        <v>98877.1875</v>
      </c>
      <c r="CQ1005" s="451">
        <f t="shared" si="4532"/>
        <v>139340.77499999999</v>
      </c>
      <c r="CR1005" s="451">
        <f t="shared" si="4532"/>
        <v>139340.77499999999</v>
      </c>
      <c r="CS1005" s="451">
        <f t="shared" si="4532"/>
        <v>139340.77499999999</v>
      </c>
      <c r="CT1005" s="451">
        <f t="shared" si="4532"/>
        <v>139340.77499999999</v>
      </c>
      <c r="CU1005" s="451">
        <f t="shared" si="4532"/>
        <v>117739.91250000001</v>
      </c>
      <c r="CV1005" s="451">
        <f t="shared" si="4532"/>
        <v>117739.91250000001</v>
      </c>
      <c r="CW1005" s="451">
        <f t="shared" si="4532"/>
        <v>117739.91250000001</v>
      </c>
      <c r="CX1005" s="451">
        <f t="shared" si="4532"/>
        <v>117739.91250000001</v>
      </c>
      <c r="CY1005" s="451">
        <f t="shared" si="4532"/>
        <v>54458.51249999999</v>
      </c>
      <c r="CZ1005" s="451">
        <f t="shared" si="4532"/>
        <v>54458.51249999999</v>
      </c>
      <c r="DA1005" s="451">
        <f t="shared" si="4532"/>
        <v>54458.51249999999</v>
      </c>
      <c r="DB1005" s="451">
        <f t="shared" si="4532"/>
        <v>54458.51249999999</v>
      </c>
      <c r="DC1005" s="451">
        <f t="shared" si="4532"/>
        <v>48982.237500000003</v>
      </c>
      <c r="DD1005" s="451">
        <f t="shared" si="4532"/>
        <v>48982.237500000003</v>
      </c>
      <c r="DE1005" s="451">
        <f t="shared" si="4532"/>
        <v>48982.237500000003</v>
      </c>
      <c r="DF1005" s="451">
        <f t="shared" si="4532"/>
        <v>48982.237500000003</v>
      </c>
      <c r="DG1005" s="451">
        <f t="shared" si="4532"/>
        <v>44114.4375</v>
      </c>
      <c r="DH1005" s="451">
        <f t="shared" si="4532"/>
        <v>44114.4375</v>
      </c>
      <c r="DI1005" s="451">
        <f t="shared" si="4532"/>
        <v>44114.4375</v>
      </c>
      <c r="DJ1005" s="451">
        <f t="shared" si="4532"/>
        <v>44114.4375</v>
      </c>
    </row>
    <row r="1006" spans="1:114" x14ac:dyDescent="0.35">
      <c r="A1006" s="5" t="s">
        <v>354</v>
      </c>
      <c r="B1006" s="452" t="s">
        <v>356</v>
      </c>
      <c r="C1006" s="69"/>
      <c r="D1006" s="69"/>
      <c r="E1006" s="69"/>
      <c r="F1006" s="69"/>
      <c r="G1006" s="69"/>
      <c r="H1006" s="69"/>
      <c r="I1006" s="69"/>
      <c r="J1006" s="69"/>
      <c r="K1006" s="69"/>
      <c r="L1006" s="69"/>
      <c r="M1006" s="69"/>
      <c r="N1006" s="69"/>
      <c r="O1006" s="69"/>
      <c r="P1006" s="69"/>
      <c r="Q1006" s="69"/>
      <c r="R1006" s="69"/>
      <c r="S1006" s="69"/>
      <c r="T1006" s="69"/>
      <c r="U1006" s="69"/>
      <c r="V1006" s="69"/>
      <c r="W1006" s="69"/>
      <c r="X1006" s="69"/>
      <c r="Y1006" s="69"/>
      <c r="Z1006" s="69"/>
      <c r="AA1006" s="69"/>
      <c r="AB1006" s="69"/>
      <c r="AC1006" s="69"/>
      <c r="AD1006" s="69"/>
      <c r="AQ1006" s="629">
        <f>AQ1007-AQ1005</f>
        <v>0</v>
      </c>
      <c r="AR1006" s="629">
        <f t="shared" ref="AR1006:AZ1006" si="4533">AR1007-AR1005</f>
        <v>0</v>
      </c>
      <c r="AS1006" s="629">
        <f t="shared" si="4533"/>
        <v>0</v>
      </c>
      <c r="AT1006" s="629">
        <f t="shared" si="4533"/>
        <v>0</v>
      </c>
      <c r="AU1006" s="629">
        <f t="shared" si="4533"/>
        <v>0</v>
      </c>
      <c r="AV1006" s="629">
        <f t="shared" si="4533"/>
        <v>0</v>
      </c>
      <c r="AW1006" s="629">
        <f t="shared" si="4533"/>
        <v>0</v>
      </c>
      <c r="AX1006" s="629">
        <f t="shared" si="4533"/>
        <v>0</v>
      </c>
      <c r="AY1006" s="629">
        <f t="shared" si="4533"/>
        <v>0</v>
      </c>
      <c r="AZ1006" s="629">
        <f t="shared" si="4533"/>
        <v>0</v>
      </c>
      <c r="BA1006" s="629">
        <f t="shared" ref="BA1006" si="4534">BA1007-BA1005</f>
        <v>0</v>
      </c>
      <c r="BB1006" s="629">
        <f t="shared" ref="BB1006" si="4535">BB1007-BB1005</f>
        <v>0</v>
      </c>
      <c r="BC1006" s="629">
        <f t="shared" ref="BC1006" si="4536">BC1007-BC1005</f>
        <v>0</v>
      </c>
      <c r="BD1006" s="629">
        <f t="shared" ref="BD1006" si="4537">BD1007-BD1005</f>
        <v>0</v>
      </c>
      <c r="BE1006" s="629">
        <f t="shared" ref="BE1006" si="4538">BE1007-BE1005</f>
        <v>0</v>
      </c>
      <c r="BF1006" s="629">
        <f t="shared" ref="BF1006" si="4539">BF1007-BF1005</f>
        <v>0</v>
      </c>
      <c r="BG1006" s="629">
        <f t="shared" ref="BG1006" si="4540">BG1007-BG1005</f>
        <v>0</v>
      </c>
      <c r="BH1006" s="629">
        <f t="shared" ref="BH1006" si="4541">BH1007-BH1005</f>
        <v>0</v>
      </c>
      <c r="BI1006" s="629">
        <f t="shared" ref="BI1006" si="4542">BI1007-BI1005</f>
        <v>0</v>
      </c>
      <c r="BJ1006" s="629">
        <f t="shared" ref="BJ1006" si="4543">BJ1007-BJ1005</f>
        <v>0</v>
      </c>
      <c r="BK1006" s="629">
        <f t="shared" ref="BK1006" si="4544">BK1007-BK1005</f>
        <v>0</v>
      </c>
      <c r="BL1006" s="629">
        <f t="shared" ref="BL1006" si="4545">BL1007-BL1005</f>
        <v>0</v>
      </c>
      <c r="BM1006" s="629">
        <f t="shared" ref="BM1006" si="4546">BM1007-BM1005</f>
        <v>0</v>
      </c>
      <c r="BN1006" s="629">
        <f t="shared" ref="BN1006" si="4547">BN1007-BN1005</f>
        <v>0</v>
      </c>
      <c r="BO1006" s="629">
        <f t="shared" ref="BO1006" si="4548">BO1007-BO1005</f>
        <v>0</v>
      </c>
      <c r="BP1006" s="629">
        <f t="shared" ref="BP1006" si="4549">BP1007-BP1005</f>
        <v>0</v>
      </c>
      <c r="BQ1006" s="629">
        <f t="shared" ref="BQ1006" si="4550">BQ1007-BQ1005</f>
        <v>0</v>
      </c>
      <c r="BR1006" s="629">
        <f t="shared" ref="BR1006" si="4551">BR1007-BR1005</f>
        <v>0</v>
      </c>
      <c r="BS1006" s="629">
        <f t="shared" ref="BS1006" si="4552">BS1007-BS1005</f>
        <v>0</v>
      </c>
      <c r="BT1006" s="629">
        <f t="shared" ref="BT1006" si="4553">BT1007-BT1005</f>
        <v>0</v>
      </c>
      <c r="BU1006" s="629">
        <f t="shared" ref="BU1006" si="4554">BU1007-BU1005</f>
        <v>0</v>
      </c>
      <c r="BV1006" s="629">
        <f t="shared" ref="BV1006" si="4555">BV1007-BV1005</f>
        <v>0</v>
      </c>
      <c r="BW1006" s="629">
        <f t="shared" ref="BW1006" si="4556">BW1007-BW1005</f>
        <v>0</v>
      </c>
      <c r="BX1006" s="629">
        <f t="shared" ref="BX1006" si="4557">BX1007-BX1005</f>
        <v>0</v>
      </c>
      <c r="BY1006" s="629">
        <f t="shared" ref="BY1006" si="4558">BY1007-BY1005</f>
        <v>0</v>
      </c>
      <c r="BZ1006" s="629">
        <f t="shared" ref="BZ1006" si="4559">BZ1007-BZ1005</f>
        <v>0</v>
      </c>
      <c r="CA1006" s="629">
        <f t="shared" ref="CA1006" si="4560">CA1007-CA1005</f>
        <v>0</v>
      </c>
      <c r="CB1006" s="629">
        <f t="shared" ref="CB1006" si="4561">CB1007-CB1005</f>
        <v>0</v>
      </c>
      <c r="CC1006" s="629">
        <f t="shared" ref="CC1006" si="4562">CC1007-CC1005</f>
        <v>0</v>
      </c>
      <c r="CD1006" s="629">
        <f t="shared" ref="CD1006" si="4563">CD1007-CD1005</f>
        <v>0</v>
      </c>
      <c r="CE1006" s="629">
        <f t="shared" ref="CE1006" si="4564">CE1007-CE1005</f>
        <v>0</v>
      </c>
      <c r="CF1006" s="629">
        <f t="shared" ref="CF1006" si="4565">CF1007-CF1005</f>
        <v>0</v>
      </c>
      <c r="CG1006" s="629">
        <f t="shared" ref="CG1006" si="4566">CG1007-CG1005</f>
        <v>0</v>
      </c>
      <c r="CH1006" s="629">
        <f t="shared" ref="CH1006" si="4567">CH1007-CH1005</f>
        <v>0</v>
      </c>
      <c r="CI1006" s="629">
        <f t="shared" ref="CI1006" si="4568">CI1007-CI1005</f>
        <v>0</v>
      </c>
      <c r="CJ1006" s="629">
        <f t="shared" ref="CJ1006" si="4569">CJ1007-CJ1005</f>
        <v>0</v>
      </c>
      <c r="CK1006" s="629">
        <f t="shared" ref="CK1006" si="4570">CK1007-CK1005</f>
        <v>0</v>
      </c>
      <c r="CL1006" s="629">
        <f t="shared" ref="CL1006" si="4571">CL1007-CL1005</f>
        <v>0</v>
      </c>
      <c r="CM1006" s="629">
        <f t="shared" ref="CM1006" si="4572">CM1007-CM1005</f>
        <v>0</v>
      </c>
      <c r="CN1006" s="629">
        <f t="shared" ref="CN1006" si="4573">CN1007-CN1005</f>
        <v>0</v>
      </c>
      <c r="CO1006" s="629">
        <f t="shared" ref="CO1006" si="4574">CO1007-CO1005</f>
        <v>0</v>
      </c>
      <c r="CP1006" s="629">
        <f t="shared" ref="CP1006" si="4575">CP1007-CP1005</f>
        <v>0</v>
      </c>
      <c r="CQ1006" s="629">
        <f t="shared" ref="CQ1006" si="4576">CQ1007-CQ1005</f>
        <v>0</v>
      </c>
      <c r="CR1006" s="629">
        <f t="shared" ref="CR1006" si="4577">CR1007-CR1005</f>
        <v>0</v>
      </c>
      <c r="CS1006" s="629">
        <f t="shared" ref="CS1006" si="4578">CS1007-CS1005</f>
        <v>0</v>
      </c>
      <c r="CT1006" s="629">
        <f t="shared" ref="CT1006" si="4579">CT1007-CT1005</f>
        <v>0</v>
      </c>
      <c r="CU1006" s="629">
        <f t="shared" ref="CU1006" si="4580">CU1007-CU1005</f>
        <v>0</v>
      </c>
      <c r="CV1006" s="629">
        <f t="shared" ref="CV1006" si="4581">CV1007-CV1005</f>
        <v>0</v>
      </c>
      <c r="CW1006" s="629">
        <f t="shared" ref="CW1006" si="4582">CW1007-CW1005</f>
        <v>0</v>
      </c>
      <c r="CX1006" s="629">
        <f t="shared" ref="CX1006" si="4583">CX1007-CX1005</f>
        <v>0</v>
      </c>
      <c r="CY1006" s="629">
        <f t="shared" ref="CY1006" si="4584">CY1007-CY1005</f>
        <v>0</v>
      </c>
      <c r="CZ1006" s="629">
        <f t="shared" ref="CZ1006" si="4585">CZ1007-CZ1005</f>
        <v>0</v>
      </c>
      <c r="DA1006" s="629">
        <f t="shared" ref="DA1006" si="4586">DA1007-DA1005</f>
        <v>0</v>
      </c>
      <c r="DB1006" s="629">
        <f t="shared" ref="DB1006" si="4587">DB1007-DB1005</f>
        <v>0</v>
      </c>
      <c r="DC1006" s="629">
        <f t="shared" ref="DC1006" si="4588">DC1007-DC1005</f>
        <v>0</v>
      </c>
      <c r="DD1006" s="629">
        <f t="shared" ref="DD1006" si="4589">DD1007-DD1005</f>
        <v>0</v>
      </c>
      <c r="DE1006" s="629">
        <f t="shared" ref="DE1006" si="4590">DE1007-DE1005</f>
        <v>0</v>
      </c>
      <c r="DF1006" s="629">
        <f t="shared" ref="DF1006" si="4591">DF1007-DF1005</f>
        <v>0</v>
      </c>
      <c r="DG1006" s="629">
        <f t="shared" ref="DG1006" si="4592">DG1007-DG1005</f>
        <v>0</v>
      </c>
      <c r="DH1006" s="629">
        <f t="shared" ref="DH1006" si="4593">DH1007-DH1005</f>
        <v>0</v>
      </c>
      <c r="DI1006" s="629">
        <f t="shared" ref="DI1006" si="4594">DI1007-DI1005</f>
        <v>0</v>
      </c>
      <c r="DJ1006" s="629">
        <f t="shared" ref="DJ1006" si="4595">DJ1007-DJ1005</f>
        <v>0</v>
      </c>
    </row>
    <row r="1007" spans="1:114" x14ac:dyDescent="0.35">
      <c r="A1007" s="5" t="s">
        <v>354</v>
      </c>
      <c r="B1007" s="255" t="s">
        <v>357</v>
      </c>
      <c r="C1007" s="453"/>
      <c r="D1007" s="453"/>
      <c r="E1007" s="453"/>
      <c r="F1007" s="453"/>
      <c r="G1007" s="453"/>
      <c r="H1007" s="453"/>
      <c r="I1007" s="453"/>
      <c r="J1007" s="453"/>
      <c r="K1007" s="453"/>
      <c r="L1007" s="453"/>
      <c r="M1007" s="453"/>
      <c r="N1007" s="453"/>
      <c r="O1007" s="453"/>
      <c r="P1007" s="453"/>
      <c r="Q1007" s="453"/>
      <c r="R1007" s="453"/>
      <c r="S1007" s="453"/>
      <c r="T1007" s="453"/>
      <c r="U1007" s="453"/>
      <c r="V1007" s="453"/>
      <c r="W1007" s="453"/>
      <c r="X1007" s="453"/>
      <c r="Y1007" s="453"/>
      <c r="Z1007" s="453"/>
      <c r="AA1007" s="453"/>
      <c r="AB1007" s="453"/>
      <c r="AC1007" s="453"/>
      <c r="AD1007" s="453"/>
      <c r="AE1007" s="560"/>
      <c r="AF1007" s="560"/>
      <c r="AG1007" s="560"/>
      <c r="AH1007" s="560"/>
      <c r="AI1007" s="560"/>
      <c r="AJ1007" s="560"/>
      <c r="AK1007" s="560"/>
      <c r="AL1007" s="560"/>
      <c r="AM1007" s="560"/>
      <c r="AN1007" s="560"/>
      <c r="AO1007" s="560"/>
      <c r="AP1007" s="560"/>
      <c r="AQ1007" s="451">
        <f>AQ1005</f>
        <v>109648.34999999999</v>
      </c>
      <c r="AR1007" s="451">
        <f>AR1005</f>
        <v>109648.34999999999</v>
      </c>
      <c r="AS1007" s="451">
        <f t="shared" ref="AS1007:AZ1007" si="4596">AS1005</f>
        <v>109648.34999999999</v>
      </c>
      <c r="AT1007" s="451">
        <f t="shared" si="4596"/>
        <v>109648.34999999999</v>
      </c>
      <c r="AU1007" s="451">
        <f t="shared" si="4596"/>
        <v>152118.75</v>
      </c>
      <c r="AV1007" s="451">
        <f t="shared" si="4596"/>
        <v>152118.75</v>
      </c>
      <c r="AW1007" s="451">
        <f t="shared" si="4596"/>
        <v>152118.75</v>
      </c>
      <c r="AX1007" s="451">
        <f t="shared" si="4596"/>
        <v>152118.75</v>
      </c>
      <c r="AY1007" s="451">
        <f t="shared" si="4596"/>
        <v>170068.76250000001</v>
      </c>
      <c r="AZ1007" s="451">
        <f t="shared" si="4596"/>
        <v>170068.76250000001</v>
      </c>
      <c r="BA1007" s="451">
        <f t="shared" ref="BA1007:DJ1007" si="4597">BA1005</f>
        <v>170068.76250000001</v>
      </c>
      <c r="BB1007" s="451">
        <f t="shared" si="4597"/>
        <v>170068.76250000001</v>
      </c>
      <c r="BC1007" s="451">
        <f t="shared" si="4597"/>
        <v>167026.38750000001</v>
      </c>
      <c r="BD1007" s="451">
        <f t="shared" si="4597"/>
        <v>167026.38750000001</v>
      </c>
      <c r="BE1007" s="451">
        <f t="shared" si="4597"/>
        <v>167026.38750000001</v>
      </c>
      <c r="BF1007" s="451">
        <f t="shared" si="4597"/>
        <v>167026.38750000001</v>
      </c>
      <c r="BG1007" s="451">
        <f t="shared" si="4597"/>
        <v>148467.9</v>
      </c>
      <c r="BH1007" s="451">
        <f t="shared" si="4597"/>
        <v>148467.9</v>
      </c>
      <c r="BI1007" s="451">
        <f t="shared" si="4597"/>
        <v>148467.9</v>
      </c>
      <c r="BJ1007" s="451">
        <f t="shared" si="4597"/>
        <v>148467.9</v>
      </c>
      <c r="BK1007" s="451">
        <f t="shared" si="4597"/>
        <v>105874.64999999998</v>
      </c>
      <c r="BL1007" s="451">
        <f t="shared" si="4597"/>
        <v>105874.64999999998</v>
      </c>
      <c r="BM1007" s="451">
        <f t="shared" si="4597"/>
        <v>105874.64999999998</v>
      </c>
      <c r="BN1007" s="451">
        <f t="shared" si="4597"/>
        <v>105874.64999999998</v>
      </c>
      <c r="BO1007" s="451">
        <f t="shared" si="4597"/>
        <v>114393.3</v>
      </c>
      <c r="BP1007" s="451">
        <f t="shared" si="4597"/>
        <v>114393.3</v>
      </c>
      <c r="BQ1007" s="451">
        <f t="shared" si="4597"/>
        <v>114393.3</v>
      </c>
      <c r="BR1007" s="451">
        <f t="shared" si="4597"/>
        <v>114393.3</v>
      </c>
      <c r="BS1007" s="451">
        <f t="shared" si="4597"/>
        <v>117435.675</v>
      </c>
      <c r="BT1007" s="451">
        <f t="shared" si="4597"/>
        <v>117435.675</v>
      </c>
      <c r="BU1007" s="451">
        <f t="shared" si="4597"/>
        <v>117435.675</v>
      </c>
      <c r="BV1007" s="451">
        <f t="shared" si="4597"/>
        <v>117435.675</v>
      </c>
      <c r="BW1007" s="451">
        <f t="shared" si="4597"/>
        <v>131126.36249999999</v>
      </c>
      <c r="BX1007" s="451">
        <f t="shared" si="4597"/>
        <v>131126.36249999999</v>
      </c>
      <c r="BY1007" s="451">
        <f t="shared" si="4597"/>
        <v>131126.36249999999</v>
      </c>
      <c r="BZ1007" s="451">
        <f t="shared" si="4597"/>
        <v>131126.36249999999</v>
      </c>
      <c r="CA1007" s="451">
        <f t="shared" si="4597"/>
        <v>118652.625</v>
      </c>
      <c r="CB1007" s="451">
        <f t="shared" si="4597"/>
        <v>118652.625</v>
      </c>
      <c r="CC1007" s="451">
        <f t="shared" si="4597"/>
        <v>118652.625</v>
      </c>
      <c r="CD1007" s="451">
        <f t="shared" si="4597"/>
        <v>118652.625</v>
      </c>
      <c r="CE1007" s="451">
        <f t="shared" si="4597"/>
        <v>95530.574999999997</v>
      </c>
      <c r="CF1007" s="451">
        <f t="shared" si="4597"/>
        <v>95530.574999999997</v>
      </c>
      <c r="CG1007" s="451">
        <f t="shared" si="4597"/>
        <v>95530.574999999997</v>
      </c>
      <c r="CH1007" s="451">
        <f t="shared" si="4597"/>
        <v>95530.574999999997</v>
      </c>
      <c r="CI1007" s="451">
        <f t="shared" si="4597"/>
        <v>74538.1875</v>
      </c>
      <c r="CJ1007" s="451">
        <f t="shared" si="4597"/>
        <v>74538.1875</v>
      </c>
      <c r="CK1007" s="451">
        <f t="shared" si="4597"/>
        <v>74538.1875</v>
      </c>
      <c r="CL1007" s="451">
        <f t="shared" si="4597"/>
        <v>74538.1875</v>
      </c>
      <c r="CM1007" s="451">
        <f t="shared" si="4597"/>
        <v>98877.1875</v>
      </c>
      <c r="CN1007" s="451">
        <f t="shared" si="4597"/>
        <v>98877.1875</v>
      </c>
      <c r="CO1007" s="451">
        <f t="shared" si="4597"/>
        <v>98877.1875</v>
      </c>
      <c r="CP1007" s="451">
        <f t="shared" si="4597"/>
        <v>98877.1875</v>
      </c>
      <c r="CQ1007" s="451">
        <f t="shared" si="4597"/>
        <v>139340.77499999999</v>
      </c>
      <c r="CR1007" s="451">
        <f t="shared" si="4597"/>
        <v>139340.77499999999</v>
      </c>
      <c r="CS1007" s="451">
        <f t="shared" si="4597"/>
        <v>139340.77499999999</v>
      </c>
      <c r="CT1007" s="451">
        <f t="shared" si="4597"/>
        <v>139340.77499999999</v>
      </c>
      <c r="CU1007" s="451">
        <f t="shared" si="4597"/>
        <v>117739.91250000001</v>
      </c>
      <c r="CV1007" s="451">
        <f t="shared" si="4597"/>
        <v>117739.91250000001</v>
      </c>
      <c r="CW1007" s="451">
        <f t="shared" si="4597"/>
        <v>117739.91250000001</v>
      </c>
      <c r="CX1007" s="451">
        <f t="shared" si="4597"/>
        <v>117739.91250000001</v>
      </c>
      <c r="CY1007" s="451">
        <f t="shared" si="4597"/>
        <v>54458.51249999999</v>
      </c>
      <c r="CZ1007" s="451">
        <f t="shared" si="4597"/>
        <v>54458.51249999999</v>
      </c>
      <c r="DA1007" s="451">
        <f t="shared" si="4597"/>
        <v>54458.51249999999</v>
      </c>
      <c r="DB1007" s="451">
        <f t="shared" si="4597"/>
        <v>54458.51249999999</v>
      </c>
      <c r="DC1007" s="451">
        <f t="shared" si="4597"/>
        <v>48982.237500000003</v>
      </c>
      <c r="DD1007" s="451">
        <f t="shared" si="4597"/>
        <v>48982.237500000003</v>
      </c>
      <c r="DE1007" s="451">
        <f t="shared" si="4597"/>
        <v>48982.237500000003</v>
      </c>
      <c r="DF1007" s="451">
        <f t="shared" si="4597"/>
        <v>48982.237500000003</v>
      </c>
      <c r="DG1007" s="451">
        <f t="shared" si="4597"/>
        <v>44114.4375</v>
      </c>
      <c r="DH1007" s="451">
        <f t="shared" si="4597"/>
        <v>44114.4375</v>
      </c>
      <c r="DI1007" s="451">
        <f t="shared" si="4597"/>
        <v>44114.4375</v>
      </c>
      <c r="DJ1007" s="451">
        <f t="shared" si="4597"/>
        <v>44114.4375</v>
      </c>
    </row>
    <row r="1008" spans="1:114" x14ac:dyDescent="0.35">
      <c r="A1008" s="5" t="s">
        <v>354</v>
      </c>
      <c r="B1008" s="452" t="s">
        <v>370</v>
      </c>
      <c r="C1008" s="69"/>
      <c r="D1008" s="69"/>
      <c r="E1008" s="69"/>
      <c r="F1008" s="69"/>
      <c r="G1008" s="69"/>
      <c r="H1008" s="69"/>
      <c r="I1008" s="69"/>
      <c r="J1008" s="69"/>
      <c r="K1008" s="69"/>
      <c r="L1008" s="69"/>
      <c r="M1008" s="69"/>
      <c r="N1008" s="69"/>
      <c r="O1008" s="69"/>
      <c r="P1008" s="69"/>
      <c r="Q1008" s="69"/>
      <c r="R1008" s="69"/>
      <c r="S1008" s="69"/>
      <c r="T1008" s="69"/>
      <c r="U1008" s="69"/>
      <c r="V1008" s="69"/>
      <c r="W1008" s="69"/>
      <c r="X1008" s="69"/>
      <c r="Y1008" s="69"/>
      <c r="Z1008" s="69"/>
      <c r="AA1008" s="69"/>
      <c r="AB1008" s="69"/>
      <c r="AC1008" s="69"/>
      <c r="AD1008" s="69"/>
      <c r="AQ1008" s="628">
        <f>-AQ1041</f>
        <v>-33482.137499999997</v>
      </c>
      <c r="AR1008" s="628">
        <f t="shared" ref="AR1008:DC1008" si="4598">-AR1041</f>
        <v>-33649.54818749999</v>
      </c>
      <c r="AS1008" s="628">
        <f t="shared" si="4598"/>
        <v>-33817.795928437488</v>
      </c>
      <c r="AT1008" s="628">
        <f t="shared" si="4598"/>
        <v>-33986.884908079672</v>
      </c>
      <c r="AU1008" s="628">
        <f t="shared" si="4598"/>
        <v>-46282.953025230447</v>
      </c>
      <c r="AV1008" s="628">
        <f t="shared" si="4598"/>
        <v>-46514.367790356591</v>
      </c>
      <c r="AW1008" s="628">
        <f t="shared" si="4598"/>
        <v>-46746.93962930837</v>
      </c>
      <c r="AX1008" s="628">
        <f t="shared" si="4598"/>
        <v>-46980.674327454908</v>
      </c>
      <c r="AY1008" s="628">
        <f t="shared" si="4598"/>
        <v>-52787.015867585047</v>
      </c>
      <c r="AZ1008" s="628">
        <f t="shared" si="4598"/>
        <v>-53050.950946922974</v>
      </c>
      <c r="BA1008" s="628">
        <f t="shared" si="4598"/>
        <v>-53316.205701657578</v>
      </c>
      <c r="BB1008" s="628">
        <f t="shared" si="4598"/>
        <v>-53582.786730165863</v>
      </c>
      <c r="BC1008" s="628">
        <f t="shared" si="4598"/>
        <v>-52887.360759276133</v>
      </c>
      <c r="BD1008" s="628">
        <f t="shared" si="4598"/>
        <v>-53151.797563072505</v>
      </c>
      <c r="BE1008" s="628">
        <f t="shared" si="4598"/>
        <v>-53417.556550887857</v>
      </c>
      <c r="BF1008" s="628">
        <f t="shared" si="4598"/>
        <v>-53684.644333642296</v>
      </c>
      <c r="BG1008" s="628">
        <f t="shared" si="4598"/>
        <v>-47958.282271387114</v>
      </c>
      <c r="BH1008" s="628">
        <f t="shared" si="4598"/>
        <v>-48198.073682744041</v>
      </c>
      <c r="BI1008" s="628">
        <f t="shared" si="4598"/>
        <v>-48439.064051157759</v>
      </c>
      <c r="BJ1008" s="628">
        <f t="shared" si="4598"/>
        <v>-48681.259371413544</v>
      </c>
      <c r="BK1008" s="628">
        <f t="shared" si="4598"/>
        <v>-34888.900927373295</v>
      </c>
      <c r="BL1008" s="628">
        <f t="shared" si="4598"/>
        <v>-35063.345432010159</v>
      </c>
      <c r="BM1008" s="628">
        <f t="shared" si="4598"/>
        <v>-35238.662159170213</v>
      </c>
      <c r="BN1008" s="628">
        <f t="shared" si="4598"/>
        <v>-35414.855469966053</v>
      </c>
      <c r="BO1008" s="628">
        <f t="shared" si="4598"/>
        <v>-38455.648232732099</v>
      </c>
      <c r="BP1008" s="628">
        <f t="shared" si="4598"/>
        <v>-38647.926473895757</v>
      </c>
      <c r="BQ1008" s="628">
        <f t="shared" si="4598"/>
        <v>-38841.166106265235</v>
      </c>
      <c r="BR1008" s="628">
        <f t="shared" si="4598"/>
        <v>-39035.371936796553</v>
      </c>
      <c r="BS1008" s="628">
        <f t="shared" si="4598"/>
        <v>-40273.9144559614</v>
      </c>
      <c r="BT1008" s="628">
        <f t="shared" si="4598"/>
        <v>-40475.2840282412</v>
      </c>
      <c r="BU1008" s="628">
        <f t="shared" si="4598"/>
        <v>-40677.660448382398</v>
      </c>
      <c r="BV1008" s="628">
        <f t="shared" si="4598"/>
        <v>-40881.048750624308</v>
      </c>
      <c r="BW1008" s="628">
        <f t="shared" si="4598"/>
        <v>-45875.20899372195</v>
      </c>
      <c r="BX1008" s="628">
        <f t="shared" si="4598"/>
        <v>-46104.585038690551</v>
      </c>
      <c r="BY1008" s="628">
        <f t="shared" si="4598"/>
        <v>-46335.107963883995</v>
      </c>
      <c r="BZ1008" s="628">
        <f t="shared" si="4598"/>
        <v>-46566.783503703409</v>
      </c>
      <c r="CA1008" s="628">
        <f t="shared" si="4598"/>
        <v>-42347.681657254172</v>
      </c>
      <c r="CB1008" s="628">
        <f t="shared" si="4598"/>
        <v>-42559.420065540442</v>
      </c>
      <c r="CC1008" s="628">
        <f t="shared" si="4598"/>
        <v>-42772.21716586814</v>
      </c>
      <c r="CD1008" s="628">
        <f t="shared" si="4598"/>
        <v>-42986.07825169748</v>
      </c>
      <c r="CE1008" s="628">
        <f t="shared" si="4598"/>
        <v>-34782.350548431212</v>
      </c>
      <c r="CF1008" s="628">
        <f t="shared" si="4598"/>
        <v>-34956.262301173359</v>
      </c>
      <c r="CG1008" s="628">
        <f t="shared" si="4598"/>
        <v>-35131.043612679219</v>
      </c>
      <c r="CH1008" s="628">
        <f t="shared" si="4598"/>
        <v>-35306.698830742622</v>
      </c>
      <c r="CI1008" s="628">
        <f t="shared" si="4598"/>
        <v>-27685.961527387262</v>
      </c>
      <c r="CJ1008" s="628">
        <f t="shared" si="4598"/>
        <v>-27824.391335024193</v>
      </c>
      <c r="CK1008" s="628">
        <f t="shared" si="4598"/>
        <v>-27963.51329169931</v>
      </c>
      <c r="CL1008" s="628">
        <f t="shared" si="4598"/>
        <v>-28103.330858157802</v>
      </c>
      <c r="CM1008" s="628">
        <f t="shared" si="4598"/>
        <v>-37466.328332839963</v>
      </c>
      <c r="CN1008" s="628">
        <f t="shared" si="4598"/>
        <v>-37653.65997450416</v>
      </c>
      <c r="CO1008" s="628">
        <f t="shared" si="4598"/>
        <v>-37841.928274376674</v>
      </c>
      <c r="CP1008" s="628">
        <f t="shared" si="4598"/>
        <v>-38031.137915748557</v>
      </c>
      <c r="CQ1008" s="628">
        <f t="shared" si="4598"/>
        <v>-53862.62298843047</v>
      </c>
      <c r="CR1008" s="628">
        <f t="shared" si="4598"/>
        <v>-54131.936103372609</v>
      </c>
      <c r="CS1008" s="628">
        <f t="shared" si="4598"/>
        <v>-54402.595783889476</v>
      </c>
      <c r="CT1008" s="628">
        <f t="shared" si="4598"/>
        <v>-54674.608762808908</v>
      </c>
      <c r="CU1008" s="628">
        <f t="shared" si="4598"/>
        <v>-46429.844889002365</v>
      </c>
      <c r="CV1008" s="628">
        <f t="shared" si="4598"/>
        <v>-46661.994113447377</v>
      </c>
      <c r="CW1008" s="628">
        <f t="shared" si="4598"/>
        <v>-46895.304084014606</v>
      </c>
      <c r="CX1008" s="628">
        <f t="shared" si="4598"/>
        <v>-47129.78060443468</v>
      </c>
      <c r="CY1008" s="628">
        <f t="shared" si="4598"/>
        <v>-21908.041038332754</v>
      </c>
      <c r="CZ1008" s="628">
        <f t="shared" si="4598"/>
        <v>-22017.581243524415</v>
      </c>
      <c r="DA1008" s="628">
        <f t="shared" si="4598"/>
        <v>-22127.669149742029</v>
      </c>
      <c r="DB1008" s="628">
        <f t="shared" si="4598"/>
        <v>-22238.307495490739</v>
      </c>
      <c r="DC1008" s="628">
        <f t="shared" si="4598"/>
        <v>-20102.063376021673</v>
      </c>
      <c r="DD1008" s="628">
        <f t="shared" ref="DD1008:DJ1008" si="4599">-DD1041</f>
        <v>-20202.57369290178</v>
      </c>
      <c r="DE1008" s="628">
        <f t="shared" si="4599"/>
        <v>-20303.586561366283</v>
      </c>
      <c r="DF1008" s="628">
        <f t="shared" si="4599"/>
        <v>-20405.104494173112</v>
      </c>
      <c r="DG1008" s="628">
        <f t="shared" si="4599"/>
        <v>-18469.154362816007</v>
      </c>
      <c r="DH1008" s="628">
        <f t="shared" si="4599"/>
        <v>-18561.500134630085</v>
      </c>
      <c r="DI1008" s="628">
        <f t="shared" si="4599"/>
        <v>-18654.307635303234</v>
      </c>
      <c r="DJ1008" s="628">
        <f t="shared" si="4599"/>
        <v>-18747.579173479746</v>
      </c>
    </row>
    <row r="1009" spans="1:114" x14ac:dyDescent="0.35">
      <c r="A1009" s="5" t="s">
        <v>354</v>
      </c>
      <c r="B1009" s="460" t="s">
        <v>430</v>
      </c>
      <c r="C1009" s="69"/>
      <c r="D1009" s="69"/>
      <c r="E1009" s="69"/>
      <c r="F1009" s="69"/>
      <c r="G1009" s="69"/>
      <c r="H1009" s="69"/>
      <c r="I1009" s="69"/>
      <c r="J1009" s="69"/>
      <c r="K1009" s="69"/>
      <c r="L1009" s="69"/>
      <c r="M1009" s="69"/>
      <c r="N1009" s="69"/>
      <c r="O1009" s="69"/>
      <c r="P1009" s="69"/>
      <c r="Q1009" s="69"/>
      <c r="R1009" s="69"/>
      <c r="S1009" s="69"/>
      <c r="T1009" s="69"/>
      <c r="U1009" s="69"/>
      <c r="V1009" s="69"/>
      <c r="W1009" s="69"/>
      <c r="X1009" s="69"/>
      <c r="Y1009" s="69"/>
      <c r="Z1009" s="69"/>
      <c r="AA1009" s="69"/>
      <c r="AB1009" s="69"/>
      <c r="AC1009" s="69"/>
      <c r="AD1009" s="69"/>
    </row>
    <row r="1010" spans="1:114" x14ac:dyDescent="0.35">
      <c r="A1010" s="5" t="s">
        <v>354</v>
      </c>
      <c r="B1010" s="460" t="s">
        <v>431</v>
      </c>
      <c r="C1010" s="69"/>
      <c r="D1010" s="69"/>
      <c r="E1010" s="69"/>
      <c r="F1010" s="69"/>
      <c r="G1010" s="69"/>
      <c r="H1010" s="69"/>
      <c r="I1010" s="69"/>
      <c r="J1010" s="69"/>
      <c r="K1010" s="69"/>
      <c r="L1010" s="69"/>
      <c r="M1010" s="69"/>
      <c r="N1010" s="69"/>
      <c r="O1010" s="69"/>
      <c r="P1010" s="69"/>
      <c r="Q1010" s="69"/>
      <c r="R1010" s="69"/>
      <c r="S1010" s="69"/>
      <c r="T1010" s="69"/>
      <c r="U1010" s="69"/>
      <c r="V1010" s="69"/>
      <c r="W1010" s="69"/>
      <c r="X1010" s="69"/>
      <c r="Y1010" s="69"/>
      <c r="Z1010" s="69"/>
      <c r="AA1010" s="69"/>
      <c r="AB1010" s="69"/>
      <c r="AC1010" s="69"/>
      <c r="AD1010" s="69"/>
    </row>
    <row r="1011" spans="1:114" x14ac:dyDescent="0.35">
      <c r="A1011" s="5" t="s">
        <v>354</v>
      </c>
      <c r="B1011" s="452" t="s">
        <v>144</v>
      </c>
      <c r="C1011" s="69"/>
      <c r="D1011" s="69"/>
      <c r="E1011" s="69"/>
      <c r="F1011" s="69"/>
      <c r="G1011" s="69"/>
      <c r="H1011" s="69"/>
      <c r="I1011" s="69"/>
      <c r="J1011" s="69"/>
      <c r="K1011" s="69"/>
      <c r="L1011" s="69"/>
      <c r="M1011" s="69"/>
      <c r="N1011" s="69"/>
      <c r="O1011" s="69"/>
      <c r="P1011" s="69"/>
      <c r="Q1011" s="69"/>
      <c r="R1011" s="69"/>
      <c r="S1011" s="69"/>
      <c r="T1011" s="69"/>
      <c r="U1011" s="69"/>
      <c r="V1011" s="69"/>
      <c r="W1011" s="69"/>
      <c r="X1011" s="69"/>
      <c r="Y1011" s="69"/>
      <c r="Z1011" s="69"/>
      <c r="AA1011" s="69"/>
      <c r="AB1011" s="69"/>
      <c r="AC1011" s="69"/>
      <c r="AD1011" s="69"/>
      <c r="AQ1011" s="628">
        <f t="shared" ref="AQ1011:BV1011" si="4600">-(AQ1108*AQ994)/1000</f>
        <v>-16143.749999999998</v>
      </c>
      <c r="AR1011" s="628">
        <f t="shared" si="4600"/>
        <v>-16143.749999999998</v>
      </c>
      <c r="AS1011" s="628">
        <f t="shared" si="4600"/>
        <v>-16143.749999999998</v>
      </c>
      <c r="AT1011" s="628">
        <f t="shared" si="4600"/>
        <v>-16143.749999999998</v>
      </c>
      <c r="AU1011" s="628">
        <f t="shared" si="4600"/>
        <v>-21875</v>
      </c>
      <c r="AV1011" s="628">
        <f t="shared" si="4600"/>
        <v>-21875</v>
      </c>
      <c r="AW1011" s="628">
        <f t="shared" si="4600"/>
        <v>-21875</v>
      </c>
      <c r="AX1011" s="628">
        <f t="shared" si="4600"/>
        <v>-21875</v>
      </c>
      <c r="AY1011" s="628">
        <f t="shared" si="4600"/>
        <v>-24456.25</v>
      </c>
      <c r="AZ1011" s="628">
        <f t="shared" si="4600"/>
        <v>-24456.25</v>
      </c>
      <c r="BA1011" s="628">
        <f t="shared" si="4600"/>
        <v>-24456.25</v>
      </c>
      <c r="BB1011" s="628">
        <f t="shared" si="4600"/>
        <v>-24456.25</v>
      </c>
      <c r="BC1011" s="628">
        <f t="shared" si="4600"/>
        <v>-24018.75</v>
      </c>
      <c r="BD1011" s="628">
        <f t="shared" si="4600"/>
        <v>-24018.75</v>
      </c>
      <c r="BE1011" s="628">
        <f t="shared" si="4600"/>
        <v>-24018.75</v>
      </c>
      <c r="BF1011" s="628">
        <f t="shared" si="4600"/>
        <v>-24018.75</v>
      </c>
      <c r="BG1011" s="628">
        <f t="shared" si="4600"/>
        <v>-21350</v>
      </c>
      <c r="BH1011" s="628">
        <f t="shared" si="4600"/>
        <v>-21350</v>
      </c>
      <c r="BI1011" s="628">
        <f t="shared" si="4600"/>
        <v>-21350</v>
      </c>
      <c r="BJ1011" s="628">
        <f t="shared" si="4600"/>
        <v>-21350</v>
      </c>
      <c r="BK1011" s="628">
        <f t="shared" si="4600"/>
        <v>-15224.999999999998</v>
      </c>
      <c r="BL1011" s="628">
        <f t="shared" si="4600"/>
        <v>-15224.999999999998</v>
      </c>
      <c r="BM1011" s="628">
        <f t="shared" si="4600"/>
        <v>-15224.999999999998</v>
      </c>
      <c r="BN1011" s="628">
        <f t="shared" si="4600"/>
        <v>-15224.999999999998</v>
      </c>
      <c r="BO1011" s="628">
        <f t="shared" si="4600"/>
        <v>-16450</v>
      </c>
      <c r="BP1011" s="628">
        <f t="shared" si="4600"/>
        <v>-16450</v>
      </c>
      <c r="BQ1011" s="628">
        <f t="shared" si="4600"/>
        <v>-16450</v>
      </c>
      <c r="BR1011" s="628">
        <f t="shared" si="4600"/>
        <v>-16450</v>
      </c>
      <c r="BS1011" s="628">
        <f t="shared" si="4600"/>
        <v>-16887.5</v>
      </c>
      <c r="BT1011" s="628">
        <f t="shared" si="4600"/>
        <v>-16887.5</v>
      </c>
      <c r="BU1011" s="628">
        <f t="shared" si="4600"/>
        <v>-16887.5</v>
      </c>
      <c r="BV1011" s="628">
        <f t="shared" si="4600"/>
        <v>-16887.5</v>
      </c>
      <c r="BW1011" s="628">
        <f t="shared" ref="BW1011:DB1011" si="4601">-(BW1108*BW994)/1000</f>
        <v>-18856.25</v>
      </c>
      <c r="BX1011" s="628">
        <f t="shared" si="4601"/>
        <v>-18856.25</v>
      </c>
      <c r="BY1011" s="628">
        <f t="shared" si="4601"/>
        <v>-18856.25</v>
      </c>
      <c r="BZ1011" s="628">
        <f t="shared" si="4601"/>
        <v>-18856.25</v>
      </c>
      <c r="CA1011" s="628">
        <f t="shared" si="4601"/>
        <v>-17062.5</v>
      </c>
      <c r="CB1011" s="628">
        <f t="shared" si="4601"/>
        <v>-17062.5</v>
      </c>
      <c r="CC1011" s="628">
        <f t="shared" si="4601"/>
        <v>-17062.5</v>
      </c>
      <c r="CD1011" s="628">
        <f t="shared" si="4601"/>
        <v>-17062.5</v>
      </c>
      <c r="CE1011" s="628">
        <f t="shared" si="4601"/>
        <v>-13737.5</v>
      </c>
      <c r="CF1011" s="628">
        <f t="shared" si="4601"/>
        <v>-13737.5</v>
      </c>
      <c r="CG1011" s="628">
        <f t="shared" si="4601"/>
        <v>-13737.5</v>
      </c>
      <c r="CH1011" s="628">
        <f t="shared" si="4601"/>
        <v>-13737.5</v>
      </c>
      <c r="CI1011" s="628">
        <f t="shared" si="4601"/>
        <v>-10718.75</v>
      </c>
      <c r="CJ1011" s="628">
        <f t="shared" si="4601"/>
        <v>-10718.75</v>
      </c>
      <c r="CK1011" s="628">
        <f t="shared" si="4601"/>
        <v>-10718.75</v>
      </c>
      <c r="CL1011" s="628">
        <f t="shared" si="4601"/>
        <v>-10718.75</v>
      </c>
      <c r="CM1011" s="628">
        <f t="shared" si="4601"/>
        <v>-14218.75</v>
      </c>
      <c r="CN1011" s="628">
        <f t="shared" si="4601"/>
        <v>-14218.75</v>
      </c>
      <c r="CO1011" s="628">
        <f t="shared" si="4601"/>
        <v>-14218.75</v>
      </c>
      <c r="CP1011" s="628">
        <f t="shared" si="4601"/>
        <v>-14218.75</v>
      </c>
      <c r="CQ1011" s="628">
        <f t="shared" si="4601"/>
        <v>-20037.5</v>
      </c>
      <c r="CR1011" s="628">
        <f t="shared" si="4601"/>
        <v>-20037.5</v>
      </c>
      <c r="CS1011" s="628">
        <f t="shared" si="4601"/>
        <v>-20037.5</v>
      </c>
      <c r="CT1011" s="628">
        <f t="shared" si="4601"/>
        <v>-20037.5</v>
      </c>
      <c r="CU1011" s="628">
        <f t="shared" si="4601"/>
        <v>-16931.25</v>
      </c>
      <c r="CV1011" s="628">
        <f t="shared" si="4601"/>
        <v>-16931.25</v>
      </c>
      <c r="CW1011" s="628">
        <f t="shared" si="4601"/>
        <v>-16931.25</v>
      </c>
      <c r="CX1011" s="628">
        <f t="shared" si="4601"/>
        <v>-16931.25</v>
      </c>
      <c r="CY1011" s="628">
        <f t="shared" si="4601"/>
        <v>-7831.2499999999991</v>
      </c>
      <c r="CZ1011" s="628">
        <f t="shared" si="4601"/>
        <v>-7831.2499999999991</v>
      </c>
      <c r="DA1011" s="628">
        <f t="shared" si="4601"/>
        <v>-7831.2499999999991</v>
      </c>
      <c r="DB1011" s="628">
        <f t="shared" si="4601"/>
        <v>-7831.2499999999991</v>
      </c>
      <c r="DC1011" s="628">
        <f t="shared" ref="DC1011:DJ1011" si="4602">-(DC1108*DC994)/1000</f>
        <v>-7043.75</v>
      </c>
      <c r="DD1011" s="628">
        <f t="shared" si="4602"/>
        <v>-7043.75</v>
      </c>
      <c r="DE1011" s="628">
        <f t="shared" si="4602"/>
        <v>-7043.75</v>
      </c>
      <c r="DF1011" s="628">
        <f t="shared" si="4602"/>
        <v>-7043.75</v>
      </c>
      <c r="DG1011" s="628">
        <f t="shared" si="4602"/>
        <v>-6343.75</v>
      </c>
      <c r="DH1011" s="628">
        <f t="shared" si="4602"/>
        <v>-6343.75</v>
      </c>
      <c r="DI1011" s="628">
        <f t="shared" si="4602"/>
        <v>-6343.75</v>
      </c>
      <c r="DJ1011" s="628">
        <f t="shared" si="4602"/>
        <v>-6343.75</v>
      </c>
    </row>
    <row r="1012" spans="1:114" x14ac:dyDescent="0.35">
      <c r="A1012" s="5" t="s">
        <v>354</v>
      </c>
      <c r="B1012" s="255" t="s">
        <v>368</v>
      </c>
      <c r="C1012" s="453"/>
      <c r="D1012" s="453"/>
      <c r="E1012" s="453"/>
      <c r="F1012" s="453"/>
      <c r="G1012" s="453"/>
      <c r="H1012" s="453"/>
      <c r="I1012" s="453"/>
      <c r="J1012" s="453"/>
      <c r="K1012" s="453"/>
      <c r="L1012" s="453"/>
      <c r="M1012" s="453"/>
      <c r="N1012" s="453"/>
      <c r="O1012" s="453"/>
      <c r="P1012" s="453"/>
      <c r="Q1012" s="453"/>
      <c r="R1012" s="453"/>
      <c r="S1012" s="453"/>
      <c r="T1012" s="453"/>
      <c r="U1012" s="453"/>
      <c r="V1012" s="453"/>
      <c r="W1012" s="453"/>
      <c r="X1012" s="453"/>
      <c r="Y1012" s="453"/>
      <c r="Z1012" s="453"/>
      <c r="AA1012" s="453"/>
      <c r="AB1012" s="453"/>
      <c r="AC1012" s="453"/>
      <c r="AD1012" s="562"/>
      <c r="AE1012" s="563"/>
      <c r="AF1012" s="563"/>
      <c r="AG1012" s="563"/>
      <c r="AH1012" s="563"/>
      <c r="AI1012" s="563"/>
      <c r="AJ1012" s="563"/>
      <c r="AK1012" s="564"/>
      <c r="AL1012" s="564"/>
      <c r="AM1012" s="255"/>
      <c r="AN1012" s="564"/>
      <c r="AO1012" s="564"/>
      <c r="AP1012" s="560"/>
      <c r="AQ1012" s="632">
        <f>AQ1007+AQ1008</f>
        <v>76166.212499999994</v>
      </c>
      <c r="AR1012" s="632">
        <f t="shared" ref="AR1012:DC1012" si="4603">AR1007+AR1008</f>
        <v>75998.801812499994</v>
      </c>
      <c r="AS1012" s="632">
        <f t="shared" si="4603"/>
        <v>75830.55407156251</v>
      </c>
      <c r="AT1012" s="632">
        <f t="shared" si="4603"/>
        <v>75661.465091920312</v>
      </c>
      <c r="AU1012" s="632">
        <f t="shared" si="4603"/>
        <v>105835.79697476956</v>
      </c>
      <c r="AV1012" s="632">
        <f t="shared" si="4603"/>
        <v>105604.3822096434</v>
      </c>
      <c r="AW1012" s="632">
        <f t="shared" si="4603"/>
        <v>105371.81037069163</v>
      </c>
      <c r="AX1012" s="632">
        <f t="shared" si="4603"/>
        <v>105138.07567254509</v>
      </c>
      <c r="AY1012" s="632">
        <f t="shared" si="4603"/>
        <v>117281.74663241496</v>
      </c>
      <c r="AZ1012" s="632">
        <f t="shared" si="4603"/>
        <v>117017.81155307704</v>
      </c>
      <c r="BA1012" s="632">
        <f t="shared" si="4603"/>
        <v>116752.55679834244</v>
      </c>
      <c r="BB1012" s="632">
        <f t="shared" si="4603"/>
        <v>116485.97576983416</v>
      </c>
      <c r="BC1012" s="632">
        <f t="shared" si="4603"/>
        <v>114139.02674072387</v>
      </c>
      <c r="BD1012" s="632">
        <f t="shared" si="4603"/>
        <v>113874.58993692751</v>
      </c>
      <c r="BE1012" s="632">
        <f t="shared" si="4603"/>
        <v>113608.83094911216</v>
      </c>
      <c r="BF1012" s="632">
        <f t="shared" si="4603"/>
        <v>113341.74316635772</v>
      </c>
      <c r="BG1012" s="632">
        <f t="shared" si="4603"/>
        <v>100509.61772861288</v>
      </c>
      <c r="BH1012" s="632">
        <f t="shared" si="4603"/>
        <v>100269.82631725595</v>
      </c>
      <c r="BI1012" s="632">
        <f t="shared" si="4603"/>
        <v>100028.83594884223</v>
      </c>
      <c r="BJ1012" s="632">
        <f t="shared" si="4603"/>
        <v>99786.64062858645</v>
      </c>
      <c r="BK1012" s="632">
        <f t="shared" si="4603"/>
        <v>70985.749072626684</v>
      </c>
      <c r="BL1012" s="632">
        <f t="shared" si="4603"/>
        <v>70811.30456798982</v>
      </c>
      <c r="BM1012" s="632">
        <f t="shared" si="4603"/>
        <v>70635.987840829766</v>
      </c>
      <c r="BN1012" s="632">
        <f t="shared" si="4603"/>
        <v>70459.79453003392</v>
      </c>
      <c r="BO1012" s="632">
        <f t="shared" si="4603"/>
        <v>75937.651767267904</v>
      </c>
      <c r="BP1012" s="632">
        <f t="shared" si="4603"/>
        <v>75745.373526104246</v>
      </c>
      <c r="BQ1012" s="632">
        <f t="shared" si="4603"/>
        <v>75552.133893734775</v>
      </c>
      <c r="BR1012" s="632">
        <f t="shared" si="4603"/>
        <v>75357.92806320345</v>
      </c>
      <c r="BS1012" s="632">
        <f t="shared" si="4603"/>
        <v>77161.760544038611</v>
      </c>
      <c r="BT1012" s="632">
        <f t="shared" si="4603"/>
        <v>76960.39097175881</v>
      </c>
      <c r="BU1012" s="632">
        <f t="shared" si="4603"/>
        <v>76758.014551617613</v>
      </c>
      <c r="BV1012" s="632">
        <f t="shared" si="4603"/>
        <v>76554.626249375695</v>
      </c>
      <c r="BW1012" s="632">
        <f t="shared" si="4603"/>
        <v>85251.153506278031</v>
      </c>
      <c r="BX1012" s="632">
        <f t="shared" si="4603"/>
        <v>85021.777461309437</v>
      </c>
      <c r="BY1012" s="632">
        <f t="shared" si="4603"/>
        <v>84791.254536116001</v>
      </c>
      <c r="BZ1012" s="632">
        <f t="shared" si="4603"/>
        <v>84559.578996296579</v>
      </c>
      <c r="CA1012" s="632">
        <f t="shared" si="4603"/>
        <v>76304.943342745828</v>
      </c>
      <c r="CB1012" s="632">
        <f t="shared" si="4603"/>
        <v>76093.204934459558</v>
      </c>
      <c r="CC1012" s="632">
        <f t="shared" si="4603"/>
        <v>75880.407834131853</v>
      </c>
      <c r="CD1012" s="632">
        <f t="shared" si="4603"/>
        <v>75666.546748302528</v>
      </c>
      <c r="CE1012" s="632">
        <f t="shared" si="4603"/>
        <v>60748.224451568785</v>
      </c>
      <c r="CF1012" s="632">
        <f t="shared" si="4603"/>
        <v>60574.312698826638</v>
      </c>
      <c r="CG1012" s="632">
        <f t="shared" si="4603"/>
        <v>60399.531387320778</v>
      </c>
      <c r="CH1012" s="632">
        <f t="shared" si="4603"/>
        <v>60223.876169257375</v>
      </c>
      <c r="CI1012" s="632">
        <f t="shared" si="4603"/>
        <v>46852.225972612738</v>
      </c>
      <c r="CJ1012" s="632">
        <f t="shared" si="4603"/>
        <v>46713.796164975807</v>
      </c>
      <c r="CK1012" s="632">
        <f t="shared" si="4603"/>
        <v>46574.67420830069</v>
      </c>
      <c r="CL1012" s="632">
        <f t="shared" si="4603"/>
        <v>46434.856641842198</v>
      </c>
      <c r="CM1012" s="632">
        <f t="shared" si="4603"/>
        <v>61410.859167160037</v>
      </c>
      <c r="CN1012" s="632">
        <f t="shared" si="4603"/>
        <v>61223.52752549584</v>
      </c>
      <c r="CO1012" s="632">
        <f t="shared" si="4603"/>
        <v>61035.259225623326</v>
      </c>
      <c r="CP1012" s="632">
        <f t="shared" si="4603"/>
        <v>60846.049584251443</v>
      </c>
      <c r="CQ1012" s="632">
        <f t="shared" si="4603"/>
        <v>85478.152011569531</v>
      </c>
      <c r="CR1012" s="632">
        <f t="shared" si="4603"/>
        <v>85208.838896627392</v>
      </c>
      <c r="CS1012" s="632">
        <f t="shared" si="4603"/>
        <v>84938.179216110526</v>
      </c>
      <c r="CT1012" s="632">
        <f t="shared" si="4603"/>
        <v>84666.166237191093</v>
      </c>
      <c r="CU1012" s="632">
        <f t="shared" si="4603"/>
        <v>71310.067610997648</v>
      </c>
      <c r="CV1012" s="632">
        <f t="shared" si="4603"/>
        <v>71077.918386552628</v>
      </c>
      <c r="CW1012" s="632">
        <f t="shared" si="4603"/>
        <v>70844.608415985393</v>
      </c>
      <c r="CX1012" s="632">
        <f t="shared" si="4603"/>
        <v>70610.131895565326</v>
      </c>
      <c r="CY1012" s="632">
        <f t="shared" si="4603"/>
        <v>32550.471461667235</v>
      </c>
      <c r="CZ1012" s="632">
        <f t="shared" si="4603"/>
        <v>32440.931256475575</v>
      </c>
      <c r="DA1012" s="632">
        <f t="shared" si="4603"/>
        <v>32330.843350257961</v>
      </c>
      <c r="DB1012" s="632">
        <f t="shared" si="4603"/>
        <v>32220.205004509251</v>
      </c>
      <c r="DC1012" s="632">
        <f t="shared" si="4603"/>
        <v>28880.17412397833</v>
      </c>
      <c r="DD1012" s="632">
        <f t="shared" ref="DD1012:DJ1012" si="4604">DD1007+DD1008</f>
        <v>28779.663807098223</v>
      </c>
      <c r="DE1012" s="632">
        <f t="shared" si="4604"/>
        <v>28678.65093863372</v>
      </c>
      <c r="DF1012" s="632">
        <f t="shared" si="4604"/>
        <v>28577.13300582689</v>
      </c>
      <c r="DG1012" s="632">
        <f t="shared" si="4604"/>
        <v>25645.283137183993</v>
      </c>
      <c r="DH1012" s="632">
        <f t="shared" si="4604"/>
        <v>25552.937365369915</v>
      </c>
      <c r="DI1012" s="632">
        <f t="shared" si="4604"/>
        <v>25460.129864696766</v>
      </c>
      <c r="DJ1012" s="632">
        <f t="shared" si="4604"/>
        <v>25366.858326520254</v>
      </c>
    </row>
    <row r="1013" spans="1:114" x14ac:dyDescent="0.35">
      <c r="A1013" s="5" t="s">
        <v>354</v>
      </c>
      <c r="B1013" s="454" t="s">
        <v>369</v>
      </c>
      <c r="C1013" s="455"/>
      <c r="D1013" s="455"/>
      <c r="E1013" s="455"/>
      <c r="F1013" s="455"/>
      <c r="G1013" s="455"/>
      <c r="H1013" s="455"/>
      <c r="I1013" s="455"/>
      <c r="J1013" s="455"/>
      <c r="K1013" s="455"/>
      <c r="L1013" s="455"/>
      <c r="M1013" s="455"/>
      <c r="N1013" s="455"/>
      <c r="O1013" s="455"/>
      <c r="P1013" s="455"/>
      <c r="Q1013" s="455"/>
      <c r="R1013" s="455"/>
      <c r="S1013" s="455"/>
      <c r="T1013" s="455"/>
      <c r="U1013" s="455"/>
      <c r="V1013" s="455"/>
      <c r="W1013" s="455"/>
      <c r="X1013" s="455"/>
      <c r="Y1013" s="455"/>
      <c r="Z1013" s="455"/>
      <c r="AA1013" s="455"/>
      <c r="AB1013" s="455"/>
      <c r="AC1013" s="455"/>
      <c r="AD1013" s="565"/>
      <c r="AE1013" s="566"/>
      <c r="AF1013" s="566"/>
      <c r="AG1013" s="566"/>
      <c r="AH1013" s="566"/>
      <c r="AI1013" s="566"/>
      <c r="AJ1013" s="566"/>
      <c r="AK1013" s="567"/>
      <c r="AL1013" s="567"/>
      <c r="AM1013" s="454"/>
      <c r="AN1013" s="567"/>
      <c r="AO1013" s="567"/>
      <c r="AP1013" s="561"/>
      <c r="AQ1013" s="633">
        <f>AQ1012+AQ1011</f>
        <v>60022.462499999994</v>
      </c>
      <c r="AR1013" s="633">
        <f t="shared" ref="AR1013:DC1013" si="4605">AR1012+AR1011</f>
        <v>59855.051812499994</v>
      </c>
      <c r="AS1013" s="633">
        <f t="shared" si="4605"/>
        <v>59686.80407156251</v>
      </c>
      <c r="AT1013" s="633">
        <f t="shared" si="4605"/>
        <v>59517.715091920312</v>
      </c>
      <c r="AU1013" s="633">
        <f t="shared" si="4605"/>
        <v>83960.796974769561</v>
      </c>
      <c r="AV1013" s="633">
        <f t="shared" si="4605"/>
        <v>83729.382209643401</v>
      </c>
      <c r="AW1013" s="633">
        <f t="shared" si="4605"/>
        <v>83496.81037069163</v>
      </c>
      <c r="AX1013" s="633">
        <f t="shared" si="4605"/>
        <v>83263.075672545092</v>
      </c>
      <c r="AY1013" s="633">
        <f t="shared" si="4605"/>
        <v>92825.496632414957</v>
      </c>
      <c r="AZ1013" s="633">
        <f t="shared" si="4605"/>
        <v>92561.561553077045</v>
      </c>
      <c r="BA1013" s="633">
        <f t="shared" si="4605"/>
        <v>92296.306798342441</v>
      </c>
      <c r="BB1013" s="633">
        <f t="shared" si="4605"/>
        <v>92029.725769834156</v>
      </c>
      <c r="BC1013" s="633">
        <f t="shared" si="4605"/>
        <v>90120.276740723872</v>
      </c>
      <c r="BD1013" s="633">
        <f t="shared" si="4605"/>
        <v>89855.839936927514</v>
      </c>
      <c r="BE1013" s="633">
        <f t="shared" si="4605"/>
        <v>89590.080949112162</v>
      </c>
      <c r="BF1013" s="633">
        <f t="shared" si="4605"/>
        <v>89322.993166357715</v>
      </c>
      <c r="BG1013" s="633">
        <f t="shared" si="4605"/>
        <v>79159.61772861288</v>
      </c>
      <c r="BH1013" s="633">
        <f t="shared" si="4605"/>
        <v>78919.826317255953</v>
      </c>
      <c r="BI1013" s="633">
        <f t="shared" si="4605"/>
        <v>78678.835948842228</v>
      </c>
      <c r="BJ1013" s="633">
        <f t="shared" si="4605"/>
        <v>78436.64062858645</v>
      </c>
      <c r="BK1013" s="633">
        <f t="shared" si="4605"/>
        <v>55760.749072626684</v>
      </c>
      <c r="BL1013" s="633">
        <f t="shared" si="4605"/>
        <v>55586.30456798982</v>
      </c>
      <c r="BM1013" s="633">
        <f t="shared" si="4605"/>
        <v>55410.987840829766</v>
      </c>
      <c r="BN1013" s="633">
        <f t="shared" si="4605"/>
        <v>55234.79453003392</v>
      </c>
      <c r="BO1013" s="633">
        <f t="shared" si="4605"/>
        <v>59487.651767267904</v>
      </c>
      <c r="BP1013" s="633">
        <f t="shared" si="4605"/>
        <v>59295.373526104246</v>
      </c>
      <c r="BQ1013" s="633">
        <f t="shared" si="4605"/>
        <v>59102.133893734775</v>
      </c>
      <c r="BR1013" s="633">
        <f t="shared" si="4605"/>
        <v>58907.92806320345</v>
      </c>
      <c r="BS1013" s="633">
        <f t="shared" si="4605"/>
        <v>60274.260544038611</v>
      </c>
      <c r="BT1013" s="633">
        <f t="shared" si="4605"/>
        <v>60072.89097175881</v>
      </c>
      <c r="BU1013" s="633">
        <f t="shared" si="4605"/>
        <v>59870.514551617613</v>
      </c>
      <c r="BV1013" s="633">
        <f t="shared" si="4605"/>
        <v>59667.126249375695</v>
      </c>
      <c r="BW1013" s="633">
        <f t="shared" si="4605"/>
        <v>66394.903506278031</v>
      </c>
      <c r="BX1013" s="633">
        <f t="shared" si="4605"/>
        <v>66165.527461309437</v>
      </c>
      <c r="BY1013" s="633">
        <f t="shared" si="4605"/>
        <v>65935.004536116001</v>
      </c>
      <c r="BZ1013" s="633">
        <f t="shared" si="4605"/>
        <v>65703.328996296579</v>
      </c>
      <c r="CA1013" s="633">
        <f t="shared" si="4605"/>
        <v>59242.443342745828</v>
      </c>
      <c r="CB1013" s="633">
        <f t="shared" si="4605"/>
        <v>59030.704934459558</v>
      </c>
      <c r="CC1013" s="633">
        <f t="shared" si="4605"/>
        <v>58817.907834131853</v>
      </c>
      <c r="CD1013" s="633">
        <f t="shared" si="4605"/>
        <v>58604.046748302528</v>
      </c>
      <c r="CE1013" s="633">
        <f t="shared" si="4605"/>
        <v>47010.724451568785</v>
      </c>
      <c r="CF1013" s="633">
        <f t="shared" si="4605"/>
        <v>46836.812698826638</v>
      </c>
      <c r="CG1013" s="633">
        <f t="shared" si="4605"/>
        <v>46662.031387320778</v>
      </c>
      <c r="CH1013" s="633">
        <f t="shared" si="4605"/>
        <v>46486.376169257375</v>
      </c>
      <c r="CI1013" s="633">
        <f t="shared" si="4605"/>
        <v>36133.475972612738</v>
      </c>
      <c r="CJ1013" s="633">
        <f t="shared" si="4605"/>
        <v>35995.046164975807</v>
      </c>
      <c r="CK1013" s="633">
        <f t="shared" si="4605"/>
        <v>35855.92420830069</v>
      </c>
      <c r="CL1013" s="633">
        <f t="shared" si="4605"/>
        <v>35716.106641842198</v>
      </c>
      <c r="CM1013" s="633">
        <f t="shared" si="4605"/>
        <v>47192.109167160037</v>
      </c>
      <c r="CN1013" s="633">
        <f t="shared" si="4605"/>
        <v>47004.77752549584</v>
      </c>
      <c r="CO1013" s="633">
        <f t="shared" si="4605"/>
        <v>46816.509225623326</v>
      </c>
      <c r="CP1013" s="633">
        <f t="shared" si="4605"/>
        <v>46627.299584251443</v>
      </c>
      <c r="CQ1013" s="633">
        <f t="shared" si="4605"/>
        <v>65440.652011569531</v>
      </c>
      <c r="CR1013" s="633">
        <f t="shared" si="4605"/>
        <v>65171.338896627392</v>
      </c>
      <c r="CS1013" s="633">
        <f t="shared" si="4605"/>
        <v>64900.679216110526</v>
      </c>
      <c r="CT1013" s="633">
        <f t="shared" si="4605"/>
        <v>64628.666237191093</v>
      </c>
      <c r="CU1013" s="633">
        <f t="shared" si="4605"/>
        <v>54378.817610997648</v>
      </c>
      <c r="CV1013" s="633">
        <f t="shared" si="4605"/>
        <v>54146.668386552628</v>
      </c>
      <c r="CW1013" s="633">
        <f t="shared" si="4605"/>
        <v>53913.358415985393</v>
      </c>
      <c r="CX1013" s="633">
        <f t="shared" si="4605"/>
        <v>53678.881895565326</v>
      </c>
      <c r="CY1013" s="633">
        <f t="shared" si="4605"/>
        <v>24719.221461667235</v>
      </c>
      <c r="CZ1013" s="633">
        <f t="shared" si="4605"/>
        <v>24609.681256475575</v>
      </c>
      <c r="DA1013" s="633">
        <f t="shared" si="4605"/>
        <v>24499.593350257961</v>
      </c>
      <c r="DB1013" s="633">
        <f t="shared" si="4605"/>
        <v>24388.955004509251</v>
      </c>
      <c r="DC1013" s="633">
        <f t="shared" si="4605"/>
        <v>21836.42412397833</v>
      </c>
      <c r="DD1013" s="633">
        <f t="shared" ref="DD1013:DJ1013" si="4606">DD1012+DD1011</f>
        <v>21735.913807098223</v>
      </c>
      <c r="DE1013" s="633">
        <f t="shared" si="4606"/>
        <v>21634.90093863372</v>
      </c>
      <c r="DF1013" s="633">
        <f t="shared" si="4606"/>
        <v>21533.38300582689</v>
      </c>
      <c r="DG1013" s="633">
        <f t="shared" si="4606"/>
        <v>19301.533137183993</v>
      </c>
      <c r="DH1013" s="633">
        <f t="shared" si="4606"/>
        <v>19209.187365369915</v>
      </c>
      <c r="DI1013" s="633">
        <f t="shared" si="4606"/>
        <v>19116.379864696766</v>
      </c>
      <c r="DJ1013" s="633">
        <f t="shared" si="4606"/>
        <v>19023.108326520254</v>
      </c>
    </row>
    <row r="1014" spans="1:114" x14ac:dyDescent="0.35">
      <c r="A1014" s="5" t="s">
        <v>354</v>
      </c>
      <c r="B1014" s="452" t="s">
        <v>85</v>
      </c>
      <c r="C1014" s="69"/>
      <c r="D1014" s="69"/>
      <c r="E1014" s="69"/>
      <c r="F1014" s="69"/>
      <c r="G1014" s="69"/>
      <c r="H1014" s="69"/>
      <c r="I1014" s="69"/>
      <c r="J1014" s="69"/>
      <c r="K1014" s="69"/>
      <c r="L1014" s="69"/>
      <c r="M1014" s="69"/>
      <c r="N1014" s="69"/>
      <c r="O1014" s="434">
        <f t="shared" ref="O1014:AB1014" si="4607">-O1143*1000</f>
        <v>0</v>
      </c>
      <c r="P1014" s="434">
        <f t="shared" si="4607"/>
        <v>0</v>
      </c>
      <c r="Q1014" s="434">
        <f t="shared" si="4607"/>
        <v>0</v>
      </c>
      <c r="R1014" s="434">
        <f t="shared" si="4607"/>
        <v>0</v>
      </c>
      <c r="S1014" s="434">
        <f t="shared" si="4607"/>
        <v>0</v>
      </c>
      <c r="T1014" s="434">
        <f t="shared" si="4607"/>
        <v>0</v>
      </c>
      <c r="U1014" s="434">
        <f t="shared" si="4607"/>
        <v>0</v>
      </c>
      <c r="V1014" s="434">
        <f t="shared" si="4607"/>
        <v>0</v>
      </c>
      <c r="W1014" s="434">
        <f t="shared" si="4607"/>
        <v>0</v>
      </c>
      <c r="X1014" s="434">
        <f t="shared" si="4607"/>
        <v>0</v>
      </c>
      <c r="Y1014" s="434">
        <f t="shared" si="4607"/>
        <v>-500</v>
      </c>
      <c r="Z1014" s="434">
        <f t="shared" si="4607"/>
        <v>0</v>
      </c>
      <c r="AA1014" s="434">
        <f t="shared" si="4607"/>
        <v>0</v>
      </c>
      <c r="AB1014" s="434">
        <f t="shared" si="4607"/>
        <v>0</v>
      </c>
      <c r="AC1014" s="434">
        <f>-AC1143*1000</f>
        <v>-600</v>
      </c>
      <c r="AD1014" s="69"/>
    </row>
    <row r="1015" spans="1:114" x14ac:dyDescent="0.35">
      <c r="A1015" s="5" t="s">
        <v>354</v>
      </c>
      <c r="B1015" s="452" t="s">
        <v>371</v>
      </c>
      <c r="C1015" s="69"/>
      <c r="D1015" s="69"/>
      <c r="E1015" s="69"/>
      <c r="F1015" s="69"/>
      <c r="G1015" s="69"/>
      <c r="H1015" s="69"/>
      <c r="I1015" s="69"/>
      <c r="J1015" s="69"/>
      <c r="K1015" s="69"/>
      <c r="L1015" s="69"/>
      <c r="M1015" s="69"/>
      <c r="N1015" s="69"/>
      <c r="O1015" s="69"/>
      <c r="P1015" s="69"/>
      <c r="Q1015" s="69"/>
      <c r="R1015" s="69"/>
      <c r="S1015" s="69"/>
      <c r="T1015" s="69"/>
      <c r="U1015" s="69"/>
      <c r="V1015" s="69"/>
      <c r="W1015" s="69"/>
      <c r="X1015" s="69"/>
      <c r="Y1015" s="69"/>
      <c r="Z1015" s="69"/>
      <c r="AA1015" s="69"/>
      <c r="AB1015" s="69"/>
      <c r="AC1015" s="69"/>
      <c r="AD1015" s="69"/>
    </row>
    <row r="1016" spans="1:114" x14ac:dyDescent="0.35">
      <c r="A1016" s="5" t="s">
        <v>354</v>
      </c>
      <c r="B1016" s="452" t="s">
        <v>362</v>
      </c>
      <c r="C1016" s="69"/>
      <c r="D1016" s="69"/>
      <c r="E1016" s="69"/>
      <c r="F1016" s="69"/>
      <c r="G1016" s="69"/>
      <c r="H1016" s="69"/>
      <c r="I1016" s="69"/>
      <c r="J1016" s="69"/>
      <c r="K1016" s="69"/>
      <c r="L1016" s="69"/>
      <c r="M1016" s="69"/>
      <c r="N1016" s="69"/>
      <c r="O1016" s="69"/>
      <c r="P1016" s="69"/>
      <c r="Q1016" s="69"/>
      <c r="R1016" s="69"/>
      <c r="S1016" s="69"/>
      <c r="T1016" s="69"/>
      <c r="U1016" s="69"/>
      <c r="V1016" s="69"/>
      <c r="W1016" s="69"/>
      <c r="X1016" s="69"/>
      <c r="Y1016" s="69"/>
      <c r="Z1016" s="69"/>
      <c r="AA1016" s="69"/>
      <c r="AB1016" s="69"/>
      <c r="AC1016" s="69"/>
      <c r="AD1016" s="69"/>
    </row>
    <row r="1017" spans="1:114" x14ac:dyDescent="0.35">
      <c r="A1017" s="5" t="s">
        <v>354</v>
      </c>
      <c r="B1017" s="255" t="s">
        <v>372</v>
      </c>
      <c r="C1017" s="453"/>
      <c r="D1017" s="453"/>
      <c r="E1017" s="453"/>
      <c r="F1017" s="453"/>
      <c r="G1017" s="453"/>
      <c r="H1017" s="453"/>
      <c r="I1017" s="453"/>
      <c r="J1017" s="453"/>
      <c r="K1017" s="453"/>
      <c r="L1017" s="453"/>
      <c r="M1017" s="453"/>
      <c r="N1017" s="453"/>
      <c r="O1017" s="453">
        <f t="shared" ref="O1017:AB1017" si="4608">O1146*1000</f>
        <v>0</v>
      </c>
      <c r="P1017" s="453">
        <f t="shared" si="4608"/>
        <v>0</v>
      </c>
      <c r="Q1017" s="453">
        <f t="shared" si="4608"/>
        <v>0</v>
      </c>
      <c r="R1017" s="453">
        <f t="shared" si="4608"/>
        <v>0</v>
      </c>
      <c r="S1017" s="453">
        <f t="shared" si="4608"/>
        <v>0</v>
      </c>
      <c r="T1017" s="453">
        <f t="shared" si="4608"/>
        <v>0</v>
      </c>
      <c r="U1017" s="453">
        <f t="shared" si="4608"/>
        <v>0</v>
      </c>
      <c r="V1017" s="453">
        <f t="shared" si="4608"/>
        <v>0</v>
      </c>
      <c r="W1017" s="453">
        <f t="shared" si="4608"/>
        <v>0</v>
      </c>
      <c r="X1017" s="453">
        <f t="shared" si="4608"/>
        <v>0</v>
      </c>
      <c r="Y1017" s="453">
        <f t="shared" si="4608"/>
        <v>-500</v>
      </c>
      <c r="Z1017" s="453">
        <f t="shared" si="4608"/>
        <v>0</v>
      </c>
      <c r="AA1017" s="453">
        <f t="shared" si="4608"/>
        <v>0</v>
      </c>
      <c r="AB1017" s="453">
        <f t="shared" si="4608"/>
        <v>0</v>
      </c>
      <c r="AC1017" s="453">
        <f>AC1146*1000</f>
        <v>-600</v>
      </c>
      <c r="AD1017" s="453"/>
      <c r="AE1017" s="560"/>
      <c r="AF1017" s="560"/>
      <c r="AG1017" s="560"/>
      <c r="AH1017" s="560"/>
      <c r="AI1017" s="560"/>
      <c r="AJ1017" s="560"/>
      <c r="AK1017" s="560"/>
      <c r="AL1017" s="560"/>
      <c r="AM1017" s="560"/>
      <c r="AN1017" s="560"/>
      <c r="AO1017" s="560"/>
      <c r="AP1017" s="560"/>
      <c r="AQ1017" s="636">
        <f>SUM(AQ1013:AQ1016)</f>
        <v>60022.462499999994</v>
      </c>
      <c r="AR1017" s="636">
        <f t="shared" ref="AR1017:DC1017" si="4609">SUM(AR1013:AR1016)</f>
        <v>59855.051812499994</v>
      </c>
      <c r="AS1017" s="636">
        <f t="shared" si="4609"/>
        <v>59686.80407156251</v>
      </c>
      <c r="AT1017" s="636">
        <f t="shared" si="4609"/>
        <v>59517.715091920312</v>
      </c>
      <c r="AU1017" s="636">
        <f t="shared" si="4609"/>
        <v>83960.796974769561</v>
      </c>
      <c r="AV1017" s="636">
        <f t="shared" si="4609"/>
        <v>83729.382209643401</v>
      </c>
      <c r="AW1017" s="636">
        <f t="shared" si="4609"/>
        <v>83496.81037069163</v>
      </c>
      <c r="AX1017" s="636">
        <f t="shared" si="4609"/>
        <v>83263.075672545092</v>
      </c>
      <c r="AY1017" s="636">
        <f t="shared" si="4609"/>
        <v>92825.496632414957</v>
      </c>
      <c r="AZ1017" s="636">
        <f t="shared" si="4609"/>
        <v>92561.561553077045</v>
      </c>
      <c r="BA1017" s="636">
        <f t="shared" si="4609"/>
        <v>92296.306798342441</v>
      </c>
      <c r="BB1017" s="636">
        <f t="shared" si="4609"/>
        <v>92029.725769834156</v>
      </c>
      <c r="BC1017" s="636">
        <f t="shared" si="4609"/>
        <v>90120.276740723872</v>
      </c>
      <c r="BD1017" s="636">
        <f t="shared" si="4609"/>
        <v>89855.839936927514</v>
      </c>
      <c r="BE1017" s="636">
        <f t="shared" si="4609"/>
        <v>89590.080949112162</v>
      </c>
      <c r="BF1017" s="636">
        <f t="shared" si="4609"/>
        <v>89322.993166357715</v>
      </c>
      <c r="BG1017" s="636">
        <f t="shared" si="4609"/>
        <v>79159.61772861288</v>
      </c>
      <c r="BH1017" s="636">
        <f t="shared" si="4609"/>
        <v>78919.826317255953</v>
      </c>
      <c r="BI1017" s="636">
        <f t="shared" si="4609"/>
        <v>78678.835948842228</v>
      </c>
      <c r="BJ1017" s="636">
        <f t="shared" si="4609"/>
        <v>78436.64062858645</v>
      </c>
      <c r="BK1017" s="636">
        <f t="shared" si="4609"/>
        <v>55760.749072626684</v>
      </c>
      <c r="BL1017" s="636">
        <f t="shared" si="4609"/>
        <v>55586.30456798982</v>
      </c>
      <c r="BM1017" s="636">
        <f t="shared" si="4609"/>
        <v>55410.987840829766</v>
      </c>
      <c r="BN1017" s="636">
        <f t="shared" si="4609"/>
        <v>55234.79453003392</v>
      </c>
      <c r="BO1017" s="636">
        <f t="shared" si="4609"/>
        <v>59487.651767267904</v>
      </c>
      <c r="BP1017" s="636">
        <f t="shared" si="4609"/>
        <v>59295.373526104246</v>
      </c>
      <c r="BQ1017" s="636">
        <f t="shared" si="4609"/>
        <v>59102.133893734775</v>
      </c>
      <c r="BR1017" s="636">
        <f t="shared" si="4609"/>
        <v>58907.92806320345</v>
      </c>
      <c r="BS1017" s="636">
        <f t="shared" si="4609"/>
        <v>60274.260544038611</v>
      </c>
      <c r="BT1017" s="636">
        <f t="shared" si="4609"/>
        <v>60072.89097175881</v>
      </c>
      <c r="BU1017" s="636">
        <f t="shared" si="4609"/>
        <v>59870.514551617613</v>
      </c>
      <c r="BV1017" s="636">
        <f t="shared" si="4609"/>
        <v>59667.126249375695</v>
      </c>
      <c r="BW1017" s="636">
        <f t="shared" si="4609"/>
        <v>66394.903506278031</v>
      </c>
      <c r="BX1017" s="636">
        <f t="shared" si="4609"/>
        <v>66165.527461309437</v>
      </c>
      <c r="BY1017" s="636">
        <f t="shared" si="4609"/>
        <v>65935.004536116001</v>
      </c>
      <c r="BZ1017" s="636">
        <f t="shared" si="4609"/>
        <v>65703.328996296579</v>
      </c>
      <c r="CA1017" s="636">
        <f t="shared" si="4609"/>
        <v>59242.443342745828</v>
      </c>
      <c r="CB1017" s="636">
        <f t="shared" si="4609"/>
        <v>59030.704934459558</v>
      </c>
      <c r="CC1017" s="636">
        <f t="shared" si="4609"/>
        <v>58817.907834131853</v>
      </c>
      <c r="CD1017" s="636">
        <f t="shared" si="4609"/>
        <v>58604.046748302528</v>
      </c>
      <c r="CE1017" s="636">
        <f t="shared" si="4609"/>
        <v>47010.724451568785</v>
      </c>
      <c r="CF1017" s="636">
        <f t="shared" si="4609"/>
        <v>46836.812698826638</v>
      </c>
      <c r="CG1017" s="636">
        <f t="shared" si="4609"/>
        <v>46662.031387320778</v>
      </c>
      <c r="CH1017" s="636">
        <f t="shared" si="4609"/>
        <v>46486.376169257375</v>
      </c>
      <c r="CI1017" s="636">
        <f t="shared" si="4609"/>
        <v>36133.475972612738</v>
      </c>
      <c r="CJ1017" s="636">
        <f t="shared" si="4609"/>
        <v>35995.046164975807</v>
      </c>
      <c r="CK1017" s="636">
        <f t="shared" si="4609"/>
        <v>35855.92420830069</v>
      </c>
      <c r="CL1017" s="636">
        <f t="shared" si="4609"/>
        <v>35716.106641842198</v>
      </c>
      <c r="CM1017" s="636">
        <f t="shared" si="4609"/>
        <v>47192.109167160037</v>
      </c>
      <c r="CN1017" s="636">
        <f t="shared" si="4609"/>
        <v>47004.77752549584</v>
      </c>
      <c r="CO1017" s="636">
        <f t="shared" si="4609"/>
        <v>46816.509225623326</v>
      </c>
      <c r="CP1017" s="636">
        <f t="shared" si="4609"/>
        <v>46627.299584251443</v>
      </c>
      <c r="CQ1017" s="636">
        <f t="shared" si="4609"/>
        <v>65440.652011569531</v>
      </c>
      <c r="CR1017" s="636">
        <f t="shared" si="4609"/>
        <v>65171.338896627392</v>
      </c>
      <c r="CS1017" s="636">
        <f t="shared" si="4609"/>
        <v>64900.679216110526</v>
      </c>
      <c r="CT1017" s="636">
        <f t="shared" si="4609"/>
        <v>64628.666237191093</v>
      </c>
      <c r="CU1017" s="636">
        <f t="shared" si="4609"/>
        <v>54378.817610997648</v>
      </c>
      <c r="CV1017" s="636">
        <f t="shared" si="4609"/>
        <v>54146.668386552628</v>
      </c>
      <c r="CW1017" s="636">
        <f t="shared" si="4609"/>
        <v>53913.358415985393</v>
      </c>
      <c r="CX1017" s="636">
        <f t="shared" si="4609"/>
        <v>53678.881895565326</v>
      </c>
      <c r="CY1017" s="636">
        <f t="shared" si="4609"/>
        <v>24719.221461667235</v>
      </c>
      <c r="CZ1017" s="636">
        <f t="shared" si="4609"/>
        <v>24609.681256475575</v>
      </c>
      <c r="DA1017" s="636">
        <f t="shared" si="4609"/>
        <v>24499.593350257961</v>
      </c>
      <c r="DB1017" s="636">
        <f t="shared" si="4609"/>
        <v>24388.955004509251</v>
      </c>
      <c r="DC1017" s="636">
        <f t="shared" si="4609"/>
        <v>21836.42412397833</v>
      </c>
      <c r="DD1017" s="636">
        <f t="shared" ref="DD1017:DJ1017" si="4610">SUM(DD1013:DD1016)</f>
        <v>21735.913807098223</v>
      </c>
      <c r="DE1017" s="636">
        <f t="shared" si="4610"/>
        <v>21634.90093863372</v>
      </c>
      <c r="DF1017" s="636">
        <f t="shared" si="4610"/>
        <v>21533.38300582689</v>
      </c>
      <c r="DG1017" s="636">
        <f t="shared" si="4610"/>
        <v>19301.533137183993</v>
      </c>
      <c r="DH1017" s="636">
        <f t="shared" si="4610"/>
        <v>19209.187365369915</v>
      </c>
      <c r="DI1017" s="636">
        <f t="shared" si="4610"/>
        <v>19116.379864696766</v>
      </c>
      <c r="DJ1017" s="636">
        <f t="shared" si="4610"/>
        <v>19023.108326520254</v>
      </c>
    </row>
    <row r="1018" spans="1:114" x14ac:dyDescent="0.35">
      <c r="A1018" s="5" t="s">
        <v>354</v>
      </c>
      <c r="B1018" s="452" t="s">
        <v>315</v>
      </c>
      <c r="C1018" s="69"/>
      <c r="D1018" s="69"/>
      <c r="E1018" s="69"/>
      <c r="F1018" s="69"/>
      <c r="G1018" s="69"/>
      <c r="H1018" s="69"/>
      <c r="I1018" s="69"/>
      <c r="J1018" s="69"/>
      <c r="K1018" s="69"/>
      <c r="L1018" s="69"/>
      <c r="M1018" s="69"/>
      <c r="N1018" s="69"/>
      <c r="O1018" s="69"/>
      <c r="P1018" s="69"/>
      <c r="Q1018" s="69"/>
      <c r="R1018" s="69"/>
      <c r="S1018" s="69"/>
      <c r="T1018" s="69"/>
      <c r="U1018" s="69"/>
      <c r="V1018" s="69"/>
      <c r="W1018" s="69"/>
      <c r="X1018" s="69"/>
      <c r="Y1018" s="69"/>
      <c r="Z1018" s="69"/>
      <c r="AA1018" s="69"/>
      <c r="AB1018" s="69"/>
      <c r="AC1018" s="69"/>
      <c r="AD1018" s="69"/>
      <c r="AQ1018" s="451">
        <f>IF(AQ1017&lt;0,"0",AQ1017*('General Assumptions'!$E$21+'General Assumptions'!$E$22))*-1</f>
        <v>-17046.379349999999</v>
      </c>
      <c r="AR1018" s="451">
        <f>IF(AR1017&lt;0,"0",AR1017*('General Assumptions'!$E$21+'General Assumptions'!$E$22))*-1</f>
        <v>-16998.834714749999</v>
      </c>
      <c r="AS1018" s="451">
        <f>IF(AS1017&lt;0,"0",AS1017*('General Assumptions'!$E$21+'General Assumptions'!$E$22))*-1</f>
        <v>-16951.052356323755</v>
      </c>
      <c r="AT1018" s="451">
        <f>IF(AT1017&lt;0,"0",AT1017*('General Assumptions'!$E$21+'General Assumptions'!$E$22))*-1</f>
        <v>-16903.031086105369</v>
      </c>
      <c r="AU1018" s="451">
        <f>IF(AU1017&lt;0,"0",AU1017*('General Assumptions'!$E$21+'General Assumptions'!$E$22))*-1</f>
        <v>-23844.866340834556</v>
      </c>
      <c r="AV1018" s="451">
        <f>IF(AV1017&lt;0,"0",AV1017*('General Assumptions'!$E$21+'General Assumptions'!$E$22))*-1</f>
        <v>-23779.14454753873</v>
      </c>
      <c r="AW1018" s="451">
        <f>IF(AW1017&lt;0,"0",AW1017*('General Assumptions'!$E$21+'General Assumptions'!$E$22))*-1</f>
        <v>-23713.094145276424</v>
      </c>
      <c r="AX1018" s="451">
        <f>IF(AX1017&lt;0,"0",AX1017*('General Assumptions'!$E$21+'General Assumptions'!$E$22))*-1</f>
        <v>-23646.713491002807</v>
      </c>
      <c r="AY1018" s="451">
        <f>IF(AY1017&lt;0,"0",AY1017*('General Assumptions'!$E$21+'General Assumptions'!$E$22))*-1</f>
        <v>-26362.44104360585</v>
      </c>
      <c r="AZ1018" s="451">
        <f>IF(AZ1017&lt;0,"0",AZ1017*('General Assumptions'!$E$21+'General Assumptions'!$E$22))*-1</f>
        <v>-26287.483481073883</v>
      </c>
      <c r="BA1018" s="451">
        <f>IF(BA1017&lt;0,"0",BA1017*('General Assumptions'!$E$21+'General Assumptions'!$E$22))*-1</f>
        <v>-26212.151130729257</v>
      </c>
      <c r="BB1018" s="451">
        <f>IF(BB1017&lt;0,"0",BB1017*('General Assumptions'!$E$21+'General Assumptions'!$E$22))*-1</f>
        <v>-26136.442118632902</v>
      </c>
      <c r="BC1018" s="451">
        <f>IF(BC1017&lt;0,"0",BC1017*('General Assumptions'!$E$21+'General Assumptions'!$E$22))*-1</f>
        <v>-25594.158594365581</v>
      </c>
      <c r="BD1018" s="451">
        <f>IF(BD1017&lt;0,"0",BD1017*('General Assumptions'!$E$21+'General Assumptions'!$E$22))*-1</f>
        <v>-25519.058542087416</v>
      </c>
      <c r="BE1018" s="451">
        <f>IF(BE1017&lt;0,"0",BE1017*('General Assumptions'!$E$21+'General Assumptions'!$E$22))*-1</f>
        <v>-25443.582989547856</v>
      </c>
      <c r="BF1018" s="451">
        <f>IF(BF1017&lt;0,"0",BF1017*('General Assumptions'!$E$21+'General Assumptions'!$E$22))*-1</f>
        <v>-25367.730059245594</v>
      </c>
      <c r="BG1018" s="451">
        <f>IF(BG1017&lt;0,"0",BG1017*('General Assumptions'!$E$21+'General Assumptions'!$E$22))*-1</f>
        <v>-22481.331434926062</v>
      </c>
      <c r="BH1018" s="451">
        <f>IF(BH1017&lt;0,"0",BH1017*('General Assumptions'!$E$21+'General Assumptions'!$E$22))*-1</f>
        <v>-22413.230674100694</v>
      </c>
      <c r="BI1018" s="451">
        <f>IF(BI1017&lt;0,"0",BI1017*('General Assumptions'!$E$21+'General Assumptions'!$E$22))*-1</f>
        <v>-22344.789409471196</v>
      </c>
      <c r="BJ1018" s="451">
        <f>IF(BJ1017&lt;0,"0",BJ1017*('General Assumptions'!$E$21+'General Assumptions'!$E$22))*-1</f>
        <v>-22276.005938518556</v>
      </c>
      <c r="BK1018" s="451">
        <f>IF(BK1017&lt;0,"0",BK1017*('General Assumptions'!$E$21+'General Assumptions'!$E$22))*-1</f>
        <v>-15836.052736625979</v>
      </c>
      <c r="BL1018" s="451">
        <f>IF(BL1017&lt;0,"0",BL1017*('General Assumptions'!$E$21+'General Assumptions'!$E$22))*-1</f>
        <v>-15786.510497309111</v>
      </c>
      <c r="BM1018" s="451">
        <f>IF(BM1017&lt;0,"0",BM1017*('General Assumptions'!$E$21+'General Assumptions'!$E$22))*-1</f>
        <v>-15736.720546795656</v>
      </c>
      <c r="BN1018" s="451">
        <f>IF(BN1017&lt;0,"0",BN1017*('General Assumptions'!$E$21+'General Assumptions'!$E$22))*-1</f>
        <v>-15686.681646529634</v>
      </c>
      <c r="BO1018" s="451">
        <f>IF(BO1017&lt;0,"0",BO1017*('General Assumptions'!$E$21+'General Assumptions'!$E$22))*-1</f>
        <v>-16894.493101904085</v>
      </c>
      <c r="BP1018" s="451">
        <f>IF(BP1017&lt;0,"0",BP1017*('General Assumptions'!$E$21+'General Assumptions'!$E$22))*-1</f>
        <v>-16839.886081413606</v>
      </c>
      <c r="BQ1018" s="451">
        <f>IF(BQ1017&lt;0,"0",BQ1017*('General Assumptions'!$E$21+'General Assumptions'!$E$22))*-1</f>
        <v>-16785.006025820679</v>
      </c>
      <c r="BR1018" s="451">
        <f>IF(BR1017&lt;0,"0",BR1017*('General Assumptions'!$E$21+'General Assumptions'!$E$22))*-1</f>
        <v>-16729.85156994978</v>
      </c>
      <c r="BS1018" s="451">
        <f>IF(BS1017&lt;0,"0",BS1017*('General Assumptions'!$E$21+'General Assumptions'!$E$22))*-1</f>
        <v>-17117.889994506968</v>
      </c>
      <c r="BT1018" s="451">
        <f>IF(BT1017&lt;0,"0",BT1017*('General Assumptions'!$E$21+'General Assumptions'!$E$22))*-1</f>
        <v>-17060.701035979502</v>
      </c>
      <c r="BU1018" s="451">
        <f>IF(BU1017&lt;0,"0",BU1017*('General Assumptions'!$E$21+'General Assumptions'!$E$22))*-1</f>
        <v>-17003.226132659405</v>
      </c>
      <c r="BV1018" s="451">
        <f>IF(BV1017&lt;0,"0",BV1017*('General Assumptions'!$E$21+'General Assumptions'!$E$22))*-1</f>
        <v>-16945.463854822698</v>
      </c>
      <c r="BW1018" s="451">
        <f>IF(BW1017&lt;0,"0",BW1017*('General Assumptions'!$E$21+'General Assumptions'!$E$22))*-1</f>
        <v>-18856.152595782962</v>
      </c>
      <c r="BX1018" s="451">
        <f>IF(BX1017&lt;0,"0",BX1017*('General Assumptions'!$E$21+'General Assumptions'!$E$22))*-1</f>
        <v>-18791.009799011881</v>
      </c>
      <c r="BY1018" s="451">
        <f>IF(BY1017&lt;0,"0",BY1017*('General Assumptions'!$E$21+'General Assumptions'!$E$22))*-1</f>
        <v>-18725.541288256947</v>
      </c>
      <c r="BZ1018" s="451">
        <f>IF(BZ1017&lt;0,"0",BZ1017*('General Assumptions'!$E$21+'General Assumptions'!$E$22))*-1</f>
        <v>-18659.745434948229</v>
      </c>
      <c r="CA1018" s="451">
        <f>IF(CA1017&lt;0,"0",CA1017*('General Assumptions'!$E$21+'General Assumptions'!$E$22))*-1</f>
        <v>-16824.853909339818</v>
      </c>
      <c r="CB1018" s="451">
        <f>IF(CB1017&lt;0,"0",CB1017*('General Assumptions'!$E$21+'General Assumptions'!$E$22))*-1</f>
        <v>-16764.720201386517</v>
      </c>
      <c r="CC1018" s="451">
        <f>IF(CC1017&lt;0,"0",CC1017*('General Assumptions'!$E$21+'General Assumptions'!$E$22))*-1</f>
        <v>-16704.285824893446</v>
      </c>
      <c r="CD1018" s="451">
        <f>IF(CD1017&lt;0,"0",CD1017*('General Assumptions'!$E$21+'General Assumptions'!$E$22))*-1</f>
        <v>-16643.549276517919</v>
      </c>
      <c r="CE1018" s="451">
        <f>IF(CE1017&lt;0,"0",CE1017*('General Assumptions'!$E$21+'General Assumptions'!$E$22))*-1</f>
        <v>-13351.045744245537</v>
      </c>
      <c r="CF1018" s="451">
        <f>IF(CF1017&lt;0,"0",CF1017*('General Assumptions'!$E$21+'General Assumptions'!$E$22))*-1</f>
        <v>-13301.654806466766</v>
      </c>
      <c r="CG1018" s="451">
        <f>IF(CG1017&lt;0,"0",CG1017*('General Assumptions'!$E$21+'General Assumptions'!$E$22))*-1</f>
        <v>-13252.016913999103</v>
      </c>
      <c r="CH1018" s="451">
        <f>IF(CH1017&lt;0,"0",CH1017*('General Assumptions'!$E$21+'General Assumptions'!$E$22))*-1</f>
        <v>-13202.130832069097</v>
      </c>
      <c r="CI1018" s="451">
        <f>IF(CI1017&lt;0,"0",CI1017*('General Assumptions'!$E$21+'General Assumptions'!$E$22))*-1</f>
        <v>-10261.907176222019</v>
      </c>
      <c r="CJ1018" s="451">
        <f>IF(CJ1017&lt;0,"0",CJ1017*('General Assumptions'!$E$21+'General Assumptions'!$E$22))*-1</f>
        <v>-10222.593110853129</v>
      </c>
      <c r="CK1018" s="451">
        <f>IF(CK1017&lt;0,"0",CK1017*('General Assumptions'!$E$21+'General Assumptions'!$E$22))*-1</f>
        <v>-10183.082475157396</v>
      </c>
      <c r="CL1018" s="451">
        <f>IF(CL1017&lt;0,"0",CL1017*('General Assumptions'!$E$21+'General Assumptions'!$E$22))*-1</f>
        <v>-10143.374286283186</v>
      </c>
      <c r="CM1018" s="451">
        <f>IF(CM1017&lt;0,"0",CM1017*('General Assumptions'!$E$21+'General Assumptions'!$E$22))*-1</f>
        <v>-13402.559003473452</v>
      </c>
      <c r="CN1018" s="451">
        <f>IF(CN1017&lt;0,"0",CN1017*('General Assumptions'!$E$21+'General Assumptions'!$E$22))*-1</f>
        <v>-13349.35681724082</v>
      </c>
      <c r="CO1018" s="451">
        <f>IF(CO1017&lt;0,"0",CO1017*('General Assumptions'!$E$21+'General Assumptions'!$E$22))*-1</f>
        <v>-13295.888620077027</v>
      </c>
      <c r="CP1018" s="451">
        <f>IF(CP1017&lt;0,"0",CP1017*('General Assumptions'!$E$21+'General Assumptions'!$E$22))*-1</f>
        <v>-13242.15308192741</v>
      </c>
      <c r="CQ1018" s="451">
        <f>IF(CQ1017&lt;0,"0",CQ1017*('General Assumptions'!$E$21+'General Assumptions'!$E$22))*-1</f>
        <v>-18585.145171285749</v>
      </c>
      <c r="CR1018" s="451">
        <f>IF(CR1017&lt;0,"0",CR1017*('General Assumptions'!$E$21+'General Assumptions'!$E$22))*-1</f>
        <v>-18508.660246642183</v>
      </c>
      <c r="CS1018" s="451">
        <f>IF(CS1017&lt;0,"0",CS1017*('General Assumptions'!$E$21+'General Assumptions'!$E$22))*-1</f>
        <v>-18431.792897375391</v>
      </c>
      <c r="CT1018" s="451">
        <f>IF(CT1017&lt;0,"0",CT1017*('General Assumptions'!$E$21+'General Assumptions'!$E$22))*-1</f>
        <v>-18354.541211362273</v>
      </c>
      <c r="CU1018" s="451">
        <f>IF(CU1017&lt;0,"0",CU1017*('General Assumptions'!$E$21+'General Assumptions'!$E$22))*-1</f>
        <v>-15443.584201523334</v>
      </c>
      <c r="CV1018" s="451">
        <f>IF(CV1017&lt;0,"0",CV1017*('General Assumptions'!$E$21+'General Assumptions'!$E$22))*-1</f>
        <v>-15377.653821780948</v>
      </c>
      <c r="CW1018" s="451">
        <f>IF(CW1017&lt;0,"0",CW1017*('General Assumptions'!$E$21+'General Assumptions'!$E$22))*-1</f>
        <v>-15311.393790139853</v>
      </c>
      <c r="CX1018" s="451">
        <f>IF(CX1017&lt;0,"0",CX1017*('General Assumptions'!$E$21+'General Assumptions'!$E$22))*-1</f>
        <v>-15244.802458340555</v>
      </c>
      <c r="CY1018" s="451">
        <f>IF(CY1017&lt;0,"0",CY1017*('General Assumptions'!$E$21+'General Assumptions'!$E$22))*-1</f>
        <v>-7020.2588951134958</v>
      </c>
      <c r="CZ1018" s="451">
        <f>IF(CZ1017&lt;0,"0",CZ1017*('General Assumptions'!$E$21+'General Assumptions'!$E$22))*-1</f>
        <v>-6989.1494768390639</v>
      </c>
      <c r="DA1018" s="451">
        <f>IF(DA1017&lt;0,"0",DA1017*('General Assumptions'!$E$21+'General Assumptions'!$E$22))*-1</f>
        <v>-6957.8845114732612</v>
      </c>
      <c r="DB1018" s="451">
        <f>IF(DB1017&lt;0,"0",DB1017*('General Assumptions'!$E$21+'General Assumptions'!$E$22))*-1</f>
        <v>-6926.4632212806282</v>
      </c>
      <c r="DC1018" s="451">
        <f>IF(DC1017&lt;0,"0",DC1017*('General Assumptions'!$E$21+'General Assumptions'!$E$22))*-1</f>
        <v>-6201.5444512098466</v>
      </c>
      <c r="DD1018" s="451">
        <f>IF(DD1017&lt;0,"0",DD1017*('General Assumptions'!$E$21+'General Assumptions'!$E$22))*-1</f>
        <v>-6172.9995212158956</v>
      </c>
      <c r="DE1018" s="451">
        <f>IF(DE1017&lt;0,"0",DE1017*('General Assumptions'!$E$21+'General Assumptions'!$E$22))*-1</f>
        <v>-6144.3118665719776</v>
      </c>
      <c r="DF1018" s="451">
        <f>IF(DF1017&lt;0,"0",DF1017*('General Assumptions'!$E$21+'General Assumptions'!$E$22))*-1</f>
        <v>-6115.4807736548373</v>
      </c>
      <c r="DG1018" s="451">
        <f>IF(DG1017&lt;0,"0",DG1017*('General Assumptions'!$E$21+'General Assumptions'!$E$22))*-1</f>
        <v>-5481.6354109602544</v>
      </c>
      <c r="DH1018" s="451">
        <f>IF(DH1017&lt;0,"0",DH1017*('General Assumptions'!$E$21+'General Assumptions'!$E$22))*-1</f>
        <v>-5455.4092117650562</v>
      </c>
      <c r="DI1018" s="451">
        <f>IF(DI1017&lt;0,"0",DI1017*('General Assumptions'!$E$21+'General Assumptions'!$E$22))*-1</f>
        <v>-5429.0518815738824</v>
      </c>
      <c r="DJ1018" s="451">
        <f>IF(DJ1017&lt;0,"0",DJ1017*('General Assumptions'!$E$21+'General Assumptions'!$E$22))*-1</f>
        <v>-5402.5627647317524</v>
      </c>
    </row>
    <row r="1019" spans="1:114" x14ac:dyDescent="0.35">
      <c r="A1019" s="5" t="s">
        <v>354</v>
      </c>
      <c r="B1019" s="255" t="s">
        <v>169</v>
      </c>
      <c r="C1019" s="453"/>
      <c r="D1019" s="453"/>
      <c r="E1019" s="453"/>
      <c r="F1019" s="453"/>
      <c r="G1019" s="453"/>
      <c r="H1019" s="453"/>
      <c r="I1019" s="453"/>
      <c r="J1019" s="453"/>
      <c r="K1019" s="453"/>
      <c r="L1019" s="453"/>
      <c r="M1019" s="453"/>
      <c r="N1019" s="453"/>
      <c r="O1019" s="453"/>
      <c r="P1019" s="453"/>
      <c r="Q1019" s="453"/>
      <c r="R1019" s="453"/>
      <c r="S1019" s="453"/>
      <c r="T1019" s="453"/>
      <c r="U1019" s="453"/>
      <c r="V1019" s="453"/>
      <c r="W1019" s="453"/>
      <c r="X1019" s="453"/>
      <c r="Y1019" s="453"/>
      <c r="Z1019" s="453"/>
      <c r="AA1019" s="453"/>
      <c r="AB1019" s="453"/>
      <c r="AC1019" s="453"/>
      <c r="AD1019" s="453"/>
      <c r="AE1019" s="560"/>
      <c r="AF1019" s="560"/>
      <c r="AG1019" s="560"/>
      <c r="AH1019" s="560"/>
      <c r="AI1019" s="560"/>
      <c r="AJ1019" s="560"/>
      <c r="AK1019" s="560"/>
      <c r="AL1019" s="560"/>
      <c r="AM1019" s="560"/>
      <c r="AN1019" s="560"/>
      <c r="AO1019" s="560"/>
      <c r="AP1019" s="560"/>
      <c r="AQ1019" s="632">
        <f>AQ1017+AQ1018</f>
        <v>42976.083149999991</v>
      </c>
      <c r="AR1019" s="632">
        <f t="shared" ref="AR1019:DC1019" si="4611">AR1017+AR1018</f>
        <v>42856.217097749992</v>
      </c>
      <c r="AS1019" s="632">
        <f t="shared" si="4611"/>
        <v>42735.751715238759</v>
      </c>
      <c r="AT1019" s="632">
        <f t="shared" si="4611"/>
        <v>42614.684005814939</v>
      </c>
      <c r="AU1019" s="632">
        <f t="shared" si="4611"/>
        <v>60115.930633935001</v>
      </c>
      <c r="AV1019" s="632">
        <f t="shared" si="4611"/>
        <v>59950.237662104671</v>
      </c>
      <c r="AW1019" s="632">
        <f t="shared" si="4611"/>
        <v>59783.716225415206</v>
      </c>
      <c r="AX1019" s="632">
        <f t="shared" si="4611"/>
        <v>59616.362181542281</v>
      </c>
      <c r="AY1019" s="632">
        <f t="shared" si="4611"/>
        <v>66463.055588809104</v>
      </c>
      <c r="AZ1019" s="632">
        <f t="shared" si="4611"/>
        <v>66274.078072003162</v>
      </c>
      <c r="BA1019" s="632">
        <f t="shared" si="4611"/>
        <v>66084.155667613188</v>
      </c>
      <c r="BB1019" s="632">
        <f t="shared" si="4611"/>
        <v>65893.283651201258</v>
      </c>
      <c r="BC1019" s="632">
        <f t="shared" si="4611"/>
        <v>64526.118146358291</v>
      </c>
      <c r="BD1019" s="632">
        <f t="shared" si="4611"/>
        <v>64336.781394840102</v>
      </c>
      <c r="BE1019" s="632">
        <f t="shared" si="4611"/>
        <v>64146.497959564309</v>
      </c>
      <c r="BF1019" s="632">
        <f t="shared" si="4611"/>
        <v>63955.263107112121</v>
      </c>
      <c r="BG1019" s="632">
        <f t="shared" si="4611"/>
        <v>56678.286293686819</v>
      </c>
      <c r="BH1019" s="632">
        <f t="shared" si="4611"/>
        <v>56506.595643155262</v>
      </c>
      <c r="BI1019" s="632">
        <f t="shared" si="4611"/>
        <v>56334.046539371033</v>
      </c>
      <c r="BJ1019" s="632">
        <f t="shared" si="4611"/>
        <v>56160.634690067891</v>
      </c>
      <c r="BK1019" s="632">
        <f t="shared" si="4611"/>
        <v>39924.696336000707</v>
      </c>
      <c r="BL1019" s="632">
        <f t="shared" si="4611"/>
        <v>39799.794070680713</v>
      </c>
      <c r="BM1019" s="632">
        <f t="shared" si="4611"/>
        <v>39674.267294034114</v>
      </c>
      <c r="BN1019" s="632">
        <f t="shared" si="4611"/>
        <v>39548.112883504284</v>
      </c>
      <c r="BO1019" s="632">
        <f t="shared" si="4611"/>
        <v>42593.158665363822</v>
      </c>
      <c r="BP1019" s="632">
        <f t="shared" si="4611"/>
        <v>42455.48744469064</v>
      </c>
      <c r="BQ1019" s="632">
        <f t="shared" si="4611"/>
        <v>42317.127867914096</v>
      </c>
      <c r="BR1019" s="632">
        <f t="shared" si="4611"/>
        <v>42178.076493253669</v>
      </c>
      <c r="BS1019" s="632">
        <f t="shared" si="4611"/>
        <v>43156.370549531639</v>
      </c>
      <c r="BT1019" s="632">
        <f t="shared" si="4611"/>
        <v>43012.189935779308</v>
      </c>
      <c r="BU1019" s="632">
        <f t="shared" si="4611"/>
        <v>42867.288418958211</v>
      </c>
      <c r="BV1019" s="632">
        <f t="shared" si="4611"/>
        <v>42721.662394553001</v>
      </c>
      <c r="BW1019" s="632">
        <f t="shared" si="4611"/>
        <v>47538.750910495073</v>
      </c>
      <c r="BX1019" s="632">
        <f t="shared" si="4611"/>
        <v>47374.517662297556</v>
      </c>
      <c r="BY1019" s="632">
        <f t="shared" si="4611"/>
        <v>47209.46324785905</v>
      </c>
      <c r="BZ1019" s="632">
        <f t="shared" si="4611"/>
        <v>47043.58356134835</v>
      </c>
      <c r="CA1019" s="632">
        <f t="shared" si="4611"/>
        <v>42417.589433406014</v>
      </c>
      <c r="CB1019" s="632">
        <f t="shared" si="4611"/>
        <v>42265.984733073041</v>
      </c>
      <c r="CC1019" s="632">
        <f t="shared" si="4611"/>
        <v>42113.622009238403</v>
      </c>
      <c r="CD1019" s="632">
        <f t="shared" si="4611"/>
        <v>41960.497471784605</v>
      </c>
      <c r="CE1019" s="632">
        <f t="shared" si="4611"/>
        <v>33659.678707323248</v>
      </c>
      <c r="CF1019" s="632">
        <f t="shared" si="4611"/>
        <v>33535.157892359872</v>
      </c>
      <c r="CG1019" s="632">
        <f t="shared" si="4611"/>
        <v>33410.014473321673</v>
      </c>
      <c r="CH1019" s="632">
        <f t="shared" si="4611"/>
        <v>33284.24533718828</v>
      </c>
      <c r="CI1019" s="632">
        <f t="shared" si="4611"/>
        <v>25871.568796390718</v>
      </c>
      <c r="CJ1019" s="632">
        <f t="shared" si="4611"/>
        <v>25772.453054122678</v>
      </c>
      <c r="CK1019" s="632">
        <f t="shared" si="4611"/>
        <v>25672.841733143294</v>
      </c>
      <c r="CL1019" s="632">
        <f t="shared" si="4611"/>
        <v>25572.732355559012</v>
      </c>
      <c r="CM1019" s="632">
        <f t="shared" si="4611"/>
        <v>33789.550163686581</v>
      </c>
      <c r="CN1019" s="632">
        <f t="shared" si="4611"/>
        <v>33655.42070825502</v>
      </c>
      <c r="CO1019" s="632">
        <f t="shared" si="4611"/>
        <v>33520.620605546297</v>
      </c>
      <c r="CP1019" s="632">
        <f t="shared" si="4611"/>
        <v>33385.146502324031</v>
      </c>
      <c r="CQ1019" s="632">
        <f t="shared" si="4611"/>
        <v>46855.506840283779</v>
      </c>
      <c r="CR1019" s="632">
        <f t="shared" si="4611"/>
        <v>46662.67864998521</v>
      </c>
      <c r="CS1019" s="632">
        <f t="shared" si="4611"/>
        <v>46468.886318735138</v>
      </c>
      <c r="CT1019" s="632">
        <f t="shared" si="4611"/>
        <v>46274.12502582882</v>
      </c>
      <c r="CU1019" s="632">
        <f t="shared" si="4611"/>
        <v>38935.233409474313</v>
      </c>
      <c r="CV1019" s="632">
        <f t="shared" si="4611"/>
        <v>38769.014564771678</v>
      </c>
      <c r="CW1019" s="632">
        <f t="shared" si="4611"/>
        <v>38601.96462584554</v>
      </c>
      <c r="CX1019" s="632">
        <f t="shared" si="4611"/>
        <v>38434.079437224769</v>
      </c>
      <c r="CY1019" s="632">
        <f t="shared" si="4611"/>
        <v>17698.962566553739</v>
      </c>
      <c r="CZ1019" s="632">
        <f t="shared" si="4611"/>
        <v>17620.531779636513</v>
      </c>
      <c r="DA1019" s="632">
        <f t="shared" si="4611"/>
        <v>17541.7088387847</v>
      </c>
      <c r="DB1019" s="632">
        <f t="shared" si="4611"/>
        <v>17462.491783228623</v>
      </c>
      <c r="DC1019" s="632">
        <f t="shared" si="4611"/>
        <v>15634.879672768482</v>
      </c>
      <c r="DD1019" s="632">
        <f t="shared" ref="DD1019:DJ1019" si="4612">DD1017+DD1018</f>
        <v>15562.914285882327</v>
      </c>
      <c r="DE1019" s="632">
        <f t="shared" si="4612"/>
        <v>15490.589072061743</v>
      </c>
      <c r="DF1019" s="632">
        <f t="shared" si="4612"/>
        <v>15417.902232172053</v>
      </c>
      <c r="DG1019" s="632">
        <f t="shared" si="4612"/>
        <v>13819.897726223739</v>
      </c>
      <c r="DH1019" s="632">
        <f t="shared" si="4612"/>
        <v>13753.778153604859</v>
      </c>
      <c r="DI1019" s="632">
        <f t="shared" si="4612"/>
        <v>13687.327983122883</v>
      </c>
      <c r="DJ1019" s="632">
        <f t="shared" si="4612"/>
        <v>13620.545561788502</v>
      </c>
    </row>
    <row r="1020" spans="1:114" x14ac:dyDescent="0.35">
      <c r="A1020" s="5"/>
      <c r="B1020" s="70"/>
      <c r="C1020" s="69"/>
      <c r="D1020" s="69"/>
      <c r="E1020" s="69"/>
      <c r="F1020" s="69"/>
      <c r="G1020" s="69"/>
      <c r="H1020" s="69"/>
      <c r="I1020" s="69"/>
      <c r="J1020" s="69"/>
      <c r="K1020" s="69"/>
      <c r="L1020" s="69"/>
      <c r="M1020" s="69"/>
      <c r="N1020" s="69"/>
      <c r="O1020" s="69"/>
      <c r="P1020" s="69"/>
      <c r="Q1020" s="69"/>
      <c r="R1020" s="69"/>
      <c r="S1020" s="69"/>
      <c r="T1020" s="69"/>
      <c r="U1020" s="69"/>
      <c r="V1020" s="69"/>
      <c r="W1020" s="69"/>
      <c r="X1020" s="69"/>
      <c r="Y1020" s="69"/>
      <c r="Z1020" s="69"/>
      <c r="AA1020" s="69"/>
      <c r="AB1020" s="69"/>
      <c r="AC1020" s="69"/>
      <c r="AD1020" s="69"/>
    </row>
    <row r="1021" spans="1:114" x14ac:dyDescent="0.35">
      <c r="A1021" s="5"/>
      <c r="B1021" s="70"/>
      <c r="C1021" s="69"/>
      <c r="D1021" s="69"/>
      <c r="E1021" s="69"/>
      <c r="F1021" s="69"/>
      <c r="G1021" s="69"/>
      <c r="H1021" s="69"/>
      <c r="I1021" s="69"/>
      <c r="J1021" s="69"/>
      <c r="K1021" s="69"/>
      <c r="L1021" s="69"/>
      <c r="M1021" s="69"/>
      <c r="N1021" s="69"/>
      <c r="O1021" s="69"/>
      <c r="P1021" s="69"/>
      <c r="Q1021" s="69"/>
      <c r="R1021" s="69"/>
      <c r="S1021" s="69"/>
      <c r="T1021" s="69"/>
      <c r="U1021" s="69"/>
      <c r="V1021" s="69"/>
      <c r="W1021" s="69"/>
      <c r="X1021" s="69"/>
      <c r="Y1021" s="69"/>
      <c r="Z1021" s="69"/>
      <c r="AA1021" s="69"/>
      <c r="AB1021" s="69"/>
      <c r="AC1021" s="69"/>
      <c r="AD1021" s="69"/>
    </row>
    <row r="1022" spans="1:114" x14ac:dyDescent="0.35">
      <c r="A1022" s="5" t="s">
        <v>354</v>
      </c>
      <c r="B1022" s="69" t="s">
        <v>138</v>
      </c>
      <c r="C1022" s="69"/>
      <c r="D1022" s="69"/>
      <c r="E1022" s="69"/>
      <c r="F1022" s="69"/>
      <c r="G1022" s="69"/>
      <c r="H1022" s="69"/>
      <c r="I1022" s="69"/>
      <c r="J1022" s="69"/>
      <c r="K1022" s="69"/>
      <c r="L1022" s="69"/>
      <c r="M1022" s="69"/>
      <c r="N1022" s="69"/>
      <c r="O1022" s="516">
        <f>O1017-O1011</f>
        <v>0</v>
      </c>
      <c r="P1022" s="516">
        <f t="shared" ref="P1022:AP1022" si="4613">P1017-P1011</f>
        <v>0</v>
      </c>
      <c r="Q1022" s="516">
        <f t="shared" si="4613"/>
        <v>0</v>
      </c>
      <c r="R1022" s="516">
        <f t="shared" si="4613"/>
        <v>0</v>
      </c>
      <c r="S1022" s="516">
        <f t="shared" si="4613"/>
        <v>0</v>
      </c>
      <c r="T1022" s="516">
        <f t="shared" si="4613"/>
        <v>0</v>
      </c>
      <c r="U1022" s="516">
        <f t="shared" si="4613"/>
        <v>0</v>
      </c>
      <c r="V1022" s="516">
        <f t="shared" si="4613"/>
        <v>0</v>
      </c>
      <c r="W1022" s="516">
        <f t="shared" si="4613"/>
        <v>0</v>
      </c>
      <c r="X1022" s="516">
        <f t="shared" si="4613"/>
        <v>0</v>
      </c>
      <c r="Y1022" s="516">
        <f t="shared" si="4613"/>
        <v>-500</v>
      </c>
      <c r="Z1022" s="516">
        <f t="shared" si="4613"/>
        <v>0</v>
      </c>
      <c r="AA1022" s="516">
        <f t="shared" si="4613"/>
        <v>0</v>
      </c>
      <c r="AB1022" s="516">
        <f t="shared" si="4613"/>
        <v>0</v>
      </c>
      <c r="AC1022" s="516">
        <f t="shared" si="4613"/>
        <v>-600</v>
      </c>
      <c r="AD1022" s="516">
        <f t="shared" si="4613"/>
        <v>0</v>
      </c>
      <c r="AE1022" s="516">
        <f t="shared" si="4613"/>
        <v>0</v>
      </c>
      <c r="AF1022" s="516">
        <f t="shared" si="4613"/>
        <v>0</v>
      </c>
      <c r="AG1022" s="516">
        <f t="shared" si="4613"/>
        <v>0</v>
      </c>
      <c r="AH1022" s="516">
        <f t="shared" si="4613"/>
        <v>0</v>
      </c>
      <c r="AI1022" s="516">
        <f t="shared" si="4613"/>
        <v>0</v>
      </c>
      <c r="AJ1022" s="516">
        <f t="shared" si="4613"/>
        <v>0</v>
      </c>
      <c r="AK1022" s="516">
        <f t="shared" si="4613"/>
        <v>0</v>
      </c>
      <c r="AL1022" s="516">
        <f t="shared" si="4613"/>
        <v>0</v>
      </c>
      <c r="AM1022" s="516">
        <f t="shared" si="4613"/>
        <v>0</v>
      </c>
      <c r="AN1022" s="516">
        <f t="shared" si="4613"/>
        <v>0</v>
      </c>
      <c r="AO1022" s="516">
        <f t="shared" si="4613"/>
        <v>0</v>
      </c>
      <c r="AP1022" s="516">
        <f t="shared" si="4613"/>
        <v>0</v>
      </c>
      <c r="AQ1022" s="451">
        <f>AQ1017-AQ1011</f>
        <v>76166.212499999994</v>
      </c>
      <c r="AR1022" s="451">
        <f t="shared" ref="AR1022:DC1022" si="4614">AR1017-AR1011</f>
        <v>75998.801812499994</v>
      </c>
      <c r="AS1022" s="451">
        <f t="shared" si="4614"/>
        <v>75830.55407156251</v>
      </c>
      <c r="AT1022" s="451">
        <f t="shared" si="4614"/>
        <v>75661.465091920312</v>
      </c>
      <c r="AU1022" s="451">
        <f t="shared" si="4614"/>
        <v>105835.79697476956</v>
      </c>
      <c r="AV1022" s="451">
        <f t="shared" si="4614"/>
        <v>105604.3822096434</v>
      </c>
      <c r="AW1022" s="451">
        <f t="shared" si="4614"/>
        <v>105371.81037069163</v>
      </c>
      <c r="AX1022" s="451">
        <f t="shared" si="4614"/>
        <v>105138.07567254509</v>
      </c>
      <c r="AY1022" s="451">
        <f t="shared" si="4614"/>
        <v>117281.74663241496</v>
      </c>
      <c r="AZ1022" s="451">
        <f t="shared" si="4614"/>
        <v>117017.81155307704</v>
      </c>
      <c r="BA1022" s="451">
        <f t="shared" si="4614"/>
        <v>116752.55679834244</v>
      </c>
      <c r="BB1022" s="451">
        <f t="shared" si="4614"/>
        <v>116485.97576983416</v>
      </c>
      <c r="BC1022" s="451">
        <f t="shared" si="4614"/>
        <v>114139.02674072387</v>
      </c>
      <c r="BD1022" s="451">
        <f t="shared" si="4614"/>
        <v>113874.58993692751</v>
      </c>
      <c r="BE1022" s="451">
        <f t="shared" si="4614"/>
        <v>113608.83094911216</v>
      </c>
      <c r="BF1022" s="451">
        <f t="shared" si="4614"/>
        <v>113341.74316635772</v>
      </c>
      <c r="BG1022" s="451">
        <f t="shared" si="4614"/>
        <v>100509.61772861288</v>
      </c>
      <c r="BH1022" s="451">
        <f t="shared" si="4614"/>
        <v>100269.82631725595</v>
      </c>
      <c r="BI1022" s="451">
        <f t="shared" si="4614"/>
        <v>100028.83594884223</v>
      </c>
      <c r="BJ1022" s="451">
        <f t="shared" si="4614"/>
        <v>99786.64062858645</v>
      </c>
      <c r="BK1022" s="451">
        <f t="shared" si="4614"/>
        <v>70985.749072626684</v>
      </c>
      <c r="BL1022" s="451">
        <f t="shared" si="4614"/>
        <v>70811.30456798982</v>
      </c>
      <c r="BM1022" s="451">
        <f t="shared" si="4614"/>
        <v>70635.987840829766</v>
      </c>
      <c r="BN1022" s="451">
        <f t="shared" si="4614"/>
        <v>70459.79453003392</v>
      </c>
      <c r="BO1022" s="451">
        <f t="shared" si="4614"/>
        <v>75937.651767267904</v>
      </c>
      <c r="BP1022" s="451">
        <f t="shared" si="4614"/>
        <v>75745.373526104246</v>
      </c>
      <c r="BQ1022" s="451">
        <f t="shared" si="4614"/>
        <v>75552.133893734775</v>
      </c>
      <c r="BR1022" s="451">
        <f t="shared" si="4614"/>
        <v>75357.92806320345</v>
      </c>
      <c r="BS1022" s="451">
        <f t="shared" si="4614"/>
        <v>77161.760544038611</v>
      </c>
      <c r="BT1022" s="451">
        <f t="shared" si="4614"/>
        <v>76960.39097175881</v>
      </c>
      <c r="BU1022" s="451">
        <f t="shared" si="4614"/>
        <v>76758.014551617613</v>
      </c>
      <c r="BV1022" s="451">
        <f t="shared" si="4614"/>
        <v>76554.626249375695</v>
      </c>
      <c r="BW1022" s="451">
        <f t="shared" si="4614"/>
        <v>85251.153506278031</v>
      </c>
      <c r="BX1022" s="451">
        <f t="shared" si="4614"/>
        <v>85021.777461309437</v>
      </c>
      <c r="BY1022" s="451">
        <f t="shared" si="4614"/>
        <v>84791.254536116001</v>
      </c>
      <c r="BZ1022" s="451">
        <f t="shared" si="4614"/>
        <v>84559.578996296579</v>
      </c>
      <c r="CA1022" s="451">
        <f t="shared" si="4614"/>
        <v>76304.943342745828</v>
      </c>
      <c r="CB1022" s="451">
        <f t="shared" si="4614"/>
        <v>76093.204934459558</v>
      </c>
      <c r="CC1022" s="451">
        <f t="shared" si="4614"/>
        <v>75880.407834131853</v>
      </c>
      <c r="CD1022" s="451">
        <f t="shared" si="4614"/>
        <v>75666.546748302528</v>
      </c>
      <c r="CE1022" s="451">
        <f t="shared" si="4614"/>
        <v>60748.224451568785</v>
      </c>
      <c r="CF1022" s="451">
        <f t="shared" si="4614"/>
        <v>60574.312698826638</v>
      </c>
      <c r="CG1022" s="451">
        <f t="shared" si="4614"/>
        <v>60399.531387320778</v>
      </c>
      <c r="CH1022" s="451">
        <f t="shared" si="4614"/>
        <v>60223.876169257375</v>
      </c>
      <c r="CI1022" s="451">
        <f t="shared" si="4614"/>
        <v>46852.225972612738</v>
      </c>
      <c r="CJ1022" s="451">
        <f t="shared" si="4614"/>
        <v>46713.796164975807</v>
      </c>
      <c r="CK1022" s="451">
        <f t="shared" si="4614"/>
        <v>46574.67420830069</v>
      </c>
      <c r="CL1022" s="451">
        <f t="shared" si="4614"/>
        <v>46434.856641842198</v>
      </c>
      <c r="CM1022" s="451">
        <f t="shared" si="4614"/>
        <v>61410.859167160037</v>
      </c>
      <c r="CN1022" s="451">
        <f t="shared" si="4614"/>
        <v>61223.52752549584</v>
      </c>
      <c r="CO1022" s="451">
        <f t="shared" si="4614"/>
        <v>61035.259225623326</v>
      </c>
      <c r="CP1022" s="451">
        <f t="shared" si="4614"/>
        <v>60846.049584251443</v>
      </c>
      <c r="CQ1022" s="451">
        <f t="shared" si="4614"/>
        <v>85478.152011569531</v>
      </c>
      <c r="CR1022" s="451">
        <f t="shared" si="4614"/>
        <v>85208.838896627392</v>
      </c>
      <c r="CS1022" s="451">
        <f t="shared" si="4614"/>
        <v>84938.179216110526</v>
      </c>
      <c r="CT1022" s="451">
        <f t="shared" si="4614"/>
        <v>84666.166237191093</v>
      </c>
      <c r="CU1022" s="451">
        <f t="shared" si="4614"/>
        <v>71310.067610997648</v>
      </c>
      <c r="CV1022" s="451">
        <f t="shared" si="4614"/>
        <v>71077.918386552628</v>
      </c>
      <c r="CW1022" s="451">
        <f t="shared" si="4614"/>
        <v>70844.608415985393</v>
      </c>
      <c r="CX1022" s="451">
        <f t="shared" si="4614"/>
        <v>70610.131895565326</v>
      </c>
      <c r="CY1022" s="451">
        <f t="shared" si="4614"/>
        <v>32550.471461667235</v>
      </c>
      <c r="CZ1022" s="451">
        <f t="shared" si="4614"/>
        <v>32440.931256475575</v>
      </c>
      <c r="DA1022" s="451">
        <f t="shared" si="4614"/>
        <v>32330.843350257961</v>
      </c>
      <c r="DB1022" s="451">
        <f t="shared" si="4614"/>
        <v>32220.205004509251</v>
      </c>
      <c r="DC1022" s="451">
        <f t="shared" si="4614"/>
        <v>28880.17412397833</v>
      </c>
      <c r="DD1022" s="451">
        <f t="shared" ref="DD1022:DJ1022" si="4615">DD1017-DD1011</f>
        <v>28779.663807098223</v>
      </c>
      <c r="DE1022" s="451">
        <f t="shared" si="4615"/>
        <v>28678.65093863372</v>
      </c>
      <c r="DF1022" s="451">
        <f t="shared" si="4615"/>
        <v>28577.13300582689</v>
      </c>
      <c r="DG1022" s="451">
        <f t="shared" si="4615"/>
        <v>25645.283137183993</v>
      </c>
      <c r="DH1022" s="451">
        <f t="shared" si="4615"/>
        <v>25552.937365369915</v>
      </c>
      <c r="DI1022" s="451">
        <f t="shared" si="4615"/>
        <v>25460.129864696766</v>
      </c>
      <c r="DJ1022" s="451">
        <f t="shared" si="4615"/>
        <v>25366.858326520254</v>
      </c>
    </row>
    <row r="1023" spans="1:114" x14ac:dyDescent="0.35">
      <c r="A1023" s="5" t="s">
        <v>354</v>
      </c>
      <c r="B1023" s="69" t="s">
        <v>186</v>
      </c>
      <c r="C1023" s="69"/>
      <c r="D1023" s="69"/>
      <c r="E1023" s="69"/>
      <c r="F1023" s="69"/>
      <c r="G1023" s="69"/>
      <c r="H1023" s="69"/>
      <c r="I1023" s="69"/>
      <c r="J1023" s="69"/>
      <c r="K1023" s="69"/>
      <c r="L1023" s="69"/>
      <c r="M1023" s="69"/>
      <c r="N1023" s="69"/>
      <c r="O1023" s="516">
        <f>O1022-O1015</f>
        <v>0</v>
      </c>
      <c r="P1023" s="516">
        <f t="shared" ref="P1023:AP1023" si="4616">P1022-P1015</f>
        <v>0</v>
      </c>
      <c r="Q1023" s="516">
        <f t="shared" si="4616"/>
        <v>0</v>
      </c>
      <c r="R1023" s="516">
        <f t="shared" si="4616"/>
        <v>0</v>
      </c>
      <c r="S1023" s="516">
        <f t="shared" si="4616"/>
        <v>0</v>
      </c>
      <c r="T1023" s="516">
        <f t="shared" si="4616"/>
        <v>0</v>
      </c>
      <c r="U1023" s="516">
        <f t="shared" si="4616"/>
        <v>0</v>
      </c>
      <c r="V1023" s="516">
        <f t="shared" si="4616"/>
        <v>0</v>
      </c>
      <c r="W1023" s="516">
        <f t="shared" si="4616"/>
        <v>0</v>
      </c>
      <c r="X1023" s="516">
        <f t="shared" si="4616"/>
        <v>0</v>
      </c>
      <c r="Y1023" s="516">
        <f t="shared" si="4616"/>
        <v>-500</v>
      </c>
      <c r="Z1023" s="516">
        <f t="shared" si="4616"/>
        <v>0</v>
      </c>
      <c r="AA1023" s="516">
        <f t="shared" si="4616"/>
        <v>0</v>
      </c>
      <c r="AB1023" s="516">
        <f t="shared" si="4616"/>
        <v>0</v>
      </c>
      <c r="AC1023" s="516">
        <f t="shared" si="4616"/>
        <v>-600</v>
      </c>
      <c r="AD1023" s="516">
        <f t="shared" si="4616"/>
        <v>0</v>
      </c>
      <c r="AE1023" s="516">
        <f t="shared" si="4616"/>
        <v>0</v>
      </c>
      <c r="AF1023" s="516">
        <f t="shared" si="4616"/>
        <v>0</v>
      </c>
      <c r="AG1023" s="516">
        <f t="shared" si="4616"/>
        <v>0</v>
      </c>
      <c r="AH1023" s="516">
        <f t="shared" si="4616"/>
        <v>0</v>
      </c>
      <c r="AI1023" s="516">
        <f t="shared" si="4616"/>
        <v>0</v>
      </c>
      <c r="AJ1023" s="516">
        <f t="shared" si="4616"/>
        <v>0</v>
      </c>
      <c r="AK1023" s="516">
        <f t="shared" si="4616"/>
        <v>0</v>
      </c>
      <c r="AL1023" s="516">
        <f t="shared" si="4616"/>
        <v>0</v>
      </c>
      <c r="AM1023" s="516">
        <f t="shared" si="4616"/>
        <v>0</v>
      </c>
      <c r="AN1023" s="516">
        <f t="shared" si="4616"/>
        <v>0</v>
      </c>
      <c r="AO1023" s="516">
        <f t="shared" si="4616"/>
        <v>0</v>
      </c>
      <c r="AP1023" s="516">
        <f t="shared" si="4616"/>
        <v>0</v>
      </c>
      <c r="AQ1023" s="451">
        <f>AQ1022-AQ1015</f>
        <v>76166.212499999994</v>
      </c>
      <c r="AR1023" s="451">
        <f t="shared" ref="AR1023:DC1023" si="4617">AR1022-AR1015</f>
        <v>75998.801812499994</v>
      </c>
      <c r="AS1023" s="451">
        <f t="shared" si="4617"/>
        <v>75830.55407156251</v>
      </c>
      <c r="AT1023" s="451">
        <f t="shared" si="4617"/>
        <v>75661.465091920312</v>
      </c>
      <c r="AU1023" s="451">
        <f t="shared" si="4617"/>
        <v>105835.79697476956</v>
      </c>
      <c r="AV1023" s="451">
        <f t="shared" si="4617"/>
        <v>105604.3822096434</v>
      </c>
      <c r="AW1023" s="451">
        <f t="shared" si="4617"/>
        <v>105371.81037069163</v>
      </c>
      <c r="AX1023" s="451">
        <f t="shared" si="4617"/>
        <v>105138.07567254509</v>
      </c>
      <c r="AY1023" s="451">
        <f t="shared" si="4617"/>
        <v>117281.74663241496</v>
      </c>
      <c r="AZ1023" s="451">
        <f t="shared" si="4617"/>
        <v>117017.81155307704</v>
      </c>
      <c r="BA1023" s="451">
        <f t="shared" si="4617"/>
        <v>116752.55679834244</v>
      </c>
      <c r="BB1023" s="451">
        <f t="shared" si="4617"/>
        <v>116485.97576983416</v>
      </c>
      <c r="BC1023" s="451">
        <f t="shared" si="4617"/>
        <v>114139.02674072387</v>
      </c>
      <c r="BD1023" s="451">
        <f t="shared" si="4617"/>
        <v>113874.58993692751</v>
      </c>
      <c r="BE1023" s="451">
        <f t="shared" si="4617"/>
        <v>113608.83094911216</v>
      </c>
      <c r="BF1023" s="451">
        <f t="shared" si="4617"/>
        <v>113341.74316635772</v>
      </c>
      <c r="BG1023" s="451">
        <f t="shared" si="4617"/>
        <v>100509.61772861288</v>
      </c>
      <c r="BH1023" s="451">
        <f t="shared" si="4617"/>
        <v>100269.82631725595</v>
      </c>
      <c r="BI1023" s="451">
        <f t="shared" si="4617"/>
        <v>100028.83594884223</v>
      </c>
      <c r="BJ1023" s="451">
        <f t="shared" si="4617"/>
        <v>99786.64062858645</v>
      </c>
      <c r="BK1023" s="451">
        <f t="shared" si="4617"/>
        <v>70985.749072626684</v>
      </c>
      <c r="BL1023" s="451">
        <f t="shared" si="4617"/>
        <v>70811.30456798982</v>
      </c>
      <c r="BM1023" s="451">
        <f t="shared" si="4617"/>
        <v>70635.987840829766</v>
      </c>
      <c r="BN1023" s="451">
        <f t="shared" si="4617"/>
        <v>70459.79453003392</v>
      </c>
      <c r="BO1023" s="451">
        <f t="shared" si="4617"/>
        <v>75937.651767267904</v>
      </c>
      <c r="BP1023" s="451">
        <f t="shared" si="4617"/>
        <v>75745.373526104246</v>
      </c>
      <c r="BQ1023" s="451">
        <f t="shared" si="4617"/>
        <v>75552.133893734775</v>
      </c>
      <c r="BR1023" s="451">
        <f t="shared" si="4617"/>
        <v>75357.92806320345</v>
      </c>
      <c r="BS1023" s="451">
        <f t="shared" si="4617"/>
        <v>77161.760544038611</v>
      </c>
      <c r="BT1023" s="451">
        <f t="shared" si="4617"/>
        <v>76960.39097175881</v>
      </c>
      <c r="BU1023" s="451">
        <f t="shared" si="4617"/>
        <v>76758.014551617613</v>
      </c>
      <c r="BV1023" s="451">
        <f t="shared" si="4617"/>
        <v>76554.626249375695</v>
      </c>
      <c r="BW1023" s="451">
        <f t="shared" si="4617"/>
        <v>85251.153506278031</v>
      </c>
      <c r="BX1023" s="451">
        <f t="shared" si="4617"/>
        <v>85021.777461309437</v>
      </c>
      <c r="BY1023" s="451">
        <f t="shared" si="4617"/>
        <v>84791.254536116001</v>
      </c>
      <c r="BZ1023" s="451">
        <f t="shared" si="4617"/>
        <v>84559.578996296579</v>
      </c>
      <c r="CA1023" s="451">
        <f t="shared" si="4617"/>
        <v>76304.943342745828</v>
      </c>
      <c r="CB1023" s="451">
        <f t="shared" si="4617"/>
        <v>76093.204934459558</v>
      </c>
      <c r="CC1023" s="451">
        <f t="shared" si="4617"/>
        <v>75880.407834131853</v>
      </c>
      <c r="CD1023" s="451">
        <f t="shared" si="4617"/>
        <v>75666.546748302528</v>
      </c>
      <c r="CE1023" s="451">
        <f t="shared" si="4617"/>
        <v>60748.224451568785</v>
      </c>
      <c r="CF1023" s="451">
        <f t="shared" si="4617"/>
        <v>60574.312698826638</v>
      </c>
      <c r="CG1023" s="451">
        <f t="shared" si="4617"/>
        <v>60399.531387320778</v>
      </c>
      <c r="CH1023" s="451">
        <f t="shared" si="4617"/>
        <v>60223.876169257375</v>
      </c>
      <c r="CI1023" s="451">
        <f t="shared" si="4617"/>
        <v>46852.225972612738</v>
      </c>
      <c r="CJ1023" s="451">
        <f t="shared" si="4617"/>
        <v>46713.796164975807</v>
      </c>
      <c r="CK1023" s="451">
        <f t="shared" si="4617"/>
        <v>46574.67420830069</v>
      </c>
      <c r="CL1023" s="451">
        <f t="shared" si="4617"/>
        <v>46434.856641842198</v>
      </c>
      <c r="CM1023" s="451">
        <f t="shared" si="4617"/>
        <v>61410.859167160037</v>
      </c>
      <c r="CN1023" s="451">
        <f t="shared" si="4617"/>
        <v>61223.52752549584</v>
      </c>
      <c r="CO1023" s="451">
        <f t="shared" si="4617"/>
        <v>61035.259225623326</v>
      </c>
      <c r="CP1023" s="451">
        <f t="shared" si="4617"/>
        <v>60846.049584251443</v>
      </c>
      <c r="CQ1023" s="451">
        <f t="shared" si="4617"/>
        <v>85478.152011569531</v>
      </c>
      <c r="CR1023" s="451">
        <f t="shared" si="4617"/>
        <v>85208.838896627392</v>
      </c>
      <c r="CS1023" s="451">
        <f t="shared" si="4617"/>
        <v>84938.179216110526</v>
      </c>
      <c r="CT1023" s="451">
        <f t="shared" si="4617"/>
        <v>84666.166237191093</v>
      </c>
      <c r="CU1023" s="451">
        <f t="shared" si="4617"/>
        <v>71310.067610997648</v>
      </c>
      <c r="CV1023" s="451">
        <f t="shared" si="4617"/>
        <v>71077.918386552628</v>
      </c>
      <c r="CW1023" s="451">
        <f t="shared" si="4617"/>
        <v>70844.608415985393</v>
      </c>
      <c r="CX1023" s="451">
        <f t="shared" si="4617"/>
        <v>70610.131895565326</v>
      </c>
      <c r="CY1023" s="451">
        <f t="shared" si="4617"/>
        <v>32550.471461667235</v>
      </c>
      <c r="CZ1023" s="451">
        <f t="shared" si="4617"/>
        <v>32440.931256475575</v>
      </c>
      <c r="DA1023" s="451">
        <f t="shared" si="4617"/>
        <v>32330.843350257961</v>
      </c>
      <c r="DB1023" s="451">
        <f t="shared" si="4617"/>
        <v>32220.205004509251</v>
      </c>
      <c r="DC1023" s="451">
        <f t="shared" si="4617"/>
        <v>28880.17412397833</v>
      </c>
      <c r="DD1023" s="451">
        <f t="shared" ref="DD1023:DJ1023" si="4618">DD1022-DD1015</f>
        <v>28779.663807098223</v>
      </c>
      <c r="DE1023" s="451">
        <f t="shared" si="4618"/>
        <v>28678.65093863372</v>
      </c>
      <c r="DF1023" s="451">
        <f t="shared" si="4618"/>
        <v>28577.13300582689</v>
      </c>
      <c r="DG1023" s="451">
        <f t="shared" si="4618"/>
        <v>25645.283137183993</v>
      </c>
      <c r="DH1023" s="451">
        <f t="shared" si="4618"/>
        <v>25552.937365369915</v>
      </c>
      <c r="DI1023" s="451">
        <f t="shared" si="4618"/>
        <v>25460.129864696766</v>
      </c>
      <c r="DJ1023" s="451">
        <f t="shared" si="4618"/>
        <v>25366.858326520254</v>
      </c>
    </row>
    <row r="1024" spans="1:114" x14ac:dyDescent="0.35">
      <c r="A1024" s="5"/>
      <c r="B1024" s="69"/>
      <c r="C1024" s="69"/>
      <c r="D1024" s="69"/>
      <c r="E1024" s="69"/>
      <c r="F1024" s="69"/>
      <c r="G1024" s="69"/>
      <c r="H1024" s="69"/>
      <c r="I1024" s="69"/>
      <c r="J1024" s="69"/>
      <c r="K1024" s="69"/>
      <c r="L1024" s="69"/>
      <c r="M1024" s="69"/>
      <c r="N1024" s="69"/>
      <c r="O1024" s="69"/>
      <c r="P1024" s="69"/>
      <c r="Q1024" s="69"/>
      <c r="R1024" s="69"/>
      <c r="S1024" s="69"/>
      <c r="T1024" s="69"/>
      <c r="U1024" s="69"/>
      <c r="V1024" s="69"/>
      <c r="W1024" s="69"/>
      <c r="X1024" s="69"/>
      <c r="Y1024" s="69"/>
      <c r="Z1024" s="69"/>
      <c r="AA1024" s="69"/>
      <c r="AB1024" s="69"/>
      <c r="AC1024" s="69"/>
      <c r="AD1024" s="69"/>
      <c r="AQ1024" s="451"/>
      <c r="AR1024" s="451"/>
      <c r="AS1024" s="451"/>
      <c r="AT1024" s="451"/>
      <c r="AU1024" s="451"/>
      <c r="AV1024" s="451"/>
      <c r="AW1024" s="451"/>
      <c r="AX1024" s="451"/>
      <c r="AY1024" s="451"/>
      <c r="AZ1024" s="451"/>
      <c r="BA1024" s="451"/>
      <c r="BB1024" s="451"/>
      <c r="BC1024" s="451"/>
      <c r="BD1024" s="451"/>
      <c r="BE1024" s="451"/>
      <c r="BF1024" s="451"/>
      <c r="BG1024" s="451"/>
      <c r="BH1024" s="451"/>
      <c r="BI1024" s="451"/>
      <c r="BJ1024" s="451"/>
      <c r="BK1024" s="451"/>
      <c r="BL1024" s="451"/>
      <c r="BM1024" s="451"/>
      <c r="BN1024" s="451"/>
      <c r="BO1024" s="451"/>
      <c r="BP1024" s="451"/>
      <c r="BQ1024" s="451"/>
      <c r="BR1024" s="451"/>
      <c r="BS1024" s="451"/>
      <c r="BT1024" s="451"/>
      <c r="BU1024" s="451"/>
      <c r="BV1024" s="451"/>
      <c r="BW1024" s="451"/>
      <c r="BX1024" s="451"/>
      <c r="BY1024" s="451"/>
      <c r="BZ1024" s="451"/>
      <c r="CA1024" s="451"/>
      <c r="CB1024" s="451"/>
      <c r="CC1024" s="451"/>
      <c r="CD1024" s="451"/>
      <c r="CE1024" s="451"/>
      <c r="CF1024" s="451"/>
      <c r="CG1024" s="451"/>
      <c r="CH1024" s="451"/>
      <c r="CI1024" s="451"/>
      <c r="CJ1024" s="451"/>
      <c r="CK1024" s="451"/>
      <c r="CL1024" s="451"/>
      <c r="CM1024" s="451"/>
      <c r="CN1024" s="451"/>
      <c r="CO1024" s="451"/>
      <c r="CP1024" s="451"/>
      <c r="CQ1024" s="451"/>
      <c r="CR1024" s="451"/>
      <c r="CS1024" s="451"/>
      <c r="CT1024" s="451"/>
      <c r="CU1024" s="451"/>
      <c r="CV1024" s="451"/>
      <c r="CW1024" s="451"/>
      <c r="CX1024" s="451"/>
      <c r="CY1024" s="451"/>
      <c r="CZ1024" s="451"/>
      <c r="DA1024" s="451"/>
      <c r="DB1024" s="451"/>
      <c r="DC1024" s="451"/>
      <c r="DD1024" s="451"/>
      <c r="DE1024" s="451"/>
      <c r="DF1024" s="451"/>
      <c r="DG1024" s="451"/>
      <c r="DH1024" s="451"/>
      <c r="DI1024" s="451"/>
      <c r="DJ1024" s="451"/>
    </row>
    <row r="1025" spans="1:114" x14ac:dyDescent="0.35">
      <c r="A1025" s="5"/>
      <c r="B1025" s="70" t="s">
        <v>766</v>
      </c>
      <c r="C1025" s="69"/>
      <c r="D1025" s="69"/>
      <c r="E1025" s="69"/>
      <c r="F1025" s="69"/>
      <c r="G1025" s="69"/>
      <c r="H1025" s="69"/>
      <c r="I1025" s="69"/>
      <c r="J1025" s="69"/>
      <c r="K1025" s="69"/>
      <c r="L1025" s="69"/>
      <c r="M1025" s="69"/>
      <c r="N1025" s="69"/>
      <c r="O1025" s="69"/>
      <c r="P1025" s="69"/>
      <c r="Q1025" s="69"/>
      <c r="R1025" s="69"/>
      <c r="S1025" s="69"/>
      <c r="T1025" s="69"/>
      <c r="U1025" s="69"/>
      <c r="V1025" s="69"/>
      <c r="W1025" s="69"/>
      <c r="X1025" s="69"/>
      <c r="Y1025" s="69"/>
      <c r="Z1025" s="69"/>
      <c r="AA1025" s="69"/>
      <c r="AB1025" s="69"/>
      <c r="AC1025" s="69"/>
      <c r="AD1025" s="69"/>
      <c r="AQ1025" s="451"/>
      <c r="AR1025" s="451"/>
      <c r="AS1025" s="451"/>
      <c r="AT1025" s="451"/>
      <c r="AU1025" s="451"/>
      <c r="AV1025" s="451"/>
      <c r="AW1025" s="451"/>
      <c r="AX1025" s="451"/>
      <c r="AY1025" s="451"/>
      <c r="AZ1025" s="451"/>
      <c r="BA1025" s="451"/>
      <c r="BB1025" s="451"/>
      <c r="BC1025" s="451"/>
      <c r="BD1025" s="451"/>
      <c r="BE1025" s="451"/>
      <c r="BF1025" s="451"/>
      <c r="BG1025" s="451"/>
      <c r="BH1025" s="451"/>
      <c r="BI1025" s="451"/>
      <c r="BJ1025" s="451"/>
      <c r="BK1025" s="451"/>
      <c r="BL1025" s="451"/>
      <c r="BM1025" s="451"/>
      <c r="BN1025" s="451"/>
      <c r="BO1025" s="451"/>
      <c r="BP1025" s="451"/>
      <c r="BQ1025" s="451"/>
      <c r="BR1025" s="451"/>
      <c r="BS1025" s="451"/>
      <c r="BT1025" s="451"/>
      <c r="BU1025" s="451"/>
      <c r="BV1025" s="451"/>
      <c r="BW1025" s="451"/>
      <c r="BX1025" s="451"/>
      <c r="BY1025" s="451"/>
      <c r="BZ1025" s="451"/>
      <c r="CA1025" s="451"/>
      <c r="CB1025" s="451"/>
      <c r="CC1025" s="451"/>
      <c r="CD1025" s="451"/>
      <c r="CE1025" s="451"/>
      <c r="CF1025" s="451"/>
      <c r="CG1025" s="451"/>
      <c r="CH1025" s="451"/>
      <c r="CI1025" s="451"/>
      <c r="CJ1025" s="451"/>
      <c r="CK1025" s="451"/>
      <c r="CL1025" s="451"/>
      <c r="CM1025" s="451"/>
      <c r="CN1025" s="451"/>
      <c r="CO1025" s="451"/>
      <c r="CP1025" s="451"/>
      <c r="CQ1025" s="451"/>
      <c r="CR1025" s="451"/>
      <c r="CS1025" s="451"/>
      <c r="CT1025" s="451"/>
      <c r="CU1025" s="451"/>
      <c r="CV1025" s="451"/>
      <c r="CW1025" s="451"/>
      <c r="CX1025" s="451"/>
      <c r="CY1025" s="451"/>
      <c r="CZ1025" s="451"/>
      <c r="DA1025" s="451"/>
      <c r="DB1025" s="451"/>
      <c r="DC1025" s="451"/>
      <c r="DD1025" s="451"/>
      <c r="DE1025" s="451"/>
      <c r="DF1025" s="451"/>
      <c r="DG1025" s="451"/>
      <c r="DH1025" s="451"/>
      <c r="DI1025" s="451"/>
      <c r="DJ1025" s="451"/>
    </row>
    <row r="1026" spans="1:114" x14ac:dyDescent="0.35">
      <c r="A1026" s="5" t="s">
        <v>354</v>
      </c>
      <c r="B1026" s="69" t="s">
        <v>142</v>
      </c>
      <c r="C1026" s="69"/>
      <c r="D1026" s="69"/>
      <c r="E1026" s="69"/>
      <c r="F1026" s="69"/>
      <c r="G1026" s="69"/>
      <c r="H1026" s="69"/>
      <c r="I1026" s="69"/>
      <c r="J1026" s="69"/>
      <c r="K1026" s="69"/>
      <c r="L1026" s="69"/>
      <c r="M1026" s="69"/>
      <c r="N1026" s="69"/>
      <c r="O1026" s="69"/>
      <c r="P1026" s="69"/>
      <c r="Q1026" s="69"/>
      <c r="R1026" s="69"/>
      <c r="S1026" s="69"/>
      <c r="T1026" s="69"/>
      <c r="U1026" s="69"/>
      <c r="V1026" s="69"/>
      <c r="W1026" s="69"/>
      <c r="X1026" s="69"/>
      <c r="Y1026" s="69"/>
      <c r="Z1026" s="69"/>
      <c r="AA1026" s="451">
        <f t="shared" ref="AA1026:AQ1026" si="4619">(AA1023*(1-CADTAX))+(-AA1011*(CADTAX))-AA1032</f>
        <v>-8300</v>
      </c>
      <c r="AB1026" s="451">
        <f t="shared" si="4619"/>
        <v>-12400</v>
      </c>
      <c r="AC1026" s="451">
        <f t="shared" si="4619"/>
        <v>-14850</v>
      </c>
      <c r="AD1026" s="451">
        <f t="shared" si="4619"/>
        <v>-20000</v>
      </c>
      <c r="AE1026" s="451">
        <f t="shared" si="4619"/>
        <v>-93825</v>
      </c>
      <c r="AF1026" s="451">
        <f t="shared" si="4619"/>
        <v>-93825</v>
      </c>
      <c r="AG1026" s="451">
        <f t="shared" si="4619"/>
        <v>-93825</v>
      </c>
      <c r="AH1026" s="451">
        <f t="shared" si="4619"/>
        <v>-93825</v>
      </c>
      <c r="AI1026" s="451">
        <f t="shared" si="4619"/>
        <v>-72975</v>
      </c>
      <c r="AJ1026" s="451">
        <f t="shared" si="4619"/>
        <v>-72975</v>
      </c>
      <c r="AK1026" s="451">
        <f t="shared" si="4619"/>
        <v>-72975</v>
      </c>
      <c r="AL1026" s="451">
        <f t="shared" si="4619"/>
        <v>-72975</v>
      </c>
      <c r="AM1026" s="451">
        <f t="shared" si="4619"/>
        <v>-20850</v>
      </c>
      <c r="AN1026" s="451">
        <f t="shared" si="4619"/>
        <v>-20850</v>
      </c>
      <c r="AO1026" s="451">
        <f t="shared" si="4619"/>
        <v>-20850</v>
      </c>
      <c r="AP1026" s="451">
        <f t="shared" si="4619"/>
        <v>-20850</v>
      </c>
      <c r="AQ1026" s="451">
        <f t="shared" si="4619"/>
        <v>50118.271874999999</v>
      </c>
      <c r="AR1026" s="451">
        <f t="shared" ref="AR1026:BV1026" si="4620">(AR1023*(1-CADTAX))+(-AR1011*(CADTAX))-AR1032</f>
        <v>49992.713859374999</v>
      </c>
      <c r="AS1026" s="451">
        <f t="shared" si="4620"/>
        <v>49866.528053671886</v>
      </c>
      <c r="AT1026" s="451">
        <f t="shared" si="4620"/>
        <v>49739.711318940237</v>
      </c>
      <c r="AU1026" s="451">
        <f t="shared" si="4620"/>
        <v>69883.09773107717</v>
      </c>
      <c r="AV1026" s="451">
        <f t="shared" si="4620"/>
        <v>69709.536657232558</v>
      </c>
      <c r="AW1026" s="451">
        <f t="shared" si="4620"/>
        <v>69535.107778018719</v>
      </c>
      <c r="AX1026" s="451">
        <f t="shared" si="4620"/>
        <v>69359.806754408812</v>
      </c>
      <c r="AY1026" s="451">
        <f t="shared" si="4620"/>
        <v>77347.297474311214</v>
      </c>
      <c r="AZ1026" s="451">
        <f t="shared" si="4620"/>
        <v>77149.346164807779</v>
      </c>
      <c r="BA1026" s="451">
        <f t="shared" si="4620"/>
        <v>76950.405098756833</v>
      </c>
      <c r="BB1026" s="451">
        <f t="shared" si="4620"/>
        <v>76750.469327375627</v>
      </c>
      <c r="BC1026" s="451">
        <f t="shared" si="4620"/>
        <v>75180.132555542907</v>
      </c>
      <c r="BD1026" s="451">
        <f t="shared" si="4620"/>
        <v>74981.804952695631</v>
      </c>
      <c r="BE1026" s="451">
        <f t="shared" si="4620"/>
        <v>74782.485711834117</v>
      </c>
      <c r="BF1026" s="451">
        <f t="shared" si="4620"/>
        <v>74582.169874768282</v>
      </c>
      <c r="BG1026" s="451">
        <f t="shared" si="4620"/>
        <v>66116.313296459673</v>
      </c>
      <c r="BH1026" s="451">
        <f t="shared" si="4620"/>
        <v>65936.469737941967</v>
      </c>
      <c r="BI1026" s="451">
        <f t="shared" si="4620"/>
        <v>65755.726961631677</v>
      </c>
      <c r="BJ1026" s="451">
        <f t="shared" si="4620"/>
        <v>65574.08047143984</v>
      </c>
      <c r="BK1026" s="451">
        <f t="shared" si="4620"/>
        <v>46631.661804470015</v>
      </c>
      <c r="BL1026" s="451">
        <f t="shared" si="4620"/>
        <v>46500.828425992368</v>
      </c>
      <c r="BM1026" s="451">
        <f t="shared" si="4620"/>
        <v>46369.340880622331</v>
      </c>
      <c r="BN1026" s="451">
        <f t="shared" si="4620"/>
        <v>46237.195897525438</v>
      </c>
      <c r="BO1026" s="451">
        <f t="shared" si="4620"/>
        <v>49813.938825450925</v>
      </c>
      <c r="BP1026" s="451">
        <f t="shared" si="4620"/>
        <v>49669.730144578178</v>
      </c>
      <c r="BQ1026" s="451">
        <f t="shared" si="4620"/>
        <v>49524.800420301079</v>
      </c>
      <c r="BR1026" s="451">
        <f t="shared" si="4620"/>
        <v>49379.146047402581</v>
      </c>
      <c r="BS1026" s="451">
        <f t="shared" si="4620"/>
        <v>50542.145408028955</v>
      </c>
      <c r="BT1026" s="451">
        <f t="shared" si="4620"/>
        <v>50391.118228819105</v>
      </c>
      <c r="BU1026" s="451">
        <f t="shared" si="4620"/>
        <v>50239.335913713207</v>
      </c>
      <c r="BV1026" s="451">
        <f t="shared" si="4620"/>
        <v>50086.794687031768</v>
      </c>
      <c r="BW1026" s="451">
        <f t="shared" ref="BW1026:DB1026" si="4621">(BW1023*(1-CADTAX))+(-BW1011*(CADTAX))-BW1032</f>
        <v>55754.752629708513</v>
      </c>
      <c r="BX1026" s="451">
        <f t="shared" si="4621"/>
        <v>55582.720595982071</v>
      </c>
      <c r="BY1026" s="451">
        <f t="shared" si="4621"/>
        <v>55409.828402086991</v>
      </c>
      <c r="BZ1026" s="451">
        <f t="shared" si="4621"/>
        <v>55236.071747222435</v>
      </c>
      <c r="CA1026" s="451">
        <f t="shared" si="4621"/>
        <v>49823.582507059371</v>
      </c>
      <c r="CB1026" s="451">
        <f t="shared" si="4621"/>
        <v>49664.778700844668</v>
      </c>
      <c r="CC1026" s="451">
        <f t="shared" si="4621"/>
        <v>49505.18087559889</v>
      </c>
      <c r="CD1026" s="451">
        <f t="shared" si="4621"/>
        <v>49344.785061226896</v>
      </c>
      <c r="CE1026" s="451">
        <f t="shared" si="4621"/>
        <v>39599.093338676583</v>
      </c>
      <c r="CF1026" s="451">
        <f t="shared" si="4621"/>
        <v>39468.659524119983</v>
      </c>
      <c r="CG1026" s="451">
        <f t="shared" si="4621"/>
        <v>39337.573540490586</v>
      </c>
      <c r="CH1026" s="451">
        <f t="shared" si="4621"/>
        <v>39205.832126943031</v>
      </c>
      <c r="CI1026" s="451">
        <f t="shared" si="4621"/>
        <v>30487.231979459553</v>
      </c>
      <c r="CJ1026" s="451">
        <f t="shared" si="4621"/>
        <v>30383.409623731859</v>
      </c>
      <c r="CK1026" s="451">
        <f t="shared" si="4621"/>
        <v>30279.068156225519</v>
      </c>
      <c r="CL1026" s="451">
        <f t="shared" si="4621"/>
        <v>30174.204981381648</v>
      </c>
      <c r="CM1026" s="451">
        <f t="shared" si="4621"/>
        <v>39887.20687537003</v>
      </c>
      <c r="CN1026" s="451">
        <f t="shared" si="4621"/>
        <v>39746.708144121876</v>
      </c>
      <c r="CO1026" s="451">
        <f t="shared" si="4621"/>
        <v>39605.506919217492</v>
      </c>
      <c r="CP1026" s="451">
        <f t="shared" si="4621"/>
        <v>39463.59968818858</v>
      </c>
      <c r="CQ1026" s="451">
        <f t="shared" si="4621"/>
        <v>55412.339008677147</v>
      </c>
      <c r="CR1026" s="451">
        <f t="shared" si="4621"/>
        <v>55210.354172470536</v>
      </c>
      <c r="CS1026" s="451">
        <f t="shared" si="4621"/>
        <v>55007.3594120829</v>
      </c>
      <c r="CT1026" s="451">
        <f t="shared" si="4621"/>
        <v>54803.349677893326</v>
      </c>
      <c r="CU1026" s="451">
        <f t="shared" si="4621"/>
        <v>46134.388208248238</v>
      </c>
      <c r="CV1026" s="451">
        <f t="shared" si="4621"/>
        <v>45960.276289914473</v>
      </c>
      <c r="CW1026" s="451">
        <f t="shared" si="4621"/>
        <v>45785.293811989046</v>
      </c>
      <c r="CX1026" s="451">
        <f t="shared" si="4621"/>
        <v>45609.436421674</v>
      </c>
      <c r="CY1026" s="451">
        <f t="shared" si="4621"/>
        <v>21014.091096250428</v>
      </c>
      <c r="CZ1026" s="451">
        <f t="shared" si="4621"/>
        <v>20931.935942356686</v>
      </c>
      <c r="DA1026" s="451">
        <f t="shared" si="4621"/>
        <v>20849.370012693471</v>
      </c>
      <c r="DB1026" s="451">
        <f t="shared" si="4621"/>
        <v>20766.391253381938</v>
      </c>
      <c r="DC1026" s="451">
        <f t="shared" ref="DC1026:DJ1026" si="4622">(DC1023*(1-CADTAX))+(-DC1011*(CADTAX))-DC1032</f>
        <v>18603.143092983748</v>
      </c>
      <c r="DD1026" s="451">
        <f t="shared" si="4622"/>
        <v>18527.760355323666</v>
      </c>
      <c r="DE1026" s="451">
        <f t="shared" si="4622"/>
        <v>18452.000703975293</v>
      </c>
      <c r="DF1026" s="451">
        <f t="shared" si="4622"/>
        <v>18375.862254370168</v>
      </c>
      <c r="DG1026" s="451">
        <f t="shared" si="4622"/>
        <v>16480.774852887997</v>
      </c>
      <c r="DH1026" s="451">
        <f t="shared" si="4622"/>
        <v>16411.515524027436</v>
      </c>
      <c r="DI1026" s="451">
        <f t="shared" si="4622"/>
        <v>16341.909898522576</v>
      </c>
      <c r="DJ1026" s="451">
        <f t="shared" si="4622"/>
        <v>16271.956244890192</v>
      </c>
    </row>
    <row r="1027" spans="1:114" x14ac:dyDescent="0.35">
      <c r="A1027" s="5" t="s">
        <v>354</v>
      </c>
      <c r="B1027" s="69" t="s">
        <v>763</v>
      </c>
      <c r="C1027" s="69"/>
      <c r="D1027" s="69"/>
      <c r="E1027" s="69"/>
      <c r="F1027" s="69"/>
      <c r="G1027" s="69"/>
      <c r="H1027" s="69"/>
      <c r="I1027" s="69"/>
      <c r="J1027" s="69"/>
      <c r="K1027" s="69"/>
      <c r="L1027" s="69"/>
      <c r="M1027" s="69"/>
      <c r="N1027" s="69"/>
      <c r="O1027" s="69"/>
      <c r="P1027" s="69"/>
      <c r="Q1027" s="69"/>
      <c r="R1027" s="69"/>
      <c r="S1027" s="69"/>
      <c r="T1027" s="69"/>
      <c r="U1027" s="69"/>
      <c r="V1027" s="69"/>
      <c r="W1027" s="69"/>
      <c r="X1027" s="69"/>
      <c r="Y1027" s="69"/>
      <c r="Z1027" s="69"/>
      <c r="AA1027" s="451">
        <f>NPV(((1+Discount_Rate)^(1/4)-1),AA1026:$DJ1026)</f>
        <v>1270474.376648911</v>
      </c>
      <c r="AB1027" s="451">
        <f>NPV(((1+Discount_Rate)^(1/4)-1),AB1026:$DJ1026)</f>
        <v>1294365.936035234</v>
      </c>
      <c r="AC1027" s="451">
        <f>NPV(((1+Discount_Rate)^(1/4)-1),AC1026:$DJ1026)</f>
        <v>1322650.698239221</v>
      </c>
      <c r="AD1027" s="451">
        <f>NPV(((1+Discount_Rate)^(1/4)-1),AD1026:$DJ1026)</f>
        <v>1353732.5776757454</v>
      </c>
      <c r="AE1027" s="451">
        <f>NPV(((1+Discount_Rate)^(1/4)-1),AE1026:$DJ1026)</f>
        <v>1390345.9012232097</v>
      </c>
      <c r="AF1027" s="451">
        <f>NPV(((1+Discount_Rate)^(1/4)-1),AF1026:$DJ1026)</f>
        <v>1501233.5520604746</v>
      </c>
      <c r="AG1027" s="451">
        <f>NPV(((1+Discount_Rate)^(1/4)-1),AG1026:$DJ1026)</f>
        <v>1613482.0421441009</v>
      </c>
      <c r="AH1027" s="451">
        <f>NPV(((1+Discount_Rate)^(1/4)-1),AH1026:$DJ1026)</f>
        <v>1727108.0720123379</v>
      </c>
      <c r="AI1027" s="451">
        <f>NPV(((1+Discount_Rate)^(1/4)-1),AI1026:$DJ1026)</f>
        <v>1842128.5471563602</v>
      </c>
      <c r="AJ1027" s="451">
        <f>NPV(((1+Discount_Rate)^(1/4)-1),AJ1026:$DJ1026)</f>
        <v>1937710.5805354882</v>
      </c>
      <c r="AK1027" s="451">
        <f>NPV(((1+Discount_Rate)^(1/4)-1),AK1026:$DJ1026)</f>
        <v>2034465.6190354512</v>
      </c>
      <c r="AL1027" s="451">
        <f>NPV(((1+Discount_Rate)^(1/4)-1),AL1026:$DJ1026)</f>
        <v>2132408.0580500751</v>
      </c>
      <c r="AM1027" s="451">
        <f>NPV(((1+Discount_Rate)^(1/4)-1),AM1026:$DJ1026)</f>
        <v>2231552.4696368366</v>
      </c>
      <c r="AN1027" s="451">
        <f>NPV(((1+Discount_Rate)^(1/4)-1),AN1026:$DJ1026)</f>
        <v>2279788.6046849224</v>
      </c>
      <c r="AO1027" s="451">
        <f>NPV(((1+Discount_Rate)^(1/4)-1),AO1026:$DJ1026)</f>
        <v>2328616.7048902684</v>
      </c>
      <c r="AP1027" s="451">
        <f>NPV(((1+Discount_Rate)^(1/4)-1),AP1026:$DJ1026)</f>
        <v>2378044.0349880583</v>
      </c>
      <c r="AQ1027" s="451">
        <f>NPV(((1+Discount_Rate)^(1/4)-1),AQ1026:$DJ1026)</f>
        <v>2428077.9488680116</v>
      </c>
      <c r="AR1027" s="451">
        <f>NPV(((1+Discount_Rate)^(1/4)-1),AR1026:$DJ1026)</f>
        <v>2407757.6187934992</v>
      </c>
      <c r="AS1027" s="451">
        <f>NPV(((1+Discount_Rate)^(1/4)-1),AS1026:$DJ1026)</f>
        <v>2387313.470880263</v>
      </c>
      <c r="AT1027" s="451">
        <f>NPV(((1+Discount_Rate)^(1/4)-1),AT1026:$DJ1026)</f>
        <v>2366744.6133968392</v>
      </c>
      <c r="AU1027" s="451">
        <f>NPV(((1+Discount_Rate)^(1/4)-1),AU1026:$DJ1026)</f>
        <v>2346050.1468071695</v>
      </c>
      <c r="AV1027" s="451">
        <f>NPV(((1+Discount_Rate)^(1/4)-1),AV1026:$DJ1026)</f>
        <v>2304958.3264599927</v>
      </c>
      <c r="AW1027" s="451">
        <f>NPV(((1+Discount_Rate)^(1/4)-1),AW1026:$DJ1026)</f>
        <v>2263535.7787342435</v>
      </c>
      <c r="AX1027" s="451">
        <f>NPV(((1+Discount_Rate)^(1/4)-1),AX1026:$DJ1026)</f>
        <v>2221779.3126713699</v>
      </c>
      <c r="AY1027" s="451">
        <f>NPV(((1+Discount_Rate)^(1/4)-1),AY1026:$DJ1026)</f>
        <v>2179685.7024916541</v>
      </c>
      <c r="AZ1027" s="451">
        <f>NPV(((1+Discount_Rate)^(1/4)-1),AZ1026:$DJ1026)</f>
        <v>2129088.0189399449</v>
      </c>
      <c r="BA1027" s="451">
        <f>NPV(((1+Discount_Rate)^(1/4)-1),BA1026:$DJ1026)</f>
        <v>2078067.3400636283</v>
      </c>
      <c r="BB1027" s="451">
        <f>NPV(((1+Discount_Rate)^(1/4)-1),BB1026:$DJ1026)</f>
        <v>2026619.4645214616</v>
      </c>
      <c r="BC1027" s="451">
        <f>NPV(((1+Discount_Rate)^(1/4)-1),BC1026:$DJ1026)</f>
        <v>1974740.1443611486</v>
      </c>
      <c r="BD1027" s="451">
        <f>NPV(((1+Discount_Rate)^(1/4)-1),BD1026:$DJ1026)</f>
        <v>1923794.4857936404</v>
      </c>
      <c r="BE1027" s="451">
        <f>NPV(((1+Discount_Rate)^(1/4)-1),BE1026:$DJ1026)</f>
        <v>1872421.9377638977</v>
      </c>
      <c r="BF1027" s="451">
        <f>NPV(((1+Discount_Rate)^(1/4)-1),BF1026:$DJ1026)</f>
        <v>1820618.2530223771</v>
      </c>
      <c r="BG1027" s="451">
        <f>NPV(((1+Discount_Rate)^(1/4)-1),BG1026:$DJ1026)</f>
        <v>1768379.1371544877</v>
      </c>
      <c r="BH1027" s="451">
        <f>NPV(((1+Discount_Rate)^(1/4)-1),BH1026:$DJ1026)</f>
        <v>1723964.7871886108</v>
      </c>
      <c r="BI1027" s="451">
        <f>NPV(((1+Discount_Rate)^(1/4)-1),BI1026:$DJ1026)</f>
        <v>1679185.217466457</v>
      </c>
      <c r="BJ1027" s="451">
        <f>NPV(((1+Discount_Rate)^(1/4)-1),BJ1026:$DJ1026)</f>
        <v>1634036.8451433498</v>
      </c>
      <c r="BK1027" s="451">
        <f>NPV(((1+Discount_Rate)^(1/4)-1),BK1026:$DJ1026)</f>
        <v>1588516.0479011978</v>
      </c>
      <c r="BL1027" s="451">
        <f>NPV(((1+Discount_Rate)^(1/4)-1),BL1026:$DJ1026)</f>
        <v>1561379.0274308629</v>
      </c>
      <c r="BM1027" s="451">
        <f>NPV(((1+Discount_Rate)^(1/4)-1),BM1026:$DJ1026)</f>
        <v>1534039.8084620871</v>
      </c>
      <c r="BN1027" s="451">
        <f>NPV(((1+Discount_Rate)^(1/4)-1),BN1026:$DJ1026)</f>
        <v>1506496.5637343898</v>
      </c>
      <c r="BO1027" s="451">
        <f>NPV(((1+Discount_Rate)^(1/4)-1),BO1026:$DJ1026)</f>
        <v>1478747.4468335549</v>
      </c>
      <c r="BP1027" s="451">
        <f>NPV(((1+Discount_Rate)^(1/4)-1),BP1026:$DJ1026)</f>
        <v>1447081.0433369889</v>
      </c>
      <c r="BQ1027" s="451">
        <f>NPV(((1+Discount_Rate)^(1/4)-1),BQ1026:$DJ1026)</f>
        <v>1415170.2309940616</v>
      </c>
      <c r="BR1027" s="451">
        <f>NPV(((1+Discount_Rate)^(1/4)-1),BR1026:$DJ1026)</f>
        <v>1383012.7314055173</v>
      </c>
      <c r="BS1027" s="451">
        <f>NPV(((1+Discount_Rate)^(1/4)-1),BS1026:$DJ1026)</f>
        <v>1350606.2418162692</v>
      </c>
      <c r="BT1027" s="451">
        <f>NPV(((1+Discount_Rate)^(1/4)-1),BT1026:$DJ1026)</f>
        <v>1316639.0528291329</v>
      </c>
      <c r="BU1027" s="451">
        <f>NPV(((1+Discount_Rate)^(1/4)-1),BU1026:$DJ1026)</f>
        <v>1282406.0377150616</v>
      </c>
      <c r="BV1027" s="451">
        <f>NPV(((1+Discount_Rate)^(1/4)-1),BV1026:$DJ1026)</f>
        <v>1247904.689329403</v>
      </c>
      <c r="BW1027" s="451">
        <f>NPV(((1+Discount_Rate)^(1/4)-1),BW1026:$DJ1026)</f>
        <v>1213132.4735349193</v>
      </c>
      <c r="BX1027" s="451">
        <f>NPV(((1+Discount_Rate)^(1/4)-1),BX1026:$DJ1026)</f>
        <v>1172265.5670139119</v>
      </c>
      <c r="BY1027" s="451">
        <f>NPV(((1+Discount_Rate)^(1/4)-1),BY1026:$DJ1026)</f>
        <v>1131069.1642694152</v>
      </c>
      <c r="BZ1027" s="451">
        <f>NPV(((1+Discount_Rate)^(1/4)-1),BZ1026:$DJ1026)</f>
        <v>1089540.0818067</v>
      </c>
      <c r="CA1027" s="451">
        <f>NPV(((1+Discount_Rate)^(1/4)-1),CA1026:$DJ1026)</f>
        <v>1047675.1013632441</v>
      </c>
      <c r="CB1027" s="451">
        <f>NPV(((1+Discount_Rate)^(1/4)-1),CB1026:$DJ1026)</f>
        <v>1010708.8333055815</v>
      </c>
      <c r="CC1027" s="451">
        <f>NPV(((1+Discount_Rate)^(1/4)-1),CC1026:$DJ1026)</f>
        <v>973447.71034656418</v>
      </c>
      <c r="CD1027" s="451">
        <f>NPV(((1+Discount_Rate)^(1/4)-1),CD1026:$DJ1026)</f>
        <v>935888.90797675017</v>
      </c>
      <c r="CE1027" s="451">
        <f>NPV(((1+Discount_Rate)^(1/4)-1),CE1026:$DJ1026)</f>
        <v>898029.57099375152</v>
      </c>
      <c r="CF1027" s="451">
        <f>NPV(((1+Discount_Rate)^(1/4)-1),CF1026:$DJ1026)</f>
        <v>869451.30707451992</v>
      </c>
      <c r="CG1027" s="451">
        <f>NPV(((1+Discount_Rate)^(1/4)-1),CG1026:$DJ1026)</f>
        <v>840652.75781545287</v>
      </c>
      <c r="CH1027" s="451">
        <f>NPV(((1+Discount_Rate)^(1/4)-1),CH1026:$DJ1026)</f>
        <v>811631.871992292</v>
      </c>
      <c r="CI1027" s="451">
        <f>NPV(((1+Discount_Rate)^(1/4)-1),CI1026:$DJ1026)</f>
        <v>782386.57646851835</v>
      </c>
      <c r="CJ1027" s="451">
        <f>NPV(((1+Discount_Rate)^(1/4)-1),CJ1026:$DJ1026)</f>
        <v>761500.97596961411</v>
      </c>
      <c r="CK1027" s="451">
        <f>NPV(((1+Discount_Rate)^(1/4)-1),CK1026:$DJ1026)</f>
        <v>740462.88484092383</v>
      </c>
      <c r="CL1027" s="451">
        <f>NPV(((1+Discount_Rate)^(1/4)-1),CL1026:$DJ1026)</f>
        <v>719270.95079346886</v>
      </c>
      <c r="CM1027" s="451">
        <f>NPV(((1+Discount_Rate)^(1/4)-1),CM1026:$DJ1026)</f>
        <v>697923.80753822229</v>
      </c>
      <c r="CN1027" s="451">
        <f>NPV(((1+Discount_Rate)^(1/4)-1),CN1026:$DJ1026)</f>
        <v>666601.68524256931</v>
      </c>
      <c r="CO1027" s="451">
        <f>NPV(((1+Discount_Rate)^(1/4)-1),CO1026:$DJ1026)</f>
        <v>635035.66925053694</v>
      </c>
      <c r="CP1027" s="451">
        <f>NPV(((1+Discount_Rate)^(1/4)-1),CP1026:$DJ1026)</f>
        <v>603223.46893516404</v>
      </c>
      <c r="CQ1027" s="451">
        <f>NPV(((1+Discount_Rate)^(1/4)-1),CQ1026:$DJ1026)</f>
        <v>571162.76907084603</v>
      </c>
      <c r="CR1027" s="451">
        <f>NPV(((1+Discount_Rate)^(1/4)-1),CR1026:$DJ1026)</f>
        <v>522759.87346134562</v>
      </c>
      <c r="CS1027" s="451">
        <f>NPV(((1+Discount_Rate)^(1/4)-1),CS1026:$DJ1026)</f>
        <v>473964.95100608771</v>
      </c>
      <c r="CT1027" s="451">
        <f>NPV(((1+Discount_Rate)^(1/4)-1),CT1026:$DJ1026)</f>
        <v>424774.20058389968</v>
      </c>
      <c r="CU1027" s="451">
        <f>NPV(((1+Discount_Rate)^(1/4)-1),CU1026:$DJ1026)</f>
        <v>375183.77947497967</v>
      </c>
      <c r="CV1027" s="451">
        <f>NPV(((1+Discount_Rate)^(1/4)-1),CV1026:$DJ1026)</f>
        <v>333653.73456242145</v>
      </c>
      <c r="CW1027" s="451">
        <f>NPV(((1+Discount_Rate)^(1/4)-1),CW1026:$DJ1026)</f>
        <v>291788.13512118143</v>
      </c>
      <c r="CX1027" s="451">
        <f>NPV(((1+Discount_Rate)^(1/4)-1),CX1026:$DJ1026)</f>
        <v>249583.73370701176</v>
      </c>
      <c r="CY1027" s="451">
        <f>NPV(((1+Discount_Rate)^(1/4)-1),CY1026:$DJ1026)</f>
        <v>207037.2473750652</v>
      </c>
      <c r="CZ1027" s="451">
        <f>NPV(((1+Discount_Rate)^(1/4)-1),CZ1026:$DJ1026)</f>
        <v>188563.96591414456</v>
      </c>
      <c r="DA1027" s="451">
        <f>NPV(((1+Discount_Rate)^(1/4)-1),DA1026:$DJ1026)</f>
        <v>169946.13116635566</v>
      </c>
      <c r="DB1027" s="451">
        <f>NPV(((1+Discount_Rate)^(1/4)-1),DB1026:$DJ1026)</f>
        <v>151182.37991564398</v>
      </c>
      <c r="DC1027" s="451">
        <f>NPV(((1+Discount_Rate)^(1/4)-1),DC1026:$DJ1026)</f>
        <v>132271.33427012688</v>
      </c>
      <c r="DD1027" s="451">
        <f>NPV(((1+Discount_Rate)^(1/4)-1),DD1026:$DJ1026)</f>
        <v>115291.45599954796</v>
      </c>
      <c r="DE1027" s="451">
        <f>NPV(((1+Discount_Rate)^(1/4)-1),DE1026:$DJ1026)</f>
        <v>98178.579419916015</v>
      </c>
      <c r="DF1027" s="451">
        <f>NPV(((1+Discount_Rate)^(1/4)-1),DF1026:$DJ1026)</f>
        <v>80931.449258492023</v>
      </c>
      <c r="DG1027" s="451">
        <f>NPV(((1+Discount_Rate)^(1/4)-1),DG1026:$DJ1026)</f>
        <v>63548.796722103965</v>
      </c>
      <c r="DH1027" s="451">
        <f>NPV(((1+Discount_Rate)^(1/4)-1),DH1026:$DJ1026)</f>
        <v>47847.907600272993</v>
      </c>
      <c r="DI1027" s="451">
        <f>NPV(((1+Discount_Rate)^(1/4)-1),DI1026:$DJ1026)</f>
        <v>32023.592815255117</v>
      </c>
      <c r="DJ1027" s="451">
        <f>NPV(((1+Discount_Rate)^(1/4)-1),DJ1026:$DJ1026)</f>
        <v>16074.683955021452</v>
      </c>
    </row>
    <row r="1028" spans="1:114" x14ac:dyDescent="0.35">
      <c r="A1028" s="5" t="s">
        <v>354</v>
      </c>
      <c r="B1028" s="69" t="s">
        <v>764</v>
      </c>
      <c r="C1028" s="69"/>
      <c r="D1028" s="69"/>
      <c r="E1028" s="69"/>
      <c r="F1028" s="69"/>
      <c r="G1028" s="69"/>
      <c r="H1028" s="69"/>
      <c r="I1028" s="69"/>
      <c r="J1028" s="69"/>
      <c r="K1028" s="69"/>
      <c r="L1028" s="69"/>
      <c r="M1028" s="69"/>
      <c r="N1028" s="69"/>
      <c r="O1028" s="69"/>
      <c r="P1028" s="69"/>
      <c r="Q1028" s="69"/>
      <c r="R1028" s="69"/>
      <c r="S1028" s="69"/>
      <c r="T1028" s="69"/>
      <c r="U1028" s="69"/>
      <c r="V1028" s="69"/>
      <c r="W1028" s="69"/>
      <c r="X1028" s="69"/>
      <c r="Y1028" s="69"/>
      <c r="Z1028" s="69"/>
      <c r="AA1028" s="451">
        <f>AA1026*AA902</f>
        <v>-5810</v>
      </c>
      <c r="AB1028" s="451">
        <f t="shared" ref="AB1028:AP1028" si="4623">AB1026*AB902</f>
        <v>-8680</v>
      </c>
      <c r="AC1028" s="451">
        <f t="shared" si="4623"/>
        <v>-10395</v>
      </c>
      <c r="AD1028" s="451">
        <f t="shared" si="4623"/>
        <v>-14000</v>
      </c>
      <c r="AE1028" s="451">
        <f t="shared" si="4623"/>
        <v>-65677.5</v>
      </c>
      <c r="AF1028" s="451">
        <f t="shared" si="4623"/>
        <v>-65677.5</v>
      </c>
      <c r="AG1028" s="451">
        <f t="shared" si="4623"/>
        <v>-65677.5</v>
      </c>
      <c r="AH1028" s="451">
        <f t="shared" si="4623"/>
        <v>-65677.5</v>
      </c>
      <c r="AI1028" s="451">
        <f t="shared" si="4623"/>
        <v>-51082.5</v>
      </c>
      <c r="AJ1028" s="451">
        <f t="shared" si="4623"/>
        <v>-51082.5</v>
      </c>
      <c r="AK1028" s="451">
        <f t="shared" si="4623"/>
        <v>-51082.5</v>
      </c>
      <c r="AL1028" s="451">
        <f t="shared" si="4623"/>
        <v>-51082.5</v>
      </c>
      <c r="AM1028" s="451">
        <f t="shared" si="4623"/>
        <v>-14594.999999999998</v>
      </c>
      <c r="AN1028" s="451">
        <f t="shared" si="4623"/>
        <v>-14594.999999999998</v>
      </c>
      <c r="AO1028" s="451">
        <f t="shared" si="4623"/>
        <v>-14594.999999999998</v>
      </c>
      <c r="AP1028" s="451">
        <f t="shared" si="4623"/>
        <v>-14594.999999999998</v>
      </c>
      <c r="AQ1028" s="451">
        <f>AQ1026*AQ902</f>
        <v>35082.790312499994</v>
      </c>
      <c r="AR1028" s="451">
        <f>AR1026*AR902</f>
        <v>34994.899701562499</v>
      </c>
      <c r="AS1028" s="451">
        <f t="shared" ref="AS1028:DC1028" si="4624">AS1026*AS902</f>
        <v>34906.569637570319</v>
      </c>
      <c r="AT1028" s="451">
        <f t="shared" si="4624"/>
        <v>34817.797923258164</v>
      </c>
      <c r="AU1028" s="451">
        <f t="shared" si="4624"/>
        <v>48918.168411754014</v>
      </c>
      <c r="AV1028" s="451">
        <f t="shared" si="4624"/>
        <v>48796.675660062785</v>
      </c>
      <c r="AW1028" s="451">
        <f t="shared" si="4624"/>
        <v>48674.575444613103</v>
      </c>
      <c r="AX1028" s="451">
        <f t="shared" si="4624"/>
        <v>48551.864728086162</v>
      </c>
      <c r="AY1028" s="451">
        <f t="shared" si="4624"/>
        <v>54143.108232017847</v>
      </c>
      <c r="AZ1028" s="451">
        <f t="shared" si="4624"/>
        <v>54004.542315365441</v>
      </c>
      <c r="BA1028" s="451">
        <f t="shared" si="4624"/>
        <v>53865.283569129781</v>
      </c>
      <c r="BB1028" s="451">
        <f t="shared" si="4624"/>
        <v>53725.328529162936</v>
      </c>
      <c r="BC1028" s="451">
        <f t="shared" si="4624"/>
        <v>52626.092788880029</v>
      </c>
      <c r="BD1028" s="451">
        <f t="shared" si="4624"/>
        <v>52487.263466886936</v>
      </c>
      <c r="BE1028" s="451">
        <f t="shared" si="4624"/>
        <v>52347.739998283876</v>
      </c>
      <c r="BF1028" s="451">
        <f t="shared" si="4624"/>
        <v>52207.518912337793</v>
      </c>
      <c r="BG1028" s="451">
        <f t="shared" si="4624"/>
        <v>46281.41930752177</v>
      </c>
      <c r="BH1028" s="451">
        <f t="shared" si="4624"/>
        <v>46155.528816559374</v>
      </c>
      <c r="BI1028" s="451">
        <f t="shared" si="4624"/>
        <v>46029.008873142171</v>
      </c>
      <c r="BJ1028" s="451">
        <f t="shared" si="4624"/>
        <v>45901.856330007882</v>
      </c>
      <c r="BK1028" s="451">
        <f t="shared" si="4624"/>
        <v>32642.163263129009</v>
      </c>
      <c r="BL1028" s="451">
        <f t="shared" si="4624"/>
        <v>32550.579898194654</v>
      </c>
      <c r="BM1028" s="451">
        <f t="shared" si="4624"/>
        <v>32458.538616435628</v>
      </c>
      <c r="BN1028" s="451">
        <f t="shared" si="4624"/>
        <v>32366.037128267806</v>
      </c>
      <c r="BO1028" s="451">
        <f t="shared" si="4624"/>
        <v>34869.757177815642</v>
      </c>
      <c r="BP1028" s="451">
        <f t="shared" si="4624"/>
        <v>34768.811101204723</v>
      </c>
      <c r="BQ1028" s="451">
        <f t="shared" si="4624"/>
        <v>34667.360294210754</v>
      </c>
      <c r="BR1028" s="451">
        <f t="shared" si="4624"/>
        <v>34565.402233181805</v>
      </c>
      <c r="BS1028" s="451">
        <f t="shared" si="4624"/>
        <v>35379.501785620268</v>
      </c>
      <c r="BT1028" s="451">
        <f t="shared" si="4624"/>
        <v>35273.782760173373</v>
      </c>
      <c r="BU1028" s="451">
        <f t="shared" si="4624"/>
        <v>35167.53513959924</v>
      </c>
      <c r="BV1028" s="451">
        <f t="shared" si="4624"/>
        <v>35060.756280922236</v>
      </c>
      <c r="BW1028" s="451">
        <f t="shared" si="4624"/>
        <v>39028.326840795955</v>
      </c>
      <c r="BX1028" s="451">
        <f t="shared" si="4624"/>
        <v>38907.904417187448</v>
      </c>
      <c r="BY1028" s="451">
        <f t="shared" si="4624"/>
        <v>38786.879881460889</v>
      </c>
      <c r="BZ1028" s="451">
        <f t="shared" si="4624"/>
        <v>38665.2502230557</v>
      </c>
      <c r="CA1028" s="451">
        <f t="shared" si="4624"/>
        <v>34876.507754941558</v>
      </c>
      <c r="CB1028" s="451">
        <f t="shared" si="4624"/>
        <v>34765.345090591269</v>
      </c>
      <c r="CC1028" s="451">
        <f t="shared" si="4624"/>
        <v>34653.626612919223</v>
      </c>
      <c r="CD1028" s="451">
        <f t="shared" si="4624"/>
        <v>34541.349542858821</v>
      </c>
      <c r="CE1028" s="451">
        <f t="shared" si="4624"/>
        <v>27719.365337073606</v>
      </c>
      <c r="CF1028" s="451">
        <f t="shared" si="4624"/>
        <v>27628.061666883987</v>
      </c>
      <c r="CG1028" s="451">
        <f t="shared" si="4624"/>
        <v>27536.301478343408</v>
      </c>
      <c r="CH1028" s="451">
        <f t="shared" si="4624"/>
        <v>27444.08248886012</v>
      </c>
      <c r="CI1028" s="451">
        <f t="shared" si="4624"/>
        <v>21341.062385621684</v>
      </c>
      <c r="CJ1028" s="451">
        <f t="shared" si="4624"/>
        <v>21268.386736612301</v>
      </c>
      <c r="CK1028" s="451">
        <f t="shared" si="4624"/>
        <v>21195.347709357862</v>
      </c>
      <c r="CL1028" s="451">
        <f t="shared" si="4624"/>
        <v>21121.943486967153</v>
      </c>
      <c r="CM1028" s="451">
        <f t="shared" si="4624"/>
        <v>27921.044812759021</v>
      </c>
      <c r="CN1028" s="451">
        <f t="shared" si="4624"/>
        <v>27822.695700885313</v>
      </c>
      <c r="CO1028" s="451">
        <f t="shared" si="4624"/>
        <v>27723.854843452242</v>
      </c>
      <c r="CP1028" s="451">
        <f t="shared" si="4624"/>
        <v>27624.519781732004</v>
      </c>
      <c r="CQ1028" s="451">
        <f t="shared" si="4624"/>
        <v>38788.637306074001</v>
      </c>
      <c r="CR1028" s="451">
        <f t="shared" si="4624"/>
        <v>38647.247920729373</v>
      </c>
      <c r="CS1028" s="451">
        <f t="shared" si="4624"/>
        <v>38505.151588458029</v>
      </c>
      <c r="CT1028" s="451">
        <f t="shared" si="4624"/>
        <v>38362.344774525329</v>
      </c>
      <c r="CU1028" s="451">
        <f t="shared" si="4624"/>
        <v>32294.071745773763</v>
      </c>
      <c r="CV1028" s="451">
        <f t="shared" si="4624"/>
        <v>32172.193402940127</v>
      </c>
      <c r="CW1028" s="451">
        <f t="shared" si="4624"/>
        <v>32049.705668392329</v>
      </c>
      <c r="CX1028" s="451">
        <f t="shared" si="4624"/>
        <v>31926.605495171796</v>
      </c>
      <c r="CY1028" s="451">
        <f t="shared" si="4624"/>
        <v>14709.863767375298</v>
      </c>
      <c r="CZ1028" s="451">
        <f t="shared" si="4624"/>
        <v>14652.355159649678</v>
      </c>
      <c r="DA1028" s="451">
        <f t="shared" si="4624"/>
        <v>14594.559008885428</v>
      </c>
      <c r="DB1028" s="451">
        <f t="shared" si="4624"/>
        <v>14536.473877367356</v>
      </c>
      <c r="DC1028" s="451">
        <f t="shared" si="4624"/>
        <v>13022.200165088623</v>
      </c>
      <c r="DD1028" s="451">
        <f t="shared" ref="DD1028:DJ1028" si="4625">DD1026*DD902</f>
        <v>12969.432248726565</v>
      </c>
      <c r="DE1028" s="451">
        <f t="shared" si="4625"/>
        <v>12916.400492782705</v>
      </c>
      <c r="DF1028" s="451">
        <f t="shared" si="4625"/>
        <v>12863.103578059117</v>
      </c>
      <c r="DG1028" s="451">
        <f t="shared" si="4625"/>
        <v>11536.542397021596</v>
      </c>
      <c r="DH1028" s="451">
        <f t="shared" si="4625"/>
        <v>11488.060866819205</v>
      </c>
      <c r="DI1028" s="451">
        <f t="shared" si="4625"/>
        <v>11439.336928965802</v>
      </c>
      <c r="DJ1028" s="451">
        <f t="shared" si="4625"/>
        <v>11390.369371423134</v>
      </c>
    </row>
    <row r="1029" spans="1:114" x14ac:dyDescent="0.35">
      <c r="A1029" s="5" t="s">
        <v>354</v>
      </c>
      <c r="B1029" s="69" t="s">
        <v>765</v>
      </c>
      <c r="C1029" s="69"/>
      <c r="D1029" s="69"/>
      <c r="E1029" s="69"/>
      <c r="F1029" s="69"/>
      <c r="G1029" s="69"/>
      <c r="H1029" s="69"/>
      <c r="I1029" s="69"/>
      <c r="J1029" s="69"/>
      <c r="K1029" s="69"/>
      <c r="L1029" s="69"/>
      <c r="M1029" s="69"/>
      <c r="N1029" s="69"/>
      <c r="O1029" s="69"/>
      <c r="P1029" s="69"/>
      <c r="Q1029" s="69"/>
      <c r="R1029" s="69"/>
      <c r="S1029" s="69"/>
      <c r="T1029" s="69"/>
      <c r="U1029" s="69"/>
      <c r="V1029" s="69"/>
      <c r="W1029" s="69"/>
      <c r="X1029" s="69"/>
      <c r="Y1029" s="69"/>
      <c r="Z1029" s="69"/>
      <c r="AA1029" s="451">
        <f>NPV(((1+Discount_Rate)^(1/4)-1),AA1028:$DJ1028)</f>
        <v>889332.06365423731</v>
      </c>
      <c r="AB1029" s="451">
        <f>NPV(((1+Discount_Rate)^(1/4)-1),AB1028:$DJ1028)</f>
        <v>906056.15522466379</v>
      </c>
      <c r="AC1029" s="451">
        <f>NPV(((1+Discount_Rate)^(1/4)-1),AC1028:$DJ1028)</f>
        <v>925855.4887674544</v>
      </c>
      <c r="AD1029" s="451">
        <f>NPV(((1+Discount_Rate)^(1/4)-1),AD1028:$DJ1028)</f>
        <v>947612.8043730217</v>
      </c>
      <c r="AE1029" s="451">
        <f>NPV(((1+Discount_Rate)^(1/4)-1),AE1028:$DJ1028)</f>
        <v>973242.13085624715</v>
      </c>
      <c r="AF1029" s="451">
        <f>NPV(((1+Discount_Rate)^(1/4)-1),AF1028:$DJ1028)</f>
        <v>1050863.4864423329</v>
      </c>
      <c r="AG1029" s="451">
        <f>NPV(((1+Discount_Rate)^(1/4)-1),AG1028:$DJ1028)</f>
        <v>1129437.4295008702</v>
      </c>
      <c r="AH1029" s="451">
        <f>NPV(((1+Discount_Rate)^(1/4)-1),AH1028:$DJ1028)</f>
        <v>1208975.650408637</v>
      </c>
      <c r="AI1029" s="451">
        <f>NPV(((1+Discount_Rate)^(1/4)-1),AI1028:$DJ1028)</f>
        <v>1289489.983009452</v>
      </c>
      <c r="AJ1029" s="451">
        <f>NPV(((1+Discount_Rate)^(1/4)-1),AJ1028:$DJ1028)</f>
        <v>1356397.4063748417</v>
      </c>
      <c r="AK1029" s="451">
        <f>NPV(((1+Discount_Rate)^(1/4)-1),AK1028:$DJ1028)</f>
        <v>1424125.9333248155</v>
      </c>
      <c r="AL1029" s="451">
        <f>NPV(((1+Discount_Rate)^(1/4)-1),AL1028:$DJ1028)</f>
        <v>1492685.6406350518</v>
      </c>
      <c r="AM1029" s="451">
        <f>NPV(((1+Discount_Rate)^(1/4)-1),AM1028:$DJ1028)</f>
        <v>1562086.7287457853</v>
      </c>
      <c r="AN1029" s="451">
        <f>NPV(((1+Discount_Rate)^(1/4)-1),AN1028:$DJ1028)</f>
        <v>1595852.0232794452</v>
      </c>
      <c r="AO1029" s="451">
        <f>NPV(((1+Discount_Rate)^(1/4)-1),AO1028:$DJ1028)</f>
        <v>1630031.6934231876</v>
      </c>
      <c r="AP1029" s="451">
        <f>NPV(((1+Discount_Rate)^(1/4)-1),AP1028:$DJ1028)</f>
        <v>1664630.8244916415</v>
      </c>
      <c r="AQ1029" s="451">
        <f>NPV(((1+Discount_Rate)^(1/4)-1),AQ1028:$DJ1028)</f>
        <v>1699654.5642076072</v>
      </c>
      <c r="AR1029" s="451">
        <f>NPV(((1+Discount_Rate)^(1/4)-1),AR1028:$DJ1028)</f>
        <v>1685430.3331554497</v>
      </c>
      <c r="AS1029" s="451">
        <f>NPV(((1+Discount_Rate)^(1/4)-1),AS1028:$DJ1028)</f>
        <v>1671119.4296161847</v>
      </c>
      <c r="AT1029" s="451">
        <f>NPV(((1+Discount_Rate)^(1/4)-1),AT1028:$DJ1028)</f>
        <v>1656721.2293777871</v>
      </c>
      <c r="AU1029" s="451">
        <f>NPV(((1+Discount_Rate)^(1/4)-1),AU1028:$DJ1028)</f>
        <v>1642235.1027650186</v>
      </c>
      <c r="AV1029" s="451">
        <f>NPV(((1+Discount_Rate)^(1/4)-1),AV1028:$DJ1028)</f>
        <v>1613470.8285219949</v>
      </c>
      <c r="AW1029" s="451">
        <f>NPV(((1+Discount_Rate)^(1/4)-1),AW1028:$DJ1028)</f>
        <v>1584475.0451139694</v>
      </c>
      <c r="AX1029" s="451">
        <f>NPV(((1+Discount_Rate)^(1/4)-1),AX1028:$DJ1028)</f>
        <v>1555245.5188699586</v>
      </c>
      <c r="AY1029" s="451">
        <f>NPV(((1+Discount_Rate)^(1/4)-1),AY1028:$DJ1028)</f>
        <v>1525779.9917441574</v>
      </c>
      <c r="AZ1029" s="451">
        <f>NPV(((1+Discount_Rate)^(1/4)-1),AZ1028:$DJ1028)</f>
        <v>1490361.6132579613</v>
      </c>
      <c r="BA1029" s="451">
        <f>NPV(((1+Discount_Rate)^(1/4)-1),BA1028:$DJ1028)</f>
        <v>1454647.1380445394</v>
      </c>
      <c r="BB1029" s="451">
        <f>NPV(((1+Discount_Rate)^(1/4)-1),BB1028:$DJ1028)</f>
        <v>1418633.6251650229</v>
      </c>
      <c r="BC1029" s="451">
        <f>NPV(((1+Discount_Rate)^(1/4)-1),BC1028:$DJ1028)</f>
        <v>1382318.1010528032</v>
      </c>
      <c r="BD1029" s="451">
        <f>NPV(((1+Discount_Rate)^(1/4)-1),BD1028:$DJ1028)</f>
        <v>1346656.1400555482</v>
      </c>
      <c r="BE1029" s="451">
        <f>NPV(((1+Discount_Rate)^(1/4)-1),BE1028:$DJ1028)</f>
        <v>1310695.356434728</v>
      </c>
      <c r="BF1029" s="451">
        <f>NPV(((1+Discount_Rate)^(1/4)-1),BF1028:$DJ1028)</f>
        <v>1274432.7771156637</v>
      </c>
      <c r="BG1029" s="451">
        <f>NPV(((1+Discount_Rate)^(1/4)-1),BG1028:$DJ1028)</f>
        <v>1237865.3960081418</v>
      </c>
      <c r="BH1029" s="451">
        <f>NPV(((1+Discount_Rate)^(1/4)-1),BH1028:$DJ1028)</f>
        <v>1206775.3510320277</v>
      </c>
      <c r="BI1029" s="451">
        <f>NPV(((1+Discount_Rate)^(1/4)-1),BI1028:$DJ1028)</f>
        <v>1175429.6522265193</v>
      </c>
      <c r="BJ1029" s="451">
        <f>NPV(((1+Discount_Rate)^(1/4)-1),BJ1028:$DJ1028)</f>
        <v>1143825.7916003447</v>
      </c>
      <c r="BK1029" s="451">
        <f>NPV(((1+Discount_Rate)^(1/4)-1),BK1028:$DJ1028)</f>
        <v>1111961.2335308383</v>
      </c>
      <c r="BL1029" s="451">
        <f>NPV(((1+Discount_Rate)^(1/4)-1),BL1028:$DJ1028)</f>
        <v>1092965.3192016035</v>
      </c>
      <c r="BM1029" s="451">
        <f>NPV(((1+Discount_Rate)^(1/4)-1),BM1028:$DJ1028)</f>
        <v>1073827.8659234613</v>
      </c>
      <c r="BN1029" s="451">
        <f>NPV(((1+Discount_Rate)^(1/4)-1),BN1028:$DJ1028)</f>
        <v>1054547.5946140727</v>
      </c>
      <c r="BO1029" s="451">
        <f>NPV(((1+Discount_Rate)^(1/4)-1),BO1028:$DJ1028)</f>
        <v>1035123.2127834886</v>
      </c>
      <c r="BP1029" s="451">
        <f>NPV(((1+Discount_Rate)^(1/4)-1),BP1028:$DJ1028)</f>
        <v>1012956.7303358919</v>
      </c>
      <c r="BQ1029" s="451">
        <f>NPV(((1+Discount_Rate)^(1/4)-1),BQ1028:$DJ1028)</f>
        <v>990619.16169584263</v>
      </c>
      <c r="BR1029" s="451">
        <f>NPV(((1+Discount_Rate)^(1/4)-1),BR1028:$DJ1028)</f>
        <v>968108.9119838617</v>
      </c>
      <c r="BS1029" s="451">
        <f>NPV(((1+Discount_Rate)^(1/4)-1),BS1028:$DJ1028)</f>
        <v>945424.36927138828</v>
      </c>
      <c r="BT1029" s="451">
        <f>NPV(((1+Discount_Rate)^(1/4)-1),BT1028:$DJ1028)</f>
        <v>921647.33698039316</v>
      </c>
      <c r="BU1029" s="451">
        <f>NPV(((1+Discount_Rate)^(1/4)-1),BU1028:$DJ1028)</f>
        <v>897684.226400543</v>
      </c>
      <c r="BV1029" s="451">
        <f>NPV(((1+Discount_Rate)^(1/4)-1),BV1028:$DJ1028)</f>
        <v>873533.28253058193</v>
      </c>
      <c r="BW1029" s="451">
        <f>NPV(((1+Discount_Rate)^(1/4)-1),BW1028:$DJ1028)</f>
        <v>849192.73147444322</v>
      </c>
      <c r="BX1029" s="451">
        <f>NPV(((1+Discount_Rate)^(1/4)-1),BX1028:$DJ1028)</f>
        <v>820585.89690973808</v>
      </c>
      <c r="BY1029" s="451">
        <f>NPV(((1+Discount_Rate)^(1/4)-1),BY1028:$DJ1028)</f>
        <v>791748.41498859052</v>
      </c>
      <c r="BZ1029" s="451">
        <f>NPV(((1+Discount_Rate)^(1/4)-1),BZ1028:$DJ1028)</f>
        <v>762678.05726468971</v>
      </c>
      <c r="CA1029" s="451">
        <f>NPV(((1+Discount_Rate)^(1/4)-1),CA1028:$DJ1028)</f>
        <v>733372.57095427078</v>
      </c>
      <c r="CB1029" s="451">
        <f>NPV(((1+Discount_Rate)^(1/4)-1),CB1028:$DJ1028)</f>
        <v>707496.18331390747</v>
      </c>
      <c r="CC1029" s="451">
        <f>NPV(((1+Discount_Rate)^(1/4)-1),CC1028:$DJ1028)</f>
        <v>681413.39724259498</v>
      </c>
      <c r="CD1029" s="451">
        <f>NPV(((1+Discount_Rate)^(1/4)-1),CD1028:$DJ1028)</f>
        <v>655122.23558372492</v>
      </c>
      <c r="CE1029" s="451">
        <f>NPV(((1+Discount_Rate)^(1/4)-1),CE1028:$DJ1028)</f>
        <v>628620.69969562604</v>
      </c>
      <c r="CF1029" s="451">
        <f>NPV(((1+Discount_Rate)^(1/4)-1),CF1028:$DJ1028)</f>
        <v>608615.9149521637</v>
      </c>
      <c r="CG1029" s="451">
        <f>NPV(((1+Discount_Rate)^(1/4)-1),CG1028:$DJ1028)</f>
        <v>588456.93047081714</v>
      </c>
      <c r="CH1029" s="451">
        <f>NPV(((1+Discount_Rate)^(1/4)-1),CH1028:$DJ1028)</f>
        <v>568142.31039460446</v>
      </c>
      <c r="CI1029" s="451">
        <f>NPV(((1+Discount_Rate)^(1/4)-1),CI1028:$DJ1028)</f>
        <v>547670.60352796281</v>
      </c>
      <c r="CJ1029" s="451">
        <f>NPV(((1+Discount_Rate)^(1/4)-1),CJ1028:$DJ1028)</f>
        <v>533050.68317872984</v>
      </c>
      <c r="CK1029" s="451">
        <f>NPV(((1+Discount_Rate)^(1/4)-1),CK1028:$DJ1028)</f>
        <v>518324.01938864647</v>
      </c>
      <c r="CL1029" s="451">
        <f>NPV(((1+Discount_Rate)^(1/4)-1),CL1028:$DJ1028)</f>
        <v>503489.66555542807</v>
      </c>
      <c r="CM1029" s="451">
        <f>NPV(((1+Discount_Rate)^(1/4)-1),CM1028:$DJ1028)</f>
        <v>488546.66527675575</v>
      </c>
      <c r="CN1029" s="451">
        <f>NPV(((1+Discount_Rate)^(1/4)-1),CN1028:$DJ1028)</f>
        <v>466621.1796697987</v>
      </c>
      <c r="CO1029" s="451">
        <f>NPV(((1+Discount_Rate)^(1/4)-1),CO1028:$DJ1028)</f>
        <v>444524.96847537591</v>
      </c>
      <c r="CP1029" s="451">
        <f>NPV(((1+Discount_Rate)^(1/4)-1),CP1028:$DJ1028)</f>
        <v>422256.42825461476</v>
      </c>
      <c r="CQ1029" s="451">
        <f>NPV(((1+Discount_Rate)^(1/4)-1),CQ1028:$DJ1028)</f>
        <v>399813.93834959232</v>
      </c>
      <c r="CR1029" s="451">
        <f>NPV(((1+Discount_Rate)^(1/4)-1),CR1028:$DJ1028)</f>
        <v>365931.91142294183</v>
      </c>
      <c r="CS1029" s="451">
        <f>NPV(((1+Discount_Rate)^(1/4)-1),CS1028:$DJ1028)</f>
        <v>331775.46570426138</v>
      </c>
      <c r="CT1029" s="451">
        <f>NPV(((1+Discount_Rate)^(1/4)-1),CT1028:$DJ1028)</f>
        <v>297341.94040872972</v>
      </c>
      <c r="CU1029" s="451">
        <f>NPV(((1+Discount_Rate)^(1/4)-1),CU1028:$DJ1028)</f>
        <v>262628.64563248574</v>
      </c>
      <c r="CV1029" s="451">
        <f>NPV(((1+Discount_Rate)^(1/4)-1),CV1028:$DJ1028)</f>
        <v>233557.61419369502</v>
      </c>
      <c r="CW1029" s="451">
        <f>NPV(((1+Discount_Rate)^(1/4)-1),CW1028:$DJ1028)</f>
        <v>204251.69458482703</v>
      </c>
      <c r="CX1029" s="451">
        <f>NPV(((1+Discount_Rate)^(1/4)-1),CX1028:$DJ1028)</f>
        <v>174708.61359490827</v>
      </c>
      <c r="CY1029" s="451">
        <f>NPV(((1+Discount_Rate)^(1/4)-1),CY1028:$DJ1028)</f>
        <v>144926.07316254562</v>
      </c>
      <c r="CZ1029" s="451">
        <f>NPV(((1+Discount_Rate)^(1/4)-1),CZ1028:$DJ1028)</f>
        <v>131994.77613990119</v>
      </c>
      <c r="DA1029" s="451">
        <f>NPV(((1+Discount_Rate)^(1/4)-1),DA1028:$DJ1028)</f>
        <v>118962.29181644895</v>
      </c>
      <c r="DB1029" s="451">
        <f>NPV(((1+Discount_Rate)^(1/4)-1),DB1028:$DJ1028)</f>
        <v>105827.66594095077</v>
      </c>
      <c r="DC1029" s="451">
        <f>NPV(((1+Discount_Rate)^(1/4)-1),DC1028:$DJ1028)</f>
        <v>92589.933989088822</v>
      </c>
      <c r="DD1029" s="451">
        <f>NPV(((1+Discount_Rate)^(1/4)-1),DD1028:$DJ1028)</f>
        <v>80704.019199683578</v>
      </c>
      <c r="DE1029" s="451">
        <f>NPV(((1+Discount_Rate)^(1/4)-1),DE1028:$DJ1028)</f>
        <v>68725.005593941227</v>
      </c>
      <c r="DF1029" s="451">
        <f>NPV(((1+Discount_Rate)^(1/4)-1),DF1028:$DJ1028)</f>
        <v>56652.014480944403</v>
      </c>
      <c r="DG1029" s="451">
        <f>NPV(((1+Discount_Rate)^(1/4)-1),DG1028:$DJ1028)</f>
        <v>44484.157705472775</v>
      </c>
      <c r="DH1029" s="451">
        <f>NPV(((1+Discount_Rate)^(1/4)-1),DH1028:$DJ1028)</f>
        <v>33493.535320191084</v>
      </c>
      <c r="DI1029" s="451">
        <f>NPV(((1+Discount_Rate)^(1/4)-1),DI1028:$DJ1028)</f>
        <v>22416.514970678581</v>
      </c>
      <c r="DJ1029" s="451">
        <f>NPV(((1+Discount_Rate)^(1/4)-1),DJ1028:$DJ1028)</f>
        <v>11252.278768515016</v>
      </c>
    </row>
    <row r="1030" spans="1:114" x14ac:dyDescent="0.35">
      <c r="A1030" s="5"/>
      <c r="B1030" s="69"/>
      <c r="C1030" s="69"/>
      <c r="D1030" s="69"/>
      <c r="E1030" s="69"/>
      <c r="F1030" s="69"/>
      <c r="G1030" s="69"/>
      <c r="H1030" s="69"/>
      <c r="I1030" s="69"/>
      <c r="J1030" s="69"/>
      <c r="K1030" s="69"/>
      <c r="L1030" s="69"/>
      <c r="M1030" s="69"/>
      <c r="N1030" s="69"/>
      <c r="O1030" s="69"/>
      <c r="P1030" s="69"/>
      <c r="Q1030" s="69"/>
      <c r="R1030" s="69"/>
      <c r="S1030" s="69"/>
      <c r="T1030" s="69"/>
      <c r="U1030" s="69"/>
      <c r="V1030" s="69"/>
      <c r="W1030" s="69"/>
      <c r="X1030" s="69"/>
      <c r="Y1030" s="69"/>
      <c r="Z1030" s="69"/>
      <c r="AA1030" s="69"/>
      <c r="AB1030" s="69"/>
      <c r="AC1030" s="69"/>
      <c r="AD1030" s="69"/>
    </row>
    <row r="1031" spans="1:114" x14ac:dyDescent="0.35">
      <c r="A1031" s="5"/>
      <c r="B1031" s="69"/>
      <c r="C1031" s="69"/>
      <c r="D1031" s="69"/>
      <c r="E1031" s="69"/>
      <c r="F1031" s="69"/>
      <c r="G1031" s="69"/>
      <c r="H1031" s="69"/>
      <c r="I1031" s="69"/>
      <c r="J1031" s="69"/>
      <c r="K1031" s="69"/>
      <c r="L1031" s="69"/>
      <c r="M1031" s="69"/>
      <c r="N1031" s="69"/>
      <c r="O1031" s="69"/>
      <c r="P1031" s="69"/>
      <c r="Q1031" s="69"/>
      <c r="R1031" s="69"/>
      <c r="S1031" s="69"/>
      <c r="T1031" s="69"/>
      <c r="U1031" s="69"/>
      <c r="V1031" s="69"/>
      <c r="W1031" s="69"/>
      <c r="X1031" s="69"/>
      <c r="Y1031" s="69"/>
      <c r="Z1031" s="69"/>
      <c r="AA1031" s="69"/>
      <c r="AB1031" s="69"/>
      <c r="AC1031" s="69"/>
      <c r="AD1031" s="69"/>
    </row>
    <row r="1032" spans="1:114" x14ac:dyDescent="0.35">
      <c r="A1032" s="5" t="s">
        <v>354</v>
      </c>
      <c r="B1032" s="314" t="s">
        <v>394</v>
      </c>
      <c r="C1032" s="569">
        <f>SUM(C1033:C1034)</f>
        <v>1200</v>
      </c>
      <c r="D1032" s="569">
        <f t="shared" ref="D1032:AD1032" si="4626">SUM(D1033:D1034)</f>
        <v>3500</v>
      </c>
      <c r="E1032" s="569">
        <f t="shared" si="4626"/>
        <v>3500</v>
      </c>
      <c r="F1032" s="569">
        <f t="shared" si="4626"/>
        <v>2700</v>
      </c>
      <c r="G1032" s="569">
        <f t="shared" si="4626"/>
        <v>1900</v>
      </c>
      <c r="H1032" s="569">
        <f t="shared" si="4626"/>
        <v>1900</v>
      </c>
      <c r="I1032" s="569">
        <f t="shared" si="4626"/>
        <v>800</v>
      </c>
      <c r="J1032" s="569">
        <f t="shared" si="4626"/>
        <v>600</v>
      </c>
      <c r="K1032" s="569">
        <f t="shared" si="4626"/>
        <v>300</v>
      </c>
      <c r="L1032" s="569">
        <f t="shared" si="4626"/>
        <v>500</v>
      </c>
      <c r="M1032" s="569">
        <f t="shared" si="4626"/>
        <v>400</v>
      </c>
      <c r="N1032" s="569">
        <f t="shared" si="4626"/>
        <v>800</v>
      </c>
      <c r="O1032" s="569">
        <f t="shared" si="4626"/>
        <v>500</v>
      </c>
      <c r="P1032" s="569">
        <f t="shared" si="4626"/>
        <v>300</v>
      </c>
      <c r="Q1032" s="569">
        <f t="shared" si="4626"/>
        <v>500</v>
      </c>
      <c r="R1032" s="569">
        <f t="shared" si="4626"/>
        <v>4000</v>
      </c>
      <c r="S1032" s="569">
        <f t="shared" si="4626"/>
        <v>5100</v>
      </c>
      <c r="T1032" s="569">
        <f t="shared" si="4626"/>
        <v>4000</v>
      </c>
      <c r="U1032" s="569">
        <f t="shared" si="4626"/>
        <v>4000</v>
      </c>
      <c r="V1032" s="569">
        <f t="shared" si="4626"/>
        <v>4700</v>
      </c>
      <c r="W1032" s="569">
        <f t="shared" si="4626"/>
        <v>6400</v>
      </c>
      <c r="X1032" s="569">
        <f t="shared" si="4626"/>
        <v>10000</v>
      </c>
      <c r="Y1032" s="569">
        <f t="shared" si="4626"/>
        <v>8100</v>
      </c>
      <c r="Z1032" s="569">
        <f t="shared" si="4626"/>
        <v>6800</v>
      </c>
      <c r="AA1032" s="569">
        <f t="shared" si="4626"/>
        <v>8300</v>
      </c>
      <c r="AB1032" s="569">
        <f t="shared" si="4626"/>
        <v>12400</v>
      </c>
      <c r="AC1032" s="569">
        <f t="shared" si="4626"/>
        <v>14400</v>
      </c>
      <c r="AD1032" s="501">
        <f t="shared" si="4626"/>
        <v>20000</v>
      </c>
      <c r="AE1032" s="501">
        <f>AE1033+AE1034</f>
        <v>93825</v>
      </c>
      <c r="AF1032" s="569">
        <f>AF1034+AF1033</f>
        <v>93825</v>
      </c>
      <c r="AG1032" s="569">
        <f t="shared" ref="AG1032:AI1032" si="4627">AG1034+AG1033</f>
        <v>93825</v>
      </c>
      <c r="AH1032" s="569">
        <f t="shared" si="4627"/>
        <v>93825</v>
      </c>
      <c r="AI1032" s="501">
        <f t="shared" si="4627"/>
        <v>72975</v>
      </c>
      <c r="AJ1032" s="569">
        <f>AI1032</f>
        <v>72975</v>
      </c>
      <c r="AK1032" s="569">
        <f t="shared" ref="AK1032:AL1032" si="4628">AJ1032</f>
        <v>72975</v>
      </c>
      <c r="AL1032" s="569">
        <f t="shared" si="4628"/>
        <v>72975</v>
      </c>
      <c r="AM1032" s="501">
        <f>AM1033+AM1034</f>
        <v>20850</v>
      </c>
      <c r="AN1032" s="569">
        <f>AN1034+AN1033</f>
        <v>20850</v>
      </c>
      <c r="AO1032" s="569">
        <f t="shared" ref="AO1032:AR1032" si="4629">AO1034+AO1033</f>
        <v>20850</v>
      </c>
      <c r="AP1032" s="569">
        <f t="shared" si="4629"/>
        <v>20850</v>
      </c>
      <c r="AQ1032" s="569">
        <f t="shared" si="4629"/>
        <v>11042.324999999999</v>
      </c>
      <c r="AR1032" s="569">
        <f t="shared" si="4629"/>
        <v>11042.324999999999</v>
      </c>
      <c r="AS1032" s="569">
        <f t="shared" ref="AS1032" si="4630">AS1034+AS1033</f>
        <v>11042.324999999999</v>
      </c>
      <c r="AT1032" s="569">
        <f t="shared" ref="AT1032" si="4631">AT1034+AT1033</f>
        <v>11042.324999999999</v>
      </c>
      <c r="AU1032" s="569">
        <f t="shared" ref="AU1032" si="4632">AU1034+AU1033</f>
        <v>14962.5</v>
      </c>
      <c r="AV1032" s="569">
        <f t="shared" ref="AV1032" si="4633">AV1034+AV1033</f>
        <v>14962.5</v>
      </c>
      <c r="AW1032" s="569">
        <f t="shared" ref="AW1032" si="4634">AW1034+AW1033</f>
        <v>14962.5</v>
      </c>
      <c r="AX1032" s="569">
        <f t="shared" ref="AX1032" si="4635">AX1034+AX1033</f>
        <v>14962.5</v>
      </c>
      <c r="AY1032" s="569">
        <f t="shared" ref="AY1032" si="4636">AY1034+AY1033</f>
        <v>16728.075000000001</v>
      </c>
      <c r="AZ1032" s="569">
        <f t="shared" ref="AZ1032" si="4637">AZ1034+AZ1033</f>
        <v>16728.075000000001</v>
      </c>
      <c r="BA1032" s="569">
        <f t="shared" ref="BA1032" si="4638">BA1034+BA1033</f>
        <v>16728.075000000001</v>
      </c>
      <c r="BB1032" s="569">
        <f t="shared" ref="BB1032" si="4639">BB1034+BB1033</f>
        <v>16728.075000000001</v>
      </c>
      <c r="BC1032" s="569">
        <f t="shared" ref="BC1032" si="4640">BC1034+BC1033</f>
        <v>16428.825000000001</v>
      </c>
      <c r="BD1032" s="569">
        <f t="shared" ref="BD1032" si="4641">BD1034+BD1033</f>
        <v>16428.825000000001</v>
      </c>
      <c r="BE1032" s="569">
        <f t="shared" ref="BE1032" si="4642">BE1034+BE1033</f>
        <v>16428.825000000001</v>
      </c>
      <c r="BF1032" s="569">
        <f t="shared" ref="BF1032" si="4643">BF1034+BF1033</f>
        <v>16428.825000000001</v>
      </c>
      <c r="BG1032" s="569">
        <f t="shared" ref="BG1032" si="4644">BG1034+BG1033</f>
        <v>14603.4</v>
      </c>
      <c r="BH1032" s="569">
        <f t="shared" ref="BH1032" si="4645">BH1034+BH1033</f>
        <v>14603.4</v>
      </c>
      <c r="BI1032" s="569">
        <f t="shared" ref="BI1032" si="4646">BI1034+BI1033</f>
        <v>14603.4</v>
      </c>
      <c r="BJ1032" s="569">
        <f t="shared" ref="BJ1032" si="4647">BJ1034+BJ1033</f>
        <v>14603.4</v>
      </c>
      <c r="BK1032" s="569">
        <f t="shared" ref="BK1032" si="4648">BK1034+BK1033</f>
        <v>10413.899999999998</v>
      </c>
      <c r="BL1032" s="569">
        <f t="shared" ref="BL1032" si="4649">BL1034+BL1033</f>
        <v>10413.899999999998</v>
      </c>
      <c r="BM1032" s="569">
        <f t="shared" ref="BM1032" si="4650">BM1034+BM1033</f>
        <v>10413.899999999998</v>
      </c>
      <c r="BN1032" s="569">
        <f t="shared" ref="BN1032" si="4651">BN1034+BN1033</f>
        <v>10413.899999999998</v>
      </c>
      <c r="BO1032" s="569">
        <f t="shared" ref="BO1032" si="4652">BO1034+BO1033</f>
        <v>11251.8</v>
      </c>
      <c r="BP1032" s="569">
        <f t="shared" ref="BP1032" si="4653">BP1034+BP1033</f>
        <v>11251.8</v>
      </c>
      <c r="BQ1032" s="569">
        <f t="shared" ref="BQ1032" si="4654">BQ1034+BQ1033</f>
        <v>11251.8</v>
      </c>
      <c r="BR1032" s="569">
        <f t="shared" ref="BR1032" si="4655">BR1034+BR1033</f>
        <v>11251.8</v>
      </c>
      <c r="BS1032" s="569">
        <f t="shared" ref="BS1032" si="4656">BS1034+BS1033</f>
        <v>11551.05</v>
      </c>
      <c r="BT1032" s="569">
        <f t="shared" ref="BT1032" si="4657">BT1034+BT1033</f>
        <v>11551.05</v>
      </c>
      <c r="BU1032" s="569">
        <f t="shared" ref="BU1032" si="4658">BU1034+BU1033</f>
        <v>11551.05</v>
      </c>
      <c r="BV1032" s="569">
        <f t="shared" ref="BV1032" si="4659">BV1034+BV1033</f>
        <v>11551.05</v>
      </c>
      <c r="BW1032" s="569">
        <f t="shared" ref="BW1032" si="4660">BW1034+BW1033</f>
        <v>12897.674999999999</v>
      </c>
      <c r="BX1032" s="569">
        <f t="shared" ref="BX1032" si="4661">BX1034+BX1033</f>
        <v>12897.674999999999</v>
      </c>
      <c r="BY1032" s="569">
        <f t="shared" ref="BY1032" si="4662">BY1034+BY1033</f>
        <v>12897.674999999999</v>
      </c>
      <c r="BZ1032" s="569">
        <f t="shared" ref="BZ1032" si="4663">BZ1034+BZ1033</f>
        <v>12897.674999999999</v>
      </c>
      <c r="CA1032" s="569">
        <f t="shared" ref="CA1032" si="4664">CA1034+CA1033</f>
        <v>11670.75</v>
      </c>
      <c r="CB1032" s="569">
        <f t="shared" ref="CB1032" si="4665">CB1034+CB1033</f>
        <v>11670.75</v>
      </c>
      <c r="CC1032" s="569">
        <f t="shared" ref="CC1032" si="4666">CC1034+CC1033</f>
        <v>11670.75</v>
      </c>
      <c r="CD1032" s="569">
        <f t="shared" ref="CD1032" si="4667">CD1034+CD1033</f>
        <v>11670.75</v>
      </c>
      <c r="CE1032" s="569">
        <f t="shared" ref="CE1032" si="4668">CE1034+CE1033</f>
        <v>9396.4500000000007</v>
      </c>
      <c r="CF1032" s="569">
        <f t="shared" ref="CF1032" si="4669">CF1034+CF1033</f>
        <v>9396.4500000000007</v>
      </c>
      <c r="CG1032" s="569">
        <f t="shared" ref="CG1032" si="4670">CG1034+CG1033</f>
        <v>9396.4500000000007</v>
      </c>
      <c r="CH1032" s="569">
        <f t="shared" ref="CH1032" si="4671">CH1034+CH1033</f>
        <v>9396.4500000000007</v>
      </c>
      <c r="CI1032" s="569">
        <f t="shared" ref="CI1032" si="4672">CI1034+CI1033</f>
        <v>7331.625</v>
      </c>
      <c r="CJ1032" s="569">
        <f t="shared" ref="CJ1032" si="4673">CJ1034+CJ1033</f>
        <v>7331.625</v>
      </c>
      <c r="CK1032" s="569">
        <f t="shared" ref="CK1032" si="4674">CK1034+CK1033</f>
        <v>7331.625</v>
      </c>
      <c r="CL1032" s="569">
        <f t="shared" ref="CL1032" si="4675">CL1034+CL1033</f>
        <v>7331.625</v>
      </c>
      <c r="CM1032" s="569">
        <f t="shared" ref="CM1032" si="4676">CM1034+CM1033</f>
        <v>9725.625</v>
      </c>
      <c r="CN1032" s="569">
        <f t="shared" ref="CN1032" si="4677">CN1034+CN1033</f>
        <v>9725.625</v>
      </c>
      <c r="CO1032" s="569">
        <f t="shared" ref="CO1032" si="4678">CO1034+CO1033</f>
        <v>9725.625</v>
      </c>
      <c r="CP1032" s="569">
        <f t="shared" ref="CP1032" si="4679">CP1034+CP1033</f>
        <v>9725.625</v>
      </c>
      <c r="CQ1032" s="569">
        <f t="shared" ref="CQ1032" si="4680">CQ1034+CQ1033</f>
        <v>13705.65</v>
      </c>
      <c r="CR1032" s="569">
        <f t="shared" ref="CR1032" si="4681">CR1034+CR1033</f>
        <v>13705.65</v>
      </c>
      <c r="CS1032" s="569">
        <f t="shared" ref="CS1032" si="4682">CS1034+CS1033</f>
        <v>13705.65</v>
      </c>
      <c r="CT1032" s="569">
        <f t="shared" ref="CT1032" si="4683">CT1034+CT1033</f>
        <v>13705.65</v>
      </c>
      <c r="CU1032" s="569">
        <f t="shared" ref="CU1032" si="4684">CU1034+CU1033</f>
        <v>11580.975</v>
      </c>
      <c r="CV1032" s="569">
        <f t="shared" ref="CV1032" si="4685">CV1034+CV1033</f>
        <v>11580.975</v>
      </c>
      <c r="CW1032" s="569">
        <f t="shared" ref="CW1032" si="4686">CW1034+CW1033</f>
        <v>11580.975</v>
      </c>
      <c r="CX1032" s="569">
        <f t="shared" ref="CX1032" si="4687">CX1034+CX1033</f>
        <v>11580.975</v>
      </c>
      <c r="CY1032" s="569">
        <f t="shared" ref="CY1032" si="4688">CY1034+CY1033</f>
        <v>5356.5749999999989</v>
      </c>
      <c r="CZ1032" s="569">
        <f t="shared" ref="CZ1032" si="4689">CZ1034+CZ1033</f>
        <v>5356.5749999999989</v>
      </c>
      <c r="DA1032" s="569">
        <f t="shared" ref="DA1032" si="4690">DA1034+DA1033</f>
        <v>5356.5749999999989</v>
      </c>
      <c r="DB1032" s="569">
        <f t="shared" ref="DB1032" si="4691">DB1034+DB1033</f>
        <v>5356.5749999999989</v>
      </c>
      <c r="DC1032" s="569">
        <f t="shared" ref="DC1032" si="4692">DC1034+DC1033</f>
        <v>4817.9250000000002</v>
      </c>
      <c r="DD1032" s="569">
        <f t="shared" ref="DD1032" si="4693">DD1034+DD1033</f>
        <v>4817.9250000000002</v>
      </c>
      <c r="DE1032" s="569">
        <f t="shared" ref="DE1032" si="4694">DE1034+DE1033</f>
        <v>4817.9250000000002</v>
      </c>
      <c r="DF1032" s="569">
        <f t="shared" ref="DF1032" si="4695">DF1034+DF1033</f>
        <v>4817.9250000000002</v>
      </c>
      <c r="DG1032" s="569">
        <f t="shared" ref="DG1032" si="4696">DG1034+DG1033</f>
        <v>4339.125</v>
      </c>
      <c r="DH1032" s="569">
        <f t="shared" ref="DH1032" si="4697">DH1034+DH1033</f>
        <v>4339.125</v>
      </c>
      <c r="DI1032" s="569">
        <f t="shared" ref="DI1032" si="4698">DI1034+DI1033</f>
        <v>4339.125</v>
      </c>
      <c r="DJ1032" s="569">
        <f t="shared" ref="DJ1032" si="4699">DJ1034+DJ1033</f>
        <v>4339.125</v>
      </c>
    </row>
    <row r="1033" spans="1:114" x14ac:dyDescent="0.35">
      <c r="A1033" s="5" t="s">
        <v>354</v>
      </c>
      <c r="B1033" s="254" t="s">
        <v>392</v>
      </c>
      <c r="C1033" s="459">
        <v>0</v>
      </c>
      <c r="D1033" s="459">
        <v>0</v>
      </c>
      <c r="E1033" s="459">
        <v>0</v>
      </c>
      <c r="F1033" s="459">
        <v>0</v>
      </c>
      <c r="G1033" s="459">
        <v>0</v>
      </c>
      <c r="H1033" s="459">
        <v>0</v>
      </c>
      <c r="I1033" s="459">
        <v>0</v>
      </c>
      <c r="J1033" s="459">
        <v>0</v>
      </c>
      <c r="K1033" s="459">
        <v>0</v>
      </c>
      <c r="L1033" s="459">
        <v>0</v>
      </c>
      <c r="M1033" s="459">
        <v>0</v>
      </c>
      <c r="N1033" s="459">
        <v>0</v>
      </c>
      <c r="O1033" s="459">
        <v>0</v>
      </c>
      <c r="P1033" s="459">
        <v>0</v>
      </c>
      <c r="Q1033" s="459">
        <v>0</v>
      </c>
      <c r="R1033" s="459">
        <v>0</v>
      </c>
      <c r="S1033" s="459">
        <v>0</v>
      </c>
      <c r="T1033" s="459">
        <v>0</v>
      </c>
      <c r="U1033" s="459">
        <v>0</v>
      </c>
      <c r="V1033" s="459">
        <v>0</v>
      </c>
      <c r="W1033" s="459">
        <v>0</v>
      </c>
      <c r="X1033" s="459">
        <v>0</v>
      </c>
      <c r="Y1033" s="459">
        <v>0</v>
      </c>
      <c r="Z1033" s="459">
        <v>0</v>
      </c>
      <c r="AA1033" s="459">
        <v>0</v>
      </c>
      <c r="AB1033" s="459">
        <v>0</v>
      </c>
      <c r="AC1033" s="459">
        <v>0</v>
      </c>
      <c r="AD1033" s="459">
        <v>0</v>
      </c>
      <c r="AE1033" s="459">
        <v>0</v>
      </c>
      <c r="AF1033" s="516">
        <f>AE1033</f>
        <v>0</v>
      </c>
      <c r="AG1033" s="516">
        <f t="shared" ref="AG1033:AH1033" si="4700">AF1033</f>
        <v>0</v>
      </c>
      <c r="AH1033" s="516">
        <f t="shared" si="4700"/>
        <v>0</v>
      </c>
      <c r="AI1033" s="459">
        <v>0</v>
      </c>
      <c r="AJ1033" s="516">
        <f>AI1033</f>
        <v>0</v>
      </c>
      <c r="AK1033" s="516">
        <f t="shared" ref="AK1033:AL1033" si="4701">AJ1033</f>
        <v>0</v>
      </c>
      <c r="AL1033" s="516">
        <f t="shared" si="4701"/>
        <v>0</v>
      </c>
      <c r="AM1033" s="459">
        <v>0</v>
      </c>
      <c r="AN1033" s="516">
        <f>AM1033</f>
        <v>0</v>
      </c>
      <c r="AO1033" s="516">
        <f t="shared" ref="AO1033:AP1033" si="4702">AN1033</f>
        <v>0</v>
      </c>
      <c r="AP1033" s="516">
        <f t="shared" si="4702"/>
        <v>0</v>
      </c>
      <c r="AQ1033" s="516">
        <f>(AQ1035*AQ998)/1000</f>
        <v>11042.324999999999</v>
      </c>
      <c r="AR1033" s="516">
        <f>(AR1035*AR998)/1000</f>
        <v>11042.324999999999</v>
      </c>
      <c r="AS1033" s="516">
        <f t="shared" ref="AS1033:DD1033" si="4703">(AS1035*AS998)/1000</f>
        <v>11042.324999999999</v>
      </c>
      <c r="AT1033" s="516">
        <f t="shared" si="4703"/>
        <v>11042.324999999999</v>
      </c>
      <c r="AU1033" s="516">
        <f t="shared" si="4703"/>
        <v>14962.5</v>
      </c>
      <c r="AV1033" s="516">
        <f t="shared" si="4703"/>
        <v>14962.5</v>
      </c>
      <c r="AW1033" s="516">
        <f t="shared" si="4703"/>
        <v>14962.5</v>
      </c>
      <c r="AX1033" s="516">
        <f t="shared" si="4703"/>
        <v>14962.5</v>
      </c>
      <c r="AY1033" s="516">
        <f t="shared" si="4703"/>
        <v>16728.075000000001</v>
      </c>
      <c r="AZ1033" s="516">
        <f t="shared" si="4703"/>
        <v>16728.075000000001</v>
      </c>
      <c r="BA1033" s="516">
        <f t="shared" si="4703"/>
        <v>16728.075000000001</v>
      </c>
      <c r="BB1033" s="516">
        <f t="shared" si="4703"/>
        <v>16728.075000000001</v>
      </c>
      <c r="BC1033" s="516">
        <f t="shared" si="4703"/>
        <v>16428.825000000001</v>
      </c>
      <c r="BD1033" s="516">
        <f t="shared" si="4703"/>
        <v>16428.825000000001</v>
      </c>
      <c r="BE1033" s="516">
        <f t="shared" si="4703"/>
        <v>16428.825000000001</v>
      </c>
      <c r="BF1033" s="516">
        <f t="shared" si="4703"/>
        <v>16428.825000000001</v>
      </c>
      <c r="BG1033" s="516">
        <f t="shared" si="4703"/>
        <v>14603.4</v>
      </c>
      <c r="BH1033" s="516">
        <f t="shared" si="4703"/>
        <v>14603.4</v>
      </c>
      <c r="BI1033" s="516">
        <f t="shared" si="4703"/>
        <v>14603.4</v>
      </c>
      <c r="BJ1033" s="516">
        <f t="shared" si="4703"/>
        <v>14603.4</v>
      </c>
      <c r="BK1033" s="516">
        <f t="shared" si="4703"/>
        <v>10413.899999999998</v>
      </c>
      <c r="BL1033" s="516">
        <f t="shared" si="4703"/>
        <v>10413.899999999998</v>
      </c>
      <c r="BM1033" s="516">
        <f t="shared" si="4703"/>
        <v>10413.899999999998</v>
      </c>
      <c r="BN1033" s="516">
        <f t="shared" si="4703"/>
        <v>10413.899999999998</v>
      </c>
      <c r="BO1033" s="516">
        <f t="shared" si="4703"/>
        <v>11251.8</v>
      </c>
      <c r="BP1033" s="516">
        <f t="shared" si="4703"/>
        <v>11251.8</v>
      </c>
      <c r="BQ1033" s="516">
        <f t="shared" si="4703"/>
        <v>11251.8</v>
      </c>
      <c r="BR1033" s="516">
        <f t="shared" si="4703"/>
        <v>11251.8</v>
      </c>
      <c r="BS1033" s="516">
        <f t="shared" si="4703"/>
        <v>11551.05</v>
      </c>
      <c r="BT1033" s="516">
        <f t="shared" si="4703"/>
        <v>11551.05</v>
      </c>
      <c r="BU1033" s="516">
        <f t="shared" si="4703"/>
        <v>11551.05</v>
      </c>
      <c r="BV1033" s="516">
        <f t="shared" si="4703"/>
        <v>11551.05</v>
      </c>
      <c r="BW1033" s="516">
        <f t="shared" si="4703"/>
        <v>12897.674999999999</v>
      </c>
      <c r="BX1033" s="516">
        <f t="shared" si="4703"/>
        <v>12897.674999999999</v>
      </c>
      <c r="BY1033" s="516">
        <f t="shared" si="4703"/>
        <v>12897.674999999999</v>
      </c>
      <c r="BZ1033" s="516">
        <f t="shared" si="4703"/>
        <v>12897.674999999999</v>
      </c>
      <c r="CA1033" s="516">
        <f t="shared" si="4703"/>
        <v>11670.75</v>
      </c>
      <c r="CB1033" s="516">
        <f t="shared" si="4703"/>
        <v>11670.75</v>
      </c>
      <c r="CC1033" s="516">
        <f t="shared" si="4703"/>
        <v>11670.75</v>
      </c>
      <c r="CD1033" s="516">
        <f t="shared" si="4703"/>
        <v>11670.75</v>
      </c>
      <c r="CE1033" s="516">
        <f t="shared" si="4703"/>
        <v>9396.4500000000007</v>
      </c>
      <c r="CF1033" s="516">
        <f t="shared" si="4703"/>
        <v>9396.4500000000007</v>
      </c>
      <c r="CG1033" s="516">
        <f t="shared" si="4703"/>
        <v>9396.4500000000007</v>
      </c>
      <c r="CH1033" s="516">
        <f t="shared" si="4703"/>
        <v>9396.4500000000007</v>
      </c>
      <c r="CI1033" s="516">
        <f t="shared" si="4703"/>
        <v>7331.625</v>
      </c>
      <c r="CJ1033" s="516">
        <f t="shared" si="4703"/>
        <v>7331.625</v>
      </c>
      <c r="CK1033" s="516">
        <f t="shared" si="4703"/>
        <v>7331.625</v>
      </c>
      <c r="CL1033" s="516">
        <f t="shared" si="4703"/>
        <v>7331.625</v>
      </c>
      <c r="CM1033" s="516">
        <f t="shared" si="4703"/>
        <v>9725.625</v>
      </c>
      <c r="CN1033" s="516">
        <f t="shared" si="4703"/>
        <v>9725.625</v>
      </c>
      <c r="CO1033" s="516">
        <f t="shared" si="4703"/>
        <v>9725.625</v>
      </c>
      <c r="CP1033" s="516">
        <f t="shared" si="4703"/>
        <v>9725.625</v>
      </c>
      <c r="CQ1033" s="516">
        <f t="shared" si="4703"/>
        <v>13705.65</v>
      </c>
      <c r="CR1033" s="516">
        <f t="shared" si="4703"/>
        <v>13705.65</v>
      </c>
      <c r="CS1033" s="516">
        <f t="shared" si="4703"/>
        <v>13705.65</v>
      </c>
      <c r="CT1033" s="516">
        <f t="shared" si="4703"/>
        <v>13705.65</v>
      </c>
      <c r="CU1033" s="516">
        <f t="shared" si="4703"/>
        <v>11580.975</v>
      </c>
      <c r="CV1033" s="516">
        <f t="shared" si="4703"/>
        <v>11580.975</v>
      </c>
      <c r="CW1033" s="516">
        <f t="shared" si="4703"/>
        <v>11580.975</v>
      </c>
      <c r="CX1033" s="516">
        <f t="shared" si="4703"/>
        <v>11580.975</v>
      </c>
      <c r="CY1033" s="516">
        <f t="shared" si="4703"/>
        <v>5356.5749999999989</v>
      </c>
      <c r="CZ1033" s="516">
        <f t="shared" si="4703"/>
        <v>5356.5749999999989</v>
      </c>
      <c r="DA1033" s="516">
        <f t="shared" si="4703"/>
        <v>5356.5749999999989</v>
      </c>
      <c r="DB1033" s="516">
        <f t="shared" si="4703"/>
        <v>5356.5749999999989</v>
      </c>
      <c r="DC1033" s="516">
        <f t="shared" si="4703"/>
        <v>4817.9250000000002</v>
      </c>
      <c r="DD1033" s="516">
        <f t="shared" si="4703"/>
        <v>4817.9250000000002</v>
      </c>
      <c r="DE1033" s="516">
        <f t="shared" ref="DE1033:DJ1033" si="4704">(DE1035*DE998)/1000</f>
        <v>4817.9250000000002</v>
      </c>
      <c r="DF1033" s="516">
        <f t="shared" si="4704"/>
        <v>4817.9250000000002</v>
      </c>
      <c r="DG1033" s="516">
        <f t="shared" si="4704"/>
        <v>4339.125</v>
      </c>
      <c r="DH1033" s="516">
        <f t="shared" si="4704"/>
        <v>4339.125</v>
      </c>
      <c r="DI1033" s="516">
        <f t="shared" si="4704"/>
        <v>4339.125</v>
      </c>
      <c r="DJ1033" s="516">
        <f t="shared" si="4704"/>
        <v>4339.125</v>
      </c>
    </row>
    <row r="1034" spans="1:114" x14ac:dyDescent="0.35">
      <c r="A1034" s="5" t="s">
        <v>354</v>
      </c>
      <c r="B1034" s="254" t="s">
        <v>393</v>
      </c>
      <c r="C1034" s="459">
        <v>1200</v>
      </c>
      <c r="D1034" s="459">
        <v>3500</v>
      </c>
      <c r="E1034" s="459">
        <v>3500</v>
      </c>
      <c r="F1034" s="459">
        <v>2700</v>
      </c>
      <c r="G1034" s="459">
        <v>1900</v>
      </c>
      <c r="H1034" s="459">
        <v>1900</v>
      </c>
      <c r="I1034" s="459">
        <v>800</v>
      </c>
      <c r="J1034" s="459">
        <v>600</v>
      </c>
      <c r="K1034" s="459">
        <v>300</v>
      </c>
      <c r="L1034" s="459">
        <v>500</v>
      </c>
      <c r="M1034" s="459">
        <v>400</v>
      </c>
      <c r="N1034" s="459">
        <v>800</v>
      </c>
      <c r="O1034" s="459">
        <v>500</v>
      </c>
      <c r="P1034" s="459">
        <v>300</v>
      </c>
      <c r="Q1034" s="459">
        <v>500</v>
      </c>
      <c r="R1034" s="459">
        <v>4000</v>
      </c>
      <c r="S1034" s="459">
        <v>5100</v>
      </c>
      <c r="T1034" s="459">
        <v>4000</v>
      </c>
      <c r="U1034" s="459">
        <v>4000</v>
      </c>
      <c r="V1034" s="459">
        <v>4700</v>
      </c>
      <c r="W1034" s="459">
        <v>6400</v>
      </c>
      <c r="X1034" s="459">
        <v>10000</v>
      </c>
      <c r="Y1034" s="459">
        <v>8100</v>
      </c>
      <c r="Z1034" s="459">
        <v>6800</v>
      </c>
      <c r="AA1034" s="459">
        <v>8300</v>
      </c>
      <c r="AB1034" s="459">
        <v>12400</v>
      </c>
      <c r="AC1034" s="459">
        <v>14400</v>
      </c>
      <c r="AD1034" s="459">
        <v>20000</v>
      </c>
      <c r="AE1034" s="459">
        <v>93825</v>
      </c>
      <c r="AF1034" s="516">
        <f>AE1034</f>
        <v>93825</v>
      </c>
      <c r="AG1034" s="516">
        <f t="shared" ref="AG1034:AH1034" si="4705">AF1034</f>
        <v>93825</v>
      </c>
      <c r="AH1034" s="516">
        <f t="shared" si="4705"/>
        <v>93825</v>
      </c>
      <c r="AI1034" s="459">
        <v>72975</v>
      </c>
      <c r="AJ1034" s="516">
        <f>AI1034</f>
        <v>72975</v>
      </c>
      <c r="AK1034" s="516">
        <f t="shared" ref="AK1034:AL1034" si="4706">AJ1034</f>
        <v>72975</v>
      </c>
      <c r="AL1034" s="516">
        <f t="shared" si="4706"/>
        <v>72975</v>
      </c>
      <c r="AM1034" s="459">
        <v>20850</v>
      </c>
      <c r="AN1034" s="516">
        <f>AM1034</f>
        <v>20850</v>
      </c>
      <c r="AO1034" s="516">
        <f t="shared" ref="AO1034:AP1034" si="4707">AN1034</f>
        <v>20850</v>
      </c>
      <c r="AP1034" s="516">
        <f t="shared" si="4707"/>
        <v>20850</v>
      </c>
      <c r="AQ1034" s="459">
        <v>0</v>
      </c>
      <c r="AR1034" s="516">
        <f>AQ1034</f>
        <v>0</v>
      </c>
      <c r="AS1034" s="516">
        <f t="shared" ref="AS1034:DD1034" si="4708">AR1034</f>
        <v>0</v>
      </c>
      <c r="AT1034" s="516">
        <f t="shared" si="4708"/>
        <v>0</v>
      </c>
      <c r="AU1034" s="516">
        <f t="shared" si="4708"/>
        <v>0</v>
      </c>
      <c r="AV1034" s="516">
        <f t="shared" si="4708"/>
        <v>0</v>
      </c>
      <c r="AW1034" s="516">
        <f t="shared" si="4708"/>
        <v>0</v>
      </c>
      <c r="AX1034" s="516">
        <f t="shared" si="4708"/>
        <v>0</v>
      </c>
      <c r="AY1034" s="516">
        <f t="shared" si="4708"/>
        <v>0</v>
      </c>
      <c r="AZ1034" s="516">
        <f t="shared" si="4708"/>
        <v>0</v>
      </c>
      <c r="BA1034" s="516">
        <f t="shared" si="4708"/>
        <v>0</v>
      </c>
      <c r="BB1034" s="516">
        <f t="shared" si="4708"/>
        <v>0</v>
      </c>
      <c r="BC1034" s="516">
        <f t="shared" si="4708"/>
        <v>0</v>
      </c>
      <c r="BD1034" s="516">
        <f t="shared" si="4708"/>
        <v>0</v>
      </c>
      <c r="BE1034" s="516">
        <f t="shared" si="4708"/>
        <v>0</v>
      </c>
      <c r="BF1034" s="516">
        <f t="shared" si="4708"/>
        <v>0</v>
      </c>
      <c r="BG1034" s="516">
        <f t="shared" si="4708"/>
        <v>0</v>
      </c>
      <c r="BH1034" s="516">
        <f t="shared" si="4708"/>
        <v>0</v>
      </c>
      <c r="BI1034" s="516">
        <f t="shared" si="4708"/>
        <v>0</v>
      </c>
      <c r="BJ1034" s="516">
        <f t="shared" si="4708"/>
        <v>0</v>
      </c>
      <c r="BK1034" s="516">
        <f t="shared" si="4708"/>
        <v>0</v>
      </c>
      <c r="BL1034" s="516">
        <f t="shared" si="4708"/>
        <v>0</v>
      </c>
      <c r="BM1034" s="516">
        <f t="shared" si="4708"/>
        <v>0</v>
      </c>
      <c r="BN1034" s="516">
        <f t="shared" si="4708"/>
        <v>0</v>
      </c>
      <c r="BO1034" s="516">
        <f t="shared" si="4708"/>
        <v>0</v>
      </c>
      <c r="BP1034" s="516">
        <f t="shared" si="4708"/>
        <v>0</v>
      </c>
      <c r="BQ1034" s="516">
        <f t="shared" si="4708"/>
        <v>0</v>
      </c>
      <c r="BR1034" s="516">
        <f t="shared" si="4708"/>
        <v>0</v>
      </c>
      <c r="BS1034" s="516">
        <f t="shared" si="4708"/>
        <v>0</v>
      </c>
      <c r="BT1034" s="516">
        <f t="shared" si="4708"/>
        <v>0</v>
      </c>
      <c r="BU1034" s="516">
        <f t="shared" si="4708"/>
        <v>0</v>
      </c>
      <c r="BV1034" s="516">
        <f t="shared" si="4708"/>
        <v>0</v>
      </c>
      <c r="BW1034" s="516">
        <f t="shared" si="4708"/>
        <v>0</v>
      </c>
      <c r="BX1034" s="516">
        <f t="shared" si="4708"/>
        <v>0</v>
      </c>
      <c r="BY1034" s="516">
        <f t="shared" si="4708"/>
        <v>0</v>
      </c>
      <c r="BZ1034" s="516">
        <f t="shared" si="4708"/>
        <v>0</v>
      </c>
      <c r="CA1034" s="516">
        <f t="shared" si="4708"/>
        <v>0</v>
      </c>
      <c r="CB1034" s="516">
        <f t="shared" si="4708"/>
        <v>0</v>
      </c>
      <c r="CC1034" s="516">
        <f t="shared" si="4708"/>
        <v>0</v>
      </c>
      <c r="CD1034" s="516">
        <f t="shared" si="4708"/>
        <v>0</v>
      </c>
      <c r="CE1034" s="516">
        <f t="shared" si="4708"/>
        <v>0</v>
      </c>
      <c r="CF1034" s="516">
        <f t="shared" si="4708"/>
        <v>0</v>
      </c>
      <c r="CG1034" s="516">
        <f t="shared" si="4708"/>
        <v>0</v>
      </c>
      <c r="CH1034" s="516">
        <f t="shared" si="4708"/>
        <v>0</v>
      </c>
      <c r="CI1034" s="516">
        <f t="shared" si="4708"/>
        <v>0</v>
      </c>
      <c r="CJ1034" s="516">
        <f t="shared" si="4708"/>
        <v>0</v>
      </c>
      <c r="CK1034" s="516">
        <f t="shared" si="4708"/>
        <v>0</v>
      </c>
      <c r="CL1034" s="516">
        <f t="shared" si="4708"/>
        <v>0</v>
      </c>
      <c r="CM1034" s="516">
        <f t="shared" si="4708"/>
        <v>0</v>
      </c>
      <c r="CN1034" s="516">
        <f t="shared" si="4708"/>
        <v>0</v>
      </c>
      <c r="CO1034" s="516">
        <f t="shared" si="4708"/>
        <v>0</v>
      </c>
      <c r="CP1034" s="516">
        <f t="shared" si="4708"/>
        <v>0</v>
      </c>
      <c r="CQ1034" s="516">
        <f t="shared" si="4708"/>
        <v>0</v>
      </c>
      <c r="CR1034" s="516">
        <f t="shared" si="4708"/>
        <v>0</v>
      </c>
      <c r="CS1034" s="516">
        <f t="shared" si="4708"/>
        <v>0</v>
      </c>
      <c r="CT1034" s="516">
        <f t="shared" si="4708"/>
        <v>0</v>
      </c>
      <c r="CU1034" s="516">
        <f t="shared" si="4708"/>
        <v>0</v>
      </c>
      <c r="CV1034" s="516">
        <f t="shared" si="4708"/>
        <v>0</v>
      </c>
      <c r="CW1034" s="516">
        <f t="shared" si="4708"/>
        <v>0</v>
      </c>
      <c r="CX1034" s="516">
        <f t="shared" si="4708"/>
        <v>0</v>
      </c>
      <c r="CY1034" s="516">
        <f t="shared" si="4708"/>
        <v>0</v>
      </c>
      <c r="CZ1034" s="516">
        <f t="shared" si="4708"/>
        <v>0</v>
      </c>
      <c r="DA1034" s="516">
        <f t="shared" si="4708"/>
        <v>0</v>
      </c>
      <c r="DB1034" s="516">
        <f t="shared" si="4708"/>
        <v>0</v>
      </c>
      <c r="DC1034" s="516">
        <f t="shared" si="4708"/>
        <v>0</v>
      </c>
      <c r="DD1034" s="516">
        <f t="shared" si="4708"/>
        <v>0</v>
      </c>
      <c r="DE1034" s="516">
        <f t="shared" ref="DE1034:DJ1034" si="4709">DD1034</f>
        <v>0</v>
      </c>
      <c r="DF1034" s="516">
        <f t="shared" si="4709"/>
        <v>0</v>
      </c>
      <c r="DG1034" s="516">
        <f t="shared" si="4709"/>
        <v>0</v>
      </c>
      <c r="DH1034" s="516">
        <f t="shared" si="4709"/>
        <v>0</v>
      </c>
      <c r="DI1034" s="516">
        <f t="shared" si="4709"/>
        <v>0</v>
      </c>
      <c r="DJ1034" s="516">
        <f t="shared" si="4709"/>
        <v>0</v>
      </c>
    </row>
    <row r="1035" spans="1:114" x14ac:dyDescent="0.35">
      <c r="A1035" s="424" t="s">
        <v>82</v>
      </c>
      <c r="B1035" s="460" t="s">
        <v>419</v>
      </c>
      <c r="C1035" s="69"/>
      <c r="D1035" s="69"/>
      <c r="E1035" s="69"/>
      <c r="F1035" s="69"/>
      <c r="G1035" s="69"/>
      <c r="H1035" s="69"/>
      <c r="I1035" s="69"/>
      <c r="J1035" s="69"/>
      <c r="K1035" s="69"/>
      <c r="L1035" s="69"/>
      <c r="M1035" s="69"/>
      <c r="N1035" s="69"/>
      <c r="O1035" s="69"/>
      <c r="P1035" s="69"/>
      <c r="Q1035" s="69"/>
      <c r="R1035" s="69"/>
      <c r="S1035" s="69"/>
      <c r="T1035" s="69"/>
      <c r="U1035" s="69"/>
      <c r="V1035" s="69"/>
      <c r="W1035" s="69"/>
      <c r="X1035" s="69"/>
      <c r="Y1035" s="69"/>
      <c r="Z1035" s="69"/>
      <c r="AA1035" s="69"/>
      <c r="AB1035" s="69"/>
      <c r="AC1035" s="69"/>
      <c r="AD1035" s="69"/>
      <c r="AQ1035" s="634">
        <v>171</v>
      </c>
      <c r="AR1035" s="635">
        <f>AQ1035</f>
        <v>171</v>
      </c>
      <c r="AS1035" s="635">
        <f t="shared" ref="AS1035:DD1035" si="4710">AR1035</f>
        <v>171</v>
      </c>
      <c r="AT1035" s="635">
        <f t="shared" si="4710"/>
        <v>171</v>
      </c>
      <c r="AU1035" s="635">
        <f t="shared" si="4710"/>
        <v>171</v>
      </c>
      <c r="AV1035" s="635">
        <f t="shared" si="4710"/>
        <v>171</v>
      </c>
      <c r="AW1035" s="635">
        <f t="shared" si="4710"/>
        <v>171</v>
      </c>
      <c r="AX1035" s="635">
        <f t="shared" si="4710"/>
        <v>171</v>
      </c>
      <c r="AY1035" s="635">
        <f t="shared" si="4710"/>
        <v>171</v>
      </c>
      <c r="AZ1035" s="635">
        <f t="shared" si="4710"/>
        <v>171</v>
      </c>
      <c r="BA1035" s="635">
        <f t="shared" si="4710"/>
        <v>171</v>
      </c>
      <c r="BB1035" s="635">
        <f t="shared" si="4710"/>
        <v>171</v>
      </c>
      <c r="BC1035" s="635">
        <f t="shared" si="4710"/>
        <v>171</v>
      </c>
      <c r="BD1035" s="635">
        <f t="shared" si="4710"/>
        <v>171</v>
      </c>
      <c r="BE1035" s="635">
        <f t="shared" si="4710"/>
        <v>171</v>
      </c>
      <c r="BF1035" s="635">
        <f t="shared" si="4710"/>
        <v>171</v>
      </c>
      <c r="BG1035" s="635">
        <f t="shared" si="4710"/>
        <v>171</v>
      </c>
      <c r="BH1035" s="635">
        <f t="shared" si="4710"/>
        <v>171</v>
      </c>
      <c r="BI1035" s="635">
        <f t="shared" si="4710"/>
        <v>171</v>
      </c>
      <c r="BJ1035" s="635">
        <f t="shared" si="4710"/>
        <v>171</v>
      </c>
      <c r="BK1035" s="635">
        <f t="shared" si="4710"/>
        <v>171</v>
      </c>
      <c r="BL1035" s="635">
        <f t="shared" si="4710"/>
        <v>171</v>
      </c>
      <c r="BM1035" s="635">
        <f t="shared" si="4710"/>
        <v>171</v>
      </c>
      <c r="BN1035" s="635">
        <f t="shared" si="4710"/>
        <v>171</v>
      </c>
      <c r="BO1035" s="635">
        <f t="shared" si="4710"/>
        <v>171</v>
      </c>
      <c r="BP1035" s="635">
        <f t="shared" si="4710"/>
        <v>171</v>
      </c>
      <c r="BQ1035" s="635">
        <f t="shared" si="4710"/>
        <v>171</v>
      </c>
      <c r="BR1035" s="635">
        <f t="shared" si="4710"/>
        <v>171</v>
      </c>
      <c r="BS1035" s="635">
        <f t="shared" si="4710"/>
        <v>171</v>
      </c>
      <c r="BT1035" s="635">
        <f t="shared" si="4710"/>
        <v>171</v>
      </c>
      <c r="BU1035" s="635">
        <f t="shared" si="4710"/>
        <v>171</v>
      </c>
      <c r="BV1035" s="635">
        <f t="shared" si="4710"/>
        <v>171</v>
      </c>
      <c r="BW1035" s="635">
        <f t="shared" si="4710"/>
        <v>171</v>
      </c>
      <c r="BX1035" s="635">
        <f t="shared" si="4710"/>
        <v>171</v>
      </c>
      <c r="BY1035" s="635">
        <f t="shared" si="4710"/>
        <v>171</v>
      </c>
      <c r="BZ1035" s="635">
        <f t="shared" si="4710"/>
        <v>171</v>
      </c>
      <c r="CA1035" s="635">
        <f t="shared" si="4710"/>
        <v>171</v>
      </c>
      <c r="CB1035" s="635">
        <f t="shared" si="4710"/>
        <v>171</v>
      </c>
      <c r="CC1035" s="635">
        <f t="shared" si="4710"/>
        <v>171</v>
      </c>
      <c r="CD1035" s="635">
        <f t="shared" si="4710"/>
        <v>171</v>
      </c>
      <c r="CE1035" s="635">
        <f t="shared" si="4710"/>
        <v>171</v>
      </c>
      <c r="CF1035" s="635">
        <f t="shared" si="4710"/>
        <v>171</v>
      </c>
      <c r="CG1035" s="635">
        <f t="shared" si="4710"/>
        <v>171</v>
      </c>
      <c r="CH1035" s="635">
        <f t="shared" si="4710"/>
        <v>171</v>
      </c>
      <c r="CI1035" s="635">
        <f t="shared" si="4710"/>
        <v>171</v>
      </c>
      <c r="CJ1035" s="635">
        <f t="shared" si="4710"/>
        <v>171</v>
      </c>
      <c r="CK1035" s="635">
        <f t="shared" si="4710"/>
        <v>171</v>
      </c>
      <c r="CL1035" s="635">
        <f t="shared" si="4710"/>
        <v>171</v>
      </c>
      <c r="CM1035" s="635">
        <f t="shared" si="4710"/>
        <v>171</v>
      </c>
      <c r="CN1035" s="635">
        <f t="shared" si="4710"/>
        <v>171</v>
      </c>
      <c r="CO1035" s="635">
        <f t="shared" si="4710"/>
        <v>171</v>
      </c>
      <c r="CP1035" s="635">
        <f t="shared" si="4710"/>
        <v>171</v>
      </c>
      <c r="CQ1035" s="635">
        <f t="shared" si="4710"/>
        <v>171</v>
      </c>
      <c r="CR1035" s="635">
        <f t="shared" si="4710"/>
        <v>171</v>
      </c>
      <c r="CS1035" s="635">
        <f t="shared" si="4710"/>
        <v>171</v>
      </c>
      <c r="CT1035" s="635">
        <f t="shared" si="4710"/>
        <v>171</v>
      </c>
      <c r="CU1035" s="635">
        <f t="shared" si="4710"/>
        <v>171</v>
      </c>
      <c r="CV1035" s="635">
        <f t="shared" si="4710"/>
        <v>171</v>
      </c>
      <c r="CW1035" s="635">
        <f t="shared" si="4710"/>
        <v>171</v>
      </c>
      <c r="CX1035" s="635">
        <f t="shared" si="4710"/>
        <v>171</v>
      </c>
      <c r="CY1035" s="635">
        <f t="shared" si="4710"/>
        <v>171</v>
      </c>
      <c r="CZ1035" s="635">
        <f t="shared" si="4710"/>
        <v>171</v>
      </c>
      <c r="DA1035" s="635">
        <f t="shared" si="4710"/>
        <v>171</v>
      </c>
      <c r="DB1035" s="635">
        <f t="shared" si="4710"/>
        <v>171</v>
      </c>
      <c r="DC1035" s="635">
        <f t="shared" si="4710"/>
        <v>171</v>
      </c>
      <c r="DD1035" s="635">
        <f t="shared" si="4710"/>
        <v>171</v>
      </c>
      <c r="DE1035" s="635">
        <f t="shared" ref="DE1035:DJ1035" si="4711">DD1035</f>
        <v>171</v>
      </c>
      <c r="DF1035" s="635">
        <f t="shared" si="4711"/>
        <v>171</v>
      </c>
      <c r="DG1035" s="635">
        <f t="shared" si="4711"/>
        <v>171</v>
      </c>
      <c r="DH1035" s="635">
        <f t="shared" si="4711"/>
        <v>171</v>
      </c>
      <c r="DI1035" s="635">
        <f t="shared" si="4711"/>
        <v>171</v>
      </c>
      <c r="DJ1035" s="635">
        <f t="shared" si="4711"/>
        <v>171</v>
      </c>
    </row>
    <row r="1036" spans="1:114" x14ac:dyDescent="0.35">
      <c r="A1036" s="5"/>
      <c r="B1036" s="70"/>
      <c r="C1036" s="69"/>
      <c r="D1036" s="69"/>
      <c r="E1036" s="69"/>
      <c r="F1036" s="69"/>
      <c r="G1036" s="69"/>
      <c r="H1036" s="69"/>
      <c r="I1036" s="69"/>
      <c r="J1036" s="69"/>
      <c r="K1036" s="69"/>
      <c r="L1036" s="69"/>
      <c r="M1036" s="69"/>
      <c r="N1036" s="69"/>
      <c r="O1036" s="69"/>
      <c r="P1036" s="69"/>
      <c r="Q1036" s="69"/>
      <c r="R1036" s="69"/>
      <c r="S1036" s="69"/>
      <c r="T1036" s="69"/>
      <c r="U1036" s="69"/>
      <c r="V1036" s="69"/>
      <c r="W1036" s="69"/>
      <c r="X1036" s="69"/>
      <c r="Y1036" s="69"/>
      <c r="Z1036" s="69"/>
      <c r="AA1036" s="69"/>
      <c r="AB1036" s="69"/>
      <c r="AC1036" s="69"/>
      <c r="AD1036" s="69"/>
    </row>
    <row r="1037" spans="1:114" x14ac:dyDescent="0.35">
      <c r="A1037" s="5"/>
      <c r="B1037" s="70"/>
      <c r="C1037" s="69"/>
      <c r="D1037" s="69"/>
      <c r="E1037" s="69"/>
      <c r="F1037" s="69"/>
      <c r="G1037" s="69"/>
      <c r="H1037" s="69"/>
      <c r="I1037" s="69"/>
      <c r="J1037" s="69"/>
      <c r="K1037" s="69"/>
      <c r="L1037" s="69"/>
      <c r="M1037" s="69"/>
      <c r="N1037" s="69"/>
      <c r="O1037" s="69"/>
      <c r="P1037" s="69"/>
      <c r="Q1037" s="69"/>
      <c r="R1037" s="69"/>
      <c r="S1037" s="69"/>
      <c r="T1037" s="69"/>
      <c r="U1037" s="69"/>
      <c r="V1037" s="69"/>
      <c r="W1037" s="69"/>
      <c r="X1037" s="69"/>
      <c r="Y1037" s="69"/>
      <c r="Z1037" s="69"/>
      <c r="AA1037" s="69"/>
      <c r="AB1037" s="69"/>
      <c r="AC1037" s="69"/>
      <c r="AD1037" s="69"/>
    </row>
    <row r="1038" spans="1:114" x14ac:dyDescent="0.35">
      <c r="A1038" s="5"/>
      <c r="B1038" s="70"/>
      <c r="C1038" s="69"/>
      <c r="D1038" s="69"/>
      <c r="E1038" s="69"/>
      <c r="F1038" s="69"/>
      <c r="G1038" s="69"/>
      <c r="H1038" s="69"/>
      <c r="I1038" s="69"/>
      <c r="J1038" s="69"/>
      <c r="K1038" s="69"/>
      <c r="L1038" s="69"/>
      <c r="M1038" s="69"/>
      <c r="N1038" s="69"/>
      <c r="O1038" s="69"/>
      <c r="P1038" s="69"/>
      <c r="Q1038" s="69"/>
      <c r="R1038" s="69"/>
      <c r="S1038" s="69"/>
      <c r="T1038" s="69"/>
      <c r="U1038" s="69"/>
      <c r="V1038" s="69"/>
      <c r="W1038" s="69"/>
      <c r="X1038" s="69"/>
      <c r="Y1038" s="69"/>
      <c r="Z1038" s="69"/>
      <c r="AA1038" s="69"/>
      <c r="AB1038" s="69"/>
      <c r="AC1038" s="69"/>
      <c r="AD1038" s="69"/>
    </row>
    <row r="1039" spans="1:114" x14ac:dyDescent="0.35">
      <c r="A1039" s="5"/>
      <c r="B1039" s="314" t="s">
        <v>395</v>
      </c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  <c r="BN1039" s="22"/>
      <c r="BO1039" s="22"/>
      <c r="BP1039" s="22"/>
      <c r="BQ1039" s="22"/>
      <c r="BR1039" s="22"/>
      <c r="BS1039" s="22"/>
      <c r="BT1039" s="22"/>
      <c r="BU1039" s="22"/>
      <c r="BV1039" s="22"/>
      <c r="BW1039" s="22"/>
      <c r="BX1039" s="22"/>
      <c r="BY1039" s="22"/>
      <c r="BZ1039" s="22"/>
      <c r="CA1039" s="22"/>
      <c r="CB1039" s="22"/>
      <c r="CC1039" s="22"/>
      <c r="CD1039" s="22"/>
      <c r="CE1039" s="22"/>
      <c r="CF1039" s="22"/>
      <c r="CG1039" s="22"/>
      <c r="CH1039" s="22"/>
      <c r="CI1039" s="22"/>
      <c r="CJ1039" s="22"/>
      <c r="CK1039" s="22"/>
      <c r="CL1039" s="22"/>
      <c r="CM1039" s="22"/>
      <c r="CN1039" s="22"/>
      <c r="CO1039" s="22"/>
      <c r="CP1039" s="22"/>
      <c r="CQ1039" s="22"/>
      <c r="CR1039" s="22"/>
      <c r="CS1039" s="22"/>
      <c r="CT1039" s="22"/>
      <c r="CU1039" s="22"/>
      <c r="CV1039" s="22"/>
      <c r="CW1039" s="22"/>
      <c r="CX1039" s="22"/>
      <c r="CY1039" s="22"/>
      <c r="CZ1039" s="22"/>
      <c r="DA1039" s="22"/>
      <c r="DB1039" s="22"/>
      <c r="DC1039" s="22"/>
      <c r="DD1039" s="22"/>
      <c r="DE1039" s="22"/>
      <c r="DF1039" s="22"/>
      <c r="DG1039" s="22"/>
      <c r="DH1039" s="22"/>
      <c r="DI1039" s="22"/>
      <c r="DJ1039" s="22"/>
    </row>
    <row r="1040" spans="1:114" x14ac:dyDescent="0.35">
      <c r="A1040" s="5"/>
      <c r="B1040" s="70"/>
      <c r="C1040" s="69"/>
      <c r="D1040" s="69"/>
      <c r="E1040" s="69"/>
      <c r="F1040" s="69"/>
      <c r="G1040" s="69"/>
      <c r="H1040" s="69"/>
      <c r="I1040" s="69"/>
      <c r="J1040" s="69"/>
      <c r="K1040" s="69"/>
      <c r="L1040" s="69"/>
      <c r="M1040" s="69"/>
      <c r="N1040" s="69"/>
      <c r="O1040" s="69"/>
      <c r="P1040" s="69"/>
      <c r="Q1040" s="69"/>
      <c r="R1040" s="69"/>
      <c r="S1040" s="69"/>
      <c r="T1040" s="69"/>
      <c r="U1040" s="69"/>
      <c r="V1040" s="69"/>
      <c r="W1040" s="69"/>
      <c r="X1040" s="69"/>
      <c r="Y1040" s="69"/>
      <c r="Z1040" s="69"/>
      <c r="AA1040" s="69"/>
      <c r="AB1040" s="69"/>
      <c r="AC1040" s="69"/>
      <c r="AD1040" s="69"/>
    </row>
    <row r="1041" spans="1:114" x14ac:dyDescent="0.35">
      <c r="A1041" s="5" t="s">
        <v>400</v>
      </c>
      <c r="B1041" s="69" t="s">
        <v>412</v>
      </c>
      <c r="C1041" s="69"/>
      <c r="D1041" s="69"/>
      <c r="E1041" s="69"/>
      <c r="F1041" s="69"/>
      <c r="G1041" s="69"/>
      <c r="H1041" s="69"/>
      <c r="I1041" s="69"/>
      <c r="J1041" s="69"/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69"/>
      <c r="V1041" s="69"/>
      <c r="W1041" s="69"/>
      <c r="X1041" s="69"/>
      <c r="Y1041" s="69"/>
      <c r="Z1041" s="69"/>
      <c r="AA1041" s="69"/>
      <c r="AB1041" s="69"/>
      <c r="AC1041" s="69"/>
      <c r="AD1041" s="69"/>
      <c r="AQ1041" s="628">
        <f>(AQ1042*AQ998)/1000</f>
        <v>33482.137499999997</v>
      </c>
      <c r="AR1041" s="628">
        <f>(AR1042*AR998)/1000</f>
        <v>33649.54818749999</v>
      </c>
      <c r="AS1041" s="628">
        <f t="shared" ref="AS1041:DC1041" si="4712">(AS1042*AS998)/1000</f>
        <v>33817.795928437488</v>
      </c>
      <c r="AT1041" s="628">
        <f t="shared" si="4712"/>
        <v>33986.884908079672</v>
      </c>
      <c r="AU1041" s="628">
        <f t="shared" si="4712"/>
        <v>46282.953025230447</v>
      </c>
      <c r="AV1041" s="628">
        <f t="shared" si="4712"/>
        <v>46514.367790356591</v>
      </c>
      <c r="AW1041" s="628">
        <f t="shared" si="4712"/>
        <v>46746.93962930837</v>
      </c>
      <c r="AX1041" s="628">
        <f t="shared" si="4712"/>
        <v>46980.674327454908</v>
      </c>
      <c r="AY1041" s="628">
        <f t="shared" si="4712"/>
        <v>52787.015867585047</v>
      </c>
      <c r="AZ1041" s="628">
        <f t="shared" si="4712"/>
        <v>53050.950946922974</v>
      </c>
      <c r="BA1041" s="628">
        <f t="shared" si="4712"/>
        <v>53316.205701657578</v>
      </c>
      <c r="BB1041" s="628">
        <f t="shared" si="4712"/>
        <v>53582.786730165863</v>
      </c>
      <c r="BC1041" s="628">
        <f t="shared" si="4712"/>
        <v>52887.360759276133</v>
      </c>
      <c r="BD1041" s="628">
        <f t="shared" si="4712"/>
        <v>53151.797563072505</v>
      </c>
      <c r="BE1041" s="628">
        <f t="shared" si="4712"/>
        <v>53417.556550887857</v>
      </c>
      <c r="BF1041" s="628">
        <f t="shared" si="4712"/>
        <v>53684.644333642296</v>
      </c>
      <c r="BG1041" s="628">
        <f t="shared" si="4712"/>
        <v>47958.282271387114</v>
      </c>
      <c r="BH1041" s="628">
        <f t="shared" si="4712"/>
        <v>48198.073682744041</v>
      </c>
      <c r="BI1041" s="628">
        <f t="shared" si="4712"/>
        <v>48439.064051157759</v>
      </c>
      <c r="BJ1041" s="628">
        <f t="shared" si="4712"/>
        <v>48681.259371413544</v>
      </c>
      <c r="BK1041" s="628">
        <f t="shared" si="4712"/>
        <v>34888.900927373295</v>
      </c>
      <c r="BL1041" s="628">
        <f t="shared" si="4712"/>
        <v>35063.345432010159</v>
      </c>
      <c r="BM1041" s="628">
        <f t="shared" si="4712"/>
        <v>35238.662159170213</v>
      </c>
      <c r="BN1041" s="628">
        <f t="shared" si="4712"/>
        <v>35414.855469966053</v>
      </c>
      <c r="BO1041" s="628">
        <f t="shared" si="4712"/>
        <v>38455.648232732099</v>
      </c>
      <c r="BP1041" s="628">
        <f t="shared" si="4712"/>
        <v>38647.926473895757</v>
      </c>
      <c r="BQ1041" s="628">
        <f t="shared" si="4712"/>
        <v>38841.166106265235</v>
      </c>
      <c r="BR1041" s="628">
        <f t="shared" si="4712"/>
        <v>39035.371936796553</v>
      </c>
      <c r="BS1041" s="628">
        <f t="shared" si="4712"/>
        <v>40273.9144559614</v>
      </c>
      <c r="BT1041" s="628">
        <f t="shared" si="4712"/>
        <v>40475.2840282412</v>
      </c>
      <c r="BU1041" s="628">
        <f t="shared" si="4712"/>
        <v>40677.660448382398</v>
      </c>
      <c r="BV1041" s="628">
        <f t="shared" si="4712"/>
        <v>40881.048750624308</v>
      </c>
      <c r="BW1041" s="628">
        <f t="shared" si="4712"/>
        <v>45875.20899372195</v>
      </c>
      <c r="BX1041" s="628">
        <f t="shared" si="4712"/>
        <v>46104.585038690551</v>
      </c>
      <c r="BY1041" s="628">
        <f t="shared" si="4712"/>
        <v>46335.107963883995</v>
      </c>
      <c r="BZ1041" s="628">
        <f t="shared" si="4712"/>
        <v>46566.783503703409</v>
      </c>
      <c r="CA1041" s="628">
        <f t="shared" si="4712"/>
        <v>42347.681657254172</v>
      </c>
      <c r="CB1041" s="628">
        <f t="shared" si="4712"/>
        <v>42559.420065540442</v>
      </c>
      <c r="CC1041" s="628">
        <f t="shared" si="4712"/>
        <v>42772.21716586814</v>
      </c>
      <c r="CD1041" s="628">
        <f t="shared" si="4712"/>
        <v>42986.07825169748</v>
      </c>
      <c r="CE1041" s="628">
        <f t="shared" si="4712"/>
        <v>34782.350548431212</v>
      </c>
      <c r="CF1041" s="628">
        <f t="shared" si="4712"/>
        <v>34956.262301173359</v>
      </c>
      <c r="CG1041" s="628">
        <f t="shared" si="4712"/>
        <v>35131.043612679219</v>
      </c>
      <c r="CH1041" s="628">
        <f t="shared" si="4712"/>
        <v>35306.698830742622</v>
      </c>
      <c r="CI1041" s="628">
        <f t="shared" si="4712"/>
        <v>27685.961527387262</v>
      </c>
      <c r="CJ1041" s="628">
        <f t="shared" si="4712"/>
        <v>27824.391335024193</v>
      </c>
      <c r="CK1041" s="628">
        <f t="shared" si="4712"/>
        <v>27963.51329169931</v>
      </c>
      <c r="CL1041" s="628">
        <f t="shared" si="4712"/>
        <v>28103.330858157802</v>
      </c>
      <c r="CM1041" s="628">
        <f t="shared" si="4712"/>
        <v>37466.328332839963</v>
      </c>
      <c r="CN1041" s="628">
        <f t="shared" si="4712"/>
        <v>37653.65997450416</v>
      </c>
      <c r="CO1041" s="628">
        <f t="shared" si="4712"/>
        <v>37841.928274376674</v>
      </c>
      <c r="CP1041" s="628">
        <f t="shared" si="4712"/>
        <v>38031.137915748557</v>
      </c>
      <c r="CQ1041" s="628">
        <f t="shared" si="4712"/>
        <v>53862.62298843047</v>
      </c>
      <c r="CR1041" s="628">
        <f t="shared" si="4712"/>
        <v>54131.936103372609</v>
      </c>
      <c r="CS1041" s="628">
        <f t="shared" si="4712"/>
        <v>54402.595783889476</v>
      </c>
      <c r="CT1041" s="628">
        <f t="shared" si="4712"/>
        <v>54674.608762808908</v>
      </c>
      <c r="CU1041" s="628">
        <f t="shared" si="4712"/>
        <v>46429.844889002365</v>
      </c>
      <c r="CV1041" s="628">
        <f t="shared" si="4712"/>
        <v>46661.994113447377</v>
      </c>
      <c r="CW1041" s="628">
        <f t="shared" si="4712"/>
        <v>46895.304084014606</v>
      </c>
      <c r="CX1041" s="628">
        <f t="shared" si="4712"/>
        <v>47129.78060443468</v>
      </c>
      <c r="CY1041" s="628">
        <f t="shared" si="4712"/>
        <v>21908.041038332754</v>
      </c>
      <c r="CZ1041" s="628">
        <f t="shared" si="4712"/>
        <v>22017.581243524415</v>
      </c>
      <c r="DA1041" s="628">
        <f t="shared" si="4712"/>
        <v>22127.669149742029</v>
      </c>
      <c r="DB1041" s="628">
        <f t="shared" si="4712"/>
        <v>22238.307495490739</v>
      </c>
      <c r="DC1041" s="628">
        <f t="shared" si="4712"/>
        <v>20102.063376021673</v>
      </c>
      <c r="DD1041" s="628">
        <f t="shared" ref="DD1041:DJ1041" si="4713">(DD1042*DD998)/1000</f>
        <v>20202.57369290178</v>
      </c>
      <c r="DE1041" s="628">
        <f t="shared" si="4713"/>
        <v>20303.586561366283</v>
      </c>
      <c r="DF1041" s="628">
        <f t="shared" si="4713"/>
        <v>20405.104494173112</v>
      </c>
      <c r="DG1041" s="628">
        <f t="shared" si="4713"/>
        <v>18469.154362816007</v>
      </c>
      <c r="DH1041" s="628">
        <f t="shared" si="4713"/>
        <v>18561.500134630085</v>
      </c>
      <c r="DI1041" s="628">
        <f t="shared" si="4713"/>
        <v>18654.307635303234</v>
      </c>
      <c r="DJ1041" s="628">
        <f t="shared" si="4713"/>
        <v>18747.579173479746</v>
      </c>
    </row>
    <row r="1042" spans="1:114" x14ac:dyDescent="0.35">
      <c r="A1042" s="5" t="s">
        <v>82</v>
      </c>
      <c r="B1042" s="69" t="s">
        <v>413</v>
      </c>
      <c r="C1042" s="69"/>
      <c r="D1042" s="69"/>
      <c r="E1042" s="69"/>
      <c r="F1042" s="69"/>
      <c r="G1042" s="69"/>
      <c r="H1042" s="69"/>
      <c r="I1042" s="69"/>
      <c r="J1042" s="69"/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69"/>
      <c r="V1042" s="69"/>
      <c r="W1042" s="69"/>
      <c r="X1042" s="69"/>
      <c r="Y1042" s="69"/>
      <c r="Z1042" s="69"/>
      <c r="AA1042" s="69"/>
      <c r="AB1042" s="69"/>
      <c r="AC1042" s="69"/>
      <c r="AD1042" s="69"/>
      <c r="AQ1042" s="630">
        <f>AQ1059*0.85</f>
        <v>518.5</v>
      </c>
      <c r="AR1042" s="426">
        <f>AQ1042*(1+AR1045)</f>
        <v>521.09249999999997</v>
      </c>
      <c r="AS1042" s="426">
        <f>AR1042*(1+AS1045)</f>
        <v>523.6979624999999</v>
      </c>
      <c r="AT1042" s="426">
        <f>AS1042*(1+AT1045)</f>
        <v>526.31645231249979</v>
      </c>
      <c r="AU1042" s="426">
        <f t="shared" ref="AU1042:DF1042" si="4714">AT1042*(1+AU1045)</f>
        <v>528.94803457406226</v>
      </c>
      <c r="AV1042" s="426">
        <f t="shared" si="4714"/>
        <v>531.59277474693249</v>
      </c>
      <c r="AW1042" s="426">
        <f t="shared" si="4714"/>
        <v>534.25073862066711</v>
      </c>
      <c r="AX1042" s="426">
        <f t="shared" si="4714"/>
        <v>536.92199231377037</v>
      </c>
      <c r="AY1042" s="426">
        <f t="shared" si="4714"/>
        <v>539.60660227533913</v>
      </c>
      <c r="AZ1042" s="426">
        <f t="shared" si="4714"/>
        <v>542.30463528671578</v>
      </c>
      <c r="BA1042" s="426">
        <f t="shared" si="4714"/>
        <v>545.01615846314928</v>
      </c>
      <c r="BB1042" s="426">
        <f t="shared" si="4714"/>
        <v>547.74123925546496</v>
      </c>
      <c r="BC1042" s="426">
        <f t="shared" si="4714"/>
        <v>550.4799454517422</v>
      </c>
      <c r="BD1042" s="426">
        <f t="shared" si="4714"/>
        <v>553.23234517900084</v>
      </c>
      <c r="BE1042" s="426">
        <f t="shared" si="4714"/>
        <v>555.99850690489575</v>
      </c>
      <c r="BF1042" s="426">
        <f t="shared" si="4714"/>
        <v>558.77849943942022</v>
      </c>
      <c r="BG1042" s="426">
        <f t="shared" si="4714"/>
        <v>561.57239193661724</v>
      </c>
      <c r="BH1042" s="426">
        <f t="shared" si="4714"/>
        <v>564.38025389630025</v>
      </c>
      <c r="BI1042" s="426">
        <f t="shared" si="4714"/>
        <v>567.20215516578173</v>
      </c>
      <c r="BJ1042" s="426">
        <f t="shared" si="4714"/>
        <v>570.0381659416106</v>
      </c>
      <c r="BK1042" s="426">
        <f t="shared" si="4714"/>
        <v>572.88835677131863</v>
      </c>
      <c r="BL1042" s="426">
        <f t="shared" si="4714"/>
        <v>575.7527985551751</v>
      </c>
      <c r="BM1042" s="426">
        <f t="shared" si="4714"/>
        <v>578.63156254795092</v>
      </c>
      <c r="BN1042" s="426">
        <f t="shared" si="4714"/>
        <v>581.52472036069059</v>
      </c>
      <c r="BO1042" s="426">
        <f t="shared" si="4714"/>
        <v>584.43234396249397</v>
      </c>
      <c r="BP1042" s="426">
        <f t="shared" si="4714"/>
        <v>587.35450568230635</v>
      </c>
      <c r="BQ1042" s="426">
        <f t="shared" si="4714"/>
        <v>590.29127821071779</v>
      </c>
      <c r="BR1042" s="426">
        <f t="shared" si="4714"/>
        <v>593.2427346017713</v>
      </c>
      <c r="BS1042" s="426">
        <f t="shared" si="4714"/>
        <v>596.20894827478014</v>
      </c>
      <c r="BT1042" s="426">
        <f t="shared" si="4714"/>
        <v>599.18999301615395</v>
      </c>
      <c r="BU1042" s="426">
        <f t="shared" si="4714"/>
        <v>602.18594298123469</v>
      </c>
      <c r="BV1042" s="426">
        <f t="shared" si="4714"/>
        <v>605.19687269614076</v>
      </c>
      <c r="BW1042" s="426">
        <f t="shared" si="4714"/>
        <v>608.22285705962145</v>
      </c>
      <c r="BX1042" s="426">
        <f t="shared" si="4714"/>
        <v>611.26397134491947</v>
      </c>
      <c r="BY1042" s="426">
        <f t="shared" si="4714"/>
        <v>614.32029120164395</v>
      </c>
      <c r="BZ1042" s="426">
        <f t="shared" si="4714"/>
        <v>617.39189265765208</v>
      </c>
      <c r="CA1042" s="426">
        <f t="shared" si="4714"/>
        <v>620.47885212094025</v>
      </c>
      <c r="CB1042" s="426">
        <f t="shared" si="4714"/>
        <v>623.58124638154493</v>
      </c>
      <c r="CC1042" s="426">
        <f t="shared" si="4714"/>
        <v>626.69915261345261</v>
      </c>
      <c r="CD1042" s="426">
        <f t="shared" si="4714"/>
        <v>629.83264837651984</v>
      </c>
      <c r="CE1042" s="426">
        <f t="shared" si="4714"/>
        <v>632.98181161840239</v>
      </c>
      <c r="CF1042" s="426">
        <f t="shared" si="4714"/>
        <v>636.14672067649428</v>
      </c>
      <c r="CG1042" s="426">
        <f t="shared" si="4714"/>
        <v>639.32745427987663</v>
      </c>
      <c r="CH1042" s="426">
        <f t="shared" si="4714"/>
        <v>642.524091551276</v>
      </c>
      <c r="CI1042" s="426">
        <f t="shared" si="4714"/>
        <v>645.73671200903232</v>
      </c>
      <c r="CJ1042" s="426">
        <f t="shared" si="4714"/>
        <v>648.96539556907737</v>
      </c>
      <c r="CK1042" s="426">
        <f t="shared" si="4714"/>
        <v>652.21022254692264</v>
      </c>
      <c r="CL1042" s="426">
        <f t="shared" si="4714"/>
        <v>655.47127365965719</v>
      </c>
      <c r="CM1042" s="426">
        <f t="shared" si="4714"/>
        <v>658.74863002795541</v>
      </c>
      <c r="CN1042" s="426">
        <f t="shared" si="4714"/>
        <v>662.04237317809509</v>
      </c>
      <c r="CO1042" s="426">
        <f t="shared" si="4714"/>
        <v>665.35258504398553</v>
      </c>
      <c r="CP1042" s="426">
        <f t="shared" si="4714"/>
        <v>668.67934796920542</v>
      </c>
      <c r="CQ1042" s="426">
        <f t="shared" si="4714"/>
        <v>672.02274470905138</v>
      </c>
      <c r="CR1042" s="426">
        <f t="shared" si="4714"/>
        <v>675.38285843259655</v>
      </c>
      <c r="CS1042" s="426">
        <f t="shared" si="4714"/>
        <v>678.7597727247595</v>
      </c>
      <c r="CT1042" s="426">
        <f t="shared" si="4714"/>
        <v>682.15357158838322</v>
      </c>
      <c r="CU1042" s="426">
        <f t="shared" si="4714"/>
        <v>685.56433944632511</v>
      </c>
      <c r="CV1042" s="426">
        <f t="shared" si="4714"/>
        <v>688.9921611435567</v>
      </c>
      <c r="CW1042" s="426">
        <f t="shared" si="4714"/>
        <v>692.43712194927446</v>
      </c>
      <c r="CX1042" s="426">
        <f t="shared" si="4714"/>
        <v>695.89930755902071</v>
      </c>
      <c r="CY1042" s="426">
        <f t="shared" si="4714"/>
        <v>699.37880409681577</v>
      </c>
      <c r="CZ1042" s="426">
        <f t="shared" si="4714"/>
        <v>702.87569811729975</v>
      </c>
      <c r="DA1042" s="426">
        <f t="shared" si="4714"/>
        <v>706.39007660788616</v>
      </c>
      <c r="DB1042" s="426">
        <f t="shared" si="4714"/>
        <v>709.92202699092547</v>
      </c>
      <c r="DC1042" s="426">
        <f t="shared" si="4714"/>
        <v>713.47163712588008</v>
      </c>
      <c r="DD1042" s="426">
        <f t="shared" si="4714"/>
        <v>717.03899531150944</v>
      </c>
      <c r="DE1042" s="426">
        <f t="shared" si="4714"/>
        <v>720.62419028806687</v>
      </c>
      <c r="DF1042" s="426">
        <f t="shared" si="4714"/>
        <v>724.22731123950712</v>
      </c>
      <c r="DG1042" s="426">
        <f t="shared" ref="DG1042:DJ1042" si="4715">DF1042*(1+DG1045)</f>
        <v>727.8484477957046</v>
      </c>
      <c r="DH1042" s="426">
        <f t="shared" si="4715"/>
        <v>731.48769003468306</v>
      </c>
      <c r="DI1042" s="426">
        <f t="shared" si="4715"/>
        <v>735.1451284848564</v>
      </c>
      <c r="DJ1042" s="426">
        <f t="shared" si="4715"/>
        <v>738.82085412728065</v>
      </c>
    </row>
    <row r="1043" spans="1:114" x14ac:dyDescent="0.35">
      <c r="A1043" s="5" t="s">
        <v>82</v>
      </c>
      <c r="B1043" s="461" t="s">
        <v>414</v>
      </c>
      <c r="C1043" s="69"/>
      <c r="D1043" s="69"/>
      <c r="E1043" s="69"/>
      <c r="F1043" s="69"/>
      <c r="G1043" s="69"/>
      <c r="H1043" s="69"/>
      <c r="I1043" s="69"/>
      <c r="J1043" s="69"/>
      <c r="K1043" s="69"/>
      <c r="L1043" s="69"/>
      <c r="M1043" s="69"/>
      <c r="N1043" s="69"/>
      <c r="O1043" s="69"/>
      <c r="P1043" s="69"/>
      <c r="Q1043" s="69"/>
      <c r="R1043" s="69"/>
      <c r="S1043" s="69"/>
      <c r="T1043" s="69"/>
      <c r="U1043" s="69"/>
      <c r="V1043" s="69"/>
      <c r="W1043" s="69"/>
      <c r="X1043" s="69"/>
      <c r="Y1043" s="69"/>
      <c r="Z1043" s="69"/>
      <c r="AA1043" s="69"/>
      <c r="AB1043" s="69"/>
      <c r="AC1043" s="69"/>
      <c r="AD1043" s="69"/>
      <c r="AQ1043" s="308">
        <f>AQ1042</f>
        <v>518.5</v>
      </c>
      <c r="AR1043" s="308">
        <f t="shared" ref="AR1043:DC1043" si="4716">AR1042</f>
        <v>521.09249999999997</v>
      </c>
      <c r="AS1043" s="308">
        <f t="shared" si="4716"/>
        <v>523.6979624999999</v>
      </c>
      <c r="AT1043" s="308">
        <f t="shared" si="4716"/>
        <v>526.31645231249979</v>
      </c>
      <c r="AU1043" s="308">
        <f t="shared" si="4716"/>
        <v>528.94803457406226</v>
      </c>
      <c r="AV1043" s="308">
        <f t="shared" si="4716"/>
        <v>531.59277474693249</v>
      </c>
      <c r="AW1043" s="308">
        <f t="shared" si="4716"/>
        <v>534.25073862066711</v>
      </c>
      <c r="AX1043" s="308">
        <f t="shared" si="4716"/>
        <v>536.92199231377037</v>
      </c>
      <c r="AY1043" s="308">
        <f t="shared" si="4716"/>
        <v>539.60660227533913</v>
      </c>
      <c r="AZ1043" s="308">
        <f t="shared" si="4716"/>
        <v>542.30463528671578</v>
      </c>
      <c r="BA1043" s="308">
        <f t="shared" si="4716"/>
        <v>545.01615846314928</v>
      </c>
      <c r="BB1043" s="308">
        <f t="shared" si="4716"/>
        <v>547.74123925546496</v>
      </c>
      <c r="BC1043" s="308">
        <f t="shared" si="4716"/>
        <v>550.4799454517422</v>
      </c>
      <c r="BD1043" s="308">
        <f t="shared" si="4716"/>
        <v>553.23234517900084</v>
      </c>
      <c r="BE1043" s="308">
        <f t="shared" si="4716"/>
        <v>555.99850690489575</v>
      </c>
      <c r="BF1043" s="308">
        <f t="shared" si="4716"/>
        <v>558.77849943942022</v>
      </c>
      <c r="BG1043" s="308">
        <f t="shared" si="4716"/>
        <v>561.57239193661724</v>
      </c>
      <c r="BH1043" s="308">
        <f t="shared" si="4716"/>
        <v>564.38025389630025</v>
      </c>
      <c r="BI1043" s="308">
        <f t="shared" si="4716"/>
        <v>567.20215516578173</v>
      </c>
      <c r="BJ1043" s="308">
        <f t="shared" si="4716"/>
        <v>570.0381659416106</v>
      </c>
      <c r="BK1043" s="308">
        <f t="shared" si="4716"/>
        <v>572.88835677131863</v>
      </c>
      <c r="BL1043" s="308">
        <f t="shared" si="4716"/>
        <v>575.7527985551751</v>
      </c>
      <c r="BM1043" s="308">
        <f t="shared" si="4716"/>
        <v>578.63156254795092</v>
      </c>
      <c r="BN1043" s="308">
        <f t="shared" si="4716"/>
        <v>581.52472036069059</v>
      </c>
      <c r="BO1043" s="308">
        <f t="shared" si="4716"/>
        <v>584.43234396249397</v>
      </c>
      <c r="BP1043" s="308">
        <f t="shared" si="4716"/>
        <v>587.35450568230635</v>
      </c>
      <c r="BQ1043" s="308">
        <f t="shared" si="4716"/>
        <v>590.29127821071779</v>
      </c>
      <c r="BR1043" s="308">
        <f t="shared" si="4716"/>
        <v>593.2427346017713</v>
      </c>
      <c r="BS1043" s="308">
        <f t="shared" si="4716"/>
        <v>596.20894827478014</v>
      </c>
      <c r="BT1043" s="308">
        <f t="shared" si="4716"/>
        <v>599.18999301615395</v>
      </c>
      <c r="BU1043" s="308">
        <f t="shared" si="4716"/>
        <v>602.18594298123469</v>
      </c>
      <c r="BV1043" s="308">
        <f t="shared" si="4716"/>
        <v>605.19687269614076</v>
      </c>
      <c r="BW1043" s="308">
        <f t="shared" si="4716"/>
        <v>608.22285705962145</v>
      </c>
      <c r="BX1043" s="308">
        <f t="shared" si="4716"/>
        <v>611.26397134491947</v>
      </c>
      <c r="BY1043" s="308">
        <f t="shared" si="4716"/>
        <v>614.32029120164395</v>
      </c>
      <c r="BZ1043" s="308">
        <f t="shared" si="4716"/>
        <v>617.39189265765208</v>
      </c>
      <c r="CA1043" s="308">
        <f t="shared" si="4716"/>
        <v>620.47885212094025</v>
      </c>
      <c r="CB1043" s="308">
        <f t="shared" si="4716"/>
        <v>623.58124638154493</v>
      </c>
      <c r="CC1043" s="308">
        <f t="shared" si="4716"/>
        <v>626.69915261345261</v>
      </c>
      <c r="CD1043" s="308">
        <f t="shared" si="4716"/>
        <v>629.83264837651984</v>
      </c>
      <c r="CE1043" s="308">
        <f t="shared" si="4716"/>
        <v>632.98181161840239</v>
      </c>
      <c r="CF1043" s="308">
        <f t="shared" si="4716"/>
        <v>636.14672067649428</v>
      </c>
      <c r="CG1043" s="308">
        <f t="shared" si="4716"/>
        <v>639.32745427987663</v>
      </c>
      <c r="CH1043" s="308">
        <f t="shared" si="4716"/>
        <v>642.524091551276</v>
      </c>
      <c r="CI1043" s="308">
        <f t="shared" si="4716"/>
        <v>645.73671200903232</v>
      </c>
      <c r="CJ1043" s="308">
        <f t="shared" si="4716"/>
        <v>648.96539556907737</v>
      </c>
      <c r="CK1043" s="308">
        <f t="shared" si="4716"/>
        <v>652.21022254692264</v>
      </c>
      <c r="CL1043" s="308">
        <f t="shared" si="4716"/>
        <v>655.47127365965719</v>
      </c>
      <c r="CM1043" s="308">
        <f t="shared" si="4716"/>
        <v>658.74863002795541</v>
      </c>
      <c r="CN1043" s="308">
        <f t="shared" si="4716"/>
        <v>662.04237317809509</v>
      </c>
      <c r="CO1043" s="308">
        <f t="shared" si="4716"/>
        <v>665.35258504398553</v>
      </c>
      <c r="CP1043" s="308">
        <f t="shared" si="4716"/>
        <v>668.67934796920542</v>
      </c>
      <c r="CQ1043" s="308">
        <f t="shared" si="4716"/>
        <v>672.02274470905138</v>
      </c>
      <c r="CR1043" s="308">
        <f t="shared" si="4716"/>
        <v>675.38285843259655</v>
      </c>
      <c r="CS1043" s="308">
        <f t="shared" si="4716"/>
        <v>678.7597727247595</v>
      </c>
      <c r="CT1043" s="308">
        <f t="shared" si="4716"/>
        <v>682.15357158838322</v>
      </c>
      <c r="CU1043" s="308">
        <f t="shared" si="4716"/>
        <v>685.56433944632511</v>
      </c>
      <c r="CV1043" s="308">
        <f t="shared" si="4716"/>
        <v>688.9921611435567</v>
      </c>
      <c r="CW1043" s="308">
        <f t="shared" si="4716"/>
        <v>692.43712194927446</v>
      </c>
      <c r="CX1043" s="308">
        <f t="shared" si="4716"/>
        <v>695.89930755902071</v>
      </c>
      <c r="CY1043" s="308">
        <f t="shared" si="4716"/>
        <v>699.37880409681577</v>
      </c>
      <c r="CZ1043" s="308">
        <f t="shared" si="4716"/>
        <v>702.87569811729975</v>
      </c>
      <c r="DA1043" s="308">
        <f t="shared" si="4716"/>
        <v>706.39007660788616</v>
      </c>
      <c r="DB1043" s="308">
        <f t="shared" si="4716"/>
        <v>709.92202699092547</v>
      </c>
      <c r="DC1043" s="308">
        <f t="shared" si="4716"/>
        <v>713.47163712588008</v>
      </c>
      <c r="DD1043" s="308">
        <f t="shared" ref="DD1043:DJ1043" si="4717">DD1042</f>
        <v>717.03899531150944</v>
      </c>
      <c r="DE1043" s="308">
        <f t="shared" si="4717"/>
        <v>720.62419028806687</v>
      </c>
      <c r="DF1043" s="308">
        <f t="shared" si="4717"/>
        <v>724.22731123950712</v>
      </c>
      <c r="DG1043" s="308">
        <f t="shared" si="4717"/>
        <v>727.8484477957046</v>
      </c>
      <c r="DH1043" s="308">
        <f t="shared" si="4717"/>
        <v>731.48769003468306</v>
      </c>
      <c r="DI1043" s="308">
        <f t="shared" si="4717"/>
        <v>735.1451284848564</v>
      </c>
      <c r="DJ1043" s="308">
        <f t="shared" si="4717"/>
        <v>738.82085412728065</v>
      </c>
    </row>
    <row r="1044" spans="1:114" x14ac:dyDescent="0.35">
      <c r="A1044" s="5"/>
      <c r="B1044" s="462" t="s">
        <v>415</v>
      </c>
      <c r="C1044" s="69"/>
      <c r="D1044" s="69"/>
      <c r="E1044" s="69"/>
      <c r="F1044" s="69"/>
      <c r="G1044" s="69"/>
      <c r="H1044" s="69"/>
      <c r="I1044" s="69"/>
      <c r="J1044" s="69"/>
      <c r="K1044" s="69"/>
      <c r="L1044" s="69"/>
      <c r="M1044" s="69"/>
      <c r="N1044" s="69"/>
      <c r="O1044" s="69"/>
      <c r="P1044" s="69"/>
      <c r="Q1044" s="69"/>
      <c r="R1044" s="69"/>
      <c r="S1044" s="69"/>
      <c r="T1044" s="69"/>
      <c r="U1044" s="69"/>
      <c r="V1044" s="69"/>
      <c r="W1044" s="69"/>
      <c r="X1044" s="69"/>
      <c r="Y1044" s="69"/>
      <c r="Z1044" s="69"/>
      <c r="AA1044" s="69"/>
      <c r="AB1044" s="69"/>
      <c r="AC1044" s="69"/>
      <c r="AD1044" s="69"/>
      <c r="AQ1044" s="505">
        <f>AQ1042/AQ1043-1</f>
        <v>0</v>
      </c>
      <c r="AR1044" s="505">
        <f t="shared" ref="AR1044:BB1044" si="4718">AR1042/AR1043-1</f>
        <v>0</v>
      </c>
      <c r="AS1044" s="505">
        <f t="shared" si="4718"/>
        <v>0</v>
      </c>
      <c r="AT1044" s="505">
        <f t="shared" si="4718"/>
        <v>0</v>
      </c>
      <c r="AU1044" s="505">
        <f t="shared" si="4718"/>
        <v>0</v>
      </c>
      <c r="AV1044" s="505">
        <f t="shared" si="4718"/>
        <v>0</v>
      </c>
      <c r="AW1044" s="505">
        <f t="shared" si="4718"/>
        <v>0</v>
      </c>
      <c r="AX1044" s="505">
        <f t="shared" si="4718"/>
        <v>0</v>
      </c>
      <c r="AY1044" s="505">
        <f t="shared" si="4718"/>
        <v>0</v>
      </c>
      <c r="AZ1044" s="505">
        <f t="shared" si="4718"/>
        <v>0</v>
      </c>
      <c r="BA1044" s="505">
        <f t="shared" si="4718"/>
        <v>0</v>
      </c>
      <c r="BB1044" s="505">
        <f t="shared" si="4718"/>
        <v>0</v>
      </c>
      <c r="BC1044" s="505">
        <f t="shared" ref="BC1044" si="4719">BC1042/BC1043-1</f>
        <v>0</v>
      </c>
      <c r="BD1044" s="505">
        <f t="shared" ref="BD1044" si="4720">BD1042/BD1043-1</f>
        <v>0</v>
      </c>
      <c r="BE1044" s="505">
        <f t="shared" ref="BE1044" si="4721">BE1042/BE1043-1</f>
        <v>0</v>
      </c>
      <c r="BF1044" s="505">
        <f t="shared" ref="BF1044" si="4722">BF1042/BF1043-1</f>
        <v>0</v>
      </c>
      <c r="BG1044" s="505">
        <f t="shared" ref="BG1044" si="4723">BG1042/BG1043-1</f>
        <v>0</v>
      </c>
      <c r="BH1044" s="505">
        <f t="shared" ref="BH1044" si="4724">BH1042/BH1043-1</f>
        <v>0</v>
      </c>
      <c r="BI1044" s="505">
        <f t="shared" ref="BI1044" si="4725">BI1042/BI1043-1</f>
        <v>0</v>
      </c>
      <c r="BJ1044" s="505">
        <f t="shared" ref="BJ1044" si="4726">BJ1042/BJ1043-1</f>
        <v>0</v>
      </c>
      <c r="BK1044" s="505">
        <f t="shared" ref="BK1044" si="4727">BK1042/BK1043-1</f>
        <v>0</v>
      </c>
      <c r="BL1044" s="505">
        <f t="shared" ref="BL1044:BM1044" si="4728">BL1042/BL1043-1</f>
        <v>0</v>
      </c>
      <c r="BM1044" s="505">
        <f t="shared" si="4728"/>
        <v>0</v>
      </c>
      <c r="BN1044" s="505">
        <f t="shared" ref="BN1044" si="4729">BN1042/BN1043-1</f>
        <v>0</v>
      </c>
      <c r="BO1044" s="505">
        <f t="shared" ref="BO1044" si="4730">BO1042/BO1043-1</f>
        <v>0</v>
      </c>
      <c r="BP1044" s="505">
        <f t="shared" ref="BP1044" si="4731">BP1042/BP1043-1</f>
        <v>0</v>
      </c>
      <c r="BQ1044" s="505">
        <f t="shared" ref="BQ1044" si="4732">BQ1042/BQ1043-1</f>
        <v>0</v>
      </c>
      <c r="BR1044" s="505">
        <f t="shared" ref="BR1044" si="4733">BR1042/BR1043-1</f>
        <v>0</v>
      </c>
      <c r="BS1044" s="505">
        <f t="shared" ref="BS1044" si="4734">BS1042/BS1043-1</f>
        <v>0</v>
      </c>
      <c r="BT1044" s="505">
        <f t="shared" ref="BT1044" si="4735">BT1042/BT1043-1</f>
        <v>0</v>
      </c>
      <c r="BU1044" s="505">
        <f t="shared" ref="BU1044" si="4736">BU1042/BU1043-1</f>
        <v>0</v>
      </c>
      <c r="BV1044" s="505">
        <f t="shared" ref="BV1044" si="4737">BV1042/BV1043-1</f>
        <v>0</v>
      </c>
      <c r="BW1044" s="505">
        <f t="shared" ref="BW1044:BX1044" si="4738">BW1042/BW1043-1</f>
        <v>0</v>
      </c>
      <c r="BX1044" s="505">
        <f t="shared" si="4738"/>
        <v>0</v>
      </c>
      <c r="BY1044" s="505">
        <f t="shared" ref="BY1044" si="4739">BY1042/BY1043-1</f>
        <v>0</v>
      </c>
      <c r="BZ1044" s="505">
        <f t="shared" ref="BZ1044" si="4740">BZ1042/BZ1043-1</f>
        <v>0</v>
      </c>
      <c r="CA1044" s="505">
        <f t="shared" ref="CA1044" si="4741">CA1042/CA1043-1</f>
        <v>0</v>
      </c>
      <c r="CB1044" s="505">
        <f t="shared" ref="CB1044" si="4742">CB1042/CB1043-1</f>
        <v>0</v>
      </c>
      <c r="CC1044" s="505">
        <f t="shared" ref="CC1044" si="4743">CC1042/CC1043-1</f>
        <v>0</v>
      </c>
      <c r="CD1044" s="505">
        <f t="shared" ref="CD1044" si="4744">CD1042/CD1043-1</f>
        <v>0</v>
      </c>
      <c r="CE1044" s="505">
        <f t="shared" ref="CE1044" si="4745">CE1042/CE1043-1</f>
        <v>0</v>
      </c>
      <c r="CF1044" s="505">
        <f t="shared" ref="CF1044" si="4746">CF1042/CF1043-1</f>
        <v>0</v>
      </c>
      <c r="CG1044" s="505">
        <f t="shared" ref="CG1044" si="4747">CG1042/CG1043-1</f>
        <v>0</v>
      </c>
      <c r="CH1044" s="505">
        <f t="shared" ref="CH1044:CI1044" si="4748">CH1042/CH1043-1</f>
        <v>0</v>
      </c>
      <c r="CI1044" s="505">
        <f t="shared" si="4748"/>
        <v>0</v>
      </c>
      <c r="CJ1044" s="505">
        <f t="shared" ref="CJ1044" si="4749">CJ1042/CJ1043-1</f>
        <v>0</v>
      </c>
      <c r="CK1044" s="505">
        <f t="shared" ref="CK1044" si="4750">CK1042/CK1043-1</f>
        <v>0</v>
      </c>
      <c r="CL1044" s="505">
        <f t="shared" ref="CL1044" si="4751">CL1042/CL1043-1</f>
        <v>0</v>
      </c>
      <c r="CM1044" s="505">
        <f t="shared" ref="CM1044" si="4752">CM1042/CM1043-1</f>
        <v>0</v>
      </c>
      <c r="CN1044" s="505">
        <f t="shared" ref="CN1044" si="4753">CN1042/CN1043-1</f>
        <v>0</v>
      </c>
      <c r="CO1044" s="505">
        <f t="shared" ref="CO1044" si="4754">CO1042/CO1043-1</f>
        <v>0</v>
      </c>
      <c r="CP1044" s="505">
        <f t="shared" ref="CP1044" si="4755">CP1042/CP1043-1</f>
        <v>0</v>
      </c>
      <c r="CQ1044" s="505">
        <f t="shared" ref="CQ1044" si="4756">CQ1042/CQ1043-1</f>
        <v>0</v>
      </c>
      <c r="CR1044" s="505">
        <f t="shared" ref="CR1044" si="4757">CR1042/CR1043-1</f>
        <v>0</v>
      </c>
      <c r="CS1044" s="505">
        <f t="shared" ref="CS1044:CT1044" si="4758">CS1042/CS1043-1</f>
        <v>0</v>
      </c>
      <c r="CT1044" s="505">
        <f t="shared" si="4758"/>
        <v>0</v>
      </c>
      <c r="CU1044" s="505">
        <f t="shared" ref="CU1044" si="4759">CU1042/CU1043-1</f>
        <v>0</v>
      </c>
      <c r="CV1044" s="505">
        <f t="shared" ref="CV1044" si="4760">CV1042/CV1043-1</f>
        <v>0</v>
      </c>
      <c r="CW1044" s="505">
        <f t="shared" ref="CW1044" si="4761">CW1042/CW1043-1</f>
        <v>0</v>
      </c>
      <c r="CX1044" s="505">
        <f t="shared" ref="CX1044" si="4762">CX1042/CX1043-1</f>
        <v>0</v>
      </c>
      <c r="CY1044" s="505">
        <f t="shared" ref="CY1044" si="4763">CY1042/CY1043-1</f>
        <v>0</v>
      </c>
      <c r="CZ1044" s="505">
        <f t="shared" ref="CZ1044" si="4764">CZ1042/CZ1043-1</f>
        <v>0</v>
      </c>
      <c r="DA1044" s="505">
        <f t="shared" ref="DA1044" si="4765">DA1042/DA1043-1</f>
        <v>0</v>
      </c>
      <c r="DB1044" s="505">
        <f t="shared" ref="DB1044" si="4766">DB1042/DB1043-1</f>
        <v>0</v>
      </c>
      <c r="DC1044" s="505">
        <f t="shared" ref="DC1044" si="4767">DC1042/DC1043-1</f>
        <v>0</v>
      </c>
      <c r="DD1044" s="505">
        <f t="shared" ref="DD1044:DE1044" si="4768">DD1042/DD1043-1</f>
        <v>0</v>
      </c>
      <c r="DE1044" s="505">
        <f t="shared" si="4768"/>
        <v>0</v>
      </c>
      <c r="DF1044" s="505">
        <f t="shared" ref="DF1044" si="4769">DF1042/DF1043-1</f>
        <v>0</v>
      </c>
      <c r="DG1044" s="505">
        <f t="shared" ref="DG1044" si="4770">DG1042/DG1043-1</f>
        <v>0</v>
      </c>
      <c r="DH1044" s="505">
        <f t="shared" ref="DH1044" si="4771">DH1042/DH1043-1</f>
        <v>0</v>
      </c>
      <c r="DI1044" s="505">
        <f t="shared" ref="DI1044" si="4772">DI1042/DI1043-1</f>
        <v>0</v>
      </c>
      <c r="DJ1044" s="505">
        <f t="shared" ref="DJ1044" si="4773">DJ1042/DJ1043-1</f>
        <v>0</v>
      </c>
    </row>
    <row r="1045" spans="1:114" x14ac:dyDescent="0.35">
      <c r="A1045" s="5"/>
      <c r="B1045" s="462" t="s">
        <v>710</v>
      </c>
      <c r="C1045" s="69"/>
      <c r="D1045" s="69"/>
      <c r="E1045" s="69"/>
      <c r="F1045" s="69"/>
      <c r="G1045" s="69"/>
      <c r="H1045" s="69"/>
      <c r="I1045" s="69"/>
      <c r="J1045" s="69"/>
      <c r="K1045" s="69"/>
      <c r="L1045" s="69"/>
      <c r="M1045" s="69"/>
      <c r="N1045" s="69"/>
      <c r="O1045" s="69"/>
      <c r="P1045" s="69"/>
      <c r="Q1045" s="69"/>
      <c r="R1045" s="69"/>
      <c r="S1045" s="69"/>
      <c r="T1045" s="69"/>
      <c r="U1045" s="69"/>
      <c r="V1045" s="69"/>
      <c r="W1045" s="69"/>
      <c r="X1045" s="69"/>
      <c r="Y1045" s="69"/>
      <c r="Z1045" s="69"/>
      <c r="AA1045" s="69"/>
      <c r="AB1045" s="69"/>
      <c r="AC1045" s="69"/>
      <c r="AD1045" s="69"/>
      <c r="AQ1045" s="698">
        <f t="shared" ref="AQ1045:BV1045" si="4774">AQ250</f>
        <v>5.0000000000000001E-3</v>
      </c>
      <c r="AR1045" s="698">
        <f t="shared" si="4774"/>
        <v>5.0000000000000001E-3</v>
      </c>
      <c r="AS1045" s="698">
        <f t="shared" si="4774"/>
        <v>5.0000000000000001E-3</v>
      </c>
      <c r="AT1045" s="698">
        <f t="shared" si="4774"/>
        <v>5.0000000000000001E-3</v>
      </c>
      <c r="AU1045" s="698">
        <f t="shared" si="4774"/>
        <v>5.0000000000000001E-3</v>
      </c>
      <c r="AV1045" s="698">
        <f t="shared" si="4774"/>
        <v>5.0000000000000001E-3</v>
      </c>
      <c r="AW1045" s="698">
        <f t="shared" si="4774"/>
        <v>5.0000000000000001E-3</v>
      </c>
      <c r="AX1045" s="698">
        <f t="shared" si="4774"/>
        <v>5.0000000000000001E-3</v>
      </c>
      <c r="AY1045" s="698">
        <f t="shared" si="4774"/>
        <v>5.0000000000000001E-3</v>
      </c>
      <c r="AZ1045" s="698">
        <f t="shared" si="4774"/>
        <v>5.0000000000000001E-3</v>
      </c>
      <c r="BA1045" s="698">
        <f t="shared" si="4774"/>
        <v>5.0000000000000001E-3</v>
      </c>
      <c r="BB1045" s="698">
        <f t="shared" si="4774"/>
        <v>5.0000000000000001E-3</v>
      </c>
      <c r="BC1045" s="698">
        <f t="shared" si="4774"/>
        <v>5.0000000000000001E-3</v>
      </c>
      <c r="BD1045" s="698">
        <f t="shared" si="4774"/>
        <v>5.0000000000000001E-3</v>
      </c>
      <c r="BE1045" s="698">
        <f t="shared" si="4774"/>
        <v>5.0000000000000001E-3</v>
      </c>
      <c r="BF1045" s="698">
        <f t="shared" si="4774"/>
        <v>5.0000000000000001E-3</v>
      </c>
      <c r="BG1045" s="698">
        <f t="shared" si="4774"/>
        <v>5.0000000000000001E-3</v>
      </c>
      <c r="BH1045" s="698">
        <f t="shared" si="4774"/>
        <v>5.0000000000000001E-3</v>
      </c>
      <c r="BI1045" s="698">
        <f t="shared" si="4774"/>
        <v>5.0000000000000001E-3</v>
      </c>
      <c r="BJ1045" s="698">
        <f t="shared" si="4774"/>
        <v>5.0000000000000001E-3</v>
      </c>
      <c r="BK1045" s="698">
        <f t="shared" si="4774"/>
        <v>5.0000000000000001E-3</v>
      </c>
      <c r="BL1045" s="698">
        <f t="shared" si="4774"/>
        <v>5.0000000000000001E-3</v>
      </c>
      <c r="BM1045" s="698">
        <f t="shared" si="4774"/>
        <v>5.0000000000000001E-3</v>
      </c>
      <c r="BN1045" s="698">
        <f t="shared" si="4774"/>
        <v>5.0000000000000001E-3</v>
      </c>
      <c r="BO1045" s="698">
        <f t="shared" si="4774"/>
        <v>5.0000000000000001E-3</v>
      </c>
      <c r="BP1045" s="698">
        <f t="shared" si="4774"/>
        <v>5.0000000000000001E-3</v>
      </c>
      <c r="BQ1045" s="698">
        <f t="shared" si="4774"/>
        <v>5.0000000000000001E-3</v>
      </c>
      <c r="BR1045" s="698">
        <f t="shared" si="4774"/>
        <v>5.0000000000000001E-3</v>
      </c>
      <c r="BS1045" s="698">
        <f t="shared" si="4774"/>
        <v>5.0000000000000001E-3</v>
      </c>
      <c r="BT1045" s="698">
        <f t="shared" si="4774"/>
        <v>5.0000000000000001E-3</v>
      </c>
      <c r="BU1045" s="698">
        <f t="shared" si="4774"/>
        <v>5.0000000000000001E-3</v>
      </c>
      <c r="BV1045" s="698">
        <f t="shared" si="4774"/>
        <v>5.0000000000000001E-3</v>
      </c>
      <c r="BW1045" s="698">
        <f>BV1045</f>
        <v>5.0000000000000001E-3</v>
      </c>
      <c r="BX1045" s="698">
        <f t="shared" ref="BX1045:DJ1045" si="4775">BW1045</f>
        <v>5.0000000000000001E-3</v>
      </c>
      <c r="BY1045" s="698">
        <f t="shared" si="4775"/>
        <v>5.0000000000000001E-3</v>
      </c>
      <c r="BZ1045" s="698">
        <f t="shared" si="4775"/>
        <v>5.0000000000000001E-3</v>
      </c>
      <c r="CA1045" s="698">
        <f t="shared" si="4775"/>
        <v>5.0000000000000001E-3</v>
      </c>
      <c r="CB1045" s="698">
        <f t="shared" si="4775"/>
        <v>5.0000000000000001E-3</v>
      </c>
      <c r="CC1045" s="698">
        <f t="shared" si="4775"/>
        <v>5.0000000000000001E-3</v>
      </c>
      <c r="CD1045" s="698">
        <f t="shared" si="4775"/>
        <v>5.0000000000000001E-3</v>
      </c>
      <c r="CE1045" s="698">
        <f t="shared" si="4775"/>
        <v>5.0000000000000001E-3</v>
      </c>
      <c r="CF1045" s="698">
        <f t="shared" si="4775"/>
        <v>5.0000000000000001E-3</v>
      </c>
      <c r="CG1045" s="698">
        <f t="shared" si="4775"/>
        <v>5.0000000000000001E-3</v>
      </c>
      <c r="CH1045" s="698">
        <f t="shared" si="4775"/>
        <v>5.0000000000000001E-3</v>
      </c>
      <c r="CI1045" s="698">
        <f t="shared" si="4775"/>
        <v>5.0000000000000001E-3</v>
      </c>
      <c r="CJ1045" s="698">
        <f t="shared" si="4775"/>
        <v>5.0000000000000001E-3</v>
      </c>
      <c r="CK1045" s="698">
        <f t="shared" si="4775"/>
        <v>5.0000000000000001E-3</v>
      </c>
      <c r="CL1045" s="698">
        <f t="shared" si="4775"/>
        <v>5.0000000000000001E-3</v>
      </c>
      <c r="CM1045" s="698">
        <f t="shared" si="4775"/>
        <v>5.0000000000000001E-3</v>
      </c>
      <c r="CN1045" s="698">
        <f t="shared" si="4775"/>
        <v>5.0000000000000001E-3</v>
      </c>
      <c r="CO1045" s="698">
        <f t="shared" si="4775"/>
        <v>5.0000000000000001E-3</v>
      </c>
      <c r="CP1045" s="698">
        <f t="shared" si="4775"/>
        <v>5.0000000000000001E-3</v>
      </c>
      <c r="CQ1045" s="698">
        <f t="shared" si="4775"/>
        <v>5.0000000000000001E-3</v>
      </c>
      <c r="CR1045" s="698">
        <f t="shared" si="4775"/>
        <v>5.0000000000000001E-3</v>
      </c>
      <c r="CS1045" s="698">
        <f t="shared" si="4775"/>
        <v>5.0000000000000001E-3</v>
      </c>
      <c r="CT1045" s="698">
        <f t="shared" si="4775"/>
        <v>5.0000000000000001E-3</v>
      </c>
      <c r="CU1045" s="698">
        <f t="shared" si="4775"/>
        <v>5.0000000000000001E-3</v>
      </c>
      <c r="CV1045" s="698">
        <f t="shared" si="4775"/>
        <v>5.0000000000000001E-3</v>
      </c>
      <c r="CW1045" s="698">
        <f t="shared" si="4775"/>
        <v>5.0000000000000001E-3</v>
      </c>
      <c r="CX1045" s="698">
        <f t="shared" si="4775"/>
        <v>5.0000000000000001E-3</v>
      </c>
      <c r="CY1045" s="698">
        <f t="shared" si="4775"/>
        <v>5.0000000000000001E-3</v>
      </c>
      <c r="CZ1045" s="698">
        <f t="shared" si="4775"/>
        <v>5.0000000000000001E-3</v>
      </c>
      <c r="DA1045" s="698">
        <f t="shared" si="4775"/>
        <v>5.0000000000000001E-3</v>
      </c>
      <c r="DB1045" s="698">
        <f t="shared" si="4775"/>
        <v>5.0000000000000001E-3</v>
      </c>
      <c r="DC1045" s="698">
        <f t="shared" si="4775"/>
        <v>5.0000000000000001E-3</v>
      </c>
      <c r="DD1045" s="698">
        <f t="shared" si="4775"/>
        <v>5.0000000000000001E-3</v>
      </c>
      <c r="DE1045" s="698">
        <f t="shared" si="4775"/>
        <v>5.0000000000000001E-3</v>
      </c>
      <c r="DF1045" s="698">
        <f t="shared" si="4775"/>
        <v>5.0000000000000001E-3</v>
      </c>
      <c r="DG1045" s="698">
        <f t="shared" si="4775"/>
        <v>5.0000000000000001E-3</v>
      </c>
      <c r="DH1045" s="698">
        <f t="shared" si="4775"/>
        <v>5.0000000000000001E-3</v>
      </c>
      <c r="DI1045" s="698">
        <f t="shared" si="4775"/>
        <v>5.0000000000000001E-3</v>
      </c>
      <c r="DJ1045" s="698">
        <f t="shared" si="4775"/>
        <v>5.0000000000000001E-3</v>
      </c>
    </row>
    <row r="1046" spans="1:114" x14ac:dyDescent="0.35">
      <c r="A1046" s="5"/>
      <c r="B1046" s="462"/>
      <c r="C1046" s="69"/>
      <c r="D1046" s="69"/>
      <c r="E1046" s="69"/>
      <c r="F1046" s="69"/>
      <c r="G1046" s="69"/>
      <c r="H1046" s="69"/>
      <c r="I1046" s="69"/>
      <c r="J1046" s="69"/>
      <c r="K1046" s="69"/>
      <c r="L1046" s="69"/>
      <c r="M1046" s="69"/>
      <c r="N1046" s="69"/>
      <c r="O1046" s="69"/>
      <c r="P1046" s="69"/>
      <c r="Q1046" s="69"/>
      <c r="R1046" s="69"/>
      <c r="S1046" s="69"/>
      <c r="T1046" s="69"/>
      <c r="U1046" s="69"/>
      <c r="V1046" s="69"/>
      <c r="W1046" s="69"/>
      <c r="X1046" s="69"/>
      <c r="Y1046" s="69"/>
      <c r="Z1046" s="69"/>
      <c r="AA1046" s="69"/>
      <c r="AB1046" s="69"/>
      <c r="AC1046" s="69"/>
      <c r="AD1046" s="69"/>
    </row>
    <row r="1047" spans="1:114" x14ac:dyDescent="0.35">
      <c r="A1047" s="5" t="s">
        <v>400</v>
      </c>
      <c r="B1047" s="69" t="s">
        <v>435</v>
      </c>
      <c r="C1047" s="69"/>
      <c r="D1047" s="69"/>
      <c r="E1047" s="69"/>
      <c r="F1047" s="69"/>
      <c r="G1047" s="69"/>
      <c r="H1047" s="69"/>
      <c r="I1047" s="69"/>
      <c r="J1047" s="69"/>
      <c r="K1047" s="69"/>
      <c r="L1047" s="69"/>
      <c r="M1047" s="69"/>
      <c r="N1047" s="69"/>
      <c r="O1047" s="69"/>
      <c r="P1047" s="69"/>
      <c r="Q1047" s="69"/>
      <c r="R1047" s="69"/>
      <c r="S1047" s="69"/>
      <c r="T1047" s="69"/>
      <c r="U1047" s="69"/>
      <c r="V1047" s="69"/>
      <c r="W1047" s="69"/>
      <c r="X1047" s="69"/>
      <c r="Y1047" s="69"/>
      <c r="Z1047" s="69"/>
      <c r="AA1047" s="69"/>
      <c r="AB1047" s="69"/>
      <c r="AC1047" s="69"/>
      <c r="AD1047" s="69"/>
    </row>
    <row r="1048" spans="1:114" x14ac:dyDescent="0.35">
      <c r="A1048" s="5" t="s">
        <v>82</v>
      </c>
      <c r="B1048" s="69" t="s">
        <v>398</v>
      </c>
      <c r="C1048" s="69"/>
      <c r="D1048" s="69"/>
      <c r="E1048" s="69"/>
      <c r="F1048" s="69"/>
      <c r="G1048" s="69"/>
      <c r="H1048" s="69"/>
      <c r="I1048" s="69"/>
      <c r="J1048" s="69"/>
      <c r="K1048" s="69"/>
      <c r="L1048" s="69"/>
      <c r="M1048" s="69"/>
      <c r="N1048" s="69"/>
      <c r="O1048" s="69"/>
      <c r="P1048" s="69"/>
      <c r="Q1048" s="69"/>
      <c r="R1048" s="69"/>
      <c r="S1048" s="69"/>
      <c r="T1048" s="69"/>
      <c r="U1048" s="69"/>
      <c r="V1048" s="69"/>
      <c r="W1048" s="69"/>
      <c r="X1048" s="69"/>
      <c r="Y1048" s="69"/>
      <c r="Z1048" s="69"/>
      <c r="AA1048" s="69"/>
      <c r="AB1048" s="69"/>
      <c r="AC1048" s="69"/>
      <c r="AD1048" s="69"/>
    </row>
    <row r="1049" spans="1:114" x14ac:dyDescent="0.35">
      <c r="A1049" s="5" t="s">
        <v>82</v>
      </c>
      <c r="B1049" s="461" t="s">
        <v>436</v>
      </c>
      <c r="C1049" s="69"/>
      <c r="D1049" s="69"/>
      <c r="E1049" s="69"/>
      <c r="F1049" s="69"/>
      <c r="G1049" s="69"/>
      <c r="H1049" s="69"/>
      <c r="I1049" s="69"/>
      <c r="J1049" s="69"/>
      <c r="K1049" s="69"/>
      <c r="L1049" s="69"/>
      <c r="M1049" s="69"/>
      <c r="N1049" s="69"/>
      <c r="O1049" s="69"/>
      <c r="P1049" s="69"/>
      <c r="Q1049" s="69"/>
      <c r="R1049" s="69"/>
      <c r="S1049" s="69"/>
      <c r="T1049" s="69"/>
      <c r="U1049" s="69"/>
      <c r="V1049" s="69"/>
      <c r="W1049" s="69"/>
      <c r="X1049" s="69"/>
      <c r="Y1049" s="69"/>
      <c r="Z1049" s="69"/>
      <c r="AA1049" s="69"/>
      <c r="AB1049" s="69"/>
      <c r="AC1049" s="69"/>
      <c r="AD1049" s="69"/>
    </row>
    <row r="1050" spans="1:114" x14ac:dyDescent="0.35">
      <c r="A1050" s="5"/>
      <c r="B1050" s="462" t="s">
        <v>406</v>
      </c>
      <c r="C1050" s="69"/>
      <c r="D1050" s="69"/>
      <c r="E1050" s="69"/>
      <c r="F1050" s="69"/>
      <c r="G1050" s="69"/>
      <c r="H1050" s="69"/>
      <c r="I1050" s="69"/>
      <c r="J1050" s="69"/>
      <c r="K1050" s="69"/>
      <c r="L1050" s="69"/>
      <c r="M1050" s="69"/>
      <c r="N1050" s="69"/>
      <c r="O1050" s="69"/>
      <c r="P1050" s="69"/>
      <c r="Q1050" s="69"/>
      <c r="R1050" s="69"/>
      <c r="S1050" s="69"/>
      <c r="T1050" s="69"/>
      <c r="U1050" s="69"/>
      <c r="V1050" s="69"/>
      <c r="W1050" s="69"/>
      <c r="X1050" s="69"/>
      <c r="Y1050" s="69"/>
      <c r="Z1050" s="69"/>
      <c r="AA1050" s="69"/>
      <c r="AB1050" s="69"/>
      <c r="AC1050" s="69"/>
      <c r="AD1050" s="69"/>
    </row>
    <row r="1051" spans="1:114" x14ac:dyDescent="0.35">
      <c r="A1051" s="5"/>
      <c r="B1051" s="462"/>
      <c r="C1051" s="69"/>
      <c r="D1051" s="69"/>
      <c r="E1051" s="69"/>
      <c r="F1051" s="69"/>
      <c r="G1051" s="69"/>
      <c r="H1051" s="69"/>
      <c r="I1051" s="69"/>
      <c r="J1051" s="69"/>
      <c r="K1051" s="69"/>
      <c r="L1051" s="69"/>
      <c r="M1051" s="69"/>
      <c r="N1051" s="69"/>
      <c r="O1051" s="69"/>
      <c r="P1051" s="69"/>
      <c r="Q1051" s="69"/>
      <c r="R1051" s="69"/>
      <c r="S1051" s="69"/>
      <c r="T1051" s="69"/>
      <c r="U1051" s="69"/>
      <c r="V1051" s="69"/>
      <c r="W1051" s="69"/>
      <c r="X1051" s="69"/>
      <c r="Y1051" s="69"/>
      <c r="Z1051" s="69"/>
      <c r="AA1051" s="69"/>
      <c r="AB1051" s="69"/>
      <c r="AC1051" s="69"/>
      <c r="AD1051" s="69"/>
    </row>
    <row r="1052" spans="1:114" x14ac:dyDescent="0.35">
      <c r="A1052" s="5"/>
      <c r="B1052" s="462"/>
      <c r="C1052" s="69"/>
      <c r="D1052" s="69"/>
      <c r="E1052" s="69"/>
      <c r="F1052" s="69"/>
      <c r="G1052" s="69"/>
      <c r="H1052" s="69"/>
      <c r="I1052" s="69"/>
      <c r="J1052" s="69"/>
      <c r="K1052" s="69"/>
      <c r="L1052" s="69"/>
      <c r="M1052" s="69"/>
      <c r="N1052" s="69"/>
      <c r="O1052" s="69"/>
      <c r="P1052" s="69"/>
      <c r="Q1052" s="69"/>
      <c r="R1052" s="69"/>
      <c r="S1052" s="69"/>
      <c r="T1052" s="69"/>
      <c r="U1052" s="69"/>
      <c r="V1052" s="69"/>
      <c r="W1052" s="69"/>
      <c r="X1052" s="69"/>
      <c r="Y1052" s="69"/>
      <c r="Z1052" s="69"/>
      <c r="AA1052" s="69"/>
      <c r="AB1052" s="69"/>
      <c r="AC1052" s="69"/>
      <c r="AD1052" s="69"/>
    </row>
    <row r="1053" spans="1:114" x14ac:dyDescent="0.35">
      <c r="A1053" s="5" t="s">
        <v>400</v>
      </c>
      <c r="B1053" s="69" t="s">
        <v>438</v>
      </c>
      <c r="C1053" s="69"/>
      <c r="D1053" s="69"/>
      <c r="E1053" s="69"/>
      <c r="F1053" s="69"/>
      <c r="G1053" s="69"/>
      <c r="H1053" s="69"/>
      <c r="I1053" s="69"/>
      <c r="J1053" s="69"/>
      <c r="K1053" s="69"/>
      <c r="L1053" s="69"/>
      <c r="M1053" s="69"/>
      <c r="N1053" s="69"/>
      <c r="O1053" s="69"/>
      <c r="P1053" s="69"/>
      <c r="Q1053" s="69"/>
      <c r="R1053" s="69"/>
      <c r="S1053" s="69"/>
      <c r="T1053" s="69"/>
      <c r="U1053" s="69"/>
      <c r="V1053" s="69"/>
      <c r="W1053" s="69"/>
      <c r="X1053" s="69"/>
      <c r="Y1053" s="69"/>
      <c r="Z1053" s="69"/>
      <c r="AA1053" s="69"/>
      <c r="AB1053" s="69"/>
      <c r="AC1053" s="69"/>
      <c r="AD1053" s="69"/>
    </row>
    <row r="1054" spans="1:114" x14ac:dyDescent="0.35">
      <c r="A1054" s="5"/>
      <c r="B1054" s="461" t="s">
        <v>432</v>
      </c>
      <c r="C1054" s="69"/>
      <c r="D1054" s="69"/>
      <c r="E1054" s="69"/>
      <c r="F1054" s="69"/>
      <c r="G1054" s="69"/>
      <c r="H1054" s="69"/>
      <c r="I1054" s="69"/>
      <c r="J1054" s="69"/>
      <c r="K1054" s="69"/>
      <c r="L1054" s="69"/>
      <c r="M1054" s="69"/>
      <c r="N1054" s="69"/>
      <c r="O1054" s="69"/>
      <c r="P1054" s="69"/>
      <c r="Q1054" s="69"/>
      <c r="R1054" s="69"/>
      <c r="S1054" s="69"/>
      <c r="T1054" s="69"/>
      <c r="U1054" s="69"/>
      <c r="V1054" s="69"/>
      <c r="W1054" s="69"/>
      <c r="X1054" s="69"/>
      <c r="Y1054" s="69"/>
      <c r="Z1054" s="69"/>
      <c r="AA1054" s="69"/>
      <c r="AB1054" s="69"/>
      <c r="AC1054" s="69"/>
      <c r="AD1054" s="69"/>
    </row>
    <row r="1055" spans="1:114" x14ac:dyDescent="0.35">
      <c r="A1055" s="5"/>
      <c r="B1055" s="462" t="s">
        <v>433</v>
      </c>
      <c r="C1055" s="69"/>
      <c r="D1055" s="69"/>
      <c r="E1055" s="69"/>
      <c r="F1055" s="69"/>
      <c r="G1055" s="69"/>
      <c r="H1055" s="69"/>
      <c r="I1055" s="69"/>
      <c r="J1055" s="69"/>
      <c r="K1055" s="69"/>
      <c r="L1055" s="69"/>
      <c r="M1055" s="69"/>
      <c r="N1055" s="69"/>
      <c r="O1055" s="69"/>
      <c r="P1055" s="69"/>
      <c r="Q1055" s="69"/>
      <c r="R1055" s="69"/>
      <c r="S1055" s="69"/>
      <c r="T1055" s="69"/>
      <c r="U1055" s="69"/>
      <c r="V1055" s="69"/>
      <c r="W1055" s="69"/>
      <c r="X1055" s="69"/>
      <c r="Y1055" s="69"/>
      <c r="Z1055" s="69"/>
      <c r="AA1055" s="69"/>
      <c r="AB1055" s="69"/>
      <c r="AC1055" s="69"/>
      <c r="AD1055" s="69"/>
    </row>
    <row r="1056" spans="1:114" x14ac:dyDescent="0.35">
      <c r="A1056" s="5"/>
      <c r="B1056" s="462"/>
      <c r="C1056" s="69"/>
      <c r="D1056" s="69"/>
      <c r="E1056" s="69"/>
      <c r="F1056" s="69"/>
      <c r="G1056" s="69"/>
      <c r="H1056" s="69"/>
      <c r="I1056" s="69"/>
      <c r="J1056" s="69"/>
      <c r="K1056" s="69"/>
      <c r="L1056" s="69"/>
      <c r="M1056" s="69"/>
      <c r="N1056" s="69"/>
      <c r="O1056" s="69"/>
      <c r="P1056" s="69"/>
      <c r="Q1056" s="69"/>
      <c r="R1056" s="69"/>
      <c r="S1056" s="69"/>
      <c r="T1056" s="69"/>
      <c r="U1056" s="69"/>
      <c r="V1056" s="69"/>
      <c r="W1056" s="69"/>
      <c r="X1056" s="69"/>
      <c r="Y1056" s="69"/>
      <c r="Z1056" s="69"/>
      <c r="AA1056" s="69"/>
      <c r="AB1056" s="69"/>
      <c r="AC1056" s="69"/>
      <c r="AD1056" s="69"/>
    </row>
    <row r="1057" spans="1:114" x14ac:dyDescent="0.35">
      <c r="A1057" s="5"/>
      <c r="B1057" s="462"/>
      <c r="C1057" s="69"/>
      <c r="D1057" s="69"/>
      <c r="E1057" s="69"/>
      <c r="F1057" s="69"/>
      <c r="G1057" s="69"/>
      <c r="H1057" s="69"/>
      <c r="I1057" s="69"/>
      <c r="J1057" s="69"/>
      <c r="K1057" s="69"/>
      <c r="L1057" s="69"/>
      <c r="M1057" s="69"/>
      <c r="N1057" s="69"/>
      <c r="O1057" s="69"/>
      <c r="P1057" s="69"/>
      <c r="Q1057" s="69"/>
      <c r="R1057" s="69"/>
      <c r="S1057" s="69"/>
      <c r="T1057" s="69"/>
      <c r="U1057" s="69"/>
      <c r="V1057" s="69"/>
      <c r="W1057" s="69"/>
      <c r="X1057" s="69"/>
      <c r="Y1057" s="69"/>
      <c r="Z1057" s="69"/>
      <c r="AA1057" s="69"/>
      <c r="AB1057" s="69"/>
      <c r="AC1057" s="69"/>
      <c r="AD1057" s="69"/>
    </row>
    <row r="1058" spans="1:114" x14ac:dyDescent="0.35">
      <c r="A1058" s="5" t="s">
        <v>400</v>
      </c>
      <c r="B1058" s="69" t="s">
        <v>437</v>
      </c>
      <c r="C1058" s="69"/>
      <c r="D1058" s="69"/>
      <c r="E1058" s="69"/>
      <c r="F1058" s="69"/>
      <c r="G1058" s="69"/>
      <c r="H1058" s="69"/>
      <c r="I1058" s="69"/>
      <c r="J1058" s="69"/>
      <c r="K1058" s="69"/>
      <c r="L1058" s="69"/>
      <c r="M1058" s="69"/>
      <c r="N1058" s="69"/>
      <c r="O1058" s="69"/>
      <c r="P1058" s="69"/>
      <c r="Q1058" s="69"/>
      <c r="R1058" s="69"/>
      <c r="S1058" s="69"/>
      <c r="T1058" s="69"/>
      <c r="U1058" s="69"/>
      <c r="V1058" s="69"/>
      <c r="W1058" s="69"/>
      <c r="X1058" s="69"/>
      <c r="Y1058" s="69"/>
      <c r="Z1058" s="69"/>
      <c r="AA1058" s="69"/>
      <c r="AB1058" s="69"/>
      <c r="AC1058" s="69"/>
      <c r="AD1058" s="69"/>
      <c r="AQ1058" s="628">
        <f>(AQ1059*AQ994)/1000</f>
        <v>39390.749999999993</v>
      </c>
      <c r="AR1058" s="628">
        <f t="shared" ref="AR1058:DC1058" si="4776">(AR1059*AR994)/1000</f>
        <v>39587.703749999993</v>
      </c>
      <c r="AS1058" s="628">
        <f t="shared" si="4776"/>
        <v>39785.64226874998</v>
      </c>
      <c r="AT1058" s="628">
        <f t="shared" si="4776"/>
        <v>39984.570480093731</v>
      </c>
      <c r="AU1058" s="628">
        <f t="shared" si="4776"/>
        <v>54450.532970859349</v>
      </c>
      <c r="AV1058" s="628">
        <f t="shared" si="4776"/>
        <v>54722.785635713648</v>
      </c>
      <c r="AW1058" s="628">
        <f t="shared" si="4776"/>
        <v>54996.399563892206</v>
      </c>
      <c r="AX1058" s="628">
        <f t="shared" si="4776"/>
        <v>55271.381561711663</v>
      </c>
      <c r="AY1058" s="628">
        <f t="shared" si="4776"/>
        <v>62102.37160892359</v>
      </c>
      <c r="AZ1058" s="628">
        <f t="shared" si="4776"/>
        <v>62412.883466968211</v>
      </c>
      <c r="BA1058" s="628">
        <f t="shared" si="4776"/>
        <v>62724.947884303037</v>
      </c>
      <c r="BB1058" s="628">
        <f t="shared" si="4776"/>
        <v>63038.57262372454</v>
      </c>
      <c r="BC1058" s="628">
        <f t="shared" si="4776"/>
        <v>62220.42442267781</v>
      </c>
      <c r="BD1058" s="628">
        <f t="shared" si="4776"/>
        <v>62531.526544791188</v>
      </c>
      <c r="BE1058" s="628">
        <f t="shared" si="4776"/>
        <v>62844.184177515133</v>
      </c>
      <c r="BF1058" s="628">
        <f t="shared" si="4776"/>
        <v>63158.405098402698</v>
      </c>
      <c r="BG1058" s="628">
        <f t="shared" si="4776"/>
        <v>56421.508554573076</v>
      </c>
      <c r="BH1058" s="628">
        <f t="shared" si="4776"/>
        <v>56703.616097345934</v>
      </c>
      <c r="BI1058" s="628">
        <f t="shared" si="4776"/>
        <v>56987.134177832653</v>
      </c>
      <c r="BJ1058" s="628">
        <f t="shared" si="4776"/>
        <v>57272.069848721811</v>
      </c>
      <c r="BK1058" s="628">
        <f t="shared" si="4776"/>
        <v>41045.765796909756</v>
      </c>
      <c r="BL1058" s="628">
        <f t="shared" si="4776"/>
        <v>41250.994625894295</v>
      </c>
      <c r="BM1058" s="628">
        <f t="shared" si="4776"/>
        <v>41457.249599023766</v>
      </c>
      <c r="BN1058" s="628">
        <f t="shared" si="4776"/>
        <v>41664.53584701888</v>
      </c>
      <c r="BO1058" s="628">
        <f t="shared" si="4776"/>
        <v>45241.93909733188</v>
      </c>
      <c r="BP1058" s="628">
        <f t="shared" si="4776"/>
        <v>45468.148792818531</v>
      </c>
      <c r="BQ1058" s="628">
        <f t="shared" si="4776"/>
        <v>45695.489536782625</v>
      </c>
      <c r="BR1058" s="628">
        <f t="shared" si="4776"/>
        <v>45923.966984466526</v>
      </c>
      <c r="BS1058" s="628">
        <f t="shared" si="4776"/>
        <v>47381.075830542817</v>
      </c>
      <c r="BT1058" s="628">
        <f t="shared" si="4776"/>
        <v>47617.981209695521</v>
      </c>
      <c r="BU1058" s="628">
        <f t="shared" si="4776"/>
        <v>47856.071115743995</v>
      </c>
      <c r="BV1058" s="628">
        <f t="shared" si="4776"/>
        <v>48095.351471322705</v>
      </c>
      <c r="BW1058" s="628">
        <f t="shared" si="4776"/>
        <v>53970.834110261108</v>
      </c>
      <c r="BX1058" s="628">
        <f t="shared" si="4776"/>
        <v>54240.688280812414</v>
      </c>
      <c r="BY1058" s="628">
        <f t="shared" si="4776"/>
        <v>54511.891722216467</v>
      </c>
      <c r="BZ1058" s="628">
        <f t="shared" si="4776"/>
        <v>54784.451180827535</v>
      </c>
      <c r="CA1058" s="628">
        <f t="shared" si="4776"/>
        <v>49820.801949710796</v>
      </c>
      <c r="CB1058" s="628">
        <f t="shared" si="4776"/>
        <v>50069.905959459342</v>
      </c>
      <c r="CC1058" s="628">
        <f t="shared" si="4776"/>
        <v>50320.255489256626</v>
      </c>
      <c r="CD1058" s="628">
        <f t="shared" si="4776"/>
        <v>50571.856766702906</v>
      </c>
      <c r="CE1058" s="628">
        <f t="shared" si="4776"/>
        <v>40920.412409919059</v>
      </c>
      <c r="CF1058" s="628">
        <f t="shared" si="4776"/>
        <v>41125.014471968658</v>
      </c>
      <c r="CG1058" s="628">
        <f t="shared" si="4776"/>
        <v>41330.639544328493</v>
      </c>
      <c r="CH1058" s="628">
        <f t="shared" si="4776"/>
        <v>41537.292742050136</v>
      </c>
      <c r="CI1058" s="628">
        <f t="shared" si="4776"/>
        <v>32571.71944398501</v>
      </c>
      <c r="CJ1058" s="628">
        <f t="shared" si="4776"/>
        <v>32734.578041204932</v>
      </c>
      <c r="CK1058" s="628">
        <f t="shared" si="4776"/>
        <v>32898.250931410956</v>
      </c>
      <c r="CL1058" s="628">
        <f t="shared" si="4776"/>
        <v>33062.742186068004</v>
      </c>
      <c r="CM1058" s="628">
        <f t="shared" si="4776"/>
        <v>44078.033332752908</v>
      </c>
      <c r="CN1058" s="628">
        <f t="shared" si="4776"/>
        <v>44298.423499416662</v>
      </c>
      <c r="CO1058" s="628">
        <f t="shared" si="4776"/>
        <v>44519.915616913735</v>
      </c>
      <c r="CP1058" s="628">
        <f t="shared" si="4776"/>
        <v>44742.515194998305</v>
      </c>
      <c r="CQ1058" s="628">
        <f t="shared" si="4776"/>
        <v>63367.791751094665</v>
      </c>
      <c r="CR1058" s="628">
        <f t="shared" si="4776"/>
        <v>63684.630709850127</v>
      </c>
      <c r="CS1058" s="628">
        <f t="shared" si="4776"/>
        <v>64003.053863399364</v>
      </c>
      <c r="CT1058" s="628">
        <f t="shared" si="4776"/>
        <v>64323.069132716359</v>
      </c>
      <c r="CU1058" s="628">
        <f t="shared" si="4776"/>
        <v>54623.346928238054</v>
      </c>
      <c r="CV1058" s="628">
        <f t="shared" si="4776"/>
        <v>54896.463662879243</v>
      </c>
      <c r="CW1058" s="628">
        <f t="shared" si="4776"/>
        <v>55170.945981193639</v>
      </c>
      <c r="CX1058" s="628">
        <f t="shared" si="4776"/>
        <v>55446.800711099604</v>
      </c>
      <c r="CY1058" s="628">
        <f t="shared" si="4776"/>
        <v>25774.165927450285</v>
      </c>
      <c r="CZ1058" s="628">
        <f t="shared" si="4776"/>
        <v>25903.036757087535</v>
      </c>
      <c r="DA1058" s="628">
        <f t="shared" si="4776"/>
        <v>26032.551940872967</v>
      </c>
      <c r="DB1058" s="628">
        <f t="shared" si="4776"/>
        <v>26162.714700577329</v>
      </c>
      <c r="DC1058" s="628">
        <f t="shared" si="4776"/>
        <v>23649.48632473137</v>
      </c>
      <c r="DD1058" s="628">
        <f t="shared" ref="DD1058:DJ1058" si="4777">(DD1059*DD994)/1000</f>
        <v>23767.733756355025</v>
      </c>
      <c r="DE1058" s="628">
        <f t="shared" si="4777"/>
        <v>23886.572425136797</v>
      </c>
      <c r="DF1058" s="628">
        <f t="shared" si="4777"/>
        <v>24006.00528726248</v>
      </c>
      <c r="DG1058" s="628">
        <f t="shared" si="4777"/>
        <v>21728.416897430587</v>
      </c>
      <c r="DH1058" s="628">
        <f t="shared" si="4777"/>
        <v>21837.05898191774</v>
      </c>
      <c r="DI1058" s="628">
        <f t="shared" si="4777"/>
        <v>21946.244276827325</v>
      </c>
      <c r="DJ1058" s="628">
        <f t="shared" si="4777"/>
        <v>22055.975498211457</v>
      </c>
    </row>
    <row r="1059" spans="1:114" x14ac:dyDescent="0.35">
      <c r="A1059" s="5" t="s">
        <v>82</v>
      </c>
      <c r="B1059" s="69" t="s">
        <v>398</v>
      </c>
      <c r="C1059" s="69"/>
      <c r="D1059" s="69"/>
      <c r="E1059" s="69"/>
      <c r="F1059" s="69"/>
      <c r="G1059" s="69"/>
      <c r="H1059" s="69"/>
      <c r="I1059" s="69"/>
      <c r="J1059" s="69"/>
      <c r="K1059" s="69"/>
      <c r="L1059" s="69"/>
      <c r="M1059" s="69"/>
      <c r="N1059" s="69"/>
      <c r="O1059" s="69"/>
      <c r="P1059" s="69"/>
      <c r="Q1059" s="69"/>
      <c r="R1059" s="69"/>
      <c r="S1059" s="69"/>
      <c r="T1059" s="69"/>
      <c r="U1059" s="69"/>
      <c r="V1059" s="69"/>
      <c r="W1059" s="69"/>
      <c r="X1059" s="69"/>
      <c r="Y1059" s="69"/>
      <c r="Z1059" s="69"/>
      <c r="AA1059" s="69"/>
      <c r="AB1059" s="69"/>
      <c r="AC1059" s="69"/>
      <c r="AD1059" s="69"/>
      <c r="AQ1059" s="630">
        <v>610</v>
      </c>
      <c r="AR1059" s="613">
        <f>AQ1059*(1+AR1062)</f>
        <v>613.04999999999995</v>
      </c>
      <c r="AS1059" s="613">
        <f t="shared" ref="AS1059:DD1059" si="4778">AR1059*(1+AS1062)</f>
        <v>616.11524999999983</v>
      </c>
      <c r="AT1059" s="613">
        <f t="shared" si="4778"/>
        <v>619.19582624999975</v>
      </c>
      <c r="AU1059" s="613">
        <f t="shared" si="4778"/>
        <v>622.29180538124967</v>
      </c>
      <c r="AV1059" s="613">
        <f t="shared" si="4778"/>
        <v>625.40326440815591</v>
      </c>
      <c r="AW1059" s="613">
        <f t="shared" si="4778"/>
        <v>628.53028073019664</v>
      </c>
      <c r="AX1059" s="613">
        <f t="shared" si="4778"/>
        <v>631.67293213384755</v>
      </c>
      <c r="AY1059" s="613">
        <f t="shared" si="4778"/>
        <v>634.83129679451667</v>
      </c>
      <c r="AZ1059" s="613">
        <f t="shared" si="4778"/>
        <v>638.0054532784892</v>
      </c>
      <c r="BA1059" s="613">
        <f t="shared" si="4778"/>
        <v>641.19548054488155</v>
      </c>
      <c r="BB1059" s="613">
        <f t="shared" si="4778"/>
        <v>644.40145794760588</v>
      </c>
      <c r="BC1059" s="613">
        <f t="shared" si="4778"/>
        <v>647.62346523734379</v>
      </c>
      <c r="BD1059" s="613">
        <f t="shared" si="4778"/>
        <v>650.86158256353042</v>
      </c>
      <c r="BE1059" s="613">
        <f t="shared" si="4778"/>
        <v>654.115890476348</v>
      </c>
      <c r="BF1059" s="613">
        <f t="shared" si="4778"/>
        <v>657.38646992872964</v>
      </c>
      <c r="BG1059" s="613">
        <f t="shared" si="4778"/>
        <v>660.67340227837326</v>
      </c>
      <c r="BH1059" s="613">
        <f t="shared" si="4778"/>
        <v>663.976769289765</v>
      </c>
      <c r="BI1059" s="613">
        <f t="shared" si="4778"/>
        <v>667.29665313621376</v>
      </c>
      <c r="BJ1059" s="613">
        <f t="shared" si="4778"/>
        <v>670.63313640189472</v>
      </c>
      <c r="BK1059" s="613">
        <f t="shared" si="4778"/>
        <v>673.98630208390409</v>
      </c>
      <c r="BL1059" s="613">
        <f t="shared" si="4778"/>
        <v>677.3562335943235</v>
      </c>
      <c r="BM1059" s="613">
        <f t="shared" si="4778"/>
        <v>680.74301476229505</v>
      </c>
      <c r="BN1059" s="613">
        <f t="shared" si="4778"/>
        <v>684.14672983610649</v>
      </c>
      <c r="BO1059" s="613">
        <f t="shared" si="4778"/>
        <v>687.56746348528691</v>
      </c>
      <c r="BP1059" s="613">
        <f t="shared" si="4778"/>
        <v>691.00530080271324</v>
      </c>
      <c r="BQ1059" s="613">
        <f t="shared" si="4778"/>
        <v>694.46032730672675</v>
      </c>
      <c r="BR1059" s="613">
        <f t="shared" si="4778"/>
        <v>697.93262894326028</v>
      </c>
      <c r="BS1059" s="613">
        <f t="shared" si="4778"/>
        <v>701.42229208797653</v>
      </c>
      <c r="BT1059" s="613">
        <f t="shared" si="4778"/>
        <v>704.9294035484163</v>
      </c>
      <c r="BU1059" s="613">
        <f t="shared" si="4778"/>
        <v>708.45405056615834</v>
      </c>
      <c r="BV1059" s="613">
        <f t="shared" si="4778"/>
        <v>711.99632081898903</v>
      </c>
      <c r="BW1059" s="613">
        <f t="shared" si="4778"/>
        <v>715.55630242308393</v>
      </c>
      <c r="BX1059" s="613">
        <f t="shared" si="4778"/>
        <v>719.13408393519933</v>
      </c>
      <c r="BY1059" s="613">
        <f t="shared" si="4778"/>
        <v>722.72975435487524</v>
      </c>
      <c r="BZ1059" s="613">
        <f t="shared" si="4778"/>
        <v>726.34340312664949</v>
      </c>
      <c r="CA1059" s="613">
        <f t="shared" si="4778"/>
        <v>729.97512014228266</v>
      </c>
      <c r="CB1059" s="613">
        <f t="shared" si="4778"/>
        <v>733.62499574299397</v>
      </c>
      <c r="CC1059" s="613">
        <f t="shared" si="4778"/>
        <v>737.29312072170887</v>
      </c>
      <c r="CD1059" s="613">
        <f t="shared" si="4778"/>
        <v>740.97958632531731</v>
      </c>
      <c r="CE1059" s="613">
        <f t="shared" si="4778"/>
        <v>744.68448425694385</v>
      </c>
      <c r="CF1059" s="613">
        <f t="shared" si="4778"/>
        <v>748.40790667822853</v>
      </c>
      <c r="CG1059" s="613">
        <f t="shared" si="4778"/>
        <v>752.14994621161964</v>
      </c>
      <c r="CH1059" s="613">
        <f t="shared" si="4778"/>
        <v>755.91069594267765</v>
      </c>
      <c r="CI1059" s="613">
        <f t="shared" si="4778"/>
        <v>759.69024942239093</v>
      </c>
      <c r="CJ1059" s="613">
        <f t="shared" si="4778"/>
        <v>763.4887006695028</v>
      </c>
      <c r="CK1059" s="613">
        <f t="shared" si="4778"/>
        <v>767.30614417285028</v>
      </c>
      <c r="CL1059" s="613">
        <f t="shared" si="4778"/>
        <v>771.14267489371446</v>
      </c>
      <c r="CM1059" s="613">
        <f t="shared" si="4778"/>
        <v>774.99838826818291</v>
      </c>
      <c r="CN1059" s="613">
        <f t="shared" si="4778"/>
        <v>778.8733802095237</v>
      </c>
      <c r="CO1059" s="613">
        <f t="shared" si="4778"/>
        <v>782.76774711057124</v>
      </c>
      <c r="CP1059" s="613">
        <f t="shared" si="4778"/>
        <v>786.68158584612399</v>
      </c>
      <c r="CQ1059" s="613">
        <f t="shared" si="4778"/>
        <v>790.61499377535449</v>
      </c>
      <c r="CR1059" s="613">
        <f t="shared" si="4778"/>
        <v>794.56806874423114</v>
      </c>
      <c r="CS1059" s="613">
        <f t="shared" si="4778"/>
        <v>798.54090908795217</v>
      </c>
      <c r="CT1059" s="613">
        <f t="shared" si="4778"/>
        <v>802.53361363339184</v>
      </c>
      <c r="CU1059" s="613">
        <f t="shared" si="4778"/>
        <v>806.54628170155866</v>
      </c>
      <c r="CV1059" s="613">
        <f t="shared" si="4778"/>
        <v>810.5790131100664</v>
      </c>
      <c r="CW1059" s="613">
        <f t="shared" si="4778"/>
        <v>814.63190817561667</v>
      </c>
      <c r="CX1059" s="613">
        <f t="shared" si="4778"/>
        <v>818.70506771649468</v>
      </c>
      <c r="CY1059" s="613">
        <f t="shared" si="4778"/>
        <v>822.79859305507705</v>
      </c>
      <c r="CZ1059" s="613">
        <f t="shared" si="4778"/>
        <v>826.91258602035236</v>
      </c>
      <c r="DA1059" s="613">
        <f t="shared" si="4778"/>
        <v>831.04714895045402</v>
      </c>
      <c r="DB1059" s="613">
        <f t="shared" si="4778"/>
        <v>835.20238469520621</v>
      </c>
      <c r="DC1059" s="613">
        <f t="shared" si="4778"/>
        <v>839.37839661868213</v>
      </c>
      <c r="DD1059" s="613">
        <f t="shared" si="4778"/>
        <v>843.57528860177547</v>
      </c>
      <c r="DE1059" s="613">
        <f t="shared" ref="DE1059:DJ1059" si="4779">DD1059*(1+DE1062)</f>
        <v>847.79316504478425</v>
      </c>
      <c r="DF1059" s="613">
        <f t="shared" si="4779"/>
        <v>852.03213087000813</v>
      </c>
      <c r="DG1059" s="613">
        <f t="shared" si="4779"/>
        <v>856.29229152435812</v>
      </c>
      <c r="DH1059" s="613">
        <f t="shared" si="4779"/>
        <v>860.57375298197985</v>
      </c>
      <c r="DI1059" s="613">
        <f t="shared" si="4779"/>
        <v>864.87662174688967</v>
      </c>
      <c r="DJ1059" s="613">
        <f t="shared" si="4779"/>
        <v>869.20100485562398</v>
      </c>
    </row>
    <row r="1060" spans="1:114" x14ac:dyDescent="0.35">
      <c r="A1060" s="5" t="s">
        <v>82</v>
      </c>
      <c r="B1060" s="461" t="s">
        <v>448</v>
      </c>
      <c r="C1060" s="69"/>
      <c r="D1060" s="69"/>
      <c r="E1060" s="69"/>
      <c r="F1060" s="69"/>
      <c r="G1060" s="69"/>
      <c r="H1060" s="69"/>
      <c r="I1060" s="69"/>
      <c r="J1060" s="69"/>
      <c r="K1060" s="69"/>
      <c r="L1060" s="69"/>
      <c r="M1060" s="69"/>
      <c r="N1060" s="69"/>
      <c r="O1060" s="69"/>
      <c r="P1060" s="69"/>
      <c r="Q1060" s="69"/>
      <c r="R1060" s="69"/>
      <c r="S1060" s="69"/>
      <c r="T1060" s="69"/>
      <c r="U1060" s="69"/>
      <c r="V1060" s="69"/>
      <c r="W1060" s="69"/>
      <c r="X1060" s="69"/>
      <c r="Y1060" s="69"/>
      <c r="Z1060" s="69"/>
      <c r="AA1060" s="69"/>
      <c r="AB1060" s="69"/>
      <c r="AC1060" s="69"/>
      <c r="AD1060" s="69"/>
      <c r="AQ1060" s="308">
        <f>AQ1059</f>
        <v>610</v>
      </c>
      <c r="AR1060" s="308">
        <f t="shared" ref="AR1060:DC1060" si="4780">AR1059</f>
        <v>613.04999999999995</v>
      </c>
      <c r="AS1060" s="308">
        <f t="shared" si="4780"/>
        <v>616.11524999999983</v>
      </c>
      <c r="AT1060" s="308">
        <f t="shared" si="4780"/>
        <v>619.19582624999975</v>
      </c>
      <c r="AU1060" s="308">
        <f t="shared" si="4780"/>
        <v>622.29180538124967</v>
      </c>
      <c r="AV1060" s="308">
        <f t="shared" si="4780"/>
        <v>625.40326440815591</v>
      </c>
      <c r="AW1060" s="308">
        <f t="shared" si="4780"/>
        <v>628.53028073019664</v>
      </c>
      <c r="AX1060" s="308">
        <f t="shared" si="4780"/>
        <v>631.67293213384755</v>
      </c>
      <c r="AY1060" s="308">
        <f t="shared" si="4780"/>
        <v>634.83129679451667</v>
      </c>
      <c r="AZ1060" s="308">
        <f t="shared" si="4780"/>
        <v>638.0054532784892</v>
      </c>
      <c r="BA1060" s="308">
        <f t="shared" si="4780"/>
        <v>641.19548054488155</v>
      </c>
      <c r="BB1060" s="308">
        <f t="shared" si="4780"/>
        <v>644.40145794760588</v>
      </c>
      <c r="BC1060" s="308">
        <f t="shared" si="4780"/>
        <v>647.62346523734379</v>
      </c>
      <c r="BD1060" s="308">
        <f t="shared" si="4780"/>
        <v>650.86158256353042</v>
      </c>
      <c r="BE1060" s="308">
        <f t="shared" si="4780"/>
        <v>654.115890476348</v>
      </c>
      <c r="BF1060" s="308">
        <f t="shared" si="4780"/>
        <v>657.38646992872964</v>
      </c>
      <c r="BG1060" s="308">
        <f t="shared" si="4780"/>
        <v>660.67340227837326</v>
      </c>
      <c r="BH1060" s="308">
        <f t="shared" si="4780"/>
        <v>663.976769289765</v>
      </c>
      <c r="BI1060" s="308">
        <f t="shared" si="4780"/>
        <v>667.29665313621376</v>
      </c>
      <c r="BJ1060" s="308">
        <f t="shared" si="4780"/>
        <v>670.63313640189472</v>
      </c>
      <c r="BK1060" s="308">
        <f t="shared" si="4780"/>
        <v>673.98630208390409</v>
      </c>
      <c r="BL1060" s="308">
        <f t="shared" si="4780"/>
        <v>677.3562335943235</v>
      </c>
      <c r="BM1060" s="308">
        <f t="shared" si="4780"/>
        <v>680.74301476229505</v>
      </c>
      <c r="BN1060" s="308">
        <f t="shared" si="4780"/>
        <v>684.14672983610649</v>
      </c>
      <c r="BO1060" s="308">
        <f t="shared" si="4780"/>
        <v>687.56746348528691</v>
      </c>
      <c r="BP1060" s="308">
        <f t="shared" si="4780"/>
        <v>691.00530080271324</v>
      </c>
      <c r="BQ1060" s="308">
        <f t="shared" si="4780"/>
        <v>694.46032730672675</v>
      </c>
      <c r="BR1060" s="308">
        <f t="shared" si="4780"/>
        <v>697.93262894326028</v>
      </c>
      <c r="BS1060" s="308">
        <f t="shared" si="4780"/>
        <v>701.42229208797653</v>
      </c>
      <c r="BT1060" s="308">
        <f t="shared" si="4780"/>
        <v>704.9294035484163</v>
      </c>
      <c r="BU1060" s="308">
        <f t="shared" si="4780"/>
        <v>708.45405056615834</v>
      </c>
      <c r="BV1060" s="308">
        <f t="shared" si="4780"/>
        <v>711.99632081898903</v>
      </c>
      <c r="BW1060" s="308">
        <f t="shared" si="4780"/>
        <v>715.55630242308393</v>
      </c>
      <c r="BX1060" s="308">
        <f t="shared" si="4780"/>
        <v>719.13408393519933</v>
      </c>
      <c r="BY1060" s="308">
        <f t="shared" si="4780"/>
        <v>722.72975435487524</v>
      </c>
      <c r="BZ1060" s="308">
        <f t="shared" si="4780"/>
        <v>726.34340312664949</v>
      </c>
      <c r="CA1060" s="308">
        <f t="shared" si="4780"/>
        <v>729.97512014228266</v>
      </c>
      <c r="CB1060" s="308">
        <f t="shared" si="4780"/>
        <v>733.62499574299397</v>
      </c>
      <c r="CC1060" s="308">
        <f t="shared" si="4780"/>
        <v>737.29312072170887</v>
      </c>
      <c r="CD1060" s="308">
        <f t="shared" si="4780"/>
        <v>740.97958632531731</v>
      </c>
      <c r="CE1060" s="308">
        <f t="shared" si="4780"/>
        <v>744.68448425694385</v>
      </c>
      <c r="CF1060" s="308">
        <f t="shared" si="4780"/>
        <v>748.40790667822853</v>
      </c>
      <c r="CG1060" s="308">
        <f t="shared" si="4780"/>
        <v>752.14994621161964</v>
      </c>
      <c r="CH1060" s="308">
        <f t="shared" si="4780"/>
        <v>755.91069594267765</v>
      </c>
      <c r="CI1060" s="308">
        <f t="shared" si="4780"/>
        <v>759.69024942239093</v>
      </c>
      <c r="CJ1060" s="308">
        <f t="shared" si="4780"/>
        <v>763.4887006695028</v>
      </c>
      <c r="CK1060" s="308">
        <f t="shared" si="4780"/>
        <v>767.30614417285028</v>
      </c>
      <c r="CL1060" s="308">
        <f t="shared" si="4780"/>
        <v>771.14267489371446</v>
      </c>
      <c r="CM1060" s="308">
        <f t="shared" si="4780"/>
        <v>774.99838826818291</v>
      </c>
      <c r="CN1060" s="308">
        <f t="shared" si="4780"/>
        <v>778.8733802095237</v>
      </c>
      <c r="CO1060" s="308">
        <f t="shared" si="4780"/>
        <v>782.76774711057124</v>
      </c>
      <c r="CP1060" s="308">
        <f t="shared" si="4780"/>
        <v>786.68158584612399</v>
      </c>
      <c r="CQ1060" s="308">
        <f t="shared" si="4780"/>
        <v>790.61499377535449</v>
      </c>
      <c r="CR1060" s="308">
        <f t="shared" si="4780"/>
        <v>794.56806874423114</v>
      </c>
      <c r="CS1060" s="308">
        <f t="shared" si="4780"/>
        <v>798.54090908795217</v>
      </c>
      <c r="CT1060" s="308">
        <f t="shared" si="4780"/>
        <v>802.53361363339184</v>
      </c>
      <c r="CU1060" s="308">
        <f t="shared" si="4780"/>
        <v>806.54628170155866</v>
      </c>
      <c r="CV1060" s="308">
        <f t="shared" si="4780"/>
        <v>810.5790131100664</v>
      </c>
      <c r="CW1060" s="308">
        <f t="shared" si="4780"/>
        <v>814.63190817561667</v>
      </c>
      <c r="CX1060" s="308">
        <f t="shared" si="4780"/>
        <v>818.70506771649468</v>
      </c>
      <c r="CY1060" s="308">
        <f t="shared" si="4780"/>
        <v>822.79859305507705</v>
      </c>
      <c r="CZ1060" s="308">
        <f t="shared" si="4780"/>
        <v>826.91258602035236</v>
      </c>
      <c r="DA1060" s="308">
        <f t="shared" si="4780"/>
        <v>831.04714895045402</v>
      </c>
      <c r="DB1060" s="308">
        <f t="shared" si="4780"/>
        <v>835.20238469520621</v>
      </c>
      <c r="DC1060" s="308">
        <f t="shared" si="4780"/>
        <v>839.37839661868213</v>
      </c>
      <c r="DD1060" s="308">
        <f t="shared" ref="DD1060:DJ1060" si="4781">DD1059</f>
        <v>843.57528860177547</v>
      </c>
      <c r="DE1060" s="308">
        <f t="shared" si="4781"/>
        <v>847.79316504478425</v>
      </c>
      <c r="DF1060" s="308">
        <f t="shared" si="4781"/>
        <v>852.03213087000813</v>
      </c>
      <c r="DG1060" s="308">
        <f t="shared" si="4781"/>
        <v>856.29229152435812</v>
      </c>
      <c r="DH1060" s="308">
        <f t="shared" si="4781"/>
        <v>860.57375298197985</v>
      </c>
      <c r="DI1060" s="308">
        <f t="shared" si="4781"/>
        <v>864.87662174688967</v>
      </c>
      <c r="DJ1060" s="308">
        <f t="shared" si="4781"/>
        <v>869.20100485562398</v>
      </c>
    </row>
    <row r="1061" spans="1:114" x14ac:dyDescent="0.35">
      <c r="A1061" s="5"/>
      <c r="B1061" s="462" t="s">
        <v>406</v>
      </c>
      <c r="C1061" s="69"/>
      <c r="D1061" s="69"/>
      <c r="E1061" s="69"/>
      <c r="F1061" s="69"/>
      <c r="G1061" s="69"/>
      <c r="H1061" s="69"/>
      <c r="I1061" s="69"/>
      <c r="J1061" s="69"/>
      <c r="K1061" s="69"/>
      <c r="L1061" s="69"/>
      <c r="M1061" s="69"/>
      <c r="N1061" s="69"/>
      <c r="O1061" s="69"/>
      <c r="P1061" s="69"/>
      <c r="Q1061" s="69"/>
      <c r="R1061" s="69"/>
      <c r="S1061" s="69"/>
      <c r="T1061" s="69"/>
      <c r="U1061" s="69"/>
      <c r="V1061" s="69"/>
      <c r="W1061" s="69"/>
      <c r="X1061" s="69"/>
      <c r="Y1061" s="69"/>
      <c r="Z1061" s="69"/>
      <c r="AA1061" s="69"/>
      <c r="AB1061" s="69"/>
      <c r="AC1061" s="69"/>
      <c r="AD1061" s="69"/>
      <c r="AQ1061" s="505">
        <f>AQ1059/AQ1060-1</f>
        <v>0</v>
      </c>
      <c r="AR1061" s="505">
        <f t="shared" ref="AR1061:DC1061" si="4782">AR1059/AR1060-1</f>
        <v>0</v>
      </c>
      <c r="AS1061" s="505">
        <f t="shared" si="4782"/>
        <v>0</v>
      </c>
      <c r="AT1061" s="505">
        <f t="shared" si="4782"/>
        <v>0</v>
      </c>
      <c r="AU1061" s="505">
        <f t="shared" si="4782"/>
        <v>0</v>
      </c>
      <c r="AV1061" s="505">
        <f t="shared" si="4782"/>
        <v>0</v>
      </c>
      <c r="AW1061" s="505">
        <f t="shared" si="4782"/>
        <v>0</v>
      </c>
      <c r="AX1061" s="505">
        <f t="shared" si="4782"/>
        <v>0</v>
      </c>
      <c r="AY1061" s="505">
        <f t="shared" si="4782"/>
        <v>0</v>
      </c>
      <c r="AZ1061" s="505">
        <f t="shared" si="4782"/>
        <v>0</v>
      </c>
      <c r="BA1061" s="505">
        <f t="shared" si="4782"/>
        <v>0</v>
      </c>
      <c r="BB1061" s="505">
        <f t="shared" si="4782"/>
        <v>0</v>
      </c>
      <c r="BC1061" s="505">
        <f t="shared" si="4782"/>
        <v>0</v>
      </c>
      <c r="BD1061" s="505">
        <f t="shared" si="4782"/>
        <v>0</v>
      </c>
      <c r="BE1061" s="505">
        <f t="shared" si="4782"/>
        <v>0</v>
      </c>
      <c r="BF1061" s="505">
        <f t="shared" si="4782"/>
        <v>0</v>
      </c>
      <c r="BG1061" s="505">
        <f t="shared" si="4782"/>
        <v>0</v>
      </c>
      <c r="BH1061" s="505">
        <f t="shared" si="4782"/>
        <v>0</v>
      </c>
      <c r="BI1061" s="505">
        <f t="shared" si="4782"/>
        <v>0</v>
      </c>
      <c r="BJ1061" s="505">
        <f t="shared" si="4782"/>
        <v>0</v>
      </c>
      <c r="BK1061" s="505">
        <f t="shared" si="4782"/>
        <v>0</v>
      </c>
      <c r="BL1061" s="505">
        <f t="shared" si="4782"/>
        <v>0</v>
      </c>
      <c r="BM1061" s="505">
        <f t="shared" si="4782"/>
        <v>0</v>
      </c>
      <c r="BN1061" s="505">
        <f t="shared" si="4782"/>
        <v>0</v>
      </c>
      <c r="BO1061" s="505">
        <f t="shared" si="4782"/>
        <v>0</v>
      </c>
      <c r="BP1061" s="505">
        <f t="shared" si="4782"/>
        <v>0</v>
      </c>
      <c r="BQ1061" s="505">
        <f t="shared" si="4782"/>
        <v>0</v>
      </c>
      <c r="BR1061" s="505">
        <f t="shared" si="4782"/>
        <v>0</v>
      </c>
      <c r="BS1061" s="505">
        <f t="shared" si="4782"/>
        <v>0</v>
      </c>
      <c r="BT1061" s="505">
        <f t="shared" si="4782"/>
        <v>0</v>
      </c>
      <c r="BU1061" s="505">
        <f t="shared" si="4782"/>
        <v>0</v>
      </c>
      <c r="BV1061" s="505">
        <f t="shared" si="4782"/>
        <v>0</v>
      </c>
      <c r="BW1061" s="505">
        <f t="shared" si="4782"/>
        <v>0</v>
      </c>
      <c r="BX1061" s="505">
        <f t="shared" si="4782"/>
        <v>0</v>
      </c>
      <c r="BY1061" s="505">
        <f t="shared" si="4782"/>
        <v>0</v>
      </c>
      <c r="BZ1061" s="505">
        <f t="shared" si="4782"/>
        <v>0</v>
      </c>
      <c r="CA1061" s="505">
        <f t="shared" si="4782"/>
        <v>0</v>
      </c>
      <c r="CB1061" s="505">
        <f t="shared" si="4782"/>
        <v>0</v>
      </c>
      <c r="CC1061" s="505">
        <f t="shared" si="4782"/>
        <v>0</v>
      </c>
      <c r="CD1061" s="505">
        <f t="shared" si="4782"/>
        <v>0</v>
      </c>
      <c r="CE1061" s="505">
        <f t="shared" si="4782"/>
        <v>0</v>
      </c>
      <c r="CF1061" s="505">
        <f t="shared" si="4782"/>
        <v>0</v>
      </c>
      <c r="CG1061" s="505">
        <f t="shared" si="4782"/>
        <v>0</v>
      </c>
      <c r="CH1061" s="505">
        <f t="shared" si="4782"/>
        <v>0</v>
      </c>
      <c r="CI1061" s="505">
        <f t="shared" si="4782"/>
        <v>0</v>
      </c>
      <c r="CJ1061" s="505">
        <f t="shared" si="4782"/>
        <v>0</v>
      </c>
      <c r="CK1061" s="505">
        <f t="shared" si="4782"/>
        <v>0</v>
      </c>
      <c r="CL1061" s="505">
        <f t="shared" si="4782"/>
        <v>0</v>
      </c>
      <c r="CM1061" s="505">
        <f t="shared" si="4782"/>
        <v>0</v>
      </c>
      <c r="CN1061" s="505">
        <f t="shared" si="4782"/>
        <v>0</v>
      </c>
      <c r="CO1061" s="505">
        <f t="shared" si="4782"/>
        <v>0</v>
      </c>
      <c r="CP1061" s="505">
        <f t="shared" si="4782"/>
        <v>0</v>
      </c>
      <c r="CQ1061" s="505">
        <f t="shared" si="4782"/>
        <v>0</v>
      </c>
      <c r="CR1061" s="505">
        <f t="shared" si="4782"/>
        <v>0</v>
      </c>
      <c r="CS1061" s="505">
        <f t="shared" si="4782"/>
        <v>0</v>
      </c>
      <c r="CT1061" s="505">
        <f t="shared" si="4782"/>
        <v>0</v>
      </c>
      <c r="CU1061" s="505">
        <f t="shared" si="4782"/>
        <v>0</v>
      </c>
      <c r="CV1061" s="505">
        <f t="shared" si="4782"/>
        <v>0</v>
      </c>
      <c r="CW1061" s="505">
        <f t="shared" si="4782"/>
        <v>0</v>
      </c>
      <c r="CX1061" s="505">
        <f t="shared" si="4782"/>
        <v>0</v>
      </c>
      <c r="CY1061" s="505">
        <f t="shared" si="4782"/>
        <v>0</v>
      </c>
      <c r="CZ1061" s="505">
        <f t="shared" si="4782"/>
        <v>0</v>
      </c>
      <c r="DA1061" s="505">
        <f t="shared" si="4782"/>
        <v>0</v>
      </c>
      <c r="DB1061" s="505">
        <f t="shared" si="4782"/>
        <v>0</v>
      </c>
      <c r="DC1061" s="505">
        <f t="shared" si="4782"/>
        <v>0</v>
      </c>
      <c r="DD1061" s="505">
        <f t="shared" ref="DD1061:DJ1061" si="4783">DD1059/DD1060-1</f>
        <v>0</v>
      </c>
      <c r="DE1061" s="505">
        <f t="shared" si="4783"/>
        <v>0</v>
      </c>
      <c r="DF1061" s="505">
        <f t="shared" si="4783"/>
        <v>0</v>
      </c>
      <c r="DG1061" s="505">
        <f t="shared" si="4783"/>
        <v>0</v>
      </c>
      <c r="DH1061" s="505">
        <f t="shared" si="4783"/>
        <v>0</v>
      </c>
      <c r="DI1061" s="505">
        <f t="shared" si="4783"/>
        <v>0</v>
      </c>
      <c r="DJ1061" s="505">
        <f t="shared" si="4783"/>
        <v>0</v>
      </c>
    </row>
    <row r="1062" spans="1:114" x14ac:dyDescent="0.35">
      <c r="A1062" s="5"/>
      <c r="B1062" s="462" t="s">
        <v>710</v>
      </c>
      <c r="C1062" s="69"/>
      <c r="D1062" s="69"/>
      <c r="E1062" s="69"/>
      <c r="F1062" s="69"/>
      <c r="G1062" s="69"/>
      <c r="H1062" s="69"/>
      <c r="I1062" s="69"/>
      <c r="J1062" s="69"/>
      <c r="K1062" s="69"/>
      <c r="L1062" s="69"/>
      <c r="M1062" s="69"/>
      <c r="N1062" s="69"/>
      <c r="O1062" s="69"/>
      <c r="P1062" s="69"/>
      <c r="Q1062" s="69"/>
      <c r="R1062" s="69"/>
      <c r="S1062" s="69"/>
      <c r="T1062" s="69"/>
      <c r="U1062" s="69"/>
      <c r="V1062" s="69"/>
      <c r="W1062" s="69"/>
      <c r="X1062" s="69"/>
      <c r="Y1062" s="69"/>
      <c r="Z1062" s="69"/>
      <c r="AA1062" s="69"/>
      <c r="AB1062" s="69"/>
      <c r="AC1062" s="69"/>
      <c r="AD1062" s="69"/>
      <c r="AQ1062" s="596">
        <f>AQ1045</f>
        <v>5.0000000000000001E-3</v>
      </c>
      <c r="AR1062" s="596">
        <f t="shared" ref="AR1062:DC1062" si="4784">AR1045</f>
        <v>5.0000000000000001E-3</v>
      </c>
      <c r="AS1062" s="596">
        <f t="shared" si="4784"/>
        <v>5.0000000000000001E-3</v>
      </c>
      <c r="AT1062" s="596">
        <f t="shared" si="4784"/>
        <v>5.0000000000000001E-3</v>
      </c>
      <c r="AU1062" s="596">
        <f t="shared" si="4784"/>
        <v>5.0000000000000001E-3</v>
      </c>
      <c r="AV1062" s="596">
        <f t="shared" si="4784"/>
        <v>5.0000000000000001E-3</v>
      </c>
      <c r="AW1062" s="596">
        <f t="shared" si="4784"/>
        <v>5.0000000000000001E-3</v>
      </c>
      <c r="AX1062" s="596">
        <f t="shared" si="4784"/>
        <v>5.0000000000000001E-3</v>
      </c>
      <c r="AY1062" s="596">
        <f t="shared" si="4784"/>
        <v>5.0000000000000001E-3</v>
      </c>
      <c r="AZ1062" s="596">
        <f t="shared" si="4784"/>
        <v>5.0000000000000001E-3</v>
      </c>
      <c r="BA1062" s="596">
        <f t="shared" si="4784"/>
        <v>5.0000000000000001E-3</v>
      </c>
      <c r="BB1062" s="596">
        <f t="shared" si="4784"/>
        <v>5.0000000000000001E-3</v>
      </c>
      <c r="BC1062" s="596">
        <f t="shared" si="4784"/>
        <v>5.0000000000000001E-3</v>
      </c>
      <c r="BD1062" s="596">
        <f t="shared" si="4784"/>
        <v>5.0000000000000001E-3</v>
      </c>
      <c r="BE1062" s="596">
        <f t="shared" si="4784"/>
        <v>5.0000000000000001E-3</v>
      </c>
      <c r="BF1062" s="596">
        <f t="shared" si="4784"/>
        <v>5.0000000000000001E-3</v>
      </c>
      <c r="BG1062" s="596">
        <f t="shared" si="4784"/>
        <v>5.0000000000000001E-3</v>
      </c>
      <c r="BH1062" s="596">
        <f t="shared" si="4784"/>
        <v>5.0000000000000001E-3</v>
      </c>
      <c r="BI1062" s="596">
        <f t="shared" si="4784"/>
        <v>5.0000000000000001E-3</v>
      </c>
      <c r="BJ1062" s="596">
        <f t="shared" si="4784"/>
        <v>5.0000000000000001E-3</v>
      </c>
      <c r="BK1062" s="596">
        <f t="shared" si="4784"/>
        <v>5.0000000000000001E-3</v>
      </c>
      <c r="BL1062" s="596">
        <f t="shared" si="4784"/>
        <v>5.0000000000000001E-3</v>
      </c>
      <c r="BM1062" s="596">
        <f t="shared" si="4784"/>
        <v>5.0000000000000001E-3</v>
      </c>
      <c r="BN1062" s="596">
        <f t="shared" si="4784"/>
        <v>5.0000000000000001E-3</v>
      </c>
      <c r="BO1062" s="596">
        <f t="shared" si="4784"/>
        <v>5.0000000000000001E-3</v>
      </c>
      <c r="BP1062" s="596">
        <f t="shared" si="4784"/>
        <v>5.0000000000000001E-3</v>
      </c>
      <c r="BQ1062" s="596">
        <f t="shared" si="4784"/>
        <v>5.0000000000000001E-3</v>
      </c>
      <c r="BR1062" s="596">
        <f t="shared" si="4784"/>
        <v>5.0000000000000001E-3</v>
      </c>
      <c r="BS1062" s="596">
        <f t="shared" si="4784"/>
        <v>5.0000000000000001E-3</v>
      </c>
      <c r="BT1062" s="596">
        <f t="shared" si="4784"/>
        <v>5.0000000000000001E-3</v>
      </c>
      <c r="BU1062" s="596">
        <f t="shared" si="4784"/>
        <v>5.0000000000000001E-3</v>
      </c>
      <c r="BV1062" s="596">
        <f t="shared" si="4784"/>
        <v>5.0000000000000001E-3</v>
      </c>
      <c r="BW1062" s="596">
        <f t="shared" si="4784"/>
        <v>5.0000000000000001E-3</v>
      </c>
      <c r="BX1062" s="596">
        <f t="shared" si="4784"/>
        <v>5.0000000000000001E-3</v>
      </c>
      <c r="BY1062" s="596">
        <f t="shared" si="4784"/>
        <v>5.0000000000000001E-3</v>
      </c>
      <c r="BZ1062" s="596">
        <f t="shared" si="4784"/>
        <v>5.0000000000000001E-3</v>
      </c>
      <c r="CA1062" s="596">
        <f t="shared" si="4784"/>
        <v>5.0000000000000001E-3</v>
      </c>
      <c r="CB1062" s="596">
        <f t="shared" si="4784"/>
        <v>5.0000000000000001E-3</v>
      </c>
      <c r="CC1062" s="596">
        <f t="shared" si="4784"/>
        <v>5.0000000000000001E-3</v>
      </c>
      <c r="CD1062" s="596">
        <f t="shared" si="4784"/>
        <v>5.0000000000000001E-3</v>
      </c>
      <c r="CE1062" s="596">
        <f t="shared" si="4784"/>
        <v>5.0000000000000001E-3</v>
      </c>
      <c r="CF1062" s="596">
        <f t="shared" si="4784"/>
        <v>5.0000000000000001E-3</v>
      </c>
      <c r="CG1062" s="596">
        <f t="shared" si="4784"/>
        <v>5.0000000000000001E-3</v>
      </c>
      <c r="CH1062" s="596">
        <f t="shared" si="4784"/>
        <v>5.0000000000000001E-3</v>
      </c>
      <c r="CI1062" s="596">
        <f t="shared" si="4784"/>
        <v>5.0000000000000001E-3</v>
      </c>
      <c r="CJ1062" s="596">
        <f t="shared" si="4784"/>
        <v>5.0000000000000001E-3</v>
      </c>
      <c r="CK1062" s="596">
        <f t="shared" si="4784"/>
        <v>5.0000000000000001E-3</v>
      </c>
      <c r="CL1062" s="596">
        <f t="shared" si="4784"/>
        <v>5.0000000000000001E-3</v>
      </c>
      <c r="CM1062" s="596">
        <f t="shared" si="4784"/>
        <v>5.0000000000000001E-3</v>
      </c>
      <c r="CN1062" s="596">
        <f t="shared" si="4784"/>
        <v>5.0000000000000001E-3</v>
      </c>
      <c r="CO1062" s="596">
        <f t="shared" si="4784"/>
        <v>5.0000000000000001E-3</v>
      </c>
      <c r="CP1062" s="596">
        <f t="shared" si="4784"/>
        <v>5.0000000000000001E-3</v>
      </c>
      <c r="CQ1062" s="596">
        <f t="shared" si="4784"/>
        <v>5.0000000000000001E-3</v>
      </c>
      <c r="CR1062" s="596">
        <f t="shared" si="4784"/>
        <v>5.0000000000000001E-3</v>
      </c>
      <c r="CS1062" s="596">
        <f t="shared" si="4784"/>
        <v>5.0000000000000001E-3</v>
      </c>
      <c r="CT1062" s="596">
        <f t="shared" si="4784"/>
        <v>5.0000000000000001E-3</v>
      </c>
      <c r="CU1062" s="596">
        <f t="shared" si="4784"/>
        <v>5.0000000000000001E-3</v>
      </c>
      <c r="CV1062" s="596">
        <f t="shared" si="4784"/>
        <v>5.0000000000000001E-3</v>
      </c>
      <c r="CW1062" s="596">
        <f t="shared" si="4784"/>
        <v>5.0000000000000001E-3</v>
      </c>
      <c r="CX1062" s="596">
        <f t="shared" si="4784"/>
        <v>5.0000000000000001E-3</v>
      </c>
      <c r="CY1062" s="596">
        <f t="shared" si="4784"/>
        <v>5.0000000000000001E-3</v>
      </c>
      <c r="CZ1062" s="596">
        <f t="shared" si="4784"/>
        <v>5.0000000000000001E-3</v>
      </c>
      <c r="DA1062" s="596">
        <f t="shared" si="4784"/>
        <v>5.0000000000000001E-3</v>
      </c>
      <c r="DB1062" s="596">
        <f t="shared" si="4784"/>
        <v>5.0000000000000001E-3</v>
      </c>
      <c r="DC1062" s="596">
        <f t="shared" si="4784"/>
        <v>5.0000000000000001E-3</v>
      </c>
      <c r="DD1062" s="596">
        <f t="shared" ref="DD1062:DJ1062" si="4785">DD1045</f>
        <v>5.0000000000000001E-3</v>
      </c>
      <c r="DE1062" s="596">
        <f t="shared" si="4785"/>
        <v>5.0000000000000001E-3</v>
      </c>
      <c r="DF1062" s="596">
        <f t="shared" si="4785"/>
        <v>5.0000000000000001E-3</v>
      </c>
      <c r="DG1062" s="596">
        <f t="shared" si="4785"/>
        <v>5.0000000000000001E-3</v>
      </c>
      <c r="DH1062" s="596">
        <f t="shared" si="4785"/>
        <v>5.0000000000000001E-3</v>
      </c>
      <c r="DI1062" s="596">
        <f t="shared" si="4785"/>
        <v>5.0000000000000001E-3</v>
      </c>
      <c r="DJ1062" s="596">
        <f t="shared" si="4785"/>
        <v>5.0000000000000001E-3</v>
      </c>
    </row>
    <row r="1063" spans="1:114" x14ac:dyDescent="0.35">
      <c r="A1063" s="5"/>
      <c r="B1063" s="464"/>
      <c r="C1063" s="69"/>
      <c r="D1063" s="69"/>
      <c r="E1063" s="69"/>
      <c r="F1063" s="69"/>
      <c r="G1063" s="69"/>
      <c r="H1063" s="69"/>
      <c r="I1063" s="69"/>
      <c r="J1063" s="69"/>
      <c r="K1063" s="69"/>
      <c r="L1063" s="69"/>
      <c r="M1063" s="69"/>
      <c r="N1063" s="69"/>
      <c r="O1063" s="69"/>
      <c r="P1063" s="69"/>
      <c r="Q1063" s="69"/>
      <c r="R1063" s="69"/>
      <c r="S1063" s="69"/>
      <c r="T1063" s="69"/>
      <c r="U1063" s="69"/>
      <c r="V1063" s="69"/>
      <c r="W1063" s="69"/>
      <c r="X1063" s="69"/>
      <c r="Y1063" s="69"/>
      <c r="Z1063" s="69"/>
      <c r="AA1063" s="69"/>
      <c r="AB1063" s="69"/>
      <c r="AC1063" s="69"/>
      <c r="AD1063" s="69"/>
    </row>
    <row r="1064" spans="1:114" x14ac:dyDescent="0.35">
      <c r="A1064" s="5" t="s">
        <v>402</v>
      </c>
      <c r="B1064" s="69" t="s">
        <v>397</v>
      </c>
      <c r="C1064" s="69"/>
      <c r="D1064" s="69"/>
      <c r="E1064" s="69"/>
      <c r="F1064" s="69"/>
      <c r="G1064" s="69"/>
      <c r="H1064" s="69"/>
      <c r="I1064" s="69"/>
      <c r="J1064" s="69"/>
      <c r="K1064" s="69"/>
      <c r="L1064" s="69"/>
      <c r="M1064" s="69"/>
      <c r="N1064" s="69"/>
      <c r="O1064" s="69"/>
      <c r="P1064" s="69"/>
      <c r="Q1064" s="69"/>
      <c r="R1064" s="69"/>
      <c r="S1064" s="69"/>
      <c r="T1064" s="69"/>
      <c r="U1064" s="69"/>
      <c r="V1064" s="69"/>
      <c r="W1064" s="69"/>
      <c r="X1064" s="69"/>
      <c r="Y1064" s="69"/>
      <c r="Z1064" s="69"/>
      <c r="AA1064" s="69"/>
      <c r="AB1064" s="69"/>
      <c r="AC1064" s="69"/>
      <c r="AD1064" s="69"/>
    </row>
    <row r="1065" spans="1:114" x14ac:dyDescent="0.35">
      <c r="A1065" s="5" t="s">
        <v>82</v>
      </c>
      <c r="B1065" s="69" t="s">
        <v>401</v>
      </c>
      <c r="C1065" s="69"/>
      <c r="D1065" s="69"/>
      <c r="E1065" s="69"/>
      <c r="F1065" s="69"/>
      <c r="G1065" s="69"/>
      <c r="H1065" s="69"/>
      <c r="I1065" s="69"/>
      <c r="J1065" s="69"/>
      <c r="K1065" s="69"/>
      <c r="L1065" s="69"/>
      <c r="M1065" s="69"/>
      <c r="N1065" s="69"/>
      <c r="O1065" s="69"/>
      <c r="P1065" s="69"/>
      <c r="Q1065" s="69"/>
      <c r="R1065" s="69"/>
      <c r="S1065" s="69"/>
      <c r="T1065" s="69"/>
      <c r="U1065" s="69"/>
      <c r="V1065" s="69"/>
      <c r="W1065" s="69"/>
      <c r="X1065" s="69"/>
      <c r="Y1065" s="69"/>
      <c r="Z1065" s="69"/>
      <c r="AA1065" s="69"/>
      <c r="AB1065" s="69"/>
      <c r="AC1065" s="69"/>
      <c r="AD1065" s="69"/>
      <c r="AQ1065" s="308">
        <f>AQ1059+AQ1035</f>
        <v>781</v>
      </c>
      <c r="AR1065" s="308">
        <f t="shared" ref="AR1065:DC1065" si="4786">AR1059+AR1035</f>
        <v>784.05</v>
      </c>
      <c r="AS1065" s="308">
        <f t="shared" si="4786"/>
        <v>787.11524999999983</v>
      </c>
      <c r="AT1065" s="308">
        <f t="shared" si="4786"/>
        <v>790.19582624999975</v>
      </c>
      <c r="AU1065" s="308">
        <f>AU1059+AU1035</f>
        <v>793.29180538124967</v>
      </c>
      <c r="AV1065" s="308">
        <f t="shared" si="4786"/>
        <v>796.40326440815591</v>
      </c>
      <c r="AW1065" s="308">
        <f t="shared" si="4786"/>
        <v>799.53028073019664</v>
      </c>
      <c r="AX1065" s="308">
        <f t="shared" si="4786"/>
        <v>802.67293213384755</v>
      </c>
      <c r="AY1065" s="308">
        <f t="shared" si="4786"/>
        <v>805.83129679451667</v>
      </c>
      <c r="AZ1065" s="308">
        <f t="shared" si="4786"/>
        <v>809.0054532784892</v>
      </c>
      <c r="BA1065" s="308">
        <f t="shared" si="4786"/>
        <v>812.19548054488155</v>
      </c>
      <c r="BB1065" s="308">
        <f t="shared" si="4786"/>
        <v>815.40145794760588</v>
      </c>
      <c r="BC1065" s="308">
        <f t="shared" si="4786"/>
        <v>818.62346523734379</v>
      </c>
      <c r="BD1065" s="308">
        <f t="shared" si="4786"/>
        <v>821.86158256353042</v>
      </c>
      <c r="BE1065" s="308">
        <f t="shared" si="4786"/>
        <v>825.115890476348</v>
      </c>
      <c r="BF1065" s="308">
        <f t="shared" si="4786"/>
        <v>828.38646992872964</v>
      </c>
      <c r="BG1065" s="308">
        <f t="shared" si="4786"/>
        <v>831.67340227837326</v>
      </c>
      <c r="BH1065" s="308">
        <f t="shared" si="4786"/>
        <v>834.976769289765</v>
      </c>
      <c r="BI1065" s="308">
        <f t="shared" si="4786"/>
        <v>838.29665313621376</v>
      </c>
      <c r="BJ1065" s="308">
        <f t="shared" si="4786"/>
        <v>841.63313640189472</v>
      </c>
      <c r="BK1065" s="308">
        <f t="shared" si="4786"/>
        <v>844.98630208390409</v>
      </c>
      <c r="BL1065" s="308">
        <f t="shared" si="4786"/>
        <v>848.3562335943235</v>
      </c>
      <c r="BM1065" s="308">
        <f t="shared" si="4786"/>
        <v>851.74301476229505</v>
      </c>
      <c r="BN1065" s="308">
        <f t="shared" si="4786"/>
        <v>855.14672983610649</v>
      </c>
      <c r="BO1065" s="308">
        <f t="shared" si="4786"/>
        <v>858.56746348528691</v>
      </c>
      <c r="BP1065" s="308">
        <f t="shared" si="4786"/>
        <v>862.00530080271324</v>
      </c>
      <c r="BQ1065" s="308">
        <f t="shared" si="4786"/>
        <v>865.46032730672675</v>
      </c>
      <c r="BR1065" s="308">
        <f t="shared" si="4786"/>
        <v>868.93262894326028</v>
      </c>
      <c r="BS1065" s="308">
        <f t="shared" si="4786"/>
        <v>872.42229208797653</v>
      </c>
      <c r="BT1065" s="308">
        <f t="shared" si="4786"/>
        <v>875.9294035484163</v>
      </c>
      <c r="BU1065" s="308">
        <f t="shared" si="4786"/>
        <v>879.45405056615834</v>
      </c>
      <c r="BV1065" s="308">
        <f t="shared" si="4786"/>
        <v>882.99632081898903</v>
      </c>
      <c r="BW1065" s="308">
        <f t="shared" si="4786"/>
        <v>886.55630242308393</v>
      </c>
      <c r="BX1065" s="308">
        <f t="shared" si="4786"/>
        <v>890.13408393519933</v>
      </c>
      <c r="BY1065" s="308">
        <f t="shared" si="4786"/>
        <v>893.72975435487524</v>
      </c>
      <c r="BZ1065" s="308">
        <f t="shared" si="4786"/>
        <v>897.34340312664949</v>
      </c>
      <c r="CA1065" s="308">
        <f t="shared" si="4786"/>
        <v>900.97512014228266</v>
      </c>
      <c r="CB1065" s="308">
        <f t="shared" si="4786"/>
        <v>904.62499574299397</v>
      </c>
      <c r="CC1065" s="308">
        <f t="shared" si="4786"/>
        <v>908.29312072170887</v>
      </c>
      <c r="CD1065" s="308">
        <f t="shared" si="4786"/>
        <v>911.97958632531731</v>
      </c>
      <c r="CE1065" s="308">
        <f t="shared" si="4786"/>
        <v>915.68448425694385</v>
      </c>
      <c r="CF1065" s="308">
        <f t="shared" si="4786"/>
        <v>919.40790667822853</v>
      </c>
      <c r="CG1065" s="308">
        <f t="shared" si="4786"/>
        <v>923.14994621161964</v>
      </c>
      <c r="CH1065" s="308">
        <f t="shared" si="4786"/>
        <v>926.91069594267765</v>
      </c>
      <c r="CI1065" s="308">
        <f t="shared" si="4786"/>
        <v>930.69024942239093</v>
      </c>
      <c r="CJ1065" s="308">
        <f t="shared" si="4786"/>
        <v>934.4887006695028</v>
      </c>
      <c r="CK1065" s="308">
        <f t="shared" si="4786"/>
        <v>938.30614417285028</v>
      </c>
      <c r="CL1065" s="308">
        <f t="shared" si="4786"/>
        <v>942.14267489371446</v>
      </c>
      <c r="CM1065" s="308">
        <f t="shared" si="4786"/>
        <v>945.99838826818291</v>
      </c>
      <c r="CN1065" s="308">
        <f t="shared" si="4786"/>
        <v>949.8733802095237</v>
      </c>
      <c r="CO1065" s="308">
        <f t="shared" si="4786"/>
        <v>953.76774711057124</v>
      </c>
      <c r="CP1065" s="308">
        <f t="shared" si="4786"/>
        <v>957.68158584612399</v>
      </c>
      <c r="CQ1065" s="308">
        <f t="shared" si="4786"/>
        <v>961.61499377535449</v>
      </c>
      <c r="CR1065" s="308">
        <f t="shared" si="4786"/>
        <v>965.56806874423114</v>
      </c>
      <c r="CS1065" s="308">
        <f t="shared" si="4786"/>
        <v>969.54090908795217</v>
      </c>
      <c r="CT1065" s="308">
        <f t="shared" si="4786"/>
        <v>973.53361363339184</v>
      </c>
      <c r="CU1065" s="308">
        <f t="shared" si="4786"/>
        <v>977.54628170155866</v>
      </c>
      <c r="CV1065" s="308">
        <f t="shared" si="4786"/>
        <v>981.5790131100664</v>
      </c>
      <c r="CW1065" s="308">
        <f t="shared" si="4786"/>
        <v>985.63190817561667</v>
      </c>
      <c r="CX1065" s="308">
        <f t="shared" si="4786"/>
        <v>989.70506771649468</v>
      </c>
      <c r="CY1065" s="308">
        <f t="shared" si="4786"/>
        <v>993.79859305507705</v>
      </c>
      <c r="CZ1065" s="308">
        <f t="shared" si="4786"/>
        <v>997.91258602035236</v>
      </c>
      <c r="DA1065" s="308">
        <f t="shared" si="4786"/>
        <v>1002.047148950454</v>
      </c>
      <c r="DB1065" s="308">
        <f t="shared" si="4786"/>
        <v>1006.2023846952062</v>
      </c>
      <c r="DC1065" s="308">
        <f t="shared" si="4786"/>
        <v>1010.3783966186821</v>
      </c>
      <c r="DD1065" s="308">
        <f t="shared" ref="DD1065:DJ1065" si="4787">DD1059+DD1035</f>
        <v>1014.5752886017755</v>
      </c>
      <c r="DE1065" s="308">
        <f t="shared" si="4787"/>
        <v>1018.7931650447842</v>
      </c>
      <c r="DF1065" s="308">
        <f t="shared" si="4787"/>
        <v>1023.0321308700081</v>
      </c>
      <c r="DG1065" s="308">
        <f t="shared" si="4787"/>
        <v>1027.292291524358</v>
      </c>
      <c r="DH1065" s="308">
        <f t="shared" si="4787"/>
        <v>1031.5737529819799</v>
      </c>
      <c r="DI1065" s="308">
        <f t="shared" si="4787"/>
        <v>1035.8766217468897</v>
      </c>
      <c r="DJ1065" s="308">
        <f t="shared" si="4787"/>
        <v>1040.201004855624</v>
      </c>
    </row>
    <row r="1066" spans="1:114" x14ac:dyDescent="0.35">
      <c r="A1066" s="5" t="s">
        <v>82</v>
      </c>
      <c r="B1066" s="461" t="s">
        <v>403</v>
      </c>
      <c r="C1066" s="69"/>
      <c r="D1066" s="69"/>
      <c r="E1066" s="69"/>
      <c r="F1066" s="69"/>
      <c r="G1066" s="69"/>
      <c r="H1066" s="69"/>
      <c r="I1066" s="69"/>
      <c r="J1066" s="69"/>
      <c r="K1066" s="69"/>
      <c r="L1066" s="69"/>
      <c r="M1066" s="69"/>
      <c r="N1066" s="69"/>
      <c r="O1066" s="69"/>
      <c r="P1066" s="69"/>
      <c r="Q1066" s="69"/>
      <c r="R1066" s="69"/>
      <c r="S1066" s="69"/>
      <c r="T1066" s="69"/>
      <c r="U1066" s="69"/>
      <c r="V1066" s="69"/>
      <c r="W1066" s="69"/>
      <c r="X1066" s="69"/>
      <c r="Y1066" s="69"/>
      <c r="Z1066" s="69"/>
      <c r="AA1066" s="69"/>
      <c r="AB1066" s="69"/>
      <c r="AC1066" s="69"/>
      <c r="AD1066" s="69"/>
    </row>
    <row r="1067" spans="1:114" x14ac:dyDescent="0.35">
      <c r="A1067" s="5"/>
      <c r="B1067" s="462" t="s">
        <v>404</v>
      </c>
      <c r="C1067" s="69"/>
      <c r="D1067" s="69"/>
      <c r="E1067" s="69"/>
      <c r="F1067" s="69"/>
      <c r="G1067" s="69"/>
      <c r="H1067" s="69"/>
      <c r="I1067" s="69"/>
      <c r="J1067" s="69"/>
      <c r="K1067" s="69"/>
      <c r="L1067" s="69"/>
      <c r="M1067" s="69"/>
      <c r="N1067" s="69"/>
      <c r="O1067" s="69"/>
      <c r="P1067" s="69"/>
      <c r="Q1067" s="69"/>
      <c r="R1067" s="69"/>
      <c r="S1067" s="69"/>
      <c r="T1067" s="69"/>
      <c r="U1067" s="69"/>
      <c r="V1067" s="69"/>
      <c r="W1067" s="69"/>
      <c r="X1067" s="69"/>
      <c r="Y1067" s="69"/>
      <c r="Z1067" s="69"/>
      <c r="AA1067" s="69"/>
      <c r="AB1067" s="69"/>
      <c r="AC1067" s="69"/>
      <c r="AD1067" s="69"/>
    </row>
    <row r="1068" spans="1:114" x14ac:dyDescent="0.35">
      <c r="A1068" s="5"/>
      <c r="B1068" s="462"/>
      <c r="C1068" s="69"/>
      <c r="D1068" s="69"/>
      <c r="E1068" s="69"/>
      <c r="F1068" s="69"/>
      <c r="G1068" s="69"/>
      <c r="H1068" s="69"/>
      <c r="I1068" s="69"/>
      <c r="J1068" s="69"/>
      <c r="K1068" s="69"/>
      <c r="L1068" s="69"/>
      <c r="M1068" s="69"/>
      <c r="N1068" s="69"/>
      <c r="O1068" s="69"/>
      <c r="P1068" s="69"/>
      <c r="Q1068" s="69"/>
      <c r="R1068" s="69"/>
      <c r="S1068" s="69"/>
      <c r="T1068" s="69"/>
      <c r="U1068" s="69"/>
      <c r="V1068" s="69"/>
      <c r="W1068" s="69"/>
      <c r="X1068" s="69"/>
      <c r="Y1068" s="69"/>
      <c r="Z1068" s="69"/>
      <c r="AA1068" s="69"/>
      <c r="AB1068" s="69"/>
      <c r="AC1068" s="69"/>
      <c r="AD1068" s="69"/>
    </row>
    <row r="1069" spans="1:114" x14ac:dyDescent="0.35">
      <c r="A1069" s="5"/>
      <c r="B1069" s="462"/>
      <c r="C1069" s="69"/>
      <c r="D1069" s="69"/>
      <c r="E1069" s="69"/>
      <c r="F1069" s="69"/>
      <c r="G1069" s="69"/>
      <c r="H1069" s="69"/>
      <c r="I1069" s="69"/>
      <c r="J1069" s="69"/>
      <c r="K1069" s="69"/>
      <c r="L1069" s="69"/>
      <c r="M1069" s="69"/>
      <c r="N1069" s="69"/>
      <c r="O1069" s="69"/>
      <c r="P1069" s="69"/>
      <c r="Q1069" s="69"/>
      <c r="R1069" s="69"/>
      <c r="S1069" s="69"/>
      <c r="T1069" s="69"/>
      <c r="U1069" s="69"/>
      <c r="V1069" s="69"/>
      <c r="W1069" s="69"/>
      <c r="X1069" s="69"/>
      <c r="Y1069" s="69"/>
      <c r="Z1069" s="69"/>
      <c r="AA1069" s="69"/>
      <c r="AB1069" s="69"/>
      <c r="AC1069" s="69"/>
      <c r="AD1069" s="69"/>
    </row>
    <row r="1070" spans="1:114" x14ac:dyDescent="0.35">
      <c r="A1070" s="5"/>
      <c r="B1070" s="462"/>
      <c r="C1070" s="69"/>
      <c r="D1070" s="69"/>
      <c r="E1070" s="69"/>
      <c r="F1070" s="69"/>
      <c r="G1070" s="69"/>
      <c r="H1070" s="69"/>
      <c r="I1070" s="69"/>
      <c r="J1070" s="69"/>
      <c r="K1070" s="69"/>
      <c r="L1070" s="69"/>
      <c r="M1070" s="69"/>
      <c r="N1070" s="69"/>
      <c r="O1070" s="69"/>
      <c r="P1070" s="69"/>
      <c r="Q1070" s="69"/>
      <c r="R1070" s="69"/>
      <c r="S1070" s="69"/>
      <c r="T1070" s="69"/>
      <c r="U1070" s="69"/>
      <c r="V1070" s="69"/>
      <c r="W1070" s="69"/>
      <c r="X1070" s="69"/>
      <c r="Y1070" s="69"/>
      <c r="Z1070" s="69"/>
      <c r="AA1070" s="69"/>
      <c r="AB1070" s="69"/>
      <c r="AC1070" s="69"/>
      <c r="AD1070" s="69"/>
    </row>
    <row r="1071" spans="1:114" x14ac:dyDescent="0.35">
      <c r="A1071" s="5"/>
      <c r="B1071" s="462"/>
      <c r="C1071" s="69"/>
      <c r="D1071" s="69"/>
      <c r="E1071" s="69"/>
      <c r="F1071" s="69"/>
      <c r="G1071" s="69"/>
      <c r="H1071" s="69"/>
      <c r="I1071" s="69"/>
      <c r="J1071" s="69"/>
      <c r="K1071" s="69"/>
      <c r="L1071" s="69"/>
      <c r="M1071" s="69"/>
      <c r="N1071" s="69"/>
      <c r="O1071" s="69"/>
      <c r="P1071" s="69"/>
      <c r="Q1071" s="69"/>
      <c r="R1071" s="69"/>
      <c r="S1071" s="69"/>
      <c r="T1071" s="69"/>
      <c r="U1071" s="69"/>
      <c r="V1071" s="69"/>
      <c r="W1071" s="69"/>
      <c r="X1071" s="69"/>
      <c r="Y1071" s="69"/>
      <c r="Z1071" s="69"/>
      <c r="AA1071" s="69"/>
      <c r="AB1071" s="69"/>
      <c r="AC1071" s="69"/>
      <c r="AD1071" s="69"/>
    </row>
    <row r="1072" spans="1:114" x14ac:dyDescent="0.35">
      <c r="A1072" s="5"/>
      <c r="B1072" s="314" t="s">
        <v>194</v>
      </c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  <c r="BN1072" s="22"/>
      <c r="BO1072" s="22"/>
      <c r="BP1072" s="22"/>
      <c r="BQ1072" s="22"/>
      <c r="BR1072" s="22"/>
      <c r="BS1072" s="22"/>
      <c r="BT1072" s="22"/>
      <c r="BU1072" s="22"/>
      <c r="BV1072" s="22"/>
      <c r="BW1072" s="22"/>
      <c r="BX1072" s="22"/>
      <c r="BY1072" s="22"/>
      <c r="BZ1072" s="22"/>
      <c r="CA1072" s="22"/>
      <c r="CB1072" s="22"/>
      <c r="CC1072" s="22"/>
      <c r="CD1072" s="22"/>
      <c r="CE1072" s="22"/>
      <c r="CF1072" s="22"/>
      <c r="CG1072" s="22"/>
      <c r="CH1072" s="22"/>
      <c r="CI1072" s="22"/>
      <c r="CJ1072" s="22"/>
      <c r="CK1072" s="22"/>
      <c r="CL1072" s="22"/>
      <c r="CM1072" s="22"/>
      <c r="CN1072" s="22"/>
      <c r="CO1072" s="22"/>
      <c r="CP1072" s="22"/>
      <c r="CQ1072" s="22"/>
      <c r="CR1072" s="22"/>
      <c r="CS1072" s="22"/>
      <c r="CT1072" s="22"/>
      <c r="CU1072" s="22"/>
      <c r="CV1072" s="22"/>
      <c r="CW1072" s="22"/>
      <c r="CX1072" s="22"/>
      <c r="CY1072" s="22"/>
      <c r="CZ1072" s="22"/>
      <c r="DA1072" s="22"/>
      <c r="DB1072" s="22"/>
      <c r="DC1072" s="22"/>
      <c r="DD1072" s="22"/>
      <c r="DE1072" s="22"/>
      <c r="DF1072" s="22"/>
      <c r="DG1072" s="22"/>
      <c r="DH1072" s="22"/>
      <c r="DI1072" s="22"/>
      <c r="DJ1072" s="22"/>
    </row>
    <row r="1073" spans="1:115" x14ac:dyDescent="0.35">
      <c r="A1073" s="5"/>
      <c r="B1073" s="465"/>
      <c r="C1073" s="69"/>
      <c r="D1073" s="69"/>
      <c r="E1073" s="69"/>
      <c r="F1073" s="69"/>
      <c r="G1073" s="69"/>
      <c r="H1073" s="69"/>
      <c r="I1073" s="69"/>
      <c r="J1073" s="69"/>
      <c r="K1073" s="69"/>
      <c r="L1073" s="69"/>
      <c r="M1073" s="69"/>
      <c r="N1073" s="69"/>
      <c r="O1073" s="69"/>
      <c r="P1073" s="69"/>
      <c r="Q1073" s="69"/>
      <c r="R1073" s="69"/>
      <c r="S1073" s="69"/>
      <c r="T1073" s="69"/>
      <c r="U1073" s="69"/>
      <c r="V1073" s="69"/>
      <c r="W1073" s="69"/>
      <c r="X1073" s="69"/>
      <c r="Y1073" s="69"/>
      <c r="Z1073" s="69"/>
      <c r="AA1073" s="69"/>
      <c r="AB1073" s="69"/>
      <c r="AC1073" s="69"/>
      <c r="AD1073" s="69"/>
    </row>
    <row r="1074" spans="1:115" x14ac:dyDescent="0.35">
      <c r="A1074" s="5" t="s">
        <v>81</v>
      </c>
      <c r="B1074" s="70" t="s">
        <v>449</v>
      </c>
      <c r="C1074" s="69"/>
      <c r="D1074" s="69"/>
      <c r="E1074" s="69"/>
      <c r="F1074" s="69"/>
      <c r="G1074" s="69"/>
      <c r="H1074" s="69"/>
      <c r="I1074" s="69"/>
      <c r="J1074" s="69"/>
      <c r="K1074" s="69"/>
      <c r="L1074" s="69"/>
      <c r="M1074" s="69"/>
      <c r="N1074" s="69"/>
      <c r="O1074" s="69"/>
      <c r="P1074" s="69"/>
      <c r="Q1074" s="69"/>
      <c r="R1074" s="69"/>
      <c r="S1074" s="69"/>
      <c r="T1074" s="69"/>
      <c r="U1074" s="69"/>
      <c r="V1074" s="69"/>
      <c r="W1074" s="69"/>
      <c r="X1074" s="69"/>
      <c r="Y1074" s="69"/>
      <c r="Z1074" s="69"/>
      <c r="AA1074" s="69"/>
      <c r="AB1074" s="69"/>
      <c r="AC1074" s="69"/>
      <c r="AD1074" s="69"/>
      <c r="AQ1074" s="575">
        <f>A!$X$20*Q!AQ1077</f>
        <v>92250</v>
      </c>
      <c r="AR1074" s="575">
        <f>A!$X$20*Q!AR1077</f>
        <v>92250</v>
      </c>
      <c r="AS1074" s="575">
        <f>A!$X$20*Q!AS1077</f>
        <v>92250</v>
      </c>
      <c r="AT1074" s="575">
        <f>A!$X$20*Q!AT1077</f>
        <v>92250</v>
      </c>
      <c r="AU1074" s="575">
        <f>A!$Y$20*Q!AU1077</f>
        <v>125000</v>
      </c>
      <c r="AV1074" s="575">
        <f>A!$Y$20*Q!AV1077</f>
        <v>125000</v>
      </c>
      <c r="AW1074" s="575">
        <f>A!$Y$20*Q!AW1077</f>
        <v>125000</v>
      </c>
      <c r="AX1074" s="575">
        <f>A!$Y$20*Q!AX1077</f>
        <v>125000</v>
      </c>
      <c r="AY1074" s="575">
        <f>A!$Z$20*Q!AY1077</f>
        <v>139750</v>
      </c>
      <c r="AZ1074" s="575">
        <f>A!$Z$20*Q!AZ1077</f>
        <v>139750</v>
      </c>
      <c r="BA1074" s="575">
        <f>A!$Z$20*Q!BA1077</f>
        <v>139750</v>
      </c>
      <c r="BB1074" s="575">
        <f>A!$Z$20*Q!BB1077</f>
        <v>139750</v>
      </c>
      <c r="BC1074" s="575">
        <f>A!$AA$20*Q!BC1077</f>
        <v>137250</v>
      </c>
      <c r="BD1074" s="575">
        <f>A!$AA$20*Q!BD1077</f>
        <v>137250</v>
      </c>
      <c r="BE1074" s="575">
        <f>A!$AA$20*Q!BE1077</f>
        <v>137250</v>
      </c>
      <c r="BF1074" s="575">
        <f>A!$AA$20*Q!BF1077</f>
        <v>137250</v>
      </c>
      <c r="BG1074" s="575">
        <f>A!$AB$20*Q!BG1077</f>
        <v>122000</v>
      </c>
      <c r="BH1074" s="575">
        <f>A!$AB$20*Q!BH1077</f>
        <v>122000</v>
      </c>
      <c r="BI1074" s="575">
        <f>A!$AB$20*Q!BI1077</f>
        <v>122000</v>
      </c>
      <c r="BJ1074" s="575">
        <f>A!$AB$20*Q!BJ1077</f>
        <v>122000</v>
      </c>
      <c r="BK1074" s="575">
        <f>A!$AC$20*Q!BK1077</f>
        <v>87000</v>
      </c>
      <c r="BL1074" s="575">
        <f>A!$AC$20*Q!BL1077</f>
        <v>87000</v>
      </c>
      <c r="BM1074" s="575">
        <f>A!$AC$20*Q!BM1077</f>
        <v>87000</v>
      </c>
      <c r="BN1074" s="575">
        <f>A!$AC$20*Q!BN1077</f>
        <v>87000</v>
      </c>
      <c r="BO1074" s="575">
        <f>A!$AD$20*Q!BO1077</f>
        <v>94000</v>
      </c>
      <c r="BP1074" s="575">
        <f>A!$AD$20*Q!BP1077</f>
        <v>94000</v>
      </c>
      <c r="BQ1074" s="575">
        <f>A!$AD$20*Q!BQ1077</f>
        <v>94000</v>
      </c>
      <c r="BR1074" s="575">
        <f>A!$AD$20*Q!BR1077</f>
        <v>94000</v>
      </c>
      <c r="BS1074" s="575">
        <f>A!$AE$20*Q!BS1077</f>
        <v>96500</v>
      </c>
      <c r="BT1074" s="575">
        <f>A!$AE$20*Q!BT1077</f>
        <v>96500</v>
      </c>
      <c r="BU1074" s="575">
        <f>A!$AE$20*Q!BU1077</f>
        <v>96500</v>
      </c>
      <c r="BV1074" s="575">
        <f>A!$AE$20*Q!BV1077</f>
        <v>96500</v>
      </c>
      <c r="BW1074" s="575">
        <f>A!$AF$20*Q!BW1077</f>
        <v>107750</v>
      </c>
      <c r="BX1074" s="575">
        <f>A!$AF$20*Q!BX1077</f>
        <v>107750</v>
      </c>
      <c r="BY1074" s="575">
        <f>A!$AF$20*Q!BY1077</f>
        <v>107750</v>
      </c>
      <c r="BZ1074" s="575">
        <f>A!$AF$20*Q!BZ1077</f>
        <v>107750</v>
      </c>
      <c r="CA1074" s="575">
        <f>A!$AG$20*Q!CA1077</f>
        <v>97500</v>
      </c>
      <c r="CB1074" s="575">
        <f>A!$AG$20*Q!CB1077</f>
        <v>97500</v>
      </c>
      <c r="CC1074" s="575">
        <f>A!$AG$20*Q!CC1077</f>
        <v>97500</v>
      </c>
      <c r="CD1074" s="575">
        <f>A!$AG$20*Q!CD1077</f>
        <v>97500</v>
      </c>
      <c r="CE1074" s="575">
        <f>A!$AH$20*Q!CE1077</f>
        <v>78500</v>
      </c>
      <c r="CF1074" s="575">
        <f>A!$AH$20*Q!CF1077</f>
        <v>78500</v>
      </c>
      <c r="CG1074" s="575">
        <f>A!$AH$20*Q!CG1077</f>
        <v>78500</v>
      </c>
      <c r="CH1074" s="575">
        <f>A!$AH$20*Q!CH1077</f>
        <v>78500</v>
      </c>
      <c r="CI1074" s="575">
        <f>A!$AI$20*Q!CI1077</f>
        <v>61250</v>
      </c>
      <c r="CJ1074" s="575">
        <f>A!$AI$20*Q!CJ1077</f>
        <v>61250</v>
      </c>
      <c r="CK1074" s="575">
        <f>A!$AI$20*Q!CK1077</f>
        <v>61250</v>
      </c>
      <c r="CL1074" s="575">
        <f>A!$AI$20*Q!CL1077</f>
        <v>61250</v>
      </c>
      <c r="CM1074" s="575">
        <f>A!$AJ$20*Q!CM1077</f>
        <v>81250</v>
      </c>
      <c r="CN1074" s="575">
        <f>A!$AJ$20*Q!CN1077</f>
        <v>81250</v>
      </c>
      <c r="CO1074" s="575">
        <f>A!$AJ$20*Q!CO1077</f>
        <v>81250</v>
      </c>
      <c r="CP1074" s="575">
        <f>A!$AJ$20*Q!CP1077</f>
        <v>81250</v>
      </c>
      <c r="CQ1074" s="575">
        <f>A!$AK$20*Q!CQ1077</f>
        <v>114500</v>
      </c>
      <c r="CR1074" s="575">
        <f>A!$AK$20*Q!CR1077</f>
        <v>114500</v>
      </c>
      <c r="CS1074" s="575">
        <f>A!$AK$20*Q!CS1077</f>
        <v>114500</v>
      </c>
      <c r="CT1074" s="575">
        <f>A!$AK$20*Q!CT1077</f>
        <v>114500</v>
      </c>
      <c r="CU1074" s="575">
        <f>A!$AL$20*Q!CU1077</f>
        <v>96750</v>
      </c>
      <c r="CV1074" s="575">
        <f>A!$AL$20*Q!CV1077</f>
        <v>96750</v>
      </c>
      <c r="CW1074" s="575">
        <f>A!$AL$20*Q!CW1077</f>
        <v>96750</v>
      </c>
      <c r="CX1074" s="575">
        <f>A!$AL$20*Q!CX1077</f>
        <v>96750</v>
      </c>
      <c r="CY1074" s="575">
        <f>A!$AM$20*Q!CY1077</f>
        <v>44750</v>
      </c>
      <c r="CZ1074" s="575">
        <f>A!$AM$20*Q!CZ1077</f>
        <v>44750</v>
      </c>
      <c r="DA1074" s="575">
        <f>A!$AM$20*Q!DA1077</f>
        <v>44750</v>
      </c>
      <c r="DB1074" s="575">
        <f>A!$AM$20*Q!DB1077</f>
        <v>44750</v>
      </c>
      <c r="DC1074" s="575">
        <f>A!$AN$20*Q!DC1077</f>
        <v>40250</v>
      </c>
      <c r="DD1074" s="575">
        <f>A!$AN$20*Q!DD1077</f>
        <v>40250</v>
      </c>
      <c r="DE1074" s="575">
        <f>A!$AN$20*Q!DE1077</f>
        <v>40250</v>
      </c>
      <c r="DF1074" s="575">
        <f>A!$AN$20*Q!DF1077</f>
        <v>40250</v>
      </c>
      <c r="DG1074" s="575">
        <f>A!$AO$20*Q!DG1077</f>
        <v>36250</v>
      </c>
      <c r="DH1074" s="575">
        <f>A!$AO$20*Q!DH1077</f>
        <v>36250</v>
      </c>
      <c r="DI1074" s="575">
        <f>A!$AO$20*Q!DI1077</f>
        <v>36250</v>
      </c>
      <c r="DJ1074" s="575">
        <f>A!$AO$20*Q!DJ1077</f>
        <v>36250</v>
      </c>
      <c r="DK1074" s="575"/>
    </row>
    <row r="1075" spans="1:115" x14ac:dyDescent="0.35">
      <c r="A1075" s="424"/>
      <c r="B1075" s="466" t="s">
        <v>407</v>
      </c>
      <c r="C1075" s="69"/>
      <c r="D1075" s="69"/>
      <c r="E1075" s="69"/>
      <c r="F1075" s="69"/>
      <c r="G1075" s="69"/>
      <c r="H1075" s="69"/>
      <c r="I1075" s="69"/>
      <c r="J1075" s="69"/>
      <c r="K1075" s="69"/>
      <c r="L1075" s="69"/>
      <c r="M1075" s="69"/>
      <c r="N1075" s="69"/>
      <c r="O1075" s="69"/>
      <c r="P1075" s="69"/>
      <c r="Q1075" s="69"/>
      <c r="R1075" s="69"/>
      <c r="S1075" s="69"/>
      <c r="T1075" s="69"/>
      <c r="U1075" s="69"/>
      <c r="V1075" s="69"/>
      <c r="W1075" s="69"/>
      <c r="X1075" s="69"/>
      <c r="Y1075" s="69"/>
      <c r="Z1075" s="69"/>
      <c r="AA1075" s="69"/>
      <c r="AB1075" s="69"/>
      <c r="AC1075" s="69"/>
      <c r="AD1075" s="69"/>
      <c r="AU1075" s="505">
        <f>AU1074/AQ1074-1</f>
        <v>0.3550135501355014</v>
      </c>
      <c r="AV1075" s="505">
        <f t="shared" ref="AV1075:DG1075" si="4788">AV1074/AR1074-1</f>
        <v>0.3550135501355014</v>
      </c>
      <c r="AW1075" s="505">
        <f t="shared" si="4788"/>
        <v>0.3550135501355014</v>
      </c>
      <c r="AX1075" s="505">
        <f t="shared" si="4788"/>
        <v>0.3550135501355014</v>
      </c>
      <c r="AY1075" s="505">
        <f t="shared" si="4788"/>
        <v>0.1180000000000001</v>
      </c>
      <c r="AZ1075" s="505">
        <f t="shared" si="4788"/>
        <v>0.1180000000000001</v>
      </c>
      <c r="BA1075" s="505">
        <f t="shared" si="4788"/>
        <v>0.1180000000000001</v>
      </c>
      <c r="BB1075" s="505">
        <f t="shared" si="4788"/>
        <v>0.1180000000000001</v>
      </c>
      <c r="BC1075" s="505">
        <f t="shared" si="4788"/>
        <v>-1.7889087656529523E-2</v>
      </c>
      <c r="BD1075" s="505">
        <f t="shared" si="4788"/>
        <v>-1.7889087656529523E-2</v>
      </c>
      <c r="BE1075" s="505">
        <f t="shared" si="4788"/>
        <v>-1.7889087656529523E-2</v>
      </c>
      <c r="BF1075" s="505">
        <f t="shared" si="4788"/>
        <v>-1.7889087656529523E-2</v>
      </c>
      <c r="BG1075" s="505">
        <f t="shared" si="4788"/>
        <v>-0.11111111111111116</v>
      </c>
      <c r="BH1075" s="505">
        <f t="shared" si="4788"/>
        <v>-0.11111111111111116</v>
      </c>
      <c r="BI1075" s="505">
        <f t="shared" si="4788"/>
        <v>-0.11111111111111116</v>
      </c>
      <c r="BJ1075" s="505">
        <f t="shared" si="4788"/>
        <v>-0.11111111111111116</v>
      </c>
      <c r="BK1075" s="505">
        <f t="shared" si="4788"/>
        <v>-0.28688524590163933</v>
      </c>
      <c r="BL1075" s="505">
        <f t="shared" si="4788"/>
        <v>-0.28688524590163933</v>
      </c>
      <c r="BM1075" s="505">
        <f t="shared" si="4788"/>
        <v>-0.28688524590163933</v>
      </c>
      <c r="BN1075" s="505">
        <f t="shared" si="4788"/>
        <v>-0.28688524590163933</v>
      </c>
      <c r="BO1075" s="505">
        <f t="shared" si="4788"/>
        <v>8.0459770114942541E-2</v>
      </c>
      <c r="BP1075" s="505">
        <f t="shared" si="4788"/>
        <v>8.0459770114942541E-2</v>
      </c>
      <c r="BQ1075" s="505">
        <f t="shared" si="4788"/>
        <v>8.0459770114942541E-2</v>
      </c>
      <c r="BR1075" s="505">
        <f t="shared" si="4788"/>
        <v>8.0459770114942541E-2</v>
      </c>
      <c r="BS1075" s="505">
        <f t="shared" si="4788"/>
        <v>2.659574468085113E-2</v>
      </c>
      <c r="BT1075" s="505">
        <f t="shared" si="4788"/>
        <v>2.659574468085113E-2</v>
      </c>
      <c r="BU1075" s="505">
        <f t="shared" si="4788"/>
        <v>2.659574468085113E-2</v>
      </c>
      <c r="BV1075" s="505">
        <f t="shared" si="4788"/>
        <v>2.659574468085113E-2</v>
      </c>
      <c r="BW1075" s="505">
        <f t="shared" si="4788"/>
        <v>0.11658031088082899</v>
      </c>
      <c r="BX1075" s="505">
        <f t="shared" si="4788"/>
        <v>0.11658031088082899</v>
      </c>
      <c r="BY1075" s="505">
        <f t="shared" si="4788"/>
        <v>0.11658031088082899</v>
      </c>
      <c r="BZ1075" s="505">
        <f t="shared" si="4788"/>
        <v>0.11658031088082899</v>
      </c>
      <c r="CA1075" s="505">
        <f t="shared" si="4788"/>
        <v>-9.512761020881666E-2</v>
      </c>
      <c r="CB1075" s="505">
        <f t="shared" si="4788"/>
        <v>-9.512761020881666E-2</v>
      </c>
      <c r="CC1075" s="505">
        <f t="shared" si="4788"/>
        <v>-9.512761020881666E-2</v>
      </c>
      <c r="CD1075" s="505">
        <f t="shared" si="4788"/>
        <v>-9.512761020881666E-2</v>
      </c>
      <c r="CE1075" s="505">
        <f t="shared" si="4788"/>
        <v>-0.19487179487179485</v>
      </c>
      <c r="CF1075" s="505">
        <f t="shared" si="4788"/>
        <v>-0.19487179487179485</v>
      </c>
      <c r="CG1075" s="505">
        <f t="shared" si="4788"/>
        <v>-0.19487179487179485</v>
      </c>
      <c r="CH1075" s="505">
        <f t="shared" si="4788"/>
        <v>-0.19487179487179485</v>
      </c>
      <c r="CI1075" s="505">
        <f t="shared" si="4788"/>
        <v>-0.21974522292993626</v>
      </c>
      <c r="CJ1075" s="505">
        <f t="shared" si="4788"/>
        <v>-0.21974522292993626</v>
      </c>
      <c r="CK1075" s="505">
        <f t="shared" si="4788"/>
        <v>-0.21974522292993626</v>
      </c>
      <c r="CL1075" s="505">
        <f t="shared" si="4788"/>
        <v>-0.21974522292993626</v>
      </c>
      <c r="CM1075" s="505">
        <f t="shared" si="4788"/>
        <v>0.32653061224489788</v>
      </c>
      <c r="CN1075" s="505">
        <f t="shared" si="4788"/>
        <v>0.32653061224489788</v>
      </c>
      <c r="CO1075" s="505">
        <f t="shared" si="4788"/>
        <v>0.32653061224489788</v>
      </c>
      <c r="CP1075" s="505">
        <f t="shared" si="4788"/>
        <v>0.32653061224489788</v>
      </c>
      <c r="CQ1075" s="505">
        <f t="shared" si="4788"/>
        <v>0.40923076923076929</v>
      </c>
      <c r="CR1075" s="505">
        <f t="shared" si="4788"/>
        <v>0.40923076923076929</v>
      </c>
      <c r="CS1075" s="505">
        <f t="shared" si="4788"/>
        <v>0.40923076923076929</v>
      </c>
      <c r="CT1075" s="505">
        <f t="shared" si="4788"/>
        <v>0.40923076923076929</v>
      </c>
      <c r="CU1075" s="505">
        <f t="shared" si="4788"/>
        <v>-0.15502183406113534</v>
      </c>
      <c r="CV1075" s="505">
        <f t="shared" si="4788"/>
        <v>-0.15502183406113534</v>
      </c>
      <c r="CW1075" s="505">
        <f t="shared" si="4788"/>
        <v>-0.15502183406113534</v>
      </c>
      <c r="CX1075" s="505">
        <f t="shared" si="4788"/>
        <v>-0.15502183406113534</v>
      </c>
      <c r="CY1075" s="505">
        <f t="shared" si="4788"/>
        <v>-0.53746770025839785</v>
      </c>
      <c r="CZ1075" s="505">
        <f t="shared" si="4788"/>
        <v>-0.53746770025839785</v>
      </c>
      <c r="DA1075" s="505">
        <f t="shared" si="4788"/>
        <v>-0.53746770025839785</v>
      </c>
      <c r="DB1075" s="505">
        <f t="shared" si="4788"/>
        <v>-0.53746770025839785</v>
      </c>
      <c r="DC1075" s="505">
        <f t="shared" si="4788"/>
        <v>-0.1005586592178771</v>
      </c>
      <c r="DD1075" s="505">
        <f t="shared" si="4788"/>
        <v>-0.1005586592178771</v>
      </c>
      <c r="DE1075" s="505">
        <f t="shared" si="4788"/>
        <v>-0.1005586592178771</v>
      </c>
      <c r="DF1075" s="505">
        <f t="shared" si="4788"/>
        <v>-0.1005586592178771</v>
      </c>
      <c r="DG1075" s="505">
        <f t="shared" si="4788"/>
        <v>-9.9378881987577605E-2</v>
      </c>
      <c r="DH1075" s="505">
        <f t="shared" ref="DH1075:DJ1075" si="4789">DH1074/DD1074-1</f>
        <v>-9.9378881987577605E-2</v>
      </c>
      <c r="DI1075" s="505">
        <f t="shared" si="4789"/>
        <v>-9.9378881987577605E-2</v>
      </c>
      <c r="DJ1075" s="505">
        <f t="shared" si="4789"/>
        <v>-9.9378881987577605E-2</v>
      </c>
    </row>
    <row r="1076" spans="1:115" x14ac:dyDescent="0.35">
      <c r="A1076" s="424"/>
      <c r="B1076" s="466" t="s">
        <v>408</v>
      </c>
      <c r="C1076" s="69"/>
      <c r="D1076" s="69"/>
      <c r="E1076" s="69"/>
      <c r="F1076" s="69"/>
      <c r="G1076" s="69"/>
      <c r="H1076" s="69"/>
      <c r="I1076" s="69"/>
      <c r="J1076" s="69"/>
      <c r="K1076" s="69"/>
      <c r="L1076" s="69"/>
      <c r="M1076" s="69"/>
      <c r="N1076" s="69"/>
      <c r="O1076" s="69"/>
      <c r="P1076" s="69"/>
      <c r="Q1076" s="69"/>
      <c r="R1076" s="69"/>
      <c r="S1076" s="69"/>
      <c r="T1076" s="69"/>
      <c r="U1076" s="69"/>
      <c r="V1076" s="69"/>
      <c r="W1076" s="69"/>
      <c r="X1076" s="69"/>
      <c r="Y1076" s="69"/>
      <c r="Z1076" s="69"/>
      <c r="AA1076" s="69"/>
      <c r="AB1076" s="69"/>
      <c r="AC1076" s="69"/>
      <c r="AD1076" s="69"/>
      <c r="AU1076" s="505">
        <f>AU1074/AT1074-1</f>
        <v>0.3550135501355014</v>
      </c>
      <c r="AV1076" s="505">
        <f t="shared" ref="AV1076:DG1076" si="4790">AV1074/AU1074-1</f>
        <v>0</v>
      </c>
      <c r="AW1076" s="505">
        <f t="shared" si="4790"/>
        <v>0</v>
      </c>
      <c r="AX1076" s="505">
        <f t="shared" si="4790"/>
        <v>0</v>
      </c>
      <c r="AY1076" s="505">
        <f t="shared" si="4790"/>
        <v>0.1180000000000001</v>
      </c>
      <c r="AZ1076" s="505">
        <f t="shared" si="4790"/>
        <v>0</v>
      </c>
      <c r="BA1076" s="505">
        <f t="shared" si="4790"/>
        <v>0</v>
      </c>
      <c r="BB1076" s="505">
        <f t="shared" si="4790"/>
        <v>0</v>
      </c>
      <c r="BC1076" s="505">
        <f t="shared" si="4790"/>
        <v>-1.7889087656529523E-2</v>
      </c>
      <c r="BD1076" s="505">
        <f t="shared" si="4790"/>
        <v>0</v>
      </c>
      <c r="BE1076" s="505">
        <f t="shared" si="4790"/>
        <v>0</v>
      </c>
      <c r="BF1076" s="505">
        <f t="shared" si="4790"/>
        <v>0</v>
      </c>
      <c r="BG1076" s="505">
        <f t="shared" si="4790"/>
        <v>-0.11111111111111116</v>
      </c>
      <c r="BH1076" s="505">
        <f t="shared" si="4790"/>
        <v>0</v>
      </c>
      <c r="BI1076" s="505">
        <f t="shared" si="4790"/>
        <v>0</v>
      </c>
      <c r="BJ1076" s="505">
        <f t="shared" si="4790"/>
        <v>0</v>
      </c>
      <c r="BK1076" s="505">
        <f t="shared" si="4790"/>
        <v>-0.28688524590163933</v>
      </c>
      <c r="BL1076" s="505">
        <f t="shared" si="4790"/>
        <v>0</v>
      </c>
      <c r="BM1076" s="505">
        <f t="shared" si="4790"/>
        <v>0</v>
      </c>
      <c r="BN1076" s="505">
        <f t="shared" si="4790"/>
        <v>0</v>
      </c>
      <c r="BO1076" s="505">
        <f t="shared" si="4790"/>
        <v>8.0459770114942541E-2</v>
      </c>
      <c r="BP1076" s="505">
        <f t="shared" si="4790"/>
        <v>0</v>
      </c>
      <c r="BQ1076" s="505">
        <f t="shared" si="4790"/>
        <v>0</v>
      </c>
      <c r="BR1076" s="505">
        <f t="shared" si="4790"/>
        <v>0</v>
      </c>
      <c r="BS1076" s="505">
        <f t="shared" si="4790"/>
        <v>2.659574468085113E-2</v>
      </c>
      <c r="BT1076" s="505">
        <f t="shared" si="4790"/>
        <v>0</v>
      </c>
      <c r="BU1076" s="505">
        <f t="shared" si="4790"/>
        <v>0</v>
      </c>
      <c r="BV1076" s="505">
        <f t="shared" si="4790"/>
        <v>0</v>
      </c>
      <c r="BW1076" s="505">
        <f t="shared" si="4790"/>
        <v>0.11658031088082899</v>
      </c>
      <c r="BX1076" s="505">
        <f t="shared" si="4790"/>
        <v>0</v>
      </c>
      <c r="BY1076" s="505">
        <f t="shared" si="4790"/>
        <v>0</v>
      </c>
      <c r="BZ1076" s="505">
        <f t="shared" si="4790"/>
        <v>0</v>
      </c>
      <c r="CA1076" s="505">
        <f t="shared" si="4790"/>
        <v>-9.512761020881666E-2</v>
      </c>
      <c r="CB1076" s="505">
        <f t="shared" si="4790"/>
        <v>0</v>
      </c>
      <c r="CC1076" s="505">
        <f t="shared" si="4790"/>
        <v>0</v>
      </c>
      <c r="CD1076" s="505">
        <f t="shared" si="4790"/>
        <v>0</v>
      </c>
      <c r="CE1076" s="505">
        <f t="shared" si="4790"/>
        <v>-0.19487179487179485</v>
      </c>
      <c r="CF1076" s="505">
        <f t="shared" si="4790"/>
        <v>0</v>
      </c>
      <c r="CG1076" s="505">
        <f t="shared" si="4790"/>
        <v>0</v>
      </c>
      <c r="CH1076" s="505">
        <f t="shared" si="4790"/>
        <v>0</v>
      </c>
      <c r="CI1076" s="505">
        <f t="shared" si="4790"/>
        <v>-0.21974522292993626</v>
      </c>
      <c r="CJ1076" s="505">
        <f t="shared" si="4790"/>
        <v>0</v>
      </c>
      <c r="CK1076" s="505">
        <f t="shared" si="4790"/>
        <v>0</v>
      </c>
      <c r="CL1076" s="505">
        <f t="shared" si="4790"/>
        <v>0</v>
      </c>
      <c r="CM1076" s="505">
        <f t="shared" si="4790"/>
        <v>0.32653061224489788</v>
      </c>
      <c r="CN1076" s="505">
        <f t="shared" si="4790"/>
        <v>0</v>
      </c>
      <c r="CO1076" s="505">
        <f t="shared" si="4790"/>
        <v>0</v>
      </c>
      <c r="CP1076" s="505">
        <f t="shared" si="4790"/>
        <v>0</v>
      </c>
      <c r="CQ1076" s="505">
        <f t="shared" si="4790"/>
        <v>0.40923076923076929</v>
      </c>
      <c r="CR1076" s="505">
        <f t="shared" si="4790"/>
        <v>0</v>
      </c>
      <c r="CS1076" s="505">
        <f t="shared" si="4790"/>
        <v>0</v>
      </c>
      <c r="CT1076" s="505">
        <f t="shared" si="4790"/>
        <v>0</v>
      </c>
      <c r="CU1076" s="505">
        <f t="shared" si="4790"/>
        <v>-0.15502183406113534</v>
      </c>
      <c r="CV1076" s="505">
        <f t="shared" si="4790"/>
        <v>0</v>
      </c>
      <c r="CW1076" s="505">
        <f t="shared" si="4790"/>
        <v>0</v>
      </c>
      <c r="CX1076" s="505">
        <f t="shared" si="4790"/>
        <v>0</v>
      </c>
      <c r="CY1076" s="505">
        <f t="shared" si="4790"/>
        <v>-0.53746770025839785</v>
      </c>
      <c r="CZ1076" s="505">
        <f t="shared" si="4790"/>
        <v>0</v>
      </c>
      <c r="DA1076" s="505">
        <f t="shared" si="4790"/>
        <v>0</v>
      </c>
      <c r="DB1076" s="505">
        <f t="shared" si="4790"/>
        <v>0</v>
      </c>
      <c r="DC1076" s="505">
        <f t="shared" si="4790"/>
        <v>-0.1005586592178771</v>
      </c>
      <c r="DD1076" s="505">
        <f t="shared" si="4790"/>
        <v>0</v>
      </c>
      <c r="DE1076" s="505">
        <f t="shared" si="4790"/>
        <v>0</v>
      </c>
      <c r="DF1076" s="505">
        <f t="shared" si="4790"/>
        <v>0</v>
      </c>
      <c r="DG1076" s="505">
        <f t="shared" si="4790"/>
        <v>-9.9378881987577605E-2</v>
      </c>
      <c r="DH1076" s="505">
        <f t="shared" ref="DH1076:DJ1076" si="4791">DH1074/DG1074-1</f>
        <v>0</v>
      </c>
      <c r="DI1076" s="505">
        <f t="shared" si="4791"/>
        <v>0</v>
      </c>
      <c r="DJ1076" s="505">
        <f t="shared" si="4791"/>
        <v>0</v>
      </c>
    </row>
    <row r="1077" spans="1:115" x14ac:dyDescent="0.35">
      <c r="A1077" s="5"/>
      <c r="B1077" s="254" t="s">
        <v>180</v>
      </c>
      <c r="C1077" s="69"/>
      <c r="D1077" s="69"/>
      <c r="E1077" s="69"/>
      <c r="F1077" s="69"/>
      <c r="G1077" s="69"/>
      <c r="H1077" s="69"/>
      <c r="I1077" s="69"/>
      <c r="J1077" s="69"/>
      <c r="K1077" s="69"/>
      <c r="L1077" s="69"/>
      <c r="M1077" s="69"/>
      <c r="N1077" s="69"/>
      <c r="O1077" s="69"/>
      <c r="P1077" s="69"/>
      <c r="Q1077" s="69"/>
      <c r="R1077" s="69"/>
      <c r="S1077" s="69"/>
      <c r="T1077" s="69"/>
      <c r="U1077" s="69"/>
      <c r="V1077" s="69"/>
      <c r="W1077" s="69"/>
      <c r="X1077" s="69"/>
      <c r="Y1077" s="69"/>
      <c r="Z1077" s="69"/>
      <c r="AA1077" s="69"/>
      <c r="AB1077" s="69"/>
      <c r="AC1077" s="69"/>
      <c r="AD1077" s="69"/>
      <c r="AQ1077" s="520">
        <v>0.25</v>
      </c>
      <c r="AR1077" s="520">
        <f>AQ1077</f>
        <v>0.25</v>
      </c>
      <c r="AS1077" s="520">
        <f t="shared" ref="AS1077:DD1077" si="4792">AR1077</f>
        <v>0.25</v>
      </c>
      <c r="AT1077" s="520">
        <f t="shared" si="4792"/>
        <v>0.25</v>
      </c>
      <c r="AU1077" s="520">
        <f t="shared" si="4792"/>
        <v>0.25</v>
      </c>
      <c r="AV1077" s="520">
        <f t="shared" si="4792"/>
        <v>0.25</v>
      </c>
      <c r="AW1077" s="520">
        <f t="shared" si="4792"/>
        <v>0.25</v>
      </c>
      <c r="AX1077" s="520">
        <f t="shared" si="4792"/>
        <v>0.25</v>
      </c>
      <c r="AY1077" s="520">
        <f t="shared" si="4792"/>
        <v>0.25</v>
      </c>
      <c r="AZ1077" s="520">
        <f t="shared" si="4792"/>
        <v>0.25</v>
      </c>
      <c r="BA1077" s="520">
        <f t="shared" si="4792"/>
        <v>0.25</v>
      </c>
      <c r="BB1077" s="520">
        <f t="shared" si="4792"/>
        <v>0.25</v>
      </c>
      <c r="BC1077" s="520">
        <f t="shared" si="4792"/>
        <v>0.25</v>
      </c>
      <c r="BD1077" s="520">
        <f t="shared" si="4792"/>
        <v>0.25</v>
      </c>
      <c r="BE1077" s="520">
        <f t="shared" si="4792"/>
        <v>0.25</v>
      </c>
      <c r="BF1077" s="520">
        <f t="shared" si="4792"/>
        <v>0.25</v>
      </c>
      <c r="BG1077" s="520">
        <f t="shared" si="4792"/>
        <v>0.25</v>
      </c>
      <c r="BH1077" s="520">
        <f t="shared" si="4792"/>
        <v>0.25</v>
      </c>
      <c r="BI1077" s="520">
        <f t="shared" si="4792"/>
        <v>0.25</v>
      </c>
      <c r="BJ1077" s="520">
        <f t="shared" si="4792"/>
        <v>0.25</v>
      </c>
      <c r="BK1077" s="520">
        <f t="shared" si="4792"/>
        <v>0.25</v>
      </c>
      <c r="BL1077" s="520">
        <f t="shared" si="4792"/>
        <v>0.25</v>
      </c>
      <c r="BM1077" s="520">
        <f t="shared" si="4792"/>
        <v>0.25</v>
      </c>
      <c r="BN1077" s="520">
        <f t="shared" si="4792"/>
        <v>0.25</v>
      </c>
      <c r="BO1077" s="520">
        <f t="shared" si="4792"/>
        <v>0.25</v>
      </c>
      <c r="BP1077" s="520">
        <f t="shared" si="4792"/>
        <v>0.25</v>
      </c>
      <c r="BQ1077" s="520">
        <f t="shared" si="4792"/>
        <v>0.25</v>
      </c>
      <c r="BR1077" s="520">
        <f t="shared" si="4792"/>
        <v>0.25</v>
      </c>
      <c r="BS1077" s="520">
        <f t="shared" si="4792"/>
        <v>0.25</v>
      </c>
      <c r="BT1077" s="520">
        <f t="shared" si="4792"/>
        <v>0.25</v>
      </c>
      <c r="BU1077" s="520">
        <f t="shared" si="4792"/>
        <v>0.25</v>
      </c>
      <c r="BV1077" s="520">
        <f t="shared" si="4792"/>
        <v>0.25</v>
      </c>
      <c r="BW1077" s="520">
        <f t="shared" si="4792"/>
        <v>0.25</v>
      </c>
      <c r="BX1077" s="520">
        <f t="shared" si="4792"/>
        <v>0.25</v>
      </c>
      <c r="BY1077" s="520">
        <f t="shared" si="4792"/>
        <v>0.25</v>
      </c>
      <c r="BZ1077" s="520">
        <f t="shared" si="4792"/>
        <v>0.25</v>
      </c>
      <c r="CA1077" s="520">
        <f t="shared" si="4792"/>
        <v>0.25</v>
      </c>
      <c r="CB1077" s="520">
        <f t="shared" si="4792"/>
        <v>0.25</v>
      </c>
      <c r="CC1077" s="520">
        <f t="shared" si="4792"/>
        <v>0.25</v>
      </c>
      <c r="CD1077" s="520">
        <f t="shared" si="4792"/>
        <v>0.25</v>
      </c>
      <c r="CE1077" s="520">
        <f t="shared" si="4792"/>
        <v>0.25</v>
      </c>
      <c r="CF1077" s="520">
        <f t="shared" si="4792"/>
        <v>0.25</v>
      </c>
      <c r="CG1077" s="520">
        <f t="shared" si="4792"/>
        <v>0.25</v>
      </c>
      <c r="CH1077" s="520">
        <f t="shared" si="4792"/>
        <v>0.25</v>
      </c>
      <c r="CI1077" s="520">
        <f t="shared" si="4792"/>
        <v>0.25</v>
      </c>
      <c r="CJ1077" s="520">
        <f t="shared" si="4792"/>
        <v>0.25</v>
      </c>
      <c r="CK1077" s="520">
        <f t="shared" si="4792"/>
        <v>0.25</v>
      </c>
      <c r="CL1077" s="520">
        <f t="shared" si="4792"/>
        <v>0.25</v>
      </c>
      <c r="CM1077" s="520">
        <f t="shared" si="4792"/>
        <v>0.25</v>
      </c>
      <c r="CN1077" s="520">
        <f t="shared" si="4792"/>
        <v>0.25</v>
      </c>
      <c r="CO1077" s="520">
        <f t="shared" si="4792"/>
        <v>0.25</v>
      </c>
      <c r="CP1077" s="520">
        <f t="shared" si="4792"/>
        <v>0.25</v>
      </c>
      <c r="CQ1077" s="520">
        <f t="shared" si="4792"/>
        <v>0.25</v>
      </c>
      <c r="CR1077" s="520">
        <f t="shared" si="4792"/>
        <v>0.25</v>
      </c>
      <c r="CS1077" s="520">
        <f t="shared" si="4792"/>
        <v>0.25</v>
      </c>
      <c r="CT1077" s="520">
        <f t="shared" si="4792"/>
        <v>0.25</v>
      </c>
      <c r="CU1077" s="520">
        <f t="shared" si="4792"/>
        <v>0.25</v>
      </c>
      <c r="CV1077" s="520">
        <f t="shared" si="4792"/>
        <v>0.25</v>
      </c>
      <c r="CW1077" s="520">
        <f t="shared" si="4792"/>
        <v>0.25</v>
      </c>
      <c r="CX1077" s="520">
        <f t="shared" si="4792"/>
        <v>0.25</v>
      </c>
      <c r="CY1077" s="520">
        <f t="shared" si="4792"/>
        <v>0.25</v>
      </c>
      <c r="CZ1077" s="520">
        <f t="shared" si="4792"/>
        <v>0.25</v>
      </c>
      <c r="DA1077" s="520">
        <f t="shared" si="4792"/>
        <v>0.25</v>
      </c>
      <c r="DB1077" s="520">
        <f t="shared" si="4792"/>
        <v>0.25</v>
      </c>
      <c r="DC1077" s="520">
        <f t="shared" si="4792"/>
        <v>0.25</v>
      </c>
      <c r="DD1077" s="520">
        <f t="shared" si="4792"/>
        <v>0.25</v>
      </c>
      <c r="DE1077" s="520">
        <f t="shared" ref="DE1077:DJ1077" si="4793">DD1077</f>
        <v>0.25</v>
      </c>
      <c r="DF1077" s="520">
        <f t="shared" si="4793"/>
        <v>0.25</v>
      </c>
      <c r="DG1077" s="520">
        <f t="shared" si="4793"/>
        <v>0.25</v>
      </c>
      <c r="DH1077" s="520">
        <f t="shared" si="4793"/>
        <v>0.25</v>
      </c>
      <c r="DI1077" s="520">
        <f t="shared" si="4793"/>
        <v>0.25</v>
      </c>
      <c r="DJ1077" s="520">
        <f t="shared" si="4793"/>
        <v>0.25</v>
      </c>
    </row>
    <row r="1078" spans="1:115" x14ac:dyDescent="0.35">
      <c r="A1078" s="5"/>
      <c r="B1078" s="254"/>
      <c r="C1078" s="69"/>
      <c r="D1078" s="69"/>
      <c r="E1078" s="69"/>
      <c r="F1078" s="69"/>
      <c r="G1078" s="69"/>
      <c r="H1078" s="69"/>
      <c r="I1078" s="69"/>
      <c r="J1078" s="69"/>
      <c r="K1078" s="69"/>
      <c r="L1078" s="69"/>
      <c r="M1078" s="69"/>
      <c r="N1078" s="69"/>
      <c r="O1078" s="69"/>
      <c r="P1078" s="69"/>
      <c r="Q1078" s="69"/>
      <c r="R1078" s="69"/>
      <c r="S1078" s="69"/>
      <c r="T1078" s="69"/>
      <c r="U1078" s="69"/>
      <c r="V1078" s="69"/>
      <c r="W1078" s="69"/>
      <c r="X1078" s="69"/>
      <c r="Y1078" s="69"/>
      <c r="Z1078" s="69"/>
      <c r="AA1078" s="69"/>
      <c r="AB1078" s="69"/>
      <c r="AC1078" s="69"/>
      <c r="AD1078" s="69"/>
    </row>
    <row r="1079" spans="1:115" x14ac:dyDescent="0.35">
      <c r="A1079" s="5" t="s">
        <v>81</v>
      </c>
      <c r="B1079" s="70" t="s">
        <v>790</v>
      </c>
      <c r="C1079" s="69"/>
      <c r="D1079" s="69"/>
      <c r="E1079" s="69"/>
      <c r="F1079" s="69"/>
      <c r="G1079" s="69"/>
      <c r="H1079" s="69"/>
      <c r="I1079" s="69"/>
      <c r="J1079" s="69"/>
      <c r="K1079" s="69"/>
      <c r="L1079" s="69"/>
      <c r="M1079" s="69"/>
      <c r="N1079" s="69"/>
      <c r="O1079" s="69"/>
      <c r="P1079" s="69"/>
      <c r="Q1079" s="69"/>
      <c r="R1079" s="69"/>
      <c r="S1079" s="69"/>
      <c r="T1079" s="69"/>
      <c r="U1079" s="69"/>
      <c r="V1079" s="69"/>
      <c r="W1079" s="69"/>
      <c r="X1079" s="69"/>
      <c r="Y1079" s="69"/>
      <c r="Z1079" s="69"/>
      <c r="AA1079" s="69"/>
      <c r="AB1079" s="69"/>
      <c r="AC1079" s="69"/>
      <c r="AD1079" s="69"/>
      <c r="AQ1079" s="575">
        <f>AQ994</f>
        <v>64574.999999999993</v>
      </c>
      <c r="AR1079" s="575">
        <f t="shared" ref="AR1079:DC1079" si="4794">AR994</f>
        <v>64574.999999999993</v>
      </c>
      <c r="AS1079" s="575">
        <f t="shared" si="4794"/>
        <v>64574.999999999993</v>
      </c>
      <c r="AT1079" s="575">
        <f t="shared" si="4794"/>
        <v>64574.999999999993</v>
      </c>
      <c r="AU1079" s="575">
        <f t="shared" si="4794"/>
        <v>87500</v>
      </c>
      <c r="AV1079" s="575">
        <f t="shared" si="4794"/>
        <v>87500</v>
      </c>
      <c r="AW1079" s="575">
        <f t="shared" si="4794"/>
        <v>87500</v>
      </c>
      <c r="AX1079" s="575">
        <f t="shared" si="4794"/>
        <v>87500</v>
      </c>
      <c r="AY1079" s="575">
        <f t="shared" si="4794"/>
        <v>97825</v>
      </c>
      <c r="AZ1079" s="575">
        <f t="shared" si="4794"/>
        <v>97825</v>
      </c>
      <c r="BA1079" s="575">
        <f t="shared" si="4794"/>
        <v>97825</v>
      </c>
      <c r="BB1079" s="575">
        <f t="shared" si="4794"/>
        <v>97825</v>
      </c>
      <c r="BC1079" s="575">
        <f t="shared" si="4794"/>
        <v>96075</v>
      </c>
      <c r="BD1079" s="575">
        <f t="shared" si="4794"/>
        <v>96075</v>
      </c>
      <c r="BE1079" s="575">
        <f t="shared" si="4794"/>
        <v>96075</v>
      </c>
      <c r="BF1079" s="575">
        <f t="shared" si="4794"/>
        <v>96075</v>
      </c>
      <c r="BG1079" s="575">
        <f t="shared" si="4794"/>
        <v>85400</v>
      </c>
      <c r="BH1079" s="575">
        <f t="shared" si="4794"/>
        <v>85400</v>
      </c>
      <c r="BI1079" s="575">
        <f t="shared" si="4794"/>
        <v>85400</v>
      </c>
      <c r="BJ1079" s="575">
        <f t="shared" si="4794"/>
        <v>85400</v>
      </c>
      <c r="BK1079" s="575">
        <f t="shared" si="4794"/>
        <v>60899.999999999993</v>
      </c>
      <c r="BL1079" s="575">
        <f t="shared" si="4794"/>
        <v>60899.999999999993</v>
      </c>
      <c r="BM1079" s="575">
        <f t="shared" si="4794"/>
        <v>60899.999999999993</v>
      </c>
      <c r="BN1079" s="575">
        <f t="shared" si="4794"/>
        <v>60899.999999999993</v>
      </c>
      <c r="BO1079" s="575">
        <f t="shared" si="4794"/>
        <v>65800</v>
      </c>
      <c r="BP1079" s="575">
        <f t="shared" si="4794"/>
        <v>65800</v>
      </c>
      <c r="BQ1079" s="575">
        <f t="shared" si="4794"/>
        <v>65800</v>
      </c>
      <c r="BR1079" s="575">
        <f t="shared" si="4794"/>
        <v>65800</v>
      </c>
      <c r="BS1079" s="575">
        <f t="shared" si="4794"/>
        <v>67550</v>
      </c>
      <c r="BT1079" s="575">
        <f t="shared" si="4794"/>
        <v>67550</v>
      </c>
      <c r="BU1079" s="575">
        <f t="shared" si="4794"/>
        <v>67550</v>
      </c>
      <c r="BV1079" s="575">
        <f t="shared" si="4794"/>
        <v>67550</v>
      </c>
      <c r="BW1079" s="575">
        <f t="shared" si="4794"/>
        <v>75425</v>
      </c>
      <c r="BX1079" s="575">
        <f t="shared" si="4794"/>
        <v>75425</v>
      </c>
      <c r="BY1079" s="575">
        <f t="shared" si="4794"/>
        <v>75425</v>
      </c>
      <c r="BZ1079" s="575">
        <f t="shared" si="4794"/>
        <v>75425</v>
      </c>
      <c r="CA1079" s="575">
        <f t="shared" si="4794"/>
        <v>68250</v>
      </c>
      <c r="CB1079" s="575">
        <f t="shared" si="4794"/>
        <v>68250</v>
      </c>
      <c r="CC1079" s="575">
        <f t="shared" si="4794"/>
        <v>68250</v>
      </c>
      <c r="CD1079" s="575">
        <f t="shared" si="4794"/>
        <v>68250</v>
      </c>
      <c r="CE1079" s="575">
        <f t="shared" si="4794"/>
        <v>54950</v>
      </c>
      <c r="CF1079" s="575">
        <f t="shared" si="4794"/>
        <v>54950</v>
      </c>
      <c r="CG1079" s="575">
        <f t="shared" si="4794"/>
        <v>54950</v>
      </c>
      <c r="CH1079" s="575">
        <f t="shared" si="4794"/>
        <v>54950</v>
      </c>
      <c r="CI1079" s="575">
        <f t="shared" si="4794"/>
        <v>42875</v>
      </c>
      <c r="CJ1079" s="575">
        <f t="shared" si="4794"/>
        <v>42875</v>
      </c>
      <c r="CK1079" s="575">
        <f t="shared" si="4794"/>
        <v>42875</v>
      </c>
      <c r="CL1079" s="575">
        <f t="shared" si="4794"/>
        <v>42875</v>
      </c>
      <c r="CM1079" s="575">
        <f t="shared" si="4794"/>
        <v>56875</v>
      </c>
      <c r="CN1079" s="575">
        <f t="shared" si="4794"/>
        <v>56875</v>
      </c>
      <c r="CO1079" s="575">
        <f t="shared" si="4794"/>
        <v>56875</v>
      </c>
      <c r="CP1079" s="575">
        <f t="shared" si="4794"/>
        <v>56875</v>
      </c>
      <c r="CQ1079" s="575">
        <f t="shared" si="4794"/>
        <v>80150</v>
      </c>
      <c r="CR1079" s="575">
        <f t="shared" si="4794"/>
        <v>80150</v>
      </c>
      <c r="CS1079" s="575">
        <f t="shared" si="4794"/>
        <v>80150</v>
      </c>
      <c r="CT1079" s="575">
        <f t="shared" si="4794"/>
        <v>80150</v>
      </c>
      <c r="CU1079" s="575">
        <f t="shared" si="4794"/>
        <v>67725</v>
      </c>
      <c r="CV1079" s="575">
        <f t="shared" si="4794"/>
        <v>67725</v>
      </c>
      <c r="CW1079" s="575">
        <f t="shared" si="4794"/>
        <v>67725</v>
      </c>
      <c r="CX1079" s="575">
        <f t="shared" si="4794"/>
        <v>67725</v>
      </c>
      <c r="CY1079" s="575">
        <f t="shared" si="4794"/>
        <v>31324.999999999996</v>
      </c>
      <c r="CZ1079" s="575">
        <f t="shared" si="4794"/>
        <v>31324.999999999996</v>
      </c>
      <c r="DA1079" s="575">
        <f t="shared" si="4794"/>
        <v>31324.999999999996</v>
      </c>
      <c r="DB1079" s="575">
        <f t="shared" si="4794"/>
        <v>31324.999999999996</v>
      </c>
      <c r="DC1079" s="575">
        <f t="shared" si="4794"/>
        <v>28175</v>
      </c>
      <c r="DD1079" s="575">
        <f t="shared" ref="DD1079:DJ1079" si="4795">DD994</f>
        <v>28175</v>
      </c>
      <c r="DE1079" s="575">
        <f t="shared" si="4795"/>
        <v>28175</v>
      </c>
      <c r="DF1079" s="575">
        <f t="shared" si="4795"/>
        <v>28175</v>
      </c>
      <c r="DG1079" s="575">
        <f t="shared" si="4795"/>
        <v>25375</v>
      </c>
      <c r="DH1079" s="575">
        <f t="shared" si="4795"/>
        <v>25375</v>
      </c>
      <c r="DI1079" s="575">
        <f t="shared" si="4795"/>
        <v>25375</v>
      </c>
      <c r="DJ1079" s="575">
        <f t="shared" si="4795"/>
        <v>25375</v>
      </c>
    </row>
    <row r="1080" spans="1:115" x14ac:dyDescent="0.35">
      <c r="A1080" s="424"/>
      <c r="B1080" s="466" t="s">
        <v>407</v>
      </c>
      <c r="C1080" s="69"/>
      <c r="D1080" s="69"/>
      <c r="E1080" s="69"/>
      <c r="F1080" s="69"/>
      <c r="G1080" s="69"/>
      <c r="H1080" s="69"/>
      <c r="I1080" s="69"/>
      <c r="J1080" s="69"/>
      <c r="K1080" s="69"/>
      <c r="L1080" s="69"/>
      <c r="M1080" s="69"/>
      <c r="N1080" s="69"/>
      <c r="O1080" s="69"/>
      <c r="P1080" s="69"/>
      <c r="Q1080" s="69"/>
      <c r="R1080" s="69"/>
      <c r="S1080" s="69"/>
      <c r="T1080" s="69"/>
      <c r="U1080" s="69"/>
      <c r="V1080" s="69"/>
      <c r="W1080" s="69"/>
      <c r="X1080" s="69"/>
      <c r="Y1080" s="69"/>
      <c r="Z1080" s="69"/>
      <c r="AA1080" s="69"/>
      <c r="AB1080" s="69"/>
      <c r="AC1080" s="69"/>
      <c r="AD1080" s="69"/>
      <c r="AU1080" s="505">
        <f>AU1079/AQ1079-1</f>
        <v>0.3550135501355014</v>
      </c>
      <c r="AV1080" s="505">
        <f t="shared" ref="AV1080:DG1080" si="4796">AV1079/AR1079-1</f>
        <v>0.3550135501355014</v>
      </c>
      <c r="AW1080" s="505">
        <f t="shared" si="4796"/>
        <v>0.3550135501355014</v>
      </c>
      <c r="AX1080" s="505">
        <f t="shared" si="4796"/>
        <v>0.3550135501355014</v>
      </c>
      <c r="AY1080" s="505">
        <f t="shared" si="4796"/>
        <v>0.1180000000000001</v>
      </c>
      <c r="AZ1080" s="505">
        <f t="shared" si="4796"/>
        <v>0.1180000000000001</v>
      </c>
      <c r="BA1080" s="505">
        <f t="shared" si="4796"/>
        <v>0.1180000000000001</v>
      </c>
      <c r="BB1080" s="505">
        <f t="shared" si="4796"/>
        <v>0.1180000000000001</v>
      </c>
      <c r="BC1080" s="505">
        <f t="shared" si="4796"/>
        <v>-1.7889087656529523E-2</v>
      </c>
      <c r="BD1080" s="505">
        <f t="shared" si="4796"/>
        <v>-1.7889087656529523E-2</v>
      </c>
      <c r="BE1080" s="505">
        <f t="shared" si="4796"/>
        <v>-1.7889087656529523E-2</v>
      </c>
      <c r="BF1080" s="505">
        <f t="shared" si="4796"/>
        <v>-1.7889087656529523E-2</v>
      </c>
      <c r="BG1080" s="505">
        <f t="shared" si="4796"/>
        <v>-0.11111111111111116</v>
      </c>
      <c r="BH1080" s="505">
        <f t="shared" si="4796"/>
        <v>-0.11111111111111116</v>
      </c>
      <c r="BI1080" s="505">
        <f t="shared" si="4796"/>
        <v>-0.11111111111111116</v>
      </c>
      <c r="BJ1080" s="505">
        <f t="shared" si="4796"/>
        <v>-0.11111111111111116</v>
      </c>
      <c r="BK1080" s="505">
        <f t="shared" si="4796"/>
        <v>-0.28688524590163944</v>
      </c>
      <c r="BL1080" s="505">
        <f t="shared" si="4796"/>
        <v>-0.28688524590163944</v>
      </c>
      <c r="BM1080" s="505">
        <f t="shared" si="4796"/>
        <v>-0.28688524590163944</v>
      </c>
      <c r="BN1080" s="505">
        <f t="shared" si="4796"/>
        <v>-0.28688524590163944</v>
      </c>
      <c r="BO1080" s="505">
        <f t="shared" si="4796"/>
        <v>8.0459770114942764E-2</v>
      </c>
      <c r="BP1080" s="505">
        <f t="shared" si="4796"/>
        <v>8.0459770114942764E-2</v>
      </c>
      <c r="BQ1080" s="505">
        <f t="shared" si="4796"/>
        <v>8.0459770114942764E-2</v>
      </c>
      <c r="BR1080" s="505">
        <f t="shared" si="4796"/>
        <v>8.0459770114942764E-2</v>
      </c>
      <c r="BS1080" s="505">
        <f t="shared" si="4796"/>
        <v>2.659574468085113E-2</v>
      </c>
      <c r="BT1080" s="505">
        <f t="shared" si="4796"/>
        <v>2.659574468085113E-2</v>
      </c>
      <c r="BU1080" s="505">
        <f t="shared" si="4796"/>
        <v>2.659574468085113E-2</v>
      </c>
      <c r="BV1080" s="505">
        <f t="shared" si="4796"/>
        <v>2.659574468085113E-2</v>
      </c>
      <c r="BW1080" s="505">
        <f t="shared" si="4796"/>
        <v>0.11658031088082899</v>
      </c>
      <c r="BX1080" s="505">
        <f t="shared" si="4796"/>
        <v>0.11658031088082899</v>
      </c>
      <c r="BY1080" s="505">
        <f t="shared" si="4796"/>
        <v>0.11658031088082899</v>
      </c>
      <c r="BZ1080" s="505">
        <f t="shared" si="4796"/>
        <v>0.11658031088082899</v>
      </c>
      <c r="CA1080" s="505">
        <f t="shared" si="4796"/>
        <v>-9.512761020881666E-2</v>
      </c>
      <c r="CB1080" s="505">
        <f t="shared" si="4796"/>
        <v>-9.512761020881666E-2</v>
      </c>
      <c r="CC1080" s="505">
        <f t="shared" si="4796"/>
        <v>-9.512761020881666E-2</v>
      </c>
      <c r="CD1080" s="505">
        <f t="shared" si="4796"/>
        <v>-9.512761020881666E-2</v>
      </c>
      <c r="CE1080" s="505">
        <f t="shared" si="4796"/>
        <v>-0.19487179487179485</v>
      </c>
      <c r="CF1080" s="505">
        <f t="shared" si="4796"/>
        <v>-0.19487179487179485</v>
      </c>
      <c r="CG1080" s="505">
        <f t="shared" si="4796"/>
        <v>-0.19487179487179485</v>
      </c>
      <c r="CH1080" s="505">
        <f t="shared" si="4796"/>
        <v>-0.19487179487179485</v>
      </c>
      <c r="CI1080" s="505">
        <f t="shared" si="4796"/>
        <v>-0.21974522292993626</v>
      </c>
      <c r="CJ1080" s="505">
        <f t="shared" si="4796"/>
        <v>-0.21974522292993626</v>
      </c>
      <c r="CK1080" s="505">
        <f t="shared" si="4796"/>
        <v>-0.21974522292993626</v>
      </c>
      <c r="CL1080" s="505">
        <f t="shared" si="4796"/>
        <v>-0.21974522292993626</v>
      </c>
      <c r="CM1080" s="505">
        <f t="shared" si="4796"/>
        <v>0.32653061224489788</v>
      </c>
      <c r="CN1080" s="505">
        <f t="shared" si="4796"/>
        <v>0.32653061224489788</v>
      </c>
      <c r="CO1080" s="505">
        <f t="shared" si="4796"/>
        <v>0.32653061224489788</v>
      </c>
      <c r="CP1080" s="505">
        <f t="shared" si="4796"/>
        <v>0.32653061224489788</v>
      </c>
      <c r="CQ1080" s="505">
        <f t="shared" si="4796"/>
        <v>0.40923076923076929</v>
      </c>
      <c r="CR1080" s="505">
        <f t="shared" si="4796"/>
        <v>0.40923076923076929</v>
      </c>
      <c r="CS1080" s="505">
        <f t="shared" si="4796"/>
        <v>0.40923076923076929</v>
      </c>
      <c r="CT1080" s="505">
        <f t="shared" si="4796"/>
        <v>0.40923076923076929</v>
      </c>
      <c r="CU1080" s="505">
        <f t="shared" si="4796"/>
        <v>-0.15502183406113534</v>
      </c>
      <c r="CV1080" s="505">
        <f t="shared" si="4796"/>
        <v>-0.15502183406113534</v>
      </c>
      <c r="CW1080" s="505">
        <f t="shared" si="4796"/>
        <v>-0.15502183406113534</v>
      </c>
      <c r="CX1080" s="505">
        <f t="shared" si="4796"/>
        <v>-0.15502183406113534</v>
      </c>
      <c r="CY1080" s="505">
        <f t="shared" si="4796"/>
        <v>-0.53746770025839796</v>
      </c>
      <c r="CZ1080" s="505">
        <f t="shared" si="4796"/>
        <v>-0.53746770025839796</v>
      </c>
      <c r="DA1080" s="505">
        <f t="shared" si="4796"/>
        <v>-0.53746770025839796</v>
      </c>
      <c r="DB1080" s="505">
        <f t="shared" si="4796"/>
        <v>-0.53746770025839796</v>
      </c>
      <c r="DC1080" s="505">
        <f t="shared" si="4796"/>
        <v>-0.10055865921787699</v>
      </c>
      <c r="DD1080" s="505">
        <f t="shared" si="4796"/>
        <v>-0.10055865921787699</v>
      </c>
      <c r="DE1080" s="505">
        <f t="shared" si="4796"/>
        <v>-0.10055865921787699</v>
      </c>
      <c r="DF1080" s="505">
        <f t="shared" si="4796"/>
        <v>-0.10055865921787699</v>
      </c>
      <c r="DG1080" s="505">
        <f t="shared" si="4796"/>
        <v>-9.9378881987577605E-2</v>
      </c>
      <c r="DH1080" s="505">
        <f t="shared" ref="DH1080:DJ1080" si="4797">DH1079/DD1079-1</f>
        <v>-9.9378881987577605E-2</v>
      </c>
      <c r="DI1080" s="505">
        <f t="shared" si="4797"/>
        <v>-9.9378881987577605E-2</v>
      </c>
      <c r="DJ1080" s="505">
        <f t="shared" si="4797"/>
        <v>-9.9378881987577605E-2</v>
      </c>
    </row>
    <row r="1081" spans="1:115" x14ac:dyDescent="0.35">
      <c r="A1081" s="424"/>
      <c r="B1081" s="466" t="s">
        <v>408</v>
      </c>
      <c r="C1081" s="69"/>
      <c r="D1081" s="69"/>
      <c r="E1081" s="69"/>
      <c r="F1081" s="69"/>
      <c r="G1081" s="69"/>
      <c r="H1081" s="69"/>
      <c r="I1081" s="69"/>
      <c r="J1081" s="69"/>
      <c r="K1081" s="69"/>
      <c r="L1081" s="69"/>
      <c r="M1081" s="69"/>
      <c r="N1081" s="69"/>
      <c r="O1081" s="69"/>
      <c r="P1081" s="69"/>
      <c r="Q1081" s="69"/>
      <c r="R1081" s="69"/>
      <c r="S1081" s="69"/>
      <c r="T1081" s="69"/>
      <c r="U1081" s="69"/>
      <c r="V1081" s="69"/>
      <c r="W1081" s="69"/>
      <c r="X1081" s="69"/>
      <c r="Y1081" s="69"/>
      <c r="Z1081" s="69"/>
      <c r="AA1081" s="69"/>
      <c r="AB1081" s="69"/>
      <c r="AC1081" s="69"/>
      <c r="AD1081" s="69"/>
      <c r="AU1081" s="505">
        <f>AU1079/AT1079-1</f>
        <v>0.3550135501355014</v>
      </c>
      <c r="AV1081" s="505">
        <f t="shared" ref="AV1081:DG1081" si="4798">AV1079/AU1079-1</f>
        <v>0</v>
      </c>
      <c r="AW1081" s="505">
        <f t="shared" si="4798"/>
        <v>0</v>
      </c>
      <c r="AX1081" s="505">
        <f t="shared" si="4798"/>
        <v>0</v>
      </c>
      <c r="AY1081" s="505">
        <f t="shared" si="4798"/>
        <v>0.1180000000000001</v>
      </c>
      <c r="AZ1081" s="505">
        <f t="shared" si="4798"/>
        <v>0</v>
      </c>
      <c r="BA1081" s="505">
        <f t="shared" si="4798"/>
        <v>0</v>
      </c>
      <c r="BB1081" s="505">
        <f t="shared" si="4798"/>
        <v>0</v>
      </c>
      <c r="BC1081" s="505">
        <f t="shared" si="4798"/>
        <v>-1.7889087656529523E-2</v>
      </c>
      <c r="BD1081" s="505">
        <f t="shared" si="4798"/>
        <v>0</v>
      </c>
      <c r="BE1081" s="505">
        <f t="shared" si="4798"/>
        <v>0</v>
      </c>
      <c r="BF1081" s="505">
        <f t="shared" si="4798"/>
        <v>0</v>
      </c>
      <c r="BG1081" s="505">
        <f t="shared" si="4798"/>
        <v>-0.11111111111111116</v>
      </c>
      <c r="BH1081" s="505">
        <f t="shared" si="4798"/>
        <v>0</v>
      </c>
      <c r="BI1081" s="505">
        <f t="shared" si="4798"/>
        <v>0</v>
      </c>
      <c r="BJ1081" s="505">
        <f t="shared" si="4798"/>
        <v>0</v>
      </c>
      <c r="BK1081" s="505">
        <f t="shared" si="4798"/>
        <v>-0.28688524590163944</v>
      </c>
      <c r="BL1081" s="505">
        <f t="shared" si="4798"/>
        <v>0</v>
      </c>
      <c r="BM1081" s="505">
        <f t="shared" si="4798"/>
        <v>0</v>
      </c>
      <c r="BN1081" s="505">
        <f t="shared" si="4798"/>
        <v>0</v>
      </c>
      <c r="BO1081" s="505">
        <f t="shared" si="4798"/>
        <v>8.0459770114942764E-2</v>
      </c>
      <c r="BP1081" s="505">
        <f t="shared" si="4798"/>
        <v>0</v>
      </c>
      <c r="BQ1081" s="505">
        <f t="shared" si="4798"/>
        <v>0</v>
      </c>
      <c r="BR1081" s="505">
        <f t="shared" si="4798"/>
        <v>0</v>
      </c>
      <c r="BS1081" s="505">
        <f t="shared" si="4798"/>
        <v>2.659574468085113E-2</v>
      </c>
      <c r="BT1081" s="505">
        <f t="shared" si="4798"/>
        <v>0</v>
      </c>
      <c r="BU1081" s="505">
        <f t="shared" si="4798"/>
        <v>0</v>
      </c>
      <c r="BV1081" s="505">
        <f t="shared" si="4798"/>
        <v>0</v>
      </c>
      <c r="BW1081" s="505">
        <f t="shared" si="4798"/>
        <v>0.11658031088082899</v>
      </c>
      <c r="BX1081" s="505">
        <f t="shared" si="4798"/>
        <v>0</v>
      </c>
      <c r="BY1081" s="505">
        <f t="shared" si="4798"/>
        <v>0</v>
      </c>
      <c r="BZ1081" s="505">
        <f t="shared" si="4798"/>
        <v>0</v>
      </c>
      <c r="CA1081" s="505">
        <f t="shared" si="4798"/>
        <v>-9.512761020881666E-2</v>
      </c>
      <c r="CB1081" s="505">
        <f t="shared" si="4798"/>
        <v>0</v>
      </c>
      <c r="CC1081" s="505">
        <f t="shared" si="4798"/>
        <v>0</v>
      </c>
      <c r="CD1081" s="505">
        <f t="shared" si="4798"/>
        <v>0</v>
      </c>
      <c r="CE1081" s="505">
        <f t="shared" si="4798"/>
        <v>-0.19487179487179485</v>
      </c>
      <c r="CF1081" s="505">
        <f t="shared" si="4798"/>
        <v>0</v>
      </c>
      <c r="CG1081" s="505">
        <f t="shared" si="4798"/>
        <v>0</v>
      </c>
      <c r="CH1081" s="505">
        <f t="shared" si="4798"/>
        <v>0</v>
      </c>
      <c r="CI1081" s="505">
        <f t="shared" si="4798"/>
        <v>-0.21974522292993626</v>
      </c>
      <c r="CJ1081" s="505">
        <f t="shared" si="4798"/>
        <v>0</v>
      </c>
      <c r="CK1081" s="505">
        <f t="shared" si="4798"/>
        <v>0</v>
      </c>
      <c r="CL1081" s="505">
        <f t="shared" si="4798"/>
        <v>0</v>
      </c>
      <c r="CM1081" s="505">
        <f t="shared" si="4798"/>
        <v>0.32653061224489788</v>
      </c>
      <c r="CN1081" s="505">
        <f t="shared" si="4798"/>
        <v>0</v>
      </c>
      <c r="CO1081" s="505">
        <f t="shared" si="4798"/>
        <v>0</v>
      </c>
      <c r="CP1081" s="505">
        <f t="shared" si="4798"/>
        <v>0</v>
      </c>
      <c r="CQ1081" s="505">
        <f t="shared" si="4798"/>
        <v>0.40923076923076929</v>
      </c>
      <c r="CR1081" s="505">
        <f t="shared" si="4798"/>
        <v>0</v>
      </c>
      <c r="CS1081" s="505">
        <f t="shared" si="4798"/>
        <v>0</v>
      </c>
      <c r="CT1081" s="505">
        <f t="shared" si="4798"/>
        <v>0</v>
      </c>
      <c r="CU1081" s="505">
        <f t="shared" si="4798"/>
        <v>-0.15502183406113534</v>
      </c>
      <c r="CV1081" s="505">
        <f t="shared" si="4798"/>
        <v>0</v>
      </c>
      <c r="CW1081" s="505">
        <f t="shared" si="4798"/>
        <v>0</v>
      </c>
      <c r="CX1081" s="505">
        <f t="shared" si="4798"/>
        <v>0</v>
      </c>
      <c r="CY1081" s="505">
        <f t="shared" si="4798"/>
        <v>-0.53746770025839796</v>
      </c>
      <c r="CZ1081" s="505">
        <f t="shared" si="4798"/>
        <v>0</v>
      </c>
      <c r="DA1081" s="505">
        <f t="shared" si="4798"/>
        <v>0</v>
      </c>
      <c r="DB1081" s="505">
        <f t="shared" si="4798"/>
        <v>0</v>
      </c>
      <c r="DC1081" s="505">
        <f t="shared" si="4798"/>
        <v>-0.10055865921787699</v>
      </c>
      <c r="DD1081" s="505">
        <f t="shared" si="4798"/>
        <v>0</v>
      </c>
      <c r="DE1081" s="505">
        <f t="shared" si="4798"/>
        <v>0</v>
      </c>
      <c r="DF1081" s="505">
        <f t="shared" si="4798"/>
        <v>0</v>
      </c>
      <c r="DG1081" s="505">
        <f t="shared" si="4798"/>
        <v>-9.9378881987577605E-2</v>
      </c>
      <c r="DH1081" s="505">
        <f t="shared" ref="DH1081:DJ1081" si="4799">DH1079/DG1079-1</f>
        <v>0</v>
      </c>
      <c r="DI1081" s="505">
        <f t="shared" si="4799"/>
        <v>0</v>
      </c>
      <c r="DJ1081" s="505">
        <f t="shared" si="4799"/>
        <v>0</v>
      </c>
    </row>
    <row r="1082" spans="1:115" x14ac:dyDescent="0.35">
      <c r="A1082" s="5"/>
      <c r="B1082" s="254" t="s">
        <v>180</v>
      </c>
      <c r="C1082" s="69"/>
      <c r="D1082" s="69"/>
      <c r="E1082" s="69"/>
      <c r="F1082" s="69"/>
      <c r="G1082" s="69"/>
      <c r="H1082" s="69"/>
      <c r="I1082" s="69"/>
      <c r="J1082" s="69"/>
      <c r="K1082" s="69"/>
      <c r="L1082" s="69"/>
      <c r="M1082" s="69"/>
      <c r="N1082" s="69"/>
      <c r="O1082" s="69"/>
      <c r="P1082" s="69"/>
      <c r="Q1082" s="69"/>
      <c r="R1082" s="69"/>
      <c r="S1082" s="69"/>
      <c r="T1082" s="69"/>
      <c r="U1082" s="69"/>
      <c r="V1082" s="69"/>
      <c r="W1082" s="69"/>
      <c r="X1082" s="69"/>
      <c r="Y1082" s="69"/>
      <c r="Z1082" s="69"/>
      <c r="AA1082" s="69"/>
      <c r="AB1082" s="69"/>
      <c r="AC1082" s="69"/>
      <c r="AD1082" s="69"/>
      <c r="AQ1082" s="594">
        <f>AQ1077</f>
        <v>0.25</v>
      </c>
      <c r="AR1082" s="594">
        <f t="shared" ref="AR1082:DC1082" si="4800">AR1077</f>
        <v>0.25</v>
      </c>
      <c r="AS1082" s="594">
        <f t="shared" si="4800"/>
        <v>0.25</v>
      </c>
      <c r="AT1082" s="594">
        <f t="shared" si="4800"/>
        <v>0.25</v>
      </c>
      <c r="AU1082" s="594">
        <f t="shared" si="4800"/>
        <v>0.25</v>
      </c>
      <c r="AV1082" s="594">
        <f t="shared" si="4800"/>
        <v>0.25</v>
      </c>
      <c r="AW1082" s="594">
        <f t="shared" si="4800"/>
        <v>0.25</v>
      </c>
      <c r="AX1082" s="594">
        <f t="shared" si="4800"/>
        <v>0.25</v>
      </c>
      <c r="AY1082" s="594">
        <f t="shared" si="4800"/>
        <v>0.25</v>
      </c>
      <c r="AZ1082" s="594">
        <f t="shared" si="4800"/>
        <v>0.25</v>
      </c>
      <c r="BA1082" s="594">
        <f t="shared" si="4800"/>
        <v>0.25</v>
      </c>
      <c r="BB1082" s="594">
        <f t="shared" si="4800"/>
        <v>0.25</v>
      </c>
      <c r="BC1082" s="594">
        <f t="shared" si="4800"/>
        <v>0.25</v>
      </c>
      <c r="BD1082" s="594">
        <f t="shared" si="4800"/>
        <v>0.25</v>
      </c>
      <c r="BE1082" s="594">
        <f t="shared" si="4800"/>
        <v>0.25</v>
      </c>
      <c r="BF1082" s="594">
        <f t="shared" si="4800"/>
        <v>0.25</v>
      </c>
      <c r="BG1082" s="594">
        <f t="shared" si="4800"/>
        <v>0.25</v>
      </c>
      <c r="BH1082" s="594">
        <f t="shared" si="4800"/>
        <v>0.25</v>
      </c>
      <c r="BI1082" s="594">
        <f t="shared" si="4800"/>
        <v>0.25</v>
      </c>
      <c r="BJ1082" s="594">
        <f t="shared" si="4800"/>
        <v>0.25</v>
      </c>
      <c r="BK1082" s="594">
        <f t="shared" si="4800"/>
        <v>0.25</v>
      </c>
      <c r="BL1082" s="594">
        <f t="shared" si="4800"/>
        <v>0.25</v>
      </c>
      <c r="BM1082" s="594">
        <f t="shared" si="4800"/>
        <v>0.25</v>
      </c>
      <c r="BN1082" s="594">
        <f t="shared" si="4800"/>
        <v>0.25</v>
      </c>
      <c r="BO1082" s="594">
        <f t="shared" si="4800"/>
        <v>0.25</v>
      </c>
      <c r="BP1082" s="594">
        <f t="shared" si="4800"/>
        <v>0.25</v>
      </c>
      <c r="BQ1082" s="594">
        <f t="shared" si="4800"/>
        <v>0.25</v>
      </c>
      <c r="BR1082" s="594">
        <f t="shared" si="4800"/>
        <v>0.25</v>
      </c>
      <c r="BS1082" s="594">
        <f t="shared" si="4800"/>
        <v>0.25</v>
      </c>
      <c r="BT1082" s="594">
        <f t="shared" si="4800"/>
        <v>0.25</v>
      </c>
      <c r="BU1082" s="594">
        <f t="shared" si="4800"/>
        <v>0.25</v>
      </c>
      <c r="BV1082" s="594">
        <f t="shared" si="4800"/>
        <v>0.25</v>
      </c>
      <c r="BW1082" s="594">
        <f t="shared" si="4800"/>
        <v>0.25</v>
      </c>
      <c r="BX1082" s="594">
        <f t="shared" si="4800"/>
        <v>0.25</v>
      </c>
      <c r="BY1082" s="594">
        <f t="shared" si="4800"/>
        <v>0.25</v>
      </c>
      <c r="BZ1082" s="594">
        <f t="shared" si="4800"/>
        <v>0.25</v>
      </c>
      <c r="CA1082" s="594">
        <f t="shared" si="4800"/>
        <v>0.25</v>
      </c>
      <c r="CB1082" s="594">
        <f t="shared" si="4800"/>
        <v>0.25</v>
      </c>
      <c r="CC1082" s="594">
        <f t="shared" si="4800"/>
        <v>0.25</v>
      </c>
      <c r="CD1082" s="594">
        <f t="shared" si="4800"/>
        <v>0.25</v>
      </c>
      <c r="CE1082" s="594">
        <f t="shared" si="4800"/>
        <v>0.25</v>
      </c>
      <c r="CF1082" s="594">
        <f t="shared" si="4800"/>
        <v>0.25</v>
      </c>
      <c r="CG1082" s="594">
        <f t="shared" si="4800"/>
        <v>0.25</v>
      </c>
      <c r="CH1082" s="594">
        <f t="shared" si="4800"/>
        <v>0.25</v>
      </c>
      <c r="CI1082" s="594">
        <f t="shared" si="4800"/>
        <v>0.25</v>
      </c>
      <c r="CJ1082" s="594">
        <f t="shared" si="4800"/>
        <v>0.25</v>
      </c>
      <c r="CK1082" s="594">
        <f t="shared" si="4800"/>
        <v>0.25</v>
      </c>
      <c r="CL1082" s="594">
        <f t="shared" si="4800"/>
        <v>0.25</v>
      </c>
      <c r="CM1082" s="594">
        <f t="shared" si="4800"/>
        <v>0.25</v>
      </c>
      <c r="CN1082" s="594">
        <f t="shared" si="4800"/>
        <v>0.25</v>
      </c>
      <c r="CO1082" s="594">
        <f t="shared" si="4800"/>
        <v>0.25</v>
      </c>
      <c r="CP1082" s="594">
        <f t="shared" si="4800"/>
        <v>0.25</v>
      </c>
      <c r="CQ1082" s="594">
        <f t="shared" si="4800"/>
        <v>0.25</v>
      </c>
      <c r="CR1082" s="594">
        <f t="shared" si="4800"/>
        <v>0.25</v>
      </c>
      <c r="CS1082" s="594">
        <f t="shared" si="4800"/>
        <v>0.25</v>
      </c>
      <c r="CT1082" s="594">
        <f t="shared" si="4800"/>
        <v>0.25</v>
      </c>
      <c r="CU1082" s="594">
        <f t="shared" si="4800"/>
        <v>0.25</v>
      </c>
      <c r="CV1082" s="594">
        <f t="shared" si="4800"/>
        <v>0.25</v>
      </c>
      <c r="CW1082" s="594">
        <f t="shared" si="4800"/>
        <v>0.25</v>
      </c>
      <c r="CX1082" s="594">
        <f t="shared" si="4800"/>
        <v>0.25</v>
      </c>
      <c r="CY1082" s="594">
        <f t="shared" si="4800"/>
        <v>0.25</v>
      </c>
      <c r="CZ1082" s="594">
        <f t="shared" si="4800"/>
        <v>0.25</v>
      </c>
      <c r="DA1082" s="594">
        <f t="shared" si="4800"/>
        <v>0.25</v>
      </c>
      <c r="DB1082" s="594">
        <f t="shared" si="4800"/>
        <v>0.25</v>
      </c>
      <c r="DC1082" s="594">
        <f t="shared" si="4800"/>
        <v>0.25</v>
      </c>
      <c r="DD1082" s="594">
        <f t="shared" ref="DD1082:DJ1082" si="4801">DD1077</f>
        <v>0.25</v>
      </c>
      <c r="DE1082" s="594">
        <f t="shared" si="4801"/>
        <v>0.25</v>
      </c>
      <c r="DF1082" s="594">
        <f t="shared" si="4801"/>
        <v>0.25</v>
      </c>
      <c r="DG1082" s="594">
        <f t="shared" si="4801"/>
        <v>0.25</v>
      </c>
      <c r="DH1082" s="594">
        <f t="shared" si="4801"/>
        <v>0.25</v>
      </c>
      <c r="DI1082" s="594">
        <f t="shared" si="4801"/>
        <v>0.25</v>
      </c>
      <c r="DJ1082" s="594">
        <f t="shared" si="4801"/>
        <v>0.25</v>
      </c>
    </row>
    <row r="1083" spans="1:115" x14ac:dyDescent="0.35">
      <c r="A1083" s="5"/>
      <c r="B1083" s="254"/>
      <c r="C1083" s="69"/>
      <c r="D1083" s="69"/>
      <c r="E1083" s="69"/>
      <c r="F1083" s="69"/>
      <c r="G1083" s="69"/>
      <c r="H1083" s="69"/>
      <c r="I1083" s="69"/>
      <c r="J1083" s="69"/>
      <c r="K1083" s="69"/>
      <c r="L1083" s="69"/>
      <c r="M1083" s="69"/>
      <c r="N1083" s="69"/>
      <c r="O1083" s="69"/>
      <c r="P1083" s="69"/>
      <c r="Q1083" s="69"/>
      <c r="R1083" s="69"/>
      <c r="S1083" s="69"/>
      <c r="T1083" s="69"/>
      <c r="U1083" s="69"/>
      <c r="V1083" s="69"/>
      <c r="W1083" s="69"/>
      <c r="X1083" s="69"/>
      <c r="Y1083" s="69"/>
      <c r="Z1083" s="69"/>
      <c r="AA1083" s="69"/>
      <c r="AB1083" s="69"/>
      <c r="AC1083" s="69"/>
      <c r="AD1083" s="69"/>
    </row>
    <row r="1084" spans="1:115" x14ac:dyDescent="0.35">
      <c r="A1084" s="5" t="s">
        <v>81</v>
      </c>
      <c r="B1084" s="70" t="s">
        <v>276</v>
      </c>
      <c r="C1084" s="69"/>
      <c r="D1084" s="69"/>
      <c r="E1084" s="69"/>
      <c r="F1084" s="69"/>
      <c r="G1084" s="69"/>
      <c r="H1084" s="69"/>
      <c r="I1084" s="69"/>
      <c r="J1084" s="69"/>
      <c r="K1084" s="69"/>
      <c r="L1084" s="69"/>
      <c r="M1084" s="69"/>
      <c r="N1084" s="69"/>
      <c r="O1084" s="69"/>
      <c r="P1084" s="69"/>
      <c r="Q1084" s="69"/>
      <c r="R1084" s="69"/>
      <c r="S1084" s="69"/>
      <c r="T1084" s="69"/>
      <c r="U1084" s="69"/>
      <c r="V1084" s="69"/>
      <c r="W1084" s="69"/>
      <c r="X1084" s="69"/>
      <c r="Y1084" s="69"/>
      <c r="Z1084" s="69"/>
      <c r="AA1084" s="69"/>
      <c r="AB1084" s="69"/>
      <c r="AC1084" s="69"/>
      <c r="AD1084" s="69"/>
      <c r="AQ1084" s="575">
        <f>AQ998</f>
        <v>64574.999999999993</v>
      </c>
      <c r="AR1084" s="575">
        <f t="shared" ref="AR1084:DC1084" si="4802">AR998</f>
        <v>64574.999999999993</v>
      </c>
      <c r="AS1084" s="575">
        <f t="shared" si="4802"/>
        <v>64574.999999999993</v>
      </c>
      <c r="AT1084" s="575">
        <f t="shared" si="4802"/>
        <v>64574.999999999993</v>
      </c>
      <c r="AU1084" s="575">
        <f t="shared" si="4802"/>
        <v>87500</v>
      </c>
      <c r="AV1084" s="575">
        <f t="shared" si="4802"/>
        <v>87500</v>
      </c>
      <c r="AW1084" s="575">
        <f t="shared" si="4802"/>
        <v>87500</v>
      </c>
      <c r="AX1084" s="575">
        <f t="shared" si="4802"/>
        <v>87500</v>
      </c>
      <c r="AY1084" s="575">
        <f t="shared" si="4802"/>
        <v>97825</v>
      </c>
      <c r="AZ1084" s="575">
        <f t="shared" si="4802"/>
        <v>97825</v>
      </c>
      <c r="BA1084" s="575">
        <f t="shared" si="4802"/>
        <v>97825</v>
      </c>
      <c r="BB1084" s="575">
        <f t="shared" si="4802"/>
        <v>97825</v>
      </c>
      <c r="BC1084" s="575">
        <f t="shared" si="4802"/>
        <v>96075</v>
      </c>
      <c r="BD1084" s="575">
        <f t="shared" si="4802"/>
        <v>96075</v>
      </c>
      <c r="BE1084" s="575">
        <f t="shared" si="4802"/>
        <v>96075</v>
      </c>
      <c r="BF1084" s="575">
        <f t="shared" si="4802"/>
        <v>96075</v>
      </c>
      <c r="BG1084" s="575">
        <f t="shared" si="4802"/>
        <v>85400</v>
      </c>
      <c r="BH1084" s="575">
        <f t="shared" si="4802"/>
        <v>85400</v>
      </c>
      <c r="BI1084" s="575">
        <f t="shared" si="4802"/>
        <v>85400</v>
      </c>
      <c r="BJ1084" s="575">
        <f t="shared" si="4802"/>
        <v>85400</v>
      </c>
      <c r="BK1084" s="575">
        <f t="shared" si="4802"/>
        <v>60899.999999999993</v>
      </c>
      <c r="BL1084" s="575">
        <f t="shared" si="4802"/>
        <v>60899.999999999993</v>
      </c>
      <c r="BM1084" s="575">
        <f t="shared" si="4802"/>
        <v>60899.999999999993</v>
      </c>
      <c r="BN1084" s="575">
        <f t="shared" si="4802"/>
        <v>60899.999999999993</v>
      </c>
      <c r="BO1084" s="575">
        <f t="shared" si="4802"/>
        <v>65800</v>
      </c>
      <c r="BP1084" s="575">
        <f t="shared" si="4802"/>
        <v>65800</v>
      </c>
      <c r="BQ1084" s="575">
        <f t="shared" si="4802"/>
        <v>65800</v>
      </c>
      <c r="BR1084" s="575">
        <f t="shared" si="4802"/>
        <v>65800</v>
      </c>
      <c r="BS1084" s="575">
        <f t="shared" si="4802"/>
        <v>67550</v>
      </c>
      <c r="BT1084" s="575">
        <f t="shared" si="4802"/>
        <v>67550</v>
      </c>
      <c r="BU1084" s="575">
        <f t="shared" si="4802"/>
        <v>67550</v>
      </c>
      <c r="BV1084" s="575">
        <f t="shared" si="4802"/>
        <v>67550</v>
      </c>
      <c r="BW1084" s="575">
        <f t="shared" si="4802"/>
        <v>75425</v>
      </c>
      <c r="BX1084" s="575">
        <f t="shared" si="4802"/>
        <v>75425</v>
      </c>
      <c r="BY1084" s="575">
        <f t="shared" si="4802"/>
        <v>75425</v>
      </c>
      <c r="BZ1084" s="575">
        <f t="shared" si="4802"/>
        <v>75425</v>
      </c>
      <c r="CA1084" s="575">
        <f t="shared" si="4802"/>
        <v>68250</v>
      </c>
      <c r="CB1084" s="575">
        <f t="shared" si="4802"/>
        <v>68250</v>
      </c>
      <c r="CC1084" s="575">
        <f t="shared" si="4802"/>
        <v>68250</v>
      </c>
      <c r="CD1084" s="575">
        <f t="shared" si="4802"/>
        <v>68250</v>
      </c>
      <c r="CE1084" s="575">
        <f t="shared" si="4802"/>
        <v>54950</v>
      </c>
      <c r="CF1084" s="575">
        <f t="shared" si="4802"/>
        <v>54950</v>
      </c>
      <c r="CG1084" s="575">
        <f t="shared" si="4802"/>
        <v>54950</v>
      </c>
      <c r="CH1084" s="575">
        <f t="shared" si="4802"/>
        <v>54950</v>
      </c>
      <c r="CI1084" s="575">
        <f t="shared" si="4802"/>
        <v>42875</v>
      </c>
      <c r="CJ1084" s="575">
        <f t="shared" si="4802"/>
        <v>42875</v>
      </c>
      <c r="CK1084" s="575">
        <f t="shared" si="4802"/>
        <v>42875</v>
      </c>
      <c r="CL1084" s="575">
        <f t="shared" si="4802"/>
        <v>42875</v>
      </c>
      <c r="CM1084" s="575">
        <f t="shared" si="4802"/>
        <v>56875</v>
      </c>
      <c r="CN1084" s="575">
        <f t="shared" si="4802"/>
        <v>56875</v>
      </c>
      <c r="CO1084" s="575">
        <f t="shared" si="4802"/>
        <v>56875</v>
      </c>
      <c r="CP1084" s="575">
        <f t="shared" si="4802"/>
        <v>56875</v>
      </c>
      <c r="CQ1084" s="575">
        <f t="shared" si="4802"/>
        <v>80150</v>
      </c>
      <c r="CR1084" s="575">
        <f t="shared" si="4802"/>
        <v>80150</v>
      </c>
      <c r="CS1084" s="575">
        <f t="shared" si="4802"/>
        <v>80150</v>
      </c>
      <c r="CT1084" s="575">
        <f t="shared" si="4802"/>
        <v>80150</v>
      </c>
      <c r="CU1084" s="575">
        <f t="shared" si="4802"/>
        <v>67725</v>
      </c>
      <c r="CV1084" s="575">
        <f t="shared" si="4802"/>
        <v>67725</v>
      </c>
      <c r="CW1084" s="575">
        <f t="shared" si="4802"/>
        <v>67725</v>
      </c>
      <c r="CX1084" s="575">
        <f t="shared" si="4802"/>
        <v>67725</v>
      </c>
      <c r="CY1084" s="575">
        <f t="shared" si="4802"/>
        <v>31324.999999999996</v>
      </c>
      <c r="CZ1084" s="575">
        <f t="shared" si="4802"/>
        <v>31324.999999999996</v>
      </c>
      <c r="DA1084" s="575">
        <f t="shared" si="4802"/>
        <v>31324.999999999996</v>
      </c>
      <c r="DB1084" s="575">
        <f t="shared" si="4802"/>
        <v>31324.999999999996</v>
      </c>
      <c r="DC1084" s="575">
        <f t="shared" si="4802"/>
        <v>28175</v>
      </c>
      <c r="DD1084" s="575">
        <f t="shared" ref="DD1084:DJ1084" si="4803">DD998</f>
        <v>28175</v>
      </c>
      <c r="DE1084" s="575">
        <f t="shared" si="4803"/>
        <v>28175</v>
      </c>
      <c r="DF1084" s="575">
        <f t="shared" si="4803"/>
        <v>28175</v>
      </c>
      <c r="DG1084" s="575">
        <f t="shared" si="4803"/>
        <v>25375</v>
      </c>
      <c r="DH1084" s="575">
        <f t="shared" si="4803"/>
        <v>25375</v>
      </c>
      <c r="DI1084" s="575">
        <f t="shared" si="4803"/>
        <v>25375</v>
      </c>
      <c r="DJ1084" s="575">
        <f t="shared" si="4803"/>
        <v>25375</v>
      </c>
    </row>
    <row r="1085" spans="1:115" x14ac:dyDescent="0.35">
      <c r="A1085" s="424"/>
      <c r="B1085" s="466" t="s">
        <v>407</v>
      </c>
      <c r="C1085" s="69"/>
      <c r="D1085" s="69"/>
      <c r="E1085" s="69"/>
      <c r="F1085" s="69"/>
      <c r="G1085" s="69"/>
      <c r="H1085" s="69"/>
      <c r="I1085" s="69"/>
      <c r="J1085" s="69"/>
      <c r="K1085" s="69"/>
      <c r="L1085" s="69"/>
      <c r="M1085" s="69"/>
      <c r="N1085" s="69"/>
      <c r="O1085" s="69"/>
      <c r="P1085" s="69"/>
      <c r="Q1085" s="69"/>
      <c r="R1085" s="69"/>
      <c r="S1085" s="69"/>
      <c r="T1085" s="69"/>
      <c r="U1085" s="69"/>
      <c r="V1085" s="69"/>
      <c r="W1085" s="69"/>
      <c r="X1085" s="69"/>
      <c r="Y1085" s="69"/>
      <c r="Z1085" s="69"/>
      <c r="AA1085" s="69"/>
      <c r="AB1085" s="69"/>
      <c r="AC1085" s="69"/>
      <c r="AD1085" s="69"/>
      <c r="AU1085" s="505">
        <f>AU1084/AQ1084-1</f>
        <v>0.3550135501355014</v>
      </c>
      <c r="AV1085" s="505">
        <f t="shared" ref="AV1085:DG1085" si="4804">AV1084/AR1084-1</f>
        <v>0.3550135501355014</v>
      </c>
      <c r="AW1085" s="505">
        <f t="shared" si="4804"/>
        <v>0.3550135501355014</v>
      </c>
      <c r="AX1085" s="505">
        <f t="shared" si="4804"/>
        <v>0.3550135501355014</v>
      </c>
      <c r="AY1085" s="505">
        <f t="shared" si="4804"/>
        <v>0.1180000000000001</v>
      </c>
      <c r="AZ1085" s="505">
        <f t="shared" si="4804"/>
        <v>0.1180000000000001</v>
      </c>
      <c r="BA1085" s="505">
        <f t="shared" si="4804"/>
        <v>0.1180000000000001</v>
      </c>
      <c r="BB1085" s="505">
        <f t="shared" si="4804"/>
        <v>0.1180000000000001</v>
      </c>
      <c r="BC1085" s="505">
        <f t="shared" si="4804"/>
        <v>-1.7889087656529523E-2</v>
      </c>
      <c r="BD1085" s="505">
        <f t="shared" si="4804"/>
        <v>-1.7889087656529523E-2</v>
      </c>
      <c r="BE1085" s="505">
        <f t="shared" si="4804"/>
        <v>-1.7889087656529523E-2</v>
      </c>
      <c r="BF1085" s="505">
        <f t="shared" si="4804"/>
        <v>-1.7889087656529523E-2</v>
      </c>
      <c r="BG1085" s="505">
        <f t="shared" si="4804"/>
        <v>-0.11111111111111116</v>
      </c>
      <c r="BH1085" s="505">
        <f t="shared" si="4804"/>
        <v>-0.11111111111111116</v>
      </c>
      <c r="BI1085" s="505">
        <f t="shared" si="4804"/>
        <v>-0.11111111111111116</v>
      </c>
      <c r="BJ1085" s="505">
        <f t="shared" si="4804"/>
        <v>-0.11111111111111116</v>
      </c>
      <c r="BK1085" s="505">
        <f t="shared" si="4804"/>
        <v>-0.28688524590163944</v>
      </c>
      <c r="BL1085" s="505">
        <f t="shared" si="4804"/>
        <v>-0.28688524590163944</v>
      </c>
      <c r="BM1085" s="505">
        <f t="shared" si="4804"/>
        <v>-0.28688524590163944</v>
      </c>
      <c r="BN1085" s="505">
        <f t="shared" si="4804"/>
        <v>-0.28688524590163944</v>
      </c>
      <c r="BO1085" s="505">
        <f t="shared" si="4804"/>
        <v>8.0459770114942764E-2</v>
      </c>
      <c r="BP1085" s="505">
        <f t="shared" si="4804"/>
        <v>8.0459770114942764E-2</v>
      </c>
      <c r="BQ1085" s="505">
        <f t="shared" si="4804"/>
        <v>8.0459770114942764E-2</v>
      </c>
      <c r="BR1085" s="505">
        <f t="shared" si="4804"/>
        <v>8.0459770114942764E-2</v>
      </c>
      <c r="BS1085" s="505">
        <f t="shared" si="4804"/>
        <v>2.659574468085113E-2</v>
      </c>
      <c r="BT1085" s="505">
        <f t="shared" si="4804"/>
        <v>2.659574468085113E-2</v>
      </c>
      <c r="BU1085" s="505">
        <f t="shared" si="4804"/>
        <v>2.659574468085113E-2</v>
      </c>
      <c r="BV1085" s="505">
        <f t="shared" si="4804"/>
        <v>2.659574468085113E-2</v>
      </c>
      <c r="BW1085" s="505">
        <f t="shared" si="4804"/>
        <v>0.11658031088082899</v>
      </c>
      <c r="BX1085" s="505">
        <f t="shared" si="4804"/>
        <v>0.11658031088082899</v>
      </c>
      <c r="BY1085" s="505">
        <f t="shared" si="4804"/>
        <v>0.11658031088082899</v>
      </c>
      <c r="BZ1085" s="505">
        <f t="shared" si="4804"/>
        <v>0.11658031088082899</v>
      </c>
      <c r="CA1085" s="505">
        <f t="shared" si="4804"/>
        <v>-9.512761020881666E-2</v>
      </c>
      <c r="CB1085" s="505">
        <f t="shared" si="4804"/>
        <v>-9.512761020881666E-2</v>
      </c>
      <c r="CC1085" s="505">
        <f t="shared" si="4804"/>
        <v>-9.512761020881666E-2</v>
      </c>
      <c r="CD1085" s="505">
        <f t="shared" si="4804"/>
        <v>-9.512761020881666E-2</v>
      </c>
      <c r="CE1085" s="505">
        <f t="shared" si="4804"/>
        <v>-0.19487179487179485</v>
      </c>
      <c r="CF1085" s="505">
        <f t="shared" si="4804"/>
        <v>-0.19487179487179485</v>
      </c>
      <c r="CG1085" s="505">
        <f t="shared" si="4804"/>
        <v>-0.19487179487179485</v>
      </c>
      <c r="CH1085" s="505">
        <f t="shared" si="4804"/>
        <v>-0.19487179487179485</v>
      </c>
      <c r="CI1085" s="505">
        <f t="shared" si="4804"/>
        <v>-0.21974522292993626</v>
      </c>
      <c r="CJ1085" s="505">
        <f t="shared" si="4804"/>
        <v>-0.21974522292993626</v>
      </c>
      <c r="CK1085" s="505">
        <f t="shared" si="4804"/>
        <v>-0.21974522292993626</v>
      </c>
      <c r="CL1085" s="505">
        <f t="shared" si="4804"/>
        <v>-0.21974522292993626</v>
      </c>
      <c r="CM1085" s="505">
        <f t="shared" si="4804"/>
        <v>0.32653061224489788</v>
      </c>
      <c r="CN1085" s="505">
        <f t="shared" si="4804"/>
        <v>0.32653061224489788</v>
      </c>
      <c r="CO1085" s="505">
        <f t="shared" si="4804"/>
        <v>0.32653061224489788</v>
      </c>
      <c r="CP1085" s="505">
        <f t="shared" si="4804"/>
        <v>0.32653061224489788</v>
      </c>
      <c r="CQ1085" s="505">
        <f t="shared" si="4804"/>
        <v>0.40923076923076929</v>
      </c>
      <c r="CR1085" s="505">
        <f t="shared" si="4804"/>
        <v>0.40923076923076929</v>
      </c>
      <c r="CS1085" s="505">
        <f t="shared" si="4804"/>
        <v>0.40923076923076929</v>
      </c>
      <c r="CT1085" s="505">
        <f t="shared" si="4804"/>
        <v>0.40923076923076929</v>
      </c>
      <c r="CU1085" s="505">
        <f t="shared" si="4804"/>
        <v>-0.15502183406113534</v>
      </c>
      <c r="CV1085" s="505">
        <f t="shared" si="4804"/>
        <v>-0.15502183406113534</v>
      </c>
      <c r="CW1085" s="505">
        <f t="shared" si="4804"/>
        <v>-0.15502183406113534</v>
      </c>
      <c r="CX1085" s="505">
        <f t="shared" si="4804"/>
        <v>-0.15502183406113534</v>
      </c>
      <c r="CY1085" s="505">
        <f t="shared" si="4804"/>
        <v>-0.53746770025839796</v>
      </c>
      <c r="CZ1085" s="505">
        <f t="shared" si="4804"/>
        <v>-0.53746770025839796</v>
      </c>
      <c r="DA1085" s="505">
        <f t="shared" si="4804"/>
        <v>-0.53746770025839796</v>
      </c>
      <c r="DB1085" s="505">
        <f t="shared" si="4804"/>
        <v>-0.53746770025839796</v>
      </c>
      <c r="DC1085" s="505">
        <f t="shared" si="4804"/>
        <v>-0.10055865921787699</v>
      </c>
      <c r="DD1085" s="505">
        <f t="shared" si="4804"/>
        <v>-0.10055865921787699</v>
      </c>
      <c r="DE1085" s="505">
        <f t="shared" si="4804"/>
        <v>-0.10055865921787699</v>
      </c>
      <c r="DF1085" s="505">
        <f t="shared" si="4804"/>
        <v>-0.10055865921787699</v>
      </c>
      <c r="DG1085" s="505">
        <f t="shared" si="4804"/>
        <v>-9.9378881987577605E-2</v>
      </c>
      <c r="DH1085" s="505">
        <f t="shared" ref="DH1085:DJ1085" si="4805">DH1084/DD1084-1</f>
        <v>-9.9378881987577605E-2</v>
      </c>
      <c r="DI1085" s="505">
        <f t="shared" si="4805"/>
        <v>-9.9378881987577605E-2</v>
      </c>
      <c r="DJ1085" s="505">
        <f t="shared" si="4805"/>
        <v>-9.9378881987577605E-2</v>
      </c>
    </row>
    <row r="1086" spans="1:115" x14ac:dyDescent="0.35">
      <c r="A1086" s="424"/>
      <c r="B1086" s="466" t="s">
        <v>408</v>
      </c>
      <c r="C1086" s="69"/>
      <c r="D1086" s="69"/>
      <c r="E1086" s="69"/>
      <c r="F1086" s="69"/>
      <c r="G1086" s="69"/>
      <c r="H1086" s="69"/>
      <c r="I1086" s="69"/>
      <c r="J1086" s="69"/>
      <c r="K1086" s="69"/>
      <c r="L1086" s="69"/>
      <c r="M1086" s="69"/>
      <c r="N1086" s="69"/>
      <c r="O1086" s="69"/>
      <c r="P1086" s="69"/>
      <c r="Q1086" s="69"/>
      <c r="R1086" s="69"/>
      <c r="S1086" s="69"/>
      <c r="T1086" s="69"/>
      <c r="U1086" s="69"/>
      <c r="V1086" s="69"/>
      <c r="W1086" s="69"/>
      <c r="X1086" s="69"/>
      <c r="Y1086" s="69"/>
      <c r="Z1086" s="69"/>
      <c r="AA1086" s="69"/>
      <c r="AB1086" s="69"/>
      <c r="AC1086" s="69"/>
      <c r="AD1086" s="69"/>
      <c r="AU1086" s="505">
        <f>AU1084/AT1084-1</f>
        <v>0.3550135501355014</v>
      </c>
      <c r="AV1086" s="505">
        <f t="shared" ref="AV1086:DG1086" si="4806">AV1084/AU1084-1</f>
        <v>0</v>
      </c>
      <c r="AW1086" s="505">
        <f t="shared" si="4806"/>
        <v>0</v>
      </c>
      <c r="AX1086" s="505">
        <f t="shared" si="4806"/>
        <v>0</v>
      </c>
      <c r="AY1086" s="505">
        <f t="shared" si="4806"/>
        <v>0.1180000000000001</v>
      </c>
      <c r="AZ1086" s="505">
        <f t="shared" si="4806"/>
        <v>0</v>
      </c>
      <c r="BA1086" s="505">
        <f t="shared" si="4806"/>
        <v>0</v>
      </c>
      <c r="BB1086" s="505">
        <f t="shared" si="4806"/>
        <v>0</v>
      </c>
      <c r="BC1086" s="505">
        <f t="shared" si="4806"/>
        <v>-1.7889087656529523E-2</v>
      </c>
      <c r="BD1086" s="505">
        <f t="shared" si="4806"/>
        <v>0</v>
      </c>
      <c r="BE1086" s="505">
        <f t="shared" si="4806"/>
        <v>0</v>
      </c>
      <c r="BF1086" s="505">
        <f t="shared" si="4806"/>
        <v>0</v>
      </c>
      <c r="BG1086" s="505">
        <f t="shared" si="4806"/>
        <v>-0.11111111111111116</v>
      </c>
      <c r="BH1086" s="505">
        <f t="shared" si="4806"/>
        <v>0</v>
      </c>
      <c r="BI1086" s="505">
        <f t="shared" si="4806"/>
        <v>0</v>
      </c>
      <c r="BJ1086" s="505">
        <f t="shared" si="4806"/>
        <v>0</v>
      </c>
      <c r="BK1086" s="505">
        <f t="shared" si="4806"/>
        <v>-0.28688524590163944</v>
      </c>
      <c r="BL1086" s="505">
        <f t="shared" si="4806"/>
        <v>0</v>
      </c>
      <c r="BM1086" s="505">
        <f t="shared" si="4806"/>
        <v>0</v>
      </c>
      <c r="BN1086" s="505">
        <f t="shared" si="4806"/>
        <v>0</v>
      </c>
      <c r="BO1086" s="505">
        <f t="shared" si="4806"/>
        <v>8.0459770114942764E-2</v>
      </c>
      <c r="BP1086" s="505">
        <f t="shared" si="4806"/>
        <v>0</v>
      </c>
      <c r="BQ1086" s="505">
        <f t="shared" si="4806"/>
        <v>0</v>
      </c>
      <c r="BR1086" s="505">
        <f t="shared" si="4806"/>
        <v>0</v>
      </c>
      <c r="BS1086" s="505">
        <f t="shared" si="4806"/>
        <v>2.659574468085113E-2</v>
      </c>
      <c r="BT1086" s="505">
        <f t="shared" si="4806"/>
        <v>0</v>
      </c>
      <c r="BU1086" s="505">
        <f t="shared" si="4806"/>
        <v>0</v>
      </c>
      <c r="BV1086" s="505">
        <f t="shared" si="4806"/>
        <v>0</v>
      </c>
      <c r="BW1086" s="505">
        <f t="shared" si="4806"/>
        <v>0.11658031088082899</v>
      </c>
      <c r="BX1086" s="505">
        <f t="shared" si="4806"/>
        <v>0</v>
      </c>
      <c r="BY1086" s="505">
        <f t="shared" si="4806"/>
        <v>0</v>
      </c>
      <c r="BZ1086" s="505">
        <f t="shared" si="4806"/>
        <v>0</v>
      </c>
      <c r="CA1086" s="505">
        <f t="shared" si="4806"/>
        <v>-9.512761020881666E-2</v>
      </c>
      <c r="CB1086" s="505">
        <f t="shared" si="4806"/>
        <v>0</v>
      </c>
      <c r="CC1086" s="505">
        <f t="shared" si="4806"/>
        <v>0</v>
      </c>
      <c r="CD1086" s="505">
        <f t="shared" si="4806"/>
        <v>0</v>
      </c>
      <c r="CE1086" s="505">
        <f t="shared" si="4806"/>
        <v>-0.19487179487179485</v>
      </c>
      <c r="CF1086" s="505">
        <f t="shared" si="4806"/>
        <v>0</v>
      </c>
      <c r="CG1086" s="505">
        <f t="shared" si="4806"/>
        <v>0</v>
      </c>
      <c r="CH1086" s="505">
        <f t="shared" si="4806"/>
        <v>0</v>
      </c>
      <c r="CI1086" s="505">
        <f t="shared" si="4806"/>
        <v>-0.21974522292993626</v>
      </c>
      <c r="CJ1086" s="505">
        <f t="shared" si="4806"/>
        <v>0</v>
      </c>
      <c r="CK1086" s="505">
        <f t="shared" si="4806"/>
        <v>0</v>
      </c>
      <c r="CL1086" s="505">
        <f t="shared" si="4806"/>
        <v>0</v>
      </c>
      <c r="CM1086" s="505">
        <f t="shared" si="4806"/>
        <v>0.32653061224489788</v>
      </c>
      <c r="CN1086" s="505">
        <f t="shared" si="4806"/>
        <v>0</v>
      </c>
      <c r="CO1086" s="505">
        <f t="shared" si="4806"/>
        <v>0</v>
      </c>
      <c r="CP1086" s="505">
        <f t="shared" si="4806"/>
        <v>0</v>
      </c>
      <c r="CQ1086" s="505">
        <f t="shared" si="4806"/>
        <v>0.40923076923076929</v>
      </c>
      <c r="CR1086" s="505">
        <f t="shared" si="4806"/>
        <v>0</v>
      </c>
      <c r="CS1086" s="505">
        <f t="shared" si="4806"/>
        <v>0</v>
      </c>
      <c r="CT1086" s="505">
        <f t="shared" si="4806"/>
        <v>0</v>
      </c>
      <c r="CU1086" s="505">
        <f t="shared" si="4806"/>
        <v>-0.15502183406113534</v>
      </c>
      <c r="CV1086" s="505">
        <f t="shared" si="4806"/>
        <v>0</v>
      </c>
      <c r="CW1086" s="505">
        <f t="shared" si="4806"/>
        <v>0</v>
      </c>
      <c r="CX1086" s="505">
        <f t="shared" si="4806"/>
        <v>0</v>
      </c>
      <c r="CY1086" s="505">
        <f t="shared" si="4806"/>
        <v>-0.53746770025839796</v>
      </c>
      <c r="CZ1086" s="505">
        <f t="shared" si="4806"/>
        <v>0</v>
      </c>
      <c r="DA1086" s="505">
        <f t="shared" si="4806"/>
        <v>0</v>
      </c>
      <c r="DB1086" s="505">
        <f t="shared" si="4806"/>
        <v>0</v>
      </c>
      <c r="DC1086" s="505">
        <f t="shared" si="4806"/>
        <v>-0.10055865921787699</v>
      </c>
      <c r="DD1086" s="505">
        <f t="shared" si="4806"/>
        <v>0</v>
      </c>
      <c r="DE1086" s="505">
        <f t="shared" si="4806"/>
        <v>0</v>
      </c>
      <c r="DF1086" s="505">
        <f t="shared" si="4806"/>
        <v>0</v>
      </c>
      <c r="DG1086" s="505">
        <f t="shared" si="4806"/>
        <v>-9.9378881987577605E-2</v>
      </c>
      <c r="DH1086" s="505">
        <f t="shared" ref="DH1086:DJ1086" si="4807">DH1084/DG1084-1</f>
        <v>0</v>
      </c>
      <c r="DI1086" s="505">
        <f t="shared" si="4807"/>
        <v>0</v>
      </c>
      <c r="DJ1086" s="505">
        <f t="shared" si="4807"/>
        <v>0</v>
      </c>
    </row>
    <row r="1087" spans="1:115" x14ac:dyDescent="0.35">
      <c r="A1087" s="5"/>
      <c r="B1087" s="254"/>
      <c r="C1087" s="69"/>
      <c r="D1087" s="69"/>
      <c r="E1087" s="69"/>
      <c r="F1087" s="69"/>
      <c r="G1087" s="69"/>
      <c r="H1087" s="69"/>
      <c r="I1087" s="69"/>
      <c r="J1087" s="69"/>
      <c r="K1087" s="69"/>
      <c r="L1087" s="69"/>
      <c r="M1087" s="69"/>
      <c r="N1087" s="69"/>
      <c r="O1087" s="69"/>
      <c r="P1087" s="69"/>
      <c r="Q1087" s="69"/>
      <c r="R1087" s="69"/>
      <c r="S1087" s="69"/>
      <c r="T1087" s="69"/>
      <c r="U1087" s="69"/>
      <c r="V1087" s="69"/>
      <c r="W1087" s="69"/>
      <c r="X1087" s="69"/>
      <c r="Y1087" s="69"/>
      <c r="Z1087" s="69"/>
      <c r="AA1087" s="69"/>
      <c r="AB1087" s="69"/>
      <c r="AC1087" s="69"/>
      <c r="AD1087" s="69"/>
    </row>
    <row r="1088" spans="1:115" x14ac:dyDescent="0.35">
      <c r="A1088" s="5" t="s">
        <v>354</v>
      </c>
      <c r="B1088" s="70" t="s">
        <v>420</v>
      </c>
      <c r="C1088" s="69"/>
      <c r="D1088" s="69"/>
      <c r="E1088" s="69"/>
      <c r="F1088" s="69"/>
      <c r="G1088" s="69"/>
      <c r="H1088" s="69"/>
      <c r="I1088" s="69"/>
      <c r="J1088" s="69"/>
      <c r="K1088" s="69"/>
      <c r="L1088" s="69"/>
      <c r="M1088" s="69"/>
      <c r="N1088" s="69"/>
      <c r="O1088" s="69"/>
      <c r="P1088" s="69"/>
      <c r="Q1088" s="69"/>
      <c r="R1088" s="69"/>
      <c r="S1088" s="69"/>
      <c r="T1088" s="69"/>
      <c r="U1088" s="69"/>
      <c r="V1088" s="69"/>
      <c r="W1088" s="69"/>
      <c r="X1088" s="69"/>
      <c r="Y1088" s="69"/>
      <c r="Z1088" s="69"/>
      <c r="AA1088" s="69"/>
      <c r="AB1088" s="69"/>
      <c r="AC1088" s="69"/>
      <c r="AD1088" s="69"/>
      <c r="AQ1088" s="575">
        <f t="shared" ref="AQ1088:BV1088" si="4808">AQ1007</f>
        <v>109648.34999999999</v>
      </c>
      <c r="AR1088" s="575">
        <f t="shared" si="4808"/>
        <v>109648.34999999999</v>
      </c>
      <c r="AS1088" s="575">
        <f t="shared" si="4808"/>
        <v>109648.34999999999</v>
      </c>
      <c r="AT1088" s="575">
        <f t="shared" si="4808"/>
        <v>109648.34999999999</v>
      </c>
      <c r="AU1088" s="575">
        <f t="shared" si="4808"/>
        <v>152118.75</v>
      </c>
      <c r="AV1088" s="575">
        <f t="shared" si="4808"/>
        <v>152118.75</v>
      </c>
      <c r="AW1088" s="575">
        <f t="shared" si="4808"/>
        <v>152118.75</v>
      </c>
      <c r="AX1088" s="575">
        <f t="shared" si="4808"/>
        <v>152118.75</v>
      </c>
      <c r="AY1088" s="575">
        <f t="shared" si="4808"/>
        <v>170068.76250000001</v>
      </c>
      <c r="AZ1088" s="575">
        <f t="shared" si="4808"/>
        <v>170068.76250000001</v>
      </c>
      <c r="BA1088" s="575">
        <f t="shared" si="4808"/>
        <v>170068.76250000001</v>
      </c>
      <c r="BB1088" s="575">
        <f t="shared" si="4808"/>
        <v>170068.76250000001</v>
      </c>
      <c r="BC1088" s="575">
        <f t="shared" si="4808"/>
        <v>167026.38750000001</v>
      </c>
      <c r="BD1088" s="575">
        <f t="shared" si="4808"/>
        <v>167026.38750000001</v>
      </c>
      <c r="BE1088" s="575">
        <f t="shared" si="4808"/>
        <v>167026.38750000001</v>
      </c>
      <c r="BF1088" s="575">
        <f t="shared" si="4808"/>
        <v>167026.38750000001</v>
      </c>
      <c r="BG1088" s="575">
        <f t="shared" si="4808"/>
        <v>148467.9</v>
      </c>
      <c r="BH1088" s="575">
        <f t="shared" si="4808"/>
        <v>148467.9</v>
      </c>
      <c r="BI1088" s="575">
        <f t="shared" si="4808"/>
        <v>148467.9</v>
      </c>
      <c r="BJ1088" s="575">
        <f t="shared" si="4808"/>
        <v>148467.9</v>
      </c>
      <c r="BK1088" s="575">
        <f t="shared" si="4808"/>
        <v>105874.64999999998</v>
      </c>
      <c r="BL1088" s="575">
        <f t="shared" si="4808"/>
        <v>105874.64999999998</v>
      </c>
      <c r="BM1088" s="575">
        <f t="shared" si="4808"/>
        <v>105874.64999999998</v>
      </c>
      <c r="BN1088" s="575">
        <f t="shared" si="4808"/>
        <v>105874.64999999998</v>
      </c>
      <c r="BO1088" s="575">
        <f t="shared" si="4808"/>
        <v>114393.3</v>
      </c>
      <c r="BP1088" s="575">
        <f t="shared" si="4808"/>
        <v>114393.3</v>
      </c>
      <c r="BQ1088" s="575">
        <f t="shared" si="4808"/>
        <v>114393.3</v>
      </c>
      <c r="BR1088" s="575">
        <f t="shared" si="4808"/>
        <v>114393.3</v>
      </c>
      <c r="BS1088" s="575">
        <f t="shared" si="4808"/>
        <v>117435.675</v>
      </c>
      <c r="BT1088" s="575">
        <f t="shared" si="4808"/>
        <v>117435.675</v>
      </c>
      <c r="BU1088" s="575">
        <f t="shared" si="4808"/>
        <v>117435.675</v>
      </c>
      <c r="BV1088" s="575">
        <f t="shared" si="4808"/>
        <v>117435.675</v>
      </c>
      <c r="BW1088" s="575">
        <f t="shared" ref="BW1088:DB1088" si="4809">BW1007</f>
        <v>131126.36249999999</v>
      </c>
      <c r="BX1088" s="575">
        <f t="shared" si="4809"/>
        <v>131126.36249999999</v>
      </c>
      <c r="BY1088" s="575">
        <f t="shared" si="4809"/>
        <v>131126.36249999999</v>
      </c>
      <c r="BZ1088" s="575">
        <f t="shared" si="4809"/>
        <v>131126.36249999999</v>
      </c>
      <c r="CA1088" s="575">
        <f t="shared" si="4809"/>
        <v>118652.625</v>
      </c>
      <c r="CB1088" s="575">
        <f t="shared" si="4809"/>
        <v>118652.625</v>
      </c>
      <c r="CC1088" s="575">
        <f t="shared" si="4809"/>
        <v>118652.625</v>
      </c>
      <c r="CD1088" s="575">
        <f t="shared" si="4809"/>
        <v>118652.625</v>
      </c>
      <c r="CE1088" s="575">
        <f t="shared" si="4809"/>
        <v>95530.574999999997</v>
      </c>
      <c r="CF1088" s="575">
        <f t="shared" si="4809"/>
        <v>95530.574999999997</v>
      </c>
      <c r="CG1088" s="575">
        <f t="shared" si="4809"/>
        <v>95530.574999999997</v>
      </c>
      <c r="CH1088" s="575">
        <f t="shared" si="4809"/>
        <v>95530.574999999997</v>
      </c>
      <c r="CI1088" s="575">
        <f t="shared" si="4809"/>
        <v>74538.1875</v>
      </c>
      <c r="CJ1088" s="575">
        <f t="shared" si="4809"/>
        <v>74538.1875</v>
      </c>
      <c r="CK1088" s="575">
        <f t="shared" si="4809"/>
        <v>74538.1875</v>
      </c>
      <c r="CL1088" s="575">
        <f t="shared" si="4809"/>
        <v>74538.1875</v>
      </c>
      <c r="CM1088" s="575">
        <f t="shared" si="4809"/>
        <v>98877.1875</v>
      </c>
      <c r="CN1088" s="575">
        <f t="shared" si="4809"/>
        <v>98877.1875</v>
      </c>
      <c r="CO1088" s="575">
        <f t="shared" si="4809"/>
        <v>98877.1875</v>
      </c>
      <c r="CP1088" s="575">
        <f t="shared" si="4809"/>
        <v>98877.1875</v>
      </c>
      <c r="CQ1088" s="575">
        <f t="shared" si="4809"/>
        <v>139340.77499999999</v>
      </c>
      <c r="CR1088" s="575">
        <f t="shared" si="4809"/>
        <v>139340.77499999999</v>
      </c>
      <c r="CS1088" s="575">
        <f t="shared" si="4809"/>
        <v>139340.77499999999</v>
      </c>
      <c r="CT1088" s="575">
        <f t="shared" si="4809"/>
        <v>139340.77499999999</v>
      </c>
      <c r="CU1088" s="575">
        <f t="shared" si="4809"/>
        <v>117739.91250000001</v>
      </c>
      <c r="CV1088" s="575">
        <f t="shared" si="4809"/>
        <v>117739.91250000001</v>
      </c>
      <c r="CW1088" s="575">
        <f t="shared" si="4809"/>
        <v>117739.91250000001</v>
      </c>
      <c r="CX1088" s="575">
        <f t="shared" si="4809"/>
        <v>117739.91250000001</v>
      </c>
      <c r="CY1088" s="575">
        <f t="shared" si="4809"/>
        <v>54458.51249999999</v>
      </c>
      <c r="CZ1088" s="575">
        <f t="shared" si="4809"/>
        <v>54458.51249999999</v>
      </c>
      <c r="DA1088" s="575">
        <f t="shared" si="4809"/>
        <v>54458.51249999999</v>
      </c>
      <c r="DB1088" s="575">
        <f t="shared" si="4809"/>
        <v>54458.51249999999</v>
      </c>
      <c r="DC1088" s="575">
        <f t="shared" ref="DC1088:DJ1088" si="4810">DC1007</f>
        <v>48982.237500000003</v>
      </c>
      <c r="DD1088" s="575">
        <f t="shared" si="4810"/>
        <v>48982.237500000003</v>
      </c>
      <c r="DE1088" s="575">
        <f t="shared" si="4810"/>
        <v>48982.237500000003</v>
      </c>
      <c r="DF1088" s="575">
        <f t="shared" si="4810"/>
        <v>48982.237500000003</v>
      </c>
      <c r="DG1088" s="575">
        <f t="shared" si="4810"/>
        <v>44114.4375</v>
      </c>
      <c r="DH1088" s="575">
        <f t="shared" si="4810"/>
        <v>44114.4375</v>
      </c>
      <c r="DI1088" s="575">
        <f t="shared" si="4810"/>
        <v>44114.4375</v>
      </c>
      <c r="DJ1088" s="575">
        <f t="shared" si="4810"/>
        <v>44114.4375</v>
      </c>
    </row>
    <row r="1089" spans="1:114" x14ac:dyDescent="0.35">
      <c r="A1089" s="5"/>
      <c r="B1089" s="463" t="s">
        <v>410</v>
      </c>
      <c r="C1089" s="69"/>
      <c r="D1089" s="69"/>
      <c r="E1089" s="69"/>
      <c r="F1089" s="69"/>
      <c r="G1089" s="69"/>
      <c r="H1089" s="69"/>
      <c r="I1089" s="69"/>
      <c r="J1089" s="69"/>
      <c r="K1089" s="69"/>
      <c r="L1089" s="69"/>
      <c r="M1089" s="69"/>
      <c r="N1089" s="69"/>
      <c r="O1089" s="69"/>
      <c r="P1089" s="69"/>
      <c r="Q1089" s="69"/>
      <c r="R1089" s="69"/>
      <c r="S1089" s="69"/>
      <c r="T1089" s="69"/>
      <c r="U1089" s="69"/>
      <c r="V1089" s="69"/>
      <c r="W1089" s="69"/>
      <c r="X1089" s="69"/>
      <c r="Y1089" s="69"/>
      <c r="Z1089" s="69"/>
      <c r="AA1089" s="69"/>
      <c r="AB1089" s="69"/>
      <c r="AC1089" s="69"/>
      <c r="AD1089" s="69"/>
      <c r="AU1089" s="505">
        <f>AU1088/AQ1088-1</f>
        <v>0.38733277792141885</v>
      </c>
      <c r="AV1089" s="505">
        <f t="shared" ref="AV1089:DG1089" si="4811">AV1088/AR1088-1</f>
        <v>0.38733277792141885</v>
      </c>
      <c r="AW1089" s="505">
        <f t="shared" si="4811"/>
        <v>0.38733277792141885</v>
      </c>
      <c r="AX1089" s="505">
        <f t="shared" si="4811"/>
        <v>0.38733277792141885</v>
      </c>
      <c r="AY1089" s="505">
        <f t="shared" si="4811"/>
        <v>0.1180000000000001</v>
      </c>
      <c r="AZ1089" s="505">
        <f t="shared" si="4811"/>
        <v>0.1180000000000001</v>
      </c>
      <c r="BA1089" s="505">
        <f t="shared" si="4811"/>
        <v>0.1180000000000001</v>
      </c>
      <c r="BB1089" s="505">
        <f t="shared" si="4811"/>
        <v>0.1180000000000001</v>
      </c>
      <c r="BC1089" s="505">
        <f t="shared" si="4811"/>
        <v>-1.7889087656529523E-2</v>
      </c>
      <c r="BD1089" s="505">
        <f t="shared" si="4811"/>
        <v>-1.7889087656529523E-2</v>
      </c>
      <c r="BE1089" s="505">
        <f t="shared" si="4811"/>
        <v>-1.7889087656529523E-2</v>
      </c>
      <c r="BF1089" s="505">
        <f t="shared" si="4811"/>
        <v>-1.7889087656529523E-2</v>
      </c>
      <c r="BG1089" s="505">
        <f t="shared" si="4811"/>
        <v>-0.11111111111111116</v>
      </c>
      <c r="BH1089" s="505">
        <f t="shared" si="4811"/>
        <v>-0.11111111111111116</v>
      </c>
      <c r="BI1089" s="505">
        <f t="shared" si="4811"/>
        <v>-0.11111111111111116</v>
      </c>
      <c r="BJ1089" s="505">
        <f t="shared" si="4811"/>
        <v>-0.11111111111111116</v>
      </c>
      <c r="BK1089" s="505">
        <f t="shared" si="4811"/>
        <v>-0.28688524590163944</v>
      </c>
      <c r="BL1089" s="505">
        <f t="shared" si="4811"/>
        <v>-0.28688524590163944</v>
      </c>
      <c r="BM1089" s="505">
        <f t="shared" si="4811"/>
        <v>-0.28688524590163944</v>
      </c>
      <c r="BN1089" s="505">
        <f t="shared" si="4811"/>
        <v>-0.28688524590163944</v>
      </c>
      <c r="BO1089" s="505">
        <f t="shared" si="4811"/>
        <v>8.0459770114942764E-2</v>
      </c>
      <c r="BP1089" s="505">
        <f t="shared" si="4811"/>
        <v>8.0459770114942764E-2</v>
      </c>
      <c r="BQ1089" s="505">
        <f t="shared" si="4811"/>
        <v>8.0459770114942764E-2</v>
      </c>
      <c r="BR1089" s="505">
        <f t="shared" si="4811"/>
        <v>8.0459770114942764E-2</v>
      </c>
      <c r="BS1089" s="505">
        <f t="shared" si="4811"/>
        <v>2.659574468085113E-2</v>
      </c>
      <c r="BT1089" s="505">
        <f t="shared" si="4811"/>
        <v>2.659574468085113E-2</v>
      </c>
      <c r="BU1089" s="505">
        <f t="shared" si="4811"/>
        <v>2.659574468085113E-2</v>
      </c>
      <c r="BV1089" s="505">
        <f t="shared" si="4811"/>
        <v>2.659574468085113E-2</v>
      </c>
      <c r="BW1089" s="505">
        <f t="shared" si="4811"/>
        <v>0.11658031088082899</v>
      </c>
      <c r="BX1089" s="505">
        <f t="shared" si="4811"/>
        <v>0.11658031088082899</v>
      </c>
      <c r="BY1089" s="505">
        <f t="shared" si="4811"/>
        <v>0.11658031088082899</v>
      </c>
      <c r="BZ1089" s="505">
        <f t="shared" si="4811"/>
        <v>0.11658031088082899</v>
      </c>
      <c r="CA1089" s="505">
        <f t="shared" si="4811"/>
        <v>-9.512761020881666E-2</v>
      </c>
      <c r="CB1089" s="505">
        <f t="shared" si="4811"/>
        <v>-9.512761020881666E-2</v>
      </c>
      <c r="CC1089" s="505">
        <f t="shared" si="4811"/>
        <v>-9.512761020881666E-2</v>
      </c>
      <c r="CD1089" s="505">
        <f t="shared" si="4811"/>
        <v>-9.512761020881666E-2</v>
      </c>
      <c r="CE1089" s="505">
        <f t="shared" si="4811"/>
        <v>-0.19487179487179485</v>
      </c>
      <c r="CF1089" s="505">
        <f t="shared" si="4811"/>
        <v>-0.19487179487179485</v>
      </c>
      <c r="CG1089" s="505">
        <f t="shared" si="4811"/>
        <v>-0.19487179487179485</v>
      </c>
      <c r="CH1089" s="505">
        <f t="shared" si="4811"/>
        <v>-0.19487179487179485</v>
      </c>
      <c r="CI1089" s="505">
        <f t="shared" si="4811"/>
        <v>-0.21974522292993626</v>
      </c>
      <c r="CJ1089" s="505">
        <f t="shared" si="4811"/>
        <v>-0.21974522292993626</v>
      </c>
      <c r="CK1089" s="505">
        <f t="shared" si="4811"/>
        <v>-0.21974522292993626</v>
      </c>
      <c r="CL1089" s="505">
        <f t="shared" si="4811"/>
        <v>-0.21974522292993626</v>
      </c>
      <c r="CM1089" s="505">
        <f t="shared" si="4811"/>
        <v>0.32653061224489788</v>
      </c>
      <c r="CN1089" s="505">
        <f t="shared" si="4811"/>
        <v>0.32653061224489788</v>
      </c>
      <c r="CO1089" s="505">
        <f t="shared" si="4811"/>
        <v>0.32653061224489788</v>
      </c>
      <c r="CP1089" s="505">
        <f t="shared" si="4811"/>
        <v>0.32653061224489788</v>
      </c>
      <c r="CQ1089" s="505">
        <f t="shared" si="4811"/>
        <v>0.40923076923076906</v>
      </c>
      <c r="CR1089" s="505">
        <f t="shared" si="4811"/>
        <v>0.40923076923076906</v>
      </c>
      <c r="CS1089" s="505">
        <f t="shared" si="4811"/>
        <v>0.40923076923076906</v>
      </c>
      <c r="CT1089" s="505">
        <f t="shared" si="4811"/>
        <v>0.40923076923076906</v>
      </c>
      <c r="CU1089" s="505">
        <f t="shared" si="4811"/>
        <v>-0.15502183406113534</v>
      </c>
      <c r="CV1089" s="505">
        <f t="shared" si="4811"/>
        <v>-0.15502183406113534</v>
      </c>
      <c r="CW1089" s="505">
        <f t="shared" si="4811"/>
        <v>-0.15502183406113534</v>
      </c>
      <c r="CX1089" s="505">
        <f t="shared" si="4811"/>
        <v>-0.15502183406113534</v>
      </c>
      <c r="CY1089" s="505">
        <f t="shared" si="4811"/>
        <v>-0.53746770025839807</v>
      </c>
      <c r="CZ1089" s="505">
        <f t="shared" si="4811"/>
        <v>-0.53746770025839807</v>
      </c>
      <c r="DA1089" s="505">
        <f t="shared" si="4811"/>
        <v>-0.53746770025839807</v>
      </c>
      <c r="DB1089" s="505">
        <f t="shared" si="4811"/>
        <v>-0.53746770025839807</v>
      </c>
      <c r="DC1089" s="505">
        <f t="shared" si="4811"/>
        <v>-0.10055865921787688</v>
      </c>
      <c r="DD1089" s="505">
        <f t="shared" si="4811"/>
        <v>-0.10055865921787688</v>
      </c>
      <c r="DE1089" s="505">
        <f t="shared" si="4811"/>
        <v>-0.10055865921787688</v>
      </c>
      <c r="DF1089" s="505">
        <f t="shared" si="4811"/>
        <v>-0.10055865921787688</v>
      </c>
      <c r="DG1089" s="505">
        <f t="shared" si="4811"/>
        <v>-9.9378881987577716E-2</v>
      </c>
      <c r="DH1089" s="505">
        <f t="shared" ref="DH1089:DJ1089" si="4812">DH1088/DD1088-1</f>
        <v>-9.9378881987577716E-2</v>
      </c>
      <c r="DI1089" s="505">
        <f t="shared" si="4812"/>
        <v>-9.9378881987577716E-2</v>
      </c>
      <c r="DJ1089" s="505">
        <f t="shared" si="4812"/>
        <v>-9.9378881987577716E-2</v>
      </c>
    </row>
    <row r="1090" spans="1:114" x14ac:dyDescent="0.35">
      <c r="A1090" s="5"/>
      <c r="B1090" s="463" t="s">
        <v>411</v>
      </c>
      <c r="C1090" s="69"/>
      <c r="D1090" s="69"/>
      <c r="E1090" s="69"/>
      <c r="F1090" s="69"/>
      <c r="G1090" s="69"/>
      <c r="H1090" s="69"/>
      <c r="I1090" s="69"/>
      <c r="J1090" s="69"/>
      <c r="K1090" s="69"/>
      <c r="L1090" s="69"/>
      <c r="M1090" s="69"/>
      <c r="N1090" s="69"/>
      <c r="O1090" s="69"/>
      <c r="P1090" s="69"/>
      <c r="Q1090" s="69"/>
      <c r="R1090" s="69"/>
      <c r="S1090" s="69"/>
      <c r="T1090" s="69"/>
      <c r="U1090" s="69"/>
      <c r="V1090" s="69"/>
      <c r="W1090" s="69"/>
      <c r="X1090" s="69"/>
      <c r="Y1090" s="69"/>
      <c r="Z1090" s="69"/>
      <c r="AA1090" s="69"/>
      <c r="AB1090" s="69"/>
      <c r="AC1090" s="69"/>
      <c r="AD1090" s="69"/>
      <c r="AU1090" s="505">
        <f>AU1088/AT1088-1</f>
        <v>0.38733277792141885</v>
      </c>
      <c r="AV1090" s="505">
        <f t="shared" ref="AV1090:DG1090" si="4813">AV1088/AU1088-1</f>
        <v>0</v>
      </c>
      <c r="AW1090" s="505">
        <f t="shared" si="4813"/>
        <v>0</v>
      </c>
      <c r="AX1090" s="505">
        <f t="shared" si="4813"/>
        <v>0</v>
      </c>
      <c r="AY1090" s="505">
        <f t="shared" si="4813"/>
        <v>0.1180000000000001</v>
      </c>
      <c r="AZ1090" s="505">
        <f t="shared" si="4813"/>
        <v>0</v>
      </c>
      <c r="BA1090" s="505">
        <f t="shared" si="4813"/>
        <v>0</v>
      </c>
      <c r="BB1090" s="505">
        <f t="shared" si="4813"/>
        <v>0</v>
      </c>
      <c r="BC1090" s="505">
        <f t="shared" si="4813"/>
        <v>-1.7889087656529523E-2</v>
      </c>
      <c r="BD1090" s="505">
        <f t="shared" si="4813"/>
        <v>0</v>
      </c>
      <c r="BE1090" s="505">
        <f t="shared" si="4813"/>
        <v>0</v>
      </c>
      <c r="BF1090" s="505">
        <f t="shared" si="4813"/>
        <v>0</v>
      </c>
      <c r="BG1090" s="505">
        <f t="shared" si="4813"/>
        <v>-0.11111111111111116</v>
      </c>
      <c r="BH1090" s="505">
        <f t="shared" si="4813"/>
        <v>0</v>
      </c>
      <c r="BI1090" s="505">
        <f t="shared" si="4813"/>
        <v>0</v>
      </c>
      <c r="BJ1090" s="505">
        <f t="shared" si="4813"/>
        <v>0</v>
      </c>
      <c r="BK1090" s="505">
        <f t="shared" si="4813"/>
        <v>-0.28688524590163944</v>
      </c>
      <c r="BL1090" s="505">
        <f t="shared" si="4813"/>
        <v>0</v>
      </c>
      <c r="BM1090" s="505">
        <f t="shared" si="4813"/>
        <v>0</v>
      </c>
      <c r="BN1090" s="505">
        <f t="shared" si="4813"/>
        <v>0</v>
      </c>
      <c r="BO1090" s="505">
        <f t="shared" si="4813"/>
        <v>8.0459770114942764E-2</v>
      </c>
      <c r="BP1090" s="505">
        <f t="shared" si="4813"/>
        <v>0</v>
      </c>
      <c r="BQ1090" s="505">
        <f t="shared" si="4813"/>
        <v>0</v>
      </c>
      <c r="BR1090" s="505">
        <f t="shared" si="4813"/>
        <v>0</v>
      </c>
      <c r="BS1090" s="505">
        <f t="shared" si="4813"/>
        <v>2.659574468085113E-2</v>
      </c>
      <c r="BT1090" s="505">
        <f t="shared" si="4813"/>
        <v>0</v>
      </c>
      <c r="BU1090" s="505">
        <f t="shared" si="4813"/>
        <v>0</v>
      </c>
      <c r="BV1090" s="505">
        <f t="shared" si="4813"/>
        <v>0</v>
      </c>
      <c r="BW1090" s="505">
        <f t="shared" si="4813"/>
        <v>0.11658031088082899</v>
      </c>
      <c r="BX1090" s="505">
        <f t="shared" si="4813"/>
        <v>0</v>
      </c>
      <c r="BY1090" s="505">
        <f t="shared" si="4813"/>
        <v>0</v>
      </c>
      <c r="BZ1090" s="505">
        <f t="shared" si="4813"/>
        <v>0</v>
      </c>
      <c r="CA1090" s="505">
        <f t="shared" si="4813"/>
        <v>-9.512761020881666E-2</v>
      </c>
      <c r="CB1090" s="505">
        <f t="shared" si="4813"/>
        <v>0</v>
      </c>
      <c r="CC1090" s="505">
        <f t="shared" si="4813"/>
        <v>0</v>
      </c>
      <c r="CD1090" s="505">
        <f t="shared" si="4813"/>
        <v>0</v>
      </c>
      <c r="CE1090" s="505">
        <f t="shared" si="4813"/>
        <v>-0.19487179487179485</v>
      </c>
      <c r="CF1090" s="505">
        <f t="shared" si="4813"/>
        <v>0</v>
      </c>
      <c r="CG1090" s="505">
        <f t="shared" si="4813"/>
        <v>0</v>
      </c>
      <c r="CH1090" s="505">
        <f t="shared" si="4813"/>
        <v>0</v>
      </c>
      <c r="CI1090" s="505">
        <f t="shared" si="4813"/>
        <v>-0.21974522292993626</v>
      </c>
      <c r="CJ1090" s="505">
        <f t="shared" si="4813"/>
        <v>0</v>
      </c>
      <c r="CK1090" s="505">
        <f t="shared" si="4813"/>
        <v>0</v>
      </c>
      <c r="CL1090" s="505">
        <f t="shared" si="4813"/>
        <v>0</v>
      </c>
      <c r="CM1090" s="505">
        <f t="shared" si="4813"/>
        <v>0.32653061224489788</v>
      </c>
      <c r="CN1090" s="505">
        <f t="shared" si="4813"/>
        <v>0</v>
      </c>
      <c r="CO1090" s="505">
        <f t="shared" si="4813"/>
        <v>0</v>
      </c>
      <c r="CP1090" s="505">
        <f t="shared" si="4813"/>
        <v>0</v>
      </c>
      <c r="CQ1090" s="505">
        <f t="shared" si="4813"/>
        <v>0.40923076923076906</v>
      </c>
      <c r="CR1090" s="505">
        <f t="shared" si="4813"/>
        <v>0</v>
      </c>
      <c r="CS1090" s="505">
        <f t="shared" si="4813"/>
        <v>0</v>
      </c>
      <c r="CT1090" s="505">
        <f t="shared" si="4813"/>
        <v>0</v>
      </c>
      <c r="CU1090" s="505">
        <f t="shared" si="4813"/>
        <v>-0.15502183406113534</v>
      </c>
      <c r="CV1090" s="505">
        <f t="shared" si="4813"/>
        <v>0</v>
      </c>
      <c r="CW1090" s="505">
        <f t="shared" si="4813"/>
        <v>0</v>
      </c>
      <c r="CX1090" s="505">
        <f t="shared" si="4813"/>
        <v>0</v>
      </c>
      <c r="CY1090" s="505">
        <f t="shared" si="4813"/>
        <v>-0.53746770025839807</v>
      </c>
      <c r="CZ1090" s="505">
        <f t="shared" si="4813"/>
        <v>0</v>
      </c>
      <c r="DA1090" s="505">
        <f t="shared" si="4813"/>
        <v>0</v>
      </c>
      <c r="DB1090" s="505">
        <f t="shared" si="4813"/>
        <v>0</v>
      </c>
      <c r="DC1090" s="505">
        <f t="shared" si="4813"/>
        <v>-0.10055865921787688</v>
      </c>
      <c r="DD1090" s="505">
        <f t="shared" si="4813"/>
        <v>0</v>
      </c>
      <c r="DE1090" s="505">
        <f t="shared" si="4813"/>
        <v>0</v>
      </c>
      <c r="DF1090" s="505">
        <f t="shared" si="4813"/>
        <v>0</v>
      </c>
      <c r="DG1090" s="505">
        <f t="shared" si="4813"/>
        <v>-9.9378881987577716E-2</v>
      </c>
      <c r="DH1090" s="505">
        <f t="shared" ref="DH1090:DJ1090" si="4814">DH1088/DG1088-1</f>
        <v>0</v>
      </c>
      <c r="DI1090" s="505">
        <f t="shared" si="4814"/>
        <v>0</v>
      </c>
      <c r="DJ1090" s="505">
        <f t="shared" si="4814"/>
        <v>0</v>
      </c>
    </row>
    <row r="1091" spans="1:114" x14ac:dyDescent="0.35">
      <c r="A1091" s="5"/>
      <c r="B1091" s="463"/>
      <c r="C1091" s="69"/>
      <c r="D1091" s="69"/>
      <c r="E1091" s="69"/>
      <c r="F1091" s="69"/>
      <c r="G1091" s="69"/>
      <c r="H1091" s="69"/>
      <c r="I1091" s="69"/>
      <c r="J1091" s="69"/>
      <c r="K1091" s="69"/>
      <c r="L1091" s="69"/>
      <c r="M1091" s="69"/>
      <c r="N1091" s="69"/>
      <c r="O1091" s="69"/>
      <c r="P1091" s="69"/>
      <c r="Q1091" s="69"/>
      <c r="R1091" s="69"/>
      <c r="S1091" s="69"/>
      <c r="T1091" s="69"/>
      <c r="U1091" s="69"/>
      <c r="V1091" s="69"/>
      <c r="W1091" s="69"/>
      <c r="X1091" s="69"/>
      <c r="Y1091" s="69"/>
      <c r="Z1091" s="69"/>
      <c r="AA1091" s="69"/>
      <c r="AB1091" s="69"/>
      <c r="AC1091" s="69"/>
      <c r="AD1091" s="69"/>
    </row>
    <row r="1092" spans="1:114" x14ac:dyDescent="0.35">
      <c r="A1092" s="5" t="s">
        <v>354</v>
      </c>
      <c r="B1092" s="70" t="s">
        <v>186</v>
      </c>
      <c r="C1092" s="69"/>
      <c r="D1092" s="69"/>
      <c r="E1092" s="69"/>
      <c r="F1092" s="69"/>
      <c r="G1092" s="69"/>
      <c r="H1092" s="69"/>
      <c r="I1092" s="69"/>
      <c r="J1092" s="69"/>
      <c r="K1092" s="69"/>
      <c r="L1092" s="69"/>
      <c r="M1092" s="69"/>
      <c r="N1092" s="69"/>
      <c r="O1092" s="69"/>
      <c r="P1092" s="69"/>
      <c r="Q1092" s="69"/>
      <c r="R1092" s="69"/>
      <c r="S1092" s="69"/>
      <c r="T1092" s="69"/>
      <c r="U1092" s="69"/>
      <c r="V1092" s="69"/>
      <c r="W1092" s="69"/>
      <c r="X1092" s="69"/>
      <c r="Y1092" s="69"/>
      <c r="Z1092" s="69"/>
      <c r="AA1092" s="69"/>
      <c r="AB1092" s="69"/>
      <c r="AC1092" s="69"/>
      <c r="AD1092" s="69"/>
      <c r="AQ1092" s="575">
        <f t="shared" ref="AQ1092:BV1092" si="4815">AQ1023</f>
        <v>76166.212499999994</v>
      </c>
      <c r="AR1092" s="575">
        <f t="shared" si="4815"/>
        <v>75998.801812499994</v>
      </c>
      <c r="AS1092" s="575">
        <f t="shared" si="4815"/>
        <v>75830.55407156251</v>
      </c>
      <c r="AT1092" s="575">
        <f t="shared" si="4815"/>
        <v>75661.465091920312</v>
      </c>
      <c r="AU1092" s="575">
        <f t="shared" si="4815"/>
        <v>105835.79697476956</v>
      </c>
      <c r="AV1092" s="575">
        <f t="shared" si="4815"/>
        <v>105604.3822096434</v>
      </c>
      <c r="AW1092" s="575">
        <f t="shared" si="4815"/>
        <v>105371.81037069163</v>
      </c>
      <c r="AX1092" s="575">
        <f t="shared" si="4815"/>
        <v>105138.07567254509</v>
      </c>
      <c r="AY1092" s="575">
        <f t="shared" si="4815"/>
        <v>117281.74663241496</v>
      </c>
      <c r="AZ1092" s="575">
        <f t="shared" si="4815"/>
        <v>117017.81155307704</v>
      </c>
      <c r="BA1092" s="575">
        <f t="shared" si="4815"/>
        <v>116752.55679834244</v>
      </c>
      <c r="BB1092" s="575">
        <f t="shared" si="4815"/>
        <v>116485.97576983416</v>
      </c>
      <c r="BC1092" s="575">
        <f t="shared" si="4815"/>
        <v>114139.02674072387</v>
      </c>
      <c r="BD1092" s="575">
        <f t="shared" si="4815"/>
        <v>113874.58993692751</v>
      </c>
      <c r="BE1092" s="575">
        <f t="shared" si="4815"/>
        <v>113608.83094911216</v>
      </c>
      <c r="BF1092" s="575">
        <f t="shared" si="4815"/>
        <v>113341.74316635772</v>
      </c>
      <c r="BG1092" s="575">
        <f t="shared" si="4815"/>
        <v>100509.61772861288</v>
      </c>
      <c r="BH1092" s="575">
        <f t="shared" si="4815"/>
        <v>100269.82631725595</v>
      </c>
      <c r="BI1092" s="575">
        <f t="shared" si="4815"/>
        <v>100028.83594884223</v>
      </c>
      <c r="BJ1092" s="575">
        <f t="shared" si="4815"/>
        <v>99786.64062858645</v>
      </c>
      <c r="BK1092" s="575">
        <f t="shared" si="4815"/>
        <v>70985.749072626684</v>
      </c>
      <c r="BL1092" s="575">
        <f t="shared" si="4815"/>
        <v>70811.30456798982</v>
      </c>
      <c r="BM1092" s="575">
        <f t="shared" si="4815"/>
        <v>70635.987840829766</v>
      </c>
      <c r="BN1092" s="575">
        <f t="shared" si="4815"/>
        <v>70459.79453003392</v>
      </c>
      <c r="BO1092" s="575">
        <f t="shared" si="4815"/>
        <v>75937.651767267904</v>
      </c>
      <c r="BP1092" s="575">
        <f t="shared" si="4815"/>
        <v>75745.373526104246</v>
      </c>
      <c r="BQ1092" s="575">
        <f t="shared" si="4815"/>
        <v>75552.133893734775</v>
      </c>
      <c r="BR1092" s="575">
        <f t="shared" si="4815"/>
        <v>75357.92806320345</v>
      </c>
      <c r="BS1092" s="575">
        <f t="shared" si="4815"/>
        <v>77161.760544038611</v>
      </c>
      <c r="BT1092" s="575">
        <f t="shared" si="4815"/>
        <v>76960.39097175881</v>
      </c>
      <c r="BU1092" s="575">
        <f t="shared" si="4815"/>
        <v>76758.014551617613</v>
      </c>
      <c r="BV1092" s="575">
        <f t="shared" si="4815"/>
        <v>76554.626249375695</v>
      </c>
      <c r="BW1092" s="575">
        <f t="shared" ref="BW1092:DB1092" si="4816">BW1023</f>
        <v>85251.153506278031</v>
      </c>
      <c r="BX1092" s="575">
        <f t="shared" si="4816"/>
        <v>85021.777461309437</v>
      </c>
      <c r="BY1092" s="575">
        <f t="shared" si="4816"/>
        <v>84791.254536116001</v>
      </c>
      <c r="BZ1092" s="575">
        <f t="shared" si="4816"/>
        <v>84559.578996296579</v>
      </c>
      <c r="CA1092" s="575">
        <f t="shared" si="4816"/>
        <v>76304.943342745828</v>
      </c>
      <c r="CB1092" s="575">
        <f t="shared" si="4816"/>
        <v>76093.204934459558</v>
      </c>
      <c r="CC1092" s="575">
        <f t="shared" si="4816"/>
        <v>75880.407834131853</v>
      </c>
      <c r="CD1092" s="575">
        <f t="shared" si="4816"/>
        <v>75666.546748302528</v>
      </c>
      <c r="CE1092" s="575">
        <f t="shared" si="4816"/>
        <v>60748.224451568785</v>
      </c>
      <c r="CF1092" s="575">
        <f t="shared" si="4816"/>
        <v>60574.312698826638</v>
      </c>
      <c r="CG1092" s="575">
        <f t="shared" si="4816"/>
        <v>60399.531387320778</v>
      </c>
      <c r="CH1092" s="575">
        <f t="shared" si="4816"/>
        <v>60223.876169257375</v>
      </c>
      <c r="CI1092" s="575">
        <f t="shared" si="4816"/>
        <v>46852.225972612738</v>
      </c>
      <c r="CJ1092" s="575">
        <f t="shared" si="4816"/>
        <v>46713.796164975807</v>
      </c>
      <c r="CK1092" s="575">
        <f t="shared" si="4816"/>
        <v>46574.67420830069</v>
      </c>
      <c r="CL1092" s="575">
        <f t="shared" si="4816"/>
        <v>46434.856641842198</v>
      </c>
      <c r="CM1092" s="575">
        <f t="shared" si="4816"/>
        <v>61410.859167160037</v>
      </c>
      <c r="CN1092" s="575">
        <f t="shared" si="4816"/>
        <v>61223.52752549584</v>
      </c>
      <c r="CO1092" s="575">
        <f t="shared" si="4816"/>
        <v>61035.259225623326</v>
      </c>
      <c r="CP1092" s="575">
        <f t="shared" si="4816"/>
        <v>60846.049584251443</v>
      </c>
      <c r="CQ1092" s="575">
        <f t="shared" si="4816"/>
        <v>85478.152011569531</v>
      </c>
      <c r="CR1092" s="575">
        <f t="shared" si="4816"/>
        <v>85208.838896627392</v>
      </c>
      <c r="CS1092" s="575">
        <f t="shared" si="4816"/>
        <v>84938.179216110526</v>
      </c>
      <c r="CT1092" s="575">
        <f t="shared" si="4816"/>
        <v>84666.166237191093</v>
      </c>
      <c r="CU1092" s="575">
        <f t="shared" si="4816"/>
        <v>71310.067610997648</v>
      </c>
      <c r="CV1092" s="575">
        <f t="shared" si="4816"/>
        <v>71077.918386552628</v>
      </c>
      <c r="CW1092" s="575">
        <f t="shared" si="4816"/>
        <v>70844.608415985393</v>
      </c>
      <c r="CX1092" s="575">
        <f t="shared" si="4816"/>
        <v>70610.131895565326</v>
      </c>
      <c r="CY1092" s="575">
        <f t="shared" si="4816"/>
        <v>32550.471461667235</v>
      </c>
      <c r="CZ1092" s="575">
        <f t="shared" si="4816"/>
        <v>32440.931256475575</v>
      </c>
      <c r="DA1092" s="575">
        <f t="shared" si="4816"/>
        <v>32330.843350257961</v>
      </c>
      <c r="DB1092" s="575">
        <f t="shared" si="4816"/>
        <v>32220.205004509251</v>
      </c>
      <c r="DC1092" s="575">
        <f t="shared" ref="DC1092:DJ1092" si="4817">DC1023</f>
        <v>28880.17412397833</v>
      </c>
      <c r="DD1092" s="575">
        <f t="shared" si="4817"/>
        <v>28779.663807098223</v>
      </c>
      <c r="DE1092" s="575">
        <f t="shared" si="4817"/>
        <v>28678.65093863372</v>
      </c>
      <c r="DF1092" s="575">
        <f t="shared" si="4817"/>
        <v>28577.13300582689</v>
      </c>
      <c r="DG1092" s="575">
        <f t="shared" si="4817"/>
        <v>25645.283137183993</v>
      </c>
      <c r="DH1092" s="575">
        <f t="shared" si="4817"/>
        <v>25552.937365369915</v>
      </c>
      <c r="DI1092" s="575">
        <f t="shared" si="4817"/>
        <v>25460.129864696766</v>
      </c>
      <c r="DJ1092" s="575">
        <f t="shared" si="4817"/>
        <v>25366.858326520254</v>
      </c>
    </row>
    <row r="1093" spans="1:114" x14ac:dyDescent="0.35">
      <c r="A1093" s="5"/>
      <c r="B1093" s="463" t="s">
        <v>410</v>
      </c>
      <c r="C1093" s="69"/>
      <c r="D1093" s="69"/>
      <c r="E1093" s="69"/>
      <c r="F1093" s="69"/>
      <c r="G1093" s="69"/>
      <c r="H1093" s="69"/>
      <c r="I1093" s="69"/>
      <c r="J1093" s="69"/>
      <c r="K1093" s="69"/>
      <c r="L1093" s="69"/>
      <c r="M1093" s="69"/>
      <c r="N1093" s="69"/>
      <c r="O1093" s="69"/>
      <c r="P1093" s="69"/>
      <c r="Q1093" s="69"/>
      <c r="R1093" s="69"/>
      <c r="S1093" s="69"/>
      <c r="T1093" s="69"/>
      <c r="U1093" s="69"/>
      <c r="V1093" s="69"/>
      <c r="W1093" s="69"/>
      <c r="X1093" s="69"/>
      <c r="Y1093" s="69"/>
      <c r="Z1093" s="69"/>
      <c r="AA1093" s="69"/>
      <c r="AB1093" s="69"/>
      <c r="AC1093" s="69"/>
      <c r="AD1093" s="69"/>
      <c r="AU1093" s="505">
        <f>AU1092/AQ1092-1</f>
        <v>0.38953734866059642</v>
      </c>
      <c r="AV1093" s="505">
        <f>AV1092/AR1092-1</f>
        <v>0.3895532520392182</v>
      </c>
      <c r="AW1093" s="505">
        <f t="shared" ref="AW1093:DH1093" si="4818">AW1092/AS1092-1</f>
        <v>0.38956930568185699</v>
      </c>
      <c r="AX1093" s="505">
        <f t="shared" si="4818"/>
        <v>0.38958551152576759</v>
      </c>
      <c r="AY1093" s="505">
        <f t="shared" si="4818"/>
        <v>0.10814818789878844</v>
      </c>
      <c r="AZ1093" s="505">
        <f t="shared" si="4818"/>
        <v>0.10807723225704757</v>
      </c>
      <c r="BA1093" s="505">
        <f t="shared" si="4818"/>
        <v>0.10800560783395508</v>
      </c>
      <c r="BB1093" s="505">
        <f t="shared" si="4818"/>
        <v>0.10793330603303364</v>
      </c>
      <c r="BC1093" s="505">
        <f t="shared" si="4818"/>
        <v>-2.6796325787515896E-2</v>
      </c>
      <c r="BD1093" s="505">
        <f t="shared" si="4818"/>
        <v>-2.686105281266371E-2</v>
      </c>
      <c r="BE1093" s="505">
        <f t="shared" si="4818"/>
        <v>-2.6926398319997324E-2</v>
      </c>
      <c r="BF1093" s="505">
        <f t="shared" si="4818"/>
        <v>-2.6992370392202036E-2</v>
      </c>
      <c r="BG1093" s="505">
        <f t="shared" si="4818"/>
        <v>-0.11941059426651068</v>
      </c>
      <c r="BH1093" s="505">
        <f t="shared" si="4818"/>
        <v>-0.1194714609045523</v>
      </c>
      <c r="BI1093" s="505">
        <f t="shared" si="4818"/>
        <v>-0.11953291735175675</v>
      </c>
      <c r="BJ1093" s="505">
        <f t="shared" si="4818"/>
        <v>-0.11959497144733089</v>
      </c>
      <c r="BK1093" s="505">
        <f t="shared" si="4818"/>
        <v>-0.29374172664454778</v>
      </c>
      <c r="BL1093" s="505">
        <f t="shared" si="4818"/>
        <v>-0.29379248804180347</v>
      </c>
      <c r="BM1093" s="505">
        <f t="shared" si="4818"/>
        <v>-0.29384374844714634</v>
      </c>
      <c r="BN1093" s="505">
        <f t="shared" si="4818"/>
        <v>-0.29389551460810581</v>
      </c>
      <c r="BO1093" s="505">
        <f t="shared" si="4818"/>
        <v>6.9759110234574706E-2</v>
      </c>
      <c r="BP1093" s="505">
        <f t="shared" si="4818"/>
        <v>6.9679113924203451E-2</v>
      </c>
      <c r="BQ1093" s="505">
        <f t="shared" si="4818"/>
        <v>6.9598319541916753E-2</v>
      </c>
      <c r="BR1093" s="505">
        <f t="shared" si="4818"/>
        <v>6.9516716105121112E-2</v>
      </c>
      <c r="BS1093" s="505">
        <f t="shared" si="4818"/>
        <v>1.6119918752851792E-2</v>
      </c>
      <c r="BT1093" s="505">
        <f t="shared" si="4818"/>
        <v>1.6040813967810541E-2</v>
      </c>
      <c r="BU1093" s="505">
        <f t="shared" si="4818"/>
        <v>1.5960907994722273E-2</v>
      </c>
      <c r="BV1093" s="505">
        <f t="shared" si="4818"/>
        <v>1.5880189608830086E-2</v>
      </c>
      <c r="BW1093" s="505">
        <f t="shared" si="4818"/>
        <v>0.1048368117213001</v>
      </c>
      <c r="BX1093" s="505">
        <f t="shared" si="4818"/>
        <v>0.10474721331014036</v>
      </c>
      <c r="BY1093" s="505">
        <f t="shared" si="4818"/>
        <v>0.10465669326420968</v>
      </c>
      <c r="BZ1093" s="505">
        <f t="shared" si="4818"/>
        <v>0.10456523843307464</v>
      </c>
      <c r="CA1093" s="505">
        <f t="shared" si="4818"/>
        <v>-0.1049394617619267</v>
      </c>
      <c r="CB1093" s="505">
        <f t="shared" si="4818"/>
        <v>-0.10501512428286941</v>
      </c>
      <c r="CC1093" s="505">
        <f t="shared" si="4818"/>
        <v>-0.10509157755401133</v>
      </c>
      <c r="CD1093" s="505">
        <f t="shared" si="4818"/>
        <v>-0.10516883307074576</v>
      </c>
      <c r="CE1093" s="505">
        <f t="shared" si="4818"/>
        <v>-0.20387563648792084</v>
      </c>
      <c r="CF1093" s="505">
        <f t="shared" si="4818"/>
        <v>-0.20394583522930365</v>
      </c>
      <c r="CG1093" s="505">
        <f t="shared" si="4818"/>
        <v>-0.20401677967586784</v>
      </c>
      <c r="CH1093" s="505">
        <f t="shared" si="4818"/>
        <v>-0.2040884808766773</v>
      </c>
      <c r="CI1093" s="505">
        <f t="shared" si="4818"/>
        <v>-0.22874740133408444</v>
      </c>
      <c r="CJ1093" s="505">
        <f t="shared" si="4818"/>
        <v>-0.22881838713985636</v>
      </c>
      <c r="CK1093" s="505">
        <f t="shared" si="4818"/>
        <v>-0.22889013973247874</v>
      </c>
      <c r="CL1093" s="505">
        <f t="shared" si="4818"/>
        <v>-0.22896267069661136</v>
      </c>
      <c r="CM1093" s="505">
        <f t="shared" si="4818"/>
        <v>0.31073514421828086</v>
      </c>
      <c r="CN1093" s="505">
        <f t="shared" si="4818"/>
        <v>0.31060912517743233</v>
      </c>
      <c r="CO1093" s="505">
        <f t="shared" si="4818"/>
        <v>0.3104817213030644</v>
      </c>
      <c r="CP1093" s="505">
        <f t="shared" si="4818"/>
        <v>0.31035291125295306</v>
      </c>
      <c r="CQ1093" s="505">
        <f t="shared" si="4818"/>
        <v>0.39190614120702083</v>
      </c>
      <c r="CR1093" s="505">
        <f t="shared" si="4818"/>
        <v>0.39176624315126474</v>
      </c>
      <c r="CS1093" s="505">
        <f t="shared" si="4818"/>
        <v>0.39162478039337101</v>
      </c>
      <c r="CT1093" s="505">
        <f t="shared" si="4818"/>
        <v>0.3914817283241494</v>
      </c>
      <c r="CU1093" s="505">
        <f t="shared" si="4818"/>
        <v>-0.16575094415534652</v>
      </c>
      <c r="CV1093" s="505">
        <f t="shared" si="4818"/>
        <v>-0.1658386699438299</v>
      </c>
      <c r="CW1093" s="505">
        <f t="shared" si="4818"/>
        <v>-0.16592739484403685</v>
      </c>
      <c r="CX1093" s="505">
        <f t="shared" si="4818"/>
        <v>-0.16601713489952974</v>
      </c>
      <c r="CY1093" s="505">
        <f t="shared" si="4818"/>
        <v>-0.5435361015329172</v>
      </c>
      <c r="CZ1093" s="505">
        <f t="shared" si="4818"/>
        <v>-0.54358636278502581</v>
      </c>
      <c r="DA1093" s="505">
        <f t="shared" si="4818"/>
        <v>-0.54363720721811737</v>
      </c>
      <c r="DB1093" s="505">
        <f t="shared" si="4818"/>
        <v>-0.54368864439788922</v>
      </c>
      <c r="DC1093" s="505">
        <f t="shared" si="4818"/>
        <v>-0.11275711757389439</v>
      </c>
      <c r="DD1093" s="505">
        <f t="shared" si="4818"/>
        <v>-0.11285950518595311</v>
      </c>
      <c r="DE1093" s="505">
        <f t="shared" si="4818"/>
        <v>-0.11296310374765095</v>
      </c>
      <c r="DF1093" s="505">
        <f t="shared" si="4818"/>
        <v>-0.11306793355822875</v>
      </c>
      <c r="DG1093" s="505">
        <f t="shared" si="4818"/>
        <v>-0.11201078542350285</v>
      </c>
      <c r="DH1093" s="505">
        <f t="shared" si="4818"/>
        <v>-0.11211828127514356</v>
      </c>
      <c r="DI1093" s="505">
        <f t="shared" ref="DI1093:DJ1093" si="4819">DI1092/DE1092-1</f>
        <v>-0.11222707374987451</v>
      </c>
      <c r="DJ1093" s="505">
        <f t="shared" si="4819"/>
        <v>-0.11233718507213653</v>
      </c>
    </row>
    <row r="1094" spans="1:114" x14ac:dyDescent="0.35">
      <c r="A1094" s="5"/>
      <c r="B1094" s="463" t="s">
        <v>411</v>
      </c>
      <c r="C1094" s="69"/>
      <c r="D1094" s="69"/>
      <c r="E1094" s="69"/>
      <c r="F1094" s="69"/>
      <c r="G1094" s="69"/>
      <c r="H1094" s="69"/>
      <c r="I1094" s="69"/>
      <c r="J1094" s="69"/>
      <c r="K1094" s="69"/>
      <c r="L1094" s="69"/>
      <c r="M1094" s="69"/>
      <c r="N1094" s="69"/>
      <c r="O1094" s="69"/>
      <c r="P1094" s="69"/>
      <c r="Q1094" s="69"/>
      <c r="R1094" s="69"/>
      <c r="S1094" s="69"/>
      <c r="T1094" s="69"/>
      <c r="U1094" s="69"/>
      <c r="V1094" s="69"/>
      <c r="W1094" s="69"/>
      <c r="X1094" s="69"/>
      <c r="Y1094" s="69"/>
      <c r="Z1094" s="69"/>
      <c r="AA1094" s="69"/>
      <c r="AB1094" s="69"/>
      <c r="AC1094" s="69"/>
      <c r="AD1094" s="69"/>
      <c r="AU1094" s="505">
        <f>AU1092/AT1092-1</f>
        <v>0.39880713182319116</v>
      </c>
      <c r="AV1094" s="505">
        <f>AV1092/AU1092-1</f>
        <v>-2.1865453064177087E-3</v>
      </c>
      <c r="AW1094" s="505">
        <f t="shared" ref="AW1094:DH1094" si="4820">AW1092/AV1092-1</f>
        <v>-2.2022934473502342E-3</v>
      </c>
      <c r="AX1094" s="505">
        <f t="shared" si="4820"/>
        <v>-2.2181900199329529E-3</v>
      </c>
      <c r="AY1094" s="505">
        <f t="shared" si="4820"/>
        <v>0.11550212310991492</v>
      </c>
      <c r="AZ1094" s="505">
        <f t="shared" si="4820"/>
        <v>-2.2504361242601245E-3</v>
      </c>
      <c r="BA1094" s="505">
        <f t="shared" si="4820"/>
        <v>-2.2667895700159146E-3</v>
      </c>
      <c r="BB1094" s="505">
        <f t="shared" si="4820"/>
        <v>-2.2832992768521132E-3</v>
      </c>
      <c r="BC1094" s="505">
        <f t="shared" si="4820"/>
        <v>-2.0147910627006715E-2</v>
      </c>
      <c r="BD1094" s="505">
        <f t="shared" si="4820"/>
        <v>-2.3167956775822507E-3</v>
      </c>
      <c r="BE1094" s="505">
        <f t="shared" si="4820"/>
        <v>-2.3337865625908671E-3</v>
      </c>
      <c r="BF1094" s="505">
        <f t="shared" si="4820"/>
        <v>-2.3509420924688884E-3</v>
      </c>
      <c r="BG1094" s="505">
        <f t="shared" si="4820"/>
        <v>-0.11321623507157852</v>
      </c>
      <c r="BH1094" s="505">
        <f t="shared" si="4820"/>
        <v>-2.3857558786501976E-3</v>
      </c>
      <c r="BI1094" s="505">
        <f t="shared" si="4820"/>
        <v>-2.4034186281646219E-3</v>
      </c>
      <c r="BJ1094" s="505">
        <f t="shared" si="4820"/>
        <v>-2.4212550107015618E-3</v>
      </c>
      <c r="BK1094" s="505">
        <f t="shared" si="4820"/>
        <v>-0.28862472345530599</v>
      </c>
      <c r="BL1094" s="505">
        <f t="shared" si="4820"/>
        <v>-2.4574581083646185E-3</v>
      </c>
      <c r="BM1094" s="505">
        <f t="shared" si="4820"/>
        <v>-2.475829646546357E-3</v>
      </c>
      <c r="BN1094" s="505">
        <f t="shared" si="4820"/>
        <v>-2.4943844657893122E-3</v>
      </c>
      <c r="BO1094" s="505">
        <f t="shared" si="4820"/>
        <v>7.7744439559769285E-2</v>
      </c>
      <c r="BP1094" s="505">
        <f t="shared" si="4820"/>
        <v>-2.5320540823799975E-3</v>
      </c>
      <c r="BQ1094" s="505">
        <f t="shared" si="4820"/>
        <v>-2.5511740634941438E-3</v>
      </c>
      <c r="BR1094" s="505">
        <f t="shared" si="4820"/>
        <v>-2.5704876953506206E-3</v>
      </c>
      <c r="BS1094" s="505">
        <f t="shared" si="4820"/>
        <v>2.3936864072513719E-2</v>
      </c>
      <c r="BT1094" s="505">
        <f t="shared" si="4820"/>
        <v>-2.6097068141008872E-3</v>
      </c>
      <c r="BU1094" s="505">
        <f t="shared" si="4820"/>
        <v>-2.6296178798709269E-3</v>
      </c>
      <c r="BV1094" s="505">
        <f t="shared" si="4820"/>
        <v>-2.6497337565335455E-3</v>
      </c>
      <c r="BW1094" s="505">
        <f t="shared" si="4820"/>
        <v>0.11359897739652625</v>
      </c>
      <c r="BX1094" s="505">
        <f t="shared" si="4820"/>
        <v>-2.6905916874392366E-3</v>
      </c>
      <c r="BY1094" s="505">
        <f t="shared" si="4820"/>
        <v>-2.7113397540805551E-3</v>
      </c>
      <c r="BZ1094" s="505">
        <f t="shared" si="4820"/>
        <v>-2.7323046590935762E-3</v>
      </c>
      <c r="CA1094" s="505">
        <f t="shared" si="4820"/>
        <v>-9.7619166882468411E-2</v>
      </c>
      <c r="CB1094" s="505">
        <f t="shared" si="4820"/>
        <v>-2.7748976542081305E-3</v>
      </c>
      <c r="CC1094" s="505">
        <f t="shared" si="4820"/>
        <v>-2.7965322332130782E-3</v>
      </c>
      <c r="CD1094" s="505">
        <f t="shared" si="4820"/>
        <v>-2.8183966314045961E-3</v>
      </c>
      <c r="CE1094" s="505">
        <f t="shared" si="4820"/>
        <v>-0.19715875691219398</v>
      </c>
      <c r="CF1094" s="505">
        <f t="shared" si="4820"/>
        <v>-2.8628285733816039E-3</v>
      </c>
      <c r="CG1094" s="505">
        <f t="shared" si="4820"/>
        <v>-2.8854031307770089E-3</v>
      </c>
      <c r="CH1094" s="505">
        <f t="shared" si="4820"/>
        <v>-2.9082215379617748E-3</v>
      </c>
      <c r="CI1094" s="505">
        <f t="shared" si="4820"/>
        <v>-0.22203237398841646</v>
      </c>
      <c r="CJ1094" s="505">
        <f t="shared" si="4820"/>
        <v>-2.9546047122254171E-3</v>
      </c>
      <c r="CK1094" s="505">
        <f t="shared" si="4820"/>
        <v>-2.978177071796706E-3</v>
      </c>
      <c r="CL1094" s="505">
        <f t="shared" si="4820"/>
        <v>-3.0020084699502458E-3</v>
      </c>
      <c r="CM1094" s="505">
        <f t="shared" si="4820"/>
        <v>0.32251639411379251</v>
      </c>
      <c r="CN1094" s="505">
        <f t="shared" si="4820"/>
        <v>-3.0504644325897168E-3</v>
      </c>
      <c r="CO1094" s="505">
        <f t="shared" si="4820"/>
        <v>-3.0750972294778522E-3</v>
      </c>
      <c r="CP1094" s="505">
        <f t="shared" si="4820"/>
        <v>-3.1000055340545396E-3</v>
      </c>
      <c r="CQ1094" s="505">
        <f t="shared" si="4820"/>
        <v>0.40482665013791674</v>
      </c>
      <c r="CR1094" s="505">
        <f t="shared" si="4820"/>
        <v>-3.1506660895720406E-3</v>
      </c>
      <c r="CS1094" s="505">
        <f t="shared" si="4820"/>
        <v>-3.1764272817427219E-3</v>
      </c>
      <c r="CT1094" s="505">
        <f t="shared" si="4820"/>
        <v>-3.2024818689289081E-3</v>
      </c>
      <c r="CU1094" s="505">
        <f t="shared" si="4820"/>
        <v>-0.15775012876780692</v>
      </c>
      <c r="CV1094" s="505">
        <f t="shared" si="4820"/>
        <v>-3.255490174422726E-3</v>
      </c>
      <c r="CW1094" s="505">
        <f t="shared" si="4820"/>
        <v>-3.282453620805148E-3</v>
      </c>
      <c r="CX1094" s="505">
        <f t="shared" si="4820"/>
        <v>-3.3097299238816769E-3</v>
      </c>
      <c r="CY1094" s="505">
        <f t="shared" si="4820"/>
        <v>-0.53901132050269451</v>
      </c>
      <c r="CZ1094" s="505">
        <f t="shared" si="4820"/>
        <v>-3.3652417391453193E-3</v>
      </c>
      <c r="DA1094" s="505">
        <f t="shared" si="4820"/>
        <v>-3.3934878548111946E-3</v>
      </c>
      <c r="DB1094" s="505">
        <f t="shared" si="4820"/>
        <v>-3.4220680404190018E-3</v>
      </c>
      <c r="DC1094" s="505">
        <f t="shared" si="4820"/>
        <v>-0.10366262039808505</v>
      </c>
      <c r="DD1094" s="505">
        <f t="shared" si="4820"/>
        <v>-3.4802531469730891E-3</v>
      </c>
      <c r="DE1094" s="505">
        <f t="shared" si="4820"/>
        <v>-3.5098696475942548E-3</v>
      </c>
      <c r="DF1094" s="505">
        <f t="shared" si="4820"/>
        <v>-3.5398433846856037E-3</v>
      </c>
      <c r="DG1094" s="505">
        <f t="shared" si="4820"/>
        <v>-0.10259426192421373</v>
      </c>
      <c r="DH1094" s="505">
        <f t="shared" si="4820"/>
        <v>-3.6008872009755111E-3</v>
      </c>
      <c r="DI1094" s="505">
        <f t="shared" ref="DI1094:DJ1094" si="4821">DI1092/DH1092-1</f>
        <v>-3.631969951091607E-3</v>
      </c>
      <c r="DJ1094" s="505">
        <f t="shared" si="4821"/>
        <v>-3.6634352877297216E-3</v>
      </c>
    </row>
    <row r="1095" spans="1:114" x14ac:dyDescent="0.35">
      <c r="A1095" s="5"/>
      <c r="B1095" s="254"/>
      <c r="C1095" s="69"/>
      <c r="D1095" s="69"/>
      <c r="E1095" s="69"/>
      <c r="F1095" s="69"/>
      <c r="G1095" s="69"/>
      <c r="H1095" s="69"/>
      <c r="I1095" s="69"/>
      <c r="J1095" s="69"/>
      <c r="K1095" s="69"/>
      <c r="L1095" s="69"/>
      <c r="M1095" s="69"/>
      <c r="N1095" s="69"/>
      <c r="O1095" s="69"/>
      <c r="P1095" s="69"/>
      <c r="Q1095" s="69"/>
      <c r="R1095" s="69"/>
      <c r="S1095" s="69"/>
      <c r="T1095" s="69"/>
      <c r="U1095" s="69"/>
      <c r="V1095" s="69"/>
      <c r="W1095" s="69"/>
      <c r="X1095" s="69"/>
      <c r="Y1095" s="69"/>
      <c r="Z1095" s="69"/>
      <c r="AA1095" s="69"/>
      <c r="AB1095" s="69"/>
      <c r="AC1095" s="69"/>
      <c r="AD1095" s="69"/>
    </row>
    <row r="1096" spans="1:114" x14ac:dyDescent="0.35">
      <c r="A1096" s="5" t="s">
        <v>82</v>
      </c>
      <c r="B1096" s="70" t="s">
        <v>788</v>
      </c>
      <c r="C1096" s="69"/>
      <c r="D1096" s="69"/>
      <c r="E1096" s="69"/>
      <c r="F1096" s="69"/>
      <c r="G1096" s="69"/>
      <c r="H1096" s="69"/>
      <c r="I1096" s="69"/>
      <c r="J1096" s="69"/>
      <c r="K1096" s="69"/>
      <c r="L1096" s="69"/>
      <c r="M1096" s="69"/>
      <c r="N1096" s="69"/>
      <c r="O1096" s="69"/>
      <c r="P1096" s="69"/>
      <c r="Q1096" s="69"/>
      <c r="R1096" s="69"/>
      <c r="S1096" s="69"/>
      <c r="T1096" s="69"/>
      <c r="U1096" s="69"/>
      <c r="V1096" s="69"/>
      <c r="W1096" s="69"/>
      <c r="X1096" s="69"/>
      <c r="Y1096" s="69"/>
      <c r="Z1096" s="69"/>
      <c r="AA1096" s="69"/>
      <c r="AB1096" s="69"/>
      <c r="AC1096" s="69"/>
      <c r="AD1096" s="69"/>
      <c r="AQ1096" s="308">
        <f t="shared" ref="AQ1096:BV1096" si="4822">AQ1043</f>
        <v>518.5</v>
      </c>
      <c r="AR1096" s="308">
        <f t="shared" si="4822"/>
        <v>521.09249999999997</v>
      </c>
      <c r="AS1096" s="308">
        <f t="shared" si="4822"/>
        <v>523.6979624999999</v>
      </c>
      <c r="AT1096" s="308">
        <f t="shared" si="4822"/>
        <v>526.31645231249979</v>
      </c>
      <c r="AU1096" s="308">
        <f t="shared" si="4822"/>
        <v>528.94803457406226</v>
      </c>
      <c r="AV1096" s="308">
        <f t="shared" si="4822"/>
        <v>531.59277474693249</v>
      </c>
      <c r="AW1096" s="308">
        <f t="shared" si="4822"/>
        <v>534.25073862066711</v>
      </c>
      <c r="AX1096" s="308">
        <f t="shared" si="4822"/>
        <v>536.92199231377037</v>
      </c>
      <c r="AY1096" s="308">
        <f t="shared" si="4822"/>
        <v>539.60660227533913</v>
      </c>
      <c r="AZ1096" s="308">
        <f t="shared" si="4822"/>
        <v>542.30463528671578</v>
      </c>
      <c r="BA1096" s="308">
        <f t="shared" si="4822"/>
        <v>545.01615846314928</v>
      </c>
      <c r="BB1096" s="308">
        <f t="shared" si="4822"/>
        <v>547.74123925546496</v>
      </c>
      <c r="BC1096" s="308">
        <f t="shared" si="4822"/>
        <v>550.4799454517422</v>
      </c>
      <c r="BD1096" s="308">
        <f t="shared" si="4822"/>
        <v>553.23234517900084</v>
      </c>
      <c r="BE1096" s="308">
        <f t="shared" si="4822"/>
        <v>555.99850690489575</v>
      </c>
      <c r="BF1096" s="308">
        <f t="shared" si="4822"/>
        <v>558.77849943942022</v>
      </c>
      <c r="BG1096" s="308">
        <f t="shared" si="4822"/>
        <v>561.57239193661724</v>
      </c>
      <c r="BH1096" s="308">
        <f t="shared" si="4822"/>
        <v>564.38025389630025</v>
      </c>
      <c r="BI1096" s="308">
        <f t="shared" si="4822"/>
        <v>567.20215516578173</v>
      </c>
      <c r="BJ1096" s="308">
        <f t="shared" si="4822"/>
        <v>570.0381659416106</v>
      </c>
      <c r="BK1096" s="308">
        <f t="shared" si="4822"/>
        <v>572.88835677131863</v>
      </c>
      <c r="BL1096" s="308">
        <f t="shared" si="4822"/>
        <v>575.7527985551751</v>
      </c>
      <c r="BM1096" s="308">
        <f t="shared" si="4822"/>
        <v>578.63156254795092</v>
      </c>
      <c r="BN1096" s="308">
        <f t="shared" si="4822"/>
        <v>581.52472036069059</v>
      </c>
      <c r="BO1096" s="308">
        <f t="shared" si="4822"/>
        <v>584.43234396249397</v>
      </c>
      <c r="BP1096" s="308">
        <f t="shared" si="4822"/>
        <v>587.35450568230635</v>
      </c>
      <c r="BQ1096" s="308">
        <f t="shared" si="4822"/>
        <v>590.29127821071779</v>
      </c>
      <c r="BR1096" s="308">
        <f t="shared" si="4822"/>
        <v>593.2427346017713</v>
      </c>
      <c r="BS1096" s="308">
        <f t="shared" si="4822"/>
        <v>596.20894827478014</v>
      </c>
      <c r="BT1096" s="308">
        <f t="shared" si="4822"/>
        <v>599.18999301615395</v>
      </c>
      <c r="BU1096" s="308">
        <f t="shared" si="4822"/>
        <v>602.18594298123469</v>
      </c>
      <c r="BV1096" s="308">
        <f t="shared" si="4822"/>
        <v>605.19687269614076</v>
      </c>
      <c r="BW1096" s="308">
        <f t="shared" ref="BW1096:DB1096" si="4823">BW1043</f>
        <v>608.22285705962145</v>
      </c>
      <c r="BX1096" s="308">
        <f t="shared" si="4823"/>
        <v>611.26397134491947</v>
      </c>
      <c r="BY1096" s="308">
        <f t="shared" si="4823"/>
        <v>614.32029120164395</v>
      </c>
      <c r="BZ1096" s="308">
        <f t="shared" si="4823"/>
        <v>617.39189265765208</v>
      </c>
      <c r="CA1096" s="308">
        <f t="shared" si="4823"/>
        <v>620.47885212094025</v>
      </c>
      <c r="CB1096" s="308">
        <f t="shared" si="4823"/>
        <v>623.58124638154493</v>
      </c>
      <c r="CC1096" s="308">
        <f t="shared" si="4823"/>
        <v>626.69915261345261</v>
      </c>
      <c r="CD1096" s="308">
        <f t="shared" si="4823"/>
        <v>629.83264837651984</v>
      </c>
      <c r="CE1096" s="308">
        <f t="shared" si="4823"/>
        <v>632.98181161840239</v>
      </c>
      <c r="CF1096" s="308">
        <f t="shared" si="4823"/>
        <v>636.14672067649428</v>
      </c>
      <c r="CG1096" s="308">
        <f t="shared" si="4823"/>
        <v>639.32745427987663</v>
      </c>
      <c r="CH1096" s="308">
        <f t="shared" si="4823"/>
        <v>642.524091551276</v>
      </c>
      <c r="CI1096" s="308">
        <f t="shared" si="4823"/>
        <v>645.73671200903232</v>
      </c>
      <c r="CJ1096" s="308">
        <f t="shared" si="4823"/>
        <v>648.96539556907737</v>
      </c>
      <c r="CK1096" s="308">
        <f t="shared" si="4823"/>
        <v>652.21022254692264</v>
      </c>
      <c r="CL1096" s="308">
        <f t="shared" si="4823"/>
        <v>655.47127365965719</v>
      </c>
      <c r="CM1096" s="308">
        <f t="shared" si="4823"/>
        <v>658.74863002795541</v>
      </c>
      <c r="CN1096" s="308">
        <f t="shared" si="4823"/>
        <v>662.04237317809509</v>
      </c>
      <c r="CO1096" s="308">
        <f t="shared" si="4823"/>
        <v>665.35258504398553</v>
      </c>
      <c r="CP1096" s="308">
        <f t="shared" si="4823"/>
        <v>668.67934796920542</v>
      </c>
      <c r="CQ1096" s="308">
        <f t="shared" si="4823"/>
        <v>672.02274470905138</v>
      </c>
      <c r="CR1096" s="308">
        <f t="shared" si="4823"/>
        <v>675.38285843259655</v>
      </c>
      <c r="CS1096" s="308">
        <f t="shared" si="4823"/>
        <v>678.7597727247595</v>
      </c>
      <c r="CT1096" s="308">
        <f t="shared" si="4823"/>
        <v>682.15357158838322</v>
      </c>
      <c r="CU1096" s="308">
        <f t="shared" si="4823"/>
        <v>685.56433944632511</v>
      </c>
      <c r="CV1096" s="308">
        <f t="shared" si="4823"/>
        <v>688.9921611435567</v>
      </c>
      <c r="CW1096" s="308">
        <f t="shared" si="4823"/>
        <v>692.43712194927446</v>
      </c>
      <c r="CX1096" s="308">
        <f t="shared" si="4823"/>
        <v>695.89930755902071</v>
      </c>
      <c r="CY1096" s="308">
        <f t="shared" si="4823"/>
        <v>699.37880409681577</v>
      </c>
      <c r="CZ1096" s="308">
        <f t="shared" si="4823"/>
        <v>702.87569811729975</v>
      </c>
      <c r="DA1096" s="308">
        <f t="shared" si="4823"/>
        <v>706.39007660788616</v>
      </c>
      <c r="DB1096" s="308">
        <f t="shared" si="4823"/>
        <v>709.92202699092547</v>
      </c>
      <c r="DC1096" s="308">
        <f t="shared" ref="DC1096:DJ1096" si="4824">DC1043</f>
        <v>713.47163712588008</v>
      </c>
      <c r="DD1096" s="308">
        <f t="shared" si="4824"/>
        <v>717.03899531150944</v>
      </c>
      <c r="DE1096" s="308">
        <f t="shared" si="4824"/>
        <v>720.62419028806687</v>
      </c>
      <c r="DF1096" s="308">
        <f t="shared" si="4824"/>
        <v>724.22731123950712</v>
      </c>
      <c r="DG1096" s="308">
        <f t="shared" si="4824"/>
        <v>727.8484477957046</v>
      </c>
      <c r="DH1096" s="308">
        <f t="shared" si="4824"/>
        <v>731.48769003468306</v>
      </c>
      <c r="DI1096" s="308">
        <f t="shared" si="4824"/>
        <v>735.1451284848564</v>
      </c>
      <c r="DJ1096" s="308">
        <f t="shared" si="4824"/>
        <v>738.82085412728065</v>
      </c>
    </row>
    <row r="1097" spans="1:114" x14ac:dyDescent="0.35">
      <c r="A1097" s="191"/>
      <c r="B1097" s="463" t="s">
        <v>410</v>
      </c>
      <c r="C1097" s="69"/>
      <c r="D1097" s="69"/>
      <c r="E1097" s="69"/>
      <c r="F1097" s="69"/>
      <c r="G1097" s="69"/>
      <c r="H1097" s="69"/>
      <c r="I1097" s="69"/>
      <c r="J1097" s="69"/>
      <c r="K1097" s="69"/>
      <c r="L1097" s="69"/>
      <c r="M1097" s="69"/>
      <c r="N1097" s="69"/>
      <c r="O1097" s="69"/>
      <c r="P1097" s="69"/>
      <c r="Q1097" s="69"/>
      <c r="R1097" s="69"/>
      <c r="S1097" s="69"/>
      <c r="T1097" s="69"/>
      <c r="U1097" s="69"/>
      <c r="V1097" s="69"/>
      <c r="W1097" s="69"/>
      <c r="X1097" s="69"/>
      <c r="Y1097" s="69"/>
      <c r="Z1097" s="69"/>
      <c r="AA1097" s="69"/>
      <c r="AB1097" s="69"/>
      <c r="AC1097" s="69"/>
      <c r="AD1097" s="69"/>
      <c r="AU1097" s="505">
        <f>AU1096/AQ1096-1</f>
        <v>2.0150500624999568E-2</v>
      </c>
      <c r="AV1097" s="505">
        <f t="shared" ref="AV1097:DG1097" si="4825">AV1096/AR1096-1</f>
        <v>2.0150500624999346E-2</v>
      </c>
      <c r="AW1097" s="505">
        <f t="shared" si="4825"/>
        <v>2.0150500624999568E-2</v>
      </c>
      <c r="AX1097" s="505">
        <f t="shared" si="4825"/>
        <v>2.0150500624999568E-2</v>
      </c>
      <c r="AY1097" s="505">
        <f t="shared" si="4825"/>
        <v>2.0150500624999346E-2</v>
      </c>
      <c r="AZ1097" s="505">
        <f t="shared" si="4825"/>
        <v>2.0150500624999568E-2</v>
      </c>
      <c r="BA1097" s="505">
        <f t="shared" si="4825"/>
        <v>2.0150500624999568E-2</v>
      </c>
      <c r="BB1097" s="505">
        <f t="shared" si="4825"/>
        <v>2.0150500624999568E-2</v>
      </c>
      <c r="BC1097" s="505">
        <f t="shared" si="4825"/>
        <v>2.0150500624999568E-2</v>
      </c>
      <c r="BD1097" s="505">
        <f t="shared" si="4825"/>
        <v>2.0150500624999346E-2</v>
      </c>
      <c r="BE1097" s="505">
        <f t="shared" si="4825"/>
        <v>2.0150500624999346E-2</v>
      </c>
      <c r="BF1097" s="505">
        <f t="shared" si="4825"/>
        <v>2.0150500624999568E-2</v>
      </c>
      <c r="BG1097" s="505">
        <f t="shared" si="4825"/>
        <v>2.0150500624999568E-2</v>
      </c>
      <c r="BH1097" s="505">
        <f t="shared" si="4825"/>
        <v>2.0150500624999568E-2</v>
      </c>
      <c r="BI1097" s="505">
        <f t="shared" si="4825"/>
        <v>2.0150500624999568E-2</v>
      </c>
      <c r="BJ1097" s="505">
        <f t="shared" si="4825"/>
        <v>2.0150500624999568E-2</v>
      </c>
      <c r="BK1097" s="505">
        <f t="shared" si="4825"/>
        <v>2.015050062499979E-2</v>
      </c>
      <c r="BL1097" s="505">
        <f t="shared" si="4825"/>
        <v>2.0150500624999568E-2</v>
      </c>
      <c r="BM1097" s="505">
        <f t="shared" si="4825"/>
        <v>2.0150500624999568E-2</v>
      </c>
      <c r="BN1097" s="505">
        <f t="shared" si="4825"/>
        <v>2.0150500624999568E-2</v>
      </c>
      <c r="BO1097" s="505">
        <f t="shared" si="4825"/>
        <v>2.0150500624999346E-2</v>
      </c>
      <c r="BP1097" s="505">
        <f t="shared" si="4825"/>
        <v>2.0150500624999568E-2</v>
      </c>
      <c r="BQ1097" s="505">
        <f t="shared" si="4825"/>
        <v>2.0150500624999346E-2</v>
      </c>
      <c r="BR1097" s="505">
        <f t="shared" si="4825"/>
        <v>2.0150500624999346E-2</v>
      </c>
      <c r="BS1097" s="505">
        <f t="shared" si="4825"/>
        <v>2.0150500624999568E-2</v>
      </c>
      <c r="BT1097" s="505">
        <f t="shared" si="4825"/>
        <v>2.0150500624999568E-2</v>
      </c>
      <c r="BU1097" s="505">
        <f t="shared" si="4825"/>
        <v>2.0150500624999568E-2</v>
      </c>
      <c r="BV1097" s="505">
        <f t="shared" si="4825"/>
        <v>2.0150500624999568E-2</v>
      </c>
      <c r="BW1097" s="505">
        <f t="shared" si="4825"/>
        <v>2.0150500624999568E-2</v>
      </c>
      <c r="BX1097" s="505">
        <f t="shared" si="4825"/>
        <v>2.0150500624999568E-2</v>
      </c>
      <c r="BY1097" s="505">
        <f t="shared" si="4825"/>
        <v>2.0150500624999568E-2</v>
      </c>
      <c r="BZ1097" s="505">
        <f t="shared" si="4825"/>
        <v>2.0150500624999568E-2</v>
      </c>
      <c r="CA1097" s="505">
        <f t="shared" si="4825"/>
        <v>2.0150500624999346E-2</v>
      </c>
      <c r="CB1097" s="505">
        <f t="shared" si="4825"/>
        <v>2.0150500624999568E-2</v>
      </c>
      <c r="CC1097" s="505">
        <f t="shared" si="4825"/>
        <v>2.0150500624999568E-2</v>
      </c>
      <c r="CD1097" s="505">
        <f t="shared" si="4825"/>
        <v>2.015050062499979E-2</v>
      </c>
      <c r="CE1097" s="505">
        <f t="shared" si="4825"/>
        <v>2.015050062499979E-2</v>
      </c>
      <c r="CF1097" s="505">
        <f t="shared" si="4825"/>
        <v>2.0150500624999568E-2</v>
      </c>
      <c r="CG1097" s="505">
        <f t="shared" si="4825"/>
        <v>2.0150500624999568E-2</v>
      </c>
      <c r="CH1097" s="505">
        <f t="shared" si="4825"/>
        <v>2.0150500624999568E-2</v>
      </c>
      <c r="CI1097" s="505">
        <f t="shared" si="4825"/>
        <v>2.0150500624999568E-2</v>
      </c>
      <c r="CJ1097" s="505">
        <f t="shared" si="4825"/>
        <v>2.0150500624999568E-2</v>
      </c>
      <c r="CK1097" s="505">
        <f t="shared" si="4825"/>
        <v>2.0150500624999568E-2</v>
      </c>
      <c r="CL1097" s="505">
        <f t="shared" si="4825"/>
        <v>2.0150500624999346E-2</v>
      </c>
      <c r="CM1097" s="505">
        <f t="shared" si="4825"/>
        <v>2.0150500624999346E-2</v>
      </c>
      <c r="CN1097" s="505">
        <f t="shared" si="4825"/>
        <v>2.0150500624999568E-2</v>
      </c>
      <c r="CO1097" s="505">
        <f t="shared" si="4825"/>
        <v>2.0150500624999568E-2</v>
      </c>
      <c r="CP1097" s="505">
        <f t="shared" si="4825"/>
        <v>2.0150500624999568E-2</v>
      </c>
      <c r="CQ1097" s="505">
        <f t="shared" si="4825"/>
        <v>2.0150500624999568E-2</v>
      </c>
      <c r="CR1097" s="505">
        <f t="shared" si="4825"/>
        <v>2.0150500624999568E-2</v>
      </c>
      <c r="CS1097" s="505">
        <f t="shared" si="4825"/>
        <v>2.0150500624999568E-2</v>
      </c>
      <c r="CT1097" s="505">
        <f t="shared" si="4825"/>
        <v>2.0150500624999568E-2</v>
      </c>
      <c r="CU1097" s="505">
        <f t="shared" si="4825"/>
        <v>2.0150500624999568E-2</v>
      </c>
      <c r="CV1097" s="505">
        <f t="shared" si="4825"/>
        <v>2.015050062499979E-2</v>
      </c>
      <c r="CW1097" s="505">
        <f t="shared" si="4825"/>
        <v>2.015050062499979E-2</v>
      </c>
      <c r="CX1097" s="505">
        <f t="shared" si="4825"/>
        <v>2.015050062499979E-2</v>
      </c>
      <c r="CY1097" s="505">
        <f t="shared" si="4825"/>
        <v>2.0150500624999568E-2</v>
      </c>
      <c r="CZ1097" s="505">
        <f t="shared" si="4825"/>
        <v>2.0150500624999568E-2</v>
      </c>
      <c r="DA1097" s="505">
        <f t="shared" si="4825"/>
        <v>2.0150500624999568E-2</v>
      </c>
      <c r="DB1097" s="505">
        <f t="shared" si="4825"/>
        <v>2.0150500624999568E-2</v>
      </c>
      <c r="DC1097" s="505">
        <f t="shared" si="4825"/>
        <v>2.0150500624999568E-2</v>
      </c>
      <c r="DD1097" s="505">
        <f t="shared" si="4825"/>
        <v>2.0150500624999568E-2</v>
      </c>
      <c r="DE1097" s="505">
        <f t="shared" si="4825"/>
        <v>2.0150500624999568E-2</v>
      </c>
      <c r="DF1097" s="505">
        <f t="shared" si="4825"/>
        <v>2.0150500624999568E-2</v>
      </c>
      <c r="DG1097" s="505">
        <f t="shared" si="4825"/>
        <v>2.0150500624999568E-2</v>
      </c>
      <c r="DH1097" s="505">
        <f t="shared" ref="DH1097:DJ1097" si="4826">DH1096/DD1096-1</f>
        <v>2.0150500624999568E-2</v>
      </c>
      <c r="DI1097" s="505">
        <f t="shared" si="4826"/>
        <v>2.0150500624999568E-2</v>
      </c>
      <c r="DJ1097" s="505">
        <f t="shared" si="4826"/>
        <v>2.015050062499979E-2</v>
      </c>
    </row>
    <row r="1098" spans="1:114" x14ac:dyDescent="0.35">
      <c r="A1098" s="424"/>
      <c r="B1098" s="463" t="s">
        <v>411</v>
      </c>
      <c r="C1098" s="69"/>
      <c r="D1098" s="69"/>
      <c r="E1098" s="69"/>
      <c r="F1098" s="69"/>
      <c r="G1098" s="69"/>
      <c r="H1098" s="69"/>
      <c r="I1098" s="69"/>
      <c r="J1098" s="69"/>
      <c r="K1098" s="69"/>
      <c r="L1098" s="69"/>
      <c r="M1098" s="69"/>
      <c r="N1098" s="69"/>
      <c r="O1098" s="69"/>
      <c r="P1098" s="69"/>
      <c r="Q1098" s="69"/>
      <c r="R1098" s="69"/>
      <c r="S1098" s="69"/>
      <c r="T1098" s="69"/>
      <c r="U1098" s="69"/>
      <c r="V1098" s="69"/>
      <c r="W1098" s="69"/>
      <c r="X1098" s="69"/>
      <c r="Y1098" s="69"/>
      <c r="Z1098" s="69"/>
      <c r="AA1098" s="69"/>
      <c r="AB1098" s="69"/>
      <c r="AC1098" s="69"/>
      <c r="AD1098" s="69"/>
      <c r="AU1098" s="505">
        <f>AU1096/AT1096-1</f>
        <v>4.9999999999998934E-3</v>
      </c>
      <c r="AV1098" s="505">
        <f t="shared" ref="AV1098:DG1098" si="4827">AV1096/AU1096-1</f>
        <v>4.9999999999998934E-3</v>
      </c>
      <c r="AW1098" s="505">
        <f t="shared" si="4827"/>
        <v>4.9999999999998934E-3</v>
      </c>
      <c r="AX1098" s="505">
        <f t="shared" si="4827"/>
        <v>4.9999999999998934E-3</v>
      </c>
      <c r="AY1098" s="505">
        <f t="shared" si="4827"/>
        <v>4.9999999999998934E-3</v>
      </c>
      <c r="AZ1098" s="505">
        <f t="shared" si="4827"/>
        <v>4.9999999999998934E-3</v>
      </c>
      <c r="BA1098" s="505">
        <f t="shared" si="4827"/>
        <v>4.9999999999998934E-3</v>
      </c>
      <c r="BB1098" s="505">
        <f t="shared" si="4827"/>
        <v>4.9999999999998934E-3</v>
      </c>
      <c r="BC1098" s="505">
        <f t="shared" si="4827"/>
        <v>4.9999999999998934E-3</v>
      </c>
      <c r="BD1098" s="505">
        <f t="shared" si="4827"/>
        <v>4.9999999999998934E-3</v>
      </c>
      <c r="BE1098" s="505">
        <f t="shared" si="4827"/>
        <v>4.9999999999998934E-3</v>
      </c>
      <c r="BF1098" s="505">
        <f t="shared" si="4827"/>
        <v>4.9999999999998934E-3</v>
      </c>
      <c r="BG1098" s="505">
        <f t="shared" si="4827"/>
        <v>4.9999999999998934E-3</v>
      </c>
      <c r="BH1098" s="505">
        <f t="shared" si="4827"/>
        <v>4.9999999999998934E-3</v>
      </c>
      <c r="BI1098" s="505">
        <f t="shared" si="4827"/>
        <v>4.9999999999998934E-3</v>
      </c>
      <c r="BJ1098" s="505">
        <f t="shared" si="4827"/>
        <v>4.9999999999998934E-3</v>
      </c>
      <c r="BK1098" s="505">
        <f t="shared" si="4827"/>
        <v>4.9999999999998934E-3</v>
      </c>
      <c r="BL1098" s="505">
        <f t="shared" si="4827"/>
        <v>4.9999999999998934E-3</v>
      </c>
      <c r="BM1098" s="505">
        <f t="shared" si="4827"/>
        <v>4.9999999999998934E-3</v>
      </c>
      <c r="BN1098" s="505">
        <f t="shared" si="4827"/>
        <v>4.9999999999998934E-3</v>
      </c>
      <c r="BO1098" s="505">
        <f t="shared" si="4827"/>
        <v>4.9999999999998934E-3</v>
      </c>
      <c r="BP1098" s="505">
        <f t="shared" si="4827"/>
        <v>4.9999999999998934E-3</v>
      </c>
      <c r="BQ1098" s="505">
        <f t="shared" si="4827"/>
        <v>4.9999999999998934E-3</v>
      </c>
      <c r="BR1098" s="505">
        <f t="shared" si="4827"/>
        <v>4.9999999999998934E-3</v>
      </c>
      <c r="BS1098" s="505">
        <f t="shared" si="4827"/>
        <v>4.9999999999998934E-3</v>
      </c>
      <c r="BT1098" s="505">
        <f t="shared" si="4827"/>
        <v>4.9999999999998934E-3</v>
      </c>
      <c r="BU1098" s="505">
        <f t="shared" si="4827"/>
        <v>4.9999999999998934E-3</v>
      </c>
      <c r="BV1098" s="505">
        <f t="shared" si="4827"/>
        <v>4.9999999999998934E-3</v>
      </c>
      <c r="BW1098" s="505">
        <f t="shared" si="4827"/>
        <v>4.9999999999998934E-3</v>
      </c>
      <c r="BX1098" s="505">
        <f t="shared" si="4827"/>
        <v>4.9999999999998934E-3</v>
      </c>
      <c r="BY1098" s="505">
        <f t="shared" si="4827"/>
        <v>4.9999999999998934E-3</v>
      </c>
      <c r="BZ1098" s="505">
        <f t="shared" si="4827"/>
        <v>4.9999999999998934E-3</v>
      </c>
      <c r="CA1098" s="505">
        <f t="shared" si="4827"/>
        <v>4.9999999999998934E-3</v>
      </c>
      <c r="CB1098" s="505">
        <f t="shared" si="4827"/>
        <v>4.9999999999998934E-3</v>
      </c>
      <c r="CC1098" s="505">
        <f t="shared" si="4827"/>
        <v>4.9999999999998934E-3</v>
      </c>
      <c r="CD1098" s="505">
        <f t="shared" si="4827"/>
        <v>4.9999999999998934E-3</v>
      </c>
      <c r="CE1098" s="505">
        <f t="shared" si="4827"/>
        <v>4.9999999999998934E-3</v>
      </c>
      <c r="CF1098" s="505">
        <f t="shared" si="4827"/>
        <v>4.9999999999998934E-3</v>
      </c>
      <c r="CG1098" s="505">
        <f t="shared" si="4827"/>
        <v>4.9999999999998934E-3</v>
      </c>
      <c r="CH1098" s="505">
        <f t="shared" si="4827"/>
        <v>4.9999999999998934E-3</v>
      </c>
      <c r="CI1098" s="505">
        <f t="shared" si="4827"/>
        <v>4.9999999999998934E-3</v>
      </c>
      <c r="CJ1098" s="505">
        <f t="shared" si="4827"/>
        <v>4.9999999999998934E-3</v>
      </c>
      <c r="CK1098" s="505">
        <f t="shared" si="4827"/>
        <v>4.9999999999998934E-3</v>
      </c>
      <c r="CL1098" s="505">
        <f t="shared" si="4827"/>
        <v>4.9999999999998934E-3</v>
      </c>
      <c r="CM1098" s="505">
        <f t="shared" si="4827"/>
        <v>4.9999999999998934E-3</v>
      </c>
      <c r="CN1098" s="505">
        <f t="shared" si="4827"/>
        <v>4.9999999999998934E-3</v>
      </c>
      <c r="CO1098" s="505">
        <f t="shared" si="4827"/>
        <v>4.9999999999998934E-3</v>
      </c>
      <c r="CP1098" s="505">
        <f t="shared" si="4827"/>
        <v>4.9999999999998934E-3</v>
      </c>
      <c r="CQ1098" s="505">
        <f t="shared" si="4827"/>
        <v>4.9999999999998934E-3</v>
      </c>
      <c r="CR1098" s="505">
        <f t="shared" si="4827"/>
        <v>4.9999999999998934E-3</v>
      </c>
      <c r="CS1098" s="505">
        <f t="shared" si="4827"/>
        <v>4.9999999999998934E-3</v>
      </c>
      <c r="CT1098" s="505">
        <f t="shared" si="4827"/>
        <v>4.9999999999998934E-3</v>
      </c>
      <c r="CU1098" s="505">
        <f t="shared" si="4827"/>
        <v>4.9999999999998934E-3</v>
      </c>
      <c r="CV1098" s="505">
        <f t="shared" si="4827"/>
        <v>4.9999999999998934E-3</v>
      </c>
      <c r="CW1098" s="505">
        <f t="shared" si="4827"/>
        <v>4.9999999999998934E-3</v>
      </c>
      <c r="CX1098" s="505">
        <f t="shared" si="4827"/>
        <v>4.9999999999998934E-3</v>
      </c>
      <c r="CY1098" s="505">
        <f t="shared" si="4827"/>
        <v>4.9999999999998934E-3</v>
      </c>
      <c r="CZ1098" s="505">
        <f t="shared" si="4827"/>
        <v>4.9999999999998934E-3</v>
      </c>
      <c r="DA1098" s="505">
        <f t="shared" si="4827"/>
        <v>4.9999999999998934E-3</v>
      </c>
      <c r="DB1098" s="505">
        <f t="shared" si="4827"/>
        <v>4.9999999999998934E-3</v>
      </c>
      <c r="DC1098" s="505">
        <f t="shared" si="4827"/>
        <v>4.9999999999998934E-3</v>
      </c>
      <c r="DD1098" s="505">
        <f t="shared" si="4827"/>
        <v>4.9999999999998934E-3</v>
      </c>
      <c r="DE1098" s="505">
        <f t="shared" si="4827"/>
        <v>4.9999999999998934E-3</v>
      </c>
      <c r="DF1098" s="505">
        <f t="shared" si="4827"/>
        <v>4.9999999999998934E-3</v>
      </c>
      <c r="DG1098" s="505">
        <f t="shared" si="4827"/>
        <v>4.9999999999998934E-3</v>
      </c>
      <c r="DH1098" s="505">
        <f t="shared" ref="DH1098:DJ1098" si="4828">DH1096/DG1096-1</f>
        <v>4.9999999999998934E-3</v>
      </c>
      <c r="DI1098" s="505">
        <f t="shared" si="4828"/>
        <v>4.9999999999998934E-3</v>
      </c>
      <c r="DJ1098" s="505">
        <f t="shared" si="4828"/>
        <v>4.9999999999998934E-3</v>
      </c>
    </row>
    <row r="1099" spans="1:114" x14ac:dyDescent="0.35">
      <c r="A1099" s="5"/>
      <c r="B1099" s="322"/>
      <c r="C1099" s="69"/>
      <c r="D1099" s="69"/>
      <c r="E1099" s="69"/>
      <c r="F1099" s="69"/>
      <c r="G1099" s="69"/>
      <c r="H1099" s="69"/>
      <c r="I1099" s="69"/>
      <c r="J1099" s="69"/>
      <c r="K1099" s="69"/>
      <c r="L1099" s="69"/>
      <c r="M1099" s="69"/>
      <c r="N1099" s="69"/>
      <c r="O1099" s="69"/>
      <c r="P1099" s="69"/>
      <c r="Q1099" s="69"/>
      <c r="R1099" s="69"/>
      <c r="S1099" s="69"/>
      <c r="T1099" s="69"/>
      <c r="U1099" s="69"/>
      <c r="V1099" s="69"/>
      <c r="W1099" s="69"/>
      <c r="X1099" s="69"/>
      <c r="Y1099" s="69"/>
      <c r="Z1099" s="69"/>
      <c r="AA1099" s="69"/>
      <c r="AB1099" s="69"/>
      <c r="AC1099" s="69"/>
      <c r="AD1099" s="69"/>
    </row>
    <row r="1100" spans="1:114" x14ac:dyDescent="0.35">
      <c r="A1100" s="5" t="s">
        <v>82</v>
      </c>
      <c r="B1100" s="70" t="s">
        <v>789</v>
      </c>
      <c r="C1100" s="69"/>
      <c r="D1100" s="69"/>
      <c r="E1100" s="69"/>
      <c r="F1100" s="69"/>
      <c r="G1100" s="69"/>
      <c r="H1100" s="69"/>
      <c r="I1100" s="69"/>
      <c r="J1100" s="69"/>
      <c r="K1100" s="69"/>
      <c r="L1100" s="69"/>
      <c r="M1100" s="69"/>
      <c r="N1100" s="69"/>
      <c r="O1100" s="69"/>
      <c r="P1100" s="69"/>
      <c r="Q1100" s="69"/>
      <c r="R1100" s="69"/>
      <c r="S1100" s="69"/>
      <c r="T1100" s="69"/>
      <c r="U1100" s="69"/>
      <c r="V1100" s="69"/>
      <c r="W1100" s="69"/>
      <c r="X1100" s="69"/>
      <c r="Y1100" s="69"/>
      <c r="Z1100" s="69"/>
      <c r="AA1100" s="69"/>
      <c r="AB1100" s="69"/>
      <c r="AC1100" s="69"/>
      <c r="AD1100" s="69"/>
      <c r="AQ1100" s="308">
        <f t="shared" ref="AQ1100:BV1100" si="4829">AQ1059</f>
        <v>610</v>
      </c>
      <c r="AR1100" s="308">
        <f t="shared" si="4829"/>
        <v>613.04999999999995</v>
      </c>
      <c r="AS1100" s="308">
        <f t="shared" si="4829"/>
        <v>616.11524999999983</v>
      </c>
      <c r="AT1100" s="308">
        <f t="shared" si="4829"/>
        <v>619.19582624999975</v>
      </c>
      <c r="AU1100" s="308">
        <f t="shared" si="4829"/>
        <v>622.29180538124967</v>
      </c>
      <c r="AV1100" s="308">
        <f t="shared" si="4829"/>
        <v>625.40326440815591</v>
      </c>
      <c r="AW1100" s="308">
        <f t="shared" si="4829"/>
        <v>628.53028073019664</v>
      </c>
      <c r="AX1100" s="308">
        <f t="shared" si="4829"/>
        <v>631.67293213384755</v>
      </c>
      <c r="AY1100" s="308">
        <f t="shared" si="4829"/>
        <v>634.83129679451667</v>
      </c>
      <c r="AZ1100" s="308">
        <f t="shared" si="4829"/>
        <v>638.0054532784892</v>
      </c>
      <c r="BA1100" s="308">
        <f t="shared" si="4829"/>
        <v>641.19548054488155</v>
      </c>
      <c r="BB1100" s="308">
        <f t="shared" si="4829"/>
        <v>644.40145794760588</v>
      </c>
      <c r="BC1100" s="308">
        <f t="shared" si="4829"/>
        <v>647.62346523734379</v>
      </c>
      <c r="BD1100" s="308">
        <f t="shared" si="4829"/>
        <v>650.86158256353042</v>
      </c>
      <c r="BE1100" s="308">
        <f t="shared" si="4829"/>
        <v>654.115890476348</v>
      </c>
      <c r="BF1100" s="308">
        <f t="shared" si="4829"/>
        <v>657.38646992872964</v>
      </c>
      <c r="BG1100" s="308">
        <f t="shared" si="4829"/>
        <v>660.67340227837326</v>
      </c>
      <c r="BH1100" s="308">
        <f t="shared" si="4829"/>
        <v>663.976769289765</v>
      </c>
      <c r="BI1100" s="308">
        <f t="shared" si="4829"/>
        <v>667.29665313621376</v>
      </c>
      <c r="BJ1100" s="308">
        <f t="shared" si="4829"/>
        <v>670.63313640189472</v>
      </c>
      <c r="BK1100" s="308">
        <f t="shared" si="4829"/>
        <v>673.98630208390409</v>
      </c>
      <c r="BL1100" s="308">
        <f t="shared" si="4829"/>
        <v>677.3562335943235</v>
      </c>
      <c r="BM1100" s="308">
        <f t="shared" si="4829"/>
        <v>680.74301476229505</v>
      </c>
      <c r="BN1100" s="308">
        <f t="shared" si="4829"/>
        <v>684.14672983610649</v>
      </c>
      <c r="BO1100" s="308">
        <f t="shared" si="4829"/>
        <v>687.56746348528691</v>
      </c>
      <c r="BP1100" s="308">
        <f t="shared" si="4829"/>
        <v>691.00530080271324</v>
      </c>
      <c r="BQ1100" s="308">
        <f t="shared" si="4829"/>
        <v>694.46032730672675</v>
      </c>
      <c r="BR1100" s="308">
        <f t="shared" si="4829"/>
        <v>697.93262894326028</v>
      </c>
      <c r="BS1100" s="308">
        <f t="shared" si="4829"/>
        <v>701.42229208797653</v>
      </c>
      <c r="BT1100" s="308">
        <f t="shared" si="4829"/>
        <v>704.9294035484163</v>
      </c>
      <c r="BU1100" s="308">
        <f t="shared" si="4829"/>
        <v>708.45405056615834</v>
      </c>
      <c r="BV1100" s="308">
        <f t="shared" si="4829"/>
        <v>711.99632081898903</v>
      </c>
      <c r="BW1100" s="308">
        <f t="shared" ref="BW1100:DB1100" si="4830">BW1059</f>
        <v>715.55630242308393</v>
      </c>
      <c r="BX1100" s="308">
        <f t="shared" si="4830"/>
        <v>719.13408393519933</v>
      </c>
      <c r="BY1100" s="308">
        <f t="shared" si="4830"/>
        <v>722.72975435487524</v>
      </c>
      <c r="BZ1100" s="308">
        <f t="shared" si="4830"/>
        <v>726.34340312664949</v>
      </c>
      <c r="CA1100" s="308">
        <f t="shared" si="4830"/>
        <v>729.97512014228266</v>
      </c>
      <c r="CB1100" s="308">
        <f t="shared" si="4830"/>
        <v>733.62499574299397</v>
      </c>
      <c r="CC1100" s="308">
        <f t="shared" si="4830"/>
        <v>737.29312072170887</v>
      </c>
      <c r="CD1100" s="308">
        <f t="shared" si="4830"/>
        <v>740.97958632531731</v>
      </c>
      <c r="CE1100" s="308">
        <f t="shared" si="4830"/>
        <v>744.68448425694385</v>
      </c>
      <c r="CF1100" s="308">
        <f t="shared" si="4830"/>
        <v>748.40790667822853</v>
      </c>
      <c r="CG1100" s="308">
        <f t="shared" si="4830"/>
        <v>752.14994621161964</v>
      </c>
      <c r="CH1100" s="308">
        <f t="shared" si="4830"/>
        <v>755.91069594267765</v>
      </c>
      <c r="CI1100" s="308">
        <f t="shared" si="4830"/>
        <v>759.69024942239093</v>
      </c>
      <c r="CJ1100" s="308">
        <f t="shared" si="4830"/>
        <v>763.4887006695028</v>
      </c>
      <c r="CK1100" s="308">
        <f t="shared" si="4830"/>
        <v>767.30614417285028</v>
      </c>
      <c r="CL1100" s="308">
        <f t="shared" si="4830"/>
        <v>771.14267489371446</v>
      </c>
      <c r="CM1100" s="308">
        <f t="shared" si="4830"/>
        <v>774.99838826818291</v>
      </c>
      <c r="CN1100" s="308">
        <f t="shared" si="4830"/>
        <v>778.8733802095237</v>
      </c>
      <c r="CO1100" s="308">
        <f t="shared" si="4830"/>
        <v>782.76774711057124</v>
      </c>
      <c r="CP1100" s="308">
        <f t="shared" si="4830"/>
        <v>786.68158584612399</v>
      </c>
      <c r="CQ1100" s="308">
        <f t="shared" si="4830"/>
        <v>790.61499377535449</v>
      </c>
      <c r="CR1100" s="308">
        <f t="shared" si="4830"/>
        <v>794.56806874423114</v>
      </c>
      <c r="CS1100" s="308">
        <f t="shared" si="4830"/>
        <v>798.54090908795217</v>
      </c>
      <c r="CT1100" s="308">
        <f t="shared" si="4830"/>
        <v>802.53361363339184</v>
      </c>
      <c r="CU1100" s="308">
        <f t="shared" si="4830"/>
        <v>806.54628170155866</v>
      </c>
      <c r="CV1100" s="308">
        <f t="shared" si="4830"/>
        <v>810.5790131100664</v>
      </c>
      <c r="CW1100" s="308">
        <f t="shared" si="4830"/>
        <v>814.63190817561667</v>
      </c>
      <c r="CX1100" s="308">
        <f t="shared" si="4830"/>
        <v>818.70506771649468</v>
      </c>
      <c r="CY1100" s="308">
        <f t="shared" si="4830"/>
        <v>822.79859305507705</v>
      </c>
      <c r="CZ1100" s="308">
        <f t="shared" si="4830"/>
        <v>826.91258602035236</v>
      </c>
      <c r="DA1100" s="308">
        <f t="shared" si="4830"/>
        <v>831.04714895045402</v>
      </c>
      <c r="DB1100" s="308">
        <f t="shared" si="4830"/>
        <v>835.20238469520621</v>
      </c>
      <c r="DC1100" s="308">
        <f t="shared" ref="DC1100:DJ1100" si="4831">DC1059</f>
        <v>839.37839661868213</v>
      </c>
      <c r="DD1100" s="308">
        <f t="shared" si="4831"/>
        <v>843.57528860177547</v>
      </c>
      <c r="DE1100" s="308">
        <f t="shared" si="4831"/>
        <v>847.79316504478425</v>
      </c>
      <c r="DF1100" s="308">
        <f t="shared" si="4831"/>
        <v>852.03213087000813</v>
      </c>
      <c r="DG1100" s="308">
        <f t="shared" si="4831"/>
        <v>856.29229152435812</v>
      </c>
      <c r="DH1100" s="308">
        <f t="shared" si="4831"/>
        <v>860.57375298197985</v>
      </c>
      <c r="DI1100" s="308">
        <f t="shared" si="4831"/>
        <v>864.87662174688967</v>
      </c>
      <c r="DJ1100" s="308">
        <f t="shared" si="4831"/>
        <v>869.20100485562398</v>
      </c>
    </row>
    <row r="1101" spans="1:114" x14ac:dyDescent="0.35">
      <c r="A1101" s="191"/>
      <c r="B1101" s="463" t="s">
        <v>410</v>
      </c>
      <c r="C1101" s="69"/>
      <c r="D1101" s="69"/>
      <c r="E1101" s="69"/>
      <c r="F1101" s="69"/>
      <c r="G1101" s="69"/>
      <c r="H1101" s="69"/>
      <c r="I1101" s="69"/>
      <c r="J1101" s="69"/>
      <c r="K1101" s="69"/>
      <c r="L1101" s="69"/>
      <c r="M1101" s="69"/>
      <c r="N1101" s="69"/>
      <c r="O1101" s="69"/>
      <c r="P1101" s="69"/>
      <c r="Q1101" s="69"/>
      <c r="R1101" s="69"/>
      <c r="S1101" s="69"/>
      <c r="T1101" s="69"/>
      <c r="U1101" s="69"/>
      <c r="V1101" s="69"/>
      <c r="W1101" s="69"/>
      <c r="X1101" s="69"/>
      <c r="Y1101" s="69"/>
      <c r="Z1101" s="69"/>
      <c r="AA1101" s="69"/>
      <c r="AB1101" s="69"/>
      <c r="AC1101" s="69"/>
      <c r="AD1101" s="69"/>
      <c r="AU1101" s="505">
        <f>AU1100/AQ1100-1</f>
        <v>2.0150500624999568E-2</v>
      </c>
      <c r="AV1101" s="505">
        <f t="shared" ref="AV1101:DG1101" si="4832">AV1100/AR1100-1</f>
        <v>2.0150500624999568E-2</v>
      </c>
      <c r="AW1101" s="505">
        <f t="shared" si="4832"/>
        <v>2.0150500624999568E-2</v>
      </c>
      <c r="AX1101" s="505">
        <f t="shared" si="4832"/>
        <v>2.0150500624999568E-2</v>
      </c>
      <c r="AY1101" s="505">
        <f t="shared" si="4832"/>
        <v>2.0150500624999568E-2</v>
      </c>
      <c r="AZ1101" s="505">
        <f t="shared" si="4832"/>
        <v>2.0150500624999568E-2</v>
      </c>
      <c r="BA1101" s="505">
        <f t="shared" si="4832"/>
        <v>2.0150500624999346E-2</v>
      </c>
      <c r="BB1101" s="505">
        <f t="shared" si="4832"/>
        <v>2.0150500624999346E-2</v>
      </c>
      <c r="BC1101" s="505">
        <f t="shared" si="4832"/>
        <v>2.0150500624999346E-2</v>
      </c>
      <c r="BD1101" s="505">
        <f t="shared" si="4832"/>
        <v>2.0150500624999346E-2</v>
      </c>
      <c r="BE1101" s="505">
        <f t="shared" si="4832"/>
        <v>2.0150500624999346E-2</v>
      </c>
      <c r="BF1101" s="505">
        <f t="shared" si="4832"/>
        <v>2.0150500624999346E-2</v>
      </c>
      <c r="BG1101" s="505">
        <f t="shared" si="4832"/>
        <v>2.0150500624999568E-2</v>
      </c>
      <c r="BH1101" s="505">
        <f t="shared" si="4832"/>
        <v>2.0150500624999568E-2</v>
      </c>
      <c r="BI1101" s="505">
        <f t="shared" si="4832"/>
        <v>2.0150500624999568E-2</v>
      </c>
      <c r="BJ1101" s="505">
        <f t="shared" si="4832"/>
        <v>2.0150500624999568E-2</v>
      </c>
      <c r="BK1101" s="505">
        <f t="shared" si="4832"/>
        <v>2.0150500624999346E-2</v>
      </c>
      <c r="BL1101" s="505">
        <f t="shared" si="4832"/>
        <v>2.0150500624999346E-2</v>
      </c>
      <c r="BM1101" s="505">
        <f t="shared" si="4832"/>
        <v>2.0150500624999346E-2</v>
      </c>
      <c r="BN1101" s="505">
        <f t="shared" si="4832"/>
        <v>2.0150500624999568E-2</v>
      </c>
      <c r="BO1101" s="505">
        <f t="shared" si="4832"/>
        <v>2.0150500624999568E-2</v>
      </c>
      <c r="BP1101" s="505">
        <f t="shared" si="4832"/>
        <v>2.0150500624999568E-2</v>
      </c>
      <c r="BQ1101" s="505">
        <f t="shared" si="4832"/>
        <v>2.0150500624999568E-2</v>
      </c>
      <c r="BR1101" s="505">
        <f t="shared" si="4832"/>
        <v>2.0150500624999346E-2</v>
      </c>
      <c r="BS1101" s="505">
        <f t="shared" si="4832"/>
        <v>2.0150500624999568E-2</v>
      </c>
      <c r="BT1101" s="505">
        <f t="shared" si="4832"/>
        <v>2.0150500624999568E-2</v>
      </c>
      <c r="BU1101" s="505">
        <f t="shared" si="4832"/>
        <v>2.0150500624999568E-2</v>
      </c>
      <c r="BV1101" s="505">
        <f t="shared" si="4832"/>
        <v>2.0150500624999568E-2</v>
      </c>
      <c r="BW1101" s="505">
        <f t="shared" si="4832"/>
        <v>2.0150500624999568E-2</v>
      </c>
      <c r="BX1101" s="505">
        <f t="shared" si="4832"/>
        <v>2.015050062499979E-2</v>
      </c>
      <c r="BY1101" s="505">
        <f t="shared" si="4832"/>
        <v>2.0150500624999568E-2</v>
      </c>
      <c r="BZ1101" s="505">
        <f t="shared" si="4832"/>
        <v>2.0150500624999568E-2</v>
      </c>
      <c r="CA1101" s="505">
        <f t="shared" si="4832"/>
        <v>2.0150500624999568E-2</v>
      </c>
      <c r="CB1101" s="505">
        <f t="shared" si="4832"/>
        <v>2.0150500624999568E-2</v>
      </c>
      <c r="CC1101" s="505">
        <f t="shared" si="4832"/>
        <v>2.0150500624999568E-2</v>
      </c>
      <c r="CD1101" s="505">
        <f t="shared" si="4832"/>
        <v>2.0150500624999568E-2</v>
      </c>
      <c r="CE1101" s="505">
        <f t="shared" si="4832"/>
        <v>2.0150500624999568E-2</v>
      </c>
      <c r="CF1101" s="505">
        <f t="shared" si="4832"/>
        <v>2.0150500624999568E-2</v>
      </c>
      <c r="CG1101" s="505">
        <f t="shared" si="4832"/>
        <v>2.015050062499979E-2</v>
      </c>
      <c r="CH1101" s="505">
        <f t="shared" si="4832"/>
        <v>2.015050062499979E-2</v>
      </c>
      <c r="CI1101" s="505">
        <f t="shared" si="4832"/>
        <v>2.0150500624999568E-2</v>
      </c>
      <c r="CJ1101" s="505">
        <f t="shared" si="4832"/>
        <v>2.0150500624999568E-2</v>
      </c>
      <c r="CK1101" s="505">
        <f t="shared" si="4832"/>
        <v>2.0150500624999568E-2</v>
      </c>
      <c r="CL1101" s="505">
        <f t="shared" si="4832"/>
        <v>2.0150500624999568E-2</v>
      </c>
      <c r="CM1101" s="505">
        <f t="shared" si="4832"/>
        <v>2.0150500624999568E-2</v>
      </c>
      <c r="CN1101" s="505">
        <f t="shared" si="4832"/>
        <v>2.0150500624999568E-2</v>
      </c>
      <c r="CO1101" s="505">
        <f t="shared" si="4832"/>
        <v>2.0150500624999568E-2</v>
      </c>
      <c r="CP1101" s="505">
        <f t="shared" si="4832"/>
        <v>2.0150500624999346E-2</v>
      </c>
      <c r="CQ1101" s="505">
        <f t="shared" si="4832"/>
        <v>2.0150500624999346E-2</v>
      </c>
      <c r="CR1101" s="505">
        <f t="shared" si="4832"/>
        <v>2.0150500624999346E-2</v>
      </c>
      <c r="CS1101" s="505">
        <f t="shared" si="4832"/>
        <v>2.0150500624999346E-2</v>
      </c>
      <c r="CT1101" s="505">
        <f t="shared" si="4832"/>
        <v>2.0150500624999346E-2</v>
      </c>
      <c r="CU1101" s="505">
        <f t="shared" si="4832"/>
        <v>2.0150500624999346E-2</v>
      </c>
      <c r="CV1101" s="505">
        <f t="shared" si="4832"/>
        <v>2.0150500624999568E-2</v>
      </c>
      <c r="CW1101" s="505">
        <f t="shared" si="4832"/>
        <v>2.0150500624999568E-2</v>
      </c>
      <c r="CX1101" s="505">
        <f t="shared" si="4832"/>
        <v>2.0150500624999568E-2</v>
      </c>
      <c r="CY1101" s="505">
        <f t="shared" si="4832"/>
        <v>2.0150500624999568E-2</v>
      </c>
      <c r="CZ1101" s="505">
        <f t="shared" si="4832"/>
        <v>2.0150500624999568E-2</v>
      </c>
      <c r="DA1101" s="505">
        <f t="shared" si="4832"/>
        <v>2.0150500624999568E-2</v>
      </c>
      <c r="DB1101" s="505">
        <f t="shared" si="4832"/>
        <v>2.0150500624999568E-2</v>
      </c>
      <c r="DC1101" s="505">
        <f t="shared" si="4832"/>
        <v>2.0150500624999568E-2</v>
      </c>
      <c r="DD1101" s="505">
        <f t="shared" si="4832"/>
        <v>2.0150500624999568E-2</v>
      </c>
      <c r="DE1101" s="505">
        <f t="shared" si="4832"/>
        <v>2.0150500624999568E-2</v>
      </c>
      <c r="DF1101" s="505">
        <f t="shared" si="4832"/>
        <v>2.0150500624999568E-2</v>
      </c>
      <c r="DG1101" s="505">
        <f t="shared" si="4832"/>
        <v>2.015050062499979E-2</v>
      </c>
      <c r="DH1101" s="505">
        <f t="shared" ref="DH1101:DJ1101" si="4833">DH1100/DD1100-1</f>
        <v>2.015050062499979E-2</v>
      </c>
      <c r="DI1101" s="505">
        <f t="shared" si="4833"/>
        <v>2.015050062499979E-2</v>
      </c>
      <c r="DJ1101" s="505">
        <f t="shared" si="4833"/>
        <v>2.0150500624999568E-2</v>
      </c>
    </row>
    <row r="1102" spans="1:114" x14ac:dyDescent="0.35">
      <c r="A1102" s="424"/>
      <c r="B1102" s="463" t="s">
        <v>411</v>
      </c>
      <c r="C1102" s="69"/>
      <c r="D1102" s="69"/>
      <c r="E1102" s="69"/>
      <c r="F1102" s="69"/>
      <c r="G1102" s="69"/>
      <c r="H1102" s="69"/>
      <c r="I1102" s="69"/>
      <c r="J1102" s="69"/>
      <c r="K1102" s="69"/>
      <c r="L1102" s="69"/>
      <c r="M1102" s="69"/>
      <c r="N1102" s="69"/>
      <c r="O1102" s="69"/>
      <c r="P1102" s="69"/>
      <c r="Q1102" s="69"/>
      <c r="R1102" s="69"/>
      <c r="S1102" s="69"/>
      <c r="T1102" s="69"/>
      <c r="U1102" s="69"/>
      <c r="V1102" s="69"/>
      <c r="W1102" s="69"/>
      <c r="X1102" s="69"/>
      <c r="Y1102" s="69"/>
      <c r="Z1102" s="69"/>
      <c r="AA1102" s="69"/>
      <c r="AB1102" s="69"/>
      <c r="AC1102" s="69"/>
      <c r="AD1102" s="69"/>
      <c r="AU1102" s="505">
        <f>AU1100/AT1100-1</f>
        <v>4.9999999999998934E-3</v>
      </c>
      <c r="AV1102" s="505">
        <f t="shared" ref="AV1102:DG1102" si="4834">AV1100/AU1100-1</f>
        <v>4.9999999999998934E-3</v>
      </c>
      <c r="AW1102" s="505">
        <f t="shared" si="4834"/>
        <v>4.9999999999998934E-3</v>
      </c>
      <c r="AX1102" s="505">
        <f t="shared" si="4834"/>
        <v>4.9999999999998934E-3</v>
      </c>
      <c r="AY1102" s="505">
        <f t="shared" si="4834"/>
        <v>4.9999999999998934E-3</v>
      </c>
      <c r="AZ1102" s="505">
        <f t="shared" si="4834"/>
        <v>4.9999999999998934E-3</v>
      </c>
      <c r="BA1102" s="505">
        <f t="shared" si="4834"/>
        <v>4.9999999999998934E-3</v>
      </c>
      <c r="BB1102" s="505">
        <f t="shared" si="4834"/>
        <v>4.9999999999998934E-3</v>
      </c>
      <c r="BC1102" s="505">
        <f t="shared" si="4834"/>
        <v>4.9999999999998934E-3</v>
      </c>
      <c r="BD1102" s="505">
        <f t="shared" si="4834"/>
        <v>4.9999999999998934E-3</v>
      </c>
      <c r="BE1102" s="505">
        <f t="shared" si="4834"/>
        <v>4.9999999999998934E-3</v>
      </c>
      <c r="BF1102" s="505">
        <f t="shared" si="4834"/>
        <v>4.9999999999998934E-3</v>
      </c>
      <c r="BG1102" s="505">
        <f t="shared" si="4834"/>
        <v>4.9999999999998934E-3</v>
      </c>
      <c r="BH1102" s="505">
        <f t="shared" si="4834"/>
        <v>4.9999999999998934E-3</v>
      </c>
      <c r="BI1102" s="505">
        <f t="shared" si="4834"/>
        <v>4.9999999999998934E-3</v>
      </c>
      <c r="BJ1102" s="505">
        <f t="shared" si="4834"/>
        <v>4.9999999999998934E-3</v>
      </c>
      <c r="BK1102" s="505">
        <f t="shared" si="4834"/>
        <v>4.9999999999998934E-3</v>
      </c>
      <c r="BL1102" s="505">
        <f t="shared" si="4834"/>
        <v>4.9999999999998934E-3</v>
      </c>
      <c r="BM1102" s="505">
        <f t="shared" si="4834"/>
        <v>4.9999999999998934E-3</v>
      </c>
      <c r="BN1102" s="505">
        <f t="shared" si="4834"/>
        <v>4.9999999999998934E-3</v>
      </c>
      <c r="BO1102" s="505">
        <f t="shared" si="4834"/>
        <v>4.9999999999998934E-3</v>
      </c>
      <c r="BP1102" s="505">
        <f t="shared" si="4834"/>
        <v>4.9999999999998934E-3</v>
      </c>
      <c r="BQ1102" s="505">
        <f t="shared" si="4834"/>
        <v>4.9999999999998934E-3</v>
      </c>
      <c r="BR1102" s="505">
        <f t="shared" si="4834"/>
        <v>4.9999999999998934E-3</v>
      </c>
      <c r="BS1102" s="505">
        <f t="shared" si="4834"/>
        <v>4.9999999999998934E-3</v>
      </c>
      <c r="BT1102" s="505">
        <f t="shared" si="4834"/>
        <v>4.9999999999998934E-3</v>
      </c>
      <c r="BU1102" s="505">
        <f t="shared" si="4834"/>
        <v>4.9999999999998934E-3</v>
      </c>
      <c r="BV1102" s="505">
        <f t="shared" si="4834"/>
        <v>4.9999999999998934E-3</v>
      </c>
      <c r="BW1102" s="505">
        <f t="shared" si="4834"/>
        <v>4.9999999999998934E-3</v>
      </c>
      <c r="BX1102" s="505">
        <f t="shared" si="4834"/>
        <v>4.9999999999998934E-3</v>
      </c>
      <c r="BY1102" s="505">
        <f t="shared" si="4834"/>
        <v>4.9999999999998934E-3</v>
      </c>
      <c r="BZ1102" s="505">
        <f t="shared" si="4834"/>
        <v>4.9999999999998934E-3</v>
      </c>
      <c r="CA1102" s="505">
        <f t="shared" si="4834"/>
        <v>4.9999999999998934E-3</v>
      </c>
      <c r="CB1102" s="505">
        <f t="shared" si="4834"/>
        <v>4.9999999999998934E-3</v>
      </c>
      <c r="CC1102" s="505">
        <f t="shared" si="4834"/>
        <v>4.9999999999998934E-3</v>
      </c>
      <c r="CD1102" s="505">
        <f t="shared" si="4834"/>
        <v>4.9999999999998934E-3</v>
      </c>
      <c r="CE1102" s="505">
        <f t="shared" si="4834"/>
        <v>4.9999999999998934E-3</v>
      </c>
      <c r="CF1102" s="505">
        <f t="shared" si="4834"/>
        <v>4.9999999999998934E-3</v>
      </c>
      <c r="CG1102" s="505">
        <f t="shared" si="4834"/>
        <v>4.9999999999998934E-3</v>
      </c>
      <c r="CH1102" s="505">
        <f t="shared" si="4834"/>
        <v>4.9999999999998934E-3</v>
      </c>
      <c r="CI1102" s="505">
        <f t="shared" si="4834"/>
        <v>4.9999999999998934E-3</v>
      </c>
      <c r="CJ1102" s="505">
        <f t="shared" si="4834"/>
        <v>4.9999999999998934E-3</v>
      </c>
      <c r="CK1102" s="505">
        <f t="shared" si="4834"/>
        <v>4.9999999999998934E-3</v>
      </c>
      <c r="CL1102" s="505">
        <f t="shared" si="4834"/>
        <v>4.9999999999998934E-3</v>
      </c>
      <c r="CM1102" s="505">
        <f t="shared" si="4834"/>
        <v>4.9999999999998934E-3</v>
      </c>
      <c r="CN1102" s="505">
        <f t="shared" si="4834"/>
        <v>4.9999999999998934E-3</v>
      </c>
      <c r="CO1102" s="505">
        <f t="shared" si="4834"/>
        <v>4.9999999999998934E-3</v>
      </c>
      <c r="CP1102" s="505">
        <f t="shared" si="4834"/>
        <v>4.9999999999998934E-3</v>
      </c>
      <c r="CQ1102" s="505">
        <f t="shared" si="4834"/>
        <v>4.9999999999998934E-3</v>
      </c>
      <c r="CR1102" s="505">
        <f t="shared" si="4834"/>
        <v>4.9999999999998934E-3</v>
      </c>
      <c r="CS1102" s="505">
        <f t="shared" si="4834"/>
        <v>4.9999999999998934E-3</v>
      </c>
      <c r="CT1102" s="505">
        <f t="shared" si="4834"/>
        <v>4.9999999999998934E-3</v>
      </c>
      <c r="CU1102" s="505">
        <f t="shared" si="4834"/>
        <v>4.9999999999998934E-3</v>
      </c>
      <c r="CV1102" s="505">
        <f t="shared" si="4834"/>
        <v>4.9999999999998934E-3</v>
      </c>
      <c r="CW1102" s="505">
        <f t="shared" si="4834"/>
        <v>4.9999999999998934E-3</v>
      </c>
      <c r="CX1102" s="505">
        <f t="shared" si="4834"/>
        <v>4.9999999999998934E-3</v>
      </c>
      <c r="CY1102" s="505">
        <f t="shared" si="4834"/>
        <v>4.9999999999998934E-3</v>
      </c>
      <c r="CZ1102" s="505">
        <f t="shared" si="4834"/>
        <v>4.9999999999998934E-3</v>
      </c>
      <c r="DA1102" s="505">
        <f t="shared" si="4834"/>
        <v>4.9999999999998934E-3</v>
      </c>
      <c r="DB1102" s="505">
        <f t="shared" si="4834"/>
        <v>4.9999999999998934E-3</v>
      </c>
      <c r="DC1102" s="505">
        <f t="shared" si="4834"/>
        <v>4.9999999999998934E-3</v>
      </c>
      <c r="DD1102" s="505">
        <f t="shared" si="4834"/>
        <v>4.9999999999998934E-3</v>
      </c>
      <c r="DE1102" s="505">
        <f t="shared" si="4834"/>
        <v>4.9999999999998934E-3</v>
      </c>
      <c r="DF1102" s="505">
        <f t="shared" si="4834"/>
        <v>4.9999999999998934E-3</v>
      </c>
      <c r="DG1102" s="505">
        <f t="shared" si="4834"/>
        <v>4.9999999999998934E-3</v>
      </c>
      <c r="DH1102" s="505">
        <f t="shared" ref="DH1102:DJ1102" si="4835">DH1100/DG1100-1</f>
        <v>4.9999999999998934E-3</v>
      </c>
      <c r="DI1102" s="505">
        <f t="shared" si="4835"/>
        <v>4.9999999999998934E-3</v>
      </c>
      <c r="DJ1102" s="505">
        <f t="shared" si="4835"/>
        <v>4.9999999999998934E-3</v>
      </c>
    </row>
    <row r="1103" spans="1:114" x14ac:dyDescent="0.35">
      <c r="A1103" s="5"/>
      <c r="B1103" s="254"/>
      <c r="C1103" s="69"/>
      <c r="D1103" s="69"/>
      <c r="E1103" s="69"/>
      <c r="F1103" s="69"/>
      <c r="G1103" s="69"/>
      <c r="H1103" s="69"/>
      <c r="I1103" s="69"/>
      <c r="J1103" s="69"/>
      <c r="K1103" s="69"/>
      <c r="L1103" s="69"/>
      <c r="M1103" s="69"/>
      <c r="N1103" s="69"/>
      <c r="O1103" s="69"/>
      <c r="P1103" s="69"/>
      <c r="Q1103" s="69"/>
      <c r="R1103" s="69"/>
      <c r="S1103" s="69"/>
      <c r="T1103" s="69"/>
      <c r="U1103" s="69"/>
      <c r="V1103" s="69"/>
      <c r="W1103" s="69"/>
      <c r="X1103" s="69"/>
      <c r="Y1103" s="69"/>
      <c r="Z1103" s="69"/>
      <c r="AA1103" s="69"/>
      <c r="AB1103" s="69"/>
      <c r="AC1103" s="69"/>
      <c r="AD1103" s="69"/>
    </row>
    <row r="1104" spans="1:114" x14ac:dyDescent="0.35">
      <c r="A1104" s="5" t="s">
        <v>82</v>
      </c>
      <c r="B1104" s="70" t="s">
        <v>786</v>
      </c>
      <c r="C1104" s="69"/>
      <c r="D1104" s="69"/>
      <c r="E1104" s="69"/>
      <c r="F1104" s="69"/>
      <c r="G1104" s="69"/>
      <c r="H1104" s="69"/>
      <c r="I1104" s="69"/>
      <c r="J1104" s="69"/>
      <c r="K1104" s="69"/>
      <c r="L1104" s="69"/>
      <c r="M1104" s="69"/>
      <c r="N1104" s="69"/>
      <c r="O1104" s="69"/>
      <c r="P1104" s="69"/>
      <c r="Q1104" s="69"/>
      <c r="R1104" s="69"/>
      <c r="S1104" s="69"/>
      <c r="T1104" s="69"/>
      <c r="U1104" s="69"/>
      <c r="V1104" s="69"/>
      <c r="W1104" s="69"/>
      <c r="X1104" s="69"/>
      <c r="Y1104" s="69"/>
      <c r="Z1104" s="69"/>
      <c r="AA1104" s="69"/>
      <c r="AB1104" s="69"/>
      <c r="AC1104" s="69"/>
      <c r="AD1104" s="69"/>
      <c r="AQ1104" s="308">
        <f t="shared" ref="AQ1104:BV1104" si="4836">AQ1065</f>
        <v>781</v>
      </c>
      <c r="AR1104" s="308">
        <f t="shared" si="4836"/>
        <v>784.05</v>
      </c>
      <c r="AS1104" s="308">
        <f t="shared" si="4836"/>
        <v>787.11524999999983</v>
      </c>
      <c r="AT1104" s="308">
        <f t="shared" si="4836"/>
        <v>790.19582624999975</v>
      </c>
      <c r="AU1104" s="308">
        <f t="shared" si="4836"/>
        <v>793.29180538124967</v>
      </c>
      <c r="AV1104" s="308">
        <f t="shared" si="4836"/>
        <v>796.40326440815591</v>
      </c>
      <c r="AW1104" s="308">
        <f t="shared" si="4836"/>
        <v>799.53028073019664</v>
      </c>
      <c r="AX1104" s="308">
        <f t="shared" si="4836"/>
        <v>802.67293213384755</v>
      </c>
      <c r="AY1104" s="308">
        <f t="shared" si="4836"/>
        <v>805.83129679451667</v>
      </c>
      <c r="AZ1104" s="308">
        <f t="shared" si="4836"/>
        <v>809.0054532784892</v>
      </c>
      <c r="BA1104" s="308">
        <f t="shared" si="4836"/>
        <v>812.19548054488155</v>
      </c>
      <c r="BB1104" s="308">
        <f t="shared" si="4836"/>
        <v>815.40145794760588</v>
      </c>
      <c r="BC1104" s="308">
        <f t="shared" si="4836"/>
        <v>818.62346523734379</v>
      </c>
      <c r="BD1104" s="308">
        <f t="shared" si="4836"/>
        <v>821.86158256353042</v>
      </c>
      <c r="BE1104" s="308">
        <f t="shared" si="4836"/>
        <v>825.115890476348</v>
      </c>
      <c r="BF1104" s="308">
        <f t="shared" si="4836"/>
        <v>828.38646992872964</v>
      </c>
      <c r="BG1104" s="308">
        <f t="shared" si="4836"/>
        <v>831.67340227837326</v>
      </c>
      <c r="BH1104" s="308">
        <f t="shared" si="4836"/>
        <v>834.976769289765</v>
      </c>
      <c r="BI1104" s="308">
        <f t="shared" si="4836"/>
        <v>838.29665313621376</v>
      </c>
      <c r="BJ1104" s="308">
        <f t="shared" si="4836"/>
        <v>841.63313640189472</v>
      </c>
      <c r="BK1104" s="308">
        <f t="shared" si="4836"/>
        <v>844.98630208390409</v>
      </c>
      <c r="BL1104" s="308">
        <f t="shared" si="4836"/>
        <v>848.3562335943235</v>
      </c>
      <c r="BM1104" s="308">
        <f t="shared" si="4836"/>
        <v>851.74301476229505</v>
      </c>
      <c r="BN1104" s="308">
        <f t="shared" si="4836"/>
        <v>855.14672983610649</v>
      </c>
      <c r="BO1104" s="308">
        <f t="shared" si="4836"/>
        <v>858.56746348528691</v>
      </c>
      <c r="BP1104" s="308">
        <f t="shared" si="4836"/>
        <v>862.00530080271324</v>
      </c>
      <c r="BQ1104" s="308">
        <f t="shared" si="4836"/>
        <v>865.46032730672675</v>
      </c>
      <c r="BR1104" s="308">
        <f t="shared" si="4836"/>
        <v>868.93262894326028</v>
      </c>
      <c r="BS1104" s="308">
        <f t="shared" si="4836"/>
        <v>872.42229208797653</v>
      </c>
      <c r="BT1104" s="308">
        <f t="shared" si="4836"/>
        <v>875.9294035484163</v>
      </c>
      <c r="BU1104" s="308">
        <f t="shared" si="4836"/>
        <v>879.45405056615834</v>
      </c>
      <c r="BV1104" s="308">
        <f t="shared" si="4836"/>
        <v>882.99632081898903</v>
      </c>
      <c r="BW1104" s="308">
        <f t="shared" ref="BW1104:DB1104" si="4837">BW1065</f>
        <v>886.55630242308393</v>
      </c>
      <c r="BX1104" s="308">
        <f t="shared" si="4837"/>
        <v>890.13408393519933</v>
      </c>
      <c r="BY1104" s="308">
        <f t="shared" si="4837"/>
        <v>893.72975435487524</v>
      </c>
      <c r="BZ1104" s="308">
        <f t="shared" si="4837"/>
        <v>897.34340312664949</v>
      </c>
      <c r="CA1104" s="308">
        <f t="shared" si="4837"/>
        <v>900.97512014228266</v>
      </c>
      <c r="CB1104" s="308">
        <f t="shared" si="4837"/>
        <v>904.62499574299397</v>
      </c>
      <c r="CC1104" s="308">
        <f t="shared" si="4837"/>
        <v>908.29312072170887</v>
      </c>
      <c r="CD1104" s="308">
        <f t="shared" si="4837"/>
        <v>911.97958632531731</v>
      </c>
      <c r="CE1104" s="308">
        <f t="shared" si="4837"/>
        <v>915.68448425694385</v>
      </c>
      <c r="CF1104" s="308">
        <f t="shared" si="4837"/>
        <v>919.40790667822853</v>
      </c>
      <c r="CG1104" s="308">
        <f t="shared" si="4837"/>
        <v>923.14994621161964</v>
      </c>
      <c r="CH1104" s="308">
        <f t="shared" si="4837"/>
        <v>926.91069594267765</v>
      </c>
      <c r="CI1104" s="308">
        <f t="shared" si="4837"/>
        <v>930.69024942239093</v>
      </c>
      <c r="CJ1104" s="308">
        <f t="shared" si="4837"/>
        <v>934.4887006695028</v>
      </c>
      <c r="CK1104" s="308">
        <f t="shared" si="4837"/>
        <v>938.30614417285028</v>
      </c>
      <c r="CL1104" s="308">
        <f t="shared" si="4837"/>
        <v>942.14267489371446</v>
      </c>
      <c r="CM1104" s="308">
        <f t="shared" si="4837"/>
        <v>945.99838826818291</v>
      </c>
      <c r="CN1104" s="308">
        <f t="shared" si="4837"/>
        <v>949.8733802095237</v>
      </c>
      <c r="CO1104" s="308">
        <f t="shared" si="4837"/>
        <v>953.76774711057124</v>
      </c>
      <c r="CP1104" s="308">
        <f t="shared" si="4837"/>
        <v>957.68158584612399</v>
      </c>
      <c r="CQ1104" s="308">
        <f t="shared" si="4837"/>
        <v>961.61499377535449</v>
      </c>
      <c r="CR1104" s="308">
        <f t="shared" si="4837"/>
        <v>965.56806874423114</v>
      </c>
      <c r="CS1104" s="308">
        <f t="shared" si="4837"/>
        <v>969.54090908795217</v>
      </c>
      <c r="CT1104" s="308">
        <f t="shared" si="4837"/>
        <v>973.53361363339184</v>
      </c>
      <c r="CU1104" s="308">
        <f t="shared" si="4837"/>
        <v>977.54628170155866</v>
      </c>
      <c r="CV1104" s="308">
        <f t="shared" si="4837"/>
        <v>981.5790131100664</v>
      </c>
      <c r="CW1104" s="308">
        <f t="shared" si="4837"/>
        <v>985.63190817561667</v>
      </c>
      <c r="CX1104" s="308">
        <f t="shared" si="4837"/>
        <v>989.70506771649468</v>
      </c>
      <c r="CY1104" s="308">
        <f t="shared" si="4837"/>
        <v>993.79859305507705</v>
      </c>
      <c r="CZ1104" s="308">
        <f t="shared" si="4837"/>
        <v>997.91258602035236</v>
      </c>
      <c r="DA1104" s="308">
        <f t="shared" si="4837"/>
        <v>1002.047148950454</v>
      </c>
      <c r="DB1104" s="308">
        <f t="shared" si="4837"/>
        <v>1006.2023846952062</v>
      </c>
      <c r="DC1104" s="308">
        <f t="shared" ref="DC1104:DJ1104" si="4838">DC1065</f>
        <v>1010.3783966186821</v>
      </c>
      <c r="DD1104" s="308">
        <f t="shared" si="4838"/>
        <v>1014.5752886017755</v>
      </c>
      <c r="DE1104" s="308">
        <f t="shared" si="4838"/>
        <v>1018.7931650447842</v>
      </c>
      <c r="DF1104" s="308">
        <f t="shared" si="4838"/>
        <v>1023.0321308700081</v>
      </c>
      <c r="DG1104" s="308">
        <f t="shared" si="4838"/>
        <v>1027.292291524358</v>
      </c>
      <c r="DH1104" s="308">
        <f t="shared" si="4838"/>
        <v>1031.5737529819799</v>
      </c>
      <c r="DI1104" s="308">
        <f t="shared" si="4838"/>
        <v>1035.8766217468897</v>
      </c>
      <c r="DJ1104" s="308">
        <f t="shared" si="4838"/>
        <v>1040.201004855624</v>
      </c>
    </row>
    <row r="1105" spans="1:114" x14ac:dyDescent="0.35">
      <c r="A1105" s="191"/>
      <c r="B1105" s="463" t="s">
        <v>410</v>
      </c>
      <c r="C1105" s="69"/>
      <c r="D1105" s="69"/>
      <c r="E1105" s="69"/>
      <c r="F1105" s="69"/>
      <c r="G1105" s="69"/>
      <c r="H1105" s="69"/>
      <c r="I1105" s="69"/>
      <c r="J1105" s="69"/>
      <c r="K1105" s="69"/>
      <c r="L1105" s="69"/>
      <c r="M1105" s="69"/>
      <c r="N1105" s="69"/>
      <c r="O1105" s="69"/>
      <c r="P1105" s="69"/>
      <c r="Q1105" s="69"/>
      <c r="R1105" s="69"/>
      <c r="S1105" s="69"/>
      <c r="T1105" s="69"/>
      <c r="U1105" s="69"/>
      <c r="V1105" s="69"/>
      <c r="W1105" s="69"/>
      <c r="X1105" s="69"/>
      <c r="Y1105" s="69"/>
      <c r="Z1105" s="69"/>
      <c r="AA1105" s="69"/>
      <c r="AB1105" s="69"/>
      <c r="AC1105" s="69"/>
      <c r="AD1105" s="69"/>
      <c r="AU1105" s="505">
        <f>AU1104/AQ1104-1</f>
        <v>1.5738547223111077E-2</v>
      </c>
      <c r="AV1105" s="505">
        <f t="shared" ref="AV1105:DG1105" si="4839">AV1104/AR1104-1</f>
        <v>1.5755709977878896E-2</v>
      </c>
      <c r="AW1105" s="505">
        <f t="shared" si="4839"/>
        <v>1.5772824538969221E-2</v>
      </c>
      <c r="AX1105" s="505">
        <f t="shared" si="4839"/>
        <v>1.5789890897120795E-2</v>
      </c>
      <c r="AY1105" s="505">
        <f t="shared" si="4839"/>
        <v>1.5806909044321582E-2</v>
      </c>
      <c r="AZ1105" s="505">
        <f t="shared" si="4839"/>
        <v>1.5823878973799221E-2</v>
      </c>
      <c r="BA1105" s="505">
        <f t="shared" si="4839"/>
        <v>1.5840800680016809E-2</v>
      </c>
      <c r="BB1105" s="505">
        <f t="shared" si="4839"/>
        <v>1.5857674158664459E-2</v>
      </c>
      <c r="BC1105" s="505">
        <f t="shared" si="4839"/>
        <v>1.5874499406653086E-2</v>
      </c>
      <c r="BD1105" s="505">
        <f t="shared" si="4839"/>
        <v>1.5891276422107969E-2</v>
      </c>
      <c r="BE1105" s="505">
        <f t="shared" si="4839"/>
        <v>1.5908005204360975E-2</v>
      </c>
      <c r="BF1105" s="505">
        <f t="shared" si="4839"/>
        <v>1.5924685753944345E-2</v>
      </c>
      <c r="BG1105" s="505">
        <f t="shared" si="4839"/>
        <v>1.5941318072584032E-2</v>
      </c>
      <c r="BH1105" s="505">
        <f t="shared" si="4839"/>
        <v>1.5957902163191484E-2</v>
      </c>
      <c r="BI1105" s="505">
        <f t="shared" si="4839"/>
        <v>1.5974438029858318E-2</v>
      </c>
      <c r="BJ1105" s="505">
        <f t="shared" si="4839"/>
        <v>1.5990925677847878E-2</v>
      </c>
      <c r="BK1105" s="505">
        <f t="shared" si="4839"/>
        <v>1.6007365113589245E-2</v>
      </c>
      <c r="BL1105" s="505">
        <f t="shared" si="4839"/>
        <v>1.602375634466946E-2</v>
      </c>
      <c r="BM1105" s="505">
        <f t="shared" si="4839"/>
        <v>1.6040099379827089E-2</v>
      </c>
      <c r="BN1105" s="505">
        <f t="shared" si="4839"/>
        <v>1.6056394228944448E-2</v>
      </c>
      <c r="BO1105" s="505">
        <f t="shared" si="4839"/>
        <v>1.6072640903040725E-2</v>
      </c>
      <c r="BP1105" s="505">
        <f t="shared" si="4839"/>
        <v>1.6088839414265088E-2</v>
      </c>
      <c r="BQ1105" s="505">
        <f t="shared" si="4839"/>
        <v>1.6104989775889145E-2</v>
      </c>
      <c r="BR1105" s="505">
        <f t="shared" si="4839"/>
        <v>1.6121092002299831E-2</v>
      </c>
      <c r="BS1105" s="505">
        <f t="shared" si="4839"/>
        <v>1.6137146108992972E-2</v>
      </c>
      <c r="BT1105" s="505">
        <f t="shared" si="4839"/>
        <v>1.6153152112564406E-2</v>
      </c>
      <c r="BU1105" s="505">
        <f t="shared" si="4839"/>
        <v>1.6169110030703981E-2</v>
      </c>
      <c r="BV1105" s="505">
        <f t="shared" si="4839"/>
        <v>1.6185019882188234E-2</v>
      </c>
      <c r="BW1105" s="505">
        <f t="shared" si="4839"/>
        <v>1.6200881686872393E-2</v>
      </c>
      <c r="BX1105" s="505">
        <f t="shared" si="4839"/>
        <v>1.6216695465684161E-2</v>
      </c>
      <c r="BY1105" s="505">
        <f t="shared" si="4839"/>
        <v>1.6232461240614837E-2</v>
      </c>
      <c r="BZ1105" s="505">
        <f t="shared" si="4839"/>
        <v>1.6248179034713761E-2</v>
      </c>
      <c r="CA1105" s="505">
        <f t="shared" si="4839"/>
        <v>1.6263848872079656E-2</v>
      </c>
      <c r="CB1105" s="505">
        <f t="shared" si="4839"/>
        <v>1.6279470777853744E-2</v>
      </c>
      <c r="CC1105" s="505">
        <f t="shared" si="4839"/>
        <v>1.6295044778212642E-2</v>
      </c>
      <c r="CD1105" s="505">
        <f t="shared" si="4839"/>
        <v>1.6310570900360366E-2</v>
      </c>
      <c r="CE1105" s="505">
        <f t="shared" si="4839"/>
        <v>1.6326049172521229E-2</v>
      </c>
      <c r="CF1105" s="505">
        <f t="shared" si="4839"/>
        <v>1.6341479623932953E-2</v>
      </c>
      <c r="CG1105" s="505">
        <f t="shared" si="4839"/>
        <v>1.6356862284838014E-2</v>
      </c>
      <c r="CH1105" s="505">
        <f t="shared" si="4839"/>
        <v>1.6372197186477644E-2</v>
      </c>
      <c r="CI1105" s="505">
        <f t="shared" si="4839"/>
        <v>1.6387484361083171E-2</v>
      </c>
      <c r="CJ1105" s="505">
        <f t="shared" si="4839"/>
        <v>1.640272384186936E-2</v>
      </c>
      <c r="CK1105" s="505">
        <f t="shared" si="4839"/>
        <v>1.6417915663027305E-2</v>
      </c>
      <c r="CL1105" s="505">
        <f t="shared" si="4839"/>
        <v>1.6433059859715771E-2</v>
      </c>
      <c r="CM1105" s="505">
        <f t="shared" si="4839"/>
        <v>1.6448156468054309E-2</v>
      </c>
      <c r="CN1105" s="505">
        <f t="shared" si="4839"/>
        <v>1.6463205525116376E-2</v>
      </c>
      <c r="CO1105" s="505">
        <f t="shared" si="4839"/>
        <v>1.6478207068920891E-2</v>
      </c>
      <c r="CP1105" s="505">
        <f t="shared" si="4839"/>
        <v>1.6493161138425805E-2</v>
      </c>
      <c r="CQ1105" s="505">
        <f t="shared" si="4839"/>
        <v>1.6508067773519652E-2</v>
      </c>
      <c r="CR1105" s="505">
        <f t="shared" si="4839"/>
        <v>1.6522927015014899E-2</v>
      </c>
      <c r="CS1105" s="505">
        <f t="shared" si="4839"/>
        <v>1.6537738904639498E-2</v>
      </c>
      <c r="CT1105" s="505">
        <f t="shared" si="4839"/>
        <v>1.6552503485030901E-2</v>
      </c>
      <c r="CU1105" s="505">
        <f t="shared" si="4839"/>
        <v>1.6567220799726723E-2</v>
      </c>
      <c r="CV1105" s="505">
        <f t="shared" si="4839"/>
        <v>1.6581890893159201E-2</v>
      </c>
      <c r="CW1105" s="505">
        <f t="shared" si="4839"/>
        <v>1.6596513810646085E-2</v>
      </c>
      <c r="CX1105" s="505">
        <f t="shared" si="4839"/>
        <v>1.6611089598383977E-2</v>
      </c>
      <c r="CY1105" s="505">
        <f t="shared" si="4839"/>
        <v>1.6625618303441225E-2</v>
      </c>
      <c r="CZ1105" s="505">
        <f t="shared" si="4839"/>
        <v>1.6640099973749489E-2</v>
      </c>
      <c r="DA1105" s="505">
        <f t="shared" si="4839"/>
        <v>1.6654534658097297E-2</v>
      </c>
      <c r="DB1105" s="505">
        <f t="shared" si="4839"/>
        <v>1.6668922406121611E-2</v>
      </c>
      <c r="DC1105" s="505">
        <f t="shared" si="4839"/>
        <v>1.6683263268301163E-2</v>
      </c>
      <c r="DD1105" s="505">
        <f t="shared" si="4839"/>
        <v>1.6697557295948684E-2</v>
      </c>
      <c r="DE1105" s="505">
        <f t="shared" si="4839"/>
        <v>1.6711804541203579E-2</v>
      </c>
      <c r="DF1105" s="505">
        <f t="shared" si="4839"/>
        <v>1.6726005057024373E-2</v>
      </c>
      <c r="DG1105" s="505">
        <f t="shared" si="4839"/>
        <v>1.6740158897181168E-2</v>
      </c>
      <c r="DH1105" s="505">
        <f t="shared" ref="DH1105:DJ1105" si="4840">DH1104/DD1104-1</f>
        <v>1.6754266116249195E-2</v>
      </c>
      <c r="DI1105" s="505">
        <f t="shared" si="4840"/>
        <v>1.6768326769599495E-2</v>
      </c>
      <c r="DJ1105" s="505">
        <f t="shared" si="4840"/>
        <v>1.6782340913393368E-2</v>
      </c>
    </row>
    <row r="1106" spans="1:114" x14ac:dyDescent="0.35">
      <c r="A1106" s="424"/>
      <c r="B1106" s="463" t="s">
        <v>411</v>
      </c>
      <c r="C1106" s="69"/>
      <c r="D1106" s="69"/>
      <c r="E1106" s="69"/>
      <c r="F1106" s="69"/>
      <c r="G1106" s="69"/>
      <c r="H1106" s="69"/>
      <c r="I1106" s="69"/>
      <c r="J1106" s="69"/>
      <c r="K1106" s="69"/>
      <c r="L1106" s="69"/>
      <c r="M1106" s="69"/>
      <c r="N1106" s="69"/>
      <c r="O1106" s="69"/>
      <c r="P1106" s="69"/>
      <c r="Q1106" s="69"/>
      <c r="R1106" s="69"/>
      <c r="S1106" s="69"/>
      <c r="T1106" s="69"/>
      <c r="U1106" s="69"/>
      <c r="V1106" s="69"/>
      <c r="W1106" s="69"/>
      <c r="X1106" s="69"/>
      <c r="Y1106" s="69"/>
      <c r="Z1106" s="69"/>
      <c r="AA1106" s="69"/>
      <c r="AB1106" s="69"/>
      <c r="AC1106" s="69"/>
      <c r="AD1106" s="69"/>
      <c r="AU1106" s="505">
        <f>AU1104/AT1104-1</f>
        <v>3.917989729131266E-3</v>
      </c>
      <c r="AV1106" s="505">
        <f t="shared" ref="AV1106:DG1106" si="4841">AV1104/AU1104-1</f>
        <v>3.9222124895275101E-3</v>
      </c>
      <c r="AW1106" s="505">
        <f t="shared" si="4841"/>
        <v>3.9264232855256154E-3</v>
      </c>
      <c r="AX1106" s="505">
        <f t="shared" si="4841"/>
        <v>3.9306221157513477E-3</v>
      </c>
      <c r="AY1106" s="505">
        <f t="shared" si="4841"/>
        <v>3.9348089791353402E-3</v>
      </c>
      <c r="AZ1106" s="505">
        <f t="shared" si="4841"/>
        <v>3.9389838749113171E-3</v>
      </c>
      <c r="BA1106" s="505">
        <f t="shared" si="4841"/>
        <v>3.9431468026138727E-3</v>
      </c>
      <c r="BB1106" s="505">
        <f t="shared" si="4841"/>
        <v>3.947297762077584E-3</v>
      </c>
      <c r="BC1106" s="505">
        <f t="shared" si="4841"/>
        <v>3.9514367534341233E-3</v>
      </c>
      <c r="BD1106" s="505">
        <f t="shared" si="4841"/>
        <v>3.9555637771118146E-3</v>
      </c>
      <c r="BE1106" s="505">
        <f t="shared" si="4841"/>
        <v>3.9596788338334132E-3</v>
      </c>
      <c r="BF1106" s="505">
        <f t="shared" si="4841"/>
        <v>3.963781924613663E-3</v>
      </c>
      <c r="BG1106" s="505">
        <f t="shared" si="4841"/>
        <v>3.9678730507590743E-3</v>
      </c>
      <c r="BH1106" s="505">
        <f t="shared" si="4841"/>
        <v>3.9719522138643715E-3</v>
      </c>
      <c r="BI1106" s="505">
        <f t="shared" si="4841"/>
        <v>3.9760194158127149E-3</v>
      </c>
      <c r="BJ1106" s="505">
        <f t="shared" si="4841"/>
        <v>3.9800746587721481E-3</v>
      </c>
      <c r="BK1106" s="505">
        <f t="shared" si="4841"/>
        <v>3.9841179451947095E-3</v>
      </c>
      <c r="BL1106" s="505">
        <f t="shared" si="4841"/>
        <v>3.9881492778148786E-3</v>
      </c>
      <c r="BM1106" s="505">
        <f t="shared" si="4841"/>
        <v>3.9921686596471329E-3</v>
      </c>
      <c r="BN1106" s="505">
        <f t="shared" si="4841"/>
        <v>3.9961760939846158E-3</v>
      </c>
      <c r="BO1106" s="505">
        <f t="shared" si="4841"/>
        <v>4.0001715843969166E-3</v>
      </c>
      <c r="BP1106" s="505">
        <f t="shared" si="4841"/>
        <v>4.0041551347296256E-3</v>
      </c>
      <c r="BQ1106" s="505">
        <f t="shared" si="4841"/>
        <v>4.008126749100116E-3</v>
      </c>
      <c r="BR1106" s="505">
        <f t="shared" si="4841"/>
        <v>4.0120864318982097E-3</v>
      </c>
      <c r="BS1106" s="505">
        <f t="shared" si="4841"/>
        <v>4.0160341877828465E-3</v>
      </c>
      <c r="BT1106" s="505">
        <f t="shared" si="4841"/>
        <v>4.0199700216809742E-3</v>
      </c>
      <c r="BU1106" s="505">
        <f t="shared" si="4841"/>
        <v>4.0238939387851058E-3</v>
      </c>
      <c r="BV1106" s="505">
        <f t="shared" si="4841"/>
        <v>4.0278059445519876E-3</v>
      </c>
      <c r="BW1106" s="505">
        <f t="shared" si="4841"/>
        <v>4.0317060447012665E-3</v>
      </c>
      <c r="BX1106" s="505">
        <f t="shared" si="4841"/>
        <v>4.0355942452123816E-3</v>
      </c>
      <c r="BY1106" s="505">
        <f t="shared" si="4841"/>
        <v>4.0394705523236762E-3</v>
      </c>
      <c r="BZ1106" s="505">
        <f t="shared" si="4841"/>
        <v>4.0433349725306211E-3</v>
      </c>
      <c r="CA1106" s="505">
        <f t="shared" si="4841"/>
        <v>4.0471875125833723E-3</v>
      </c>
      <c r="CB1106" s="505">
        <f t="shared" si="4841"/>
        <v>4.0510281794849945E-3</v>
      </c>
      <c r="CC1106" s="505">
        <f t="shared" si="4841"/>
        <v>4.0548569804907952E-3</v>
      </c>
      <c r="CD1106" s="505">
        <f t="shared" si="4841"/>
        <v>4.0586739231045499E-3</v>
      </c>
      <c r="CE1106" s="505">
        <f t="shared" si="4841"/>
        <v>4.0624790150785017E-3</v>
      </c>
      <c r="CF1106" s="505">
        <f t="shared" si="4841"/>
        <v>4.0662722644100313E-3</v>
      </c>
      <c r="CG1106" s="505">
        <f t="shared" si="4841"/>
        <v>4.0700536793412123E-3</v>
      </c>
      <c r="CH1106" s="505">
        <f t="shared" si="4841"/>
        <v>4.0738232683554809E-3</v>
      </c>
      <c r="CI1106" s="505">
        <f t="shared" si="4841"/>
        <v>4.0775810401771917E-3</v>
      </c>
      <c r="CJ1106" s="505">
        <f t="shared" si="4841"/>
        <v>4.081327003768731E-3</v>
      </c>
      <c r="CK1106" s="505">
        <f t="shared" si="4841"/>
        <v>4.0850611683291849E-3</v>
      </c>
      <c r="CL1106" s="505">
        <f t="shared" si="4841"/>
        <v>4.0887835432925623E-3</v>
      </c>
      <c r="CM1106" s="505">
        <f t="shared" si="4841"/>
        <v>4.0924941383251312E-3</v>
      </c>
      <c r="CN1106" s="505">
        <f t="shared" si="4841"/>
        <v>4.0961929633249738E-3</v>
      </c>
      <c r="CO1106" s="505">
        <f t="shared" si="4841"/>
        <v>4.0998800284186565E-3</v>
      </c>
      <c r="CP1106" s="505">
        <f t="shared" si="4841"/>
        <v>4.1035553439605632E-3</v>
      </c>
      <c r="CQ1106" s="505">
        <f t="shared" si="4841"/>
        <v>4.1072189205302312E-3</v>
      </c>
      <c r="CR1106" s="505">
        <f t="shared" si="4841"/>
        <v>4.1108707689307966E-3</v>
      </c>
      <c r="CS1106" s="505">
        <f t="shared" si="4841"/>
        <v>4.1145109001874403E-3</v>
      </c>
      <c r="CT1106" s="505">
        <f t="shared" si="4841"/>
        <v>4.118139325544945E-3</v>
      </c>
      <c r="CU1106" s="505">
        <f t="shared" si="4841"/>
        <v>4.1217560564661415E-3</v>
      </c>
      <c r="CV1106" s="505">
        <f t="shared" si="4841"/>
        <v>4.125361104630354E-3</v>
      </c>
      <c r="CW1106" s="505">
        <f t="shared" si="4841"/>
        <v>4.1289544819309576E-3</v>
      </c>
      <c r="CX1106" s="505">
        <f t="shared" si="4841"/>
        <v>4.1325362004740462E-3</v>
      </c>
      <c r="CY1106" s="505">
        <f t="shared" si="4841"/>
        <v>4.1361062725759901E-3</v>
      </c>
      <c r="CZ1106" s="505">
        <f t="shared" si="4841"/>
        <v>4.1396647107623252E-3</v>
      </c>
      <c r="DA1106" s="505">
        <f t="shared" si="4841"/>
        <v>4.1432115277653114E-3</v>
      </c>
      <c r="DB1106" s="505">
        <f t="shared" si="4841"/>
        <v>4.1467467365228217E-3</v>
      </c>
      <c r="DC1106" s="505">
        <f t="shared" si="4841"/>
        <v>4.1502703501750116E-3</v>
      </c>
      <c r="DD1106" s="505">
        <f t="shared" si="4841"/>
        <v>4.1537823820645414E-3</v>
      </c>
      <c r="DE1106" s="505">
        <f t="shared" si="4841"/>
        <v>4.1572828457330235E-3</v>
      </c>
      <c r="DF1106" s="505">
        <f t="shared" si="4841"/>
        <v>4.1607717549199119E-3</v>
      </c>
      <c r="DG1106" s="505">
        <f t="shared" si="4841"/>
        <v>4.164249123560726E-3</v>
      </c>
      <c r="DH1106" s="505">
        <f t="shared" ref="DH1106:DJ1106" si="4842">DH1104/DG1104-1</f>
        <v>4.1677149657852741E-3</v>
      </c>
      <c r="DI1106" s="505">
        <f t="shared" si="4842"/>
        <v>4.1711692959145452E-3</v>
      </c>
      <c r="DJ1106" s="505">
        <f t="shared" si="4842"/>
        <v>4.1746121284615967E-3</v>
      </c>
    </row>
    <row r="1107" spans="1:114" x14ac:dyDescent="0.35">
      <c r="A1107" s="5"/>
      <c r="B1107" s="322"/>
      <c r="C1107" s="69"/>
      <c r="D1107" s="69"/>
      <c r="E1107" s="69"/>
      <c r="F1107" s="69"/>
      <c r="G1107" s="69"/>
      <c r="H1107" s="69"/>
      <c r="I1107" s="69"/>
      <c r="J1107" s="69"/>
      <c r="K1107" s="69"/>
      <c r="L1107" s="69"/>
      <c r="M1107" s="69"/>
      <c r="N1107" s="69"/>
      <c r="O1107" s="69"/>
      <c r="P1107" s="69"/>
      <c r="Q1107" s="69"/>
      <c r="R1107" s="69"/>
      <c r="S1107" s="69"/>
      <c r="T1107" s="69"/>
      <c r="U1107" s="69"/>
      <c r="V1107" s="69"/>
      <c r="W1107" s="69"/>
      <c r="X1107" s="69"/>
      <c r="Y1107" s="69"/>
      <c r="Z1107" s="69"/>
      <c r="AA1107" s="69"/>
      <c r="AB1107" s="69"/>
      <c r="AC1107" s="69"/>
      <c r="AD1107" s="69"/>
    </row>
    <row r="1108" spans="1:114" x14ac:dyDescent="0.35">
      <c r="A1108" s="5" t="s">
        <v>82</v>
      </c>
      <c r="B1108" s="70" t="s">
        <v>421</v>
      </c>
      <c r="C1108" s="69"/>
      <c r="D1108" s="69"/>
      <c r="E1108" s="69"/>
      <c r="F1108" s="69"/>
      <c r="G1108" s="69"/>
      <c r="H1108" s="69"/>
      <c r="I1108" s="69"/>
      <c r="J1108" s="69"/>
      <c r="K1108" s="69"/>
      <c r="L1108" s="69"/>
      <c r="M1108" s="69"/>
      <c r="N1108" s="69"/>
      <c r="O1108" s="69"/>
      <c r="P1108" s="69"/>
      <c r="Q1108" s="69"/>
      <c r="R1108" s="69"/>
      <c r="S1108" s="69"/>
      <c r="T1108" s="69"/>
      <c r="U1108" s="69"/>
      <c r="V1108" s="69"/>
      <c r="W1108" s="69"/>
      <c r="X1108" s="69"/>
      <c r="Y1108" s="69"/>
      <c r="Z1108" s="69"/>
      <c r="AA1108" s="69"/>
      <c r="AB1108" s="69"/>
      <c r="AC1108" s="69"/>
      <c r="AD1108" s="69"/>
      <c r="AQ1108" s="630">
        <v>250</v>
      </c>
      <c r="AR1108" s="631">
        <f>AQ1108</f>
        <v>250</v>
      </c>
      <c r="AS1108" s="631">
        <f t="shared" ref="AS1108:DD1108" si="4843">AR1108</f>
        <v>250</v>
      </c>
      <c r="AT1108" s="631">
        <f t="shared" si="4843"/>
        <v>250</v>
      </c>
      <c r="AU1108" s="631">
        <f t="shared" si="4843"/>
        <v>250</v>
      </c>
      <c r="AV1108" s="631">
        <f t="shared" si="4843"/>
        <v>250</v>
      </c>
      <c r="AW1108" s="631">
        <f t="shared" si="4843"/>
        <v>250</v>
      </c>
      <c r="AX1108" s="631">
        <f t="shared" si="4843"/>
        <v>250</v>
      </c>
      <c r="AY1108" s="631">
        <f t="shared" si="4843"/>
        <v>250</v>
      </c>
      <c r="AZ1108" s="631">
        <f t="shared" si="4843"/>
        <v>250</v>
      </c>
      <c r="BA1108" s="631">
        <f t="shared" si="4843"/>
        <v>250</v>
      </c>
      <c r="BB1108" s="631">
        <f t="shared" si="4843"/>
        <v>250</v>
      </c>
      <c r="BC1108" s="631">
        <f t="shared" si="4843"/>
        <v>250</v>
      </c>
      <c r="BD1108" s="631">
        <f t="shared" si="4843"/>
        <v>250</v>
      </c>
      <c r="BE1108" s="631">
        <f t="shared" si="4843"/>
        <v>250</v>
      </c>
      <c r="BF1108" s="631">
        <f t="shared" si="4843"/>
        <v>250</v>
      </c>
      <c r="BG1108" s="631">
        <f t="shared" si="4843"/>
        <v>250</v>
      </c>
      <c r="BH1108" s="631">
        <f t="shared" si="4843"/>
        <v>250</v>
      </c>
      <c r="BI1108" s="631">
        <f t="shared" si="4843"/>
        <v>250</v>
      </c>
      <c r="BJ1108" s="631">
        <f t="shared" si="4843"/>
        <v>250</v>
      </c>
      <c r="BK1108" s="631">
        <f t="shared" si="4843"/>
        <v>250</v>
      </c>
      <c r="BL1108" s="631">
        <f t="shared" si="4843"/>
        <v>250</v>
      </c>
      <c r="BM1108" s="631">
        <f t="shared" si="4843"/>
        <v>250</v>
      </c>
      <c r="BN1108" s="631">
        <f t="shared" si="4843"/>
        <v>250</v>
      </c>
      <c r="BO1108" s="631">
        <f t="shared" si="4843"/>
        <v>250</v>
      </c>
      <c r="BP1108" s="631">
        <f t="shared" si="4843"/>
        <v>250</v>
      </c>
      <c r="BQ1108" s="631">
        <f t="shared" si="4843"/>
        <v>250</v>
      </c>
      <c r="BR1108" s="631">
        <f t="shared" si="4843"/>
        <v>250</v>
      </c>
      <c r="BS1108" s="631">
        <f t="shared" si="4843"/>
        <v>250</v>
      </c>
      <c r="BT1108" s="631">
        <f t="shared" si="4843"/>
        <v>250</v>
      </c>
      <c r="BU1108" s="631">
        <f t="shared" si="4843"/>
        <v>250</v>
      </c>
      <c r="BV1108" s="631">
        <f t="shared" si="4843"/>
        <v>250</v>
      </c>
      <c r="BW1108" s="631">
        <f t="shared" si="4843"/>
        <v>250</v>
      </c>
      <c r="BX1108" s="631">
        <f t="shared" si="4843"/>
        <v>250</v>
      </c>
      <c r="BY1108" s="631">
        <f t="shared" si="4843"/>
        <v>250</v>
      </c>
      <c r="BZ1108" s="631">
        <f t="shared" si="4843"/>
        <v>250</v>
      </c>
      <c r="CA1108" s="631">
        <f t="shared" si="4843"/>
        <v>250</v>
      </c>
      <c r="CB1108" s="631">
        <f t="shared" si="4843"/>
        <v>250</v>
      </c>
      <c r="CC1108" s="631">
        <f t="shared" si="4843"/>
        <v>250</v>
      </c>
      <c r="CD1108" s="631">
        <f t="shared" si="4843"/>
        <v>250</v>
      </c>
      <c r="CE1108" s="631">
        <f t="shared" si="4843"/>
        <v>250</v>
      </c>
      <c r="CF1108" s="631">
        <f t="shared" si="4843"/>
        <v>250</v>
      </c>
      <c r="CG1108" s="631">
        <f t="shared" si="4843"/>
        <v>250</v>
      </c>
      <c r="CH1108" s="631">
        <f t="shared" si="4843"/>
        <v>250</v>
      </c>
      <c r="CI1108" s="631">
        <f t="shared" si="4843"/>
        <v>250</v>
      </c>
      <c r="CJ1108" s="631">
        <f t="shared" si="4843"/>
        <v>250</v>
      </c>
      <c r="CK1108" s="631">
        <f t="shared" si="4843"/>
        <v>250</v>
      </c>
      <c r="CL1108" s="631">
        <f t="shared" si="4843"/>
        <v>250</v>
      </c>
      <c r="CM1108" s="631">
        <f t="shared" si="4843"/>
        <v>250</v>
      </c>
      <c r="CN1108" s="631">
        <f t="shared" si="4843"/>
        <v>250</v>
      </c>
      <c r="CO1108" s="631">
        <f t="shared" si="4843"/>
        <v>250</v>
      </c>
      <c r="CP1108" s="631">
        <f t="shared" si="4843"/>
        <v>250</v>
      </c>
      <c r="CQ1108" s="631">
        <f t="shared" si="4843"/>
        <v>250</v>
      </c>
      <c r="CR1108" s="631">
        <f t="shared" si="4843"/>
        <v>250</v>
      </c>
      <c r="CS1108" s="631">
        <f t="shared" si="4843"/>
        <v>250</v>
      </c>
      <c r="CT1108" s="631">
        <f t="shared" si="4843"/>
        <v>250</v>
      </c>
      <c r="CU1108" s="631">
        <f t="shared" si="4843"/>
        <v>250</v>
      </c>
      <c r="CV1108" s="631">
        <f t="shared" si="4843"/>
        <v>250</v>
      </c>
      <c r="CW1108" s="631">
        <f t="shared" si="4843"/>
        <v>250</v>
      </c>
      <c r="CX1108" s="631">
        <f t="shared" si="4843"/>
        <v>250</v>
      </c>
      <c r="CY1108" s="631">
        <f t="shared" si="4843"/>
        <v>250</v>
      </c>
      <c r="CZ1108" s="631">
        <f t="shared" si="4843"/>
        <v>250</v>
      </c>
      <c r="DA1108" s="631">
        <f t="shared" si="4843"/>
        <v>250</v>
      </c>
      <c r="DB1108" s="631">
        <f t="shared" si="4843"/>
        <v>250</v>
      </c>
      <c r="DC1108" s="631">
        <f t="shared" si="4843"/>
        <v>250</v>
      </c>
      <c r="DD1108" s="631">
        <f t="shared" si="4843"/>
        <v>250</v>
      </c>
      <c r="DE1108" s="631">
        <f t="shared" ref="DE1108:DJ1108" si="4844">DD1108</f>
        <v>250</v>
      </c>
      <c r="DF1108" s="631">
        <f t="shared" si="4844"/>
        <v>250</v>
      </c>
      <c r="DG1108" s="631">
        <f t="shared" si="4844"/>
        <v>250</v>
      </c>
      <c r="DH1108" s="631">
        <f t="shared" si="4844"/>
        <v>250</v>
      </c>
      <c r="DI1108" s="631">
        <f t="shared" si="4844"/>
        <v>250</v>
      </c>
      <c r="DJ1108" s="631">
        <f t="shared" si="4844"/>
        <v>250</v>
      </c>
    </row>
    <row r="1109" spans="1:114" x14ac:dyDescent="0.35">
      <c r="A1109" s="191"/>
      <c r="B1109" s="463" t="s">
        <v>410</v>
      </c>
      <c r="C1109" s="69"/>
      <c r="D1109" s="69"/>
      <c r="E1109" s="69"/>
      <c r="F1109" s="69"/>
      <c r="G1109" s="69"/>
      <c r="H1109" s="69"/>
      <c r="I1109" s="69"/>
      <c r="J1109" s="69"/>
      <c r="K1109" s="69"/>
      <c r="L1109" s="69"/>
      <c r="M1109" s="69"/>
      <c r="N1109" s="69"/>
      <c r="O1109" s="69"/>
      <c r="P1109" s="69"/>
      <c r="Q1109" s="69"/>
      <c r="R1109" s="69"/>
      <c r="S1109" s="69"/>
      <c r="T1109" s="69"/>
      <c r="U1109" s="69"/>
      <c r="V1109" s="69"/>
      <c r="W1109" s="69"/>
      <c r="X1109" s="69"/>
      <c r="Y1109" s="69"/>
      <c r="Z1109" s="69"/>
      <c r="AA1109" s="69"/>
      <c r="AB1109" s="69"/>
      <c r="AC1109" s="69"/>
      <c r="AD1109" s="69"/>
      <c r="AU1109" s="505">
        <f>AU1108/AQ1108-1</f>
        <v>0</v>
      </c>
      <c r="AV1109" s="505">
        <f t="shared" ref="AV1109:DG1109" si="4845">AV1108/AR1108-1</f>
        <v>0</v>
      </c>
      <c r="AW1109" s="505">
        <f t="shared" si="4845"/>
        <v>0</v>
      </c>
      <c r="AX1109" s="505">
        <f t="shared" si="4845"/>
        <v>0</v>
      </c>
      <c r="AY1109" s="505">
        <f t="shared" si="4845"/>
        <v>0</v>
      </c>
      <c r="AZ1109" s="505">
        <f t="shared" si="4845"/>
        <v>0</v>
      </c>
      <c r="BA1109" s="505">
        <f t="shared" si="4845"/>
        <v>0</v>
      </c>
      <c r="BB1109" s="505">
        <f t="shared" si="4845"/>
        <v>0</v>
      </c>
      <c r="BC1109" s="505">
        <f t="shared" si="4845"/>
        <v>0</v>
      </c>
      <c r="BD1109" s="505">
        <f t="shared" si="4845"/>
        <v>0</v>
      </c>
      <c r="BE1109" s="505">
        <f t="shared" si="4845"/>
        <v>0</v>
      </c>
      <c r="BF1109" s="505">
        <f t="shared" si="4845"/>
        <v>0</v>
      </c>
      <c r="BG1109" s="505">
        <f t="shared" si="4845"/>
        <v>0</v>
      </c>
      <c r="BH1109" s="505">
        <f t="shared" si="4845"/>
        <v>0</v>
      </c>
      <c r="BI1109" s="505">
        <f t="shared" si="4845"/>
        <v>0</v>
      </c>
      <c r="BJ1109" s="505">
        <f t="shared" si="4845"/>
        <v>0</v>
      </c>
      <c r="BK1109" s="505">
        <f t="shared" si="4845"/>
        <v>0</v>
      </c>
      <c r="BL1109" s="505">
        <f t="shared" si="4845"/>
        <v>0</v>
      </c>
      <c r="BM1109" s="505">
        <f t="shared" si="4845"/>
        <v>0</v>
      </c>
      <c r="BN1109" s="505">
        <f t="shared" si="4845"/>
        <v>0</v>
      </c>
      <c r="BO1109" s="505">
        <f t="shared" si="4845"/>
        <v>0</v>
      </c>
      <c r="BP1109" s="505">
        <f t="shared" si="4845"/>
        <v>0</v>
      </c>
      <c r="BQ1109" s="505">
        <f t="shared" si="4845"/>
        <v>0</v>
      </c>
      <c r="BR1109" s="505">
        <f t="shared" si="4845"/>
        <v>0</v>
      </c>
      <c r="BS1109" s="505">
        <f t="shared" si="4845"/>
        <v>0</v>
      </c>
      <c r="BT1109" s="505">
        <f t="shared" si="4845"/>
        <v>0</v>
      </c>
      <c r="BU1109" s="505">
        <f t="shared" si="4845"/>
        <v>0</v>
      </c>
      <c r="BV1109" s="505">
        <f t="shared" si="4845"/>
        <v>0</v>
      </c>
      <c r="BW1109" s="505">
        <f t="shared" si="4845"/>
        <v>0</v>
      </c>
      <c r="BX1109" s="505">
        <f t="shared" si="4845"/>
        <v>0</v>
      </c>
      <c r="BY1109" s="505">
        <f t="shared" si="4845"/>
        <v>0</v>
      </c>
      <c r="BZ1109" s="505">
        <f t="shared" si="4845"/>
        <v>0</v>
      </c>
      <c r="CA1109" s="505">
        <f t="shared" si="4845"/>
        <v>0</v>
      </c>
      <c r="CB1109" s="505">
        <f t="shared" si="4845"/>
        <v>0</v>
      </c>
      <c r="CC1109" s="505">
        <f t="shared" si="4845"/>
        <v>0</v>
      </c>
      <c r="CD1109" s="505">
        <f t="shared" si="4845"/>
        <v>0</v>
      </c>
      <c r="CE1109" s="505">
        <f t="shared" si="4845"/>
        <v>0</v>
      </c>
      <c r="CF1109" s="505">
        <f t="shared" si="4845"/>
        <v>0</v>
      </c>
      <c r="CG1109" s="505">
        <f t="shared" si="4845"/>
        <v>0</v>
      </c>
      <c r="CH1109" s="505">
        <f t="shared" si="4845"/>
        <v>0</v>
      </c>
      <c r="CI1109" s="505">
        <f t="shared" si="4845"/>
        <v>0</v>
      </c>
      <c r="CJ1109" s="505">
        <f t="shared" si="4845"/>
        <v>0</v>
      </c>
      <c r="CK1109" s="505">
        <f t="shared" si="4845"/>
        <v>0</v>
      </c>
      <c r="CL1109" s="505">
        <f t="shared" si="4845"/>
        <v>0</v>
      </c>
      <c r="CM1109" s="505">
        <f t="shared" si="4845"/>
        <v>0</v>
      </c>
      <c r="CN1109" s="505">
        <f t="shared" si="4845"/>
        <v>0</v>
      </c>
      <c r="CO1109" s="505">
        <f t="shared" si="4845"/>
        <v>0</v>
      </c>
      <c r="CP1109" s="505">
        <f t="shared" si="4845"/>
        <v>0</v>
      </c>
      <c r="CQ1109" s="505">
        <f t="shared" si="4845"/>
        <v>0</v>
      </c>
      <c r="CR1109" s="505">
        <f t="shared" si="4845"/>
        <v>0</v>
      </c>
      <c r="CS1109" s="505">
        <f t="shared" si="4845"/>
        <v>0</v>
      </c>
      <c r="CT1109" s="505">
        <f t="shared" si="4845"/>
        <v>0</v>
      </c>
      <c r="CU1109" s="505">
        <f t="shared" si="4845"/>
        <v>0</v>
      </c>
      <c r="CV1109" s="505">
        <f t="shared" si="4845"/>
        <v>0</v>
      </c>
      <c r="CW1109" s="505">
        <f t="shared" si="4845"/>
        <v>0</v>
      </c>
      <c r="CX1109" s="505">
        <f t="shared" si="4845"/>
        <v>0</v>
      </c>
      <c r="CY1109" s="505">
        <f t="shared" si="4845"/>
        <v>0</v>
      </c>
      <c r="CZ1109" s="505">
        <f t="shared" si="4845"/>
        <v>0</v>
      </c>
      <c r="DA1109" s="505">
        <f t="shared" si="4845"/>
        <v>0</v>
      </c>
      <c r="DB1109" s="505">
        <f t="shared" si="4845"/>
        <v>0</v>
      </c>
      <c r="DC1109" s="505">
        <f t="shared" si="4845"/>
        <v>0</v>
      </c>
      <c r="DD1109" s="505">
        <f t="shared" si="4845"/>
        <v>0</v>
      </c>
      <c r="DE1109" s="505">
        <f t="shared" si="4845"/>
        <v>0</v>
      </c>
      <c r="DF1109" s="505">
        <f t="shared" si="4845"/>
        <v>0</v>
      </c>
      <c r="DG1109" s="505">
        <f t="shared" si="4845"/>
        <v>0</v>
      </c>
      <c r="DH1109" s="505">
        <f t="shared" ref="DH1109:DI1109" si="4846">DH1108/DD1108-1</f>
        <v>0</v>
      </c>
      <c r="DI1109" s="505">
        <f t="shared" si="4846"/>
        <v>0</v>
      </c>
      <c r="DJ1109" s="505">
        <f>DJ1108/DF1108-1</f>
        <v>0</v>
      </c>
    </row>
    <row r="1110" spans="1:114" x14ac:dyDescent="0.35">
      <c r="A1110" s="424"/>
      <c r="B1110" s="463" t="s">
        <v>411</v>
      </c>
      <c r="C1110" s="69"/>
      <c r="D1110" s="69"/>
      <c r="E1110" s="69"/>
      <c r="F1110" s="69"/>
      <c r="G1110" s="69"/>
      <c r="H1110" s="69"/>
      <c r="I1110" s="69"/>
      <c r="J1110" s="69"/>
      <c r="K1110" s="69"/>
      <c r="L1110" s="69"/>
      <c r="M1110" s="69"/>
      <c r="N1110" s="69"/>
      <c r="O1110" s="69"/>
      <c r="P1110" s="69"/>
      <c r="Q1110" s="69"/>
      <c r="R1110" s="69"/>
      <c r="S1110" s="69"/>
      <c r="T1110" s="69"/>
      <c r="U1110" s="69"/>
      <c r="V1110" s="69"/>
      <c r="W1110" s="69"/>
      <c r="X1110" s="69"/>
      <c r="Y1110" s="69"/>
      <c r="Z1110" s="69"/>
      <c r="AA1110" s="69"/>
      <c r="AB1110" s="69"/>
      <c r="AC1110" s="69"/>
      <c r="AD1110" s="69"/>
      <c r="AU1110" s="505">
        <f>AU1108/AT1108-1</f>
        <v>0</v>
      </c>
      <c r="AV1110" s="505">
        <f t="shared" ref="AV1110:DG1110" si="4847">AV1108/AU1108-1</f>
        <v>0</v>
      </c>
      <c r="AW1110" s="505">
        <f t="shared" si="4847"/>
        <v>0</v>
      </c>
      <c r="AX1110" s="505">
        <f t="shared" si="4847"/>
        <v>0</v>
      </c>
      <c r="AY1110" s="505">
        <f t="shared" si="4847"/>
        <v>0</v>
      </c>
      <c r="AZ1110" s="505">
        <f t="shared" si="4847"/>
        <v>0</v>
      </c>
      <c r="BA1110" s="505">
        <f t="shared" si="4847"/>
        <v>0</v>
      </c>
      <c r="BB1110" s="505">
        <f t="shared" si="4847"/>
        <v>0</v>
      </c>
      <c r="BC1110" s="505">
        <f t="shared" si="4847"/>
        <v>0</v>
      </c>
      <c r="BD1110" s="505">
        <f t="shared" si="4847"/>
        <v>0</v>
      </c>
      <c r="BE1110" s="505">
        <f t="shared" si="4847"/>
        <v>0</v>
      </c>
      <c r="BF1110" s="505">
        <f t="shared" si="4847"/>
        <v>0</v>
      </c>
      <c r="BG1110" s="505">
        <f t="shared" si="4847"/>
        <v>0</v>
      </c>
      <c r="BH1110" s="505">
        <f t="shared" si="4847"/>
        <v>0</v>
      </c>
      <c r="BI1110" s="505">
        <f t="shared" si="4847"/>
        <v>0</v>
      </c>
      <c r="BJ1110" s="505">
        <f t="shared" si="4847"/>
        <v>0</v>
      </c>
      <c r="BK1110" s="505">
        <f t="shared" si="4847"/>
        <v>0</v>
      </c>
      <c r="BL1110" s="505">
        <f t="shared" si="4847"/>
        <v>0</v>
      </c>
      <c r="BM1110" s="505">
        <f t="shared" si="4847"/>
        <v>0</v>
      </c>
      <c r="BN1110" s="505">
        <f t="shared" si="4847"/>
        <v>0</v>
      </c>
      <c r="BO1110" s="505">
        <f t="shared" si="4847"/>
        <v>0</v>
      </c>
      <c r="BP1110" s="505">
        <f t="shared" si="4847"/>
        <v>0</v>
      </c>
      <c r="BQ1110" s="505">
        <f t="shared" si="4847"/>
        <v>0</v>
      </c>
      <c r="BR1110" s="505">
        <f t="shared" si="4847"/>
        <v>0</v>
      </c>
      <c r="BS1110" s="505">
        <f t="shared" si="4847"/>
        <v>0</v>
      </c>
      <c r="BT1110" s="505">
        <f t="shared" si="4847"/>
        <v>0</v>
      </c>
      <c r="BU1110" s="505">
        <f t="shared" si="4847"/>
        <v>0</v>
      </c>
      <c r="BV1110" s="505">
        <f t="shared" si="4847"/>
        <v>0</v>
      </c>
      <c r="BW1110" s="505">
        <f t="shared" si="4847"/>
        <v>0</v>
      </c>
      <c r="BX1110" s="505">
        <f t="shared" si="4847"/>
        <v>0</v>
      </c>
      <c r="BY1110" s="505">
        <f t="shared" si="4847"/>
        <v>0</v>
      </c>
      <c r="BZ1110" s="505">
        <f t="shared" si="4847"/>
        <v>0</v>
      </c>
      <c r="CA1110" s="505">
        <f t="shared" si="4847"/>
        <v>0</v>
      </c>
      <c r="CB1110" s="505">
        <f t="shared" si="4847"/>
        <v>0</v>
      </c>
      <c r="CC1110" s="505">
        <f t="shared" si="4847"/>
        <v>0</v>
      </c>
      <c r="CD1110" s="505">
        <f t="shared" si="4847"/>
        <v>0</v>
      </c>
      <c r="CE1110" s="505">
        <f t="shared" si="4847"/>
        <v>0</v>
      </c>
      <c r="CF1110" s="505">
        <f t="shared" si="4847"/>
        <v>0</v>
      </c>
      <c r="CG1110" s="505">
        <f t="shared" si="4847"/>
        <v>0</v>
      </c>
      <c r="CH1110" s="505">
        <f t="shared" si="4847"/>
        <v>0</v>
      </c>
      <c r="CI1110" s="505">
        <f t="shared" si="4847"/>
        <v>0</v>
      </c>
      <c r="CJ1110" s="505">
        <f t="shared" si="4847"/>
        <v>0</v>
      </c>
      <c r="CK1110" s="505">
        <f t="shared" si="4847"/>
        <v>0</v>
      </c>
      <c r="CL1110" s="505">
        <f t="shared" si="4847"/>
        <v>0</v>
      </c>
      <c r="CM1110" s="505">
        <f t="shared" si="4847"/>
        <v>0</v>
      </c>
      <c r="CN1110" s="505">
        <f t="shared" si="4847"/>
        <v>0</v>
      </c>
      <c r="CO1110" s="505">
        <f t="shared" si="4847"/>
        <v>0</v>
      </c>
      <c r="CP1110" s="505">
        <f t="shared" si="4847"/>
        <v>0</v>
      </c>
      <c r="CQ1110" s="505">
        <f t="shared" si="4847"/>
        <v>0</v>
      </c>
      <c r="CR1110" s="505">
        <f t="shared" si="4847"/>
        <v>0</v>
      </c>
      <c r="CS1110" s="505">
        <f t="shared" si="4847"/>
        <v>0</v>
      </c>
      <c r="CT1110" s="505">
        <f t="shared" si="4847"/>
        <v>0</v>
      </c>
      <c r="CU1110" s="505">
        <f t="shared" si="4847"/>
        <v>0</v>
      </c>
      <c r="CV1110" s="505">
        <f t="shared" si="4847"/>
        <v>0</v>
      </c>
      <c r="CW1110" s="505">
        <f t="shared" si="4847"/>
        <v>0</v>
      </c>
      <c r="CX1110" s="505">
        <f t="shared" si="4847"/>
        <v>0</v>
      </c>
      <c r="CY1110" s="505">
        <f t="shared" si="4847"/>
        <v>0</v>
      </c>
      <c r="CZ1110" s="505">
        <f t="shared" si="4847"/>
        <v>0</v>
      </c>
      <c r="DA1110" s="505">
        <f t="shared" si="4847"/>
        <v>0</v>
      </c>
      <c r="DB1110" s="505">
        <f t="shared" si="4847"/>
        <v>0</v>
      </c>
      <c r="DC1110" s="505">
        <f t="shared" si="4847"/>
        <v>0</v>
      </c>
      <c r="DD1110" s="505">
        <f t="shared" si="4847"/>
        <v>0</v>
      </c>
      <c r="DE1110" s="505">
        <f t="shared" si="4847"/>
        <v>0</v>
      </c>
      <c r="DF1110" s="505">
        <f t="shared" si="4847"/>
        <v>0</v>
      </c>
      <c r="DG1110" s="505">
        <f t="shared" si="4847"/>
        <v>0</v>
      </c>
      <c r="DH1110" s="505">
        <f t="shared" ref="DH1110:DJ1110" si="4848">DH1108/DG1108-1</f>
        <v>0</v>
      </c>
      <c r="DI1110" s="505">
        <f t="shared" si="4848"/>
        <v>0</v>
      </c>
      <c r="DJ1110" s="505">
        <f t="shared" si="4848"/>
        <v>0</v>
      </c>
    </row>
    <row r="1111" spans="1:114" x14ac:dyDescent="0.35">
      <c r="A1111" s="5"/>
      <c r="B1111" s="463" t="s">
        <v>451</v>
      </c>
      <c r="C1111" s="69"/>
      <c r="D1111" s="69"/>
      <c r="E1111" s="69"/>
      <c r="F1111" s="69"/>
      <c r="G1111" s="69"/>
      <c r="H1111" s="69"/>
      <c r="I1111" s="69"/>
      <c r="J1111" s="69"/>
      <c r="K1111" s="69"/>
      <c r="L1111" s="69"/>
      <c r="M1111" s="69"/>
      <c r="N1111" s="69"/>
      <c r="O1111" s="69"/>
      <c r="P1111" s="69"/>
      <c r="Q1111" s="69"/>
      <c r="R1111" s="69"/>
      <c r="S1111" s="69"/>
      <c r="T1111" s="69"/>
      <c r="U1111" s="69"/>
      <c r="V1111" s="69"/>
      <c r="W1111" s="69"/>
      <c r="X1111" s="69"/>
      <c r="Y1111" s="69"/>
      <c r="Z1111" s="69"/>
      <c r="AA1111" s="69"/>
      <c r="AB1111" s="69"/>
      <c r="AC1111" s="69"/>
      <c r="AD1111" s="69"/>
    </row>
    <row r="1112" spans="1:114" x14ac:dyDescent="0.35">
      <c r="A1112" s="5"/>
      <c r="B1112" s="463"/>
      <c r="C1112" s="69"/>
      <c r="D1112" s="69"/>
      <c r="E1112" s="69"/>
      <c r="F1112" s="69"/>
      <c r="G1112" s="69"/>
      <c r="H1112" s="69"/>
      <c r="I1112" s="69"/>
      <c r="J1112" s="69"/>
      <c r="K1112" s="69"/>
      <c r="L1112" s="69"/>
      <c r="M1112" s="69"/>
      <c r="N1112" s="69"/>
      <c r="O1112" s="69"/>
      <c r="P1112" s="69"/>
      <c r="Q1112" s="69"/>
      <c r="R1112" s="69"/>
      <c r="S1112" s="69"/>
      <c r="T1112" s="69"/>
      <c r="U1112" s="69"/>
      <c r="V1112" s="69"/>
      <c r="W1112" s="69"/>
      <c r="X1112" s="69"/>
      <c r="Y1112" s="69"/>
      <c r="Z1112" s="69"/>
      <c r="AA1112" s="69"/>
      <c r="AB1112" s="69"/>
      <c r="AC1112" s="69"/>
      <c r="AD1112" s="69"/>
    </row>
    <row r="1113" spans="1:114" x14ac:dyDescent="0.35">
      <c r="A1113" s="5"/>
      <c r="B1113" s="70" t="s">
        <v>60</v>
      </c>
      <c r="C1113" s="69"/>
      <c r="D1113" s="69"/>
      <c r="E1113" s="69"/>
      <c r="F1113" s="69"/>
      <c r="G1113" s="69"/>
      <c r="H1113" s="69"/>
      <c r="I1113" s="69"/>
      <c r="J1113" s="69"/>
      <c r="K1113" s="69"/>
      <c r="L1113" s="69"/>
      <c r="M1113" s="69"/>
      <c r="N1113" s="69"/>
      <c r="O1113" s="69"/>
      <c r="P1113" s="69"/>
      <c r="Q1113" s="69"/>
      <c r="R1113" s="69"/>
      <c r="S1113" s="69"/>
      <c r="T1113" s="69"/>
      <c r="U1113" s="69"/>
      <c r="V1113" s="69"/>
      <c r="W1113" s="69"/>
      <c r="X1113" s="69"/>
      <c r="Y1113" s="69"/>
      <c r="Z1113" s="69"/>
      <c r="AA1113" s="69"/>
      <c r="AB1113" s="69"/>
      <c r="AC1113" s="69"/>
      <c r="AD1113" s="69"/>
    </row>
    <row r="1114" spans="1:114" x14ac:dyDescent="0.35">
      <c r="A1114" s="191"/>
      <c r="B1114" s="463" t="s">
        <v>410</v>
      </c>
      <c r="C1114" s="69"/>
      <c r="D1114" s="69"/>
      <c r="E1114" s="69"/>
      <c r="F1114" s="69"/>
      <c r="G1114" s="69"/>
      <c r="H1114" s="69"/>
      <c r="I1114" s="69"/>
      <c r="J1114" s="69"/>
      <c r="K1114" s="69"/>
      <c r="L1114" s="69"/>
      <c r="M1114" s="69"/>
      <c r="N1114" s="69"/>
      <c r="O1114" s="69"/>
      <c r="P1114" s="69"/>
      <c r="Q1114" s="69"/>
      <c r="R1114" s="69"/>
      <c r="S1114" s="69"/>
      <c r="T1114" s="69"/>
      <c r="U1114" s="69"/>
      <c r="V1114" s="69"/>
      <c r="W1114" s="69"/>
      <c r="X1114" s="69"/>
      <c r="Y1114" s="69"/>
      <c r="Z1114" s="69"/>
      <c r="AA1114" s="69"/>
      <c r="AB1114" s="69"/>
      <c r="AC1114" s="69"/>
      <c r="AD1114" s="69"/>
    </row>
    <row r="1115" spans="1:114" x14ac:dyDescent="0.35">
      <c r="A1115" s="424"/>
      <c r="B1115" s="463" t="s">
        <v>411</v>
      </c>
      <c r="C1115" s="69"/>
      <c r="D1115" s="69"/>
      <c r="E1115" s="69"/>
      <c r="F1115" s="69"/>
      <c r="G1115" s="69"/>
      <c r="H1115" s="69"/>
      <c r="I1115" s="69"/>
      <c r="J1115" s="69"/>
      <c r="K1115" s="69"/>
      <c r="L1115" s="69"/>
      <c r="M1115" s="69"/>
      <c r="N1115" s="69"/>
      <c r="O1115" s="69"/>
      <c r="P1115" s="69"/>
      <c r="Q1115" s="69"/>
      <c r="R1115" s="69"/>
      <c r="S1115" s="69"/>
      <c r="T1115" s="69"/>
      <c r="U1115" s="69"/>
      <c r="V1115" s="69"/>
      <c r="W1115" s="69"/>
      <c r="X1115" s="69"/>
      <c r="Y1115" s="69"/>
      <c r="Z1115" s="69"/>
      <c r="AA1115" s="69"/>
      <c r="AB1115" s="69"/>
      <c r="AC1115" s="69"/>
      <c r="AD1115" s="69"/>
    </row>
    <row r="1116" spans="1:114" x14ac:dyDescent="0.35">
      <c r="B1116" s="69"/>
      <c r="C1116" s="69"/>
      <c r="D1116" s="69"/>
      <c r="E1116" s="69"/>
      <c r="F1116" s="69"/>
      <c r="G1116" s="69"/>
      <c r="H1116" s="69"/>
      <c r="I1116" s="69"/>
      <c r="J1116" s="69"/>
      <c r="K1116" s="69"/>
      <c r="L1116" s="69"/>
      <c r="M1116" s="69"/>
      <c r="N1116" s="69"/>
      <c r="O1116" s="69"/>
      <c r="P1116" s="69"/>
      <c r="Q1116" s="69"/>
      <c r="R1116" s="69"/>
      <c r="S1116" s="69"/>
      <c r="T1116" s="69"/>
      <c r="U1116" s="69"/>
      <c r="V1116" s="69"/>
      <c r="W1116" s="69"/>
      <c r="X1116" s="69"/>
      <c r="Y1116" s="69"/>
      <c r="Z1116" s="69"/>
      <c r="AA1116" s="69"/>
      <c r="AB1116" s="69"/>
      <c r="AC1116" s="69"/>
      <c r="AD1116" s="69"/>
    </row>
    <row r="1117" spans="1:114" s="556" customFormat="1" x14ac:dyDescent="0.35">
      <c r="A1117" s="5"/>
      <c r="B1117" s="550" t="s">
        <v>405</v>
      </c>
      <c r="C1117" s="555"/>
      <c r="D1117" s="555"/>
      <c r="E1117" s="555"/>
      <c r="F1117" s="555"/>
      <c r="G1117" s="555"/>
      <c r="H1117" s="555"/>
      <c r="I1117" s="555"/>
      <c r="J1117" s="555"/>
      <c r="K1117" s="555"/>
      <c r="L1117" s="555"/>
      <c r="M1117" s="555"/>
      <c r="N1117" s="555"/>
      <c r="O1117" s="555"/>
      <c r="P1117" s="555"/>
      <c r="Q1117" s="555"/>
      <c r="R1117" s="555"/>
      <c r="S1117" s="555"/>
      <c r="T1117" s="555"/>
      <c r="U1117" s="555"/>
      <c r="V1117" s="555"/>
      <c r="W1117" s="555"/>
      <c r="X1117" s="555"/>
      <c r="Y1117" s="555"/>
      <c r="Z1117" s="555"/>
      <c r="AA1117" s="555"/>
      <c r="AB1117" s="555"/>
      <c r="AC1117" s="555"/>
      <c r="AD1117" s="555"/>
      <c r="AE1117" s="555"/>
      <c r="AF1117" s="555"/>
      <c r="AG1117" s="555"/>
      <c r="AH1117" s="555"/>
      <c r="AI1117" s="555"/>
      <c r="AJ1117" s="555"/>
      <c r="AK1117" s="555"/>
      <c r="AL1117" s="555"/>
      <c r="AM1117" s="555"/>
      <c r="AN1117" s="555"/>
      <c r="AO1117" s="555"/>
      <c r="AP1117" s="555"/>
      <c r="AQ1117" s="555"/>
      <c r="AR1117" s="555"/>
      <c r="AS1117" s="555"/>
      <c r="AT1117" s="555"/>
      <c r="AU1117" s="555"/>
      <c r="AV1117" s="555"/>
      <c r="AW1117" s="555"/>
      <c r="AX1117" s="555"/>
      <c r="AY1117" s="555"/>
      <c r="AZ1117" s="555"/>
      <c r="BA1117" s="555"/>
      <c r="BB1117" s="555"/>
    </row>
    <row r="1118" spans="1:114" x14ac:dyDescent="0.35">
      <c r="B1118" s="70"/>
      <c r="C1118" s="69"/>
      <c r="D1118" s="69"/>
      <c r="E1118" s="69"/>
      <c r="F1118" s="69"/>
      <c r="G1118" s="69"/>
      <c r="H1118" s="69"/>
      <c r="I1118" s="69"/>
      <c r="J1118" s="69"/>
      <c r="K1118" s="69"/>
      <c r="L1118" s="69"/>
      <c r="M1118" s="69"/>
      <c r="N1118" s="69"/>
      <c r="O1118" s="69"/>
      <c r="P1118" s="69"/>
      <c r="Q1118" s="69"/>
      <c r="R1118" s="69"/>
      <c r="S1118" s="69"/>
      <c r="T1118" s="69"/>
      <c r="U1118" s="69"/>
      <c r="V1118" s="69"/>
      <c r="W1118" s="69"/>
      <c r="X1118" s="69"/>
      <c r="Y1118" s="69"/>
      <c r="Z1118" s="69"/>
      <c r="AA1118" s="69"/>
      <c r="AB1118" s="69"/>
      <c r="AC1118" s="69"/>
      <c r="AD1118" s="69"/>
    </row>
    <row r="1119" spans="1:114" x14ac:dyDescent="0.35">
      <c r="B1119" s="70" t="s">
        <v>253</v>
      </c>
      <c r="C1119" s="69"/>
      <c r="D1119" s="69"/>
      <c r="E1119" s="69"/>
      <c r="F1119" s="69"/>
      <c r="G1119" s="69"/>
      <c r="H1119" s="69"/>
      <c r="I1119" s="69"/>
      <c r="J1119" s="69"/>
      <c r="K1119" s="69"/>
      <c r="L1119" s="69"/>
      <c r="M1119" s="69"/>
      <c r="N1119" s="69"/>
      <c r="O1119" s="69"/>
      <c r="P1119" s="69"/>
      <c r="Q1119" s="69"/>
      <c r="R1119" s="69"/>
      <c r="S1119" s="69"/>
      <c r="T1119" s="69"/>
      <c r="U1119" s="69"/>
      <c r="V1119" s="69"/>
      <c r="W1119" s="69"/>
      <c r="X1119" s="69"/>
      <c r="Y1119" s="69"/>
      <c r="Z1119" s="69"/>
      <c r="AA1119" s="69"/>
      <c r="AB1119" s="69"/>
      <c r="AC1119" s="69"/>
      <c r="AD1119" s="69"/>
    </row>
    <row r="1120" spans="1:114" x14ac:dyDescent="0.35">
      <c r="B1120" s="70" t="s">
        <v>254</v>
      </c>
      <c r="C1120" s="69"/>
      <c r="D1120" s="69"/>
      <c r="E1120" s="69"/>
      <c r="F1120" s="69"/>
      <c r="G1120" s="69"/>
      <c r="H1120" s="69"/>
      <c r="I1120" s="69"/>
      <c r="J1120" s="69"/>
      <c r="K1120" s="69"/>
      <c r="L1120" s="69"/>
      <c r="M1120" s="69"/>
      <c r="N1120" s="69"/>
      <c r="O1120" s="69"/>
      <c r="P1120" s="69"/>
      <c r="Q1120" s="69"/>
      <c r="R1120" s="69"/>
      <c r="S1120" s="69"/>
      <c r="T1120" s="69"/>
      <c r="U1120" s="69"/>
      <c r="V1120" s="69"/>
      <c r="W1120" s="69"/>
      <c r="X1120" s="69"/>
      <c r="Y1120" s="69"/>
      <c r="Z1120" s="69"/>
      <c r="AA1120" s="69"/>
      <c r="AB1120" s="69"/>
      <c r="AC1120" s="69"/>
      <c r="AD1120" s="69"/>
    </row>
    <row r="1121" spans="2:30" x14ac:dyDescent="0.35">
      <c r="B1121" s="70" t="s">
        <v>422</v>
      </c>
      <c r="C1121" s="69"/>
      <c r="D1121" s="69"/>
      <c r="E1121" s="69"/>
      <c r="F1121" s="69"/>
      <c r="G1121" s="69"/>
      <c r="H1121" s="69"/>
      <c r="I1121" s="69"/>
      <c r="J1121" s="69"/>
      <c r="K1121" s="69"/>
      <c r="L1121" s="69"/>
      <c r="M1121" s="69"/>
      <c r="N1121" s="69"/>
      <c r="O1121" s="69"/>
      <c r="P1121" s="69"/>
      <c r="Q1121" s="69"/>
      <c r="R1121" s="69"/>
      <c r="S1121" s="69"/>
      <c r="T1121" s="69"/>
      <c r="U1121" s="69"/>
      <c r="V1121" s="69"/>
      <c r="W1121" s="69"/>
      <c r="X1121" s="69"/>
      <c r="Y1121" s="69"/>
      <c r="Z1121" s="69"/>
      <c r="AA1121" s="69"/>
      <c r="AB1121" s="69"/>
      <c r="AC1121" s="69"/>
      <c r="AD1121" s="69"/>
    </row>
    <row r="1122" spans="2:30" x14ac:dyDescent="0.35">
      <c r="B1122" s="70" t="s">
        <v>423</v>
      </c>
      <c r="C1122" s="69"/>
      <c r="D1122" s="69"/>
      <c r="E1122" s="69"/>
      <c r="F1122" s="69"/>
      <c r="G1122" s="69"/>
      <c r="H1122" s="69"/>
      <c r="I1122" s="69"/>
      <c r="J1122" s="69"/>
      <c r="K1122" s="69"/>
      <c r="L1122" s="69"/>
      <c r="M1122" s="69"/>
      <c r="N1122" s="69"/>
      <c r="O1122" s="69"/>
      <c r="P1122" s="69"/>
      <c r="Q1122" s="69"/>
      <c r="R1122" s="69"/>
      <c r="S1122" s="69"/>
      <c r="T1122" s="69"/>
      <c r="U1122" s="69"/>
      <c r="V1122" s="69"/>
      <c r="W1122" s="69"/>
      <c r="X1122" s="69"/>
      <c r="Y1122" s="69"/>
      <c r="Z1122" s="69"/>
      <c r="AA1122" s="69"/>
      <c r="AB1122" s="69"/>
      <c r="AC1122" s="69"/>
      <c r="AD1122" s="69"/>
    </row>
    <row r="1123" spans="2:30" x14ac:dyDescent="0.35">
      <c r="B1123" s="70" t="s">
        <v>424</v>
      </c>
      <c r="C1123" s="69"/>
      <c r="D1123" s="69"/>
      <c r="E1123" s="69"/>
      <c r="F1123" s="69"/>
      <c r="G1123" s="69"/>
      <c r="H1123" s="69"/>
      <c r="I1123" s="69"/>
      <c r="J1123" s="69"/>
      <c r="K1123" s="69"/>
      <c r="L1123" s="69"/>
      <c r="M1123" s="69"/>
      <c r="N1123" s="69"/>
      <c r="O1123" s="69"/>
      <c r="P1123" s="69"/>
      <c r="Q1123" s="69"/>
      <c r="R1123" s="69"/>
      <c r="S1123" s="69"/>
      <c r="T1123" s="69"/>
      <c r="U1123" s="69"/>
      <c r="V1123" s="69"/>
      <c r="W1123" s="69"/>
      <c r="X1123" s="69"/>
      <c r="Y1123" s="69"/>
      <c r="Z1123" s="69"/>
      <c r="AA1123" s="69"/>
      <c r="AB1123" s="69"/>
      <c r="AC1123" s="69"/>
      <c r="AD1123" s="69"/>
    </row>
    <row r="1124" spans="2:30" x14ac:dyDescent="0.35">
      <c r="B1124" s="70" t="s">
        <v>256</v>
      </c>
      <c r="C1124" s="69"/>
      <c r="D1124" s="69"/>
      <c r="E1124" s="69"/>
      <c r="F1124" s="69"/>
      <c r="G1124" s="69"/>
      <c r="H1124" s="69"/>
      <c r="I1124" s="69"/>
      <c r="J1124" s="69"/>
      <c r="K1124" s="69"/>
      <c r="L1124" s="69"/>
      <c r="M1124" s="69"/>
      <c r="N1124" s="69"/>
      <c r="O1124" s="69"/>
      <c r="P1124" s="69"/>
      <c r="Q1124" s="69"/>
      <c r="R1124" s="69"/>
      <c r="S1124" s="69"/>
      <c r="T1124" s="69"/>
      <c r="U1124" s="69"/>
      <c r="V1124" s="69"/>
      <c r="W1124" s="69"/>
      <c r="X1124" s="69"/>
      <c r="Y1124" s="69"/>
      <c r="Z1124" s="69"/>
      <c r="AA1124" s="69"/>
      <c r="AB1124" s="69"/>
      <c r="AC1124" s="69"/>
      <c r="AD1124" s="69"/>
    </row>
    <row r="1125" spans="2:30" x14ac:dyDescent="0.35">
      <c r="B1125" s="70" t="s">
        <v>257</v>
      </c>
      <c r="C1125" s="69"/>
      <c r="D1125" s="69"/>
      <c r="E1125" s="69"/>
      <c r="F1125" s="69"/>
      <c r="G1125" s="69"/>
      <c r="H1125" s="69"/>
      <c r="I1125" s="69"/>
      <c r="J1125" s="69"/>
      <c r="K1125" s="69"/>
      <c r="L1125" s="69"/>
      <c r="M1125" s="69"/>
      <c r="N1125" s="69"/>
      <c r="O1125" s="69"/>
      <c r="P1125" s="69"/>
      <c r="Q1125" s="69"/>
      <c r="R1125" s="69"/>
      <c r="S1125" s="69"/>
      <c r="T1125" s="69"/>
      <c r="U1125" s="69"/>
      <c r="V1125" s="69"/>
      <c r="W1125" s="69"/>
      <c r="X1125" s="69"/>
      <c r="Y1125" s="69"/>
      <c r="Z1125" s="69"/>
      <c r="AA1125" s="69"/>
      <c r="AB1125" s="69"/>
      <c r="AC1125" s="69"/>
      <c r="AD1125" s="69"/>
    </row>
    <row r="1126" spans="2:30" x14ac:dyDescent="0.35">
      <c r="B1126" s="70" t="s">
        <v>250</v>
      </c>
      <c r="C1126" s="69"/>
      <c r="D1126" s="69"/>
      <c r="E1126" s="69"/>
      <c r="F1126" s="69"/>
      <c r="G1126" s="69"/>
      <c r="H1126" s="69"/>
      <c r="I1126" s="69"/>
      <c r="J1126" s="69"/>
      <c r="K1126" s="69"/>
      <c r="L1126" s="69"/>
      <c r="M1126" s="69"/>
      <c r="N1126" s="69"/>
      <c r="O1126" s="69"/>
      <c r="P1126" s="69"/>
      <c r="Q1126" s="69"/>
      <c r="R1126" s="69"/>
      <c r="S1126" s="69"/>
      <c r="T1126" s="69"/>
      <c r="U1126" s="69"/>
      <c r="V1126" s="69"/>
      <c r="W1126" s="69"/>
      <c r="X1126" s="69"/>
      <c r="Y1126" s="69"/>
      <c r="Z1126" s="69"/>
      <c r="AA1126" s="69"/>
      <c r="AB1126" s="69"/>
      <c r="AC1126" s="69"/>
      <c r="AD1126" s="69"/>
    </row>
    <row r="1127" spans="2:30" x14ac:dyDescent="0.35">
      <c r="B1127" s="70" t="s">
        <v>261</v>
      </c>
      <c r="C1127" s="69"/>
      <c r="D1127" s="69"/>
      <c r="E1127" s="69"/>
      <c r="F1127" s="69"/>
      <c r="G1127" s="69"/>
      <c r="H1127" s="69"/>
      <c r="I1127" s="69"/>
      <c r="J1127" s="69"/>
      <c r="K1127" s="69"/>
      <c r="L1127" s="69"/>
      <c r="M1127" s="69"/>
      <c r="N1127" s="69"/>
      <c r="O1127" s="69"/>
      <c r="P1127" s="69"/>
      <c r="Q1127" s="69"/>
      <c r="R1127" s="69"/>
      <c r="S1127" s="69"/>
      <c r="T1127" s="69"/>
      <c r="U1127" s="69"/>
      <c r="V1127" s="69"/>
      <c r="W1127" s="69"/>
      <c r="X1127" s="69"/>
      <c r="Y1127" s="69"/>
      <c r="Z1127" s="69"/>
      <c r="AA1127" s="69"/>
      <c r="AB1127" s="69"/>
      <c r="AC1127" s="69"/>
      <c r="AD1127" s="69"/>
    </row>
    <row r="1128" spans="2:30" x14ac:dyDescent="0.35">
      <c r="B1128" s="70" t="s">
        <v>425</v>
      </c>
      <c r="C1128" s="69"/>
      <c r="D1128" s="69"/>
      <c r="E1128" s="69"/>
      <c r="F1128" s="69"/>
      <c r="G1128" s="69"/>
      <c r="H1128" s="69"/>
      <c r="I1128" s="69"/>
      <c r="J1128" s="69"/>
      <c r="K1128" s="69"/>
      <c r="L1128" s="69"/>
      <c r="M1128" s="69"/>
      <c r="N1128" s="69"/>
      <c r="O1128" s="69"/>
      <c r="P1128" s="69"/>
      <c r="Q1128" s="69"/>
      <c r="R1128" s="69"/>
      <c r="S1128" s="69"/>
      <c r="T1128" s="69"/>
      <c r="U1128" s="69"/>
      <c r="V1128" s="69"/>
      <c r="W1128" s="69"/>
      <c r="X1128" s="69"/>
      <c r="Y1128" s="69"/>
      <c r="Z1128" s="69"/>
      <c r="AA1128" s="69"/>
      <c r="AB1128" s="69"/>
      <c r="AC1128" s="69"/>
      <c r="AD1128" s="69"/>
    </row>
    <row r="1129" spans="2:30" x14ac:dyDescent="0.35">
      <c r="B1129" s="70" t="s">
        <v>262</v>
      </c>
      <c r="C1129" s="69"/>
      <c r="D1129" s="69"/>
      <c r="E1129" s="69"/>
      <c r="F1129" s="69"/>
      <c r="G1129" s="69"/>
      <c r="H1129" s="69"/>
      <c r="I1129" s="69"/>
      <c r="J1129" s="69"/>
      <c r="K1129" s="69"/>
      <c r="L1129" s="69"/>
      <c r="M1129" s="69"/>
      <c r="N1129" s="69"/>
      <c r="O1129" s="69"/>
      <c r="P1129" s="69"/>
      <c r="Q1129" s="69"/>
      <c r="R1129" s="69"/>
      <c r="S1129" s="69"/>
      <c r="T1129" s="69"/>
      <c r="U1129" s="69"/>
      <c r="V1129" s="69"/>
      <c r="W1129" s="69"/>
      <c r="X1129" s="69"/>
      <c r="Y1129" s="69"/>
      <c r="Z1129" s="69"/>
      <c r="AA1129" s="69"/>
      <c r="AB1129" s="69"/>
      <c r="AC1129" s="69"/>
      <c r="AD1129" s="69"/>
    </row>
    <row r="1130" spans="2:30" x14ac:dyDescent="0.35">
      <c r="B1130" s="70" t="s">
        <v>263</v>
      </c>
      <c r="C1130" s="69"/>
      <c r="D1130" s="69"/>
      <c r="E1130" s="69"/>
      <c r="F1130" s="69"/>
      <c r="G1130" s="69"/>
      <c r="H1130" s="69"/>
      <c r="I1130" s="69"/>
      <c r="J1130" s="69"/>
      <c r="K1130" s="69"/>
      <c r="L1130" s="69"/>
      <c r="M1130" s="69"/>
      <c r="N1130" s="69"/>
      <c r="O1130" s="69"/>
      <c r="P1130" s="69"/>
      <c r="Q1130" s="69"/>
      <c r="R1130" s="69"/>
      <c r="S1130" s="69"/>
      <c r="T1130" s="69"/>
      <c r="U1130" s="69"/>
      <c r="V1130" s="69"/>
      <c r="W1130" s="69"/>
      <c r="X1130" s="69"/>
      <c r="Y1130" s="69"/>
      <c r="Z1130" s="69"/>
      <c r="AA1130" s="69"/>
      <c r="AB1130" s="69"/>
      <c r="AC1130" s="69"/>
      <c r="AD1130" s="69"/>
    </row>
    <row r="1131" spans="2:30" x14ac:dyDescent="0.35">
      <c r="B1131" s="70" t="s">
        <v>264</v>
      </c>
      <c r="C1131" s="69"/>
      <c r="D1131" s="69"/>
      <c r="E1131" s="69"/>
      <c r="F1131" s="69"/>
      <c r="G1131" s="69"/>
      <c r="H1131" s="69"/>
      <c r="I1131" s="69"/>
      <c r="J1131" s="69"/>
      <c r="K1131" s="69"/>
      <c r="L1131" s="69"/>
      <c r="M1131" s="69"/>
      <c r="N1131" s="69"/>
      <c r="O1131" s="69"/>
      <c r="P1131" s="69"/>
      <c r="Q1131" s="69"/>
      <c r="R1131" s="69"/>
      <c r="S1131" s="69"/>
      <c r="T1131" s="69"/>
      <c r="U1131" s="69"/>
      <c r="V1131" s="69"/>
      <c r="W1131" s="69"/>
      <c r="X1131" s="69"/>
      <c r="Y1131" s="69"/>
      <c r="Z1131" s="69"/>
      <c r="AA1131" s="69"/>
      <c r="AB1131" s="69"/>
      <c r="AC1131" s="69"/>
      <c r="AD1131" s="69"/>
    </row>
    <row r="1132" spans="2:30" x14ac:dyDescent="0.35">
      <c r="B1132" s="70" t="s">
        <v>265</v>
      </c>
      <c r="C1132" s="69"/>
      <c r="D1132" s="69"/>
      <c r="E1132" s="69"/>
      <c r="F1132" s="69"/>
      <c r="G1132" s="69"/>
      <c r="H1132" s="69"/>
      <c r="I1132" s="69"/>
      <c r="J1132" s="69"/>
      <c r="K1132" s="69"/>
      <c r="L1132" s="69"/>
      <c r="M1132" s="69"/>
      <c r="N1132" s="69"/>
      <c r="O1132" s="69"/>
      <c r="P1132" s="69"/>
      <c r="Q1132" s="69"/>
      <c r="R1132" s="69"/>
      <c r="S1132" s="69"/>
      <c r="T1132" s="69"/>
      <c r="U1132" s="69"/>
      <c r="V1132" s="69"/>
      <c r="W1132" s="69"/>
      <c r="X1132" s="69"/>
      <c r="Y1132" s="69"/>
      <c r="Z1132" s="69"/>
      <c r="AA1132" s="69"/>
      <c r="AB1132" s="69"/>
      <c r="AC1132" s="69"/>
      <c r="AD1132" s="69"/>
    </row>
    <row r="1133" spans="2:30" x14ac:dyDescent="0.35">
      <c r="B1133" s="70" t="s">
        <v>426</v>
      </c>
      <c r="C1133" s="69"/>
      <c r="D1133" s="69"/>
      <c r="E1133" s="69"/>
      <c r="F1133" s="69"/>
      <c r="G1133" s="69"/>
      <c r="H1133" s="69"/>
      <c r="I1133" s="69"/>
      <c r="J1133" s="69"/>
      <c r="K1133" s="69"/>
      <c r="L1133" s="69"/>
      <c r="M1133" s="69"/>
      <c r="N1133" s="69"/>
      <c r="O1133" s="69"/>
      <c r="P1133" s="69"/>
      <c r="Q1133" s="69"/>
      <c r="R1133" s="69"/>
      <c r="S1133" s="69"/>
      <c r="T1133" s="69"/>
      <c r="U1133" s="69"/>
      <c r="V1133" s="69"/>
      <c r="W1133" s="69"/>
      <c r="X1133" s="69"/>
      <c r="Y1133" s="69"/>
      <c r="Z1133" s="69"/>
      <c r="AA1133" s="69"/>
      <c r="AB1133" s="69"/>
      <c r="AC1133" s="69"/>
      <c r="AD1133" s="69"/>
    </row>
    <row r="1134" spans="2:30" x14ac:dyDescent="0.35">
      <c r="B1134" s="70" t="s">
        <v>427</v>
      </c>
      <c r="C1134" s="69"/>
      <c r="D1134" s="69"/>
      <c r="E1134" s="69"/>
      <c r="F1134" s="69"/>
      <c r="G1134" s="69"/>
      <c r="H1134" s="69"/>
      <c r="I1134" s="69"/>
      <c r="J1134" s="69"/>
      <c r="K1134" s="69"/>
      <c r="L1134" s="69"/>
      <c r="M1134" s="69"/>
      <c r="N1134" s="69"/>
      <c r="O1134" s="69"/>
      <c r="P1134" s="69"/>
      <c r="Q1134" s="69"/>
      <c r="R1134" s="69"/>
      <c r="S1134" s="69"/>
      <c r="T1134" s="69"/>
      <c r="U1134" s="69"/>
      <c r="V1134" s="69"/>
      <c r="W1134" s="69"/>
      <c r="X1134" s="69"/>
      <c r="Y1134" s="69"/>
      <c r="Z1134" s="69"/>
      <c r="AA1134" s="69"/>
      <c r="AB1134" s="69"/>
      <c r="AC1134" s="69"/>
      <c r="AD1134" s="69"/>
    </row>
    <row r="1135" spans="2:30" x14ac:dyDescent="0.35">
      <c r="B1135" s="70" t="s">
        <v>266</v>
      </c>
      <c r="C1135" s="69"/>
      <c r="D1135" s="69"/>
      <c r="E1135" s="69"/>
      <c r="F1135" s="69"/>
      <c r="G1135" s="69"/>
      <c r="H1135" s="69"/>
      <c r="I1135" s="69"/>
      <c r="J1135" s="69"/>
      <c r="K1135" s="69"/>
      <c r="L1135" s="69"/>
      <c r="M1135" s="69"/>
      <c r="N1135" s="69"/>
      <c r="O1135" s="69"/>
      <c r="P1135" s="69"/>
      <c r="Q1135" s="69"/>
      <c r="R1135" s="69"/>
      <c r="S1135" s="69"/>
      <c r="T1135" s="69"/>
      <c r="U1135" s="69"/>
      <c r="V1135" s="69"/>
      <c r="W1135" s="69"/>
      <c r="X1135" s="69"/>
      <c r="Y1135" s="69"/>
      <c r="Z1135" s="69"/>
      <c r="AA1135" s="69"/>
      <c r="AB1135" s="69"/>
      <c r="AC1135" s="69"/>
      <c r="AD1135" s="69"/>
    </row>
    <row r="1136" spans="2:30" x14ac:dyDescent="0.35">
      <c r="B1136" s="70" t="s">
        <v>267</v>
      </c>
      <c r="C1136" s="69"/>
      <c r="D1136" s="69"/>
      <c r="E1136" s="69"/>
      <c r="F1136" s="69"/>
      <c r="G1136" s="69"/>
      <c r="H1136" s="69"/>
      <c r="I1136" s="69"/>
      <c r="J1136" s="69"/>
      <c r="K1136" s="69"/>
      <c r="L1136" s="69"/>
      <c r="M1136" s="69"/>
      <c r="N1136" s="69"/>
      <c r="O1136" s="69"/>
      <c r="P1136" s="69"/>
      <c r="Q1136" s="69"/>
      <c r="R1136" s="69"/>
      <c r="S1136" s="69"/>
      <c r="T1136" s="69"/>
      <c r="U1136" s="69"/>
      <c r="V1136" s="69"/>
      <c r="W1136" s="69"/>
      <c r="X1136" s="69"/>
      <c r="Y1136" s="69"/>
      <c r="Z1136" s="69"/>
      <c r="AA1136" s="69"/>
      <c r="AB1136" s="69"/>
      <c r="AC1136" s="69"/>
      <c r="AD1136" s="69"/>
    </row>
    <row r="1137" spans="1:30" x14ac:dyDescent="0.35">
      <c r="B1137" s="70"/>
      <c r="C1137" s="69"/>
      <c r="D1137" s="69"/>
      <c r="E1137" s="69"/>
      <c r="F1137" s="69"/>
      <c r="G1137" s="69"/>
      <c r="H1137" s="69"/>
      <c r="I1137" s="69"/>
      <c r="J1137" s="69"/>
      <c r="K1137" s="69"/>
      <c r="L1137" s="69"/>
      <c r="M1137" s="69"/>
      <c r="N1137" s="69"/>
      <c r="O1137" s="69"/>
      <c r="P1137" s="69"/>
      <c r="Q1137" s="69"/>
      <c r="R1137" s="69"/>
      <c r="S1137" s="69"/>
      <c r="T1137" s="69"/>
      <c r="U1137" s="69"/>
      <c r="V1137" s="69"/>
      <c r="W1137" s="69"/>
      <c r="X1137" s="69"/>
      <c r="Y1137" s="69"/>
      <c r="Z1137" s="69"/>
      <c r="AA1137" s="69"/>
      <c r="AB1137" s="69"/>
      <c r="AC1137" s="69"/>
      <c r="AD1137" s="69"/>
    </row>
    <row r="1138" spans="1:30" x14ac:dyDescent="0.35">
      <c r="B1138" s="70"/>
      <c r="C1138" s="69"/>
      <c r="D1138" s="69"/>
      <c r="E1138" s="69"/>
      <c r="F1138" s="69"/>
      <c r="G1138" s="69"/>
      <c r="H1138" s="69"/>
      <c r="I1138" s="69"/>
      <c r="J1138" s="69"/>
      <c r="K1138" s="69"/>
      <c r="L1138" s="69"/>
      <c r="M1138" s="69"/>
      <c r="N1138" s="69"/>
      <c r="O1138" s="69"/>
      <c r="P1138" s="69"/>
      <c r="Q1138" s="69"/>
      <c r="R1138" s="69"/>
      <c r="S1138" s="69"/>
      <c r="T1138" s="69"/>
      <c r="U1138" s="69"/>
      <c r="V1138" s="69"/>
      <c r="W1138" s="69"/>
      <c r="X1138" s="69"/>
      <c r="Y1138" s="69"/>
      <c r="Z1138" s="69"/>
      <c r="AA1138" s="69"/>
      <c r="AB1138" s="69"/>
      <c r="AC1138" s="69"/>
      <c r="AD1138" s="69"/>
    </row>
    <row r="1139" spans="1:30" x14ac:dyDescent="0.35">
      <c r="B1139" s="70"/>
      <c r="C1139" s="69"/>
      <c r="D1139" s="69"/>
      <c r="E1139" s="69"/>
      <c r="F1139" s="69"/>
      <c r="G1139" s="69"/>
      <c r="H1139" s="69"/>
      <c r="I1139" s="69"/>
      <c r="J1139" s="69"/>
      <c r="K1139" s="69"/>
      <c r="L1139" s="69"/>
      <c r="M1139" s="69"/>
      <c r="N1139" s="69"/>
      <c r="O1139" s="69"/>
      <c r="P1139" s="69"/>
      <c r="Q1139" s="69"/>
      <c r="R1139" s="69"/>
      <c r="S1139" s="69"/>
      <c r="T1139" s="69"/>
      <c r="U1139" s="69"/>
      <c r="V1139" s="69"/>
      <c r="W1139" s="69"/>
      <c r="X1139" s="69"/>
      <c r="Y1139" s="493"/>
      <c r="Z1139" s="493"/>
      <c r="AA1139" s="493"/>
      <c r="AB1139" s="493"/>
      <c r="AC1139" s="493"/>
      <c r="AD1139" s="69"/>
    </row>
    <row r="1140" spans="1:30" x14ac:dyDescent="0.35">
      <c r="A1140" s="5" t="s">
        <v>84</v>
      </c>
      <c r="B1140" s="70" t="s">
        <v>89</v>
      </c>
      <c r="C1140" s="69"/>
      <c r="D1140" s="69"/>
      <c r="E1140" s="69"/>
      <c r="F1140" s="69"/>
      <c r="G1140" s="69"/>
      <c r="H1140" s="69"/>
      <c r="I1140" s="69"/>
      <c r="J1140" s="69"/>
      <c r="K1140" s="69"/>
      <c r="L1140" s="69"/>
      <c r="M1140" s="69"/>
      <c r="N1140" s="69"/>
      <c r="O1140" s="69"/>
      <c r="P1140" s="69"/>
      <c r="Q1140" s="69"/>
      <c r="R1140" s="69"/>
      <c r="S1140" s="69"/>
      <c r="T1140" s="69"/>
      <c r="U1140" s="69"/>
      <c r="V1140" s="69"/>
      <c r="W1140" s="69"/>
      <c r="X1140" s="69"/>
      <c r="Y1140" s="493"/>
      <c r="Z1140" s="493"/>
      <c r="AA1140" s="493"/>
      <c r="AB1140" s="493"/>
      <c r="AC1140" s="493"/>
      <c r="AD1140" s="69"/>
    </row>
    <row r="1141" spans="1:30" x14ac:dyDescent="0.35">
      <c r="A1141" s="5" t="s">
        <v>84</v>
      </c>
      <c r="B1141" s="70" t="s">
        <v>358</v>
      </c>
      <c r="C1141" s="69"/>
      <c r="D1141" s="69"/>
      <c r="E1141" s="69"/>
      <c r="F1141" s="69"/>
      <c r="G1141" s="69"/>
      <c r="H1141" s="69"/>
      <c r="I1141" s="69"/>
      <c r="J1141" s="69"/>
      <c r="K1141" s="69"/>
      <c r="L1141" s="69"/>
      <c r="M1141" s="69"/>
      <c r="N1141" s="69"/>
      <c r="O1141" s="69"/>
      <c r="P1141" s="69"/>
      <c r="Q1141" s="69"/>
      <c r="R1141" s="69"/>
      <c r="S1141" s="69"/>
      <c r="T1141" s="69"/>
      <c r="U1141" s="69"/>
      <c r="V1141" s="69"/>
      <c r="W1141" s="69"/>
      <c r="X1141" s="69"/>
      <c r="Y1141" s="493"/>
      <c r="Z1141" s="493"/>
      <c r="AA1141" s="493"/>
      <c r="AB1141" s="493"/>
      <c r="AC1141" s="493"/>
      <c r="AD1141" s="69"/>
    </row>
    <row r="1142" spans="1:30" x14ac:dyDescent="0.35">
      <c r="A1142" s="5" t="s">
        <v>84</v>
      </c>
      <c r="B1142" s="70" t="s">
        <v>359</v>
      </c>
      <c r="C1142" s="69"/>
      <c r="D1142" s="69"/>
      <c r="E1142" s="69"/>
      <c r="F1142" s="69"/>
      <c r="G1142" s="69"/>
      <c r="H1142" s="69"/>
      <c r="I1142" s="69"/>
      <c r="J1142" s="69"/>
      <c r="K1142" s="69"/>
      <c r="L1142" s="69"/>
      <c r="M1142" s="69"/>
      <c r="N1142" s="69"/>
      <c r="O1142" s="69"/>
      <c r="P1142" s="69"/>
      <c r="Q1142" s="69"/>
      <c r="R1142" s="69"/>
      <c r="S1142" s="69"/>
      <c r="T1142" s="69"/>
      <c r="U1142" s="69"/>
      <c r="V1142" s="69"/>
      <c r="W1142" s="69"/>
      <c r="X1142" s="69"/>
      <c r="Y1142" s="493"/>
      <c r="Z1142" s="493"/>
      <c r="AA1142" s="493"/>
      <c r="AB1142" s="493"/>
      <c r="AC1142" s="493"/>
      <c r="AD1142" s="69"/>
    </row>
    <row r="1143" spans="1:30" x14ac:dyDescent="0.35">
      <c r="A1143" s="5" t="s">
        <v>84</v>
      </c>
      <c r="B1143" s="70" t="s">
        <v>85</v>
      </c>
      <c r="C1143" s="69"/>
      <c r="D1143" s="69"/>
      <c r="E1143" s="69"/>
      <c r="F1143" s="69"/>
      <c r="G1143" s="69"/>
      <c r="H1143" s="69"/>
      <c r="I1143" s="69"/>
      <c r="J1143" s="69"/>
      <c r="K1143" s="69"/>
      <c r="L1143" s="69"/>
      <c r="M1143" s="69"/>
      <c r="N1143" s="69"/>
      <c r="O1143" s="69"/>
      <c r="P1143" s="69"/>
      <c r="Q1143" s="69"/>
      <c r="R1143" s="69"/>
      <c r="S1143" s="69"/>
      <c r="T1143" s="69"/>
      <c r="U1143" s="69"/>
      <c r="V1143" s="69"/>
      <c r="W1143" s="69"/>
      <c r="X1143" s="69"/>
      <c r="Y1143" s="493">
        <v>0.5</v>
      </c>
      <c r="Z1143" s="493"/>
      <c r="AA1143" s="493"/>
      <c r="AB1143" s="493"/>
      <c r="AC1143" s="493">
        <v>0.6</v>
      </c>
      <c r="AD1143" s="69"/>
    </row>
    <row r="1144" spans="1:30" x14ac:dyDescent="0.35">
      <c r="A1144" s="5" t="s">
        <v>84</v>
      </c>
      <c r="B1144" s="70" t="s">
        <v>361</v>
      </c>
      <c r="C1144" s="69"/>
      <c r="D1144" s="69"/>
      <c r="E1144" s="69"/>
      <c r="F1144" s="69"/>
      <c r="G1144" s="69"/>
      <c r="H1144" s="69"/>
      <c r="I1144" s="69"/>
      <c r="J1144" s="69"/>
      <c r="K1144" s="69"/>
      <c r="L1144" s="69"/>
      <c r="M1144" s="69"/>
      <c r="N1144" s="69"/>
      <c r="O1144" s="69"/>
      <c r="P1144" s="69"/>
      <c r="Q1144" s="69"/>
      <c r="R1144" s="69"/>
      <c r="S1144" s="69"/>
      <c r="T1144" s="69"/>
      <c r="U1144" s="69"/>
      <c r="V1144" s="69"/>
      <c r="W1144" s="69"/>
      <c r="X1144" s="69"/>
      <c r="Y1144" s="493"/>
      <c r="Z1144" s="493"/>
      <c r="AA1144" s="493"/>
      <c r="AB1144" s="493"/>
      <c r="AC1144" s="493"/>
      <c r="AD1144" s="69"/>
    </row>
    <row r="1145" spans="1:30" x14ac:dyDescent="0.35">
      <c r="A1145" s="5" t="s">
        <v>84</v>
      </c>
      <c r="B1145" s="70" t="s">
        <v>362</v>
      </c>
      <c r="C1145" s="69"/>
      <c r="D1145" s="69"/>
      <c r="E1145" s="69"/>
      <c r="F1145" s="69"/>
      <c r="G1145" s="69"/>
      <c r="H1145" s="69"/>
      <c r="I1145" s="69"/>
      <c r="J1145" s="69"/>
      <c r="K1145" s="69"/>
      <c r="L1145" s="69"/>
      <c r="M1145" s="69"/>
      <c r="N1145" s="69"/>
      <c r="O1145" s="69"/>
      <c r="P1145" s="69"/>
      <c r="Q1145" s="69"/>
      <c r="R1145" s="69"/>
      <c r="S1145" s="69"/>
      <c r="T1145" s="69"/>
      <c r="U1145" s="69"/>
      <c r="V1145" s="69"/>
      <c r="W1145" s="69"/>
      <c r="X1145" s="69"/>
      <c r="Y1145" s="493"/>
      <c r="Z1145" s="493"/>
      <c r="AA1145" s="493"/>
      <c r="AB1145" s="493"/>
      <c r="AC1145" s="493"/>
      <c r="AD1145" s="69"/>
    </row>
    <row r="1146" spans="1:30" x14ac:dyDescent="0.35">
      <c r="A1146" s="5" t="s">
        <v>84</v>
      </c>
      <c r="B1146" s="70" t="s">
        <v>363</v>
      </c>
      <c r="C1146" s="69"/>
      <c r="D1146" s="69"/>
      <c r="E1146" s="69"/>
      <c r="F1146" s="69"/>
      <c r="G1146" s="69"/>
      <c r="H1146" s="69"/>
      <c r="I1146" s="69"/>
      <c r="J1146" s="69"/>
      <c r="K1146" s="69"/>
      <c r="L1146" s="69"/>
      <c r="M1146" s="69"/>
      <c r="N1146" s="69"/>
      <c r="O1146" s="69"/>
      <c r="P1146" s="69"/>
      <c r="Q1146" s="69"/>
      <c r="R1146" s="69"/>
      <c r="S1146" s="69"/>
      <c r="T1146" s="69"/>
      <c r="U1146" s="69"/>
      <c r="V1146" s="69"/>
      <c r="W1146" s="69"/>
      <c r="X1146" s="69"/>
      <c r="Y1146" s="493">
        <v>-0.5</v>
      </c>
      <c r="Z1146" s="493"/>
      <c r="AA1146" s="493"/>
      <c r="AB1146" s="493"/>
      <c r="AC1146" s="493">
        <v>-0.6</v>
      </c>
      <c r="AD1146" s="69"/>
    </row>
    <row r="1147" spans="1:30" x14ac:dyDescent="0.35">
      <c r="A1147" s="5" t="s">
        <v>84</v>
      </c>
      <c r="B1147" s="70" t="s">
        <v>364</v>
      </c>
      <c r="C1147" s="69"/>
      <c r="D1147" s="69"/>
      <c r="E1147" s="69"/>
      <c r="F1147" s="69"/>
      <c r="G1147" s="69"/>
      <c r="H1147" s="69"/>
      <c r="I1147" s="69"/>
      <c r="J1147" s="69"/>
      <c r="K1147" s="69"/>
      <c r="L1147" s="69"/>
      <c r="M1147" s="69"/>
      <c r="N1147" s="69"/>
      <c r="O1147" s="69"/>
      <c r="P1147" s="69"/>
      <c r="Q1147" s="69"/>
      <c r="R1147" s="69"/>
      <c r="S1147" s="69"/>
      <c r="T1147" s="69"/>
      <c r="U1147" s="69"/>
      <c r="V1147" s="69"/>
      <c r="W1147" s="69"/>
      <c r="X1147" s="69"/>
      <c r="Y1147" s="493"/>
      <c r="Z1147" s="493"/>
      <c r="AA1147" s="493"/>
      <c r="AB1147" s="493"/>
      <c r="AC1147" s="493"/>
      <c r="AD1147" s="69"/>
    </row>
    <row r="1148" spans="1:30" x14ac:dyDescent="0.35">
      <c r="A1148" s="5" t="s">
        <v>84</v>
      </c>
      <c r="B1148" s="70" t="s">
        <v>365</v>
      </c>
      <c r="C1148" s="69"/>
      <c r="D1148" s="69"/>
      <c r="E1148" s="69"/>
      <c r="F1148" s="69"/>
      <c r="G1148" s="69"/>
      <c r="H1148" s="69"/>
      <c r="I1148" s="69"/>
      <c r="J1148" s="69"/>
      <c r="K1148" s="69"/>
      <c r="L1148" s="69"/>
      <c r="M1148" s="69"/>
      <c r="N1148" s="69"/>
      <c r="O1148" s="69"/>
      <c r="P1148" s="69"/>
      <c r="Q1148" s="69"/>
      <c r="R1148" s="69"/>
      <c r="S1148" s="69"/>
      <c r="T1148" s="69"/>
      <c r="U1148" s="69"/>
      <c r="V1148" s="69"/>
      <c r="W1148" s="69"/>
      <c r="X1148" s="69"/>
      <c r="Y1148" s="493"/>
      <c r="Z1148" s="493"/>
      <c r="AA1148" s="493"/>
      <c r="AB1148" s="493"/>
      <c r="AC1148" s="493"/>
      <c r="AD1148" s="69"/>
    </row>
    <row r="1149" spans="1:30" x14ac:dyDescent="0.35">
      <c r="A1149" s="5" t="s">
        <v>84</v>
      </c>
      <c r="B1149" s="70" t="s">
        <v>366</v>
      </c>
      <c r="C1149" s="69"/>
      <c r="D1149" s="69"/>
      <c r="E1149" s="69"/>
      <c r="F1149" s="69"/>
      <c r="G1149" s="69"/>
      <c r="H1149" s="69"/>
      <c r="I1149" s="69"/>
      <c r="J1149" s="69"/>
      <c r="K1149" s="69"/>
      <c r="L1149" s="69"/>
      <c r="M1149" s="69"/>
      <c r="N1149" s="69"/>
      <c r="O1149" s="69"/>
      <c r="P1149" s="69"/>
      <c r="Q1149" s="69"/>
      <c r="R1149" s="69"/>
      <c r="S1149" s="69"/>
      <c r="T1149" s="69"/>
      <c r="U1149" s="69"/>
      <c r="V1149" s="69"/>
      <c r="W1149" s="69"/>
      <c r="X1149" s="69"/>
      <c r="Y1149" s="69"/>
      <c r="Z1149" s="69"/>
      <c r="AA1149" s="69"/>
      <c r="AB1149" s="69"/>
      <c r="AC1149" s="69"/>
      <c r="AD1149" s="69"/>
    </row>
    <row r="1150" spans="1:30" x14ac:dyDescent="0.35">
      <c r="A1150" s="5" t="s">
        <v>84</v>
      </c>
      <c r="B1150" s="70" t="s">
        <v>367</v>
      </c>
      <c r="C1150" s="69"/>
      <c r="D1150" s="69"/>
      <c r="E1150" s="69"/>
      <c r="F1150" s="69"/>
      <c r="G1150" s="69"/>
      <c r="H1150" s="69"/>
      <c r="I1150" s="69"/>
      <c r="J1150" s="69"/>
      <c r="K1150" s="69"/>
      <c r="L1150" s="69"/>
      <c r="M1150" s="69"/>
      <c r="N1150" s="69"/>
      <c r="O1150" s="69"/>
      <c r="P1150" s="69"/>
      <c r="Q1150" s="69"/>
      <c r="R1150" s="69"/>
      <c r="S1150" s="69"/>
      <c r="T1150" s="69"/>
      <c r="U1150" s="69"/>
      <c r="V1150" s="69"/>
      <c r="W1150" s="69"/>
      <c r="X1150" s="69"/>
      <c r="Y1150" s="69"/>
      <c r="Z1150" s="69"/>
      <c r="AA1150" s="69"/>
      <c r="AB1150" s="69"/>
      <c r="AC1150" s="69"/>
      <c r="AD1150" s="69"/>
    </row>
    <row r="1151" spans="1:30" x14ac:dyDescent="0.35">
      <c r="A1151" s="5"/>
      <c r="B1151" s="69"/>
      <c r="C1151" s="69"/>
      <c r="D1151" s="69"/>
      <c r="E1151" s="69"/>
      <c r="F1151" s="69"/>
      <c r="G1151" s="69"/>
      <c r="H1151" s="69"/>
      <c r="I1151" s="69"/>
      <c r="J1151" s="69"/>
      <c r="K1151" s="69"/>
      <c r="L1151" s="69"/>
      <c r="M1151" s="69"/>
      <c r="N1151" s="69"/>
      <c r="O1151" s="69"/>
      <c r="P1151" s="69"/>
      <c r="Q1151" s="69"/>
      <c r="R1151" s="69"/>
      <c r="S1151" s="69"/>
      <c r="T1151" s="69"/>
      <c r="U1151" s="69"/>
      <c r="V1151" s="69"/>
      <c r="W1151" s="69"/>
      <c r="X1151" s="69"/>
      <c r="Y1151" s="69"/>
      <c r="Z1151" s="69"/>
      <c r="AA1151" s="69"/>
      <c r="AB1151" s="69"/>
      <c r="AC1151" s="69"/>
      <c r="AD1151" s="69"/>
    </row>
    <row r="1152" spans="1:30" x14ac:dyDescent="0.35">
      <c r="B1152" s="69"/>
      <c r="C1152" s="69"/>
      <c r="D1152" s="69"/>
      <c r="E1152" s="69"/>
      <c r="F1152" s="69"/>
      <c r="G1152" s="69"/>
      <c r="H1152" s="69"/>
      <c r="I1152" s="69"/>
      <c r="J1152" s="69"/>
      <c r="K1152" s="69"/>
      <c r="L1152" s="69"/>
      <c r="M1152" s="69"/>
      <c r="N1152" s="69"/>
      <c r="O1152" s="69"/>
      <c r="P1152" s="69"/>
      <c r="Q1152" s="69"/>
      <c r="R1152" s="69"/>
      <c r="S1152" s="69"/>
      <c r="T1152" s="69"/>
      <c r="U1152" s="69"/>
      <c r="V1152" s="69"/>
      <c r="W1152" s="69"/>
      <c r="X1152" s="69"/>
      <c r="Y1152" s="69"/>
      <c r="Z1152" s="69"/>
      <c r="AA1152" s="69"/>
      <c r="AB1152" s="69"/>
      <c r="AC1152" s="69"/>
      <c r="AD1152" s="69"/>
    </row>
    <row r="1153" spans="1:82" x14ac:dyDescent="0.35">
      <c r="B1153" s="69"/>
      <c r="C1153" s="69"/>
      <c r="D1153" s="69"/>
      <c r="E1153" s="69"/>
      <c r="F1153" s="69"/>
      <c r="G1153" s="69"/>
      <c r="H1153" s="69"/>
      <c r="I1153" s="69"/>
      <c r="J1153" s="69"/>
      <c r="K1153" s="69"/>
      <c r="L1153" s="69"/>
      <c r="M1153" s="69"/>
      <c r="N1153" s="69"/>
      <c r="O1153" s="69"/>
      <c r="P1153" s="69"/>
      <c r="Q1153" s="69"/>
      <c r="R1153" s="69"/>
      <c r="S1153" s="69"/>
      <c r="T1153" s="69"/>
      <c r="U1153" s="69"/>
      <c r="V1153" s="69"/>
      <c r="W1153" s="69"/>
      <c r="X1153" s="69"/>
      <c r="Y1153" s="69"/>
      <c r="Z1153" s="69"/>
      <c r="AA1153" s="69"/>
      <c r="AB1153" s="69"/>
      <c r="AC1153" s="69"/>
      <c r="AD1153" s="69"/>
    </row>
    <row r="1154" spans="1:82" x14ac:dyDescent="0.35">
      <c r="A1154" s="5"/>
      <c r="B1154" s="534" t="s">
        <v>504</v>
      </c>
      <c r="C1154" s="538"/>
      <c r="D1154" s="539"/>
      <c r="E1154" s="539"/>
      <c r="F1154" s="539"/>
      <c r="G1154" s="539"/>
      <c r="H1154" s="539"/>
      <c r="I1154" s="539"/>
      <c r="J1154" s="539"/>
      <c r="K1154" s="539"/>
      <c r="L1154" s="539"/>
      <c r="M1154" s="539"/>
      <c r="N1154" s="539"/>
      <c r="O1154" s="539"/>
      <c r="P1154" s="539"/>
      <c r="Q1154" s="541"/>
      <c r="R1154" s="540"/>
      <c r="S1154" s="546"/>
      <c r="T1154" s="547"/>
      <c r="U1154" s="540"/>
      <c r="V1154" s="540"/>
      <c r="W1154" s="540"/>
      <c r="X1154" s="540"/>
      <c r="Y1154" s="540"/>
      <c r="Z1154" s="540"/>
      <c r="AA1154" s="540"/>
      <c r="AB1154" s="540"/>
      <c r="AC1154" s="540"/>
      <c r="AD1154" s="540"/>
      <c r="AE1154" s="548"/>
      <c r="AF1154" s="548"/>
      <c r="AG1154" s="548"/>
      <c r="AH1154" s="548"/>
      <c r="AI1154" s="548"/>
      <c r="AJ1154" s="548"/>
      <c r="AK1154" s="548"/>
      <c r="AL1154" s="548"/>
      <c r="AM1154" s="534"/>
      <c r="AN1154" s="548"/>
      <c r="AO1154" s="548"/>
      <c r="AP1154" s="542"/>
      <c r="AQ1154" s="542"/>
      <c r="AR1154" s="542"/>
      <c r="AS1154" s="542"/>
      <c r="AT1154" s="542"/>
      <c r="AU1154" s="543"/>
      <c r="AV1154" s="543"/>
      <c r="AW1154" s="543"/>
      <c r="AX1154" s="543"/>
      <c r="AY1154" s="543"/>
      <c r="AZ1154" s="543"/>
      <c r="BA1154" s="543"/>
      <c r="BB1154" s="543"/>
      <c r="BC1154" s="543"/>
      <c r="BD1154" s="543"/>
      <c r="BE1154" s="543"/>
      <c r="BF1154" s="543"/>
      <c r="BG1154" s="543"/>
      <c r="BH1154" s="543"/>
      <c r="BI1154" s="543"/>
      <c r="BJ1154" s="543"/>
      <c r="BK1154" s="543"/>
      <c r="BL1154" s="543"/>
      <c r="BM1154" s="543"/>
      <c r="BN1154" s="543"/>
      <c r="BO1154" s="543"/>
      <c r="BP1154" s="543"/>
      <c r="BQ1154" s="543"/>
      <c r="BR1154" s="543"/>
      <c r="BS1154" s="543"/>
      <c r="BT1154" s="543"/>
      <c r="BU1154" s="543"/>
      <c r="BV1154" s="543"/>
      <c r="BW1154" s="543"/>
      <c r="BX1154" s="543"/>
      <c r="BY1154" s="543"/>
      <c r="BZ1154" s="543"/>
      <c r="CA1154" s="543"/>
      <c r="CB1154" s="543"/>
      <c r="CC1154" s="543"/>
      <c r="CD1154" s="543"/>
    </row>
    <row r="1155" spans="1:82" x14ac:dyDescent="0.35">
      <c r="A1155" s="5"/>
      <c r="B1155" s="322"/>
      <c r="C1155" s="69"/>
      <c r="D1155" s="69"/>
      <c r="E1155" s="69"/>
      <c r="F1155" s="69"/>
      <c r="G1155" s="69"/>
      <c r="H1155" s="69"/>
      <c r="I1155" s="69"/>
      <c r="J1155" s="69"/>
      <c r="K1155" s="69"/>
      <c r="L1155" s="69"/>
      <c r="M1155" s="69"/>
      <c r="N1155" s="69"/>
      <c r="O1155" s="69"/>
      <c r="P1155" s="69"/>
      <c r="Q1155" s="69"/>
      <c r="R1155" s="69"/>
      <c r="S1155" s="69"/>
      <c r="T1155" s="69"/>
      <c r="U1155" s="69"/>
      <c r="V1155" s="69"/>
      <c r="W1155" s="69"/>
      <c r="X1155" s="69"/>
      <c r="Y1155" s="69"/>
      <c r="Z1155" s="69"/>
      <c r="AA1155" s="69"/>
      <c r="AB1155" s="69"/>
      <c r="AC1155" s="69"/>
      <c r="AD1155" s="69"/>
    </row>
    <row r="1156" spans="1:82" x14ac:dyDescent="0.35">
      <c r="A1156" s="5" t="s">
        <v>80</v>
      </c>
      <c r="B1156" s="69" t="s">
        <v>225</v>
      </c>
      <c r="C1156" s="685"/>
      <c r="D1156" s="69"/>
      <c r="E1156" s="69"/>
      <c r="F1156" s="69"/>
      <c r="G1156" s="69"/>
      <c r="H1156" s="69"/>
      <c r="I1156" s="69"/>
      <c r="J1156" s="69"/>
      <c r="K1156" s="69"/>
      <c r="L1156" s="69"/>
      <c r="M1156" s="594"/>
      <c r="N1156" s="69"/>
      <c r="O1156" s="69"/>
      <c r="P1156" s="69"/>
      <c r="Q1156" s="69"/>
      <c r="R1156" s="69"/>
      <c r="S1156" s="69"/>
      <c r="T1156" s="69"/>
      <c r="U1156" s="69"/>
      <c r="V1156" s="69"/>
      <c r="W1156" s="69"/>
      <c r="X1156" s="69"/>
      <c r="Y1156" s="69"/>
      <c r="Z1156" s="69"/>
      <c r="AA1156" s="594">
        <v>0.9</v>
      </c>
      <c r="AB1156" s="594">
        <v>0.9</v>
      </c>
      <c r="AC1156" s="594">
        <v>0.9</v>
      </c>
      <c r="AD1156" s="594">
        <f>AC1156</f>
        <v>0.9</v>
      </c>
      <c r="AE1156" s="594">
        <f t="shared" ref="AE1156:CD1156" si="4849">AD1156</f>
        <v>0.9</v>
      </c>
      <c r="AF1156" s="594">
        <f t="shared" si="4849"/>
        <v>0.9</v>
      </c>
      <c r="AG1156" s="594">
        <f t="shared" si="4849"/>
        <v>0.9</v>
      </c>
      <c r="AH1156" s="594">
        <f t="shared" si="4849"/>
        <v>0.9</v>
      </c>
      <c r="AI1156" s="594">
        <f t="shared" si="4849"/>
        <v>0.9</v>
      </c>
      <c r="AJ1156" s="594">
        <f t="shared" si="4849"/>
        <v>0.9</v>
      </c>
      <c r="AK1156" s="594">
        <f t="shared" si="4849"/>
        <v>0.9</v>
      </c>
      <c r="AL1156" s="594">
        <f t="shared" si="4849"/>
        <v>0.9</v>
      </c>
      <c r="AM1156" s="594">
        <f t="shared" si="4849"/>
        <v>0.9</v>
      </c>
      <c r="AN1156" s="594">
        <f t="shared" si="4849"/>
        <v>0.9</v>
      </c>
      <c r="AO1156" s="594">
        <f t="shared" si="4849"/>
        <v>0.9</v>
      </c>
      <c r="AP1156" s="594">
        <f t="shared" si="4849"/>
        <v>0.9</v>
      </c>
      <c r="AQ1156" s="594">
        <f t="shared" si="4849"/>
        <v>0.9</v>
      </c>
      <c r="AR1156" s="594">
        <f t="shared" si="4849"/>
        <v>0.9</v>
      </c>
      <c r="AS1156" s="594">
        <f t="shared" si="4849"/>
        <v>0.9</v>
      </c>
      <c r="AT1156" s="594">
        <f t="shared" si="4849"/>
        <v>0.9</v>
      </c>
      <c r="AU1156" s="594">
        <f t="shared" si="4849"/>
        <v>0.9</v>
      </c>
      <c r="AV1156" s="594">
        <f t="shared" si="4849"/>
        <v>0.9</v>
      </c>
      <c r="AW1156" s="594">
        <f t="shared" si="4849"/>
        <v>0.9</v>
      </c>
      <c r="AX1156" s="594">
        <f t="shared" si="4849"/>
        <v>0.9</v>
      </c>
      <c r="AY1156" s="594">
        <f t="shared" si="4849"/>
        <v>0.9</v>
      </c>
      <c r="AZ1156" s="594">
        <f t="shared" si="4849"/>
        <v>0.9</v>
      </c>
      <c r="BA1156" s="594">
        <f t="shared" si="4849"/>
        <v>0.9</v>
      </c>
      <c r="BB1156" s="594">
        <f t="shared" si="4849"/>
        <v>0.9</v>
      </c>
      <c r="BC1156" s="594">
        <f t="shared" si="4849"/>
        <v>0.9</v>
      </c>
      <c r="BD1156" s="594">
        <f t="shared" si="4849"/>
        <v>0.9</v>
      </c>
      <c r="BE1156" s="594">
        <f t="shared" si="4849"/>
        <v>0.9</v>
      </c>
      <c r="BF1156" s="594">
        <f t="shared" si="4849"/>
        <v>0.9</v>
      </c>
      <c r="BG1156" s="594">
        <f t="shared" si="4849"/>
        <v>0.9</v>
      </c>
      <c r="BH1156" s="594">
        <f t="shared" si="4849"/>
        <v>0.9</v>
      </c>
      <c r="BI1156" s="594">
        <f t="shared" si="4849"/>
        <v>0.9</v>
      </c>
      <c r="BJ1156" s="594">
        <f t="shared" si="4849"/>
        <v>0.9</v>
      </c>
      <c r="BK1156" s="594">
        <f t="shared" si="4849"/>
        <v>0.9</v>
      </c>
      <c r="BL1156" s="594">
        <f t="shared" si="4849"/>
        <v>0.9</v>
      </c>
      <c r="BM1156" s="594">
        <f t="shared" si="4849"/>
        <v>0.9</v>
      </c>
      <c r="BN1156" s="594">
        <f t="shared" si="4849"/>
        <v>0.9</v>
      </c>
      <c r="BO1156" s="594">
        <f t="shared" si="4849"/>
        <v>0.9</v>
      </c>
      <c r="BP1156" s="594">
        <f t="shared" si="4849"/>
        <v>0.9</v>
      </c>
      <c r="BQ1156" s="594">
        <f t="shared" si="4849"/>
        <v>0.9</v>
      </c>
      <c r="BR1156" s="594">
        <f t="shared" si="4849"/>
        <v>0.9</v>
      </c>
      <c r="BS1156" s="594">
        <f t="shared" si="4849"/>
        <v>0.9</v>
      </c>
      <c r="BT1156" s="594">
        <f t="shared" si="4849"/>
        <v>0.9</v>
      </c>
      <c r="BU1156" s="594">
        <f t="shared" si="4849"/>
        <v>0.9</v>
      </c>
      <c r="BV1156" s="594">
        <f t="shared" si="4849"/>
        <v>0.9</v>
      </c>
      <c r="BW1156" s="594">
        <f t="shared" si="4849"/>
        <v>0.9</v>
      </c>
      <c r="BX1156" s="594">
        <f t="shared" si="4849"/>
        <v>0.9</v>
      </c>
      <c r="BY1156" s="594">
        <f t="shared" si="4849"/>
        <v>0.9</v>
      </c>
      <c r="BZ1156" s="594">
        <f t="shared" si="4849"/>
        <v>0.9</v>
      </c>
      <c r="CA1156" s="594">
        <f t="shared" si="4849"/>
        <v>0.9</v>
      </c>
      <c r="CB1156" s="594">
        <f t="shared" si="4849"/>
        <v>0.9</v>
      </c>
      <c r="CC1156" s="594">
        <f t="shared" si="4849"/>
        <v>0.9</v>
      </c>
      <c r="CD1156" s="594">
        <f t="shared" si="4849"/>
        <v>0.9</v>
      </c>
    </row>
    <row r="1157" spans="1:82" x14ac:dyDescent="0.35">
      <c r="A1157" s="5" t="s">
        <v>80</v>
      </c>
      <c r="B1157" s="69" t="s">
        <v>226</v>
      </c>
      <c r="C1157" s="69"/>
      <c r="D1157" s="69"/>
      <c r="E1157" s="69"/>
      <c r="F1157" s="69"/>
      <c r="G1157" s="69"/>
      <c r="H1157" s="69"/>
      <c r="I1157" s="69"/>
      <c r="J1157" s="69"/>
      <c r="K1157" s="69"/>
      <c r="L1157" s="69"/>
      <c r="M1157" s="594"/>
      <c r="N1157" s="69"/>
      <c r="O1157" s="69"/>
      <c r="P1157" s="69"/>
      <c r="Q1157" s="69"/>
      <c r="R1157" s="69"/>
      <c r="S1157" s="69"/>
      <c r="T1157" s="69"/>
      <c r="U1157" s="69"/>
      <c r="V1157" s="69"/>
      <c r="W1157" s="69"/>
      <c r="X1157" s="69"/>
      <c r="Y1157" s="69"/>
      <c r="Z1157" s="69"/>
      <c r="AA1157" s="594">
        <v>1</v>
      </c>
      <c r="AB1157" s="594">
        <v>1</v>
      </c>
      <c r="AC1157" s="594">
        <v>1</v>
      </c>
      <c r="AD1157" s="594">
        <f>AC1157</f>
        <v>1</v>
      </c>
      <c r="AE1157" s="594">
        <f t="shared" ref="AE1157:CD1157" si="4850">AD1157</f>
        <v>1</v>
      </c>
      <c r="AF1157" s="594">
        <f t="shared" si="4850"/>
        <v>1</v>
      </c>
      <c r="AG1157" s="594">
        <f t="shared" si="4850"/>
        <v>1</v>
      </c>
      <c r="AH1157" s="594">
        <f t="shared" si="4850"/>
        <v>1</v>
      </c>
      <c r="AI1157" s="594">
        <f t="shared" si="4850"/>
        <v>1</v>
      </c>
      <c r="AJ1157" s="594">
        <f t="shared" si="4850"/>
        <v>1</v>
      </c>
      <c r="AK1157" s="594">
        <f t="shared" si="4850"/>
        <v>1</v>
      </c>
      <c r="AL1157" s="594">
        <f t="shared" si="4850"/>
        <v>1</v>
      </c>
      <c r="AM1157" s="594">
        <f t="shared" si="4850"/>
        <v>1</v>
      </c>
      <c r="AN1157" s="594">
        <f t="shared" si="4850"/>
        <v>1</v>
      </c>
      <c r="AO1157" s="594">
        <f t="shared" si="4850"/>
        <v>1</v>
      </c>
      <c r="AP1157" s="594">
        <f t="shared" si="4850"/>
        <v>1</v>
      </c>
      <c r="AQ1157" s="594">
        <f t="shared" si="4850"/>
        <v>1</v>
      </c>
      <c r="AR1157" s="594">
        <f t="shared" si="4850"/>
        <v>1</v>
      </c>
      <c r="AS1157" s="594">
        <f t="shared" si="4850"/>
        <v>1</v>
      </c>
      <c r="AT1157" s="594">
        <f t="shared" si="4850"/>
        <v>1</v>
      </c>
      <c r="AU1157" s="594">
        <f t="shared" si="4850"/>
        <v>1</v>
      </c>
      <c r="AV1157" s="594">
        <f t="shared" si="4850"/>
        <v>1</v>
      </c>
      <c r="AW1157" s="594">
        <f t="shared" si="4850"/>
        <v>1</v>
      </c>
      <c r="AX1157" s="594">
        <f t="shared" si="4850"/>
        <v>1</v>
      </c>
      <c r="AY1157" s="594">
        <f t="shared" si="4850"/>
        <v>1</v>
      </c>
      <c r="AZ1157" s="594">
        <f t="shared" si="4850"/>
        <v>1</v>
      </c>
      <c r="BA1157" s="594">
        <f t="shared" si="4850"/>
        <v>1</v>
      </c>
      <c r="BB1157" s="594">
        <f t="shared" si="4850"/>
        <v>1</v>
      </c>
      <c r="BC1157" s="594">
        <f t="shared" si="4850"/>
        <v>1</v>
      </c>
      <c r="BD1157" s="594">
        <f t="shared" si="4850"/>
        <v>1</v>
      </c>
      <c r="BE1157" s="594">
        <f t="shared" si="4850"/>
        <v>1</v>
      </c>
      <c r="BF1157" s="594">
        <f t="shared" si="4850"/>
        <v>1</v>
      </c>
      <c r="BG1157" s="594">
        <f t="shared" si="4850"/>
        <v>1</v>
      </c>
      <c r="BH1157" s="594">
        <f t="shared" si="4850"/>
        <v>1</v>
      </c>
      <c r="BI1157" s="594">
        <f t="shared" si="4850"/>
        <v>1</v>
      </c>
      <c r="BJ1157" s="594">
        <f t="shared" si="4850"/>
        <v>1</v>
      </c>
      <c r="BK1157" s="594">
        <f t="shared" si="4850"/>
        <v>1</v>
      </c>
      <c r="BL1157" s="594">
        <f t="shared" si="4850"/>
        <v>1</v>
      </c>
      <c r="BM1157" s="594">
        <f t="shared" si="4850"/>
        <v>1</v>
      </c>
      <c r="BN1157" s="594">
        <f t="shared" si="4850"/>
        <v>1</v>
      </c>
      <c r="BO1157" s="594">
        <f t="shared" si="4850"/>
        <v>1</v>
      </c>
      <c r="BP1157" s="594">
        <f t="shared" si="4850"/>
        <v>1</v>
      </c>
      <c r="BQ1157" s="594">
        <f t="shared" si="4850"/>
        <v>1</v>
      </c>
      <c r="BR1157" s="594">
        <f t="shared" si="4850"/>
        <v>1</v>
      </c>
      <c r="BS1157" s="594">
        <f t="shared" si="4850"/>
        <v>1</v>
      </c>
      <c r="BT1157" s="594">
        <f t="shared" si="4850"/>
        <v>1</v>
      </c>
      <c r="BU1157" s="594">
        <f t="shared" si="4850"/>
        <v>1</v>
      </c>
      <c r="BV1157" s="594">
        <f t="shared" si="4850"/>
        <v>1</v>
      </c>
      <c r="BW1157" s="594">
        <f t="shared" si="4850"/>
        <v>1</v>
      </c>
      <c r="BX1157" s="594">
        <f t="shared" si="4850"/>
        <v>1</v>
      </c>
      <c r="BY1157" s="594">
        <f t="shared" si="4850"/>
        <v>1</v>
      </c>
      <c r="BZ1157" s="594">
        <f t="shared" si="4850"/>
        <v>1</v>
      </c>
      <c r="CA1157" s="594">
        <f t="shared" si="4850"/>
        <v>1</v>
      </c>
      <c r="CB1157" s="594">
        <f t="shared" si="4850"/>
        <v>1</v>
      </c>
      <c r="CC1157" s="594">
        <f t="shared" si="4850"/>
        <v>1</v>
      </c>
      <c r="CD1157" s="594">
        <f t="shared" si="4850"/>
        <v>1</v>
      </c>
    </row>
    <row r="1158" spans="1:82" x14ac:dyDescent="0.35">
      <c r="A1158" s="5"/>
      <c r="B1158" s="70"/>
      <c r="C1158" s="69"/>
      <c r="D1158" s="69"/>
      <c r="E1158" s="69"/>
      <c r="F1158" s="69"/>
      <c r="G1158" s="69"/>
      <c r="H1158" s="69"/>
      <c r="I1158" s="69"/>
      <c r="J1158" s="69"/>
      <c r="K1158" s="69"/>
      <c r="L1158" s="69"/>
      <c r="M1158" s="69"/>
      <c r="N1158" s="69"/>
      <c r="O1158" s="69"/>
      <c r="P1158" s="69"/>
      <c r="Q1158" s="69"/>
      <c r="R1158" s="69"/>
      <c r="S1158" s="69"/>
      <c r="T1158" s="69"/>
      <c r="U1158" s="69"/>
      <c r="V1158" s="69"/>
      <c r="W1158" s="69"/>
      <c r="X1158" s="69"/>
      <c r="Y1158" s="69"/>
      <c r="Z1158" s="69"/>
      <c r="AA1158" s="69"/>
      <c r="AB1158" s="69"/>
      <c r="AC1158" s="69"/>
      <c r="AD1158" s="69"/>
    </row>
    <row r="1159" spans="1:82" x14ac:dyDescent="0.35">
      <c r="A1159" s="5"/>
      <c r="B1159" s="70"/>
      <c r="C1159" s="69"/>
      <c r="D1159" s="69"/>
      <c r="E1159" s="69"/>
      <c r="F1159" s="69"/>
      <c r="G1159" s="69"/>
      <c r="H1159" s="69"/>
      <c r="I1159" s="69"/>
      <c r="J1159" s="69"/>
      <c r="K1159" s="69"/>
      <c r="L1159" s="69"/>
      <c r="M1159" s="69"/>
      <c r="N1159" s="69"/>
      <c r="O1159" s="69"/>
      <c r="P1159" s="69"/>
      <c r="Q1159" s="69"/>
      <c r="R1159" s="69"/>
      <c r="S1159" s="69"/>
      <c r="T1159" s="69"/>
      <c r="U1159" s="69"/>
      <c r="V1159" s="69"/>
      <c r="W1159" s="69"/>
      <c r="X1159" s="69"/>
      <c r="Y1159" s="69"/>
      <c r="Z1159" s="69"/>
      <c r="AA1159" s="69"/>
      <c r="AB1159" s="69"/>
      <c r="AC1159" s="69"/>
      <c r="AD1159" s="69"/>
    </row>
    <row r="1160" spans="1:82" x14ac:dyDescent="0.35">
      <c r="A1160" s="5"/>
      <c r="B1160" s="444" t="s">
        <v>224</v>
      </c>
      <c r="C1160" s="444"/>
      <c r="D1160" s="444"/>
      <c r="E1160" s="444"/>
      <c r="F1160" s="444"/>
      <c r="G1160" s="444"/>
      <c r="H1160" s="444"/>
      <c r="I1160" s="444"/>
      <c r="J1160" s="444"/>
      <c r="K1160" s="444"/>
      <c r="L1160" s="444"/>
      <c r="M1160" s="444"/>
      <c r="N1160" s="444"/>
      <c r="O1160" s="444"/>
      <c r="P1160" s="444"/>
      <c r="Q1160" s="444"/>
      <c r="R1160" s="444"/>
      <c r="S1160" s="444"/>
      <c r="T1160" s="444"/>
      <c r="U1160" s="444"/>
      <c r="V1160" s="444"/>
      <c r="W1160" s="444"/>
      <c r="X1160" s="444"/>
      <c r="Y1160" s="444"/>
      <c r="Z1160" s="638"/>
      <c r="AA1160" s="444"/>
      <c r="AB1160" s="444"/>
      <c r="AC1160" s="444"/>
      <c r="AD1160" s="444"/>
      <c r="AE1160" s="444"/>
      <c r="AF1160" s="444"/>
      <c r="AG1160" s="444"/>
      <c r="AH1160" s="444"/>
      <c r="AI1160" s="444"/>
      <c r="AJ1160" s="444"/>
      <c r="AK1160" s="444"/>
      <c r="AL1160" s="444"/>
      <c r="AM1160" s="444"/>
      <c r="AN1160" s="444"/>
      <c r="AO1160" s="444"/>
      <c r="AP1160" s="444"/>
      <c r="AQ1160" s="444"/>
      <c r="AR1160" s="444"/>
      <c r="AS1160" s="444"/>
      <c r="AT1160" s="444"/>
      <c r="AU1160" s="444"/>
      <c r="AV1160" s="444"/>
      <c r="AW1160" s="444"/>
      <c r="AX1160" s="444"/>
      <c r="AY1160" s="444"/>
      <c r="AZ1160" s="444"/>
      <c r="BA1160" s="444"/>
      <c r="BB1160" s="444"/>
      <c r="BC1160" s="444"/>
      <c r="BD1160" s="444"/>
      <c r="BE1160" s="444"/>
      <c r="BF1160" s="444"/>
      <c r="BG1160" s="444"/>
      <c r="BH1160" s="444"/>
      <c r="BI1160" s="444"/>
      <c r="BJ1160" s="444"/>
      <c r="BK1160" s="444"/>
      <c r="BL1160" s="444"/>
      <c r="BM1160" s="444"/>
      <c r="BN1160" s="444"/>
      <c r="BO1160" s="444"/>
      <c r="BP1160" s="444"/>
      <c r="BQ1160" s="444"/>
      <c r="BR1160" s="444"/>
      <c r="BS1160" s="444"/>
      <c r="BT1160" s="444"/>
      <c r="BU1160" s="444"/>
      <c r="BV1160" s="444"/>
      <c r="BW1160" s="444"/>
      <c r="BX1160" s="444"/>
      <c r="BY1160" s="444"/>
      <c r="BZ1160" s="444"/>
      <c r="CA1160" s="444"/>
      <c r="CB1160" s="444"/>
      <c r="CC1160" s="444"/>
      <c r="CD1160" s="444"/>
    </row>
    <row r="1161" spans="1:82" x14ac:dyDescent="0.35">
      <c r="A1161" s="5"/>
      <c r="B1161" s="70"/>
      <c r="C1161" s="69"/>
      <c r="D1161" s="69"/>
      <c r="E1161" s="69"/>
      <c r="F1161" s="69"/>
      <c r="G1161" s="69"/>
      <c r="H1161" s="69"/>
      <c r="I1161" s="69"/>
      <c r="J1161" s="69"/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69"/>
      <c r="V1161" s="69"/>
      <c r="W1161" s="69"/>
      <c r="X1161" s="69"/>
      <c r="Y1161" s="69"/>
      <c r="Z1161" s="639"/>
      <c r="AA1161" s="69"/>
      <c r="AB1161" s="69"/>
      <c r="AC1161" s="69"/>
      <c r="AD1161" s="69"/>
    </row>
    <row r="1162" spans="1:82" x14ac:dyDescent="0.35">
      <c r="A1162" s="5"/>
      <c r="B1162" s="70" t="s">
        <v>106</v>
      </c>
      <c r="C1162" s="69"/>
      <c r="D1162" s="69"/>
      <c r="E1162" s="69"/>
      <c r="F1162" s="69"/>
      <c r="G1162" s="69"/>
      <c r="H1162" s="69"/>
      <c r="I1162" s="69"/>
      <c r="J1162" s="69"/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69"/>
      <c r="V1162" s="69"/>
      <c r="W1162" s="69"/>
      <c r="X1162" s="69"/>
      <c r="Y1162" s="69"/>
      <c r="Z1162" s="639"/>
      <c r="AA1162" s="69"/>
      <c r="AB1162" s="69"/>
      <c r="AC1162" s="69"/>
      <c r="AD1162" s="69"/>
    </row>
    <row r="1163" spans="1:82" x14ac:dyDescent="0.35">
      <c r="A1163" s="5" t="s">
        <v>229</v>
      </c>
      <c r="B1163" s="69" t="s">
        <v>247</v>
      </c>
      <c r="C1163" s="69"/>
      <c r="D1163" s="69"/>
      <c r="E1163" s="69"/>
      <c r="F1163" s="69"/>
      <c r="G1163" s="69"/>
      <c r="H1163" s="69"/>
      <c r="I1163" s="69"/>
      <c r="J1163" s="69"/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69"/>
      <c r="V1163" s="69"/>
      <c r="W1163" s="69"/>
      <c r="X1163" s="69"/>
      <c r="Y1163" s="69"/>
      <c r="Z1163" s="576">
        <v>8200</v>
      </c>
      <c r="AA1163" s="69"/>
      <c r="AB1163" s="69"/>
      <c r="AC1163" s="69"/>
      <c r="AD1163" s="69"/>
    </row>
    <row r="1164" spans="1:82" x14ac:dyDescent="0.35">
      <c r="A1164" s="5" t="s">
        <v>230</v>
      </c>
      <c r="B1164" s="69" t="s">
        <v>227</v>
      </c>
      <c r="C1164" s="69"/>
      <c r="D1164" s="69"/>
      <c r="E1164" s="69"/>
      <c r="F1164" s="69"/>
      <c r="G1164" s="69"/>
      <c r="H1164" s="69"/>
      <c r="I1164" s="69"/>
      <c r="J1164" s="69"/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69"/>
      <c r="V1164" s="69"/>
      <c r="W1164" s="69"/>
      <c r="X1164" s="69"/>
      <c r="Y1164" s="69"/>
      <c r="Z1164" s="578">
        <v>1.78</v>
      </c>
      <c r="AA1164" s="69"/>
      <c r="AB1164" s="69"/>
      <c r="AC1164" s="69"/>
      <c r="AD1164" s="69"/>
    </row>
    <row r="1165" spans="1:82" x14ac:dyDescent="0.35">
      <c r="A1165" s="5" t="s">
        <v>231</v>
      </c>
      <c r="B1165" s="69" t="s">
        <v>228</v>
      </c>
      <c r="C1165" s="69"/>
      <c r="D1165" s="69"/>
      <c r="E1165" s="69"/>
      <c r="F1165" s="69"/>
      <c r="G1165" s="69"/>
      <c r="H1165" s="69"/>
      <c r="I1165" s="69"/>
      <c r="J1165" s="69"/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69"/>
      <c r="V1165" s="69"/>
      <c r="W1165" s="69"/>
      <c r="X1165" s="69"/>
      <c r="Y1165" s="69"/>
      <c r="Z1165" s="576">
        <v>469</v>
      </c>
      <c r="AA1165" s="69"/>
      <c r="AB1165" s="69"/>
      <c r="AC1165" s="69"/>
      <c r="AD1165" s="69"/>
    </row>
    <row r="1166" spans="1:82" x14ac:dyDescent="0.35">
      <c r="A1166" s="5"/>
      <c r="B1166" s="444"/>
      <c r="C1166" s="444"/>
      <c r="D1166" s="444"/>
      <c r="E1166" s="444"/>
      <c r="F1166" s="444"/>
      <c r="G1166" s="444"/>
      <c r="H1166" s="444"/>
      <c r="I1166" s="444"/>
      <c r="J1166" s="444"/>
      <c r="K1166" s="444"/>
      <c r="L1166" s="444"/>
      <c r="M1166" s="444"/>
      <c r="N1166" s="444"/>
      <c r="O1166" s="444"/>
      <c r="P1166" s="444"/>
      <c r="Q1166" s="444"/>
      <c r="R1166" s="444"/>
      <c r="S1166" s="444"/>
      <c r="T1166" s="444"/>
      <c r="U1166" s="444"/>
      <c r="V1166" s="444"/>
      <c r="W1166" s="444"/>
      <c r="X1166" s="444"/>
      <c r="Y1166" s="444"/>
      <c r="Z1166" s="638"/>
      <c r="AA1166" s="444"/>
      <c r="AB1166" s="444"/>
      <c r="AC1166" s="444"/>
      <c r="AD1166" s="444"/>
      <c r="AE1166" s="444"/>
      <c r="AF1166" s="444"/>
      <c r="AG1166" s="444"/>
      <c r="AH1166" s="444"/>
      <c r="AI1166" s="444"/>
      <c r="AJ1166" s="444"/>
      <c r="AK1166" s="444"/>
      <c r="AL1166" s="444"/>
      <c r="AM1166" s="444"/>
      <c r="AN1166" s="444"/>
      <c r="AO1166" s="444"/>
      <c r="AP1166" s="444"/>
      <c r="AQ1166" s="444"/>
      <c r="AR1166" s="444"/>
      <c r="AS1166" s="444"/>
      <c r="AT1166" s="444"/>
      <c r="AU1166" s="444"/>
      <c r="AV1166" s="444"/>
      <c r="AW1166" s="444"/>
      <c r="AX1166" s="444"/>
      <c r="AY1166" s="444"/>
      <c r="AZ1166" s="444"/>
      <c r="BA1166" s="444"/>
      <c r="BB1166" s="444"/>
      <c r="BC1166" s="444"/>
      <c r="BD1166" s="444"/>
      <c r="BE1166" s="444"/>
      <c r="BF1166" s="444"/>
      <c r="BG1166" s="444"/>
      <c r="BH1166" s="444"/>
      <c r="BI1166" s="444"/>
      <c r="BJ1166" s="444"/>
      <c r="BK1166" s="444"/>
      <c r="BL1166" s="444"/>
      <c r="BM1166" s="444"/>
      <c r="BN1166" s="444"/>
      <c r="BO1166" s="444"/>
      <c r="BP1166" s="444"/>
      <c r="BQ1166" s="444"/>
      <c r="BR1166" s="444"/>
      <c r="BS1166" s="444"/>
      <c r="BT1166" s="444"/>
      <c r="BU1166" s="444"/>
      <c r="BV1166" s="444"/>
      <c r="BW1166" s="444"/>
      <c r="BX1166" s="444"/>
      <c r="BY1166" s="444"/>
      <c r="BZ1166" s="444"/>
      <c r="CA1166" s="444"/>
      <c r="CB1166" s="444"/>
      <c r="CC1166" s="444"/>
      <c r="CD1166" s="444"/>
    </row>
    <row r="1167" spans="1:82" x14ac:dyDescent="0.35">
      <c r="A1167" s="5"/>
      <c r="B1167" s="70" t="s">
        <v>246</v>
      </c>
      <c r="C1167" s="69"/>
      <c r="D1167" s="69"/>
      <c r="E1167" s="69"/>
      <c r="F1167" s="69"/>
      <c r="G1167" s="69"/>
      <c r="H1167" s="69"/>
      <c r="I1167" s="69"/>
      <c r="J1167" s="69"/>
      <c r="K1167" s="69"/>
      <c r="L1167" s="69"/>
      <c r="M1167" s="69"/>
      <c r="N1167" s="69"/>
      <c r="O1167" s="69"/>
      <c r="P1167" s="69"/>
      <c r="Q1167" s="69"/>
      <c r="R1167" s="69"/>
      <c r="S1167" s="69"/>
      <c r="T1167" s="69"/>
      <c r="U1167" s="69"/>
      <c r="V1167" s="69"/>
      <c r="W1167" s="69"/>
      <c r="X1167" s="69"/>
      <c r="Y1167" s="69"/>
      <c r="Z1167" s="639"/>
      <c r="AA1167" s="69"/>
      <c r="AB1167" s="69"/>
      <c r="AC1167" s="69"/>
      <c r="AD1167" s="69"/>
    </row>
    <row r="1168" spans="1:82" x14ac:dyDescent="0.35">
      <c r="A1168" s="5" t="s">
        <v>229</v>
      </c>
      <c r="B1168" s="69" t="s">
        <v>245</v>
      </c>
      <c r="C1168" s="69"/>
      <c r="D1168" s="69"/>
      <c r="E1168" s="69"/>
      <c r="F1168" s="69"/>
      <c r="G1168" s="69"/>
      <c r="H1168" s="69"/>
      <c r="I1168" s="69"/>
      <c r="J1168" s="69"/>
      <c r="K1168" s="69"/>
      <c r="L1168" s="69"/>
      <c r="M1168" s="69"/>
      <c r="N1168" s="69"/>
      <c r="O1168" s="69"/>
      <c r="P1168" s="69"/>
      <c r="Q1168" s="69"/>
      <c r="R1168" s="69"/>
      <c r="S1168" s="69"/>
      <c r="T1168" s="69"/>
      <c r="U1168" s="69"/>
      <c r="V1168" s="69"/>
      <c r="W1168" s="69"/>
      <c r="X1168" s="69"/>
      <c r="Y1168" s="69"/>
      <c r="Z1168" s="576">
        <v>40600</v>
      </c>
      <c r="AA1168" s="69"/>
      <c r="AB1168" s="69"/>
      <c r="AC1168" s="69"/>
      <c r="AD1168" s="69"/>
    </row>
    <row r="1169" spans="1:82" x14ac:dyDescent="0.35">
      <c r="A1169" s="5" t="s">
        <v>230</v>
      </c>
      <c r="B1169" s="69" t="s">
        <v>227</v>
      </c>
      <c r="C1169" s="69"/>
      <c r="D1169" s="69"/>
      <c r="E1169" s="69"/>
      <c r="F1169" s="69"/>
      <c r="G1169" s="69"/>
      <c r="H1169" s="69"/>
      <c r="I1169" s="69"/>
      <c r="J1169" s="69"/>
      <c r="K1169" s="69"/>
      <c r="L1169" s="69"/>
      <c r="M1169" s="69"/>
      <c r="N1169" s="69"/>
      <c r="O1169" s="69"/>
      <c r="P1169" s="69"/>
      <c r="Q1169" s="69"/>
      <c r="R1169" s="69"/>
      <c r="S1169" s="69"/>
      <c r="T1169" s="69"/>
      <c r="U1169" s="69"/>
      <c r="V1169" s="69"/>
      <c r="W1169" s="69"/>
      <c r="X1169" s="69"/>
      <c r="Y1169" s="69"/>
      <c r="Z1169" s="578">
        <v>1.56</v>
      </c>
      <c r="AA1169" s="69"/>
      <c r="AB1169" s="69"/>
      <c r="AC1169" s="69"/>
      <c r="AD1169" s="69"/>
    </row>
    <row r="1170" spans="1:82" x14ac:dyDescent="0.35">
      <c r="A1170" s="5" t="s">
        <v>231</v>
      </c>
      <c r="B1170" s="69" t="s">
        <v>228</v>
      </c>
      <c r="C1170" s="69"/>
      <c r="D1170" s="69"/>
      <c r="E1170" s="69"/>
      <c r="F1170" s="69"/>
      <c r="G1170" s="69"/>
      <c r="H1170" s="69"/>
      <c r="I1170" s="69"/>
      <c r="J1170" s="69"/>
      <c r="K1170" s="69"/>
      <c r="L1170" s="69"/>
      <c r="M1170" s="69"/>
      <c r="N1170" s="69"/>
      <c r="O1170" s="69"/>
      <c r="P1170" s="69"/>
      <c r="Q1170" s="69"/>
      <c r="R1170" s="69"/>
      <c r="S1170" s="69"/>
      <c r="T1170" s="69"/>
      <c r="U1170" s="69"/>
      <c r="V1170" s="69"/>
      <c r="W1170" s="69"/>
      <c r="X1170" s="69"/>
      <c r="Y1170" s="69"/>
      <c r="Z1170" s="576">
        <v>2033</v>
      </c>
      <c r="AA1170" s="69"/>
      <c r="AB1170" s="69"/>
      <c r="AC1170" s="69"/>
      <c r="AD1170" s="69"/>
    </row>
    <row r="1171" spans="1:82" x14ac:dyDescent="0.35">
      <c r="A1171" s="5"/>
      <c r="B1171" s="69"/>
      <c r="C1171" s="69"/>
      <c r="D1171" s="69"/>
      <c r="E1171" s="69"/>
      <c r="F1171" s="69"/>
      <c r="G1171" s="69"/>
      <c r="H1171" s="69"/>
      <c r="I1171" s="69"/>
      <c r="J1171" s="69"/>
      <c r="K1171" s="69"/>
      <c r="L1171" s="69"/>
      <c r="M1171" s="69"/>
      <c r="N1171" s="69"/>
      <c r="O1171" s="69"/>
      <c r="P1171" s="69"/>
      <c r="Q1171" s="69"/>
      <c r="R1171" s="69"/>
      <c r="S1171" s="69"/>
      <c r="T1171" s="69"/>
      <c r="U1171" s="69"/>
      <c r="V1171" s="69"/>
      <c r="W1171" s="69"/>
      <c r="X1171" s="69"/>
      <c r="Y1171" s="69"/>
      <c r="Z1171" s="639"/>
      <c r="AA1171" s="69"/>
      <c r="AB1171" s="69"/>
      <c r="AC1171" s="69"/>
      <c r="AD1171" s="69"/>
    </row>
    <row r="1172" spans="1:82" x14ac:dyDescent="0.35">
      <c r="A1172" s="5"/>
      <c r="B1172" s="70" t="s">
        <v>244</v>
      </c>
      <c r="C1172" s="69"/>
      <c r="D1172" s="69"/>
      <c r="E1172" s="69"/>
      <c r="F1172" s="69"/>
      <c r="G1172" s="69"/>
      <c r="H1172" s="69"/>
      <c r="I1172" s="69"/>
      <c r="J1172" s="69"/>
      <c r="K1172" s="69"/>
      <c r="L1172" s="69"/>
      <c r="M1172" s="69"/>
      <c r="N1172" s="69"/>
      <c r="O1172" s="69"/>
      <c r="P1172" s="69"/>
      <c r="Q1172" s="69"/>
      <c r="R1172" s="69"/>
      <c r="S1172" s="69"/>
      <c r="T1172" s="69"/>
      <c r="U1172" s="69"/>
      <c r="V1172" s="69"/>
      <c r="W1172" s="69"/>
      <c r="X1172" s="69"/>
      <c r="Y1172" s="69"/>
      <c r="Z1172" s="639"/>
      <c r="AA1172" s="69"/>
      <c r="AB1172" s="69"/>
      <c r="AC1172" s="69"/>
      <c r="AD1172" s="69"/>
    </row>
    <row r="1173" spans="1:82" x14ac:dyDescent="0.35">
      <c r="A1173" s="5" t="s">
        <v>229</v>
      </c>
      <c r="B1173" s="69" t="s">
        <v>243</v>
      </c>
      <c r="C1173" s="69"/>
      <c r="D1173" s="69"/>
      <c r="E1173" s="69"/>
      <c r="F1173" s="69"/>
      <c r="G1173" s="69"/>
      <c r="H1173" s="69"/>
      <c r="I1173" s="69"/>
      <c r="J1173" s="69"/>
      <c r="K1173" s="69"/>
      <c r="L1173" s="69"/>
      <c r="M1173" s="69"/>
      <c r="N1173" s="69"/>
      <c r="O1173" s="69"/>
      <c r="P1173" s="69"/>
      <c r="Q1173" s="69"/>
      <c r="R1173" s="69"/>
      <c r="S1173" s="69"/>
      <c r="T1173" s="69"/>
      <c r="U1173" s="69"/>
      <c r="V1173" s="69"/>
      <c r="W1173" s="69"/>
      <c r="X1173" s="69"/>
      <c r="Y1173" s="69"/>
      <c r="Z1173" s="639"/>
      <c r="AA1173" s="69"/>
      <c r="AB1173" s="69"/>
      <c r="AC1173" s="69"/>
      <c r="AD1173" s="69"/>
    </row>
    <row r="1174" spans="1:82" x14ac:dyDescent="0.35">
      <c r="A1174" s="5" t="s">
        <v>230</v>
      </c>
      <c r="B1174" s="69" t="s">
        <v>227</v>
      </c>
      <c r="C1174" s="69"/>
      <c r="D1174" s="69"/>
      <c r="E1174" s="69"/>
      <c r="F1174" s="69"/>
      <c r="G1174" s="69"/>
      <c r="H1174" s="69"/>
      <c r="I1174" s="69"/>
      <c r="J1174" s="69"/>
      <c r="K1174" s="69"/>
      <c r="L1174" s="69"/>
      <c r="M1174" s="69"/>
      <c r="N1174" s="69"/>
      <c r="O1174" s="69"/>
      <c r="P1174" s="69"/>
      <c r="Q1174" s="69"/>
      <c r="R1174" s="69"/>
      <c r="S1174" s="69"/>
      <c r="T1174" s="69"/>
      <c r="U1174" s="69"/>
      <c r="V1174" s="69"/>
      <c r="W1174" s="69"/>
      <c r="X1174" s="69"/>
      <c r="Y1174" s="69"/>
      <c r="Z1174" s="639"/>
      <c r="AA1174" s="69"/>
      <c r="AB1174" s="69"/>
      <c r="AC1174" s="69"/>
      <c r="AD1174" s="69"/>
    </row>
    <row r="1175" spans="1:82" x14ac:dyDescent="0.35">
      <c r="A1175" s="5" t="s">
        <v>231</v>
      </c>
      <c r="B1175" s="69" t="s">
        <v>228</v>
      </c>
      <c r="C1175" s="69"/>
      <c r="D1175" s="69"/>
      <c r="E1175" s="69"/>
      <c r="F1175" s="69"/>
      <c r="G1175" s="69"/>
      <c r="H1175" s="69"/>
      <c r="I1175" s="69"/>
      <c r="J1175" s="69"/>
      <c r="K1175" s="69"/>
      <c r="L1175" s="69"/>
      <c r="M1175" s="69"/>
      <c r="N1175" s="69"/>
      <c r="O1175" s="69"/>
      <c r="P1175" s="69"/>
      <c r="Q1175" s="69"/>
      <c r="R1175" s="69"/>
      <c r="S1175" s="69"/>
      <c r="T1175" s="69"/>
      <c r="U1175" s="69"/>
      <c r="V1175" s="69"/>
      <c r="W1175" s="69"/>
      <c r="X1175" s="69"/>
      <c r="Y1175" s="69"/>
      <c r="Z1175" s="639"/>
      <c r="AA1175" s="69"/>
      <c r="AB1175" s="69"/>
      <c r="AC1175" s="69"/>
      <c r="AD1175" s="69"/>
    </row>
    <row r="1176" spans="1:82" x14ac:dyDescent="0.35">
      <c r="A1176" s="5"/>
      <c r="B1176" s="69"/>
      <c r="C1176" s="69"/>
      <c r="D1176" s="69"/>
      <c r="E1176" s="69"/>
      <c r="F1176" s="69"/>
      <c r="G1176" s="69"/>
      <c r="H1176" s="69"/>
      <c r="I1176" s="69"/>
      <c r="J1176" s="69"/>
      <c r="K1176" s="69"/>
      <c r="L1176" s="69"/>
      <c r="M1176" s="69"/>
      <c r="N1176" s="69"/>
      <c r="O1176" s="69"/>
      <c r="P1176" s="69"/>
      <c r="Q1176" s="69"/>
      <c r="R1176" s="69"/>
      <c r="S1176" s="69"/>
      <c r="T1176" s="69"/>
      <c r="U1176" s="69"/>
      <c r="V1176" s="69"/>
      <c r="W1176" s="69"/>
      <c r="X1176" s="69"/>
      <c r="Y1176" s="69"/>
      <c r="Z1176" s="639"/>
      <c r="AA1176" s="69"/>
      <c r="AB1176" s="69"/>
      <c r="AC1176" s="69"/>
      <c r="AD1176" s="69"/>
    </row>
    <row r="1177" spans="1:82" x14ac:dyDescent="0.35">
      <c r="A1177" s="5"/>
      <c r="B1177" s="70" t="s">
        <v>353</v>
      </c>
      <c r="C1177" s="69"/>
      <c r="D1177" s="69"/>
      <c r="E1177" s="69"/>
      <c r="F1177" s="69"/>
      <c r="G1177" s="69"/>
      <c r="H1177" s="69"/>
      <c r="I1177" s="69"/>
      <c r="J1177" s="69"/>
      <c r="K1177" s="69"/>
      <c r="L1177" s="69"/>
      <c r="M1177" s="69"/>
      <c r="N1177" s="69"/>
      <c r="O1177" s="69"/>
      <c r="P1177" s="69"/>
      <c r="Q1177" s="69"/>
      <c r="R1177" s="69"/>
      <c r="S1177" s="69"/>
      <c r="T1177" s="69"/>
      <c r="U1177" s="69"/>
      <c r="V1177" s="69"/>
      <c r="W1177" s="69"/>
      <c r="X1177" s="69"/>
      <c r="Y1177" s="69"/>
      <c r="Z1177" s="639"/>
      <c r="AA1177" s="69"/>
      <c r="AB1177" s="69"/>
      <c r="AC1177" s="69"/>
      <c r="AD1177" s="69"/>
    </row>
    <row r="1178" spans="1:82" x14ac:dyDescent="0.35">
      <c r="A1178" s="5" t="s">
        <v>229</v>
      </c>
      <c r="B1178" s="69" t="s">
        <v>249</v>
      </c>
      <c r="C1178" s="69"/>
      <c r="D1178" s="69"/>
      <c r="E1178" s="69"/>
      <c r="F1178" s="69"/>
      <c r="G1178" s="69"/>
      <c r="H1178" s="69"/>
      <c r="I1178" s="69"/>
      <c r="J1178" s="69"/>
      <c r="K1178" s="69"/>
      <c r="L1178" s="69"/>
      <c r="M1178" s="69"/>
      <c r="N1178" s="69"/>
      <c r="O1178" s="69"/>
      <c r="P1178" s="69"/>
      <c r="Q1178" s="69"/>
      <c r="R1178" s="69"/>
      <c r="S1178" s="69"/>
      <c r="T1178" s="69"/>
      <c r="U1178" s="69"/>
      <c r="V1178" s="69"/>
      <c r="W1178" s="69"/>
      <c r="X1178" s="69"/>
      <c r="Y1178" s="69"/>
      <c r="Z1178" s="575">
        <f>Z1173+Z1168</f>
        <v>40600</v>
      </c>
      <c r="AA1178" s="69"/>
      <c r="AB1178" s="69"/>
      <c r="AC1178" s="69"/>
      <c r="AD1178" s="69"/>
    </row>
    <row r="1179" spans="1:82" x14ac:dyDescent="0.35">
      <c r="A1179" s="5" t="s">
        <v>230</v>
      </c>
      <c r="B1179" s="69" t="s">
        <v>227</v>
      </c>
      <c r="C1179" s="69"/>
      <c r="D1179" s="69"/>
      <c r="E1179" s="69"/>
      <c r="F1179" s="69"/>
      <c r="G1179" s="69"/>
      <c r="H1179" s="69"/>
      <c r="I1179" s="69"/>
      <c r="J1179" s="69"/>
      <c r="K1179" s="69"/>
      <c r="L1179" s="69"/>
      <c r="M1179" s="69"/>
      <c r="N1179" s="69"/>
      <c r="O1179" s="69"/>
      <c r="P1179" s="69"/>
      <c r="Q1179" s="69"/>
      <c r="R1179" s="69"/>
      <c r="S1179" s="69"/>
      <c r="T1179" s="69"/>
      <c r="U1179" s="69"/>
      <c r="V1179" s="69"/>
      <c r="W1179" s="69"/>
      <c r="X1179" s="69"/>
      <c r="Y1179" s="69"/>
      <c r="Z1179" s="577">
        <f>AVERAGE(Z1169,Z1174)</f>
        <v>1.56</v>
      </c>
      <c r="AA1179" s="69"/>
      <c r="AB1179" s="69"/>
      <c r="AC1179" s="69"/>
      <c r="AD1179" s="69"/>
    </row>
    <row r="1180" spans="1:82" x14ac:dyDescent="0.35">
      <c r="A1180" s="5" t="s">
        <v>231</v>
      </c>
      <c r="B1180" s="69" t="s">
        <v>228</v>
      </c>
      <c r="C1180" s="69"/>
      <c r="D1180" s="69"/>
      <c r="E1180" s="69"/>
      <c r="F1180" s="69"/>
      <c r="G1180" s="69"/>
      <c r="H1180" s="69"/>
      <c r="I1180" s="69"/>
      <c r="J1180" s="69"/>
      <c r="K1180" s="69"/>
      <c r="L1180" s="69"/>
      <c r="M1180" s="69"/>
      <c r="N1180" s="69"/>
      <c r="O1180" s="69"/>
      <c r="P1180" s="69"/>
      <c r="Q1180" s="69"/>
      <c r="R1180" s="69"/>
      <c r="S1180" s="69"/>
      <c r="T1180" s="69"/>
      <c r="U1180" s="69"/>
      <c r="V1180" s="69"/>
      <c r="W1180" s="69"/>
      <c r="X1180" s="69"/>
      <c r="Y1180" s="69"/>
      <c r="Z1180" s="575">
        <f>SUM(Z1170+Z1175)</f>
        <v>2033</v>
      </c>
      <c r="AA1180" s="69"/>
      <c r="AB1180" s="69"/>
      <c r="AC1180" s="69"/>
      <c r="AD1180" s="69"/>
    </row>
    <row r="1181" spans="1:82" x14ac:dyDescent="0.35">
      <c r="A1181" s="5"/>
      <c r="B1181" s="444"/>
      <c r="C1181" s="444"/>
      <c r="D1181" s="444"/>
      <c r="E1181" s="444"/>
      <c r="F1181" s="444"/>
      <c r="G1181" s="444"/>
      <c r="H1181" s="444"/>
      <c r="I1181" s="444"/>
      <c r="J1181" s="444"/>
      <c r="K1181" s="444"/>
      <c r="L1181" s="444"/>
      <c r="M1181" s="444"/>
      <c r="N1181" s="444"/>
      <c r="O1181" s="444"/>
      <c r="P1181" s="444"/>
      <c r="Q1181" s="444"/>
      <c r="R1181" s="444"/>
      <c r="S1181" s="444"/>
      <c r="T1181" s="444"/>
      <c r="U1181" s="444"/>
      <c r="V1181" s="444"/>
      <c r="W1181" s="444"/>
      <c r="X1181" s="444"/>
      <c r="Y1181" s="444"/>
      <c r="Z1181" s="444"/>
      <c r="AA1181" s="444"/>
      <c r="AB1181" s="444"/>
      <c r="AC1181" s="444"/>
      <c r="AD1181" s="444"/>
      <c r="AE1181" s="444"/>
      <c r="AF1181" s="444"/>
      <c r="AG1181" s="444"/>
      <c r="AH1181" s="444"/>
      <c r="AI1181" s="444"/>
      <c r="AJ1181" s="444"/>
      <c r="AK1181" s="444"/>
      <c r="AL1181" s="444"/>
      <c r="AM1181" s="444"/>
      <c r="AN1181" s="444"/>
      <c r="AO1181" s="444"/>
      <c r="AP1181" s="444"/>
      <c r="AQ1181" s="444"/>
      <c r="AR1181" s="444"/>
      <c r="AS1181" s="444"/>
      <c r="AT1181" s="444"/>
      <c r="AU1181" s="444"/>
      <c r="AV1181" s="444"/>
      <c r="AW1181" s="444"/>
      <c r="AX1181" s="444"/>
      <c r="AY1181" s="444"/>
      <c r="AZ1181" s="444"/>
      <c r="BA1181" s="444"/>
      <c r="BB1181" s="444"/>
      <c r="BC1181" s="444"/>
      <c r="BD1181" s="444"/>
      <c r="BE1181" s="444"/>
      <c r="BF1181" s="444"/>
      <c r="BG1181" s="444"/>
      <c r="BH1181" s="444"/>
      <c r="BI1181" s="444"/>
      <c r="BJ1181" s="444"/>
      <c r="BK1181" s="444"/>
      <c r="BL1181" s="444"/>
      <c r="BM1181" s="444"/>
      <c r="BN1181" s="444"/>
      <c r="BO1181" s="444"/>
      <c r="BP1181" s="444"/>
      <c r="BQ1181" s="444"/>
      <c r="BR1181" s="444"/>
      <c r="BS1181" s="444"/>
      <c r="BT1181" s="444"/>
      <c r="BU1181" s="444"/>
      <c r="BV1181" s="444"/>
      <c r="BW1181" s="444"/>
      <c r="BX1181" s="444"/>
      <c r="BY1181" s="444"/>
      <c r="BZ1181" s="444"/>
      <c r="CA1181" s="444"/>
      <c r="CB1181" s="444"/>
      <c r="CC1181" s="444"/>
      <c r="CD1181" s="444"/>
    </row>
    <row r="1182" spans="1:82" x14ac:dyDescent="0.35">
      <c r="A1182" s="5"/>
      <c r="B1182" s="70" t="s">
        <v>170</v>
      </c>
      <c r="C1182" s="69"/>
      <c r="D1182" s="69"/>
      <c r="E1182" s="69"/>
      <c r="F1182" s="69"/>
      <c r="G1182" s="69"/>
      <c r="H1182" s="69"/>
      <c r="I1182" s="69"/>
      <c r="J1182" s="69"/>
      <c r="K1182" s="69"/>
      <c r="L1182" s="69"/>
      <c r="M1182" s="69"/>
      <c r="N1182" s="69"/>
      <c r="O1182" s="69"/>
      <c r="P1182" s="69"/>
      <c r="Q1182" s="69"/>
      <c r="R1182" s="69"/>
      <c r="S1182" s="69"/>
      <c r="T1182" s="69"/>
      <c r="U1182" s="69"/>
      <c r="V1182" s="69"/>
      <c r="W1182" s="69"/>
      <c r="X1182" s="69"/>
      <c r="Y1182" s="69"/>
      <c r="Z1182" s="639"/>
      <c r="AA1182" s="69"/>
      <c r="AB1182" s="69"/>
      <c r="AC1182" s="69"/>
      <c r="AD1182" s="69"/>
    </row>
    <row r="1183" spans="1:82" x14ac:dyDescent="0.35">
      <c r="A1183" s="5" t="s">
        <v>229</v>
      </c>
      <c r="B1183" s="69" t="s">
        <v>232</v>
      </c>
      <c r="C1183" s="69"/>
      <c r="D1183" s="69"/>
      <c r="E1183" s="69"/>
      <c r="F1183" s="69"/>
      <c r="G1183" s="69"/>
      <c r="H1183" s="69"/>
      <c r="I1183" s="69"/>
      <c r="J1183" s="69"/>
      <c r="K1183" s="69"/>
      <c r="L1183" s="69"/>
      <c r="M1183" s="69"/>
      <c r="N1183" s="69"/>
      <c r="O1183" s="69"/>
      <c r="P1183" s="69"/>
      <c r="Q1183" s="69"/>
      <c r="R1183" s="69"/>
      <c r="S1183" s="69"/>
      <c r="T1183" s="69"/>
      <c r="U1183" s="69"/>
      <c r="V1183" s="69"/>
      <c r="W1183" s="69"/>
      <c r="X1183" s="69"/>
      <c r="Y1183" s="69"/>
      <c r="Z1183" s="576">
        <v>29040</v>
      </c>
      <c r="AA1183" s="69"/>
      <c r="AB1183" s="69"/>
      <c r="AC1183" s="69"/>
      <c r="AD1183" s="69"/>
    </row>
    <row r="1184" spans="1:82" x14ac:dyDescent="0.35">
      <c r="A1184" s="5" t="s">
        <v>230</v>
      </c>
      <c r="B1184" s="69" t="s">
        <v>233</v>
      </c>
      <c r="C1184" s="69"/>
      <c r="D1184" s="69"/>
      <c r="E1184" s="69"/>
      <c r="F1184" s="69"/>
      <c r="G1184" s="69"/>
      <c r="H1184" s="69"/>
      <c r="I1184" s="69"/>
      <c r="J1184" s="69"/>
      <c r="K1184" s="69"/>
      <c r="L1184" s="69"/>
      <c r="M1184" s="69"/>
      <c r="N1184" s="69"/>
      <c r="O1184" s="69"/>
      <c r="P1184" s="69"/>
      <c r="Q1184" s="69"/>
      <c r="R1184" s="69"/>
      <c r="S1184" s="69"/>
      <c r="T1184" s="69"/>
      <c r="U1184" s="69"/>
      <c r="V1184" s="69"/>
      <c r="W1184" s="69"/>
      <c r="X1184" s="69"/>
      <c r="Y1184" s="69"/>
      <c r="Z1184" s="578">
        <v>1.71</v>
      </c>
      <c r="AA1184" s="69"/>
      <c r="AB1184" s="69"/>
      <c r="AC1184" s="69"/>
      <c r="AD1184" s="69"/>
    </row>
    <row r="1185" spans="1:82" x14ac:dyDescent="0.35">
      <c r="A1185" s="5" t="s">
        <v>231</v>
      </c>
      <c r="B1185" s="69" t="s">
        <v>234</v>
      </c>
      <c r="C1185" s="69"/>
      <c r="D1185" s="69"/>
      <c r="E1185" s="69"/>
      <c r="F1185" s="69"/>
      <c r="G1185" s="69"/>
      <c r="H1185" s="69"/>
      <c r="I1185" s="69"/>
      <c r="J1185" s="69"/>
      <c r="K1185" s="69"/>
      <c r="L1185" s="69"/>
      <c r="M1185" s="69"/>
      <c r="N1185" s="69"/>
      <c r="O1185" s="69"/>
      <c r="P1185" s="69"/>
      <c r="Q1185" s="69"/>
      <c r="R1185" s="69"/>
      <c r="S1185" s="69"/>
      <c r="T1185" s="69"/>
      <c r="U1185" s="69"/>
      <c r="V1185" s="69"/>
      <c r="W1185" s="69"/>
      <c r="X1185" s="69"/>
      <c r="Y1185" s="69"/>
      <c r="Z1185" s="576">
        <v>1593</v>
      </c>
      <c r="AA1185" s="69"/>
      <c r="AB1185" s="69"/>
      <c r="AC1185" s="69"/>
      <c r="AD1185" s="69"/>
    </row>
    <row r="1186" spans="1:82" x14ac:dyDescent="0.35">
      <c r="A1186" s="5"/>
      <c r="B1186" s="70"/>
      <c r="C1186" s="69"/>
      <c r="D1186" s="69"/>
      <c r="E1186" s="69"/>
      <c r="F1186" s="69"/>
      <c r="G1186" s="69"/>
      <c r="H1186" s="69"/>
      <c r="I1186" s="69"/>
      <c r="J1186" s="69"/>
      <c r="K1186" s="69"/>
      <c r="L1186" s="69"/>
      <c r="M1186" s="69"/>
      <c r="N1186" s="69"/>
      <c r="O1186" s="69"/>
      <c r="P1186" s="69"/>
      <c r="Q1186" s="69"/>
      <c r="R1186" s="69"/>
      <c r="S1186" s="69"/>
      <c r="T1186" s="69"/>
      <c r="U1186" s="69"/>
      <c r="V1186" s="69"/>
      <c r="W1186" s="69"/>
      <c r="X1186" s="69"/>
      <c r="Y1186" s="69"/>
      <c r="Z1186" s="639"/>
      <c r="AA1186" s="69"/>
      <c r="AB1186" s="69"/>
      <c r="AC1186" s="69"/>
      <c r="AD1186" s="69"/>
    </row>
    <row r="1187" spans="1:82" x14ac:dyDescent="0.35">
      <c r="A1187" s="5"/>
      <c r="B1187" s="70" t="s">
        <v>235</v>
      </c>
      <c r="C1187" s="69"/>
      <c r="D1187" s="69"/>
      <c r="E1187" s="69"/>
      <c r="F1187" s="69"/>
      <c r="G1187" s="69"/>
      <c r="H1187" s="69"/>
      <c r="I1187" s="69"/>
      <c r="J1187" s="69"/>
      <c r="K1187" s="69"/>
      <c r="L1187" s="69"/>
      <c r="M1187" s="69"/>
      <c r="N1187" s="69"/>
      <c r="O1187" s="69"/>
      <c r="P1187" s="69"/>
      <c r="Q1187" s="69"/>
      <c r="R1187" s="69"/>
      <c r="S1187" s="69"/>
      <c r="T1187" s="69"/>
      <c r="U1187" s="69"/>
      <c r="V1187" s="69"/>
      <c r="W1187" s="69"/>
      <c r="X1187" s="69"/>
      <c r="Y1187" s="69"/>
      <c r="Z1187" s="639"/>
      <c r="AA1187" s="69"/>
      <c r="AB1187" s="69"/>
      <c r="AC1187" s="69"/>
      <c r="AD1187" s="69"/>
    </row>
    <row r="1188" spans="1:82" x14ac:dyDescent="0.35">
      <c r="A1188" s="5" t="s">
        <v>229</v>
      </c>
      <c r="B1188" s="69" t="s">
        <v>236</v>
      </c>
      <c r="C1188" s="69"/>
      <c r="D1188" s="69"/>
      <c r="E1188" s="69"/>
      <c r="F1188" s="69"/>
      <c r="G1188" s="69"/>
      <c r="H1188" s="69"/>
      <c r="I1188" s="69"/>
      <c r="J1188" s="69"/>
      <c r="K1188" s="69"/>
      <c r="L1188" s="69"/>
      <c r="M1188" s="69"/>
      <c r="N1188" s="69"/>
      <c r="O1188" s="69"/>
      <c r="P1188" s="69"/>
      <c r="Q1188" s="69"/>
      <c r="R1188" s="69"/>
      <c r="S1188" s="69"/>
      <c r="T1188" s="69"/>
      <c r="U1188" s="69"/>
      <c r="V1188" s="69"/>
      <c r="W1188" s="69"/>
      <c r="X1188" s="69"/>
      <c r="Y1188" s="69"/>
      <c r="Z1188" s="639"/>
      <c r="AA1188" s="69"/>
      <c r="AB1188" s="69"/>
      <c r="AC1188" s="69"/>
      <c r="AD1188" s="69"/>
    </row>
    <row r="1189" spans="1:82" x14ac:dyDescent="0.35">
      <c r="A1189" s="5" t="s">
        <v>230</v>
      </c>
      <c r="B1189" s="69" t="s">
        <v>237</v>
      </c>
      <c r="C1189" s="69"/>
      <c r="D1189" s="69"/>
      <c r="E1189" s="69"/>
      <c r="F1189" s="69"/>
      <c r="G1189" s="69"/>
      <c r="H1189" s="69"/>
      <c r="I1189" s="69"/>
      <c r="J1189" s="69"/>
      <c r="K1189" s="69"/>
      <c r="L1189" s="69"/>
      <c r="M1189" s="69"/>
      <c r="N1189" s="69"/>
      <c r="O1189" s="69"/>
      <c r="P1189" s="69"/>
      <c r="Q1189" s="69"/>
      <c r="R1189" s="69"/>
      <c r="S1189" s="69"/>
      <c r="T1189" s="69"/>
      <c r="U1189" s="69"/>
      <c r="V1189" s="69"/>
      <c r="W1189" s="69"/>
      <c r="X1189" s="69"/>
      <c r="Y1189" s="69"/>
      <c r="Z1189" s="639"/>
      <c r="AA1189" s="69"/>
      <c r="AB1189" s="69"/>
      <c r="AC1189" s="69"/>
      <c r="AD1189" s="69"/>
    </row>
    <row r="1190" spans="1:82" x14ac:dyDescent="0.35">
      <c r="A1190" s="5" t="s">
        <v>231</v>
      </c>
      <c r="B1190" s="69" t="s">
        <v>238</v>
      </c>
      <c r="C1190" s="69"/>
      <c r="D1190" s="69"/>
      <c r="E1190" s="69"/>
      <c r="F1190" s="69"/>
      <c r="G1190" s="69"/>
      <c r="H1190" s="69"/>
      <c r="I1190" s="69"/>
      <c r="J1190" s="69"/>
      <c r="K1190" s="69"/>
      <c r="L1190" s="69"/>
      <c r="M1190" s="69"/>
      <c r="N1190" s="69"/>
      <c r="O1190" s="69"/>
      <c r="P1190" s="69"/>
      <c r="Q1190" s="69"/>
      <c r="R1190" s="69"/>
      <c r="S1190" s="69"/>
      <c r="T1190" s="69"/>
      <c r="U1190" s="69"/>
      <c r="V1190" s="69"/>
      <c r="W1190" s="69"/>
      <c r="X1190" s="69"/>
      <c r="Y1190" s="69"/>
      <c r="Z1190" s="639"/>
      <c r="AA1190" s="69"/>
      <c r="AB1190" s="69"/>
      <c r="AC1190" s="69"/>
      <c r="AD1190" s="69"/>
    </row>
    <row r="1191" spans="1:82" x14ac:dyDescent="0.35">
      <c r="A1191" s="5"/>
      <c r="B1191" s="70"/>
      <c r="C1191" s="69"/>
      <c r="D1191" s="69"/>
      <c r="E1191" s="69"/>
      <c r="F1191" s="69"/>
      <c r="G1191" s="69"/>
      <c r="H1191" s="69"/>
      <c r="I1191" s="69"/>
      <c r="J1191" s="69"/>
      <c r="K1191" s="69"/>
      <c r="L1191" s="69"/>
      <c r="M1191" s="69"/>
      <c r="N1191" s="69"/>
      <c r="O1191" s="69"/>
      <c r="P1191" s="69"/>
      <c r="Q1191" s="69"/>
      <c r="R1191" s="69"/>
      <c r="S1191" s="69"/>
      <c r="T1191" s="69"/>
      <c r="U1191" s="69"/>
      <c r="V1191" s="69"/>
      <c r="W1191" s="69"/>
      <c r="X1191" s="69"/>
      <c r="Y1191" s="69"/>
      <c r="Z1191" s="639"/>
      <c r="AA1191" s="69"/>
      <c r="AB1191" s="69"/>
      <c r="AC1191" s="69"/>
      <c r="AD1191" s="69"/>
    </row>
    <row r="1192" spans="1:82" x14ac:dyDescent="0.35">
      <c r="A1192" s="5"/>
      <c r="B1192" s="70" t="s">
        <v>239</v>
      </c>
      <c r="C1192" s="69"/>
      <c r="D1192" s="69"/>
      <c r="E1192" s="69"/>
      <c r="F1192" s="69"/>
      <c r="G1192" s="69"/>
      <c r="H1192" s="69"/>
      <c r="I1192" s="69"/>
      <c r="J1192" s="69"/>
      <c r="K1192" s="69"/>
      <c r="L1192" s="69"/>
      <c r="M1192" s="69"/>
      <c r="N1192" s="69"/>
      <c r="O1192" s="69"/>
      <c r="P1192" s="69"/>
      <c r="Q1192" s="69"/>
      <c r="R1192" s="69"/>
      <c r="S1192" s="69"/>
      <c r="T1192" s="69"/>
      <c r="U1192" s="69"/>
      <c r="V1192" s="69"/>
      <c r="W1192" s="69"/>
      <c r="X1192" s="69"/>
      <c r="Y1192" s="69"/>
      <c r="Z1192" s="639"/>
      <c r="AA1192" s="69"/>
      <c r="AB1192" s="69"/>
      <c r="AC1192" s="69"/>
      <c r="AD1192" s="69"/>
    </row>
    <row r="1193" spans="1:82" x14ac:dyDescent="0.35">
      <c r="A1193" s="5" t="s">
        <v>229</v>
      </c>
      <c r="B1193" s="69" t="s">
        <v>240</v>
      </c>
      <c r="C1193" s="69"/>
      <c r="D1193" s="69"/>
      <c r="E1193" s="69"/>
      <c r="F1193" s="69"/>
      <c r="G1193" s="69"/>
      <c r="H1193" s="69"/>
      <c r="I1193" s="69"/>
      <c r="J1193" s="69"/>
      <c r="K1193" s="69"/>
      <c r="L1193" s="69"/>
      <c r="M1193" s="69"/>
      <c r="N1193" s="69"/>
      <c r="O1193" s="69"/>
      <c r="P1193" s="69"/>
      <c r="Q1193" s="69"/>
      <c r="R1193" s="69"/>
      <c r="S1193" s="69"/>
      <c r="T1193" s="69"/>
      <c r="U1193" s="69"/>
      <c r="V1193" s="69"/>
      <c r="W1193" s="69"/>
      <c r="X1193" s="69"/>
      <c r="Y1193" s="69"/>
      <c r="Z1193" s="575">
        <f>Z1183+Z1188</f>
        <v>29040</v>
      </c>
      <c r="AA1193" s="69"/>
      <c r="AB1193" s="69"/>
      <c r="AC1193" s="69"/>
      <c r="AD1193" s="69"/>
    </row>
    <row r="1194" spans="1:82" x14ac:dyDescent="0.35">
      <c r="A1194" s="5" t="s">
        <v>230</v>
      </c>
      <c r="B1194" s="69" t="s">
        <v>241</v>
      </c>
      <c r="C1194" s="69"/>
      <c r="D1194" s="69"/>
      <c r="E1194" s="69"/>
      <c r="F1194" s="69"/>
      <c r="G1194" s="69"/>
      <c r="H1194" s="69"/>
      <c r="I1194" s="69"/>
      <c r="J1194" s="69"/>
      <c r="K1194" s="69"/>
      <c r="L1194" s="69"/>
      <c r="M1194" s="69"/>
      <c r="N1194" s="69"/>
      <c r="O1194" s="69"/>
      <c r="P1194" s="69"/>
      <c r="Q1194" s="69"/>
      <c r="R1194" s="69"/>
      <c r="S1194" s="69"/>
      <c r="T1194" s="69"/>
      <c r="U1194" s="69"/>
      <c r="V1194" s="69"/>
      <c r="W1194" s="69"/>
      <c r="X1194" s="69"/>
      <c r="Y1194" s="69"/>
      <c r="Z1194" s="577">
        <f>AVERAGE(Z1184,Z1189)</f>
        <v>1.71</v>
      </c>
      <c r="AA1194" s="69"/>
      <c r="AB1194" s="69"/>
      <c r="AC1194" s="69"/>
      <c r="AD1194" s="69"/>
    </row>
    <row r="1195" spans="1:82" x14ac:dyDescent="0.35">
      <c r="A1195" s="5" t="s">
        <v>231</v>
      </c>
      <c r="B1195" s="69" t="s">
        <v>242</v>
      </c>
      <c r="C1195" s="69"/>
      <c r="D1195" s="69"/>
      <c r="E1195" s="69"/>
      <c r="F1195" s="69"/>
      <c r="G1195" s="69"/>
      <c r="H1195" s="69"/>
      <c r="I1195" s="69"/>
      <c r="J1195" s="69"/>
      <c r="K1195" s="69"/>
      <c r="L1195" s="69"/>
      <c r="M1195" s="69"/>
      <c r="N1195" s="69"/>
      <c r="O1195" s="69"/>
      <c r="P1195" s="69"/>
      <c r="Q1195" s="69"/>
      <c r="R1195" s="69"/>
      <c r="S1195" s="69"/>
      <c r="T1195" s="69"/>
      <c r="U1195" s="69"/>
      <c r="V1195" s="69"/>
      <c r="W1195" s="69"/>
      <c r="X1195" s="69"/>
      <c r="Y1195" s="69"/>
      <c r="Z1195" s="575">
        <f>Z1185+Z1190</f>
        <v>1593</v>
      </c>
      <c r="AA1195" s="69"/>
      <c r="AB1195" s="69"/>
      <c r="AC1195" s="69"/>
      <c r="AD1195" s="69"/>
    </row>
    <row r="1196" spans="1:82" x14ac:dyDescent="0.35">
      <c r="A1196" s="5"/>
      <c r="B1196" s="444"/>
      <c r="C1196" s="444"/>
      <c r="D1196" s="444"/>
      <c r="E1196" s="444"/>
      <c r="F1196" s="444"/>
      <c r="G1196" s="444"/>
      <c r="H1196" s="444"/>
      <c r="I1196" s="444"/>
      <c r="J1196" s="444"/>
      <c r="K1196" s="444"/>
      <c r="L1196" s="444"/>
      <c r="M1196" s="444"/>
      <c r="N1196" s="444"/>
      <c r="O1196" s="444"/>
      <c r="P1196" s="444"/>
      <c r="Q1196" s="444"/>
      <c r="R1196" s="444"/>
      <c r="S1196" s="444"/>
      <c r="T1196" s="444"/>
      <c r="U1196" s="444"/>
      <c r="V1196" s="444"/>
      <c r="W1196" s="444"/>
      <c r="X1196" s="444"/>
      <c r="Y1196" s="444"/>
      <c r="Z1196" s="444"/>
      <c r="AA1196" s="444"/>
      <c r="AB1196" s="444"/>
      <c r="AC1196" s="444"/>
      <c r="AD1196" s="444"/>
      <c r="AE1196" s="444"/>
      <c r="AF1196" s="444"/>
      <c r="AG1196" s="444"/>
      <c r="AH1196" s="444"/>
      <c r="AI1196" s="444"/>
      <c r="AJ1196" s="444"/>
      <c r="AK1196" s="444"/>
      <c r="AL1196" s="444"/>
      <c r="AM1196" s="444"/>
      <c r="AN1196" s="444"/>
      <c r="AO1196" s="444"/>
      <c r="AP1196" s="444"/>
      <c r="AQ1196" s="444"/>
      <c r="AR1196" s="444"/>
      <c r="AS1196" s="444"/>
      <c r="AT1196" s="444"/>
      <c r="AU1196" s="444"/>
      <c r="AV1196" s="444"/>
      <c r="AW1196" s="444"/>
      <c r="AX1196" s="444"/>
      <c r="AY1196" s="444"/>
      <c r="AZ1196" s="444"/>
      <c r="BA1196" s="444"/>
      <c r="BB1196" s="444"/>
      <c r="BC1196" s="444"/>
      <c r="BD1196" s="444"/>
      <c r="BE1196" s="444"/>
      <c r="BF1196" s="444"/>
      <c r="BG1196" s="444"/>
      <c r="BH1196" s="444"/>
      <c r="BI1196" s="444"/>
      <c r="BJ1196" s="444"/>
      <c r="BK1196" s="444"/>
      <c r="BL1196" s="444"/>
      <c r="BM1196" s="444"/>
      <c r="BN1196" s="444"/>
      <c r="BO1196" s="444"/>
      <c r="BP1196" s="444"/>
      <c r="BQ1196" s="444"/>
      <c r="BR1196" s="444"/>
      <c r="BS1196" s="444"/>
      <c r="BT1196" s="444"/>
      <c r="BU1196" s="444"/>
      <c r="BV1196" s="444"/>
      <c r="BW1196" s="444"/>
      <c r="BX1196" s="444"/>
      <c r="BY1196" s="444"/>
      <c r="BZ1196" s="444"/>
      <c r="CA1196" s="444"/>
      <c r="CB1196" s="444"/>
      <c r="CC1196" s="444"/>
      <c r="CD1196" s="444"/>
    </row>
    <row r="1197" spans="1:82" x14ac:dyDescent="0.35">
      <c r="A1197" s="5"/>
      <c r="B1197" s="69"/>
      <c r="C1197" s="69"/>
      <c r="D1197" s="69"/>
      <c r="E1197" s="69"/>
      <c r="F1197" s="69"/>
      <c r="G1197" s="69"/>
      <c r="H1197" s="69"/>
      <c r="I1197" s="69"/>
      <c r="J1197" s="69"/>
      <c r="K1197" s="69"/>
      <c r="L1197" s="69"/>
      <c r="M1197" s="69"/>
      <c r="N1197" s="69"/>
      <c r="O1197" s="69"/>
      <c r="P1197" s="69"/>
      <c r="Q1197" s="69"/>
      <c r="R1197" s="69"/>
      <c r="S1197" s="69"/>
      <c r="T1197" s="69"/>
      <c r="U1197" s="69"/>
      <c r="V1197" s="69"/>
      <c r="W1197" s="69"/>
      <c r="X1197" s="69"/>
      <c r="Y1197" s="69"/>
      <c r="Z1197" s="69"/>
      <c r="AA1197" s="69"/>
      <c r="AB1197" s="69"/>
      <c r="AC1197" s="69"/>
      <c r="AD1197" s="69"/>
    </row>
    <row r="1198" spans="1:82" x14ac:dyDescent="0.35">
      <c r="A1198" s="5"/>
      <c r="B1198" s="69"/>
      <c r="C1198" s="69"/>
      <c r="D1198" s="69"/>
      <c r="E1198" s="69"/>
      <c r="F1198" s="69"/>
      <c r="G1198" s="69"/>
      <c r="H1198" s="69"/>
      <c r="I1198" s="69"/>
      <c r="J1198" s="69"/>
      <c r="K1198" s="69"/>
      <c r="L1198" s="69"/>
      <c r="M1198" s="69"/>
      <c r="N1198" s="69"/>
      <c r="O1198" s="69"/>
      <c r="P1198" s="69"/>
      <c r="Q1198" s="69"/>
      <c r="R1198" s="69"/>
      <c r="S1198" s="69"/>
      <c r="T1198" s="69"/>
      <c r="U1198" s="69"/>
      <c r="V1198" s="69"/>
      <c r="W1198" s="69"/>
      <c r="X1198" s="69"/>
      <c r="Y1198" s="69"/>
      <c r="Z1198" s="69"/>
      <c r="AA1198" s="69"/>
      <c r="AB1198" s="69"/>
      <c r="AC1198" s="69"/>
      <c r="AD1198" s="69"/>
    </row>
    <row r="1199" spans="1:82" x14ac:dyDescent="0.35">
      <c r="B1199" s="69"/>
      <c r="C1199" s="69"/>
      <c r="D1199" s="69"/>
      <c r="E1199" s="69"/>
      <c r="F1199" s="69"/>
      <c r="G1199" s="69"/>
      <c r="H1199" s="69"/>
      <c r="I1199" s="69"/>
      <c r="J1199" s="69"/>
      <c r="K1199" s="69"/>
      <c r="L1199" s="69"/>
      <c r="M1199" s="69"/>
      <c r="N1199" s="69"/>
      <c r="O1199" s="69"/>
      <c r="P1199" s="69"/>
      <c r="Q1199" s="69"/>
      <c r="R1199" s="69"/>
      <c r="S1199" s="69"/>
      <c r="T1199" s="69"/>
      <c r="U1199" s="69"/>
      <c r="V1199" s="69"/>
      <c r="W1199" s="69"/>
      <c r="X1199" s="69"/>
      <c r="Y1199" s="69"/>
      <c r="Z1199" s="69"/>
      <c r="AA1199" s="69"/>
      <c r="AB1199" s="69"/>
      <c r="AC1199" s="69"/>
      <c r="AD1199" s="69"/>
    </row>
    <row r="1200" spans="1:82" x14ac:dyDescent="0.35">
      <c r="A1200" s="5"/>
      <c r="B1200" s="444" t="s">
        <v>252</v>
      </c>
      <c r="C1200" s="444"/>
      <c r="D1200" s="444"/>
      <c r="E1200" s="444"/>
      <c r="F1200" s="444"/>
      <c r="G1200" s="444"/>
      <c r="H1200" s="444"/>
      <c r="I1200" s="444"/>
      <c r="J1200" s="444"/>
      <c r="K1200" s="444"/>
      <c r="L1200" s="444"/>
      <c r="M1200" s="444"/>
      <c r="N1200" s="444"/>
      <c r="O1200" s="444"/>
      <c r="P1200" s="444"/>
      <c r="Q1200" s="444"/>
      <c r="R1200" s="444"/>
      <c r="S1200" s="444"/>
      <c r="T1200" s="444"/>
      <c r="U1200" s="444"/>
      <c r="V1200" s="444"/>
      <c r="W1200" s="444"/>
      <c r="X1200" s="444"/>
      <c r="Y1200" s="444"/>
      <c r="Z1200" s="444"/>
      <c r="AA1200" s="444"/>
      <c r="AB1200" s="444"/>
      <c r="AC1200" s="444"/>
      <c r="AD1200" s="444"/>
      <c r="AE1200" s="444"/>
      <c r="AF1200" s="444"/>
      <c r="AG1200" s="444"/>
      <c r="AH1200" s="444"/>
      <c r="AI1200" s="444"/>
      <c r="AJ1200" s="444"/>
      <c r="AK1200" s="444"/>
      <c r="AL1200" s="444"/>
      <c r="AM1200" s="444"/>
      <c r="AN1200" s="444"/>
      <c r="AO1200" s="444"/>
      <c r="AP1200" s="444"/>
      <c r="AQ1200" s="444"/>
      <c r="AR1200" s="444"/>
      <c r="AS1200" s="444"/>
      <c r="AT1200" s="444"/>
      <c r="AU1200" s="444"/>
      <c r="AV1200" s="444"/>
      <c r="AW1200" s="444"/>
      <c r="AX1200" s="444"/>
      <c r="AY1200" s="444"/>
      <c r="AZ1200" s="444"/>
      <c r="BA1200" s="444"/>
      <c r="BB1200" s="444"/>
      <c r="BC1200" s="444"/>
      <c r="BD1200" s="444"/>
      <c r="BE1200" s="444"/>
      <c r="BF1200" s="444"/>
      <c r="BG1200" s="444"/>
      <c r="BH1200" s="444"/>
      <c r="BI1200" s="444"/>
      <c r="BJ1200" s="444"/>
      <c r="BK1200" s="444"/>
      <c r="BL1200" s="444"/>
      <c r="BM1200" s="444"/>
      <c r="BN1200" s="444"/>
      <c r="BO1200" s="444"/>
      <c r="BP1200" s="444"/>
      <c r="BQ1200" s="444"/>
      <c r="BR1200" s="444"/>
      <c r="BS1200" s="444"/>
      <c r="BT1200" s="444"/>
      <c r="BU1200" s="444"/>
      <c r="BV1200" s="444"/>
      <c r="BW1200" s="444"/>
      <c r="BX1200" s="444"/>
      <c r="BY1200" s="444"/>
      <c r="BZ1200" s="444"/>
      <c r="CA1200" s="444"/>
      <c r="CB1200" s="444"/>
      <c r="CC1200" s="444"/>
      <c r="CD1200" s="444"/>
    </row>
    <row r="1201" spans="1:82" x14ac:dyDescent="0.35">
      <c r="A1201" s="5"/>
      <c r="B1201" s="70"/>
      <c r="C1201" s="69"/>
      <c r="D1201" s="69"/>
      <c r="E1201" s="69"/>
      <c r="F1201" s="69"/>
      <c r="G1201" s="69"/>
      <c r="H1201" s="69"/>
      <c r="I1201" s="69"/>
      <c r="J1201" s="69"/>
      <c r="K1201" s="69"/>
      <c r="L1201" s="69"/>
      <c r="M1201" s="69"/>
      <c r="N1201" s="69"/>
      <c r="O1201" s="69"/>
      <c r="P1201" s="69"/>
      <c r="Q1201" s="69"/>
      <c r="R1201" s="69"/>
      <c r="S1201" s="69"/>
      <c r="T1201" s="69"/>
      <c r="U1201" s="69"/>
      <c r="V1201" s="69"/>
      <c r="W1201" s="69"/>
      <c r="X1201" s="69"/>
      <c r="Y1201" s="69"/>
      <c r="Z1201" s="69"/>
      <c r="AA1201" s="69"/>
      <c r="AB1201" s="69"/>
      <c r="AC1201" s="69"/>
      <c r="AD1201" s="69"/>
    </row>
    <row r="1202" spans="1:82" x14ac:dyDescent="0.35">
      <c r="A1202" s="5"/>
      <c r="B1202" s="70" t="s">
        <v>106</v>
      </c>
      <c r="C1202" s="69"/>
      <c r="D1202" s="69"/>
      <c r="E1202" s="69"/>
      <c r="F1202" s="69"/>
      <c r="G1202" s="69"/>
      <c r="H1202" s="69"/>
      <c r="I1202" s="69"/>
      <c r="J1202" s="69"/>
      <c r="K1202" s="69"/>
      <c r="L1202" s="69"/>
      <c r="M1202" s="69"/>
      <c r="N1202" s="69"/>
      <c r="O1202" s="69"/>
      <c r="P1202" s="69"/>
      <c r="Q1202" s="69"/>
      <c r="R1202" s="69"/>
      <c r="S1202" s="69"/>
      <c r="T1202" s="69"/>
      <c r="U1202" s="69"/>
      <c r="V1202" s="69"/>
      <c r="W1202" s="69"/>
      <c r="X1202" s="69"/>
      <c r="Y1202" s="69"/>
      <c r="Z1202" s="69"/>
      <c r="AA1202" s="69"/>
      <c r="AB1202" s="69"/>
      <c r="AC1202" s="69"/>
      <c r="AD1202" s="69"/>
    </row>
    <row r="1203" spans="1:82" x14ac:dyDescent="0.35">
      <c r="A1203" s="5" t="s">
        <v>229</v>
      </c>
      <c r="B1203" s="69" t="s">
        <v>247</v>
      </c>
      <c r="C1203" s="69"/>
      <c r="D1203" s="69"/>
      <c r="E1203" s="69"/>
      <c r="F1203" s="69"/>
      <c r="G1203" s="69"/>
      <c r="H1203" s="69"/>
      <c r="I1203" s="69"/>
      <c r="J1203" s="69"/>
      <c r="K1203" s="69"/>
      <c r="L1203" s="69"/>
      <c r="M1203" s="69"/>
      <c r="N1203" s="69"/>
      <c r="O1203" s="69"/>
      <c r="P1203" s="69"/>
      <c r="Q1203" s="69"/>
      <c r="R1203" s="69"/>
      <c r="S1203" s="69"/>
      <c r="T1203" s="69"/>
      <c r="U1203" s="69"/>
      <c r="V1203" s="69"/>
      <c r="W1203" s="69"/>
      <c r="X1203" s="69"/>
      <c r="Y1203" s="69"/>
      <c r="Z1203" s="69"/>
      <c r="AA1203" s="69"/>
      <c r="AB1203" s="69"/>
      <c r="AC1203" s="69"/>
      <c r="AD1203" s="69"/>
    </row>
    <row r="1204" spans="1:82" x14ac:dyDescent="0.35">
      <c r="A1204" s="5" t="s">
        <v>230</v>
      </c>
      <c r="B1204" s="69" t="s">
        <v>227</v>
      </c>
      <c r="C1204" s="69"/>
      <c r="D1204" s="69"/>
      <c r="E1204" s="69"/>
      <c r="F1204" s="69"/>
      <c r="G1204" s="69"/>
      <c r="H1204" s="69"/>
      <c r="I1204" s="69"/>
      <c r="J1204" s="69"/>
      <c r="K1204" s="69"/>
      <c r="L1204" s="69"/>
      <c r="M1204" s="69"/>
      <c r="N1204" s="69"/>
      <c r="O1204" s="69"/>
      <c r="P1204" s="69"/>
      <c r="Q1204" s="69"/>
      <c r="R1204" s="69"/>
      <c r="S1204" s="69"/>
      <c r="T1204" s="69"/>
      <c r="U1204" s="69"/>
      <c r="V1204" s="69"/>
      <c r="W1204" s="69"/>
      <c r="X1204" s="69"/>
      <c r="Y1204" s="69"/>
      <c r="Z1204" s="69"/>
      <c r="AA1204" s="69"/>
      <c r="AB1204" s="69"/>
      <c r="AC1204" s="69"/>
      <c r="AD1204" s="69"/>
    </row>
    <row r="1205" spans="1:82" x14ac:dyDescent="0.35">
      <c r="A1205" s="5" t="s">
        <v>231</v>
      </c>
      <c r="B1205" s="69" t="s">
        <v>228</v>
      </c>
      <c r="C1205" s="69"/>
      <c r="D1205" s="69"/>
      <c r="E1205" s="69"/>
      <c r="F1205" s="69"/>
      <c r="G1205" s="69"/>
      <c r="H1205" s="69"/>
      <c r="I1205" s="69"/>
      <c r="J1205" s="69"/>
      <c r="K1205" s="69"/>
      <c r="L1205" s="69"/>
      <c r="M1205" s="69"/>
      <c r="N1205" s="69"/>
      <c r="O1205" s="69"/>
      <c r="P1205" s="69"/>
      <c r="Q1205" s="69"/>
      <c r="R1205" s="69"/>
      <c r="S1205" s="69"/>
      <c r="T1205" s="69"/>
      <c r="U1205" s="69"/>
      <c r="V1205" s="69"/>
      <c r="W1205" s="69"/>
      <c r="X1205" s="69"/>
      <c r="Y1205" s="69"/>
      <c r="Z1205" s="69"/>
      <c r="AA1205" s="69"/>
      <c r="AB1205" s="69"/>
      <c r="AC1205" s="69"/>
      <c r="AD1205" s="69"/>
    </row>
    <row r="1206" spans="1:82" x14ac:dyDescent="0.35">
      <c r="A1206" s="5"/>
      <c r="B1206" s="444"/>
      <c r="C1206" s="444"/>
      <c r="D1206" s="444"/>
      <c r="E1206" s="444"/>
      <c r="F1206" s="444"/>
      <c r="G1206" s="444"/>
      <c r="H1206" s="444"/>
      <c r="I1206" s="444"/>
      <c r="J1206" s="444"/>
      <c r="K1206" s="444"/>
      <c r="L1206" s="444"/>
      <c r="M1206" s="444"/>
      <c r="N1206" s="444"/>
      <c r="O1206" s="444"/>
      <c r="P1206" s="444"/>
      <c r="Q1206" s="444"/>
      <c r="R1206" s="444"/>
      <c r="S1206" s="444"/>
      <c r="T1206" s="444"/>
      <c r="U1206" s="444"/>
      <c r="V1206" s="444"/>
      <c r="W1206" s="444"/>
      <c r="X1206" s="444"/>
      <c r="Y1206" s="444"/>
      <c r="Z1206" s="444"/>
      <c r="AA1206" s="444"/>
      <c r="AB1206" s="444"/>
      <c r="AC1206" s="444"/>
      <c r="AD1206" s="444"/>
      <c r="AE1206" s="444"/>
      <c r="AF1206" s="444"/>
      <c r="AG1206" s="444"/>
      <c r="AH1206" s="444"/>
      <c r="AI1206" s="444"/>
      <c r="AJ1206" s="444"/>
      <c r="AK1206" s="444"/>
      <c r="AL1206" s="444"/>
      <c r="AM1206" s="444"/>
      <c r="AN1206" s="444"/>
      <c r="AO1206" s="444"/>
      <c r="AP1206" s="444"/>
      <c r="AQ1206" s="444"/>
      <c r="AR1206" s="444"/>
      <c r="AS1206" s="444"/>
      <c r="AT1206" s="444"/>
      <c r="AU1206" s="444"/>
      <c r="AV1206" s="444"/>
      <c r="AW1206" s="444"/>
      <c r="AX1206" s="444"/>
      <c r="AY1206" s="444"/>
      <c r="AZ1206" s="444"/>
      <c r="BA1206" s="444"/>
      <c r="BB1206" s="444"/>
      <c r="BC1206" s="444"/>
      <c r="BD1206" s="444"/>
      <c r="BE1206" s="444"/>
      <c r="BF1206" s="444"/>
      <c r="BG1206" s="444"/>
      <c r="BH1206" s="444"/>
      <c r="BI1206" s="444"/>
      <c r="BJ1206" s="444"/>
      <c r="BK1206" s="444"/>
      <c r="BL1206" s="444"/>
      <c r="BM1206" s="444"/>
      <c r="BN1206" s="444"/>
      <c r="BO1206" s="444"/>
      <c r="BP1206" s="444"/>
      <c r="BQ1206" s="444"/>
      <c r="BR1206" s="444"/>
      <c r="BS1206" s="444"/>
      <c r="BT1206" s="444"/>
      <c r="BU1206" s="444"/>
      <c r="BV1206" s="444"/>
      <c r="BW1206" s="444"/>
      <c r="BX1206" s="444"/>
      <c r="BY1206" s="444"/>
      <c r="BZ1206" s="444"/>
      <c r="CA1206" s="444"/>
      <c r="CB1206" s="444"/>
      <c r="CC1206" s="444"/>
      <c r="CD1206" s="444"/>
    </row>
    <row r="1207" spans="1:82" x14ac:dyDescent="0.35">
      <c r="A1207" s="5"/>
      <c r="B1207" s="70" t="s">
        <v>246</v>
      </c>
      <c r="C1207" s="69"/>
      <c r="D1207" s="69"/>
      <c r="E1207" s="69"/>
      <c r="F1207" s="69"/>
      <c r="G1207" s="69"/>
      <c r="H1207" s="69"/>
      <c r="I1207" s="69"/>
      <c r="J1207" s="69"/>
      <c r="K1207" s="69"/>
      <c r="L1207" s="69"/>
      <c r="M1207" s="69"/>
      <c r="N1207" s="69"/>
      <c r="O1207" s="69"/>
      <c r="P1207" s="69"/>
      <c r="Q1207" s="69"/>
      <c r="R1207" s="69"/>
      <c r="S1207" s="69"/>
      <c r="T1207" s="69"/>
      <c r="U1207" s="69"/>
      <c r="V1207" s="69"/>
      <c r="W1207" s="69"/>
      <c r="X1207" s="69"/>
      <c r="Y1207" s="69"/>
      <c r="Z1207" s="69"/>
      <c r="AA1207" s="69"/>
      <c r="AB1207" s="69"/>
      <c r="AC1207" s="69"/>
      <c r="AD1207" s="69"/>
    </row>
    <row r="1208" spans="1:82" x14ac:dyDescent="0.35">
      <c r="A1208" s="5" t="s">
        <v>229</v>
      </c>
      <c r="B1208" s="69" t="s">
        <v>245</v>
      </c>
      <c r="C1208" s="69"/>
      <c r="D1208" s="69"/>
      <c r="E1208" s="69"/>
      <c r="F1208" s="69"/>
      <c r="G1208" s="69"/>
      <c r="H1208" s="69"/>
      <c r="I1208" s="69"/>
      <c r="J1208" s="69"/>
      <c r="K1208" s="69"/>
      <c r="L1208" s="69"/>
      <c r="M1208" s="69"/>
      <c r="N1208" s="69"/>
      <c r="O1208" s="69"/>
      <c r="P1208" s="69"/>
      <c r="Q1208" s="69"/>
      <c r="R1208" s="69"/>
      <c r="S1208" s="69"/>
      <c r="T1208" s="69"/>
      <c r="U1208" s="69"/>
      <c r="V1208" s="69"/>
      <c r="W1208" s="69"/>
      <c r="X1208" s="69"/>
      <c r="Y1208" s="69"/>
      <c r="Z1208" s="69"/>
      <c r="AA1208" s="69"/>
      <c r="AB1208" s="69"/>
      <c r="AC1208" s="69"/>
      <c r="AD1208" s="69"/>
    </row>
    <row r="1209" spans="1:82" x14ac:dyDescent="0.35">
      <c r="A1209" s="5" t="s">
        <v>230</v>
      </c>
      <c r="B1209" s="69" t="s">
        <v>227</v>
      </c>
      <c r="C1209" s="69"/>
      <c r="D1209" s="69"/>
      <c r="E1209" s="69"/>
      <c r="F1209" s="69"/>
      <c r="G1209" s="69"/>
      <c r="H1209" s="69"/>
      <c r="I1209" s="69"/>
      <c r="J1209" s="69"/>
      <c r="K1209" s="69"/>
      <c r="L1209" s="69"/>
      <c r="M1209" s="69"/>
      <c r="N1209" s="69"/>
      <c r="O1209" s="69"/>
      <c r="P1209" s="69"/>
      <c r="Q1209" s="69"/>
      <c r="R1209" s="69"/>
      <c r="S1209" s="69"/>
      <c r="T1209" s="69"/>
      <c r="U1209" s="69"/>
      <c r="V1209" s="69"/>
      <c r="W1209" s="69"/>
      <c r="X1209" s="69"/>
      <c r="Y1209" s="69"/>
      <c r="Z1209" s="69"/>
      <c r="AA1209" s="69"/>
      <c r="AB1209" s="69"/>
      <c r="AC1209" s="69"/>
      <c r="AD1209" s="69"/>
    </row>
    <row r="1210" spans="1:82" x14ac:dyDescent="0.35">
      <c r="A1210" s="5" t="s">
        <v>231</v>
      </c>
      <c r="B1210" s="69" t="s">
        <v>228</v>
      </c>
      <c r="C1210" s="69"/>
      <c r="D1210" s="69"/>
      <c r="E1210" s="69"/>
      <c r="F1210" s="69"/>
      <c r="G1210" s="69"/>
      <c r="H1210" s="69"/>
      <c r="I1210" s="69"/>
      <c r="J1210" s="69"/>
      <c r="K1210" s="69"/>
      <c r="L1210" s="69"/>
      <c r="M1210" s="69"/>
      <c r="N1210" s="69"/>
      <c r="O1210" s="69"/>
      <c r="P1210" s="69"/>
      <c r="Q1210" s="69"/>
      <c r="R1210" s="69"/>
      <c r="S1210" s="69"/>
      <c r="T1210" s="69"/>
      <c r="U1210" s="69"/>
      <c r="V1210" s="69"/>
      <c r="W1210" s="69"/>
      <c r="X1210" s="69"/>
      <c r="Y1210" s="69"/>
      <c r="Z1210" s="69"/>
      <c r="AA1210" s="69"/>
      <c r="AB1210" s="69"/>
      <c r="AC1210" s="69"/>
      <c r="AD1210" s="69"/>
    </row>
    <row r="1211" spans="1:82" x14ac:dyDescent="0.35">
      <c r="A1211" s="5"/>
      <c r="B1211" s="69"/>
      <c r="C1211" s="69"/>
      <c r="D1211" s="69"/>
      <c r="E1211" s="69"/>
      <c r="F1211" s="69"/>
      <c r="G1211" s="69"/>
      <c r="H1211" s="69"/>
      <c r="I1211" s="69"/>
      <c r="J1211" s="69"/>
      <c r="K1211" s="69"/>
      <c r="L1211" s="69"/>
      <c r="M1211" s="69"/>
      <c r="N1211" s="69"/>
      <c r="O1211" s="69"/>
      <c r="P1211" s="69"/>
      <c r="Q1211" s="69"/>
      <c r="R1211" s="69"/>
      <c r="S1211" s="69"/>
      <c r="T1211" s="69"/>
      <c r="U1211" s="69"/>
      <c r="V1211" s="69"/>
      <c r="W1211" s="69"/>
      <c r="X1211" s="69"/>
      <c r="Y1211" s="69"/>
      <c r="Z1211" s="69"/>
      <c r="AA1211" s="69"/>
      <c r="AB1211" s="69"/>
      <c r="AC1211" s="69"/>
      <c r="AD1211" s="69"/>
    </row>
    <row r="1212" spans="1:82" x14ac:dyDescent="0.35">
      <c r="A1212" s="5"/>
      <c r="B1212" s="70" t="s">
        <v>244</v>
      </c>
      <c r="C1212" s="69"/>
      <c r="D1212" s="69"/>
      <c r="E1212" s="69"/>
      <c r="F1212" s="69"/>
      <c r="G1212" s="69"/>
      <c r="H1212" s="69"/>
      <c r="I1212" s="69"/>
      <c r="J1212" s="69"/>
      <c r="K1212" s="69"/>
      <c r="L1212" s="69"/>
      <c r="M1212" s="69"/>
      <c r="N1212" s="69"/>
      <c r="O1212" s="69"/>
      <c r="P1212" s="69"/>
      <c r="Q1212" s="69"/>
      <c r="R1212" s="69"/>
      <c r="S1212" s="69"/>
      <c r="T1212" s="69"/>
      <c r="U1212" s="69"/>
      <c r="V1212" s="69"/>
      <c r="W1212" s="69"/>
      <c r="X1212" s="69"/>
      <c r="Y1212" s="69"/>
      <c r="Z1212" s="69"/>
      <c r="AA1212" s="69"/>
      <c r="AB1212" s="69"/>
      <c r="AC1212" s="69"/>
      <c r="AD1212" s="69"/>
    </row>
    <row r="1213" spans="1:82" x14ac:dyDescent="0.35">
      <c r="A1213" s="5" t="s">
        <v>229</v>
      </c>
      <c r="B1213" s="69" t="s">
        <v>243</v>
      </c>
      <c r="C1213" s="69"/>
      <c r="D1213" s="69"/>
      <c r="E1213" s="69"/>
      <c r="F1213" s="69"/>
      <c r="G1213" s="69"/>
      <c r="H1213" s="69"/>
      <c r="I1213" s="69"/>
      <c r="J1213" s="69"/>
      <c r="K1213" s="69"/>
      <c r="L1213" s="69"/>
      <c r="M1213" s="69"/>
      <c r="N1213" s="69"/>
      <c r="O1213" s="69"/>
      <c r="P1213" s="69"/>
      <c r="Q1213" s="69"/>
      <c r="R1213" s="69"/>
      <c r="S1213" s="69"/>
      <c r="T1213" s="69"/>
      <c r="U1213" s="69"/>
      <c r="V1213" s="69"/>
      <c r="W1213" s="69"/>
      <c r="X1213" s="69"/>
      <c r="Y1213" s="69"/>
      <c r="Z1213" s="69"/>
      <c r="AA1213" s="69"/>
      <c r="AB1213" s="69"/>
      <c r="AC1213" s="69"/>
      <c r="AD1213" s="69"/>
    </row>
    <row r="1214" spans="1:82" x14ac:dyDescent="0.35">
      <c r="A1214" s="5" t="s">
        <v>230</v>
      </c>
      <c r="B1214" s="69" t="s">
        <v>227</v>
      </c>
      <c r="C1214" s="69"/>
      <c r="D1214" s="69"/>
      <c r="E1214" s="69"/>
      <c r="F1214" s="69"/>
      <c r="G1214" s="69"/>
      <c r="H1214" s="69"/>
      <c r="I1214" s="69"/>
      <c r="J1214" s="69"/>
      <c r="K1214" s="69"/>
      <c r="L1214" s="69"/>
      <c r="M1214" s="69"/>
      <c r="N1214" s="69"/>
      <c r="O1214" s="69"/>
      <c r="P1214" s="69"/>
      <c r="Q1214" s="69"/>
      <c r="R1214" s="69"/>
      <c r="S1214" s="69"/>
      <c r="T1214" s="69"/>
      <c r="U1214" s="69"/>
      <c r="V1214" s="69"/>
      <c r="W1214" s="69"/>
      <c r="X1214" s="69"/>
      <c r="Y1214" s="69"/>
      <c r="Z1214" s="69"/>
      <c r="AA1214" s="69"/>
      <c r="AB1214" s="69"/>
      <c r="AC1214" s="69"/>
      <c r="AD1214" s="69"/>
    </row>
    <row r="1215" spans="1:82" x14ac:dyDescent="0.35">
      <c r="A1215" s="5" t="s">
        <v>231</v>
      </c>
      <c r="B1215" s="69" t="s">
        <v>228</v>
      </c>
      <c r="C1215" s="69"/>
      <c r="D1215" s="69"/>
      <c r="E1215" s="69"/>
      <c r="F1215" s="69"/>
      <c r="G1215" s="69"/>
      <c r="H1215" s="69"/>
      <c r="I1215" s="69"/>
      <c r="J1215" s="69"/>
      <c r="K1215" s="69"/>
      <c r="L1215" s="69"/>
      <c r="M1215" s="69"/>
      <c r="N1215" s="69"/>
      <c r="O1215" s="69"/>
      <c r="P1215" s="69"/>
      <c r="Q1215" s="69"/>
      <c r="R1215" s="69"/>
      <c r="S1215" s="69"/>
      <c r="T1215" s="69"/>
      <c r="U1215" s="69"/>
      <c r="V1215" s="69"/>
      <c r="W1215" s="69"/>
      <c r="X1215" s="69"/>
      <c r="Y1215" s="69"/>
      <c r="Z1215" s="69"/>
      <c r="AA1215" s="69"/>
      <c r="AB1215" s="69"/>
      <c r="AC1215" s="69"/>
      <c r="AD1215" s="69"/>
    </row>
    <row r="1216" spans="1:82" x14ac:dyDescent="0.35">
      <c r="A1216" s="5"/>
      <c r="B1216" s="69"/>
      <c r="C1216" s="69"/>
      <c r="D1216" s="69"/>
      <c r="E1216" s="69"/>
      <c r="F1216" s="69"/>
      <c r="G1216" s="69"/>
      <c r="H1216" s="69"/>
      <c r="I1216" s="69"/>
      <c r="J1216" s="69"/>
      <c r="K1216" s="69"/>
      <c r="L1216" s="69"/>
      <c r="M1216" s="69"/>
      <c r="N1216" s="69"/>
      <c r="O1216" s="69"/>
      <c r="P1216" s="69"/>
      <c r="Q1216" s="69"/>
      <c r="R1216" s="69"/>
      <c r="S1216" s="69"/>
      <c r="T1216" s="69"/>
      <c r="U1216" s="69"/>
      <c r="V1216" s="69"/>
      <c r="W1216" s="69"/>
      <c r="X1216" s="69"/>
      <c r="Y1216" s="69"/>
      <c r="Z1216" s="69"/>
      <c r="AA1216" s="69"/>
      <c r="AB1216" s="69"/>
      <c r="AC1216" s="69"/>
      <c r="AD1216" s="69"/>
    </row>
    <row r="1217" spans="1:82" x14ac:dyDescent="0.35">
      <c r="A1217" s="5"/>
      <c r="B1217" s="70" t="s">
        <v>248</v>
      </c>
      <c r="C1217" s="69"/>
      <c r="D1217" s="69"/>
      <c r="E1217" s="69"/>
      <c r="F1217" s="69"/>
      <c r="G1217" s="69"/>
      <c r="H1217" s="69"/>
      <c r="I1217" s="69"/>
      <c r="J1217" s="69"/>
      <c r="K1217" s="69"/>
      <c r="L1217" s="69"/>
      <c r="M1217" s="69"/>
      <c r="N1217" s="69"/>
      <c r="O1217" s="69"/>
      <c r="P1217" s="69"/>
      <c r="Q1217" s="69"/>
      <c r="R1217" s="69"/>
      <c r="S1217" s="69"/>
      <c r="T1217" s="69"/>
      <c r="U1217" s="69"/>
      <c r="V1217" s="69"/>
      <c r="W1217" s="69"/>
      <c r="X1217" s="69"/>
      <c r="Y1217" s="69"/>
      <c r="Z1217" s="69"/>
      <c r="AA1217" s="69"/>
      <c r="AB1217" s="69"/>
      <c r="AC1217" s="69"/>
      <c r="AD1217" s="69"/>
    </row>
    <row r="1218" spans="1:82" x14ac:dyDescent="0.35">
      <c r="A1218" s="5" t="s">
        <v>229</v>
      </c>
      <c r="B1218" s="69" t="s">
        <v>249</v>
      </c>
      <c r="C1218" s="69"/>
      <c r="D1218" s="69"/>
      <c r="E1218" s="69"/>
      <c r="F1218" s="69"/>
      <c r="G1218" s="69"/>
      <c r="H1218" s="69"/>
      <c r="I1218" s="69"/>
      <c r="J1218" s="69"/>
      <c r="K1218" s="69"/>
      <c r="L1218" s="69"/>
      <c r="M1218" s="69"/>
      <c r="N1218" s="69"/>
      <c r="O1218" s="69"/>
      <c r="P1218" s="69"/>
      <c r="Q1218" s="69"/>
      <c r="R1218" s="69"/>
      <c r="S1218" s="69"/>
      <c r="T1218" s="69"/>
      <c r="U1218" s="69"/>
      <c r="V1218" s="69"/>
      <c r="W1218" s="69"/>
      <c r="X1218" s="69"/>
      <c r="Y1218" s="69"/>
      <c r="Z1218" s="69"/>
      <c r="AA1218" s="69"/>
      <c r="AB1218" s="69"/>
      <c r="AC1218" s="69"/>
      <c r="AD1218" s="69"/>
    </row>
    <row r="1219" spans="1:82" x14ac:dyDescent="0.35">
      <c r="A1219" s="5" t="s">
        <v>230</v>
      </c>
      <c r="B1219" s="69" t="s">
        <v>227</v>
      </c>
      <c r="C1219" s="69"/>
      <c r="D1219" s="69"/>
      <c r="E1219" s="69"/>
      <c r="F1219" s="69"/>
      <c r="G1219" s="69"/>
      <c r="H1219" s="69"/>
      <c r="I1219" s="69"/>
      <c r="J1219" s="69"/>
      <c r="K1219" s="69"/>
      <c r="L1219" s="69"/>
      <c r="M1219" s="69"/>
      <c r="N1219" s="69"/>
      <c r="O1219" s="69"/>
      <c r="P1219" s="69"/>
      <c r="Q1219" s="69"/>
      <c r="R1219" s="69"/>
      <c r="S1219" s="69"/>
      <c r="T1219" s="69"/>
      <c r="U1219" s="69"/>
      <c r="V1219" s="69"/>
      <c r="W1219" s="69"/>
      <c r="X1219" s="69"/>
      <c r="Y1219" s="69"/>
      <c r="Z1219" s="69"/>
      <c r="AA1219" s="69"/>
      <c r="AB1219" s="69"/>
      <c r="AC1219" s="69"/>
      <c r="AD1219" s="69"/>
    </row>
    <row r="1220" spans="1:82" x14ac:dyDescent="0.35">
      <c r="A1220" s="5" t="s">
        <v>231</v>
      </c>
      <c r="B1220" s="69" t="s">
        <v>228</v>
      </c>
      <c r="C1220" s="69"/>
      <c r="D1220" s="69"/>
      <c r="E1220" s="69"/>
      <c r="F1220" s="69"/>
      <c r="G1220" s="69"/>
      <c r="H1220" s="69"/>
      <c r="I1220" s="69"/>
      <c r="J1220" s="69"/>
      <c r="K1220" s="69"/>
      <c r="L1220" s="69"/>
      <c r="M1220" s="69"/>
      <c r="N1220" s="69"/>
      <c r="O1220" s="69"/>
      <c r="P1220" s="69"/>
      <c r="Q1220" s="69"/>
      <c r="R1220" s="69"/>
      <c r="S1220" s="69"/>
      <c r="T1220" s="69"/>
      <c r="U1220" s="69"/>
      <c r="V1220" s="69"/>
      <c r="W1220" s="69"/>
      <c r="X1220" s="69"/>
      <c r="Y1220" s="69"/>
      <c r="Z1220" s="69"/>
      <c r="AA1220" s="69"/>
      <c r="AB1220" s="69"/>
      <c r="AC1220" s="69"/>
      <c r="AD1220" s="69"/>
    </row>
    <row r="1221" spans="1:82" x14ac:dyDescent="0.35">
      <c r="A1221" s="5"/>
      <c r="B1221" s="444"/>
      <c r="C1221" s="444"/>
      <c r="D1221" s="444"/>
      <c r="E1221" s="444"/>
      <c r="F1221" s="444"/>
      <c r="G1221" s="444"/>
      <c r="H1221" s="444"/>
      <c r="I1221" s="444"/>
      <c r="J1221" s="444"/>
      <c r="K1221" s="444"/>
      <c r="L1221" s="444"/>
      <c r="M1221" s="444"/>
      <c r="N1221" s="444"/>
      <c r="O1221" s="444"/>
      <c r="P1221" s="444"/>
      <c r="Q1221" s="444"/>
      <c r="R1221" s="444"/>
      <c r="S1221" s="444"/>
      <c r="T1221" s="444"/>
      <c r="U1221" s="444"/>
      <c r="V1221" s="444"/>
      <c r="W1221" s="444"/>
      <c r="X1221" s="444"/>
      <c r="Y1221" s="444"/>
      <c r="Z1221" s="444"/>
      <c r="AA1221" s="444"/>
      <c r="AB1221" s="444"/>
      <c r="AC1221" s="444"/>
      <c r="AD1221" s="444"/>
      <c r="AE1221" s="444"/>
      <c r="AF1221" s="444"/>
      <c r="AG1221" s="444"/>
      <c r="AH1221" s="444"/>
      <c r="AI1221" s="444"/>
      <c r="AJ1221" s="444"/>
      <c r="AK1221" s="444"/>
      <c r="AL1221" s="444"/>
      <c r="AM1221" s="444"/>
      <c r="AN1221" s="444"/>
      <c r="AO1221" s="444"/>
      <c r="AP1221" s="444"/>
      <c r="AQ1221" s="444"/>
      <c r="AR1221" s="444"/>
      <c r="AS1221" s="444"/>
      <c r="AT1221" s="444"/>
      <c r="AU1221" s="444"/>
      <c r="AV1221" s="444"/>
      <c r="AW1221" s="444"/>
      <c r="AX1221" s="444"/>
      <c r="AY1221" s="444"/>
      <c r="AZ1221" s="444"/>
      <c r="BA1221" s="444"/>
      <c r="BB1221" s="444"/>
      <c r="BC1221" s="444"/>
      <c r="BD1221" s="444"/>
      <c r="BE1221" s="444"/>
      <c r="BF1221" s="444"/>
      <c r="BG1221" s="444"/>
      <c r="BH1221" s="444"/>
      <c r="BI1221" s="444"/>
      <c r="BJ1221" s="444"/>
      <c r="BK1221" s="444"/>
      <c r="BL1221" s="444"/>
      <c r="BM1221" s="444"/>
      <c r="BN1221" s="444"/>
      <c r="BO1221" s="444"/>
      <c r="BP1221" s="444"/>
      <c r="BQ1221" s="444"/>
      <c r="BR1221" s="444"/>
      <c r="BS1221" s="444"/>
      <c r="BT1221" s="444"/>
      <c r="BU1221" s="444"/>
      <c r="BV1221" s="444"/>
      <c r="BW1221" s="444"/>
      <c r="BX1221" s="444"/>
      <c r="BY1221" s="444"/>
      <c r="BZ1221" s="444"/>
      <c r="CA1221" s="444"/>
      <c r="CB1221" s="444"/>
      <c r="CC1221" s="444"/>
      <c r="CD1221" s="444"/>
    </row>
    <row r="1222" spans="1:82" x14ac:dyDescent="0.35">
      <c r="A1222" s="5"/>
      <c r="B1222" s="70" t="s">
        <v>170</v>
      </c>
      <c r="C1222" s="69"/>
      <c r="D1222" s="69"/>
      <c r="E1222" s="69"/>
      <c r="F1222" s="69"/>
      <c r="G1222" s="69"/>
      <c r="H1222" s="69"/>
      <c r="I1222" s="69"/>
      <c r="J1222" s="69"/>
      <c r="K1222" s="69"/>
      <c r="L1222" s="69"/>
      <c r="M1222" s="69"/>
      <c r="N1222" s="69"/>
      <c r="O1222" s="69"/>
      <c r="P1222" s="69"/>
      <c r="Q1222" s="69"/>
      <c r="R1222" s="69"/>
      <c r="S1222" s="69"/>
      <c r="T1222" s="69"/>
      <c r="U1222" s="69"/>
      <c r="V1222" s="69"/>
      <c r="W1222" s="69"/>
      <c r="X1222" s="69"/>
      <c r="Y1222" s="69"/>
      <c r="Z1222" s="69"/>
      <c r="AA1222" s="69"/>
      <c r="AB1222" s="69"/>
      <c r="AC1222" s="69"/>
      <c r="AD1222" s="69"/>
    </row>
    <row r="1223" spans="1:82" x14ac:dyDescent="0.35">
      <c r="A1223" s="5" t="s">
        <v>229</v>
      </c>
      <c r="B1223" s="69" t="s">
        <v>232</v>
      </c>
      <c r="C1223" s="69"/>
      <c r="D1223" s="69"/>
      <c r="E1223" s="69"/>
      <c r="F1223" s="69"/>
      <c r="G1223" s="69"/>
      <c r="H1223" s="69"/>
      <c r="I1223" s="69"/>
      <c r="J1223" s="69"/>
      <c r="K1223" s="69"/>
      <c r="L1223" s="69"/>
      <c r="M1223" s="69"/>
      <c r="N1223" s="69"/>
      <c r="O1223" s="69"/>
      <c r="P1223" s="69"/>
      <c r="Q1223" s="69"/>
      <c r="R1223" s="69"/>
      <c r="S1223" s="69"/>
      <c r="T1223" s="69"/>
      <c r="U1223" s="69"/>
      <c r="V1223" s="69"/>
      <c r="W1223" s="69"/>
      <c r="X1223" s="69"/>
      <c r="Y1223" s="69"/>
      <c r="Z1223" s="69"/>
      <c r="AA1223" s="69"/>
      <c r="AB1223" s="69"/>
      <c r="AC1223" s="69"/>
      <c r="AD1223" s="69"/>
    </row>
    <row r="1224" spans="1:82" x14ac:dyDescent="0.35">
      <c r="A1224" s="5" t="s">
        <v>230</v>
      </c>
      <c r="B1224" s="69" t="s">
        <v>233</v>
      </c>
      <c r="C1224" s="69"/>
      <c r="D1224" s="69"/>
      <c r="E1224" s="69"/>
      <c r="F1224" s="69"/>
      <c r="G1224" s="69"/>
      <c r="H1224" s="69"/>
      <c r="I1224" s="69"/>
      <c r="J1224" s="69"/>
      <c r="K1224" s="69"/>
      <c r="L1224" s="69"/>
      <c r="M1224" s="69"/>
      <c r="N1224" s="69"/>
      <c r="O1224" s="69"/>
      <c r="P1224" s="69"/>
      <c r="Q1224" s="69"/>
      <c r="R1224" s="69"/>
      <c r="S1224" s="69"/>
      <c r="T1224" s="69"/>
      <c r="U1224" s="69"/>
      <c r="V1224" s="69"/>
      <c r="W1224" s="69"/>
      <c r="X1224" s="69"/>
      <c r="Y1224" s="69"/>
      <c r="Z1224" s="69"/>
      <c r="AA1224" s="69"/>
      <c r="AB1224" s="69"/>
      <c r="AC1224" s="69"/>
      <c r="AD1224" s="69"/>
    </row>
    <row r="1225" spans="1:82" x14ac:dyDescent="0.35">
      <c r="A1225" s="5" t="s">
        <v>231</v>
      </c>
      <c r="B1225" s="69" t="s">
        <v>234</v>
      </c>
      <c r="C1225" s="69"/>
      <c r="D1225" s="69"/>
      <c r="E1225" s="69"/>
      <c r="F1225" s="69"/>
      <c r="G1225" s="69"/>
      <c r="H1225" s="69"/>
      <c r="I1225" s="69"/>
      <c r="J1225" s="69"/>
      <c r="K1225" s="69"/>
      <c r="L1225" s="69"/>
      <c r="M1225" s="69"/>
      <c r="N1225" s="69"/>
      <c r="O1225" s="69"/>
      <c r="P1225" s="69"/>
      <c r="Q1225" s="69"/>
      <c r="R1225" s="69"/>
      <c r="S1225" s="69"/>
      <c r="T1225" s="69"/>
      <c r="U1225" s="69"/>
      <c r="V1225" s="69"/>
      <c r="W1225" s="69"/>
      <c r="X1225" s="69"/>
      <c r="Y1225" s="69"/>
      <c r="Z1225" s="69"/>
      <c r="AA1225" s="69"/>
      <c r="AB1225" s="69"/>
      <c r="AC1225" s="69"/>
      <c r="AD1225" s="69"/>
    </row>
    <row r="1226" spans="1:82" x14ac:dyDescent="0.35">
      <c r="A1226" s="5"/>
      <c r="B1226" s="70"/>
      <c r="C1226" s="69"/>
      <c r="D1226" s="69"/>
      <c r="E1226" s="69"/>
      <c r="F1226" s="69"/>
      <c r="G1226" s="69"/>
      <c r="H1226" s="69"/>
      <c r="I1226" s="69"/>
      <c r="J1226" s="69"/>
      <c r="K1226" s="69"/>
      <c r="L1226" s="69"/>
      <c r="M1226" s="69"/>
      <c r="N1226" s="69"/>
      <c r="O1226" s="69"/>
      <c r="P1226" s="69"/>
      <c r="Q1226" s="69"/>
      <c r="R1226" s="69"/>
      <c r="S1226" s="69"/>
      <c r="T1226" s="69"/>
      <c r="U1226" s="69"/>
      <c r="V1226" s="69"/>
      <c r="W1226" s="69"/>
      <c r="X1226" s="69"/>
      <c r="Y1226" s="69"/>
      <c r="Z1226" s="69"/>
      <c r="AA1226" s="69"/>
      <c r="AB1226" s="69"/>
      <c r="AC1226" s="69"/>
      <c r="AD1226" s="69"/>
    </row>
    <row r="1227" spans="1:82" x14ac:dyDescent="0.35">
      <c r="A1227" s="5"/>
      <c r="B1227" s="70" t="s">
        <v>235</v>
      </c>
      <c r="C1227" s="69"/>
      <c r="D1227" s="69"/>
      <c r="E1227" s="69"/>
      <c r="F1227" s="69"/>
      <c r="G1227" s="69"/>
      <c r="H1227" s="69"/>
      <c r="I1227" s="69"/>
      <c r="J1227" s="69"/>
      <c r="K1227" s="69"/>
      <c r="L1227" s="69"/>
      <c r="M1227" s="69"/>
      <c r="N1227" s="69"/>
      <c r="O1227" s="69"/>
      <c r="P1227" s="69"/>
      <c r="Q1227" s="69"/>
      <c r="R1227" s="69"/>
      <c r="S1227" s="69"/>
      <c r="T1227" s="69"/>
      <c r="U1227" s="69"/>
      <c r="V1227" s="69"/>
      <c r="W1227" s="69"/>
      <c r="X1227" s="69"/>
      <c r="Y1227" s="69"/>
      <c r="Z1227" s="69"/>
      <c r="AA1227" s="69"/>
      <c r="AB1227" s="69"/>
      <c r="AC1227" s="69"/>
      <c r="AD1227" s="69"/>
    </row>
    <row r="1228" spans="1:82" x14ac:dyDescent="0.35">
      <c r="A1228" s="5" t="s">
        <v>229</v>
      </c>
      <c r="B1228" s="69" t="s">
        <v>236</v>
      </c>
      <c r="C1228" s="69"/>
      <c r="D1228" s="69"/>
      <c r="E1228" s="69"/>
      <c r="F1228" s="69"/>
      <c r="G1228" s="69"/>
      <c r="H1228" s="69"/>
      <c r="I1228" s="69"/>
      <c r="J1228" s="69"/>
      <c r="K1228" s="69"/>
      <c r="L1228" s="69"/>
      <c r="M1228" s="69"/>
      <c r="N1228" s="69"/>
      <c r="O1228" s="69"/>
      <c r="P1228" s="69"/>
      <c r="Q1228" s="69"/>
      <c r="R1228" s="69"/>
      <c r="S1228" s="69"/>
      <c r="T1228" s="69"/>
      <c r="U1228" s="69"/>
      <c r="V1228" s="69"/>
      <c r="W1228" s="69"/>
      <c r="X1228" s="69"/>
      <c r="Y1228" s="69"/>
      <c r="Z1228" s="69"/>
      <c r="AA1228" s="69"/>
      <c r="AB1228" s="69"/>
      <c r="AC1228" s="69"/>
      <c r="AD1228" s="69"/>
    </row>
    <row r="1229" spans="1:82" x14ac:dyDescent="0.35">
      <c r="A1229" s="5" t="s">
        <v>230</v>
      </c>
      <c r="B1229" s="69" t="s">
        <v>237</v>
      </c>
      <c r="C1229" s="69"/>
      <c r="D1229" s="69"/>
      <c r="E1229" s="69"/>
      <c r="F1229" s="69"/>
      <c r="G1229" s="69"/>
      <c r="H1229" s="69"/>
      <c r="I1229" s="69"/>
      <c r="J1229" s="69"/>
      <c r="K1229" s="69"/>
      <c r="L1229" s="69"/>
      <c r="M1229" s="69"/>
      <c r="N1229" s="69"/>
      <c r="O1229" s="69"/>
      <c r="P1229" s="69"/>
      <c r="Q1229" s="69"/>
      <c r="R1229" s="69"/>
      <c r="S1229" s="69"/>
      <c r="T1229" s="69"/>
      <c r="U1229" s="69"/>
      <c r="V1229" s="69"/>
      <c r="W1229" s="69"/>
      <c r="X1229" s="69"/>
      <c r="Y1229" s="69"/>
      <c r="Z1229" s="69"/>
      <c r="AA1229" s="69"/>
      <c r="AB1229" s="69"/>
      <c r="AC1229" s="69"/>
      <c r="AD1229" s="69"/>
    </row>
    <row r="1230" spans="1:82" x14ac:dyDescent="0.35">
      <c r="A1230" s="5" t="s">
        <v>231</v>
      </c>
      <c r="B1230" s="69" t="s">
        <v>238</v>
      </c>
      <c r="C1230" s="69"/>
      <c r="D1230" s="69"/>
      <c r="E1230" s="69"/>
      <c r="F1230" s="69"/>
      <c r="G1230" s="69"/>
      <c r="H1230" s="69"/>
      <c r="I1230" s="69"/>
      <c r="J1230" s="69"/>
      <c r="K1230" s="69"/>
      <c r="L1230" s="69"/>
      <c r="M1230" s="69"/>
      <c r="N1230" s="69"/>
      <c r="O1230" s="69"/>
      <c r="P1230" s="69"/>
      <c r="Q1230" s="69"/>
      <c r="R1230" s="69"/>
      <c r="S1230" s="69"/>
      <c r="T1230" s="69"/>
      <c r="U1230" s="69"/>
      <c r="V1230" s="69"/>
      <c r="W1230" s="69"/>
      <c r="X1230" s="69"/>
      <c r="Y1230" s="69"/>
      <c r="Z1230" s="69"/>
      <c r="AA1230" s="69"/>
      <c r="AB1230" s="69"/>
      <c r="AC1230" s="69"/>
      <c r="AD1230" s="69"/>
    </row>
    <row r="1231" spans="1:82" x14ac:dyDescent="0.35">
      <c r="A1231" s="5"/>
      <c r="B1231" s="70"/>
      <c r="C1231" s="69"/>
      <c r="D1231" s="69"/>
      <c r="E1231" s="69"/>
      <c r="F1231" s="69"/>
      <c r="G1231" s="69"/>
      <c r="H1231" s="69"/>
      <c r="I1231" s="69"/>
      <c r="J1231" s="69"/>
      <c r="K1231" s="69"/>
      <c r="L1231" s="69"/>
      <c r="M1231" s="69"/>
      <c r="N1231" s="69"/>
      <c r="O1231" s="69"/>
      <c r="P1231" s="69"/>
      <c r="Q1231" s="69"/>
      <c r="R1231" s="69"/>
      <c r="S1231" s="69"/>
      <c r="T1231" s="69"/>
      <c r="U1231" s="69"/>
      <c r="V1231" s="69"/>
      <c r="W1231" s="69"/>
      <c r="X1231" s="69"/>
      <c r="Y1231" s="69"/>
      <c r="Z1231" s="69"/>
      <c r="AA1231" s="69"/>
      <c r="AB1231" s="69"/>
      <c r="AC1231" s="69"/>
      <c r="AD1231" s="69"/>
    </row>
    <row r="1232" spans="1:82" x14ac:dyDescent="0.35">
      <c r="A1232" s="5"/>
      <c r="B1232" s="70" t="s">
        <v>239</v>
      </c>
      <c r="C1232" s="69"/>
      <c r="D1232" s="69"/>
      <c r="E1232" s="69"/>
      <c r="F1232" s="69"/>
      <c r="G1232" s="69"/>
      <c r="H1232" s="69"/>
      <c r="I1232" s="69"/>
      <c r="J1232" s="69"/>
      <c r="K1232" s="69"/>
      <c r="L1232" s="69"/>
      <c r="M1232" s="69"/>
      <c r="N1232" s="69"/>
      <c r="O1232" s="69"/>
      <c r="P1232" s="69"/>
      <c r="Q1232" s="69"/>
      <c r="R1232" s="69"/>
      <c r="S1232" s="69"/>
      <c r="T1232" s="69"/>
      <c r="U1232" s="69"/>
      <c r="V1232" s="69"/>
      <c r="W1232" s="69"/>
      <c r="X1232" s="69"/>
      <c r="Y1232" s="69"/>
      <c r="Z1232" s="69"/>
      <c r="AA1232" s="69"/>
      <c r="AB1232" s="69"/>
      <c r="AC1232" s="69"/>
      <c r="AD1232" s="69"/>
    </row>
    <row r="1233" spans="1:82" x14ac:dyDescent="0.35">
      <c r="A1233" s="5" t="s">
        <v>229</v>
      </c>
      <c r="B1233" s="69" t="s">
        <v>240</v>
      </c>
      <c r="C1233" s="69"/>
      <c r="D1233" s="69"/>
      <c r="E1233" s="69"/>
      <c r="F1233" s="69"/>
      <c r="G1233" s="69"/>
      <c r="H1233" s="69"/>
      <c r="I1233" s="69"/>
      <c r="J1233" s="69"/>
      <c r="K1233" s="69"/>
      <c r="L1233" s="69"/>
      <c r="M1233" s="69"/>
      <c r="N1233" s="69"/>
      <c r="O1233" s="69"/>
      <c r="P1233" s="69"/>
      <c r="Q1233" s="69"/>
      <c r="R1233" s="69"/>
      <c r="S1233" s="69"/>
      <c r="T1233" s="69"/>
      <c r="U1233" s="69"/>
      <c r="V1233" s="69"/>
      <c r="W1233" s="69"/>
      <c r="X1233" s="69"/>
      <c r="Y1233" s="69"/>
      <c r="Z1233" s="69"/>
      <c r="AA1233" s="69"/>
      <c r="AB1233" s="69"/>
      <c r="AC1233" s="69"/>
      <c r="AD1233" s="69"/>
    </row>
    <row r="1234" spans="1:82" x14ac:dyDescent="0.35">
      <c r="A1234" s="5" t="s">
        <v>230</v>
      </c>
      <c r="B1234" s="69" t="s">
        <v>241</v>
      </c>
      <c r="C1234" s="69"/>
      <c r="D1234" s="69"/>
      <c r="E1234" s="69"/>
      <c r="F1234" s="69"/>
      <c r="G1234" s="69"/>
      <c r="H1234" s="69"/>
      <c r="I1234" s="69"/>
      <c r="J1234" s="69"/>
      <c r="K1234" s="69"/>
      <c r="L1234" s="69"/>
      <c r="M1234" s="69"/>
      <c r="N1234" s="69"/>
      <c r="O1234" s="69"/>
      <c r="P1234" s="69"/>
      <c r="Q1234" s="69"/>
      <c r="R1234" s="69"/>
      <c r="S1234" s="69"/>
      <c r="T1234" s="69"/>
      <c r="U1234" s="69"/>
      <c r="V1234" s="69"/>
      <c r="W1234" s="69"/>
      <c r="X1234" s="69"/>
      <c r="Y1234" s="69"/>
      <c r="Z1234" s="69"/>
      <c r="AA1234" s="69"/>
      <c r="AB1234" s="69"/>
      <c r="AC1234" s="69"/>
      <c r="AD1234" s="69"/>
    </row>
    <row r="1235" spans="1:82" x14ac:dyDescent="0.35">
      <c r="A1235" s="5" t="s">
        <v>231</v>
      </c>
      <c r="B1235" s="69" t="s">
        <v>242</v>
      </c>
      <c r="C1235" s="69"/>
      <c r="D1235" s="69"/>
      <c r="E1235" s="69"/>
      <c r="F1235" s="69"/>
      <c r="G1235" s="69"/>
      <c r="H1235" s="69"/>
      <c r="I1235" s="69"/>
      <c r="J1235" s="69"/>
      <c r="K1235" s="69"/>
      <c r="L1235" s="69"/>
      <c r="M1235" s="69"/>
      <c r="N1235" s="69"/>
      <c r="O1235" s="69"/>
      <c r="P1235" s="69"/>
      <c r="Q1235" s="69"/>
      <c r="R1235" s="69"/>
      <c r="S1235" s="69"/>
      <c r="T1235" s="69"/>
      <c r="U1235" s="69"/>
      <c r="V1235" s="69"/>
      <c r="W1235" s="69"/>
      <c r="X1235" s="69"/>
      <c r="Y1235" s="69"/>
      <c r="Z1235" s="69"/>
      <c r="AA1235" s="69"/>
      <c r="AB1235" s="69"/>
      <c r="AC1235" s="69"/>
      <c r="AD1235" s="69"/>
    </row>
    <row r="1236" spans="1:82" x14ac:dyDescent="0.35">
      <c r="B1236" s="444"/>
      <c r="C1236" s="444"/>
      <c r="D1236" s="444"/>
      <c r="E1236" s="444"/>
      <c r="F1236" s="444"/>
      <c r="G1236" s="444"/>
      <c r="H1236" s="444"/>
      <c r="I1236" s="444"/>
      <c r="J1236" s="444"/>
      <c r="K1236" s="444"/>
      <c r="L1236" s="444"/>
      <c r="M1236" s="444"/>
      <c r="N1236" s="444"/>
      <c r="O1236" s="444"/>
      <c r="P1236" s="444"/>
      <c r="Q1236" s="444"/>
      <c r="R1236" s="444"/>
      <c r="S1236" s="444"/>
      <c r="T1236" s="444"/>
      <c r="U1236" s="444"/>
      <c r="V1236" s="444"/>
      <c r="W1236" s="444"/>
      <c r="X1236" s="444"/>
      <c r="Y1236" s="444"/>
      <c r="Z1236" s="444"/>
      <c r="AA1236" s="444"/>
      <c r="AB1236" s="444"/>
      <c r="AC1236" s="444"/>
      <c r="AD1236" s="444"/>
      <c r="AE1236" s="444"/>
      <c r="AF1236" s="444"/>
      <c r="AG1236" s="444"/>
      <c r="AH1236" s="444"/>
      <c r="AI1236" s="444"/>
      <c r="AJ1236" s="444"/>
      <c r="AK1236" s="444"/>
      <c r="AL1236" s="444"/>
      <c r="AM1236" s="444"/>
      <c r="AN1236" s="444"/>
      <c r="AO1236" s="444"/>
      <c r="AP1236" s="444"/>
      <c r="AQ1236" s="444"/>
      <c r="AR1236" s="444"/>
      <c r="AS1236" s="444"/>
      <c r="AT1236" s="444"/>
      <c r="AU1236" s="444"/>
      <c r="AV1236" s="444"/>
      <c r="AW1236" s="444"/>
      <c r="AX1236" s="444"/>
      <c r="AY1236" s="444"/>
      <c r="AZ1236" s="444"/>
      <c r="BA1236" s="444"/>
      <c r="BB1236" s="444"/>
      <c r="BC1236" s="444"/>
      <c r="BD1236" s="444"/>
      <c r="BE1236" s="444"/>
      <c r="BF1236" s="444"/>
      <c r="BG1236" s="444"/>
      <c r="BH1236" s="444"/>
      <c r="BI1236" s="444"/>
      <c r="BJ1236" s="444"/>
      <c r="BK1236" s="444"/>
      <c r="BL1236" s="444"/>
      <c r="BM1236" s="444"/>
      <c r="BN1236" s="444"/>
      <c r="BO1236" s="444"/>
      <c r="BP1236" s="444"/>
      <c r="BQ1236" s="444"/>
      <c r="BR1236" s="444"/>
      <c r="BS1236" s="444"/>
      <c r="BT1236" s="444"/>
      <c r="BU1236" s="444"/>
      <c r="BV1236" s="444"/>
      <c r="BW1236" s="444"/>
      <c r="BX1236" s="444"/>
      <c r="BY1236" s="444"/>
      <c r="BZ1236" s="444"/>
      <c r="CA1236" s="444"/>
      <c r="CB1236" s="444"/>
      <c r="CC1236" s="444"/>
      <c r="CD1236" s="444"/>
    </row>
    <row r="1237" spans="1:82" x14ac:dyDescent="0.35">
      <c r="B1237" s="69"/>
      <c r="C1237" s="69"/>
      <c r="D1237" s="69"/>
      <c r="E1237" s="69"/>
      <c r="F1237" s="69"/>
      <c r="G1237" s="69"/>
      <c r="H1237" s="69"/>
      <c r="I1237" s="69"/>
      <c r="J1237" s="69"/>
      <c r="K1237" s="69"/>
      <c r="L1237" s="69"/>
      <c r="M1237" s="69"/>
      <c r="N1237" s="69"/>
      <c r="O1237" s="69"/>
      <c r="P1237" s="69"/>
      <c r="Q1237" s="69"/>
      <c r="R1237" s="69"/>
      <c r="S1237" s="69"/>
      <c r="T1237" s="69"/>
      <c r="U1237" s="69"/>
      <c r="V1237" s="69"/>
      <c r="W1237" s="69"/>
      <c r="X1237" s="69"/>
      <c r="Y1237" s="69"/>
      <c r="Z1237" s="69"/>
      <c r="AA1237" s="69"/>
      <c r="AB1237" s="69"/>
      <c r="AC1237" s="69"/>
      <c r="AD1237" s="69"/>
    </row>
    <row r="1238" spans="1:82" x14ac:dyDescent="0.35">
      <c r="B1238" s="69"/>
      <c r="C1238" s="69"/>
      <c r="D1238" s="69"/>
      <c r="E1238" s="69"/>
      <c r="F1238" s="69"/>
      <c r="G1238" s="69"/>
      <c r="H1238" s="69"/>
      <c r="I1238" s="69"/>
      <c r="J1238" s="69"/>
      <c r="K1238" s="69"/>
      <c r="L1238" s="69"/>
      <c r="M1238" s="69"/>
      <c r="N1238" s="69"/>
      <c r="O1238" s="69"/>
      <c r="P1238" s="69"/>
      <c r="Q1238" s="69"/>
      <c r="R1238" s="69"/>
      <c r="S1238" s="69"/>
      <c r="T1238" s="69"/>
      <c r="U1238" s="69"/>
      <c r="V1238" s="69"/>
      <c r="W1238" s="69"/>
      <c r="X1238" s="69"/>
      <c r="Y1238" s="69"/>
      <c r="Z1238" s="69"/>
      <c r="AA1238" s="69"/>
      <c r="AB1238" s="69"/>
      <c r="AC1238" s="69"/>
      <c r="AD1238" s="69"/>
    </row>
    <row r="1239" spans="1:82" x14ac:dyDescent="0.35">
      <c r="A1239" s="5"/>
      <c r="B1239" s="314" t="s">
        <v>268</v>
      </c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  <c r="BN1239" s="22"/>
      <c r="BO1239" s="22"/>
      <c r="BP1239" s="22"/>
      <c r="BQ1239" s="22"/>
      <c r="BR1239" s="22"/>
      <c r="BS1239" s="22"/>
      <c r="BT1239" s="22"/>
      <c r="BU1239" s="22"/>
      <c r="BV1239" s="22"/>
      <c r="BW1239" s="22"/>
      <c r="BX1239" s="22"/>
      <c r="BY1239" s="22"/>
      <c r="BZ1239" s="22"/>
      <c r="CA1239" s="22"/>
      <c r="CB1239" s="22"/>
      <c r="CC1239" s="22"/>
      <c r="CD1239" s="22"/>
    </row>
    <row r="1240" spans="1:82" x14ac:dyDescent="0.35">
      <c r="A1240" s="5" t="s">
        <v>269</v>
      </c>
      <c r="B1240" s="69" t="s">
        <v>270</v>
      </c>
      <c r="C1240" s="69"/>
      <c r="D1240" s="69"/>
      <c r="E1240" s="69"/>
      <c r="F1240" s="69"/>
      <c r="G1240" s="69"/>
      <c r="H1240" s="69"/>
      <c r="I1240" s="69"/>
      <c r="J1240" s="69"/>
      <c r="K1240" s="69"/>
      <c r="L1240" s="69"/>
      <c r="M1240" s="69"/>
      <c r="N1240" s="69"/>
      <c r="O1240" s="69"/>
      <c r="P1240" s="69"/>
      <c r="Q1240" s="69"/>
      <c r="R1240" s="69"/>
      <c r="S1240" s="69"/>
      <c r="T1240" s="69"/>
      <c r="U1240" s="69"/>
      <c r="V1240" s="69"/>
      <c r="W1240" s="69"/>
      <c r="X1240" s="69"/>
      <c r="Y1240" s="69"/>
      <c r="Z1240" s="69"/>
      <c r="AA1240" s="69"/>
      <c r="AB1240" s="69"/>
      <c r="AC1240" s="69"/>
      <c r="AD1240" s="69"/>
    </row>
    <row r="1241" spans="1:82" x14ac:dyDescent="0.35">
      <c r="A1241" s="5" t="s">
        <v>230</v>
      </c>
      <c r="B1241" s="69" t="s">
        <v>271</v>
      </c>
      <c r="C1241" s="69"/>
      <c r="D1241" s="69"/>
      <c r="E1241" s="69"/>
      <c r="F1241" s="69"/>
      <c r="G1241" s="69"/>
      <c r="H1241" s="69"/>
      <c r="I1241" s="69"/>
      <c r="J1241" s="69"/>
      <c r="K1241" s="69"/>
      <c r="L1241" s="69"/>
      <c r="M1241" s="69"/>
      <c r="N1241" s="69"/>
      <c r="O1241" s="69"/>
      <c r="P1241" s="69"/>
      <c r="Q1241" s="69"/>
      <c r="R1241" s="69"/>
      <c r="S1241" s="69"/>
      <c r="T1241" s="69"/>
      <c r="U1241" s="69"/>
      <c r="V1241" s="69"/>
      <c r="W1241" s="69"/>
      <c r="X1241" s="69"/>
      <c r="Y1241" s="69"/>
      <c r="Z1241" s="69"/>
      <c r="AA1241" s="69"/>
      <c r="AB1241" s="69"/>
      <c r="AC1241" s="69"/>
      <c r="AD1241" s="69"/>
    </row>
    <row r="1242" spans="1:82" x14ac:dyDescent="0.35">
      <c r="A1242" s="5"/>
      <c r="B1242" s="322"/>
      <c r="C1242" s="69"/>
      <c r="D1242" s="69"/>
      <c r="E1242" s="69"/>
      <c r="F1242" s="69"/>
      <c r="G1242" s="69"/>
      <c r="H1242" s="69"/>
      <c r="I1242" s="69"/>
      <c r="J1242" s="69"/>
      <c r="K1242" s="69"/>
      <c r="L1242" s="69"/>
      <c r="M1242" s="69"/>
      <c r="N1242" s="69"/>
      <c r="O1242" s="69"/>
      <c r="P1242" s="69"/>
      <c r="Q1242" s="69"/>
      <c r="R1242" s="69"/>
      <c r="S1242" s="69"/>
      <c r="T1242" s="69"/>
      <c r="U1242" s="69"/>
      <c r="V1242" s="69"/>
      <c r="W1242" s="69"/>
      <c r="X1242" s="69"/>
      <c r="Y1242" s="69"/>
      <c r="Z1242" s="69"/>
      <c r="AA1242" s="69"/>
      <c r="AB1242" s="69"/>
      <c r="AC1242" s="69"/>
      <c r="AD1242" s="69"/>
    </row>
    <row r="1243" spans="1:82" x14ac:dyDescent="0.35">
      <c r="A1243" s="5"/>
      <c r="B1243" s="322"/>
      <c r="C1243" s="69"/>
      <c r="D1243" s="69"/>
      <c r="E1243" s="69"/>
      <c r="F1243" s="69"/>
      <c r="G1243" s="69"/>
      <c r="H1243" s="69"/>
      <c r="I1243" s="69"/>
      <c r="J1243" s="69"/>
      <c r="K1243" s="69"/>
      <c r="L1243" s="69"/>
      <c r="M1243" s="69"/>
      <c r="N1243" s="69"/>
      <c r="O1243" s="69"/>
      <c r="P1243" s="69"/>
      <c r="Q1243" s="69"/>
      <c r="R1243" s="69"/>
      <c r="S1243" s="69"/>
      <c r="T1243" s="69"/>
      <c r="U1243" s="69"/>
      <c r="V1243" s="69"/>
      <c r="W1243" s="69"/>
      <c r="X1243" s="69"/>
      <c r="Y1243" s="69"/>
      <c r="Z1243" s="69"/>
      <c r="AA1243" s="69"/>
      <c r="AB1243" s="69"/>
      <c r="AC1243" s="69"/>
      <c r="AD1243" s="69"/>
    </row>
    <row r="1244" spans="1:82" x14ac:dyDescent="0.35">
      <c r="A1244" s="5"/>
      <c r="B1244" s="314" t="s">
        <v>272</v>
      </c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  <c r="BN1244" s="22"/>
      <c r="BO1244" s="22"/>
      <c r="BP1244" s="22"/>
      <c r="BQ1244" s="22"/>
      <c r="BR1244" s="22"/>
      <c r="BS1244" s="22"/>
      <c r="BT1244" s="22"/>
      <c r="BU1244" s="22"/>
      <c r="BV1244" s="22"/>
      <c r="BW1244" s="22"/>
      <c r="BX1244" s="22"/>
      <c r="BY1244" s="22"/>
      <c r="BZ1244" s="22"/>
      <c r="CA1244" s="22"/>
      <c r="CB1244" s="22"/>
      <c r="CC1244" s="22"/>
      <c r="CD1244" s="22"/>
    </row>
    <row r="1245" spans="1:82" x14ac:dyDescent="0.35">
      <c r="A1245" s="5" t="s">
        <v>81</v>
      </c>
      <c r="B1245" s="69" t="s">
        <v>273</v>
      </c>
      <c r="C1245" s="69"/>
      <c r="D1245" s="69"/>
      <c r="E1245" s="69"/>
      <c r="F1245" s="69"/>
      <c r="G1245" s="69"/>
      <c r="H1245" s="69"/>
      <c r="I1245" s="69"/>
      <c r="J1245" s="69"/>
      <c r="K1245" s="69"/>
      <c r="L1245" s="69"/>
      <c r="M1245" s="69"/>
      <c r="N1245" s="69"/>
      <c r="O1245" s="69"/>
      <c r="P1245" s="69"/>
      <c r="Q1245" s="69"/>
      <c r="R1245" s="69"/>
      <c r="S1245" s="69"/>
      <c r="T1245" s="69"/>
      <c r="U1245" s="69"/>
      <c r="V1245" s="69"/>
      <c r="W1245" s="69"/>
      <c r="X1245" s="69"/>
      <c r="Y1245" s="69"/>
      <c r="Z1245" s="69"/>
      <c r="AA1245" s="69"/>
      <c r="AB1245" s="69"/>
      <c r="AC1245" s="69"/>
      <c r="AD1245" s="69"/>
    </row>
    <row r="1246" spans="1:82" x14ac:dyDescent="0.35">
      <c r="A1246" s="5" t="s">
        <v>80</v>
      </c>
      <c r="B1246" s="69" t="s">
        <v>274</v>
      </c>
      <c r="C1246" s="69"/>
      <c r="D1246" s="69"/>
      <c r="E1246" s="69"/>
      <c r="F1246" s="69"/>
      <c r="G1246" s="69"/>
      <c r="H1246" s="69"/>
      <c r="I1246" s="69"/>
      <c r="J1246" s="69"/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69"/>
      <c r="V1246" s="69"/>
      <c r="W1246" s="69"/>
      <c r="X1246" s="69"/>
      <c r="Y1246" s="69"/>
      <c r="Z1246" s="69"/>
      <c r="AA1246" s="69"/>
      <c r="AB1246" s="69"/>
      <c r="AC1246" s="69"/>
      <c r="AD1246" s="69"/>
    </row>
    <row r="1247" spans="1:82" x14ac:dyDescent="0.35">
      <c r="A1247" s="5" t="s">
        <v>81</v>
      </c>
      <c r="B1247" s="69" t="s">
        <v>429</v>
      </c>
      <c r="C1247" s="69"/>
      <c r="D1247" s="69"/>
      <c r="E1247" s="69"/>
      <c r="F1247" s="69"/>
      <c r="G1247" s="69"/>
      <c r="H1247" s="69"/>
      <c r="I1247" s="69"/>
      <c r="J1247" s="69"/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69"/>
      <c r="V1247" s="69"/>
      <c r="W1247" s="69"/>
      <c r="X1247" s="69"/>
      <c r="Y1247" s="69"/>
      <c r="Z1247" s="69"/>
      <c r="AA1247" s="69"/>
      <c r="AB1247" s="69"/>
      <c r="AC1247" s="69"/>
      <c r="AD1247" s="69"/>
    </row>
    <row r="1248" spans="1:82" x14ac:dyDescent="0.35">
      <c r="A1248" s="5" t="s">
        <v>81</v>
      </c>
      <c r="B1248" s="69" t="s">
        <v>428</v>
      </c>
      <c r="C1248" s="69"/>
      <c r="D1248" s="69"/>
      <c r="E1248" s="69"/>
      <c r="F1248" s="69"/>
      <c r="G1248" s="69"/>
      <c r="H1248" s="69"/>
      <c r="I1248" s="69"/>
      <c r="J1248" s="69"/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69"/>
      <c r="V1248" s="69"/>
      <c r="W1248" s="69"/>
      <c r="X1248" s="69"/>
      <c r="Y1248" s="69"/>
      <c r="Z1248" s="69"/>
      <c r="AA1248" s="69"/>
      <c r="AB1248" s="69"/>
      <c r="AC1248" s="69"/>
      <c r="AD1248" s="69"/>
    </row>
    <row r="1249" spans="1:82" x14ac:dyDescent="0.35">
      <c r="A1249" s="5"/>
      <c r="B1249" s="322"/>
      <c r="C1249" s="69"/>
      <c r="D1249" s="69"/>
      <c r="E1249" s="69"/>
      <c r="F1249" s="69"/>
      <c r="G1249" s="69"/>
      <c r="H1249" s="69"/>
      <c r="I1249" s="69"/>
      <c r="J1249" s="69"/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69"/>
      <c r="V1249" s="69"/>
      <c r="W1249" s="69"/>
      <c r="X1249" s="69"/>
      <c r="Y1249" s="69"/>
      <c r="Z1249" s="69"/>
      <c r="AA1249" s="69"/>
      <c r="AB1249" s="69"/>
      <c r="AC1249" s="69"/>
      <c r="AD1249" s="69"/>
    </row>
    <row r="1250" spans="1:82" x14ac:dyDescent="0.35">
      <c r="A1250" s="5"/>
      <c r="B1250" s="322"/>
      <c r="C1250" s="69"/>
      <c r="D1250" s="69"/>
      <c r="E1250" s="69"/>
      <c r="F1250" s="69"/>
      <c r="G1250" s="69"/>
      <c r="H1250" s="69"/>
      <c r="I1250" s="69"/>
      <c r="J1250" s="69"/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69"/>
      <c r="V1250" s="69"/>
      <c r="W1250" s="69"/>
      <c r="X1250" s="69"/>
      <c r="Y1250" s="69"/>
      <c r="Z1250" s="69"/>
      <c r="AA1250" s="69"/>
      <c r="AB1250" s="69"/>
      <c r="AC1250" s="69"/>
      <c r="AD1250" s="69"/>
    </row>
    <row r="1251" spans="1:82" x14ac:dyDescent="0.35">
      <c r="A1251" s="5"/>
      <c r="B1251" s="314" t="s">
        <v>276</v>
      </c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  <c r="BN1251" s="22"/>
      <c r="BO1251" s="22"/>
      <c r="BP1251" s="22"/>
      <c r="BQ1251" s="22"/>
      <c r="BR1251" s="22"/>
      <c r="BS1251" s="22"/>
      <c r="BT1251" s="22"/>
      <c r="BU1251" s="22"/>
      <c r="BV1251" s="22"/>
      <c r="BW1251" s="22"/>
      <c r="BX1251" s="22"/>
      <c r="BY1251" s="22"/>
      <c r="BZ1251" s="22"/>
      <c r="CA1251" s="22"/>
      <c r="CB1251" s="22"/>
      <c r="CC1251" s="22"/>
      <c r="CD1251" s="22"/>
    </row>
    <row r="1252" spans="1:82" x14ac:dyDescent="0.35">
      <c r="A1252" s="5" t="s">
        <v>81</v>
      </c>
      <c r="B1252" s="69" t="s">
        <v>277</v>
      </c>
      <c r="C1252" s="69"/>
      <c r="D1252" s="69"/>
      <c r="E1252" s="69"/>
      <c r="F1252" s="69"/>
      <c r="G1252" s="69"/>
      <c r="H1252" s="69"/>
      <c r="I1252" s="69"/>
      <c r="J1252" s="69"/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69"/>
      <c r="V1252" s="69"/>
      <c r="W1252" s="69"/>
      <c r="X1252" s="69"/>
      <c r="Y1252" s="69"/>
      <c r="Z1252" s="69"/>
      <c r="AA1252" s="69"/>
      <c r="AB1252" s="69"/>
      <c r="AC1252" s="69"/>
      <c r="AD1252" s="69"/>
    </row>
    <row r="1253" spans="1:82" x14ac:dyDescent="0.35">
      <c r="A1253" s="5"/>
      <c r="B1253" s="69"/>
      <c r="C1253" s="69"/>
      <c r="D1253" s="69"/>
      <c r="E1253" s="69"/>
      <c r="F1253" s="69"/>
      <c r="G1253" s="69"/>
      <c r="H1253" s="69"/>
      <c r="I1253" s="69"/>
      <c r="J1253" s="69"/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69"/>
      <c r="V1253" s="69"/>
      <c r="W1253" s="69"/>
      <c r="X1253" s="69"/>
      <c r="Y1253" s="69"/>
      <c r="Z1253" s="69"/>
      <c r="AA1253" s="69"/>
      <c r="AB1253" s="69"/>
      <c r="AC1253" s="69"/>
      <c r="AD1253" s="69"/>
    </row>
    <row r="1254" spans="1:82" x14ac:dyDescent="0.35">
      <c r="A1254" s="5"/>
      <c r="B1254" s="314" t="s">
        <v>278</v>
      </c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  <c r="BN1254" s="22"/>
      <c r="BO1254" s="22"/>
      <c r="BP1254" s="22"/>
      <c r="BQ1254" s="22"/>
      <c r="BR1254" s="22"/>
      <c r="BS1254" s="22"/>
      <c r="BT1254" s="22"/>
      <c r="BU1254" s="22"/>
      <c r="BV1254" s="22"/>
      <c r="BW1254" s="22"/>
      <c r="BX1254" s="22"/>
      <c r="BY1254" s="22"/>
      <c r="BZ1254" s="22"/>
      <c r="CA1254" s="22"/>
      <c r="CB1254" s="22"/>
      <c r="CC1254" s="22"/>
      <c r="CD1254" s="22"/>
    </row>
    <row r="1255" spans="1:82" x14ac:dyDescent="0.35">
      <c r="A1255" s="5" t="s">
        <v>82</v>
      </c>
      <c r="B1255" s="69" t="s">
        <v>279</v>
      </c>
      <c r="C1255" s="69"/>
      <c r="D1255" s="69"/>
      <c r="E1255" s="69"/>
      <c r="F1255" s="69"/>
      <c r="G1255" s="69"/>
      <c r="H1255" s="69"/>
      <c r="I1255" s="69"/>
      <c r="J1255" s="69"/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69"/>
      <c r="V1255" s="69"/>
      <c r="W1255" s="69"/>
      <c r="X1255" s="69"/>
      <c r="Y1255" s="69"/>
      <c r="Z1255" s="69"/>
      <c r="AA1255" s="69"/>
      <c r="AB1255" s="69"/>
      <c r="AC1255" s="69"/>
      <c r="AD1255" s="69"/>
    </row>
    <row r="1256" spans="1:82" x14ac:dyDescent="0.35">
      <c r="A1256" s="5"/>
      <c r="B1256" s="69" t="s">
        <v>280</v>
      </c>
      <c r="C1256" s="69"/>
      <c r="D1256" s="69"/>
      <c r="E1256" s="69"/>
      <c r="F1256" s="69"/>
      <c r="G1256" s="69"/>
      <c r="H1256" s="69"/>
      <c r="I1256" s="69"/>
      <c r="J1256" s="69"/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69"/>
      <c r="V1256" s="69"/>
      <c r="W1256" s="69"/>
      <c r="X1256" s="69"/>
      <c r="Y1256" s="69"/>
      <c r="Z1256" s="69"/>
      <c r="AA1256" s="69"/>
      <c r="AB1256" s="69"/>
      <c r="AC1256" s="69"/>
      <c r="AD1256" s="69"/>
    </row>
    <row r="1257" spans="1:82" x14ac:dyDescent="0.35">
      <c r="A1257" s="5"/>
      <c r="B1257" s="322"/>
      <c r="C1257" s="69"/>
      <c r="D1257" s="69"/>
      <c r="E1257" s="69"/>
      <c r="F1257" s="69"/>
      <c r="G1257" s="69"/>
      <c r="H1257" s="69"/>
      <c r="I1257" s="69"/>
      <c r="J1257" s="69"/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69"/>
      <c r="V1257" s="69"/>
      <c r="W1257" s="69"/>
      <c r="X1257" s="69"/>
      <c r="Y1257" s="69"/>
      <c r="Z1257" s="69"/>
      <c r="AA1257" s="69"/>
      <c r="AB1257" s="69"/>
      <c r="AC1257" s="69"/>
      <c r="AD1257" s="69"/>
    </row>
    <row r="1258" spans="1:82" x14ac:dyDescent="0.35">
      <c r="A1258" s="5"/>
      <c r="B1258" s="322"/>
      <c r="C1258" s="69"/>
      <c r="D1258" s="69"/>
      <c r="E1258" s="69"/>
      <c r="F1258" s="69"/>
      <c r="G1258" s="69"/>
      <c r="H1258" s="69"/>
      <c r="I1258" s="69"/>
      <c r="J1258" s="69"/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69"/>
      <c r="V1258" s="69"/>
      <c r="W1258" s="69"/>
      <c r="X1258" s="69"/>
      <c r="Y1258" s="69"/>
      <c r="Z1258" s="69"/>
      <c r="AA1258" s="69"/>
      <c r="AB1258" s="69"/>
      <c r="AC1258" s="69"/>
      <c r="AD1258" s="69"/>
    </row>
    <row r="1259" spans="1:82" x14ac:dyDescent="0.35">
      <c r="A1259" s="5" t="s">
        <v>354</v>
      </c>
      <c r="B1259" s="452" t="s">
        <v>355</v>
      </c>
      <c r="C1259" s="69"/>
      <c r="D1259" s="69"/>
      <c r="E1259" s="69"/>
      <c r="F1259" s="69"/>
      <c r="G1259" s="69"/>
      <c r="H1259" s="69"/>
      <c r="I1259" s="69"/>
      <c r="J1259" s="69"/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69"/>
      <c r="V1259" s="69"/>
      <c r="W1259" s="69"/>
      <c r="X1259" s="69"/>
      <c r="Y1259" s="69"/>
      <c r="Z1259" s="69"/>
      <c r="AA1259" s="69"/>
      <c r="AB1259" s="69"/>
      <c r="AC1259" s="69"/>
      <c r="AD1259" s="69"/>
    </row>
    <row r="1260" spans="1:82" x14ac:dyDescent="0.35">
      <c r="A1260" s="5" t="s">
        <v>354</v>
      </c>
      <c r="B1260" s="452" t="s">
        <v>356</v>
      </c>
      <c r="C1260" s="69"/>
      <c r="D1260" s="69"/>
      <c r="E1260" s="69"/>
      <c r="F1260" s="69"/>
      <c r="G1260" s="69"/>
      <c r="H1260" s="69"/>
      <c r="I1260" s="69"/>
      <c r="J1260" s="69"/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69"/>
      <c r="V1260" s="69"/>
      <c r="W1260" s="69"/>
      <c r="X1260" s="69"/>
      <c r="Y1260" s="69"/>
      <c r="Z1260" s="69"/>
      <c r="AA1260" s="69"/>
      <c r="AB1260" s="69"/>
      <c r="AC1260" s="69"/>
      <c r="AD1260" s="69"/>
    </row>
    <row r="1261" spans="1:82" x14ac:dyDescent="0.35">
      <c r="A1261" s="5" t="s">
        <v>354</v>
      </c>
      <c r="B1261" s="255" t="s">
        <v>357</v>
      </c>
      <c r="C1261" s="453"/>
      <c r="D1261" s="453"/>
      <c r="E1261" s="453"/>
      <c r="F1261" s="453"/>
      <c r="G1261" s="453"/>
      <c r="H1261" s="453"/>
      <c r="I1261" s="453"/>
      <c r="J1261" s="453"/>
      <c r="K1261" s="453"/>
      <c r="L1261" s="453"/>
      <c r="M1261" s="453"/>
      <c r="N1261" s="453"/>
      <c r="O1261" s="453"/>
      <c r="P1261" s="453"/>
      <c r="Q1261" s="453"/>
      <c r="R1261" s="453"/>
      <c r="S1261" s="453"/>
      <c r="T1261" s="453"/>
      <c r="U1261" s="453"/>
      <c r="V1261" s="453"/>
      <c r="W1261" s="453"/>
      <c r="X1261" s="453"/>
      <c r="Y1261" s="453"/>
      <c r="Z1261" s="453"/>
      <c r="AA1261" s="453"/>
      <c r="AB1261" s="453"/>
      <c r="AC1261" s="453"/>
      <c r="AD1261" s="453"/>
      <c r="AE1261" s="560"/>
      <c r="AF1261" s="560"/>
      <c r="AG1261" s="560"/>
      <c r="AH1261" s="560"/>
      <c r="AI1261" s="560"/>
      <c r="AJ1261" s="560"/>
      <c r="AK1261" s="560"/>
      <c r="AL1261" s="560"/>
      <c r="AM1261" s="560"/>
      <c r="AN1261" s="560"/>
      <c r="AO1261" s="560"/>
      <c r="AP1261" s="560"/>
      <c r="AQ1261" s="560"/>
      <c r="AR1261" s="560"/>
      <c r="AS1261" s="560"/>
      <c r="AT1261" s="560"/>
      <c r="AU1261" s="560"/>
      <c r="AV1261" s="560"/>
      <c r="AW1261" s="560"/>
      <c r="AX1261" s="560"/>
      <c r="AY1261" s="560"/>
      <c r="AZ1261" s="560"/>
      <c r="BA1261" s="560"/>
      <c r="BB1261" s="560"/>
      <c r="BC1261" s="560"/>
      <c r="BD1261" s="560"/>
      <c r="BE1261" s="560"/>
      <c r="BF1261" s="560"/>
      <c r="BG1261" s="560"/>
      <c r="BH1261" s="560"/>
      <c r="BI1261" s="560"/>
      <c r="BJ1261" s="560"/>
      <c r="BK1261" s="560"/>
      <c r="BL1261" s="560"/>
      <c r="BM1261" s="560"/>
      <c r="BN1261" s="560"/>
      <c r="BO1261" s="560"/>
      <c r="BP1261" s="560"/>
      <c r="BQ1261" s="560"/>
      <c r="BR1261" s="560"/>
      <c r="BS1261" s="560"/>
      <c r="BT1261" s="560"/>
      <c r="BU1261" s="560"/>
      <c r="BV1261" s="560"/>
      <c r="BW1261" s="560"/>
      <c r="BX1261" s="560"/>
      <c r="BY1261" s="560"/>
      <c r="BZ1261" s="560"/>
      <c r="CA1261" s="560"/>
      <c r="CB1261" s="560"/>
      <c r="CC1261" s="560"/>
      <c r="CD1261" s="560"/>
    </row>
    <row r="1262" spans="1:82" x14ac:dyDescent="0.35">
      <c r="A1262" s="5" t="s">
        <v>354</v>
      </c>
      <c r="B1262" s="452" t="s">
        <v>370</v>
      </c>
      <c r="C1262" s="69"/>
      <c r="D1262" s="69"/>
      <c r="E1262" s="69"/>
      <c r="F1262" s="69"/>
      <c r="G1262" s="69"/>
      <c r="H1262" s="69"/>
      <c r="I1262" s="69"/>
      <c r="J1262" s="69"/>
      <c r="K1262" s="69"/>
      <c r="L1262" s="69"/>
      <c r="M1262" s="69"/>
      <c r="N1262" s="69"/>
      <c r="O1262" s="69"/>
      <c r="P1262" s="69"/>
      <c r="Q1262" s="69"/>
      <c r="R1262" s="69"/>
      <c r="S1262" s="69"/>
      <c r="T1262" s="69"/>
      <c r="U1262" s="69"/>
      <c r="V1262" s="69"/>
      <c r="W1262" s="69"/>
      <c r="X1262" s="69"/>
      <c r="Y1262" s="69"/>
      <c r="Z1262" s="69"/>
      <c r="AA1262" s="69"/>
      <c r="AB1262" s="69"/>
      <c r="AC1262" s="69"/>
      <c r="AD1262" s="69"/>
    </row>
    <row r="1263" spans="1:82" x14ac:dyDescent="0.35">
      <c r="A1263" s="5" t="s">
        <v>354</v>
      </c>
      <c r="B1263" s="460" t="s">
        <v>430</v>
      </c>
      <c r="C1263" s="69"/>
      <c r="D1263" s="69"/>
      <c r="E1263" s="69"/>
      <c r="F1263" s="69"/>
      <c r="G1263" s="69"/>
      <c r="H1263" s="69"/>
      <c r="I1263" s="69"/>
      <c r="J1263" s="69"/>
      <c r="K1263" s="69"/>
      <c r="L1263" s="69"/>
      <c r="M1263" s="69"/>
      <c r="N1263" s="69"/>
      <c r="O1263" s="69"/>
      <c r="P1263" s="69"/>
      <c r="Q1263" s="69"/>
      <c r="R1263" s="69"/>
      <c r="S1263" s="69"/>
      <c r="T1263" s="69"/>
      <c r="U1263" s="69"/>
      <c r="V1263" s="69"/>
      <c r="W1263" s="69"/>
      <c r="X1263" s="69"/>
      <c r="Y1263" s="69"/>
      <c r="Z1263" s="69"/>
      <c r="AA1263" s="69"/>
      <c r="AB1263" s="69"/>
      <c r="AC1263" s="69"/>
      <c r="AD1263" s="69"/>
    </row>
    <row r="1264" spans="1:82" x14ac:dyDescent="0.35">
      <c r="A1264" s="5" t="s">
        <v>354</v>
      </c>
      <c r="B1264" s="460" t="s">
        <v>431</v>
      </c>
      <c r="C1264" s="69"/>
      <c r="D1264" s="69"/>
      <c r="E1264" s="69"/>
      <c r="F1264" s="69"/>
      <c r="G1264" s="69"/>
      <c r="H1264" s="69"/>
      <c r="I1264" s="69"/>
      <c r="J1264" s="69"/>
      <c r="K1264" s="69"/>
      <c r="L1264" s="69"/>
      <c r="M1264" s="69"/>
      <c r="N1264" s="69"/>
      <c r="O1264" s="69"/>
      <c r="P1264" s="69"/>
      <c r="Q1264" s="69"/>
      <c r="R1264" s="69"/>
      <c r="S1264" s="69"/>
      <c r="T1264" s="69"/>
      <c r="U1264" s="69"/>
      <c r="V1264" s="69"/>
      <c r="W1264" s="69"/>
      <c r="X1264" s="69"/>
      <c r="Y1264" s="69"/>
      <c r="Z1264" s="69"/>
      <c r="AA1264" s="69"/>
      <c r="AB1264" s="69"/>
      <c r="AC1264" s="69"/>
      <c r="AD1264" s="69"/>
    </row>
    <row r="1265" spans="1:82" x14ac:dyDescent="0.35">
      <c r="A1265" s="5" t="s">
        <v>354</v>
      </c>
      <c r="B1265" s="452" t="s">
        <v>144</v>
      </c>
      <c r="C1265" s="69"/>
      <c r="D1265" s="69"/>
      <c r="E1265" s="69"/>
      <c r="F1265" s="69"/>
      <c r="G1265" s="69"/>
      <c r="H1265" s="69"/>
      <c r="I1265" s="69"/>
      <c r="J1265" s="69"/>
      <c r="K1265" s="69"/>
      <c r="L1265" s="69"/>
      <c r="M1265" s="69"/>
      <c r="N1265" s="69"/>
      <c r="O1265" s="69"/>
      <c r="P1265" s="69"/>
      <c r="Q1265" s="69"/>
      <c r="R1265" s="69"/>
      <c r="S1265" s="69"/>
      <c r="T1265" s="69"/>
      <c r="U1265" s="69"/>
      <c r="V1265" s="69"/>
      <c r="W1265" s="69"/>
      <c r="X1265" s="69"/>
      <c r="Y1265" s="69"/>
      <c r="Z1265" s="69"/>
      <c r="AA1265" s="69"/>
      <c r="AB1265" s="69"/>
      <c r="AC1265" s="69"/>
      <c r="AD1265" s="69"/>
    </row>
    <row r="1266" spans="1:82" x14ac:dyDescent="0.35">
      <c r="A1266" s="5" t="s">
        <v>354</v>
      </c>
      <c r="B1266" s="255" t="s">
        <v>368</v>
      </c>
      <c r="C1266" s="453"/>
      <c r="D1266" s="453"/>
      <c r="E1266" s="453"/>
      <c r="F1266" s="453"/>
      <c r="G1266" s="453"/>
      <c r="H1266" s="453"/>
      <c r="I1266" s="453"/>
      <c r="J1266" s="453"/>
      <c r="K1266" s="453"/>
      <c r="L1266" s="453"/>
      <c r="M1266" s="453"/>
      <c r="N1266" s="453"/>
      <c r="O1266" s="453"/>
      <c r="P1266" s="453"/>
      <c r="Q1266" s="453"/>
      <c r="R1266" s="453"/>
      <c r="S1266" s="453"/>
      <c r="T1266" s="453"/>
      <c r="U1266" s="453"/>
      <c r="V1266" s="453"/>
      <c r="W1266" s="453"/>
      <c r="X1266" s="453"/>
      <c r="Y1266" s="453"/>
      <c r="Z1266" s="453"/>
      <c r="AA1266" s="453"/>
      <c r="AB1266" s="453"/>
      <c r="AC1266" s="453"/>
      <c r="AD1266" s="562"/>
      <c r="AE1266" s="563"/>
      <c r="AF1266" s="563"/>
      <c r="AG1266" s="563"/>
      <c r="AH1266" s="563"/>
      <c r="AI1266" s="563"/>
      <c r="AJ1266" s="563"/>
      <c r="AK1266" s="564"/>
      <c r="AL1266" s="564"/>
      <c r="AM1266" s="255"/>
      <c r="AN1266" s="564"/>
      <c r="AO1266" s="564"/>
      <c r="AP1266" s="560"/>
      <c r="AQ1266" s="560"/>
      <c r="AR1266" s="560"/>
      <c r="AS1266" s="560"/>
      <c r="AT1266" s="560"/>
      <c r="AU1266" s="560"/>
      <c r="AV1266" s="560"/>
      <c r="AW1266" s="560"/>
      <c r="AX1266" s="560"/>
      <c r="AY1266" s="560"/>
      <c r="AZ1266" s="560"/>
      <c r="BA1266" s="560"/>
      <c r="BB1266" s="560"/>
      <c r="BC1266" s="560"/>
      <c r="BD1266" s="560"/>
      <c r="BE1266" s="560"/>
      <c r="BF1266" s="560"/>
      <c r="BG1266" s="560"/>
      <c r="BH1266" s="560"/>
      <c r="BI1266" s="560"/>
      <c r="BJ1266" s="560"/>
      <c r="BK1266" s="560"/>
      <c r="BL1266" s="560"/>
      <c r="BM1266" s="560"/>
      <c r="BN1266" s="560"/>
      <c r="BO1266" s="560"/>
      <c r="BP1266" s="560"/>
      <c r="BQ1266" s="560"/>
      <c r="BR1266" s="560"/>
      <c r="BS1266" s="560"/>
      <c r="BT1266" s="560"/>
      <c r="BU1266" s="560"/>
      <c r="BV1266" s="560"/>
      <c r="BW1266" s="560"/>
      <c r="BX1266" s="560"/>
      <c r="BY1266" s="560"/>
      <c r="BZ1266" s="560"/>
      <c r="CA1266" s="560"/>
      <c r="CB1266" s="560"/>
      <c r="CC1266" s="560"/>
      <c r="CD1266" s="560"/>
    </row>
    <row r="1267" spans="1:82" x14ac:dyDescent="0.35">
      <c r="A1267" s="5" t="s">
        <v>354</v>
      </c>
      <c r="B1267" s="454" t="s">
        <v>369</v>
      </c>
      <c r="C1267" s="455"/>
      <c r="D1267" s="455"/>
      <c r="E1267" s="455"/>
      <c r="F1267" s="455"/>
      <c r="G1267" s="455"/>
      <c r="H1267" s="455"/>
      <c r="I1267" s="455"/>
      <c r="J1267" s="455"/>
      <c r="K1267" s="455"/>
      <c r="L1267" s="455"/>
      <c r="M1267" s="455"/>
      <c r="N1267" s="455"/>
      <c r="O1267" s="455"/>
      <c r="P1267" s="455"/>
      <c r="Q1267" s="455"/>
      <c r="R1267" s="455"/>
      <c r="S1267" s="455"/>
      <c r="T1267" s="455"/>
      <c r="U1267" s="455"/>
      <c r="V1267" s="455"/>
      <c r="W1267" s="455"/>
      <c r="X1267" s="455"/>
      <c r="Y1267" s="455"/>
      <c r="Z1267" s="455"/>
      <c r="AA1267" s="455"/>
      <c r="AB1267" s="455"/>
      <c r="AC1267" s="455"/>
      <c r="AD1267" s="565"/>
      <c r="AE1267" s="566"/>
      <c r="AF1267" s="566"/>
      <c r="AG1267" s="566"/>
      <c r="AH1267" s="566"/>
      <c r="AI1267" s="566"/>
      <c r="AJ1267" s="566"/>
      <c r="AK1267" s="567"/>
      <c r="AL1267" s="567"/>
      <c r="AM1267" s="454"/>
      <c r="AN1267" s="567"/>
      <c r="AO1267" s="567"/>
      <c r="AP1267" s="561"/>
      <c r="AQ1267" s="561"/>
      <c r="AR1267" s="561"/>
      <c r="AS1267" s="561"/>
      <c r="AT1267" s="561"/>
      <c r="AU1267" s="561"/>
      <c r="AV1267" s="561"/>
      <c r="AW1267" s="561"/>
      <c r="AX1267" s="561"/>
      <c r="AY1267" s="561"/>
      <c r="AZ1267" s="561"/>
      <c r="BA1267" s="561"/>
      <c r="BB1267" s="561"/>
      <c r="BC1267" s="561"/>
      <c r="BD1267" s="561"/>
      <c r="BE1267" s="561"/>
      <c r="BF1267" s="561"/>
      <c r="BG1267" s="561"/>
      <c r="BH1267" s="561"/>
      <c r="BI1267" s="561"/>
      <c r="BJ1267" s="561"/>
      <c r="BK1267" s="561"/>
      <c r="BL1267" s="561"/>
      <c r="BM1267" s="561"/>
      <c r="BN1267" s="561"/>
      <c r="BO1267" s="561"/>
      <c r="BP1267" s="561"/>
      <c r="BQ1267" s="561"/>
      <c r="BR1267" s="561"/>
      <c r="BS1267" s="561"/>
      <c r="BT1267" s="561"/>
      <c r="BU1267" s="561"/>
      <c r="BV1267" s="561"/>
      <c r="BW1267" s="561"/>
      <c r="BX1267" s="561"/>
      <c r="BY1267" s="561"/>
      <c r="BZ1267" s="561"/>
      <c r="CA1267" s="561"/>
      <c r="CB1267" s="561"/>
      <c r="CC1267" s="561"/>
      <c r="CD1267" s="561"/>
    </row>
    <row r="1268" spans="1:82" x14ac:dyDescent="0.35">
      <c r="A1268" s="5" t="s">
        <v>354</v>
      </c>
      <c r="B1268" s="452" t="s">
        <v>85</v>
      </c>
      <c r="C1268" s="69"/>
      <c r="D1268" s="69"/>
      <c r="E1268" s="69"/>
      <c r="F1268" s="69"/>
      <c r="G1268" s="69"/>
      <c r="H1268" s="69"/>
      <c r="I1268" s="69"/>
      <c r="J1268" s="69"/>
      <c r="K1268" s="69"/>
      <c r="L1268" s="69"/>
      <c r="M1268" s="69"/>
      <c r="N1268" s="69"/>
      <c r="O1268" s="69"/>
      <c r="P1268" s="69"/>
      <c r="Q1268" s="69"/>
      <c r="R1268" s="69"/>
      <c r="S1268" s="69"/>
      <c r="T1268" s="69"/>
      <c r="U1268" s="69"/>
      <c r="V1268" s="69"/>
      <c r="W1268" s="69"/>
      <c r="X1268" s="69"/>
      <c r="Y1268" s="69"/>
      <c r="Z1268" s="69"/>
      <c r="AA1268" s="69"/>
      <c r="AB1268" s="69"/>
      <c r="AC1268" s="69"/>
      <c r="AD1268" s="69"/>
    </row>
    <row r="1269" spans="1:82" x14ac:dyDescent="0.35">
      <c r="A1269" s="5" t="s">
        <v>354</v>
      </c>
      <c r="B1269" s="452" t="s">
        <v>371</v>
      </c>
      <c r="C1269" s="69"/>
      <c r="D1269" s="69"/>
      <c r="E1269" s="69"/>
      <c r="F1269" s="69"/>
      <c r="G1269" s="69"/>
      <c r="H1269" s="69"/>
      <c r="I1269" s="69"/>
      <c r="J1269" s="69"/>
      <c r="K1269" s="69"/>
      <c r="L1269" s="69"/>
      <c r="M1269" s="69"/>
      <c r="N1269" s="69"/>
      <c r="O1269" s="69"/>
      <c r="P1269" s="69"/>
      <c r="Q1269" s="69"/>
      <c r="R1269" s="69"/>
      <c r="S1269" s="69"/>
      <c r="T1269" s="69"/>
      <c r="U1269" s="69"/>
      <c r="V1269" s="69"/>
      <c r="W1269" s="69"/>
      <c r="X1269" s="69"/>
      <c r="Y1269" s="69"/>
      <c r="Z1269" s="69"/>
      <c r="AA1269" s="69"/>
      <c r="AB1269" s="69"/>
      <c r="AC1269" s="69"/>
      <c r="AD1269" s="69"/>
    </row>
    <row r="1270" spans="1:82" x14ac:dyDescent="0.35">
      <c r="A1270" s="5" t="s">
        <v>354</v>
      </c>
      <c r="B1270" s="452" t="s">
        <v>362</v>
      </c>
      <c r="C1270" s="69"/>
      <c r="D1270" s="69"/>
      <c r="E1270" s="69"/>
      <c r="F1270" s="69"/>
      <c r="G1270" s="69"/>
      <c r="H1270" s="69"/>
      <c r="I1270" s="69"/>
      <c r="J1270" s="69"/>
      <c r="K1270" s="69"/>
      <c r="L1270" s="69"/>
      <c r="M1270" s="69"/>
      <c r="N1270" s="69"/>
      <c r="O1270" s="69"/>
      <c r="P1270" s="69"/>
      <c r="Q1270" s="69"/>
      <c r="R1270" s="69"/>
      <c r="S1270" s="69"/>
      <c r="T1270" s="69"/>
      <c r="U1270" s="69"/>
      <c r="V1270" s="69"/>
      <c r="W1270" s="69"/>
      <c r="X1270" s="69"/>
      <c r="Y1270" s="69"/>
      <c r="Z1270" s="69"/>
      <c r="AA1270" s="69"/>
      <c r="AB1270" s="69"/>
      <c r="AC1270" s="69"/>
      <c r="AD1270" s="69"/>
    </row>
    <row r="1271" spans="1:82" x14ac:dyDescent="0.35">
      <c r="A1271" s="5" t="s">
        <v>354</v>
      </c>
      <c r="B1271" s="255" t="s">
        <v>372</v>
      </c>
      <c r="C1271" s="453"/>
      <c r="D1271" s="453"/>
      <c r="E1271" s="453"/>
      <c r="F1271" s="453"/>
      <c r="G1271" s="453"/>
      <c r="H1271" s="453"/>
      <c r="I1271" s="453"/>
      <c r="J1271" s="453"/>
      <c r="K1271" s="453"/>
      <c r="L1271" s="453"/>
      <c r="M1271" s="453"/>
      <c r="N1271" s="453"/>
      <c r="O1271" s="453"/>
      <c r="P1271" s="453"/>
      <c r="Q1271" s="453"/>
      <c r="R1271" s="453"/>
      <c r="S1271" s="453"/>
      <c r="T1271" s="453"/>
      <c r="U1271" s="453"/>
      <c r="V1271" s="453"/>
      <c r="W1271" s="453"/>
      <c r="X1271" s="453"/>
      <c r="Y1271" s="453"/>
      <c r="Z1271" s="453"/>
      <c r="AA1271" s="453"/>
      <c r="AB1271" s="453"/>
      <c r="AC1271" s="453"/>
      <c r="AD1271" s="453"/>
      <c r="AE1271" s="560"/>
      <c r="AF1271" s="560"/>
      <c r="AG1271" s="560"/>
      <c r="AH1271" s="560"/>
      <c r="AI1271" s="560"/>
      <c r="AJ1271" s="560"/>
      <c r="AK1271" s="560"/>
      <c r="AL1271" s="560"/>
      <c r="AM1271" s="560"/>
      <c r="AN1271" s="560"/>
      <c r="AO1271" s="560"/>
      <c r="AP1271" s="560"/>
      <c r="AQ1271" s="560"/>
      <c r="AR1271" s="560"/>
      <c r="AS1271" s="560"/>
      <c r="AT1271" s="560"/>
      <c r="AU1271" s="560"/>
      <c r="AV1271" s="560"/>
      <c r="AW1271" s="560"/>
      <c r="AX1271" s="560"/>
      <c r="AY1271" s="560"/>
      <c r="AZ1271" s="560"/>
      <c r="BA1271" s="560"/>
      <c r="BB1271" s="560"/>
      <c r="BC1271" s="560"/>
      <c r="BD1271" s="560"/>
      <c r="BE1271" s="560"/>
      <c r="BF1271" s="560"/>
      <c r="BG1271" s="560"/>
      <c r="BH1271" s="560"/>
      <c r="BI1271" s="560"/>
      <c r="BJ1271" s="560"/>
      <c r="BK1271" s="560"/>
      <c r="BL1271" s="560"/>
      <c r="BM1271" s="560"/>
      <c r="BN1271" s="560"/>
      <c r="BO1271" s="560"/>
      <c r="BP1271" s="560"/>
      <c r="BQ1271" s="560"/>
      <c r="BR1271" s="560"/>
      <c r="BS1271" s="560"/>
      <c r="BT1271" s="560"/>
      <c r="BU1271" s="560"/>
      <c r="BV1271" s="560"/>
      <c r="BW1271" s="560"/>
      <c r="BX1271" s="560"/>
      <c r="BY1271" s="560"/>
      <c r="BZ1271" s="560"/>
      <c r="CA1271" s="560"/>
      <c r="CB1271" s="560"/>
      <c r="CC1271" s="560"/>
      <c r="CD1271" s="560"/>
    </row>
    <row r="1272" spans="1:82" x14ac:dyDescent="0.35">
      <c r="A1272" s="5" t="s">
        <v>354</v>
      </c>
      <c r="B1272" s="452" t="s">
        <v>315</v>
      </c>
      <c r="C1272" s="69"/>
      <c r="D1272" s="69"/>
      <c r="E1272" s="69"/>
      <c r="F1272" s="69"/>
      <c r="G1272" s="69"/>
      <c r="H1272" s="69"/>
      <c r="I1272" s="69"/>
      <c r="J1272" s="69"/>
      <c r="K1272" s="69"/>
      <c r="L1272" s="69"/>
      <c r="M1272" s="69"/>
      <c r="N1272" s="69"/>
      <c r="O1272" s="69"/>
      <c r="P1272" s="69"/>
      <c r="Q1272" s="69"/>
      <c r="R1272" s="69"/>
      <c r="S1272" s="69"/>
      <c r="T1272" s="69"/>
      <c r="U1272" s="69"/>
      <c r="V1272" s="69"/>
      <c r="W1272" s="69"/>
      <c r="X1272" s="69"/>
      <c r="Y1272" s="69"/>
      <c r="Z1272" s="69"/>
      <c r="AA1272" s="69"/>
      <c r="AB1272" s="69"/>
      <c r="AC1272" s="69"/>
      <c r="AD1272" s="69"/>
    </row>
    <row r="1273" spans="1:82" x14ac:dyDescent="0.35">
      <c r="A1273" s="5" t="s">
        <v>354</v>
      </c>
      <c r="B1273" s="255" t="s">
        <v>169</v>
      </c>
      <c r="C1273" s="453"/>
      <c r="D1273" s="453"/>
      <c r="E1273" s="453"/>
      <c r="F1273" s="453"/>
      <c r="G1273" s="453"/>
      <c r="H1273" s="453"/>
      <c r="I1273" s="453"/>
      <c r="J1273" s="453"/>
      <c r="K1273" s="453"/>
      <c r="L1273" s="453"/>
      <c r="M1273" s="453"/>
      <c r="N1273" s="453"/>
      <c r="O1273" s="453"/>
      <c r="P1273" s="453"/>
      <c r="Q1273" s="453"/>
      <c r="R1273" s="453"/>
      <c r="S1273" s="453"/>
      <c r="T1273" s="453"/>
      <c r="U1273" s="453"/>
      <c r="V1273" s="453"/>
      <c r="W1273" s="453"/>
      <c r="X1273" s="453"/>
      <c r="Y1273" s="453"/>
      <c r="Z1273" s="453"/>
      <c r="AA1273" s="453"/>
      <c r="AB1273" s="453"/>
      <c r="AC1273" s="453"/>
      <c r="AD1273" s="453"/>
      <c r="AE1273" s="560"/>
      <c r="AF1273" s="560"/>
      <c r="AG1273" s="560"/>
      <c r="AH1273" s="560"/>
      <c r="AI1273" s="560"/>
      <c r="AJ1273" s="560"/>
      <c r="AK1273" s="560"/>
      <c r="AL1273" s="560"/>
      <c r="AM1273" s="560"/>
      <c r="AN1273" s="560"/>
      <c r="AO1273" s="560"/>
      <c r="AP1273" s="560"/>
      <c r="AQ1273" s="560"/>
      <c r="AR1273" s="560"/>
      <c r="AS1273" s="560"/>
      <c r="AT1273" s="560"/>
      <c r="AU1273" s="560"/>
      <c r="AV1273" s="560"/>
      <c r="AW1273" s="560"/>
      <c r="AX1273" s="560"/>
      <c r="AY1273" s="560"/>
      <c r="AZ1273" s="560"/>
      <c r="BA1273" s="560"/>
      <c r="BB1273" s="560"/>
      <c r="BC1273" s="560"/>
      <c r="BD1273" s="560"/>
      <c r="BE1273" s="560"/>
      <c r="BF1273" s="560"/>
      <c r="BG1273" s="560"/>
      <c r="BH1273" s="560"/>
      <c r="BI1273" s="560"/>
      <c r="BJ1273" s="560"/>
      <c r="BK1273" s="560"/>
      <c r="BL1273" s="560"/>
      <c r="BM1273" s="560"/>
      <c r="BN1273" s="560"/>
      <c r="BO1273" s="560"/>
      <c r="BP1273" s="560"/>
      <c r="BQ1273" s="560"/>
      <c r="BR1273" s="560"/>
      <c r="BS1273" s="560"/>
      <c r="BT1273" s="560"/>
      <c r="BU1273" s="560"/>
      <c r="BV1273" s="560"/>
      <c r="BW1273" s="560"/>
      <c r="BX1273" s="560"/>
      <c r="BY1273" s="560"/>
      <c r="BZ1273" s="560"/>
      <c r="CA1273" s="560"/>
      <c r="CB1273" s="560"/>
      <c r="CC1273" s="560"/>
      <c r="CD1273" s="560"/>
    </row>
    <row r="1274" spans="1:82" x14ac:dyDescent="0.35">
      <c r="A1274" s="5"/>
      <c r="B1274" s="70"/>
      <c r="C1274" s="69"/>
      <c r="D1274" s="69"/>
      <c r="E1274" s="69"/>
      <c r="F1274" s="69"/>
      <c r="G1274" s="69"/>
      <c r="H1274" s="69"/>
      <c r="I1274" s="69"/>
      <c r="J1274" s="69"/>
      <c r="K1274" s="69"/>
      <c r="L1274" s="69"/>
      <c r="M1274" s="69"/>
      <c r="N1274" s="69"/>
      <c r="O1274" s="69"/>
      <c r="P1274" s="69"/>
      <c r="Q1274" s="69"/>
      <c r="R1274" s="69"/>
      <c r="S1274" s="69"/>
      <c r="T1274" s="69"/>
      <c r="U1274" s="69"/>
      <c r="V1274" s="69"/>
      <c r="W1274" s="69"/>
      <c r="X1274" s="69"/>
      <c r="Y1274" s="69"/>
      <c r="Z1274" s="69"/>
      <c r="AA1274" s="69"/>
      <c r="AB1274" s="69"/>
      <c r="AC1274" s="69"/>
      <c r="AD1274" s="69"/>
    </row>
    <row r="1275" spans="1:82" x14ac:dyDescent="0.35">
      <c r="A1275" s="5"/>
      <c r="B1275" s="70"/>
      <c r="C1275" s="69"/>
      <c r="D1275" s="69"/>
      <c r="E1275" s="69"/>
      <c r="F1275" s="69"/>
      <c r="G1275" s="69"/>
      <c r="H1275" s="69"/>
      <c r="I1275" s="69"/>
      <c r="J1275" s="69"/>
      <c r="K1275" s="69"/>
      <c r="L1275" s="69"/>
      <c r="M1275" s="69"/>
      <c r="N1275" s="69"/>
      <c r="O1275" s="69"/>
      <c r="P1275" s="69"/>
      <c r="Q1275" s="69"/>
      <c r="R1275" s="69"/>
      <c r="S1275" s="69"/>
      <c r="T1275" s="69"/>
      <c r="U1275" s="69"/>
      <c r="V1275" s="69"/>
      <c r="W1275" s="69"/>
      <c r="X1275" s="69"/>
      <c r="Y1275" s="69"/>
      <c r="Z1275" s="69"/>
      <c r="AA1275" s="69"/>
      <c r="AB1275" s="69"/>
      <c r="AC1275" s="69"/>
      <c r="AD1275" s="69"/>
    </row>
    <row r="1276" spans="1:82" x14ac:dyDescent="0.35">
      <c r="A1276" s="5" t="s">
        <v>354</v>
      </c>
      <c r="B1276" s="69" t="s">
        <v>138</v>
      </c>
      <c r="C1276" s="69"/>
      <c r="D1276" s="69"/>
      <c r="E1276" s="69"/>
      <c r="F1276" s="69"/>
      <c r="G1276" s="69"/>
      <c r="H1276" s="69"/>
      <c r="I1276" s="69"/>
      <c r="J1276" s="69"/>
      <c r="K1276" s="69"/>
      <c r="L1276" s="69"/>
      <c r="M1276" s="69"/>
      <c r="N1276" s="69"/>
      <c r="O1276" s="69"/>
      <c r="P1276" s="69"/>
      <c r="Q1276" s="69"/>
      <c r="R1276" s="69"/>
      <c r="S1276" s="69"/>
      <c r="T1276" s="69"/>
      <c r="U1276" s="69"/>
      <c r="V1276" s="69"/>
      <c r="W1276" s="69"/>
      <c r="X1276" s="69"/>
      <c r="Y1276" s="69"/>
      <c r="Z1276" s="69"/>
      <c r="AA1276" s="69"/>
      <c r="AB1276" s="69"/>
      <c r="AC1276" s="69"/>
      <c r="AD1276" s="69"/>
    </row>
    <row r="1277" spans="1:82" x14ac:dyDescent="0.35">
      <c r="A1277" s="5" t="s">
        <v>354</v>
      </c>
      <c r="B1277" s="69" t="s">
        <v>186</v>
      </c>
      <c r="C1277" s="69"/>
      <c r="D1277" s="69"/>
      <c r="E1277" s="69"/>
      <c r="F1277" s="69"/>
      <c r="G1277" s="69"/>
      <c r="H1277" s="69"/>
      <c r="I1277" s="69"/>
      <c r="J1277" s="69"/>
      <c r="K1277" s="69"/>
      <c r="L1277" s="69"/>
      <c r="M1277" s="69"/>
      <c r="N1277" s="69"/>
      <c r="O1277" s="69"/>
      <c r="P1277" s="69"/>
      <c r="Q1277" s="69"/>
      <c r="R1277" s="69"/>
      <c r="S1277" s="69"/>
      <c r="T1277" s="69"/>
      <c r="U1277" s="69"/>
      <c r="V1277" s="69"/>
      <c r="W1277" s="69"/>
      <c r="X1277" s="69"/>
      <c r="Y1277" s="69"/>
      <c r="Z1277" s="69"/>
      <c r="AA1277" s="69"/>
      <c r="AB1277" s="69"/>
      <c r="AC1277" s="69"/>
      <c r="AD1277" s="69"/>
    </row>
    <row r="1278" spans="1:82" x14ac:dyDescent="0.35">
      <c r="A1278" s="5"/>
      <c r="B1278" s="69"/>
      <c r="C1278" s="69"/>
      <c r="D1278" s="69"/>
      <c r="E1278" s="69"/>
      <c r="F1278" s="69"/>
      <c r="G1278" s="69"/>
      <c r="H1278" s="69"/>
      <c r="I1278" s="69"/>
      <c r="J1278" s="69"/>
      <c r="K1278" s="69"/>
      <c r="L1278" s="69"/>
      <c r="M1278" s="69"/>
      <c r="N1278" s="69"/>
      <c r="O1278" s="69"/>
      <c r="P1278" s="69"/>
      <c r="Q1278" s="69"/>
      <c r="R1278" s="69"/>
      <c r="S1278" s="69"/>
      <c r="T1278" s="69"/>
      <c r="U1278" s="69"/>
      <c r="V1278" s="69"/>
      <c r="W1278" s="69"/>
      <c r="X1278" s="69"/>
      <c r="Y1278" s="69"/>
      <c r="Z1278" s="69"/>
      <c r="AA1278" s="69"/>
      <c r="AB1278" s="69"/>
      <c r="AC1278" s="69"/>
      <c r="AD1278" s="69"/>
    </row>
    <row r="1279" spans="1:82" x14ac:dyDescent="0.35">
      <c r="A1279" s="5"/>
      <c r="B1279" s="314" t="s">
        <v>766</v>
      </c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  <c r="BN1279" s="22"/>
      <c r="BO1279" s="22"/>
      <c r="BP1279" s="22"/>
      <c r="BQ1279" s="22"/>
      <c r="BR1279" s="22"/>
      <c r="BS1279" s="22"/>
      <c r="BT1279" s="22"/>
      <c r="BU1279" s="22"/>
      <c r="BV1279" s="22"/>
      <c r="BW1279" s="22"/>
      <c r="BX1279" s="22"/>
      <c r="BY1279" s="22"/>
      <c r="BZ1279" s="22"/>
      <c r="CA1279" s="22"/>
      <c r="CB1279" s="22"/>
      <c r="CC1279" s="22"/>
      <c r="CD1279" s="22"/>
    </row>
    <row r="1280" spans="1:82" x14ac:dyDescent="0.35">
      <c r="A1280" s="5" t="s">
        <v>354</v>
      </c>
      <c r="B1280" s="69" t="s">
        <v>142</v>
      </c>
      <c r="C1280" s="69"/>
      <c r="D1280" s="69"/>
      <c r="E1280" s="69"/>
      <c r="F1280" s="69"/>
      <c r="G1280" s="69"/>
      <c r="H1280" s="69"/>
      <c r="I1280" s="69"/>
      <c r="J1280" s="69"/>
      <c r="K1280" s="69"/>
      <c r="L1280" s="69"/>
      <c r="M1280" s="69"/>
      <c r="N1280" s="69"/>
      <c r="O1280" s="69"/>
      <c r="P1280" s="69"/>
      <c r="Q1280" s="69"/>
      <c r="R1280" s="69"/>
      <c r="S1280" s="69"/>
      <c r="T1280" s="69"/>
      <c r="U1280" s="69"/>
      <c r="V1280" s="69"/>
      <c r="W1280" s="69"/>
      <c r="X1280" s="69"/>
      <c r="Y1280" s="69"/>
      <c r="Z1280" s="69"/>
      <c r="AA1280" s="69"/>
      <c r="AB1280" s="69"/>
      <c r="AC1280" s="69"/>
      <c r="AD1280" s="69"/>
    </row>
    <row r="1281" spans="1:82" x14ac:dyDescent="0.35">
      <c r="A1281" s="5" t="s">
        <v>354</v>
      </c>
      <c r="B1281" s="69" t="s">
        <v>763</v>
      </c>
      <c r="C1281" s="69"/>
      <c r="D1281" s="69"/>
      <c r="E1281" s="69"/>
      <c r="F1281" s="69"/>
      <c r="G1281" s="69"/>
      <c r="H1281" s="69"/>
      <c r="I1281" s="69"/>
      <c r="J1281" s="69"/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69"/>
      <c r="V1281" s="69"/>
      <c r="W1281" s="69"/>
      <c r="X1281" s="69"/>
      <c r="Y1281" s="69"/>
      <c r="Z1281" s="69"/>
      <c r="AA1281" s="69"/>
      <c r="AB1281" s="69"/>
      <c r="AC1281" s="69"/>
      <c r="AD1281" s="69"/>
    </row>
    <row r="1282" spans="1:82" x14ac:dyDescent="0.35">
      <c r="A1282" s="5" t="s">
        <v>354</v>
      </c>
      <c r="B1282" s="69" t="s">
        <v>764</v>
      </c>
      <c r="C1282" s="69"/>
      <c r="D1282" s="69"/>
      <c r="E1282" s="69"/>
      <c r="F1282" s="69"/>
      <c r="G1282" s="69"/>
      <c r="H1282" s="69"/>
      <c r="I1282" s="69"/>
      <c r="J1282" s="69"/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69"/>
      <c r="V1282" s="69"/>
      <c r="W1282" s="69"/>
      <c r="X1282" s="69"/>
      <c r="Y1282" s="69"/>
      <c r="Z1282" s="69"/>
      <c r="AA1282" s="69"/>
      <c r="AB1282" s="69"/>
      <c r="AC1282" s="69"/>
      <c r="AD1282" s="69"/>
    </row>
    <row r="1283" spans="1:82" x14ac:dyDescent="0.35">
      <c r="A1283" s="5" t="s">
        <v>354</v>
      </c>
      <c r="B1283" s="69" t="s">
        <v>765</v>
      </c>
      <c r="C1283" s="69"/>
      <c r="D1283" s="69"/>
      <c r="E1283" s="69"/>
      <c r="F1283" s="69"/>
      <c r="G1283" s="69"/>
      <c r="H1283" s="69"/>
      <c r="I1283" s="69"/>
      <c r="J1283" s="69"/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69"/>
      <c r="V1283" s="69"/>
      <c r="W1283" s="69"/>
      <c r="X1283" s="69"/>
      <c r="Y1283" s="69"/>
      <c r="Z1283" s="69"/>
      <c r="AA1283" s="69"/>
      <c r="AB1283" s="69"/>
      <c r="AC1283" s="69"/>
      <c r="AD1283" s="69"/>
    </row>
    <row r="1284" spans="1:82" x14ac:dyDescent="0.35">
      <c r="A1284" s="5"/>
      <c r="B1284" s="69"/>
      <c r="C1284" s="69"/>
      <c r="D1284" s="69"/>
      <c r="E1284" s="69"/>
      <c r="F1284" s="69"/>
      <c r="G1284" s="69"/>
      <c r="H1284" s="69"/>
      <c r="I1284" s="69"/>
      <c r="J1284" s="69"/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69"/>
      <c r="V1284" s="69"/>
      <c r="W1284" s="69"/>
      <c r="X1284" s="69"/>
      <c r="Y1284" s="69"/>
      <c r="Z1284" s="69"/>
      <c r="AA1284" s="69"/>
      <c r="AB1284" s="69"/>
      <c r="AC1284" s="69"/>
      <c r="AD1284" s="69"/>
    </row>
    <row r="1285" spans="1:82" x14ac:dyDescent="0.35">
      <c r="A1285" s="5" t="s">
        <v>354</v>
      </c>
      <c r="B1285" s="314" t="s">
        <v>394</v>
      </c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569"/>
      <c r="AB1285" s="569">
        <f t="shared" ref="AB1285:AC1285" si="4851">SUM(AB1286:AB1287)</f>
        <v>3700</v>
      </c>
      <c r="AC1285" s="569">
        <f t="shared" si="4851"/>
        <v>4000</v>
      </c>
      <c r="AD1285" s="569"/>
      <c r="AE1285" s="569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  <c r="BN1285" s="22"/>
      <c r="BO1285" s="22"/>
      <c r="BP1285" s="22"/>
      <c r="BQ1285" s="22"/>
      <c r="BR1285" s="22"/>
      <c r="BS1285" s="22"/>
      <c r="BT1285" s="22"/>
      <c r="BU1285" s="22"/>
      <c r="BV1285" s="22"/>
      <c r="BW1285" s="22"/>
      <c r="BX1285" s="22"/>
      <c r="BY1285" s="22"/>
      <c r="BZ1285" s="22"/>
      <c r="CA1285" s="22"/>
      <c r="CB1285" s="22"/>
      <c r="CC1285" s="22"/>
      <c r="CD1285" s="22"/>
    </row>
    <row r="1286" spans="1:82" x14ac:dyDescent="0.35">
      <c r="A1286" s="5" t="s">
        <v>354</v>
      </c>
      <c r="B1286" s="254" t="s">
        <v>392</v>
      </c>
      <c r="C1286" s="69"/>
      <c r="D1286" s="69"/>
      <c r="E1286" s="69"/>
      <c r="F1286" s="69"/>
      <c r="G1286" s="69"/>
      <c r="H1286" s="69"/>
      <c r="I1286" s="69"/>
      <c r="J1286" s="69"/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69"/>
      <c r="V1286" s="69"/>
      <c r="W1286" s="69"/>
      <c r="X1286" s="69"/>
      <c r="Y1286" s="69"/>
      <c r="Z1286" s="69"/>
      <c r="AA1286" s="69"/>
      <c r="AB1286" s="459">
        <v>0</v>
      </c>
      <c r="AC1286" s="459">
        <v>0</v>
      </c>
      <c r="AD1286" s="69"/>
    </row>
    <row r="1287" spans="1:82" x14ac:dyDescent="0.35">
      <c r="A1287" s="5" t="s">
        <v>354</v>
      </c>
      <c r="B1287" s="254" t="s">
        <v>393</v>
      </c>
      <c r="C1287" s="69"/>
      <c r="D1287" s="69"/>
      <c r="E1287" s="69"/>
      <c r="F1287" s="69"/>
      <c r="G1287" s="69"/>
      <c r="H1287" s="69"/>
      <c r="I1287" s="69"/>
      <c r="J1287" s="69"/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69"/>
      <c r="V1287" s="69"/>
      <c r="W1287" s="69"/>
      <c r="X1287" s="69"/>
      <c r="Y1287" s="69"/>
      <c r="Z1287" s="69"/>
      <c r="AA1287" s="69"/>
      <c r="AB1287" s="459">
        <v>3700</v>
      </c>
      <c r="AC1287" s="459">
        <v>4000</v>
      </c>
      <c r="AD1287" s="69"/>
    </row>
    <row r="1288" spans="1:82" x14ac:dyDescent="0.35">
      <c r="A1288" s="424" t="s">
        <v>82</v>
      </c>
      <c r="B1288" s="460" t="s">
        <v>419</v>
      </c>
      <c r="C1288" s="69"/>
      <c r="D1288" s="69"/>
      <c r="E1288" s="69"/>
      <c r="F1288" s="69"/>
      <c r="G1288" s="69"/>
      <c r="H1288" s="69"/>
      <c r="I1288" s="69"/>
      <c r="J1288" s="69"/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69"/>
      <c r="V1288" s="69"/>
      <c r="W1288" s="69"/>
      <c r="X1288" s="69"/>
      <c r="Y1288" s="69"/>
      <c r="Z1288" s="69"/>
      <c r="AA1288" s="69"/>
      <c r="AB1288" s="69"/>
      <c r="AC1288" s="69"/>
      <c r="AD1288" s="69"/>
    </row>
    <row r="1289" spans="1:82" x14ac:dyDescent="0.35">
      <c r="A1289" s="424"/>
      <c r="B1289" s="460"/>
      <c r="C1289" s="69"/>
      <c r="D1289" s="69"/>
      <c r="E1289" s="69"/>
      <c r="F1289" s="69"/>
      <c r="G1289" s="69"/>
      <c r="H1289" s="69"/>
      <c r="I1289" s="69"/>
      <c r="J1289" s="69"/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69"/>
      <c r="V1289" s="69"/>
      <c r="W1289" s="69"/>
      <c r="X1289" s="69"/>
      <c r="Y1289" s="69"/>
      <c r="Z1289" s="69"/>
      <c r="AA1289" s="69"/>
      <c r="AB1289" s="69"/>
      <c r="AC1289" s="69"/>
      <c r="AD1289" s="69"/>
    </row>
    <row r="1290" spans="1:82" x14ac:dyDescent="0.35">
      <c r="A1290" s="424"/>
      <c r="B1290" s="460"/>
      <c r="C1290" s="69"/>
      <c r="D1290" s="69"/>
      <c r="E1290" s="69"/>
      <c r="F1290" s="69"/>
      <c r="G1290" s="69"/>
      <c r="H1290" s="69"/>
      <c r="I1290" s="69"/>
      <c r="J1290" s="69"/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69"/>
      <c r="V1290" s="69"/>
      <c r="W1290" s="69"/>
      <c r="X1290" s="69"/>
      <c r="Y1290" s="69"/>
      <c r="Z1290" s="69"/>
      <c r="AA1290" s="69"/>
      <c r="AB1290" s="69"/>
      <c r="AC1290" s="69"/>
      <c r="AD1290" s="69"/>
    </row>
    <row r="1291" spans="1:82" x14ac:dyDescent="0.35">
      <c r="A1291" s="424"/>
      <c r="B1291" s="460"/>
      <c r="C1291" s="69"/>
      <c r="D1291" s="69"/>
      <c r="E1291" s="69"/>
      <c r="F1291" s="69"/>
      <c r="G1291" s="69"/>
      <c r="H1291" s="69"/>
      <c r="I1291" s="69"/>
      <c r="J1291" s="69"/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69"/>
      <c r="V1291" s="69"/>
      <c r="W1291" s="69"/>
      <c r="X1291" s="69"/>
      <c r="Y1291" s="69"/>
      <c r="Z1291" s="69"/>
      <c r="AA1291" s="69"/>
      <c r="AB1291" s="69"/>
      <c r="AC1291" s="69"/>
      <c r="AD1291" s="69"/>
    </row>
    <row r="1292" spans="1:82" x14ac:dyDescent="0.35">
      <c r="A1292" s="5"/>
      <c r="B1292" s="314" t="s">
        <v>395</v>
      </c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  <c r="BN1292" s="22"/>
      <c r="BO1292" s="22"/>
      <c r="BP1292" s="22"/>
      <c r="BQ1292" s="22"/>
      <c r="BR1292" s="22"/>
      <c r="BS1292" s="22"/>
      <c r="BT1292" s="22"/>
      <c r="BU1292" s="22"/>
      <c r="BV1292" s="22"/>
      <c r="BW1292" s="22"/>
      <c r="BX1292" s="22"/>
      <c r="BY1292" s="22"/>
      <c r="BZ1292" s="22"/>
      <c r="CA1292" s="22"/>
      <c r="CB1292" s="22"/>
      <c r="CC1292" s="22"/>
      <c r="CD1292" s="22"/>
    </row>
    <row r="1293" spans="1:82" x14ac:dyDescent="0.35">
      <c r="A1293" s="5"/>
      <c r="B1293" s="70"/>
      <c r="C1293" s="69"/>
      <c r="D1293" s="69"/>
      <c r="E1293" s="69"/>
      <c r="F1293" s="69"/>
      <c r="G1293" s="69"/>
      <c r="H1293" s="69"/>
      <c r="I1293" s="69"/>
      <c r="J1293" s="69"/>
      <c r="K1293" s="69"/>
      <c r="L1293" s="69"/>
      <c r="M1293" s="69"/>
      <c r="N1293" s="69"/>
      <c r="O1293" s="69"/>
      <c r="P1293" s="69"/>
      <c r="Q1293" s="69"/>
      <c r="R1293" s="69"/>
      <c r="S1293" s="69"/>
      <c r="T1293" s="69"/>
      <c r="U1293" s="69"/>
      <c r="V1293" s="69"/>
      <c r="W1293" s="69"/>
      <c r="X1293" s="69"/>
      <c r="Y1293" s="69"/>
      <c r="Z1293" s="69"/>
      <c r="AA1293" s="69"/>
      <c r="AB1293" s="69"/>
      <c r="AC1293" s="69"/>
      <c r="AD1293" s="69"/>
    </row>
    <row r="1294" spans="1:82" x14ac:dyDescent="0.35">
      <c r="A1294" s="5" t="s">
        <v>400</v>
      </c>
      <c r="B1294" s="69" t="s">
        <v>412</v>
      </c>
      <c r="C1294" s="69"/>
      <c r="D1294" s="69"/>
      <c r="E1294" s="69"/>
      <c r="F1294" s="69"/>
      <c r="G1294" s="69"/>
      <c r="H1294" s="69"/>
      <c r="I1294" s="69"/>
      <c r="J1294" s="69"/>
      <c r="K1294" s="69"/>
      <c r="L1294" s="69"/>
      <c r="M1294" s="69"/>
      <c r="N1294" s="69"/>
      <c r="O1294" s="69"/>
      <c r="P1294" s="69"/>
      <c r="Q1294" s="69"/>
      <c r="R1294" s="69"/>
      <c r="S1294" s="69"/>
      <c r="T1294" s="69"/>
      <c r="U1294" s="69"/>
      <c r="V1294" s="69"/>
      <c r="W1294" s="69"/>
      <c r="X1294" s="69"/>
      <c r="Y1294" s="69"/>
      <c r="Z1294" s="69"/>
      <c r="AA1294" s="69"/>
      <c r="AB1294" s="69"/>
      <c r="AC1294" s="69"/>
      <c r="AD1294" s="69"/>
    </row>
    <row r="1295" spans="1:82" x14ac:dyDescent="0.35">
      <c r="A1295" s="5" t="s">
        <v>82</v>
      </c>
      <c r="B1295" s="69" t="s">
        <v>413</v>
      </c>
      <c r="C1295" s="69"/>
      <c r="D1295" s="69"/>
      <c r="E1295" s="69"/>
      <c r="F1295" s="69"/>
      <c r="G1295" s="69"/>
      <c r="H1295" s="69"/>
      <c r="I1295" s="69"/>
      <c r="J1295" s="69"/>
      <c r="K1295" s="69"/>
      <c r="L1295" s="69"/>
      <c r="M1295" s="69"/>
      <c r="N1295" s="69"/>
      <c r="O1295" s="69"/>
      <c r="P1295" s="69"/>
      <c r="Q1295" s="69"/>
      <c r="R1295" s="69"/>
      <c r="S1295" s="69"/>
      <c r="T1295" s="69"/>
      <c r="U1295" s="69"/>
      <c r="V1295" s="69"/>
      <c r="W1295" s="69"/>
      <c r="X1295" s="69"/>
      <c r="Y1295" s="69"/>
      <c r="Z1295" s="69"/>
      <c r="AA1295" s="69"/>
      <c r="AB1295" s="69"/>
      <c r="AC1295" s="69"/>
      <c r="AD1295" s="69"/>
    </row>
    <row r="1296" spans="1:82" x14ac:dyDescent="0.35">
      <c r="A1296" s="5" t="s">
        <v>82</v>
      </c>
      <c r="B1296" s="461" t="s">
        <v>414</v>
      </c>
      <c r="C1296" s="69"/>
      <c r="D1296" s="69"/>
      <c r="E1296" s="69"/>
      <c r="F1296" s="69"/>
      <c r="G1296" s="69"/>
      <c r="H1296" s="69"/>
      <c r="I1296" s="69"/>
      <c r="J1296" s="69"/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69"/>
      <c r="V1296" s="69"/>
      <c r="W1296" s="69"/>
      <c r="X1296" s="69"/>
      <c r="Y1296" s="69"/>
      <c r="Z1296" s="69"/>
      <c r="AA1296" s="69"/>
      <c r="AB1296" s="69"/>
      <c r="AC1296" s="69"/>
      <c r="AD1296" s="69"/>
    </row>
    <row r="1297" spans="1:30" x14ac:dyDescent="0.35">
      <c r="A1297" s="5"/>
      <c r="B1297" s="462" t="s">
        <v>415</v>
      </c>
      <c r="C1297" s="69"/>
      <c r="D1297" s="69"/>
      <c r="E1297" s="69"/>
      <c r="F1297" s="69"/>
      <c r="G1297" s="69"/>
      <c r="H1297" s="69"/>
      <c r="I1297" s="69"/>
      <c r="J1297" s="69"/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69"/>
      <c r="V1297" s="69"/>
      <c r="W1297" s="69"/>
      <c r="X1297" s="69"/>
      <c r="Y1297" s="69"/>
      <c r="Z1297" s="69"/>
      <c r="AA1297" s="69"/>
      <c r="AB1297" s="69"/>
      <c r="AC1297" s="69"/>
      <c r="AD1297" s="69"/>
    </row>
    <row r="1298" spans="1:30" x14ac:dyDescent="0.35">
      <c r="A1298" s="5"/>
      <c r="B1298" s="462"/>
      <c r="C1298" s="69"/>
      <c r="D1298" s="69"/>
      <c r="E1298" s="69"/>
      <c r="F1298" s="69"/>
      <c r="G1298" s="69"/>
      <c r="H1298" s="69"/>
      <c r="I1298" s="69"/>
      <c r="J1298" s="69"/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69"/>
      <c r="V1298" s="69"/>
      <c r="W1298" s="69"/>
      <c r="X1298" s="69"/>
      <c r="Y1298" s="69"/>
      <c r="Z1298" s="69"/>
      <c r="AA1298" s="69"/>
      <c r="AB1298" s="69"/>
      <c r="AC1298" s="69"/>
      <c r="AD1298" s="69"/>
    </row>
    <row r="1299" spans="1:30" x14ac:dyDescent="0.35">
      <c r="A1299" s="5"/>
      <c r="B1299" s="462"/>
      <c r="C1299" s="69"/>
      <c r="D1299" s="69"/>
      <c r="E1299" s="69"/>
      <c r="F1299" s="69"/>
      <c r="G1299" s="69"/>
      <c r="H1299" s="69"/>
      <c r="I1299" s="69"/>
      <c r="J1299" s="69"/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69"/>
      <c r="V1299" s="69"/>
      <c r="W1299" s="69"/>
      <c r="X1299" s="69"/>
      <c r="Y1299" s="69"/>
      <c r="Z1299" s="69"/>
      <c r="AA1299" s="69"/>
      <c r="AB1299" s="69"/>
      <c r="AC1299" s="69"/>
      <c r="AD1299" s="69"/>
    </row>
    <row r="1300" spans="1:30" x14ac:dyDescent="0.35">
      <c r="A1300" s="5" t="s">
        <v>400</v>
      </c>
      <c r="B1300" s="69" t="s">
        <v>435</v>
      </c>
      <c r="C1300" s="69"/>
      <c r="D1300" s="69"/>
      <c r="E1300" s="69"/>
      <c r="F1300" s="69"/>
      <c r="G1300" s="69"/>
      <c r="H1300" s="69"/>
      <c r="I1300" s="69"/>
      <c r="J1300" s="69"/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69"/>
      <c r="V1300" s="69"/>
      <c r="W1300" s="69"/>
      <c r="X1300" s="69"/>
      <c r="Y1300" s="69"/>
      <c r="Z1300" s="69"/>
      <c r="AA1300" s="69"/>
      <c r="AB1300" s="69"/>
      <c r="AC1300" s="69"/>
      <c r="AD1300" s="69"/>
    </row>
    <row r="1301" spans="1:30" x14ac:dyDescent="0.35">
      <c r="A1301" s="5" t="s">
        <v>82</v>
      </c>
      <c r="B1301" s="69" t="s">
        <v>398</v>
      </c>
      <c r="C1301" s="69"/>
      <c r="D1301" s="69"/>
      <c r="E1301" s="69"/>
      <c r="F1301" s="69"/>
      <c r="G1301" s="69"/>
      <c r="H1301" s="69"/>
      <c r="I1301" s="69"/>
      <c r="J1301" s="69"/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69"/>
      <c r="V1301" s="69"/>
      <c r="W1301" s="69"/>
      <c r="X1301" s="69"/>
      <c r="Y1301" s="69"/>
      <c r="Z1301" s="69"/>
      <c r="AA1301" s="69"/>
      <c r="AB1301" s="69"/>
      <c r="AC1301" s="69"/>
      <c r="AD1301" s="69"/>
    </row>
    <row r="1302" spans="1:30" x14ac:dyDescent="0.35">
      <c r="A1302" s="5" t="s">
        <v>82</v>
      </c>
      <c r="B1302" s="461" t="s">
        <v>436</v>
      </c>
      <c r="C1302" s="69"/>
      <c r="D1302" s="69"/>
      <c r="E1302" s="69"/>
      <c r="F1302" s="69"/>
      <c r="G1302" s="69"/>
      <c r="H1302" s="69"/>
      <c r="I1302" s="69"/>
      <c r="J1302" s="69"/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69"/>
      <c r="V1302" s="69"/>
      <c r="W1302" s="69"/>
      <c r="X1302" s="69"/>
      <c r="Y1302" s="69"/>
      <c r="Z1302" s="69"/>
      <c r="AA1302" s="69"/>
      <c r="AB1302" s="69"/>
      <c r="AC1302" s="69"/>
      <c r="AD1302" s="69"/>
    </row>
    <row r="1303" spans="1:30" x14ac:dyDescent="0.35">
      <c r="A1303" s="5"/>
      <c r="B1303" s="462" t="s">
        <v>406</v>
      </c>
      <c r="C1303" s="69"/>
      <c r="D1303" s="69"/>
      <c r="E1303" s="69"/>
      <c r="F1303" s="69"/>
      <c r="G1303" s="69"/>
      <c r="H1303" s="69"/>
      <c r="I1303" s="69"/>
      <c r="J1303" s="69"/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69"/>
      <c r="V1303" s="69"/>
      <c r="W1303" s="69"/>
      <c r="X1303" s="69"/>
      <c r="Y1303" s="69"/>
      <c r="Z1303" s="69"/>
      <c r="AA1303" s="69"/>
      <c r="AB1303" s="69"/>
      <c r="AC1303" s="69"/>
      <c r="AD1303" s="69"/>
    </row>
    <row r="1304" spans="1:30" x14ac:dyDescent="0.35">
      <c r="A1304" s="5"/>
      <c r="B1304" s="462"/>
      <c r="C1304" s="69"/>
      <c r="D1304" s="69"/>
      <c r="E1304" s="69"/>
      <c r="F1304" s="69"/>
      <c r="G1304" s="69"/>
      <c r="H1304" s="69"/>
      <c r="I1304" s="69"/>
      <c r="J1304" s="69"/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69"/>
      <c r="V1304" s="69"/>
      <c r="W1304" s="69"/>
      <c r="X1304" s="69"/>
      <c r="Y1304" s="69"/>
      <c r="Z1304" s="69"/>
      <c r="AA1304" s="69"/>
      <c r="AB1304" s="69"/>
      <c r="AC1304" s="69"/>
      <c r="AD1304" s="69"/>
    </row>
    <row r="1305" spans="1:30" x14ac:dyDescent="0.35">
      <c r="A1305" s="5"/>
      <c r="B1305" s="462"/>
      <c r="C1305" s="69"/>
      <c r="D1305" s="69"/>
      <c r="E1305" s="69"/>
      <c r="F1305" s="69"/>
      <c r="G1305" s="69"/>
      <c r="H1305" s="69"/>
      <c r="I1305" s="69"/>
      <c r="J1305" s="69"/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69"/>
      <c r="V1305" s="69"/>
      <c r="W1305" s="69"/>
      <c r="X1305" s="69"/>
      <c r="Y1305" s="69"/>
      <c r="Z1305" s="69"/>
      <c r="AA1305" s="69"/>
      <c r="AB1305" s="69"/>
      <c r="AC1305" s="69"/>
      <c r="AD1305" s="69"/>
    </row>
    <row r="1306" spans="1:30" x14ac:dyDescent="0.35">
      <c r="A1306" s="5" t="s">
        <v>400</v>
      </c>
      <c r="B1306" s="69" t="s">
        <v>438</v>
      </c>
      <c r="C1306" s="69"/>
      <c r="D1306" s="69"/>
      <c r="E1306" s="69"/>
      <c r="F1306" s="69"/>
      <c r="G1306" s="69"/>
      <c r="H1306" s="69"/>
      <c r="I1306" s="69"/>
      <c r="J1306" s="69"/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69"/>
      <c r="V1306" s="69"/>
      <c r="W1306" s="69"/>
      <c r="X1306" s="69"/>
      <c r="Y1306" s="69"/>
      <c r="Z1306" s="69"/>
      <c r="AA1306" s="69"/>
      <c r="AB1306" s="69"/>
      <c r="AC1306" s="69"/>
      <c r="AD1306" s="69"/>
    </row>
    <row r="1307" spans="1:30" x14ac:dyDescent="0.35">
      <c r="A1307" s="5"/>
      <c r="B1307" s="461" t="s">
        <v>432</v>
      </c>
      <c r="C1307" s="69"/>
      <c r="D1307" s="69"/>
      <c r="E1307" s="69"/>
      <c r="F1307" s="69"/>
      <c r="G1307" s="69"/>
      <c r="H1307" s="69"/>
      <c r="I1307" s="69"/>
      <c r="J1307" s="69"/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69"/>
      <c r="V1307" s="69"/>
      <c r="W1307" s="69"/>
      <c r="X1307" s="69"/>
      <c r="Y1307" s="69"/>
      <c r="Z1307" s="69"/>
      <c r="AA1307" s="69"/>
      <c r="AB1307" s="69"/>
      <c r="AC1307" s="69"/>
      <c r="AD1307" s="69"/>
    </row>
    <row r="1308" spans="1:30" x14ac:dyDescent="0.35">
      <c r="A1308" s="5"/>
      <c r="B1308" s="462" t="s">
        <v>433</v>
      </c>
      <c r="C1308" s="69"/>
      <c r="D1308" s="69"/>
      <c r="E1308" s="69"/>
      <c r="F1308" s="69"/>
      <c r="G1308" s="69"/>
      <c r="H1308" s="69"/>
      <c r="I1308" s="69"/>
      <c r="J1308" s="69"/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69"/>
      <c r="V1308" s="69"/>
      <c r="W1308" s="69"/>
      <c r="X1308" s="69"/>
      <c r="Y1308" s="69"/>
      <c r="Z1308" s="69"/>
      <c r="AA1308" s="69"/>
      <c r="AB1308" s="69"/>
      <c r="AC1308" s="69"/>
      <c r="AD1308" s="69"/>
    </row>
    <row r="1309" spans="1:30" x14ac:dyDescent="0.35">
      <c r="A1309" s="5"/>
      <c r="B1309" s="462"/>
      <c r="C1309" s="69"/>
      <c r="D1309" s="69"/>
      <c r="E1309" s="69"/>
      <c r="F1309" s="69"/>
      <c r="G1309" s="69"/>
      <c r="H1309" s="69"/>
      <c r="I1309" s="69"/>
      <c r="J1309" s="69"/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69"/>
      <c r="V1309" s="69"/>
      <c r="W1309" s="69"/>
      <c r="X1309" s="69"/>
      <c r="Y1309" s="69"/>
      <c r="Z1309" s="69"/>
      <c r="AA1309" s="69"/>
      <c r="AB1309" s="69"/>
      <c r="AC1309" s="69"/>
      <c r="AD1309" s="69"/>
    </row>
    <row r="1310" spans="1:30" x14ac:dyDescent="0.35">
      <c r="A1310" s="5"/>
      <c r="B1310" s="462"/>
      <c r="C1310" s="69"/>
      <c r="D1310" s="69"/>
      <c r="E1310" s="69"/>
      <c r="F1310" s="69"/>
      <c r="G1310" s="69"/>
      <c r="H1310" s="69"/>
      <c r="I1310" s="69"/>
      <c r="J1310" s="69"/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69"/>
      <c r="V1310" s="69"/>
      <c r="W1310" s="69"/>
      <c r="X1310" s="69"/>
      <c r="Y1310" s="69"/>
      <c r="Z1310" s="69"/>
      <c r="AA1310" s="69"/>
      <c r="AB1310" s="69"/>
      <c r="AC1310" s="69"/>
      <c r="AD1310" s="69"/>
    </row>
    <row r="1311" spans="1:30" x14ac:dyDescent="0.35">
      <c r="A1311" s="5" t="s">
        <v>400</v>
      </c>
      <c r="B1311" s="69" t="s">
        <v>437</v>
      </c>
      <c r="C1311" s="69"/>
      <c r="D1311" s="69"/>
      <c r="E1311" s="69"/>
      <c r="F1311" s="69"/>
      <c r="G1311" s="69"/>
      <c r="H1311" s="69"/>
      <c r="I1311" s="69"/>
      <c r="J1311" s="69"/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69"/>
      <c r="V1311" s="69"/>
      <c r="W1311" s="69"/>
      <c r="X1311" s="69"/>
      <c r="Y1311" s="69"/>
      <c r="Z1311" s="69"/>
      <c r="AA1311" s="69"/>
      <c r="AB1311" s="69"/>
      <c r="AC1311" s="69"/>
      <c r="AD1311" s="69"/>
    </row>
    <row r="1312" spans="1:30" x14ac:dyDescent="0.35">
      <c r="A1312" s="5" t="s">
        <v>82</v>
      </c>
      <c r="B1312" s="69" t="s">
        <v>398</v>
      </c>
      <c r="C1312" s="69"/>
      <c r="D1312" s="69"/>
      <c r="E1312" s="69"/>
      <c r="F1312" s="69"/>
      <c r="G1312" s="69"/>
      <c r="H1312" s="69"/>
      <c r="I1312" s="69"/>
      <c r="J1312" s="69"/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69"/>
      <c r="V1312" s="69"/>
      <c r="W1312" s="69"/>
      <c r="X1312" s="69"/>
      <c r="Y1312" s="69"/>
      <c r="Z1312" s="69"/>
      <c r="AA1312" s="69"/>
      <c r="AB1312" s="69"/>
      <c r="AC1312" s="69"/>
      <c r="AD1312" s="69"/>
    </row>
    <row r="1313" spans="1:82" x14ac:dyDescent="0.35">
      <c r="A1313" s="5" t="s">
        <v>82</v>
      </c>
      <c r="B1313" s="461" t="s">
        <v>448</v>
      </c>
      <c r="C1313" s="69"/>
      <c r="D1313" s="69"/>
      <c r="E1313" s="69"/>
      <c r="F1313" s="69"/>
      <c r="G1313" s="69"/>
      <c r="H1313" s="69"/>
      <c r="I1313" s="69"/>
      <c r="J1313" s="69"/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69"/>
      <c r="V1313" s="69"/>
      <c r="W1313" s="69"/>
      <c r="X1313" s="69"/>
      <c r="Y1313" s="69"/>
      <c r="Z1313" s="69"/>
      <c r="AA1313" s="69"/>
      <c r="AB1313" s="69"/>
      <c r="AC1313" s="69"/>
      <c r="AD1313" s="69"/>
    </row>
    <row r="1314" spans="1:82" x14ac:dyDescent="0.35">
      <c r="A1314" s="5"/>
      <c r="B1314" s="462" t="s">
        <v>406</v>
      </c>
      <c r="C1314" s="69"/>
      <c r="D1314" s="69"/>
      <c r="E1314" s="69"/>
      <c r="F1314" s="69"/>
      <c r="G1314" s="69"/>
      <c r="H1314" s="69"/>
      <c r="I1314" s="69"/>
      <c r="J1314" s="69"/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69"/>
      <c r="V1314" s="69"/>
      <c r="W1314" s="69"/>
      <c r="X1314" s="69"/>
      <c r="Y1314" s="69"/>
      <c r="Z1314" s="69"/>
      <c r="AA1314" s="69"/>
      <c r="AB1314" s="69"/>
      <c r="AC1314" s="69"/>
      <c r="AD1314" s="69"/>
    </row>
    <row r="1315" spans="1:82" x14ac:dyDescent="0.35">
      <c r="A1315" s="5"/>
      <c r="B1315" s="70"/>
      <c r="C1315" s="69"/>
      <c r="D1315" s="69"/>
      <c r="E1315" s="69"/>
      <c r="F1315" s="69"/>
      <c r="G1315" s="69"/>
      <c r="H1315" s="69"/>
      <c r="I1315" s="69"/>
      <c r="J1315" s="69"/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69"/>
      <c r="V1315" s="69"/>
      <c r="W1315" s="69"/>
      <c r="X1315" s="69"/>
      <c r="Y1315" s="69"/>
      <c r="Z1315" s="69"/>
      <c r="AA1315" s="69"/>
      <c r="AB1315" s="69"/>
      <c r="AC1315" s="69"/>
      <c r="AD1315" s="69"/>
    </row>
    <row r="1316" spans="1:82" x14ac:dyDescent="0.35">
      <c r="A1316" s="5"/>
      <c r="B1316" s="464"/>
      <c r="C1316" s="69"/>
      <c r="D1316" s="69"/>
      <c r="E1316" s="69"/>
      <c r="F1316" s="69"/>
      <c r="G1316" s="69"/>
      <c r="H1316" s="69"/>
      <c r="I1316" s="69"/>
      <c r="J1316" s="69"/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69"/>
      <c r="V1316" s="69"/>
      <c r="W1316" s="69"/>
      <c r="X1316" s="69"/>
      <c r="Y1316" s="69"/>
      <c r="Z1316" s="69"/>
      <c r="AA1316" s="69"/>
      <c r="AB1316" s="69"/>
      <c r="AC1316" s="69"/>
      <c r="AD1316" s="69"/>
    </row>
    <row r="1317" spans="1:82" x14ac:dyDescent="0.35">
      <c r="A1317" s="5" t="s">
        <v>402</v>
      </c>
      <c r="B1317" s="69" t="s">
        <v>397</v>
      </c>
      <c r="C1317" s="69"/>
      <c r="D1317" s="69"/>
      <c r="E1317" s="69"/>
      <c r="F1317" s="69"/>
      <c r="G1317" s="69"/>
      <c r="H1317" s="69"/>
      <c r="I1317" s="69"/>
      <c r="J1317" s="69"/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69"/>
      <c r="V1317" s="69"/>
      <c r="W1317" s="69"/>
      <c r="X1317" s="69"/>
      <c r="Y1317" s="69"/>
      <c r="Z1317" s="69"/>
      <c r="AA1317" s="69"/>
      <c r="AB1317" s="69"/>
      <c r="AC1317" s="69"/>
      <c r="AD1317" s="69"/>
    </row>
    <row r="1318" spans="1:82" x14ac:dyDescent="0.35">
      <c r="A1318" s="5" t="s">
        <v>82</v>
      </c>
      <c r="B1318" s="69" t="s">
        <v>401</v>
      </c>
      <c r="C1318" s="69"/>
      <c r="D1318" s="69"/>
      <c r="E1318" s="69"/>
      <c r="F1318" s="69"/>
      <c r="G1318" s="69"/>
      <c r="H1318" s="69"/>
      <c r="I1318" s="69"/>
      <c r="J1318" s="69"/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69"/>
      <c r="V1318" s="69"/>
      <c r="W1318" s="69"/>
      <c r="X1318" s="69"/>
      <c r="Y1318" s="69"/>
      <c r="Z1318" s="69"/>
      <c r="AA1318" s="69"/>
      <c r="AB1318" s="69"/>
      <c r="AC1318" s="69"/>
      <c r="AD1318" s="69"/>
    </row>
    <row r="1319" spans="1:82" x14ac:dyDescent="0.35">
      <c r="A1319" s="5" t="s">
        <v>82</v>
      </c>
      <c r="B1319" s="461" t="s">
        <v>403</v>
      </c>
      <c r="C1319" s="69"/>
      <c r="D1319" s="69"/>
      <c r="E1319" s="69"/>
      <c r="F1319" s="69"/>
      <c r="G1319" s="69"/>
      <c r="H1319" s="69"/>
      <c r="I1319" s="69"/>
      <c r="J1319" s="69"/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69"/>
      <c r="V1319" s="69"/>
      <c r="W1319" s="69"/>
      <c r="X1319" s="69"/>
      <c r="Y1319" s="69"/>
      <c r="Z1319" s="69"/>
      <c r="AA1319" s="69"/>
      <c r="AB1319" s="69"/>
      <c r="AC1319" s="69"/>
      <c r="AD1319" s="69"/>
    </row>
    <row r="1320" spans="1:82" x14ac:dyDescent="0.35">
      <c r="A1320" s="5"/>
      <c r="B1320" s="462" t="s">
        <v>404</v>
      </c>
      <c r="C1320" s="69"/>
      <c r="D1320" s="69"/>
      <c r="E1320" s="69"/>
      <c r="F1320" s="69"/>
      <c r="G1320" s="69"/>
      <c r="H1320" s="69"/>
      <c r="I1320" s="69"/>
      <c r="J1320" s="69"/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69"/>
      <c r="V1320" s="69"/>
      <c r="W1320" s="69"/>
      <c r="X1320" s="69"/>
      <c r="Y1320" s="69"/>
      <c r="Z1320" s="69"/>
      <c r="AA1320" s="69"/>
      <c r="AB1320" s="69"/>
      <c r="AC1320" s="69"/>
      <c r="AD1320" s="69"/>
    </row>
    <row r="1321" spans="1:82" x14ac:dyDescent="0.35">
      <c r="A1321" s="5"/>
      <c r="B1321" s="462"/>
      <c r="C1321" s="69"/>
      <c r="D1321" s="69"/>
      <c r="E1321" s="69"/>
      <c r="F1321" s="69"/>
      <c r="G1321" s="69"/>
      <c r="H1321" s="69"/>
      <c r="I1321" s="69"/>
      <c r="J1321" s="69"/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69"/>
      <c r="V1321" s="69"/>
      <c r="W1321" s="69"/>
      <c r="X1321" s="69"/>
      <c r="Y1321" s="69"/>
      <c r="Z1321" s="69"/>
      <c r="AA1321" s="69"/>
      <c r="AB1321" s="69"/>
      <c r="AC1321" s="69"/>
      <c r="AD1321" s="69"/>
    </row>
    <row r="1322" spans="1:82" x14ac:dyDescent="0.35">
      <c r="A1322" s="5"/>
      <c r="B1322" s="462"/>
      <c r="C1322" s="69"/>
      <c r="D1322" s="69"/>
      <c r="E1322" s="69"/>
      <c r="F1322" s="69"/>
      <c r="G1322" s="69"/>
      <c r="H1322" s="69"/>
      <c r="I1322" s="69"/>
      <c r="J1322" s="69"/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69"/>
      <c r="V1322" s="69"/>
      <c r="W1322" s="69"/>
      <c r="X1322" s="69"/>
      <c r="Y1322" s="69"/>
      <c r="Z1322" s="69"/>
      <c r="AA1322" s="69"/>
      <c r="AB1322" s="69"/>
      <c r="AC1322" s="69"/>
      <c r="AD1322" s="69"/>
    </row>
    <row r="1323" spans="1:82" x14ac:dyDescent="0.35">
      <c r="A1323" s="5"/>
      <c r="B1323" s="462"/>
      <c r="C1323" s="69"/>
      <c r="D1323" s="69"/>
      <c r="E1323" s="69"/>
      <c r="F1323" s="69"/>
      <c r="G1323" s="69"/>
      <c r="H1323" s="69"/>
      <c r="I1323" s="69"/>
      <c r="J1323" s="69"/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69"/>
      <c r="V1323" s="69"/>
      <c r="W1323" s="69"/>
      <c r="X1323" s="69"/>
      <c r="Y1323" s="69"/>
      <c r="Z1323" s="69"/>
      <c r="AA1323" s="69"/>
      <c r="AB1323" s="69"/>
      <c r="AC1323" s="69"/>
      <c r="AD1323" s="69"/>
    </row>
    <row r="1324" spans="1:82" x14ac:dyDescent="0.35">
      <c r="A1324" s="5"/>
      <c r="B1324" s="462"/>
      <c r="C1324" s="69"/>
      <c r="D1324" s="69"/>
      <c r="E1324" s="69"/>
      <c r="F1324" s="69"/>
      <c r="G1324" s="69"/>
      <c r="H1324" s="69"/>
      <c r="I1324" s="69"/>
      <c r="J1324" s="69"/>
      <c r="K1324" s="69"/>
      <c r="L1324" s="69"/>
      <c r="M1324" s="69"/>
      <c r="N1324" s="69"/>
      <c r="O1324" s="69"/>
      <c r="P1324" s="69"/>
      <c r="Q1324" s="69"/>
      <c r="R1324" s="69"/>
      <c r="S1324" s="69"/>
      <c r="T1324" s="69"/>
      <c r="U1324" s="69"/>
      <c r="V1324" s="69"/>
      <c r="W1324" s="69"/>
      <c r="X1324" s="69"/>
      <c r="Y1324" s="69"/>
      <c r="Z1324" s="69"/>
      <c r="AA1324" s="69"/>
      <c r="AB1324" s="69"/>
      <c r="AC1324" s="69"/>
      <c r="AD1324" s="69"/>
    </row>
    <row r="1325" spans="1:82" x14ac:dyDescent="0.35">
      <c r="A1325" s="5"/>
      <c r="B1325" s="314" t="s">
        <v>194</v>
      </c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  <c r="BN1325" s="22"/>
      <c r="BO1325" s="22"/>
      <c r="BP1325" s="22"/>
      <c r="BQ1325" s="22"/>
      <c r="BR1325" s="22"/>
      <c r="BS1325" s="22"/>
      <c r="BT1325" s="22"/>
      <c r="BU1325" s="22"/>
      <c r="BV1325" s="22"/>
      <c r="BW1325" s="22"/>
      <c r="BX1325" s="22"/>
      <c r="BY1325" s="22"/>
      <c r="BZ1325" s="22"/>
      <c r="CA1325" s="22"/>
      <c r="CB1325" s="22"/>
      <c r="CC1325" s="22"/>
      <c r="CD1325" s="22"/>
    </row>
    <row r="1326" spans="1:82" x14ac:dyDescent="0.35">
      <c r="A1326" s="5"/>
      <c r="B1326" s="465"/>
      <c r="C1326" s="69"/>
      <c r="D1326" s="69"/>
      <c r="E1326" s="69"/>
      <c r="F1326" s="69"/>
      <c r="G1326" s="69"/>
      <c r="H1326" s="69"/>
      <c r="I1326" s="69"/>
      <c r="J1326" s="69"/>
      <c r="K1326" s="69"/>
      <c r="L1326" s="69"/>
      <c r="M1326" s="69"/>
      <c r="N1326" s="69"/>
      <c r="O1326" s="69"/>
      <c r="P1326" s="69"/>
      <c r="Q1326" s="69"/>
      <c r="R1326" s="69"/>
      <c r="S1326" s="69"/>
      <c r="T1326" s="69"/>
      <c r="U1326" s="69"/>
      <c r="V1326" s="69"/>
      <c r="W1326" s="69"/>
      <c r="X1326" s="69"/>
      <c r="Y1326" s="69"/>
      <c r="Z1326" s="69"/>
      <c r="AA1326" s="69"/>
      <c r="AB1326" s="69"/>
      <c r="AC1326" s="69"/>
      <c r="AD1326" s="69"/>
    </row>
    <row r="1327" spans="1:82" x14ac:dyDescent="0.35">
      <c r="A1327" s="5" t="s">
        <v>81</v>
      </c>
      <c r="B1327" s="70" t="s">
        <v>449</v>
      </c>
      <c r="C1327" s="69"/>
      <c r="D1327" s="69"/>
      <c r="E1327" s="69"/>
      <c r="F1327" s="69"/>
      <c r="G1327" s="69"/>
      <c r="H1327" s="69"/>
      <c r="I1327" s="69"/>
      <c r="J1327" s="69"/>
      <c r="K1327" s="69"/>
      <c r="L1327" s="69"/>
      <c r="M1327" s="69"/>
      <c r="N1327" s="69"/>
      <c r="O1327" s="69"/>
      <c r="P1327" s="69"/>
      <c r="Q1327" s="69"/>
      <c r="R1327" s="69"/>
      <c r="S1327" s="69"/>
      <c r="T1327" s="69"/>
      <c r="U1327" s="69"/>
      <c r="V1327" s="69"/>
      <c r="W1327" s="69"/>
      <c r="X1327" s="69"/>
      <c r="Y1327" s="69"/>
      <c r="Z1327" s="69"/>
      <c r="AA1327" s="69"/>
      <c r="AB1327" s="69"/>
      <c r="AC1327" s="69"/>
      <c r="AD1327" s="69"/>
    </row>
    <row r="1328" spans="1:82" x14ac:dyDescent="0.35">
      <c r="A1328" s="424"/>
      <c r="B1328" s="466" t="s">
        <v>407</v>
      </c>
      <c r="C1328" s="69"/>
      <c r="D1328" s="69"/>
      <c r="E1328" s="69"/>
      <c r="F1328" s="69"/>
      <c r="G1328" s="69"/>
      <c r="H1328" s="69"/>
      <c r="I1328" s="69"/>
      <c r="J1328" s="69"/>
      <c r="K1328" s="69"/>
      <c r="L1328" s="69"/>
      <c r="M1328" s="69"/>
      <c r="N1328" s="69"/>
      <c r="O1328" s="69"/>
      <c r="P1328" s="69"/>
      <c r="Q1328" s="69"/>
      <c r="R1328" s="69"/>
      <c r="S1328" s="69"/>
      <c r="T1328" s="69"/>
      <c r="U1328" s="69"/>
      <c r="V1328" s="69"/>
      <c r="W1328" s="69"/>
      <c r="X1328" s="69"/>
      <c r="Y1328" s="69"/>
      <c r="Z1328" s="69"/>
      <c r="AA1328" s="69"/>
      <c r="AB1328" s="69"/>
      <c r="AC1328" s="69"/>
      <c r="AD1328" s="69"/>
    </row>
    <row r="1329" spans="1:30" x14ac:dyDescent="0.35">
      <c r="A1329" s="424"/>
      <c r="B1329" s="466" t="s">
        <v>408</v>
      </c>
      <c r="C1329" s="69"/>
      <c r="D1329" s="69"/>
      <c r="E1329" s="69"/>
      <c r="F1329" s="69"/>
      <c r="G1329" s="69"/>
      <c r="H1329" s="69"/>
      <c r="I1329" s="69"/>
      <c r="J1329" s="69"/>
      <c r="K1329" s="69"/>
      <c r="L1329" s="69"/>
      <c r="M1329" s="69"/>
      <c r="N1329" s="69"/>
      <c r="O1329" s="69"/>
      <c r="P1329" s="69"/>
      <c r="Q1329" s="69"/>
      <c r="R1329" s="69"/>
      <c r="S1329" s="69"/>
      <c r="T1329" s="69"/>
      <c r="U1329" s="69"/>
      <c r="V1329" s="69"/>
      <c r="W1329" s="69"/>
      <c r="X1329" s="69"/>
      <c r="Y1329" s="69"/>
      <c r="Z1329" s="69"/>
      <c r="AA1329" s="69"/>
      <c r="AB1329" s="69"/>
      <c r="AC1329" s="69"/>
      <c r="AD1329" s="69"/>
    </row>
    <row r="1330" spans="1:30" x14ac:dyDescent="0.35">
      <c r="A1330" s="5"/>
      <c r="B1330" s="254" t="s">
        <v>180</v>
      </c>
      <c r="C1330" s="69"/>
      <c r="D1330" s="69"/>
      <c r="E1330" s="69"/>
      <c r="F1330" s="69"/>
      <c r="G1330" s="69"/>
      <c r="H1330" s="69"/>
      <c r="I1330" s="69"/>
      <c r="J1330" s="69"/>
      <c r="K1330" s="69"/>
      <c r="L1330" s="69"/>
      <c r="M1330" s="69"/>
      <c r="N1330" s="69"/>
      <c r="O1330" s="69"/>
      <c r="P1330" s="69"/>
      <c r="Q1330" s="69"/>
      <c r="R1330" s="69"/>
      <c r="S1330" s="69"/>
      <c r="T1330" s="69"/>
      <c r="U1330" s="69"/>
      <c r="V1330" s="69"/>
      <c r="W1330" s="69"/>
      <c r="X1330" s="69"/>
      <c r="Y1330" s="69"/>
      <c r="Z1330" s="69"/>
      <c r="AA1330" s="69"/>
      <c r="AB1330" s="69"/>
      <c r="AC1330" s="69"/>
      <c r="AD1330" s="69"/>
    </row>
    <row r="1331" spans="1:30" x14ac:dyDescent="0.35">
      <c r="A1331" s="5"/>
      <c r="B1331" s="254"/>
      <c r="C1331" s="69"/>
      <c r="D1331" s="69"/>
      <c r="E1331" s="69"/>
      <c r="F1331" s="69"/>
      <c r="G1331" s="69"/>
      <c r="H1331" s="69"/>
      <c r="I1331" s="69"/>
      <c r="J1331" s="69"/>
      <c r="K1331" s="69"/>
      <c r="L1331" s="69"/>
      <c r="M1331" s="69"/>
      <c r="N1331" s="69"/>
      <c r="O1331" s="69"/>
      <c r="P1331" s="69"/>
      <c r="Q1331" s="69"/>
      <c r="R1331" s="69"/>
      <c r="S1331" s="69"/>
      <c r="T1331" s="69"/>
      <c r="U1331" s="69"/>
      <c r="V1331" s="69"/>
      <c r="W1331" s="69"/>
      <c r="X1331" s="69"/>
      <c r="Y1331" s="69"/>
      <c r="Z1331" s="69"/>
      <c r="AA1331" s="69"/>
      <c r="AB1331" s="69"/>
      <c r="AC1331" s="69"/>
      <c r="AD1331" s="69"/>
    </row>
    <row r="1332" spans="1:30" x14ac:dyDescent="0.35">
      <c r="A1332" s="5" t="s">
        <v>354</v>
      </c>
      <c r="B1332" s="70" t="s">
        <v>420</v>
      </c>
      <c r="C1332" s="69"/>
      <c r="D1332" s="69"/>
      <c r="E1332" s="69"/>
      <c r="F1332" s="69"/>
      <c r="G1332" s="69"/>
      <c r="H1332" s="69"/>
      <c r="I1332" s="69"/>
      <c r="J1332" s="69"/>
      <c r="K1332" s="69"/>
      <c r="L1332" s="69"/>
      <c r="M1332" s="69"/>
      <c r="N1332" s="69"/>
      <c r="O1332" s="69"/>
      <c r="P1332" s="69"/>
      <c r="Q1332" s="69"/>
      <c r="R1332" s="69"/>
      <c r="S1332" s="69"/>
      <c r="T1332" s="69"/>
      <c r="U1332" s="69"/>
      <c r="V1332" s="69"/>
      <c r="W1332" s="69"/>
      <c r="X1332" s="69"/>
      <c r="Y1332" s="69"/>
      <c r="Z1332" s="69"/>
      <c r="AA1332" s="69"/>
      <c r="AB1332" s="69"/>
      <c r="AC1332" s="69"/>
      <c r="AD1332" s="69"/>
    </row>
    <row r="1333" spans="1:30" x14ac:dyDescent="0.35">
      <c r="A1333" s="5"/>
      <c r="B1333" s="463" t="s">
        <v>410</v>
      </c>
      <c r="C1333" s="69"/>
      <c r="D1333" s="69"/>
      <c r="E1333" s="69"/>
      <c r="F1333" s="69"/>
      <c r="G1333" s="69"/>
      <c r="H1333" s="69"/>
      <c r="I1333" s="69"/>
      <c r="J1333" s="69"/>
      <c r="K1333" s="69"/>
      <c r="L1333" s="69"/>
      <c r="M1333" s="69"/>
      <c r="N1333" s="69"/>
      <c r="O1333" s="69"/>
      <c r="P1333" s="69"/>
      <c r="Q1333" s="69"/>
      <c r="R1333" s="69"/>
      <c r="S1333" s="69"/>
      <c r="T1333" s="69"/>
      <c r="U1333" s="69"/>
      <c r="V1333" s="69"/>
      <c r="W1333" s="69"/>
      <c r="X1333" s="69"/>
      <c r="Y1333" s="69"/>
      <c r="Z1333" s="69"/>
      <c r="AA1333" s="69"/>
      <c r="AB1333" s="69"/>
      <c r="AC1333" s="69"/>
      <c r="AD1333" s="69"/>
    </row>
    <row r="1334" spans="1:30" x14ac:dyDescent="0.35">
      <c r="A1334" s="5"/>
      <c r="B1334" s="463" t="s">
        <v>411</v>
      </c>
      <c r="C1334" s="69"/>
      <c r="D1334" s="69"/>
      <c r="E1334" s="69"/>
      <c r="F1334" s="69"/>
      <c r="G1334" s="69"/>
      <c r="H1334" s="69"/>
      <c r="I1334" s="69"/>
      <c r="J1334" s="69"/>
      <c r="K1334" s="69"/>
      <c r="L1334" s="69"/>
      <c r="M1334" s="69"/>
      <c r="N1334" s="69"/>
      <c r="O1334" s="69"/>
      <c r="P1334" s="69"/>
      <c r="Q1334" s="69"/>
      <c r="R1334" s="69"/>
      <c r="S1334" s="69"/>
      <c r="T1334" s="69"/>
      <c r="U1334" s="69"/>
      <c r="V1334" s="69"/>
      <c r="W1334" s="69"/>
      <c r="X1334" s="69"/>
      <c r="Y1334" s="69"/>
      <c r="Z1334" s="69"/>
      <c r="AA1334" s="69"/>
      <c r="AB1334" s="69"/>
      <c r="AC1334" s="69"/>
      <c r="AD1334" s="69"/>
    </row>
    <row r="1335" spans="1:30" x14ac:dyDescent="0.35">
      <c r="A1335" s="5"/>
      <c r="B1335" s="463"/>
      <c r="C1335" s="69"/>
      <c r="D1335" s="69"/>
      <c r="E1335" s="69"/>
      <c r="F1335" s="69"/>
      <c r="G1335" s="69"/>
      <c r="H1335" s="69"/>
      <c r="I1335" s="69"/>
      <c r="J1335" s="69"/>
      <c r="K1335" s="69"/>
      <c r="L1335" s="69"/>
      <c r="M1335" s="69"/>
      <c r="N1335" s="69"/>
      <c r="O1335" s="69"/>
      <c r="P1335" s="69"/>
      <c r="Q1335" s="69"/>
      <c r="R1335" s="69"/>
      <c r="S1335" s="69"/>
      <c r="T1335" s="69"/>
      <c r="U1335" s="69"/>
      <c r="V1335" s="69"/>
      <c r="W1335" s="69"/>
      <c r="X1335" s="69"/>
      <c r="Y1335" s="69"/>
      <c r="Z1335" s="69"/>
      <c r="AA1335" s="69"/>
      <c r="AB1335" s="69"/>
      <c r="AC1335" s="69"/>
      <c r="AD1335" s="69"/>
    </row>
    <row r="1336" spans="1:30" x14ac:dyDescent="0.35">
      <c r="A1336" s="5" t="s">
        <v>354</v>
      </c>
      <c r="B1336" s="70" t="s">
        <v>186</v>
      </c>
      <c r="C1336" s="69"/>
      <c r="D1336" s="69"/>
      <c r="E1336" s="69"/>
      <c r="F1336" s="69"/>
      <c r="G1336" s="69"/>
      <c r="H1336" s="69"/>
      <c r="I1336" s="69"/>
      <c r="J1336" s="69"/>
      <c r="K1336" s="69"/>
      <c r="L1336" s="69"/>
      <c r="M1336" s="69"/>
      <c r="N1336" s="69"/>
      <c r="O1336" s="69"/>
      <c r="P1336" s="69"/>
      <c r="Q1336" s="69"/>
      <c r="R1336" s="69"/>
      <c r="S1336" s="69"/>
      <c r="T1336" s="69"/>
      <c r="U1336" s="69"/>
      <c r="V1336" s="69"/>
      <c r="W1336" s="69"/>
      <c r="X1336" s="69"/>
      <c r="Y1336" s="69"/>
      <c r="Z1336" s="69"/>
      <c r="AA1336" s="69"/>
      <c r="AB1336" s="69"/>
      <c r="AC1336" s="69"/>
      <c r="AD1336" s="69"/>
    </row>
    <row r="1337" spans="1:30" x14ac:dyDescent="0.35">
      <c r="A1337" s="5"/>
      <c r="B1337" s="463" t="s">
        <v>410</v>
      </c>
      <c r="C1337" s="69"/>
      <c r="D1337" s="69"/>
      <c r="E1337" s="69"/>
      <c r="F1337" s="69"/>
      <c r="G1337" s="69"/>
      <c r="H1337" s="69"/>
      <c r="I1337" s="69"/>
      <c r="J1337" s="69"/>
      <c r="K1337" s="69"/>
      <c r="L1337" s="69"/>
      <c r="M1337" s="69"/>
      <c r="N1337" s="69"/>
      <c r="O1337" s="69"/>
      <c r="P1337" s="69"/>
      <c r="Q1337" s="69"/>
      <c r="R1337" s="69"/>
      <c r="S1337" s="69"/>
      <c r="T1337" s="69"/>
      <c r="U1337" s="69"/>
      <c r="V1337" s="69"/>
      <c r="W1337" s="69"/>
      <c r="X1337" s="69"/>
      <c r="Y1337" s="69"/>
      <c r="Z1337" s="69"/>
      <c r="AA1337" s="69"/>
      <c r="AB1337" s="69"/>
      <c r="AC1337" s="69"/>
      <c r="AD1337" s="69"/>
    </row>
    <row r="1338" spans="1:30" x14ac:dyDescent="0.35">
      <c r="A1338" s="5"/>
      <c r="B1338" s="463" t="s">
        <v>411</v>
      </c>
      <c r="C1338" s="69"/>
      <c r="D1338" s="69"/>
      <c r="E1338" s="69"/>
      <c r="F1338" s="69"/>
      <c r="G1338" s="69"/>
      <c r="H1338" s="69"/>
      <c r="I1338" s="69"/>
      <c r="J1338" s="69"/>
      <c r="K1338" s="69"/>
      <c r="L1338" s="69"/>
      <c r="M1338" s="69"/>
      <c r="N1338" s="69"/>
      <c r="O1338" s="69"/>
      <c r="P1338" s="69"/>
      <c r="Q1338" s="69"/>
      <c r="R1338" s="69"/>
      <c r="S1338" s="69"/>
      <c r="T1338" s="69"/>
      <c r="U1338" s="69"/>
      <c r="V1338" s="69"/>
      <c r="W1338" s="69"/>
      <c r="X1338" s="69"/>
      <c r="Y1338" s="69"/>
      <c r="Z1338" s="69"/>
      <c r="AA1338" s="69"/>
      <c r="AB1338" s="69"/>
      <c r="AC1338" s="69"/>
      <c r="AD1338" s="69"/>
    </row>
    <row r="1339" spans="1:30" x14ac:dyDescent="0.35">
      <c r="A1339" s="5"/>
      <c r="B1339" s="254"/>
      <c r="C1339" s="69"/>
      <c r="D1339" s="69"/>
      <c r="E1339" s="69"/>
      <c r="F1339" s="69"/>
      <c r="G1339" s="69"/>
      <c r="H1339" s="69"/>
      <c r="I1339" s="69"/>
      <c r="J1339" s="69"/>
      <c r="K1339" s="69"/>
      <c r="L1339" s="69"/>
      <c r="M1339" s="69"/>
      <c r="N1339" s="69"/>
      <c r="O1339" s="69"/>
      <c r="P1339" s="69"/>
      <c r="Q1339" s="69"/>
      <c r="R1339" s="69"/>
      <c r="S1339" s="69"/>
      <c r="T1339" s="69"/>
      <c r="U1339" s="69"/>
      <c r="V1339" s="69"/>
      <c r="W1339" s="69"/>
      <c r="X1339" s="69"/>
      <c r="Y1339" s="69"/>
      <c r="Z1339" s="69"/>
      <c r="AA1339" s="69"/>
      <c r="AB1339" s="69"/>
      <c r="AC1339" s="69"/>
      <c r="AD1339" s="69"/>
    </row>
    <row r="1340" spans="1:30" x14ac:dyDescent="0.35">
      <c r="A1340" s="5" t="s">
        <v>82</v>
      </c>
      <c r="B1340" s="70" t="s">
        <v>416</v>
      </c>
      <c r="C1340" s="69"/>
      <c r="D1340" s="69"/>
      <c r="E1340" s="69"/>
      <c r="F1340" s="69"/>
      <c r="G1340" s="69"/>
      <c r="H1340" s="69"/>
      <c r="I1340" s="69"/>
      <c r="J1340" s="69"/>
      <c r="K1340" s="69"/>
      <c r="L1340" s="69"/>
      <c r="M1340" s="69"/>
      <c r="N1340" s="69"/>
      <c r="O1340" s="69"/>
      <c r="P1340" s="69"/>
      <c r="Q1340" s="69"/>
      <c r="R1340" s="69"/>
      <c r="S1340" s="69"/>
      <c r="T1340" s="69"/>
      <c r="U1340" s="69"/>
      <c r="V1340" s="69"/>
      <c r="W1340" s="69"/>
      <c r="X1340" s="69"/>
      <c r="Y1340" s="69"/>
      <c r="Z1340" s="69"/>
      <c r="AA1340" s="69"/>
      <c r="AB1340" s="69"/>
      <c r="AC1340" s="69"/>
      <c r="AD1340" s="69"/>
    </row>
    <row r="1341" spans="1:30" x14ac:dyDescent="0.35">
      <c r="A1341" s="191"/>
      <c r="B1341" s="463" t="s">
        <v>410</v>
      </c>
      <c r="C1341" s="69"/>
      <c r="D1341" s="69"/>
      <c r="E1341" s="69"/>
      <c r="F1341" s="69"/>
      <c r="G1341" s="69"/>
      <c r="H1341" s="69"/>
      <c r="I1341" s="69"/>
      <c r="J1341" s="69"/>
      <c r="K1341" s="69"/>
      <c r="L1341" s="69"/>
      <c r="M1341" s="69"/>
      <c r="N1341" s="69"/>
      <c r="O1341" s="69"/>
      <c r="P1341" s="69"/>
      <c r="Q1341" s="69"/>
      <c r="R1341" s="69"/>
      <c r="S1341" s="69"/>
      <c r="T1341" s="69"/>
      <c r="U1341" s="69"/>
      <c r="V1341" s="69"/>
      <c r="W1341" s="69"/>
      <c r="X1341" s="69"/>
      <c r="Y1341" s="69"/>
      <c r="Z1341" s="69"/>
      <c r="AA1341" s="69"/>
      <c r="AB1341" s="69"/>
      <c r="AC1341" s="69"/>
      <c r="AD1341" s="69"/>
    </row>
    <row r="1342" spans="1:30" x14ac:dyDescent="0.35">
      <c r="A1342" s="424"/>
      <c r="B1342" s="463" t="s">
        <v>411</v>
      </c>
      <c r="C1342" s="69"/>
      <c r="D1342" s="69"/>
      <c r="E1342" s="69"/>
      <c r="F1342" s="69"/>
      <c r="G1342" s="69"/>
      <c r="H1342" s="69"/>
      <c r="I1342" s="69"/>
      <c r="J1342" s="69"/>
      <c r="K1342" s="69"/>
      <c r="L1342" s="69"/>
      <c r="M1342" s="69"/>
      <c r="N1342" s="69"/>
      <c r="O1342" s="69"/>
      <c r="P1342" s="69"/>
      <c r="Q1342" s="69"/>
      <c r="R1342" s="69"/>
      <c r="S1342" s="69"/>
      <c r="T1342" s="69"/>
      <c r="U1342" s="69"/>
      <c r="V1342" s="69"/>
      <c r="W1342" s="69"/>
      <c r="X1342" s="69"/>
      <c r="Y1342" s="69"/>
      <c r="Z1342" s="69"/>
      <c r="AA1342" s="69"/>
      <c r="AB1342" s="69"/>
      <c r="AC1342" s="69"/>
      <c r="AD1342" s="69"/>
    </row>
    <row r="1343" spans="1:30" x14ac:dyDescent="0.35">
      <c r="A1343" s="5"/>
      <c r="B1343" s="322"/>
      <c r="C1343" s="69"/>
      <c r="D1343" s="69"/>
      <c r="E1343" s="69"/>
      <c r="F1343" s="69"/>
      <c r="G1343" s="69"/>
      <c r="H1343" s="69"/>
      <c r="I1343" s="69"/>
      <c r="J1343" s="69"/>
      <c r="K1343" s="69"/>
      <c r="L1343" s="69"/>
      <c r="M1343" s="69"/>
      <c r="N1343" s="69"/>
      <c r="O1343" s="69"/>
      <c r="P1343" s="69"/>
      <c r="Q1343" s="69"/>
      <c r="R1343" s="69"/>
      <c r="S1343" s="69"/>
      <c r="T1343" s="69"/>
      <c r="U1343" s="69"/>
      <c r="V1343" s="69"/>
      <c r="W1343" s="69"/>
      <c r="X1343" s="69"/>
      <c r="Y1343" s="69"/>
      <c r="Z1343" s="69"/>
      <c r="AA1343" s="69"/>
      <c r="AB1343" s="69"/>
      <c r="AC1343" s="69"/>
      <c r="AD1343" s="69"/>
    </row>
    <row r="1344" spans="1:30" x14ac:dyDescent="0.35">
      <c r="A1344" s="5" t="s">
        <v>82</v>
      </c>
      <c r="B1344" s="70" t="s">
        <v>450</v>
      </c>
      <c r="C1344" s="69"/>
      <c r="D1344" s="69"/>
      <c r="E1344" s="69"/>
      <c r="F1344" s="69"/>
      <c r="G1344" s="69"/>
      <c r="H1344" s="69"/>
      <c r="I1344" s="69"/>
      <c r="J1344" s="69"/>
      <c r="K1344" s="69"/>
      <c r="L1344" s="69"/>
      <c r="M1344" s="69"/>
      <c r="N1344" s="69"/>
      <c r="O1344" s="69"/>
      <c r="P1344" s="69"/>
      <c r="Q1344" s="69"/>
      <c r="R1344" s="69"/>
      <c r="S1344" s="69"/>
      <c r="T1344" s="69"/>
      <c r="U1344" s="69"/>
      <c r="V1344" s="69"/>
      <c r="W1344" s="69"/>
      <c r="X1344" s="69"/>
      <c r="Y1344" s="69"/>
      <c r="Z1344" s="69"/>
      <c r="AA1344" s="69"/>
      <c r="AB1344" s="69"/>
      <c r="AC1344" s="69"/>
      <c r="AD1344" s="69"/>
    </row>
    <row r="1345" spans="1:30" x14ac:dyDescent="0.35">
      <c r="A1345" s="191"/>
      <c r="B1345" s="463" t="s">
        <v>410</v>
      </c>
      <c r="C1345" s="69"/>
      <c r="D1345" s="69"/>
      <c r="E1345" s="69"/>
      <c r="F1345" s="69"/>
      <c r="G1345" s="69"/>
      <c r="H1345" s="69"/>
      <c r="I1345" s="69"/>
      <c r="J1345" s="69"/>
      <c r="K1345" s="69"/>
      <c r="L1345" s="69"/>
      <c r="M1345" s="69"/>
      <c r="N1345" s="69"/>
      <c r="O1345" s="69"/>
      <c r="P1345" s="69"/>
      <c r="Q1345" s="69"/>
      <c r="R1345" s="69"/>
      <c r="S1345" s="69"/>
      <c r="T1345" s="69"/>
      <c r="U1345" s="69"/>
      <c r="V1345" s="69"/>
      <c r="W1345" s="69"/>
      <c r="X1345" s="69"/>
      <c r="Y1345" s="69"/>
      <c r="Z1345" s="69"/>
      <c r="AA1345" s="69"/>
      <c r="AB1345" s="69"/>
      <c r="AC1345" s="69"/>
      <c r="AD1345" s="69"/>
    </row>
    <row r="1346" spans="1:30" x14ac:dyDescent="0.35">
      <c r="A1346" s="424"/>
      <c r="B1346" s="463" t="s">
        <v>411</v>
      </c>
      <c r="C1346" s="69"/>
      <c r="D1346" s="69"/>
      <c r="E1346" s="69"/>
      <c r="F1346" s="69"/>
      <c r="G1346" s="69"/>
      <c r="H1346" s="69"/>
      <c r="I1346" s="69"/>
      <c r="J1346" s="69"/>
      <c r="K1346" s="69"/>
      <c r="L1346" s="69"/>
      <c r="M1346" s="69"/>
      <c r="N1346" s="69"/>
      <c r="O1346" s="69"/>
      <c r="P1346" s="69"/>
      <c r="Q1346" s="69"/>
      <c r="R1346" s="69"/>
      <c r="S1346" s="69"/>
      <c r="T1346" s="69"/>
      <c r="U1346" s="69"/>
      <c r="V1346" s="69"/>
      <c r="W1346" s="69"/>
      <c r="X1346" s="69"/>
      <c r="Y1346" s="69"/>
      <c r="Z1346" s="69"/>
      <c r="AA1346" s="69"/>
      <c r="AB1346" s="69"/>
      <c r="AC1346" s="69"/>
      <c r="AD1346" s="69"/>
    </row>
    <row r="1347" spans="1:30" x14ac:dyDescent="0.35">
      <c r="A1347" s="5"/>
      <c r="B1347" s="254"/>
      <c r="C1347" s="69"/>
      <c r="D1347" s="69"/>
      <c r="E1347" s="69"/>
      <c r="F1347" s="69"/>
      <c r="G1347" s="69"/>
      <c r="H1347" s="69"/>
      <c r="I1347" s="69"/>
      <c r="J1347" s="69"/>
      <c r="K1347" s="69"/>
      <c r="L1347" s="69"/>
      <c r="M1347" s="69"/>
      <c r="N1347" s="69"/>
      <c r="O1347" s="69"/>
      <c r="P1347" s="69"/>
      <c r="Q1347" s="69"/>
      <c r="R1347" s="69"/>
      <c r="S1347" s="69"/>
      <c r="T1347" s="69"/>
      <c r="U1347" s="69"/>
      <c r="V1347" s="69"/>
      <c r="W1347" s="69"/>
      <c r="X1347" s="69"/>
      <c r="Y1347" s="69"/>
      <c r="Z1347" s="69"/>
      <c r="AA1347" s="69"/>
      <c r="AB1347" s="69"/>
      <c r="AC1347" s="69"/>
      <c r="AD1347" s="69"/>
    </row>
    <row r="1348" spans="1:30" x14ac:dyDescent="0.35">
      <c r="A1348" s="5" t="s">
        <v>82</v>
      </c>
      <c r="B1348" s="70" t="s">
        <v>418</v>
      </c>
      <c r="C1348" s="69"/>
      <c r="D1348" s="69"/>
      <c r="E1348" s="69"/>
      <c r="F1348" s="69"/>
      <c r="G1348" s="69"/>
      <c r="H1348" s="69"/>
      <c r="I1348" s="69"/>
      <c r="J1348" s="69"/>
      <c r="K1348" s="69"/>
      <c r="L1348" s="69"/>
      <c r="M1348" s="69"/>
      <c r="N1348" s="69"/>
      <c r="O1348" s="69"/>
      <c r="P1348" s="69"/>
      <c r="Q1348" s="69"/>
      <c r="R1348" s="69"/>
      <c r="S1348" s="69"/>
      <c r="T1348" s="69"/>
      <c r="U1348" s="69"/>
      <c r="V1348" s="69"/>
      <c r="W1348" s="69"/>
      <c r="X1348" s="69"/>
      <c r="Y1348" s="69"/>
      <c r="Z1348" s="69"/>
      <c r="AA1348" s="69"/>
      <c r="AB1348" s="69"/>
      <c r="AC1348" s="69"/>
      <c r="AD1348" s="69"/>
    </row>
    <row r="1349" spans="1:30" x14ac:dyDescent="0.35">
      <c r="A1349" s="191"/>
      <c r="B1349" s="463" t="s">
        <v>410</v>
      </c>
      <c r="C1349" s="69"/>
      <c r="D1349" s="69"/>
      <c r="E1349" s="69"/>
      <c r="F1349" s="69"/>
      <c r="G1349" s="69"/>
      <c r="H1349" s="69"/>
      <c r="I1349" s="69"/>
      <c r="J1349" s="69"/>
      <c r="K1349" s="69"/>
      <c r="L1349" s="69"/>
      <c r="M1349" s="69"/>
      <c r="N1349" s="69"/>
      <c r="O1349" s="69"/>
      <c r="P1349" s="69"/>
      <c r="Q1349" s="69"/>
      <c r="R1349" s="69"/>
      <c r="S1349" s="69"/>
      <c r="T1349" s="69"/>
      <c r="U1349" s="69"/>
      <c r="V1349" s="69"/>
      <c r="W1349" s="69"/>
      <c r="X1349" s="69"/>
      <c r="Y1349" s="69"/>
      <c r="Z1349" s="69"/>
      <c r="AA1349" s="69"/>
      <c r="AB1349" s="69"/>
      <c r="AC1349" s="69"/>
      <c r="AD1349" s="69"/>
    </row>
    <row r="1350" spans="1:30" x14ac:dyDescent="0.35">
      <c r="A1350" s="424"/>
      <c r="B1350" s="463" t="s">
        <v>411</v>
      </c>
      <c r="C1350" s="69"/>
      <c r="D1350" s="69"/>
      <c r="E1350" s="69"/>
      <c r="F1350" s="69"/>
      <c r="G1350" s="69"/>
      <c r="H1350" s="69"/>
      <c r="I1350" s="69"/>
      <c r="J1350" s="69"/>
      <c r="K1350" s="69"/>
      <c r="L1350" s="69"/>
      <c r="M1350" s="69"/>
      <c r="N1350" s="69"/>
      <c r="O1350" s="69"/>
      <c r="P1350" s="69"/>
      <c r="Q1350" s="69"/>
      <c r="R1350" s="69"/>
      <c r="S1350" s="69"/>
      <c r="T1350" s="69"/>
      <c r="U1350" s="69"/>
      <c r="V1350" s="69"/>
      <c r="W1350" s="69"/>
      <c r="X1350" s="69"/>
      <c r="Y1350" s="69"/>
      <c r="Z1350" s="69"/>
      <c r="AA1350" s="69"/>
      <c r="AB1350" s="69"/>
      <c r="AC1350" s="69"/>
      <c r="AD1350" s="69"/>
    </row>
    <row r="1351" spans="1:30" x14ac:dyDescent="0.35">
      <c r="A1351" s="5"/>
      <c r="B1351" s="322"/>
      <c r="C1351" s="69"/>
      <c r="D1351" s="69"/>
      <c r="E1351" s="69"/>
      <c r="F1351" s="69"/>
      <c r="G1351" s="69"/>
      <c r="H1351" s="69"/>
      <c r="I1351" s="69"/>
      <c r="J1351" s="69"/>
      <c r="K1351" s="69"/>
      <c r="L1351" s="69"/>
      <c r="M1351" s="69"/>
      <c r="N1351" s="69"/>
      <c r="O1351" s="69"/>
      <c r="P1351" s="69"/>
      <c r="Q1351" s="69"/>
      <c r="R1351" s="69"/>
      <c r="S1351" s="69"/>
      <c r="T1351" s="69"/>
      <c r="U1351" s="69"/>
      <c r="V1351" s="69"/>
      <c r="W1351" s="69"/>
      <c r="X1351" s="69"/>
      <c r="Y1351" s="69"/>
      <c r="Z1351" s="69"/>
      <c r="AA1351" s="69"/>
      <c r="AB1351" s="69"/>
      <c r="AC1351" s="69"/>
      <c r="AD1351" s="69"/>
    </row>
    <row r="1352" spans="1:30" x14ac:dyDescent="0.35">
      <c r="A1352" s="5" t="s">
        <v>82</v>
      </c>
      <c r="B1352" s="70" t="s">
        <v>421</v>
      </c>
      <c r="C1352" s="69"/>
      <c r="D1352" s="69"/>
      <c r="E1352" s="69"/>
      <c r="F1352" s="69"/>
      <c r="G1352" s="69"/>
      <c r="H1352" s="69"/>
      <c r="I1352" s="69"/>
      <c r="J1352" s="69"/>
      <c r="K1352" s="69"/>
      <c r="L1352" s="69"/>
      <c r="M1352" s="69"/>
      <c r="N1352" s="69"/>
      <c r="O1352" s="69"/>
      <c r="P1352" s="69"/>
      <c r="Q1352" s="69"/>
      <c r="R1352" s="69"/>
      <c r="S1352" s="69"/>
      <c r="T1352" s="69"/>
      <c r="U1352" s="69"/>
      <c r="V1352" s="69"/>
      <c r="W1352" s="69"/>
      <c r="X1352" s="69"/>
      <c r="Y1352" s="69"/>
      <c r="Z1352" s="69"/>
      <c r="AA1352" s="69"/>
      <c r="AB1352" s="69"/>
      <c r="AC1352" s="69"/>
      <c r="AD1352" s="69"/>
    </row>
    <row r="1353" spans="1:30" x14ac:dyDescent="0.35">
      <c r="A1353" s="191"/>
      <c r="B1353" s="463" t="s">
        <v>410</v>
      </c>
      <c r="C1353" s="69"/>
      <c r="D1353" s="69"/>
      <c r="E1353" s="69"/>
      <c r="F1353" s="69"/>
      <c r="G1353" s="69"/>
      <c r="H1353" s="69"/>
      <c r="I1353" s="69"/>
      <c r="J1353" s="69"/>
      <c r="K1353" s="69"/>
      <c r="L1353" s="69"/>
      <c r="M1353" s="69"/>
      <c r="N1353" s="69"/>
      <c r="O1353" s="69"/>
      <c r="P1353" s="69"/>
      <c r="Q1353" s="69"/>
      <c r="R1353" s="69"/>
      <c r="S1353" s="69"/>
      <c r="T1353" s="69"/>
      <c r="U1353" s="69"/>
      <c r="V1353" s="69"/>
      <c r="W1353" s="69"/>
      <c r="X1353" s="69"/>
      <c r="Y1353" s="69"/>
      <c r="Z1353" s="69"/>
      <c r="AA1353" s="69"/>
      <c r="AB1353" s="69"/>
      <c r="AC1353" s="69"/>
      <c r="AD1353" s="69"/>
    </row>
    <row r="1354" spans="1:30" x14ac:dyDescent="0.35">
      <c r="A1354" s="424"/>
      <c r="B1354" s="463" t="s">
        <v>411</v>
      </c>
      <c r="C1354" s="69"/>
      <c r="D1354" s="69"/>
      <c r="E1354" s="69"/>
      <c r="F1354" s="69"/>
      <c r="G1354" s="69"/>
      <c r="H1354" s="69"/>
      <c r="I1354" s="69"/>
      <c r="J1354" s="69"/>
      <c r="K1354" s="69"/>
      <c r="L1354" s="69"/>
      <c r="M1354" s="69"/>
      <c r="N1354" s="69"/>
      <c r="O1354" s="69"/>
      <c r="P1354" s="69"/>
      <c r="Q1354" s="69"/>
      <c r="R1354" s="69"/>
      <c r="S1354" s="69"/>
      <c r="T1354" s="69"/>
      <c r="U1354" s="69"/>
      <c r="V1354" s="69"/>
      <c r="W1354" s="69"/>
      <c r="X1354" s="69"/>
      <c r="Y1354" s="69"/>
      <c r="Z1354" s="69"/>
      <c r="AA1354" s="69"/>
      <c r="AB1354" s="69"/>
      <c r="AC1354" s="69"/>
      <c r="AD1354" s="69"/>
    </row>
    <row r="1355" spans="1:30" x14ac:dyDescent="0.35">
      <c r="A1355" s="5"/>
      <c r="B1355" s="463" t="s">
        <v>451</v>
      </c>
      <c r="C1355" s="69"/>
      <c r="D1355" s="69"/>
      <c r="E1355" s="69"/>
      <c r="F1355" s="69"/>
      <c r="G1355" s="69"/>
      <c r="H1355" s="69"/>
      <c r="I1355" s="69"/>
      <c r="J1355" s="69"/>
      <c r="K1355" s="69"/>
      <c r="L1355" s="69"/>
      <c r="M1355" s="69"/>
      <c r="N1355" s="69"/>
      <c r="O1355" s="69"/>
      <c r="P1355" s="69"/>
      <c r="Q1355" s="69"/>
      <c r="R1355" s="69"/>
      <c r="S1355" s="69"/>
      <c r="T1355" s="69"/>
      <c r="U1355" s="69"/>
      <c r="V1355" s="69"/>
      <c r="W1355" s="69"/>
      <c r="X1355" s="69"/>
      <c r="Y1355" s="69"/>
      <c r="Z1355" s="69"/>
      <c r="AA1355" s="69"/>
      <c r="AB1355" s="69"/>
      <c r="AC1355" s="69"/>
      <c r="AD1355" s="69"/>
    </row>
    <row r="1356" spans="1:30" x14ac:dyDescent="0.35">
      <c r="A1356" s="5"/>
      <c r="B1356" s="463"/>
      <c r="C1356" s="69"/>
      <c r="D1356" s="69"/>
      <c r="E1356" s="69"/>
      <c r="F1356" s="69"/>
      <c r="G1356" s="69"/>
      <c r="H1356" s="69"/>
      <c r="I1356" s="69"/>
      <c r="J1356" s="69"/>
      <c r="K1356" s="69"/>
      <c r="L1356" s="69"/>
      <c r="M1356" s="69"/>
      <c r="N1356" s="69"/>
      <c r="O1356" s="69"/>
      <c r="P1356" s="69"/>
      <c r="Q1356" s="69"/>
      <c r="R1356" s="69"/>
      <c r="S1356" s="69"/>
      <c r="T1356" s="69"/>
      <c r="U1356" s="69"/>
      <c r="V1356" s="69"/>
      <c r="W1356" s="69"/>
      <c r="X1356" s="69"/>
      <c r="Y1356" s="69"/>
      <c r="Z1356" s="69"/>
      <c r="AA1356" s="69"/>
      <c r="AB1356" s="69"/>
      <c r="AC1356" s="69"/>
      <c r="AD1356" s="69"/>
    </row>
    <row r="1357" spans="1:30" x14ac:dyDescent="0.35">
      <c r="A1357" s="5"/>
      <c r="B1357" s="70" t="s">
        <v>60</v>
      </c>
      <c r="C1357" s="69"/>
      <c r="D1357" s="69"/>
      <c r="E1357" s="69"/>
      <c r="F1357" s="69"/>
      <c r="G1357" s="69"/>
      <c r="H1357" s="69"/>
      <c r="I1357" s="69"/>
      <c r="J1357" s="69"/>
      <c r="K1357" s="69"/>
      <c r="L1357" s="69"/>
      <c r="M1357" s="69"/>
      <c r="N1357" s="69"/>
      <c r="O1357" s="69"/>
      <c r="P1357" s="69"/>
      <c r="Q1357" s="69"/>
      <c r="R1357" s="69"/>
      <c r="S1357" s="69"/>
      <c r="T1357" s="69"/>
      <c r="U1357" s="69"/>
      <c r="V1357" s="69"/>
      <c r="W1357" s="69"/>
      <c r="X1357" s="69"/>
      <c r="Y1357" s="69"/>
      <c r="Z1357" s="69"/>
      <c r="AA1357" s="69"/>
      <c r="AB1357" s="69"/>
      <c r="AC1357" s="69"/>
      <c r="AD1357" s="69"/>
    </row>
    <row r="1358" spans="1:30" x14ac:dyDescent="0.35">
      <c r="A1358" s="191"/>
      <c r="B1358" s="463" t="s">
        <v>410</v>
      </c>
      <c r="C1358" s="69"/>
      <c r="D1358" s="69"/>
      <c r="E1358" s="69"/>
      <c r="F1358" s="69"/>
      <c r="G1358" s="69"/>
      <c r="H1358" s="69"/>
      <c r="I1358" s="69"/>
      <c r="J1358" s="69"/>
      <c r="K1358" s="69"/>
      <c r="L1358" s="69"/>
      <c r="M1358" s="69"/>
      <c r="N1358" s="69"/>
      <c r="O1358" s="69"/>
      <c r="P1358" s="69"/>
      <c r="Q1358" s="69"/>
      <c r="R1358" s="69"/>
      <c r="S1358" s="69"/>
      <c r="T1358" s="69"/>
      <c r="U1358" s="69"/>
      <c r="V1358" s="69"/>
      <c r="W1358" s="69"/>
      <c r="X1358" s="69"/>
      <c r="Y1358" s="69"/>
      <c r="Z1358" s="69"/>
      <c r="AA1358" s="69"/>
      <c r="AB1358" s="69"/>
      <c r="AC1358" s="69"/>
      <c r="AD1358" s="69"/>
    </row>
    <row r="1359" spans="1:30" x14ac:dyDescent="0.35">
      <c r="A1359" s="424"/>
      <c r="B1359" s="463" t="s">
        <v>411</v>
      </c>
      <c r="C1359" s="69"/>
      <c r="D1359" s="69"/>
      <c r="E1359" s="69"/>
      <c r="F1359" s="69"/>
      <c r="G1359" s="69"/>
      <c r="H1359" s="69"/>
      <c r="I1359" s="69"/>
      <c r="J1359" s="69"/>
      <c r="K1359" s="69"/>
      <c r="L1359" s="69"/>
      <c r="M1359" s="69"/>
      <c r="N1359" s="69"/>
      <c r="O1359" s="69"/>
      <c r="P1359" s="69"/>
      <c r="Q1359" s="69"/>
      <c r="R1359" s="69"/>
      <c r="S1359" s="69"/>
      <c r="T1359" s="69"/>
      <c r="U1359" s="69"/>
      <c r="V1359" s="69"/>
      <c r="W1359" s="69"/>
      <c r="X1359" s="69"/>
      <c r="Y1359" s="69"/>
      <c r="Z1359" s="69"/>
      <c r="AA1359" s="69"/>
      <c r="AB1359" s="69"/>
      <c r="AC1359" s="69"/>
      <c r="AD1359" s="69"/>
    </row>
    <row r="1360" spans="1:30" x14ac:dyDescent="0.35">
      <c r="B1360" s="69"/>
      <c r="C1360" s="69"/>
      <c r="D1360" s="69"/>
      <c r="E1360" s="69"/>
      <c r="F1360" s="69"/>
      <c r="G1360" s="69"/>
      <c r="H1360" s="69"/>
      <c r="I1360" s="69"/>
      <c r="J1360" s="69"/>
      <c r="K1360" s="69"/>
      <c r="L1360" s="69"/>
      <c r="M1360" s="69"/>
      <c r="N1360" s="69"/>
      <c r="O1360" s="69"/>
      <c r="P1360" s="69"/>
      <c r="Q1360" s="69"/>
      <c r="R1360" s="69"/>
      <c r="S1360" s="69"/>
      <c r="T1360" s="69"/>
      <c r="U1360" s="69"/>
      <c r="V1360" s="69"/>
      <c r="W1360" s="69"/>
      <c r="X1360" s="69"/>
      <c r="Y1360" s="69"/>
      <c r="Z1360" s="69"/>
      <c r="AA1360" s="69"/>
      <c r="AB1360" s="69"/>
      <c r="AC1360" s="69"/>
      <c r="AD1360" s="69"/>
    </row>
    <row r="1361" spans="1:30" s="556" customFormat="1" x14ac:dyDescent="0.35">
      <c r="A1361" s="5"/>
      <c r="B1361" s="550" t="s">
        <v>405</v>
      </c>
    </row>
    <row r="1362" spans="1:30" x14ac:dyDescent="0.35">
      <c r="B1362" s="69"/>
      <c r="C1362" s="69"/>
      <c r="D1362" s="69"/>
      <c r="E1362" s="69"/>
      <c r="F1362" s="69"/>
      <c r="G1362" s="69"/>
      <c r="H1362" s="69"/>
      <c r="I1362" s="69"/>
      <c r="J1362" s="69"/>
      <c r="K1362" s="69"/>
      <c r="L1362" s="69"/>
      <c r="M1362" s="69"/>
      <c r="N1362" s="69"/>
      <c r="O1362" s="69"/>
      <c r="P1362" s="69"/>
      <c r="Q1362" s="69"/>
      <c r="R1362" s="69"/>
      <c r="S1362" s="69"/>
      <c r="T1362" s="69"/>
      <c r="U1362" s="69"/>
      <c r="V1362" s="69"/>
      <c r="W1362" s="69"/>
      <c r="X1362" s="69"/>
      <c r="Y1362" s="69"/>
      <c r="Z1362" s="69"/>
      <c r="AA1362" s="69"/>
      <c r="AB1362" s="69"/>
      <c r="AC1362" s="69"/>
      <c r="AD1362" s="69"/>
    </row>
    <row r="1363" spans="1:30" x14ac:dyDescent="0.35">
      <c r="B1363" s="70" t="s">
        <v>253</v>
      </c>
      <c r="C1363" s="69"/>
      <c r="D1363" s="69"/>
      <c r="E1363" s="69"/>
      <c r="F1363" s="69"/>
      <c r="G1363" s="69"/>
      <c r="H1363" s="69"/>
      <c r="I1363" s="69"/>
      <c r="J1363" s="69"/>
      <c r="K1363" s="69"/>
      <c r="L1363" s="69"/>
      <c r="M1363" s="69"/>
      <c r="N1363" s="69"/>
      <c r="O1363" s="69"/>
      <c r="P1363" s="69"/>
      <c r="Q1363" s="69"/>
      <c r="R1363" s="69"/>
      <c r="S1363" s="69"/>
      <c r="T1363" s="69"/>
      <c r="U1363" s="69"/>
      <c r="V1363" s="69"/>
      <c r="W1363" s="69"/>
      <c r="X1363" s="69"/>
      <c r="Y1363" s="69"/>
      <c r="Z1363" s="69"/>
      <c r="AA1363" s="69"/>
      <c r="AB1363" s="69"/>
      <c r="AC1363" s="69"/>
      <c r="AD1363" s="69"/>
    </row>
    <row r="1364" spans="1:30" x14ac:dyDescent="0.35">
      <c r="B1364" s="70" t="s">
        <v>254</v>
      </c>
      <c r="C1364" s="69"/>
      <c r="D1364" s="69"/>
      <c r="E1364" s="69"/>
      <c r="F1364" s="69"/>
      <c r="G1364" s="69"/>
      <c r="H1364" s="69"/>
      <c r="I1364" s="69"/>
      <c r="J1364" s="69"/>
      <c r="K1364" s="69"/>
      <c r="L1364" s="69"/>
      <c r="M1364" s="69"/>
      <c r="N1364" s="69"/>
      <c r="O1364" s="69"/>
      <c r="P1364" s="69"/>
      <c r="Q1364" s="69"/>
      <c r="R1364" s="69"/>
      <c r="S1364" s="69"/>
      <c r="T1364" s="69"/>
      <c r="U1364" s="69"/>
      <c r="V1364" s="69"/>
      <c r="W1364" s="69"/>
      <c r="X1364" s="69"/>
      <c r="Y1364" s="69"/>
      <c r="Z1364" s="69"/>
      <c r="AA1364" s="69"/>
      <c r="AB1364" s="69"/>
      <c r="AC1364" s="69"/>
      <c r="AD1364" s="69"/>
    </row>
    <row r="1365" spans="1:30" x14ac:dyDescent="0.35">
      <c r="B1365" s="70" t="s">
        <v>422</v>
      </c>
      <c r="C1365" s="69"/>
      <c r="D1365" s="69"/>
      <c r="E1365" s="69"/>
      <c r="F1365" s="69"/>
      <c r="G1365" s="69"/>
      <c r="H1365" s="69"/>
      <c r="I1365" s="69"/>
      <c r="J1365" s="69"/>
      <c r="K1365" s="69"/>
      <c r="L1365" s="69"/>
      <c r="M1365" s="69"/>
      <c r="N1365" s="69"/>
      <c r="O1365" s="69"/>
      <c r="P1365" s="69"/>
      <c r="Q1365" s="69"/>
      <c r="R1365" s="69"/>
      <c r="S1365" s="69"/>
      <c r="T1365" s="69"/>
      <c r="U1365" s="69"/>
      <c r="V1365" s="69"/>
      <c r="W1365" s="69"/>
      <c r="X1365" s="69"/>
      <c r="Y1365" s="69"/>
      <c r="Z1365" s="69"/>
      <c r="AA1365" s="69"/>
      <c r="AB1365" s="69"/>
      <c r="AC1365" s="69"/>
      <c r="AD1365" s="69"/>
    </row>
    <row r="1366" spans="1:30" x14ac:dyDescent="0.35">
      <c r="B1366" s="70" t="s">
        <v>423</v>
      </c>
      <c r="C1366" s="69"/>
      <c r="D1366" s="69"/>
      <c r="E1366" s="69"/>
      <c r="F1366" s="69"/>
      <c r="G1366" s="69"/>
      <c r="H1366" s="69"/>
      <c r="I1366" s="69"/>
      <c r="J1366" s="69"/>
      <c r="K1366" s="69"/>
      <c r="L1366" s="69"/>
      <c r="M1366" s="69"/>
      <c r="N1366" s="69"/>
      <c r="O1366" s="69"/>
      <c r="P1366" s="69"/>
      <c r="Q1366" s="69"/>
      <c r="R1366" s="69"/>
      <c r="S1366" s="69"/>
      <c r="T1366" s="69"/>
      <c r="U1366" s="69"/>
      <c r="V1366" s="69"/>
      <c r="W1366" s="69"/>
      <c r="X1366" s="69"/>
      <c r="Y1366" s="69"/>
      <c r="Z1366" s="69"/>
      <c r="AA1366" s="69"/>
      <c r="AB1366" s="69"/>
      <c r="AC1366" s="69"/>
      <c r="AD1366" s="69"/>
    </row>
    <row r="1367" spans="1:30" x14ac:dyDescent="0.35">
      <c r="B1367" s="70" t="s">
        <v>424</v>
      </c>
      <c r="C1367" s="69"/>
      <c r="D1367" s="69"/>
      <c r="E1367" s="69"/>
      <c r="F1367" s="69"/>
      <c r="G1367" s="69"/>
      <c r="H1367" s="69"/>
      <c r="I1367" s="69"/>
      <c r="J1367" s="69"/>
      <c r="K1367" s="69"/>
      <c r="L1367" s="69"/>
      <c r="M1367" s="69"/>
      <c r="N1367" s="69"/>
      <c r="O1367" s="69"/>
      <c r="P1367" s="69"/>
      <c r="Q1367" s="69"/>
      <c r="R1367" s="69"/>
      <c r="S1367" s="69"/>
      <c r="T1367" s="69"/>
      <c r="U1367" s="69"/>
      <c r="V1367" s="69"/>
      <c r="W1367" s="69"/>
      <c r="X1367" s="69"/>
      <c r="Y1367" s="69"/>
      <c r="Z1367" s="69"/>
      <c r="AA1367" s="69"/>
      <c r="AB1367" s="69"/>
      <c r="AC1367" s="69"/>
      <c r="AD1367" s="69"/>
    </row>
    <row r="1368" spans="1:30" x14ac:dyDescent="0.35">
      <c r="B1368" s="70" t="s">
        <v>256</v>
      </c>
      <c r="C1368" s="69"/>
      <c r="D1368" s="69"/>
      <c r="E1368" s="69"/>
      <c r="F1368" s="69"/>
      <c r="G1368" s="69"/>
      <c r="H1368" s="69"/>
      <c r="I1368" s="69"/>
      <c r="J1368" s="69"/>
      <c r="K1368" s="69"/>
      <c r="L1368" s="69"/>
      <c r="M1368" s="69"/>
      <c r="N1368" s="69"/>
      <c r="O1368" s="69"/>
      <c r="P1368" s="69"/>
      <c r="Q1368" s="69"/>
      <c r="R1368" s="69"/>
      <c r="S1368" s="69"/>
      <c r="T1368" s="69"/>
      <c r="U1368" s="69"/>
      <c r="V1368" s="69"/>
      <c r="W1368" s="69"/>
      <c r="X1368" s="69"/>
      <c r="Y1368" s="69"/>
      <c r="Z1368" s="69"/>
      <c r="AA1368" s="69"/>
      <c r="AB1368" s="69"/>
      <c r="AC1368" s="69"/>
      <c r="AD1368" s="69"/>
    </row>
    <row r="1369" spans="1:30" x14ac:dyDescent="0.35">
      <c r="B1369" s="70" t="s">
        <v>257</v>
      </c>
      <c r="C1369" s="69"/>
      <c r="D1369" s="69"/>
      <c r="E1369" s="69"/>
      <c r="F1369" s="69"/>
      <c r="G1369" s="69"/>
      <c r="H1369" s="69"/>
      <c r="I1369" s="69"/>
      <c r="J1369" s="69"/>
      <c r="K1369" s="69"/>
      <c r="L1369" s="69"/>
      <c r="M1369" s="69"/>
      <c r="N1369" s="69"/>
      <c r="O1369" s="69"/>
      <c r="P1369" s="69"/>
      <c r="Q1369" s="69"/>
      <c r="R1369" s="69"/>
      <c r="S1369" s="69"/>
      <c r="T1369" s="69"/>
      <c r="U1369" s="69"/>
      <c r="V1369" s="69"/>
      <c r="W1369" s="69"/>
      <c r="X1369" s="69"/>
      <c r="Y1369" s="69"/>
      <c r="Z1369" s="69"/>
      <c r="AA1369" s="69"/>
      <c r="AB1369" s="69"/>
      <c r="AC1369" s="69"/>
      <c r="AD1369" s="69"/>
    </row>
    <row r="1370" spans="1:30" x14ac:dyDescent="0.35">
      <c r="B1370" s="70" t="s">
        <v>250</v>
      </c>
      <c r="C1370" s="69"/>
      <c r="D1370" s="69"/>
      <c r="E1370" s="69"/>
      <c r="F1370" s="69"/>
      <c r="G1370" s="69"/>
      <c r="H1370" s="69"/>
      <c r="I1370" s="69"/>
      <c r="J1370" s="69"/>
      <c r="K1370" s="69"/>
      <c r="L1370" s="69"/>
      <c r="M1370" s="69"/>
      <c r="N1370" s="69"/>
      <c r="O1370" s="69"/>
      <c r="P1370" s="69"/>
      <c r="Q1370" s="69"/>
      <c r="R1370" s="69"/>
      <c r="S1370" s="69"/>
      <c r="T1370" s="69"/>
      <c r="U1370" s="69"/>
      <c r="V1370" s="69"/>
      <c r="W1370" s="69"/>
      <c r="X1370" s="69"/>
      <c r="Y1370" s="69"/>
      <c r="Z1370" s="69"/>
      <c r="AA1370" s="69"/>
      <c r="AB1370" s="69"/>
      <c r="AC1370" s="69"/>
      <c r="AD1370" s="69"/>
    </row>
    <row r="1371" spans="1:30" x14ac:dyDescent="0.35">
      <c r="B1371" s="70" t="s">
        <v>261</v>
      </c>
      <c r="C1371" s="69"/>
      <c r="D1371" s="69"/>
      <c r="E1371" s="69"/>
      <c r="F1371" s="69"/>
      <c r="G1371" s="69"/>
      <c r="H1371" s="69"/>
      <c r="I1371" s="69"/>
      <c r="J1371" s="69"/>
      <c r="K1371" s="69"/>
      <c r="L1371" s="69"/>
      <c r="M1371" s="69"/>
      <c r="N1371" s="69"/>
      <c r="O1371" s="69"/>
      <c r="P1371" s="69"/>
      <c r="Q1371" s="69"/>
      <c r="R1371" s="69"/>
      <c r="S1371" s="69"/>
      <c r="T1371" s="69"/>
      <c r="U1371" s="69"/>
      <c r="V1371" s="69"/>
      <c r="W1371" s="69"/>
      <c r="X1371" s="69"/>
      <c r="Y1371" s="69"/>
      <c r="Z1371" s="69"/>
      <c r="AA1371" s="69"/>
      <c r="AB1371" s="69"/>
      <c r="AC1371" s="69"/>
      <c r="AD1371" s="69"/>
    </row>
    <row r="1372" spans="1:30" x14ac:dyDescent="0.35">
      <c r="B1372" s="70" t="s">
        <v>425</v>
      </c>
      <c r="C1372" s="69"/>
      <c r="D1372" s="69"/>
      <c r="E1372" s="69"/>
      <c r="F1372" s="69"/>
      <c r="G1372" s="69"/>
      <c r="H1372" s="69"/>
      <c r="I1372" s="69"/>
      <c r="J1372" s="69"/>
      <c r="K1372" s="69"/>
      <c r="L1372" s="69"/>
      <c r="M1372" s="69"/>
      <c r="N1372" s="69"/>
      <c r="O1372" s="69"/>
      <c r="P1372" s="69"/>
      <c r="Q1372" s="69"/>
      <c r="R1372" s="69"/>
      <c r="S1372" s="69"/>
      <c r="T1372" s="69"/>
      <c r="U1372" s="69"/>
      <c r="V1372" s="69"/>
      <c r="W1372" s="69"/>
      <c r="X1372" s="69"/>
      <c r="Y1372" s="69"/>
      <c r="Z1372" s="69"/>
      <c r="AA1372" s="69"/>
      <c r="AB1372" s="69"/>
      <c r="AC1372" s="69"/>
      <c r="AD1372" s="69"/>
    </row>
    <row r="1373" spans="1:30" x14ac:dyDescent="0.35">
      <c r="B1373" s="70" t="s">
        <v>262</v>
      </c>
      <c r="C1373" s="69"/>
      <c r="D1373" s="69"/>
      <c r="E1373" s="69"/>
      <c r="F1373" s="69"/>
      <c r="G1373" s="69"/>
      <c r="H1373" s="69"/>
      <c r="I1373" s="69"/>
      <c r="J1373" s="69"/>
      <c r="K1373" s="69"/>
      <c r="L1373" s="69"/>
      <c r="M1373" s="69"/>
      <c r="N1373" s="69"/>
      <c r="O1373" s="69"/>
      <c r="P1373" s="69"/>
      <c r="Q1373" s="69"/>
      <c r="R1373" s="69"/>
      <c r="S1373" s="69"/>
      <c r="T1373" s="69"/>
      <c r="U1373" s="69"/>
      <c r="V1373" s="69"/>
      <c r="W1373" s="69"/>
      <c r="X1373" s="69"/>
      <c r="Y1373" s="69"/>
      <c r="Z1373" s="69"/>
      <c r="AA1373" s="69"/>
      <c r="AB1373" s="69"/>
      <c r="AC1373" s="69"/>
      <c r="AD1373" s="69"/>
    </row>
    <row r="1374" spans="1:30" x14ac:dyDescent="0.35">
      <c r="B1374" s="70" t="s">
        <v>263</v>
      </c>
      <c r="C1374" s="69"/>
      <c r="D1374" s="69"/>
      <c r="E1374" s="69"/>
      <c r="F1374" s="69"/>
      <c r="G1374" s="69"/>
      <c r="H1374" s="69"/>
      <c r="I1374" s="69"/>
      <c r="J1374" s="69"/>
      <c r="K1374" s="69"/>
      <c r="L1374" s="69"/>
      <c r="M1374" s="69"/>
      <c r="N1374" s="69"/>
      <c r="O1374" s="69"/>
      <c r="P1374" s="69"/>
      <c r="Q1374" s="69"/>
      <c r="R1374" s="69"/>
      <c r="S1374" s="69"/>
      <c r="T1374" s="69"/>
      <c r="U1374" s="69"/>
      <c r="V1374" s="69"/>
      <c r="W1374" s="69"/>
      <c r="X1374" s="69"/>
      <c r="Y1374" s="69"/>
      <c r="Z1374" s="69"/>
      <c r="AA1374" s="69"/>
      <c r="AB1374" s="69"/>
      <c r="AC1374" s="69"/>
      <c r="AD1374" s="69"/>
    </row>
    <row r="1375" spans="1:30" x14ac:dyDescent="0.35">
      <c r="B1375" s="70" t="s">
        <v>264</v>
      </c>
      <c r="C1375" s="69"/>
      <c r="D1375" s="69"/>
      <c r="E1375" s="69"/>
      <c r="F1375" s="69"/>
      <c r="G1375" s="69"/>
      <c r="H1375" s="69"/>
      <c r="I1375" s="69"/>
      <c r="J1375" s="69"/>
      <c r="K1375" s="69"/>
      <c r="L1375" s="69"/>
      <c r="M1375" s="69"/>
      <c r="N1375" s="69"/>
      <c r="O1375" s="69"/>
      <c r="P1375" s="69"/>
      <c r="Q1375" s="69"/>
      <c r="R1375" s="69"/>
      <c r="S1375" s="69"/>
      <c r="T1375" s="69"/>
      <c r="U1375" s="69"/>
      <c r="V1375" s="69"/>
      <c r="W1375" s="69"/>
      <c r="X1375" s="69"/>
      <c r="Y1375" s="69"/>
      <c r="Z1375" s="69"/>
      <c r="AA1375" s="69"/>
      <c r="AB1375" s="69"/>
      <c r="AC1375" s="69"/>
      <c r="AD1375" s="69"/>
    </row>
    <row r="1376" spans="1:30" x14ac:dyDescent="0.35">
      <c r="B1376" s="70" t="s">
        <v>265</v>
      </c>
      <c r="C1376" s="69"/>
      <c r="D1376" s="69"/>
      <c r="E1376" s="69"/>
      <c r="F1376" s="69"/>
      <c r="G1376" s="69"/>
      <c r="H1376" s="69"/>
      <c r="I1376" s="69"/>
      <c r="J1376" s="69"/>
      <c r="K1376" s="69"/>
      <c r="L1376" s="69"/>
      <c r="M1376" s="69"/>
      <c r="N1376" s="69"/>
      <c r="O1376" s="69"/>
      <c r="P1376" s="69"/>
      <c r="Q1376" s="69"/>
      <c r="R1376" s="69"/>
      <c r="S1376" s="69"/>
      <c r="T1376" s="69"/>
      <c r="U1376" s="69"/>
      <c r="V1376" s="69"/>
      <c r="W1376" s="69"/>
      <c r="X1376" s="69"/>
      <c r="Y1376" s="69"/>
      <c r="Z1376" s="69"/>
      <c r="AA1376" s="69"/>
      <c r="AB1376" s="69"/>
      <c r="AC1376" s="69"/>
      <c r="AD1376" s="69"/>
    </row>
    <row r="1377" spans="1:30" x14ac:dyDescent="0.35">
      <c r="B1377" s="70" t="s">
        <v>426</v>
      </c>
      <c r="C1377" s="69"/>
      <c r="D1377" s="69"/>
      <c r="E1377" s="69"/>
      <c r="F1377" s="69"/>
      <c r="G1377" s="69"/>
      <c r="H1377" s="69"/>
      <c r="I1377" s="69"/>
      <c r="J1377" s="69"/>
      <c r="K1377" s="69"/>
      <c r="L1377" s="69"/>
      <c r="M1377" s="69"/>
      <c r="N1377" s="69"/>
      <c r="O1377" s="69"/>
      <c r="P1377" s="69"/>
      <c r="Q1377" s="69"/>
      <c r="R1377" s="69"/>
      <c r="S1377" s="69"/>
      <c r="T1377" s="69"/>
      <c r="U1377" s="69"/>
      <c r="V1377" s="69"/>
      <c r="W1377" s="69"/>
      <c r="X1377" s="69"/>
      <c r="Y1377" s="69"/>
      <c r="Z1377" s="69"/>
      <c r="AA1377" s="69"/>
      <c r="AB1377" s="69"/>
      <c r="AC1377" s="69"/>
      <c r="AD1377" s="69"/>
    </row>
    <row r="1378" spans="1:30" x14ac:dyDescent="0.35">
      <c r="B1378" s="70" t="s">
        <v>427</v>
      </c>
      <c r="C1378" s="69"/>
      <c r="D1378" s="69"/>
      <c r="E1378" s="69"/>
      <c r="F1378" s="69"/>
      <c r="G1378" s="69"/>
      <c r="H1378" s="69"/>
      <c r="I1378" s="69"/>
      <c r="J1378" s="69"/>
      <c r="K1378" s="69"/>
      <c r="L1378" s="69"/>
      <c r="M1378" s="69"/>
      <c r="N1378" s="69"/>
      <c r="O1378" s="69"/>
      <c r="P1378" s="69"/>
      <c r="Q1378" s="69"/>
      <c r="R1378" s="69"/>
      <c r="S1378" s="69"/>
      <c r="T1378" s="69"/>
      <c r="U1378" s="69"/>
      <c r="V1378" s="69"/>
      <c r="W1378" s="69"/>
      <c r="X1378" s="69"/>
      <c r="Y1378" s="69"/>
      <c r="Z1378" s="69"/>
      <c r="AA1378" s="69"/>
      <c r="AB1378" s="69"/>
      <c r="AC1378" s="69"/>
      <c r="AD1378" s="69"/>
    </row>
    <row r="1379" spans="1:30" x14ac:dyDescent="0.35">
      <c r="B1379" s="70" t="s">
        <v>266</v>
      </c>
      <c r="C1379" s="69"/>
      <c r="D1379" s="69"/>
      <c r="E1379" s="69"/>
      <c r="F1379" s="69"/>
      <c r="G1379" s="69"/>
      <c r="H1379" s="69"/>
      <c r="I1379" s="69"/>
      <c r="J1379" s="69"/>
      <c r="K1379" s="69"/>
      <c r="L1379" s="69"/>
      <c r="M1379" s="69"/>
      <c r="N1379" s="69"/>
      <c r="O1379" s="69"/>
      <c r="P1379" s="69"/>
      <c r="Q1379" s="69"/>
      <c r="R1379" s="69"/>
      <c r="S1379" s="69"/>
      <c r="T1379" s="69"/>
      <c r="U1379" s="69"/>
      <c r="V1379" s="69"/>
      <c r="W1379" s="69"/>
      <c r="X1379" s="69"/>
      <c r="Y1379" s="69"/>
      <c r="Z1379" s="69"/>
      <c r="AA1379" s="69"/>
      <c r="AB1379" s="69"/>
      <c r="AC1379" s="69"/>
      <c r="AD1379" s="69"/>
    </row>
    <row r="1380" spans="1:30" x14ac:dyDescent="0.35">
      <c r="B1380" s="70" t="s">
        <v>267</v>
      </c>
      <c r="C1380" s="69"/>
      <c r="D1380" s="69"/>
      <c r="E1380" s="69"/>
      <c r="F1380" s="69"/>
      <c r="G1380" s="69"/>
      <c r="H1380" s="69"/>
      <c r="I1380" s="69"/>
      <c r="J1380" s="69"/>
      <c r="K1380" s="69"/>
      <c r="L1380" s="69"/>
      <c r="M1380" s="69"/>
      <c r="N1380" s="69"/>
      <c r="O1380" s="69"/>
      <c r="P1380" s="69"/>
      <c r="Q1380" s="69"/>
      <c r="R1380" s="69"/>
      <c r="S1380" s="69"/>
      <c r="T1380" s="69"/>
      <c r="U1380" s="69"/>
      <c r="V1380" s="69"/>
      <c r="W1380" s="69"/>
      <c r="X1380" s="69"/>
      <c r="Y1380" s="69"/>
      <c r="Z1380" s="69"/>
      <c r="AA1380" s="69"/>
      <c r="AB1380" s="69"/>
      <c r="AC1380" s="69"/>
      <c r="AD1380" s="69"/>
    </row>
    <row r="1381" spans="1:30" x14ac:dyDescent="0.35">
      <c r="B1381" s="70"/>
      <c r="C1381" s="69"/>
      <c r="D1381" s="69"/>
      <c r="E1381" s="69"/>
      <c r="F1381" s="69"/>
      <c r="G1381" s="69"/>
      <c r="H1381" s="69"/>
      <c r="I1381" s="69"/>
      <c r="J1381" s="69"/>
      <c r="K1381" s="69"/>
      <c r="L1381" s="69"/>
      <c r="M1381" s="69"/>
      <c r="N1381" s="69"/>
      <c r="O1381" s="69"/>
      <c r="P1381" s="69"/>
      <c r="Q1381" s="69"/>
      <c r="R1381" s="69"/>
      <c r="S1381" s="69"/>
      <c r="T1381" s="69"/>
      <c r="U1381" s="69"/>
      <c r="V1381" s="69"/>
      <c r="W1381" s="69"/>
      <c r="X1381" s="69"/>
      <c r="Y1381" s="69"/>
      <c r="Z1381" s="69"/>
      <c r="AA1381" s="69"/>
      <c r="AB1381" s="69"/>
      <c r="AC1381" s="69"/>
      <c r="AD1381" s="69"/>
    </row>
    <row r="1382" spans="1:30" x14ac:dyDescent="0.35">
      <c r="B1382" s="70"/>
      <c r="C1382" s="69"/>
      <c r="D1382" s="69"/>
      <c r="E1382" s="69"/>
      <c r="F1382" s="69"/>
      <c r="G1382" s="69"/>
      <c r="H1382" s="69"/>
      <c r="I1382" s="69"/>
      <c r="J1382" s="69"/>
      <c r="K1382" s="69"/>
      <c r="L1382" s="69"/>
      <c r="M1382" s="69"/>
      <c r="N1382" s="69"/>
      <c r="O1382" s="69"/>
      <c r="P1382" s="69"/>
      <c r="Q1382" s="69"/>
      <c r="R1382" s="69"/>
      <c r="S1382" s="69"/>
      <c r="T1382" s="69"/>
      <c r="U1382" s="69"/>
      <c r="V1382" s="69"/>
      <c r="W1382" s="69"/>
      <c r="X1382" s="69"/>
      <c r="Y1382" s="69"/>
      <c r="Z1382" s="69"/>
      <c r="AA1382" s="69"/>
      <c r="AB1382" s="69"/>
      <c r="AC1382" s="69"/>
      <c r="AD1382" s="69"/>
    </row>
    <row r="1383" spans="1:30" x14ac:dyDescent="0.35">
      <c r="B1383" s="70"/>
      <c r="C1383" s="69"/>
      <c r="D1383" s="69"/>
      <c r="E1383" s="69"/>
      <c r="F1383" s="69"/>
      <c r="G1383" s="69"/>
      <c r="H1383" s="69"/>
      <c r="I1383" s="69"/>
      <c r="J1383" s="69"/>
      <c r="K1383" s="69"/>
      <c r="L1383" s="69"/>
      <c r="M1383" s="69"/>
      <c r="N1383" s="69"/>
      <c r="O1383" s="69"/>
      <c r="P1383" s="69"/>
      <c r="Q1383" s="69"/>
      <c r="R1383" s="69"/>
      <c r="S1383" s="69"/>
      <c r="T1383" s="69"/>
      <c r="U1383" s="69"/>
      <c r="V1383" s="69"/>
      <c r="W1383" s="69"/>
      <c r="X1383" s="69"/>
      <c r="Y1383" s="69"/>
      <c r="Z1383" s="69"/>
      <c r="AA1383" s="69"/>
      <c r="AB1383" s="69"/>
      <c r="AC1383" s="69"/>
      <c r="AD1383" s="69"/>
    </row>
    <row r="1384" spans="1:30" x14ac:dyDescent="0.35">
      <c r="A1384" s="5" t="s">
        <v>84</v>
      </c>
      <c r="B1384" s="70" t="s">
        <v>89</v>
      </c>
      <c r="C1384" s="69"/>
      <c r="D1384" s="69"/>
      <c r="E1384" s="69"/>
      <c r="F1384" s="69"/>
      <c r="G1384" s="69"/>
      <c r="H1384" s="69"/>
      <c r="I1384" s="69"/>
      <c r="J1384" s="69"/>
      <c r="K1384" s="69"/>
      <c r="L1384" s="69"/>
      <c r="M1384" s="69"/>
      <c r="N1384" s="69"/>
      <c r="O1384" s="69"/>
      <c r="P1384" s="69"/>
      <c r="Q1384" s="69"/>
      <c r="R1384" s="69"/>
      <c r="S1384" s="69"/>
      <c r="T1384" s="69"/>
      <c r="U1384" s="69"/>
      <c r="V1384" s="69"/>
      <c r="W1384" s="69"/>
      <c r="X1384" s="69"/>
      <c r="Y1384" s="69"/>
      <c r="Z1384" s="69"/>
      <c r="AA1384" s="69"/>
      <c r="AB1384" s="69"/>
      <c r="AC1384" s="69"/>
      <c r="AD1384" s="69"/>
    </row>
    <row r="1385" spans="1:30" x14ac:dyDescent="0.35">
      <c r="A1385" s="5" t="s">
        <v>84</v>
      </c>
      <c r="B1385" s="70" t="s">
        <v>358</v>
      </c>
      <c r="C1385" s="69"/>
      <c r="D1385" s="69"/>
      <c r="E1385" s="69"/>
      <c r="F1385" s="69"/>
      <c r="G1385" s="69"/>
      <c r="H1385" s="69"/>
      <c r="I1385" s="69"/>
      <c r="J1385" s="69"/>
      <c r="K1385" s="69"/>
      <c r="L1385" s="69"/>
      <c r="M1385" s="69"/>
      <c r="N1385" s="69"/>
      <c r="O1385" s="69"/>
      <c r="P1385" s="69"/>
      <c r="Q1385" s="69"/>
      <c r="R1385" s="69"/>
      <c r="S1385" s="69"/>
      <c r="T1385" s="69"/>
      <c r="U1385" s="69"/>
      <c r="V1385" s="69"/>
      <c r="W1385" s="69"/>
      <c r="X1385" s="69"/>
      <c r="Y1385" s="69"/>
      <c r="Z1385" s="69"/>
      <c r="AA1385" s="69"/>
      <c r="AB1385" s="69"/>
      <c r="AC1385" s="69"/>
      <c r="AD1385" s="69"/>
    </row>
    <row r="1386" spans="1:30" x14ac:dyDescent="0.35">
      <c r="A1386" s="5" t="s">
        <v>84</v>
      </c>
      <c r="B1386" s="70" t="s">
        <v>359</v>
      </c>
      <c r="C1386" s="69"/>
      <c r="D1386" s="69"/>
      <c r="E1386" s="69"/>
      <c r="F1386" s="69"/>
      <c r="G1386" s="69"/>
      <c r="H1386" s="69"/>
      <c r="I1386" s="69"/>
      <c r="J1386" s="69"/>
      <c r="K1386" s="69"/>
      <c r="L1386" s="69"/>
      <c r="M1386" s="69"/>
      <c r="N1386" s="69"/>
      <c r="O1386" s="69"/>
      <c r="P1386" s="69"/>
      <c r="Q1386" s="69"/>
      <c r="R1386" s="69"/>
      <c r="S1386" s="69"/>
      <c r="T1386" s="69"/>
      <c r="U1386" s="69"/>
      <c r="V1386" s="69"/>
      <c r="W1386" s="69"/>
      <c r="X1386" s="69"/>
      <c r="Y1386" s="69"/>
      <c r="Z1386" s="69"/>
      <c r="AA1386" s="69"/>
      <c r="AB1386" s="69"/>
      <c r="AC1386" s="69"/>
      <c r="AD1386" s="69"/>
    </row>
    <row r="1387" spans="1:30" x14ac:dyDescent="0.35">
      <c r="A1387" s="5" t="s">
        <v>84</v>
      </c>
      <c r="B1387" s="70" t="s">
        <v>85</v>
      </c>
      <c r="C1387" s="69"/>
      <c r="D1387" s="69"/>
      <c r="E1387" s="69"/>
      <c r="F1387" s="69"/>
      <c r="G1387" s="69"/>
      <c r="H1387" s="69"/>
      <c r="I1387" s="69"/>
      <c r="J1387" s="69"/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69"/>
      <c r="V1387" s="69"/>
      <c r="W1387" s="69"/>
      <c r="X1387" s="69"/>
      <c r="Y1387" s="69"/>
      <c r="Z1387" s="69"/>
      <c r="AA1387" s="69"/>
      <c r="AB1387" s="69"/>
      <c r="AC1387" s="69"/>
      <c r="AD1387" s="69"/>
    </row>
    <row r="1388" spans="1:30" x14ac:dyDescent="0.35">
      <c r="A1388" s="5" t="s">
        <v>84</v>
      </c>
      <c r="B1388" s="70" t="s">
        <v>361</v>
      </c>
      <c r="C1388" s="69"/>
      <c r="D1388" s="69"/>
      <c r="E1388" s="69"/>
      <c r="F1388" s="69"/>
      <c r="G1388" s="69"/>
      <c r="H1388" s="69"/>
      <c r="I1388" s="69"/>
      <c r="J1388" s="69"/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69"/>
      <c r="V1388" s="69"/>
      <c r="W1388" s="69"/>
      <c r="X1388" s="69"/>
      <c r="Y1388" s="69"/>
      <c r="Z1388" s="69"/>
      <c r="AA1388" s="69"/>
      <c r="AB1388" s="69"/>
      <c r="AC1388" s="69"/>
      <c r="AD1388" s="69"/>
    </row>
    <row r="1389" spans="1:30" x14ac:dyDescent="0.35">
      <c r="A1389" s="5" t="s">
        <v>84</v>
      </c>
      <c r="B1389" s="70" t="s">
        <v>362</v>
      </c>
      <c r="C1389" s="69"/>
      <c r="D1389" s="69"/>
      <c r="E1389" s="69"/>
      <c r="F1389" s="69"/>
      <c r="G1389" s="69"/>
      <c r="H1389" s="69"/>
      <c r="I1389" s="69"/>
      <c r="J1389" s="69"/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69"/>
      <c r="V1389" s="69"/>
      <c r="W1389" s="69"/>
      <c r="X1389" s="69"/>
      <c r="Y1389" s="69"/>
      <c r="Z1389" s="69"/>
      <c r="AA1389" s="69"/>
      <c r="AB1389" s="69"/>
      <c r="AC1389" s="69"/>
      <c r="AD1389" s="69"/>
    </row>
    <row r="1390" spans="1:30" x14ac:dyDescent="0.35">
      <c r="A1390" s="5" t="s">
        <v>84</v>
      </c>
      <c r="B1390" s="70" t="s">
        <v>363</v>
      </c>
      <c r="C1390" s="69"/>
      <c r="D1390" s="69"/>
      <c r="E1390" s="69"/>
      <c r="F1390" s="69"/>
      <c r="G1390" s="69"/>
      <c r="H1390" s="69"/>
      <c r="I1390" s="69"/>
      <c r="J1390" s="69"/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69"/>
      <c r="V1390" s="69"/>
      <c r="W1390" s="69"/>
      <c r="X1390" s="69"/>
      <c r="Y1390" s="69"/>
      <c r="Z1390" s="69"/>
      <c r="AA1390" s="69"/>
      <c r="AB1390" s="69"/>
      <c r="AC1390" s="69"/>
      <c r="AD1390" s="69"/>
    </row>
    <row r="1391" spans="1:30" x14ac:dyDescent="0.35">
      <c r="A1391" s="5" t="s">
        <v>84</v>
      </c>
      <c r="B1391" s="70" t="s">
        <v>364</v>
      </c>
      <c r="C1391" s="69"/>
      <c r="D1391" s="69"/>
      <c r="E1391" s="69"/>
      <c r="F1391" s="69"/>
      <c r="G1391" s="69"/>
      <c r="H1391" s="69"/>
      <c r="I1391" s="69"/>
      <c r="J1391" s="69"/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69"/>
      <c r="V1391" s="69"/>
      <c r="W1391" s="69"/>
      <c r="X1391" s="69"/>
      <c r="Y1391" s="69"/>
      <c r="Z1391" s="69"/>
      <c r="AA1391" s="69"/>
      <c r="AB1391" s="69"/>
      <c r="AC1391" s="69"/>
      <c r="AD1391" s="69"/>
    </row>
    <row r="1392" spans="1:30" x14ac:dyDescent="0.35">
      <c r="A1392" s="5" t="s">
        <v>84</v>
      </c>
      <c r="B1392" s="70" t="s">
        <v>365</v>
      </c>
      <c r="C1392" s="69"/>
      <c r="D1392" s="69"/>
      <c r="E1392" s="69"/>
      <c r="F1392" s="69"/>
      <c r="G1392" s="69"/>
      <c r="H1392" s="69"/>
      <c r="I1392" s="69"/>
      <c r="J1392" s="69"/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69"/>
      <c r="V1392" s="69"/>
      <c r="W1392" s="69"/>
      <c r="X1392" s="69"/>
      <c r="Y1392" s="69"/>
      <c r="Z1392" s="69"/>
      <c r="AA1392" s="69"/>
      <c r="AB1392" s="69"/>
      <c r="AC1392" s="69"/>
      <c r="AD1392" s="69"/>
    </row>
    <row r="1393" spans="1:114" x14ac:dyDescent="0.35">
      <c r="A1393" s="5" t="s">
        <v>84</v>
      </c>
      <c r="B1393" s="70" t="s">
        <v>366</v>
      </c>
      <c r="C1393" s="69"/>
      <c r="D1393" s="69"/>
      <c r="E1393" s="69"/>
      <c r="F1393" s="69"/>
      <c r="G1393" s="69"/>
      <c r="H1393" s="69"/>
      <c r="I1393" s="69"/>
      <c r="J1393" s="69"/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69"/>
      <c r="V1393" s="69"/>
      <c r="W1393" s="69"/>
      <c r="X1393" s="69"/>
      <c r="Y1393" s="69"/>
      <c r="Z1393" s="69"/>
      <c r="AA1393" s="69"/>
      <c r="AB1393" s="69"/>
      <c r="AC1393" s="69"/>
      <c r="AD1393" s="69"/>
    </row>
    <row r="1394" spans="1:114" x14ac:dyDescent="0.35">
      <c r="A1394" s="5" t="s">
        <v>84</v>
      </c>
      <c r="B1394" s="70" t="s">
        <v>367</v>
      </c>
      <c r="C1394" s="69"/>
      <c r="D1394" s="69"/>
      <c r="E1394" s="69"/>
      <c r="F1394" s="69"/>
      <c r="G1394" s="69"/>
      <c r="H1394" s="69"/>
      <c r="I1394" s="69"/>
      <c r="J1394" s="69"/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69"/>
      <c r="V1394" s="69"/>
      <c r="W1394" s="69"/>
      <c r="X1394" s="69"/>
      <c r="Y1394" s="69"/>
      <c r="Z1394" s="69"/>
      <c r="AA1394" s="69"/>
      <c r="AB1394" s="69"/>
      <c r="AC1394" s="69"/>
      <c r="AD1394" s="69"/>
    </row>
    <row r="1395" spans="1:114" x14ac:dyDescent="0.35">
      <c r="B1395" s="69"/>
      <c r="C1395" s="69"/>
      <c r="D1395" s="69"/>
      <c r="E1395" s="69"/>
      <c r="F1395" s="69"/>
      <c r="G1395" s="69"/>
      <c r="H1395" s="69"/>
      <c r="I1395" s="69"/>
      <c r="J1395" s="69"/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69"/>
      <c r="V1395" s="69"/>
      <c r="W1395" s="69"/>
      <c r="X1395" s="69"/>
      <c r="Y1395" s="69"/>
      <c r="Z1395" s="69"/>
      <c r="AA1395" s="69"/>
      <c r="AB1395" s="69"/>
      <c r="AC1395" s="69"/>
      <c r="AD1395" s="69"/>
    </row>
    <row r="1396" spans="1:114" x14ac:dyDescent="0.35">
      <c r="B1396" s="69"/>
      <c r="C1396" s="69"/>
      <c r="D1396" s="69"/>
      <c r="E1396" s="69"/>
      <c r="F1396" s="69"/>
      <c r="G1396" s="69"/>
      <c r="H1396" s="69"/>
      <c r="I1396" s="69"/>
      <c r="J1396" s="69"/>
      <c r="K1396" s="69"/>
      <c r="L1396" s="69"/>
      <c r="M1396" s="69"/>
      <c r="N1396" s="69"/>
      <c r="O1396" s="69"/>
      <c r="P1396" s="69"/>
      <c r="Q1396" s="69"/>
      <c r="R1396" s="69"/>
      <c r="S1396" s="69"/>
      <c r="T1396" s="69"/>
      <c r="U1396" s="69"/>
      <c r="V1396" s="69"/>
      <c r="W1396" s="69"/>
      <c r="X1396" s="69"/>
      <c r="Y1396" s="69"/>
      <c r="Z1396" s="69"/>
      <c r="AA1396" s="69"/>
      <c r="AB1396" s="69"/>
      <c r="AC1396" s="69"/>
      <c r="AD1396" s="69"/>
    </row>
    <row r="1397" spans="1:114" x14ac:dyDescent="0.35">
      <c r="B1397" s="69"/>
      <c r="C1397" s="69"/>
      <c r="D1397" s="69"/>
      <c r="E1397" s="69"/>
      <c r="F1397" s="69"/>
      <c r="G1397" s="69"/>
      <c r="H1397" s="69"/>
      <c r="I1397" s="69"/>
      <c r="J1397" s="69"/>
      <c r="K1397" s="69"/>
      <c r="L1397" s="69"/>
      <c r="M1397" s="69"/>
      <c r="N1397" s="69"/>
      <c r="O1397" s="69"/>
      <c r="P1397" s="69"/>
      <c r="Q1397" s="69"/>
      <c r="R1397" s="69"/>
      <c r="S1397" s="69"/>
      <c r="T1397" s="69"/>
      <c r="U1397" s="69"/>
      <c r="V1397" s="69"/>
      <c r="W1397" s="69"/>
      <c r="X1397" s="69"/>
      <c r="Y1397" s="69"/>
      <c r="Z1397" s="69"/>
      <c r="AA1397" s="69"/>
      <c r="AB1397" s="69"/>
      <c r="AC1397" s="69"/>
      <c r="AD1397" s="69"/>
    </row>
    <row r="1398" spans="1:114" x14ac:dyDescent="0.35">
      <c r="B1398" s="534" t="s">
        <v>18</v>
      </c>
      <c r="C1398" s="538"/>
      <c r="D1398" s="539"/>
      <c r="E1398" s="539"/>
      <c r="F1398" s="539"/>
      <c r="G1398" s="539"/>
      <c r="H1398" s="539"/>
      <c r="I1398" s="539"/>
      <c r="J1398" s="539"/>
      <c r="K1398" s="539"/>
      <c r="L1398" s="539"/>
      <c r="M1398" s="539"/>
      <c r="N1398" s="539"/>
      <c r="O1398" s="539"/>
      <c r="P1398" s="539"/>
      <c r="Q1398" s="541"/>
      <c r="R1398" s="540"/>
      <c r="S1398" s="546"/>
      <c r="T1398" s="547"/>
      <c r="U1398" s="540"/>
      <c r="V1398" s="540"/>
      <c r="W1398" s="540"/>
      <c r="X1398" s="540"/>
      <c r="Y1398" s="540"/>
      <c r="Z1398" s="540"/>
      <c r="AA1398" s="540"/>
      <c r="AB1398" s="540"/>
      <c r="AC1398" s="540"/>
      <c r="AD1398" s="540"/>
      <c r="AE1398" s="548"/>
      <c r="AF1398" s="548"/>
      <c r="AG1398" s="548"/>
      <c r="AH1398" s="548"/>
      <c r="AI1398" s="548"/>
      <c r="AJ1398" s="548"/>
      <c r="AK1398" s="548"/>
      <c r="AL1398" s="548"/>
      <c r="AM1398" s="534"/>
      <c r="AN1398" s="548"/>
      <c r="AO1398" s="548"/>
      <c r="AP1398" s="542"/>
      <c r="AQ1398" s="542"/>
      <c r="AR1398" s="542"/>
      <c r="AS1398" s="542"/>
      <c r="AT1398" s="542"/>
      <c r="AU1398" s="543"/>
      <c r="AV1398" s="543"/>
      <c r="AW1398" s="543"/>
      <c r="AX1398" s="543"/>
      <c r="AY1398" s="543"/>
      <c r="AZ1398" s="543"/>
      <c r="BA1398" s="543"/>
      <c r="BB1398" s="543"/>
      <c r="BC1398" s="543"/>
      <c r="BD1398" s="543"/>
      <c r="BE1398" s="543"/>
      <c r="BF1398" s="543"/>
      <c r="BG1398" s="543"/>
      <c r="BH1398" s="543"/>
      <c r="BI1398" s="543"/>
      <c r="BJ1398" s="543"/>
      <c r="BK1398" s="543"/>
      <c r="BL1398" s="543"/>
      <c r="BM1398" s="543"/>
      <c r="BN1398" s="543"/>
      <c r="BO1398" s="543"/>
      <c r="BP1398" s="543"/>
      <c r="BQ1398" s="543"/>
      <c r="BR1398" s="543"/>
      <c r="BS1398" s="543"/>
      <c r="BT1398" s="543"/>
      <c r="BU1398" s="543"/>
      <c r="BV1398" s="543"/>
      <c r="BW1398" s="543"/>
      <c r="BX1398" s="543"/>
      <c r="BY1398" s="543"/>
      <c r="BZ1398" s="543"/>
      <c r="CA1398" s="543"/>
      <c r="CB1398" s="543"/>
      <c r="CC1398" s="543"/>
      <c r="CD1398" s="543"/>
      <c r="CE1398" s="543"/>
      <c r="CF1398" s="543"/>
      <c r="CG1398" s="543"/>
      <c r="CH1398" s="543"/>
      <c r="CI1398" s="543"/>
      <c r="CJ1398" s="543"/>
      <c r="CK1398" s="543"/>
      <c r="CL1398" s="543"/>
      <c r="CM1398" s="543"/>
      <c r="CN1398" s="543"/>
      <c r="CO1398" s="543"/>
      <c r="CP1398" s="543"/>
      <c r="CQ1398" s="543"/>
      <c r="CR1398" s="543"/>
      <c r="CS1398" s="543"/>
      <c r="CT1398" s="543"/>
      <c r="CU1398" s="543"/>
      <c r="CV1398" s="543"/>
      <c r="CW1398" s="543"/>
      <c r="CX1398" s="543"/>
      <c r="CY1398" s="543"/>
      <c r="CZ1398" s="543"/>
      <c r="DA1398" s="543"/>
      <c r="DB1398" s="543"/>
      <c r="DC1398" s="543"/>
      <c r="DD1398" s="543"/>
      <c r="DE1398" s="543"/>
      <c r="DF1398" s="543"/>
      <c r="DG1398" s="543"/>
      <c r="DH1398" s="543"/>
      <c r="DI1398" s="543"/>
      <c r="DJ1398" s="543"/>
    </row>
    <row r="1399" spans="1:114" x14ac:dyDescent="0.35">
      <c r="B1399" s="69"/>
      <c r="C1399" s="451"/>
      <c r="D1399" s="69"/>
      <c r="E1399" s="69"/>
      <c r="F1399" s="69"/>
      <c r="G1399" s="69"/>
      <c r="H1399" s="69"/>
      <c r="I1399" s="69"/>
      <c r="J1399" s="69"/>
      <c r="K1399" s="69"/>
      <c r="L1399" s="69"/>
      <c r="M1399" s="69"/>
      <c r="N1399" s="69"/>
      <c r="O1399" s="69"/>
      <c r="P1399" s="69"/>
      <c r="Q1399" s="69"/>
      <c r="R1399" s="69"/>
      <c r="S1399" s="69"/>
      <c r="T1399" s="69"/>
      <c r="U1399" s="69"/>
      <c r="V1399" s="69"/>
      <c r="W1399" s="69"/>
      <c r="X1399" s="69"/>
      <c r="Y1399" s="69"/>
      <c r="Z1399" s="69"/>
      <c r="AA1399" s="69"/>
      <c r="AB1399" s="69"/>
      <c r="AC1399" s="69"/>
      <c r="AD1399" s="69"/>
    </row>
    <row r="1400" spans="1:114" x14ac:dyDescent="0.35">
      <c r="A1400" s="256" t="s">
        <v>354</v>
      </c>
      <c r="B1400" s="314" t="s">
        <v>357</v>
      </c>
      <c r="C1400" s="569">
        <f>C1433*1000</f>
        <v>2400</v>
      </c>
      <c r="D1400" s="569">
        <f t="shared" ref="D1400:AC1400" si="4852">D1433*1000</f>
        <v>2300</v>
      </c>
      <c r="E1400" s="569">
        <f t="shared" si="4852"/>
        <v>2100</v>
      </c>
      <c r="F1400" s="569">
        <f t="shared" si="4852"/>
        <v>1700</v>
      </c>
      <c r="G1400" s="569">
        <f t="shared" si="4852"/>
        <v>0</v>
      </c>
      <c r="H1400" s="569">
        <f t="shared" si="4852"/>
        <v>100</v>
      </c>
      <c r="I1400" s="569">
        <f t="shared" si="4852"/>
        <v>700</v>
      </c>
      <c r="J1400" s="569">
        <f t="shared" si="4852"/>
        <v>400</v>
      </c>
      <c r="K1400" s="569">
        <f t="shared" si="4852"/>
        <v>300</v>
      </c>
      <c r="L1400" s="569">
        <f t="shared" si="4852"/>
        <v>100</v>
      </c>
      <c r="M1400" s="569">
        <f t="shared" si="4852"/>
        <v>200</v>
      </c>
      <c r="N1400" s="569">
        <f t="shared" si="4852"/>
        <v>-400</v>
      </c>
      <c r="O1400" s="569">
        <f t="shared" si="4852"/>
        <v>200</v>
      </c>
      <c r="P1400" s="569">
        <f t="shared" si="4852"/>
        <v>0</v>
      </c>
      <c r="Q1400" s="569">
        <f t="shared" si="4852"/>
        <v>100</v>
      </c>
      <c r="R1400" s="569">
        <f t="shared" si="4852"/>
        <v>100</v>
      </c>
      <c r="S1400" s="569">
        <f t="shared" si="4852"/>
        <v>100</v>
      </c>
      <c r="T1400" s="569">
        <f t="shared" si="4852"/>
        <v>100</v>
      </c>
      <c r="U1400" s="569">
        <f t="shared" si="4852"/>
        <v>100</v>
      </c>
      <c r="V1400" s="569">
        <f t="shared" si="4852"/>
        <v>100</v>
      </c>
      <c r="W1400" s="569">
        <f t="shared" si="4852"/>
        <v>0</v>
      </c>
      <c r="X1400" s="569">
        <f t="shared" si="4852"/>
        <v>0</v>
      </c>
      <c r="Y1400" s="569">
        <f t="shared" si="4852"/>
        <v>0</v>
      </c>
      <c r="Z1400" s="569">
        <f t="shared" si="4852"/>
        <v>0</v>
      </c>
      <c r="AA1400" s="569">
        <f t="shared" si="4852"/>
        <v>0</v>
      </c>
      <c r="AB1400" s="569">
        <f t="shared" si="4852"/>
        <v>0</v>
      </c>
      <c r="AC1400" s="569">
        <f t="shared" si="4852"/>
        <v>0</v>
      </c>
      <c r="AD1400" s="501">
        <f>AC1400</f>
        <v>0</v>
      </c>
      <c r="AE1400" s="501">
        <f t="shared" ref="AE1400:CP1400" si="4853">AD1400</f>
        <v>0</v>
      </c>
      <c r="AF1400" s="501">
        <f t="shared" si="4853"/>
        <v>0</v>
      </c>
      <c r="AG1400" s="501">
        <f t="shared" si="4853"/>
        <v>0</v>
      </c>
      <c r="AH1400" s="501">
        <f t="shared" si="4853"/>
        <v>0</v>
      </c>
      <c r="AI1400" s="501">
        <f t="shared" si="4853"/>
        <v>0</v>
      </c>
      <c r="AJ1400" s="501">
        <f t="shared" si="4853"/>
        <v>0</v>
      </c>
      <c r="AK1400" s="501">
        <f t="shared" si="4853"/>
        <v>0</v>
      </c>
      <c r="AL1400" s="501">
        <f t="shared" si="4853"/>
        <v>0</v>
      </c>
      <c r="AM1400" s="501">
        <f t="shared" si="4853"/>
        <v>0</v>
      </c>
      <c r="AN1400" s="501">
        <f t="shared" si="4853"/>
        <v>0</v>
      </c>
      <c r="AO1400" s="501">
        <f t="shared" si="4853"/>
        <v>0</v>
      </c>
      <c r="AP1400" s="501">
        <f t="shared" si="4853"/>
        <v>0</v>
      </c>
      <c r="AQ1400" s="501">
        <f t="shared" si="4853"/>
        <v>0</v>
      </c>
      <c r="AR1400" s="501">
        <f t="shared" si="4853"/>
        <v>0</v>
      </c>
      <c r="AS1400" s="501">
        <f t="shared" si="4853"/>
        <v>0</v>
      </c>
      <c r="AT1400" s="501">
        <f>AS1400</f>
        <v>0</v>
      </c>
      <c r="AU1400" s="501">
        <f t="shared" si="4853"/>
        <v>0</v>
      </c>
      <c r="AV1400" s="501">
        <f t="shared" si="4853"/>
        <v>0</v>
      </c>
      <c r="AW1400" s="501">
        <f t="shared" si="4853"/>
        <v>0</v>
      </c>
      <c r="AX1400" s="501">
        <f t="shared" si="4853"/>
        <v>0</v>
      </c>
      <c r="AY1400" s="501">
        <f t="shared" si="4853"/>
        <v>0</v>
      </c>
      <c r="AZ1400" s="501">
        <f t="shared" si="4853"/>
        <v>0</v>
      </c>
      <c r="BA1400" s="501">
        <f t="shared" si="4853"/>
        <v>0</v>
      </c>
      <c r="BB1400" s="501">
        <f t="shared" si="4853"/>
        <v>0</v>
      </c>
      <c r="BC1400" s="501">
        <f t="shared" si="4853"/>
        <v>0</v>
      </c>
      <c r="BD1400" s="501">
        <f t="shared" si="4853"/>
        <v>0</v>
      </c>
      <c r="BE1400" s="501">
        <f t="shared" si="4853"/>
        <v>0</v>
      </c>
      <c r="BF1400" s="501">
        <f t="shared" si="4853"/>
        <v>0</v>
      </c>
      <c r="BG1400" s="501">
        <f t="shared" si="4853"/>
        <v>0</v>
      </c>
      <c r="BH1400" s="501">
        <f t="shared" si="4853"/>
        <v>0</v>
      </c>
      <c r="BI1400" s="501">
        <f t="shared" si="4853"/>
        <v>0</v>
      </c>
      <c r="BJ1400" s="501">
        <f t="shared" si="4853"/>
        <v>0</v>
      </c>
      <c r="BK1400" s="501">
        <f t="shared" si="4853"/>
        <v>0</v>
      </c>
      <c r="BL1400" s="501">
        <f t="shared" si="4853"/>
        <v>0</v>
      </c>
      <c r="BM1400" s="501">
        <f t="shared" si="4853"/>
        <v>0</v>
      </c>
      <c r="BN1400" s="501">
        <f t="shared" si="4853"/>
        <v>0</v>
      </c>
      <c r="BO1400" s="501">
        <f t="shared" si="4853"/>
        <v>0</v>
      </c>
      <c r="BP1400" s="501">
        <f t="shared" si="4853"/>
        <v>0</v>
      </c>
      <c r="BQ1400" s="501">
        <f t="shared" si="4853"/>
        <v>0</v>
      </c>
      <c r="BR1400" s="501">
        <f t="shared" si="4853"/>
        <v>0</v>
      </c>
      <c r="BS1400" s="501">
        <f t="shared" si="4853"/>
        <v>0</v>
      </c>
      <c r="BT1400" s="501">
        <f t="shared" si="4853"/>
        <v>0</v>
      </c>
      <c r="BU1400" s="501">
        <f t="shared" si="4853"/>
        <v>0</v>
      </c>
      <c r="BV1400" s="501">
        <f t="shared" si="4853"/>
        <v>0</v>
      </c>
      <c r="BW1400" s="501">
        <f t="shared" si="4853"/>
        <v>0</v>
      </c>
      <c r="BX1400" s="501">
        <f t="shared" si="4853"/>
        <v>0</v>
      </c>
      <c r="BY1400" s="501">
        <f t="shared" si="4853"/>
        <v>0</v>
      </c>
      <c r="BZ1400" s="501">
        <f t="shared" si="4853"/>
        <v>0</v>
      </c>
      <c r="CA1400" s="501">
        <f t="shared" si="4853"/>
        <v>0</v>
      </c>
      <c r="CB1400" s="501">
        <f t="shared" si="4853"/>
        <v>0</v>
      </c>
      <c r="CC1400" s="501">
        <f t="shared" si="4853"/>
        <v>0</v>
      </c>
      <c r="CD1400" s="501">
        <f t="shared" si="4853"/>
        <v>0</v>
      </c>
      <c r="CE1400" s="501">
        <f t="shared" si="4853"/>
        <v>0</v>
      </c>
      <c r="CF1400" s="501">
        <f t="shared" si="4853"/>
        <v>0</v>
      </c>
      <c r="CG1400" s="501">
        <f t="shared" si="4853"/>
        <v>0</v>
      </c>
      <c r="CH1400" s="501">
        <f t="shared" si="4853"/>
        <v>0</v>
      </c>
      <c r="CI1400" s="501">
        <f t="shared" si="4853"/>
        <v>0</v>
      </c>
      <c r="CJ1400" s="501">
        <f t="shared" si="4853"/>
        <v>0</v>
      </c>
      <c r="CK1400" s="501">
        <f t="shared" si="4853"/>
        <v>0</v>
      </c>
      <c r="CL1400" s="501">
        <f t="shared" si="4853"/>
        <v>0</v>
      </c>
      <c r="CM1400" s="501">
        <f t="shared" si="4853"/>
        <v>0</v>
      </c>
      <c r="CN1400" s="501">
        <f t="shared" si="4853"/>
        <v>0</v>
      </c>
      <c r="CO1400" s="501">
        <f t="shared" si="4853"/>
        <v>0</v>
      </c>
      <c r="CP1400" s="501">
        <f t="shared" si="4853"/>
        <v>0</v>
      </c>
      <c r="CQ1400" s="501">
        <f t="shared" ref="CQ1400:DJ1400" si="4854">CP1400</f>
        <v>0</v>
      </c>
      <c r="CR1400" s="501">
        <f t="shared" si="4854"/>
        <v>0</v>
      </c>
      <c r="CS1400" s="501">
        <f t="shared" si="4854"/>
        <v>0</v>
      </c>
      <c r="CT1400" s="501">
        <f t="shared" si="4854"/>
        <v>0</v>
      </c>
      <c r="CU1400" s="501">
        <f t="shared" si="4854"/>
        <v>0</v>
      </c>
      <c r="CV1400" s="501">
        <f t="shared" si="4854"/>
        <v>0</v>
      </c>
      <c r="CW1400" s="501">
        <f t="shared" si="4854"/>
        <v>0</v>
      </c>
      <c r="CX1400" s="501">
        <f t="shared" si="4854"/>
        <v>0</v>
      </c>
      <c r="CY1400" s="501">
        <f t="shared" si="4854"/>
        <v>0</v>
      </c>
      <c r="CZ1400" s="501">
        <f t="shared" si="4854"/>
        <v>0</v>
      </c>
      <c r="DA1400" s="501">
        <f t="shared" si="4854"/>
        <v>0</v>
      </c>
      <c r="DB1400" s="501">
        <f t="shared" si="4854"/>
        <v>0</v>
      </c>
      <c r="DC1400" s="501">
        <f t="shared" si="4854"/>
        <v>0</v>
      </c>
      <c r="DD1400" s="501">
        <f t="shared" si="4854"/>
        <v>0</v>
      </c>
      <c r="DE1400" s="501">
        <f t="shared" si="4854"/>
        <v>0</v>
      </c>
      <c r="DF1400" s="501">
        <f t="shared" si="4854"/>
        <v>0</v>
      </c>
      <c r="DG1400" s="501">
        <f t="shared" si="4854"/>
        <v>0</v>
      </c>
      <c r="DH1400" s="501">
        <f t="shared" si="4854"/>
        <v>0</v>
      </c>
      <c r="DI1400" s="501">
        <f t="shared" si="4854"/>
        <v>0</v>
      </c>
      <c r="DJ1400" s="501">
        <f t="shared" si="4854"/>
        <v>0</v>
      </c>
    </row>
    <row r="1401" spans="1:114" x14ac:dyDescent="0.35">
      <c r="A1401" s="256" t="s">
        <v>354</v>
      </c>
      <c r="B1401" s="452" t="s">
        <v>370</v>
      </c>
      <c r="C1401" s="451">
        <f>-C1434*1000</f>
        <v>-600</v>
      </c>
      <c r="D1401" s="451">
        <f t="shared" ref="D1401:AC1401" si="4855">-D1434*1000</f>
        <v>-1100</v>
      </c>
      <c r="E1401" s="451">
        <f t="shared" si="4855"/>
        <v>-300</v>
      </c>
      <c r="F1401" s="451">
        <f t="shared" si="4855"/>
        <v>0</v>
      </c>
      <c r="G1401" s="451">
        <f t="shared" si="4855"/>
        <v>-500</v>
      </c>
      <c r="H1401" s="451">
        <f t="shared" si="4855"/>
        <v>-1000</v>
      </c>
      <c r="I1401" s="451">
        <f t="shared" si="4855"/>
        <v>-300</v>
      </c>
      <c r="J1401" s="451">
        <f t="shared" si="4855"/>
        <v>-900</v>
      </c>
      <c r="K1401" s="451">
        <f t="shared" si="4855"/>
        <v>100</v>
      </c>
      <c r="L1401" s="451">
        <f t="shared" si="4855"/>
        <v>200</v>
      </c>
      <c r="M1401" s="451">
        <f t="shared" si="4855"/>
        <v>-1300</v>
      </c>
      <c r="N1401" s="451">
        <f t="shared" si="4855"/>
        <v>100</v>
      </c>
      <c r="O1401" s="451">
        <f t="shared" si="4855"/>
        <v>500</v>
      </c>
      <c r="P1401" s="451">
        <f t="shared" si="4855"/>
        <v>-500</v>
      </c>
      <c r="Q1401" s="451">
        <f t="shared" si="4855"/>
        <v>0</v>
      </c>
      <c r="R1401" s="451">
        <f t="shared" si="4855"/>
        <v>0</v>
      </c>
      <c r="S1401" s="451">
        <f t="shared" si="4855"/>
        <v>0</v>
      </c>
      <c r="T1401" s="451">
        <f t="shared" si="4855"/>
        <v>0</v>
      </c>
      <c r="U1401" s="451">
        <f t="shared" si="4855"/>
        <v>0</v>
      </c>
      <c r="V1401" s="451">
        <f t="shared" si="4855"/>
        <v>0</v>
      </c>
      <c r="W1401" s="451">
        <f t="shared" si="4855"/>
        <v>0</v>
      </c>
      <c r="X1401" s="451">
        <f t="shared" si="4855"/>
        <v>0</v>
      </c>
      <c r="Y1401" s="451">
        <f t="shared" si="4855"/>
        <v>0</v>
      </c>
      <c r="Z1401" s="451">
        <f t="shared" si="4855"/>
        <v>0</v>
      </c>
      <c r="AA1401" s="451">
        <f t="shared" si="4855"/>
        <v>0</v>
      </c>
      <c r="AB1401" s="451">
        <f t="shared" si="4855"/>
        <v>0</v>
      </c>
      <c r="AC1401" s="451">
        <f t="shared" si="4855"/>
        <v>0</v>
      </c>
      <c r="AD1401" s="459">
        <f>AC1401</f>
        <v>0</v>
      </c>
      <c r="AE1401" s="459">
        <f t="shared" ref="AE1401:CP1401" si="4856">AD1401</f>
        <v>0</v>
      </c>
      <c r="AF1401" s="459">
        <f t="shared" si="4856"/>
        <v>0</v>
      </c>
      <c r="AG1401" s="459">
        <f t="shared" si="4856"/>
        <v>0</v>
      </c>
      <c r="AH1401" s="459">
        <f t="shared" si="4856"/>
        <v>0</v>
      </c>
      <c r="AI1401" s="459">
        <f t="shared" si="4856"/>
        <v>0</v>
      </c>
      <c r="AJ1401" s="459">
        <f t="shared" si="4856"/>
        <v>0</v>
      </c>
      <c r="AK1401" s="459">
        <f t="shared" si="4856"/>
        <v>0</v>
      </c>
      <c r="AL1401" s="459">
        <f t="shared" si="4856"/>
        <v>0</v>
      </c>
      <c r="AM1401" s="459">
        <f t="shared" si="4856"/>
        <v>0</v>
      </c>
      <c r="AN1401" s="459">
        <f t="shared" si="4856"/>
        <v>0</v>
      </c>
      <c r="AO1401" s="459">
        <f t="shared" si="4856"/>
        <v>0</v>
      </c>
      <c r="AP1401" s="459">
        <f t="shared" si="4856"/>
        <v>0</v>
      </c>
      <c r="AQ1401" s="459">
        <f t="shared" si="4856"/>
        <v>0</v>
      </c>
      <c r="AR1401" s="459">
        <f t="shared" si="4856"/>
        <v>0</v>
      </c>
      <c r="AS1401" s="459">
        <f t="shared" si="4856"/>
        <v>0</v>
      </c>
      <c r="AT1401" s="459">
        <f t="shared" si="4856"/>
        <v>0</v>
      </c>
      <c r="AU1401" s="459">
        <f t="shared" si="4856"/>
        <v>0</v>
      </c>
      <c r="AV1401" s="459">
        <f t="shared" si="4856"/>
        <v>0</v>
      </c>
      <c r="AW1401" s="459">
        <f t="shared" si="4856"/>
        <v>0</v>
      </c>
      <c r="AX1401" s="459">
        <f t="shared" si="4856"/>
        <v>0</v>
      </c>
      <c r="AY1401" s="459">
        <f t="shared" si="4856"/>
        <v>0</v>
      </c>
      <c r="AZ1401" s="459">
        <f t="shared" si="4856"/>
        <v>0</v>
      </c>
      <c r="BA1401" s="459">
        <f t="shared" si="4856"/>
        <v>0</v>
      </c>
      <c r="BB1401" s="459">
        <f t="shared" si="4856"/>
        <v>0</v>
      </c>
      <c r="BC1401" s="459">
        <f t="shared" si="4856"/>
        <v>0</v>
      </c>
      <c r="BD1401" s="459">
        <f t="shared" si="4856"/>
        <v>0</v>
      </c>
      <c r="BE1401" s="459">
        <f t="shared" si="4856"/>
        <v>0</v>
      </c>
      <c r="BF1401" s="459">
        <f t="shared" si="4856"/>
        <v>0</v>
      </c>
      <c r="BG1401" s="459">
        <f t="shared" si="4856"/>
        <v>0</v>
      </c>
      <c r="BH1401" s="459">
        <f t="shared" si="4856"/>
        <v>0</v>
      </c>
      <c r="BI1401" s="459">
        <f t="shared" si="4856"/>
        <v>0</v>
      </c>
      <c r="BJ1401" s="459">
        <f t="shared" si="4856"/>
        <v>0</v>
      </c>
      <c r="BK1401" s="459">
        <f t="shared" si="4856"/>
        <v>0</v>
      </c>
      <c r="BL1401" s="459">
        <f t="shared" si="4856"/>
        <v>0</v>
      </c>
      <c r="BM1401" s="459">
        <f t="shared" si="4856"/>
        <v>0</v>
      </c>
      <c r="BN1401" s="459">
        <f t="shared" si="4856"/>
        <v>0</v>
      </c>
      <c r="BO1401" s="459">
        <f t="shared" si="4856"/>
        <v>0</v>
      </c>
      <c r="BP1401" s="459">
        <f t="shared" si="4856"/>
        <v>0</v>
      </c>
      <c r="BQ1401" s="459">
        <f t="shared" si="4856"/>
        <v>0</v>
      </c>
      <c r="BR1401" s="459">
        <f t="shared" si="4856"/>
        <v>0</v>
      </c>
      <c r="BS1401" s="459">
        <f t="shared" si="4856"/>
        <v>0</v>
      </c>
      <c r="BT1401" s="459">
        <f t="shared" si="4856"/>
        <v>0</v>
      </c>
      <c r="BU1401" s="459">
        <f t="shared" si="4856"/>
        <v>0</v>
      </c>
      <c r="BV1401" s="459">
        <f t="shared" si="4856"/>
        <v>0</v>
      </c>
      <c r="BW1401" s="459">
        <f t="shared" si="4856"/>
        <v>0</v>
      </c>
      <c r="BX1401" s="459">
        <f t="shared" si="4856"/>
        <v>0</v>
      </c>
      <c r="BY1401" s="459">
        <f t="shared" si="4856"/>
        <v>0</v>
      </c>
      <c r="BZ1401" s="459">
        <f t="shared" si="4856"/>
        <v>0</v>
      </c>
      <c r="CA1401" s="459">
        <f t="shared" si="4856"/>
        <v>0</v>
      </c>
      <c r="CB1401" s="459">
        <f t="shared" si="4856"/>
        <v>0</v>
      </c>
      <c r="CC1401" s="459">
        <f t="shared" si="4856"/>
        <v>0</v>
      </c>
      <c r="CD1401" s="459">
        <f t="shared" si="4856"/>
        <v>0</v>
      </c>
      <c r="CE1401" s="459">
        <f t="shared" si="4856"/>
        <v>0</v>
      </c>
      <c r="CF1401" s="459">
        <f t="shared" si="4856"/>
        <v>0</v>
      </c>
      <c r="CG1401" s="459">
        <f t="shared" si="4856"/>
        <v>0</v>
      </c>
      <c r="CH1401" s="459">
        <f t="shared" si="4856"/>
        <v>0</v>
      </c>
      <c r="CI1401" s="459">
        <f t="shared" si="4856"/>
        <v>0</v>
      </c>
      <c r="CJ1401" s="459">
        <f t="shared" si="4856"/>
        <v>0</v>
      </c>
      <c r="CK1401" s="459">
        <f t="shared" si="4856"/>
        <v>0</v>
      </c>
      <c r="CL1401" s="459">
        <f t="shared" si="4856"/>
        <v>0</v>
      </c>
      <c r="CM1401" s="459">
        <f t="shared" si="4856"/>
        <v>0</v>
      </c>
      <c r="CN1401" s="459">
        <f t="shared" si="4856"/>
        <v>0</v>
      </c>
      <c r="CO1401" s="459">
        <f t="shared" si="4856"/>
        <v>0</v>
      </c>
      <c r="CP1401" s="459">
        <f t="shared" si="4856"/>
        <v>0</v>
      </c>
      <c r="CQ1401" s="459">
        <f t="shared" ref="CQ1401:DJ1401" si="4857">CP1401</f>
        <v>0</v>
      </c>
      <c r="CR1401" s="459">
        <f t="shared" si="4857"/>
        <v>0</v>
      </c>
      <c r="CS1401" s="459">
        <f t="shared" si="4857"/>
        <v>0</v>
      </c>
      <c r="CT1401" s="459">
        <f t="shared" si="4857"/>
        <v>0</v>
      </c>
      <c r="CU1401" s="459">
        <f t="shared" si="4857"/>
        <v>0</v>
      </c>
      <c r="CV1401" s="459">
        <f t="shared" si="4857"/>
        <v>0</v>
      </c>
      <c r="CW1401" s="459">
        <f t="shared" si="4857"/>
        <v>0</v>
      </c>
      <c r="CX1401" s="459">
        <f t="shared" si="4857"/>
        <v>0</v>
      </c>
      <c r="CY1401" s="459">
        <f t="shared" si="4857"/>
        <v>0</v>
      </c>
      <c r="CZ1401" s="459">
        <f t="shared" si="4857"/>
        <v>0</v>
      </c>
      <c r="DA1401" s="459">
        <f t="shared" si="4857"/>
        <v>0</v>
      </c>
      <c r="DB1401" s="459">
        <f t="shared" si="4857"/>
        <v>0</v>
      </c>
      <c r="DC1401" s="459">
        <f t="shared" si="4857"/>
        <v>0</v>
      </c>
      <c r="DD1401" s="459">
        <f t="shared" si="4857"/>
        <v>0</v>
      </c>
      <c r="DE1401" s="459">
        <f t="shared" si="4857"/>
        <v>0</v>
      </c>
      <c r="DF1401" s="459">
        <f t="shared" si="4857"/>
        <v>0</v>
      </c>
      <c r="DG1401" s="459">
        <f t="shared" si="4857"/>
        <v>0</v>
      </c>
      <c r="DH1401" s="459">
        <f t="shared" si="4857"/>
        <v>0</v>
      </c>
      <c r="DI1401" s="459">
        <f t="shared" si="4857"/>
        <v>0</v>
      </c>
      <c r="DJ1401" s="459">
        <f t="shared" si="4857"/>
        <v>0</v>
      </c>
    </row>
    <row r="1402" spans="1:114" x14ac:dyDescent="0.35">
      <c r="A1402" s="256" t="s">
        <v>354</v>
      </c>
      <c r="B1402" s="452" t="s">
        <v>454</v>
      </c>
      <c r="C1402" s="451">
        <f>-C1436*1000</f>
        <v>-11000</v>
      </c>
      <c r="D1402" s="451">
        <f t="shared" ref="D1402:AB1402" si="4858">-D1436*1000</f>
        <v>-11700</v>
      </c>
      <c r="E1402" s="451">
        <f t="shared" si="4858"/>
        <v>-11500</v>
      </c>
      <c r="F1402" s="451">
        <f t="shared" si="4858"/>
        <v>-10200</v>
      </c>
      <c r="G1402" s="451">
        <f t="shared" si="4858"/>
        <v>-10400</v>
      </c>
      <c r="H1402" s="451">
        <f t="shared" si="4858"/>
        <v>-10000</v>
      </c>
      <c r="I1402" s="451">
        <f t="shared" si="4858"/>
        <v>-9100</v>
      </c>
      <c r="J1402" s="451">
        <f t="shared" si="4858"/>
        <v>-9100</v>
      </c>
      <c r="K1402" s="451">
        <f t="shared" si="4858"/>
        <v>-9400</v>
      </c>
      <c r="L1402" s="451">
        <f t="shared" si="4858"/>
        <v>-9200</v>
      </c>
      <c r="M1402" s="451">
        <f t="shared" si="4858"/>
        <v>-9900</v>
      </c>
      <c r="N1402" s="451">
        <f t="shared" si="4858"/>
        <v>-9900</v>
      </c>
      <c r="O1402" s="451">
        <f t="shared" si="4858"/>
        <v>-10200</v>
      </c>
      <c r="P1402" s="451">
        <f t="shared" si="4858"/>
        <v>-8600</v>
      </c>
      <c r="Q1402" s="451">
        <f t="shared" si="4858"/>
        <v>-8900</v>
      </c>
      <c r="R1402" s="451">
        <f t="shared" si="4858"/>
        <v>-12400</v>
      </c>
      <c r="S1402" s="451">
        <f t="shared" si="4858"/>
        <v>-9700</v>
      </c>
      <c r="T1402" s="451">
        <f t="shared" si="4858"/>
        <v>-9900</v>
      </c>
      <c r="U1402" s="451">
        <f t="shared" si="4858"/>
        <v>-10800</v>
      </c>
      <c r="V1402" s="451">
        <f t="shared" si="4858"/>
        <v>-11700</v>
      </c>
      <c r="W1402" s="451">
        <f t="shared" si="4858"/>
        <v>-9600</v>
      </c>
      <c r="X1402" s="451">
        <f t="shared" si="4858"/>
        <v>-11400</v>
      </c>
      <c r="Y1402" s="451">
        <f t="shared" si="4858"/>
        <v>-9900</v>
      </c>
      <c r="Z1402" s="451">
        <f t="shared" si="4858"/>
        <v>-11100</v>
      </c>
      <c r="AA1402" s="451">
        <f t="shared" si="4858"/>
        <v>-11900</v>
      </c>
      <c r="AB1402" s="451">
        <f t="shared" si="4858"/>
        <v>-8700</v>
      </c>
      <c r="AC1402" s="451">
        <f>-AC1436*1000</f>
        <v>-11100</v>
      </c>
      <c r="AD1402" s="459">
        <f>AC1402</f>
        <v>-11100</v>
      </c>
      <c r="AE1402" s="459">
        <f t="shared" ref="AE1402:CP1402" si="4859">AD1402</f>
        <v>-11100</v>
      </c>
      <c r="AF1402" s="459">
        <f t="shared" si="4859"/>
        <v>-11100</v>
      </c>
      <c r="AG1402" s="459">
        <f t="shared" si="4859"/>
        <v>-11100</v>
      </c>
      <c r="AH1402" s="459">
        <f t="shared" si="4859"/>
        <v>-11100</v>
      </c>
      <c r="AI1402" s="459">
        <f t="shared" si="4859"/>
        <v>-11100</v>
      </c>
      <c r="AJ1402" s="459">
        <f t="shared" si="4859"/>
        <v>-11100</v>
      </c>
      <c r="AK1402" s="459">
        <f t="shared" si="4859"/>
        <v>-11100</v>
      </c>
      <c r="AL1402" s="459">
        <f t="shared" si="4859"/>
        <v>-11100</v>
      </c>
      <c r="AM1402" s="459">
        <f t="shared" si="4859"/>
        <v>-11100</v>
      </c>
      <c r="AN1402" s="459">
        <f t="shared" si="4859"/>
        <v>-11100</v>
      </c>
      <c r="AO1402" s="459">
        <f t="shared" si="4859"/>
        <v>-11100</v>
      </c>
      <c r="AP1402" s="459">
        <f t="shared" si="4859"/>
        <v>-11100</v>
      </c>
      <c r="AQ1402" s="459">
        <f t="shared" si="4859"/>
        <v>-11100</v>
      </c>
      <c r="AR1402" s="459">
        <f t="shared" si="4859"/>
        <v>-11100</v>
      </c>
      <c r="AS1402" s="459">
        <f t="shared" si="4859"/>
        <v>-11100</v>
      </c>
      <c r="AT1402" s="459">
        <f t="shared" si="4859"/>
        <v>-11100</v>
      </c>
      <c r="AU1402" s="459">
        <f t="shared" si="4859"/>
        <v>-11100</v>
      </c>
      <c r="AV1402" s="459">
        <f t="shared" si="4859"/>
        <v>-11100</v>
      </c>
      <c r="AW1402" s="459">
        <f t="shared" si="4859"/>
        <v>-11100</v>
      </c>
      <c r="AX1402" s="459">
        <f t="shared" si="4859"/>
        <v>-11100</v>
      </c>
      <c r="AY1402" s="459">
        <f t="shared" si="4859"/>
        <v>-11100</v>
      </c>
      <c r="AZ1402" s="459">
        <f t="shared" si="4859"/>
        <v>-11100</v>
      </c>
      <c r="BA1402" s="459">
        <f t="shared" si="4859"/>
        <v>-11100</v>
      </c>
      <c r="BB1402" s="459">
        <f t="shared" si="4859"/>
        <v>-11100</v>
      </c>
      <c r="BC1402" s="459">
        <f t="shared" si="4859"/>
        <v>-11100</v>
      </c>
      <c r="BD1402" s="459">
        <f t="shared" si="4859"/>
        <v>-11100</v>
      </c>
      <c r="BE1402" s="459">
        <f t="shared" si="4859"/>
        <v>-11100</v>
      </c>
      <c r="BF1402" s="459">
        <f t="shared" si="4859"/>
        <v>-11100</v>
      </c>
      <c r="BG1402" s="459">
        <f t="shared" si="4859"/>
        <v>-11100</v>
      </c>
      <c r="BH1402" s="459">
        <f t="shared" si="4859"/>
        <v>-11100</v>
      </c>
      <c r="BI1402" s="459">
        <f t="shared" si="4859"/>
        <v>-11100</v>
      </c>
      <c r="BJ1402" s="459">
        <f t="shared" si="4859"/>
        <v>-11100</v>
      </c>
      <c r="BK1402" s="459">
        <f t="shared" si="4859"/>
        <v>-11100</v>
      </c>
      <c r="BL1402" s="459">
        <f t="shared" si="4859"/>
        <v>-11100</v>
      </c>
      <c r="BM1402" s="459">
        <f t="shared" si="4859"/>
        <v>-11100</v>
      </c>
      <c r="BN1402" s="459">
        <f t="shared" si="4859"/>
        <v>-11100</v>
      </c>
      <c r="BO1402" s="459">
        <f t="shared" si="4859"/>
        <v>-11100</v>
      </c>
      <c r="BP1402" s="459">
        <f t="shared" si="4859"/>
        <v>-11100</v>
      </c>
      <c r="BQ1402" s="459">
        <f t="shared" si="4859"/>
        <v>-11100</v>
      </c>
      <c r="BR1402" s="459">
        <f t="shared" si="4859"/>
        <v>-11100</v>
      </c>
      <c r="BS1402" s="459">
        <f t="shared" si="4859"/>
        <v>-11100</v>
      </c>
      <c r="BT1402" s="459">
        <f t="shared" si="4859"/>
        <v>-11100</v>
      </c>
      <c r="BU1402" s="459">
        <f t="shared" si="4859"/>
        <v>-11100</v>
      </c>
      <c r="BV1402" s="459">
        <f t="shared" si="4859"/>
        <v>-11100</v>
      </c>
      <c r="BW1402" s="459">
        <f t="shared" si="4859"/>
        <v>-11100</v>
      </c>
      <c r="BX1402" s="459">
        <f t="shared" si="4859"/>
        <v>-11100</v>
      </c>
      <c r="BY1402" s="459">
        <f t="shared" si="4859"/>
        <v>-11100</v>
      </c>
      <c r="BZ1402" s="459">
        <f t="shared" si="4859"/>
        <v>-11100</v>
      </c>
      <c r="CA1402" s="459">
        <f t="shared" si="4859"/>
        <v>-11100</v>
      </c>
      <c r="CB1402" s="459">
        <f t="shared" si="4859"/>
        <v>-11100</v>
      </c>
      <c r="CC1402" s="459">
        <f t="shared" si="4859"/>
        <v>-11100</v>
      </c>
      <c r="CD1402" s="459">
        <f t="shared" si="4859"/>
        <v>-11100</v>
      </c>
      <c r="CE1402" s="459">
        <f t="shared" si="4859"/>
        <v>-11100</v>
      </c>
      <c r="CF1402" s="459">
        <f t="shared" si="4859"/>
        <v>-11100</v>
      </c>
      <c r="CG1402" s="459">
        <f t="shared" si="4859"/>
        <v>-11100</v>
      </c>
      <c r="CH1402" s="459">
        <f t="shared" si="4859"/>
        <v>-11100</v>
      </c>
      <c r="CI1402" s="459">
        <f t="shared" si="4859"/>
        <v>-11100</v>
      </c>
      <c r="CJ1402" s="459">
        <f t="shared" si="4859"/>
        <v>-11100</v>
      </c>
      <c r="CK1402" s="459">
        <f t="shared" si="4859"/>
        <v>-11100</v>
      </c>
      <c r="CL1402" s="459">
        <f t="shared" si="4859"/>
        <v>-11100</v>
      </c>
      <c r="CM1402" s="459">
        <f t="shared" si="4859"/>
        <v>-11100</v>
      </c>
      <c r="CN1402" s="459">
        <f t="shared" si="4859"/>
        <v>-11100</v>
      </c>
      <c r="CO1402" s="459">
        <f t="shared" si="4859"/>
        <v>-11100</v>
      </c>
      <c r="CP1402" s="459">
        <f t="shared" si="4859"/>
        <v>-11100</v>
      </c>
      <c r="CQ1402" s="459">
        <f t="shared" ref="CQ1402:DJ1402" si="4860">CP1402</f>
        <v>-11100</v>
      </c>
      <c r="CR1402" s="459">
        <f t="shared" si="4860"/>
        <v>-11100</v>
      </c>
      <c r="CS1402" s="459">
        <f t="shared" si="4860"/>
        <v>-11100</v>
      </c>
      <c r="CT1402" s="459">
        <f t="shared" si="4860"/>
        <v>-11100</v>
      </c>
      <c r="CU1402" s="459">
        <f t="shared" si="4860"/>
        <v>-11100</v>
      </c>
      <c r="CV1402" s="459">
        <f t="shared" si="4860"/>
        <v>-11100</v>
      </c>
      <c r="CW1402" s="459">
        <f t="shared" si="4860"/>
        <v>-11100</v>
      </c>
      <c r="CX1402" s="459">
        <f t="shared" si="4860"/>
        <v>-11100</v>
      </c>
      <c r="CY1402" s="459">
        <f t="shared" si="4860"/>
        <v>-11100</v>
      </c>
      <c r="CZ1402" s="459">
        <f t="shared" si="4860"/>
        <v>-11100</v>
      </c>
      <c r="DA1402" s="459">
        <f t="shared" si="4860"/>
        <v>-11100</v>
      </c>
      <c r="DB1402" s="459">
        <f t="shared" si="4860"/>
        <v>-11100</v>
      </c>
      <c r="DC1402" s="459">
        <f t="shared" si="4860"/>
        <v>-11100</v>
      </c>
      <c r="DD1402" s="459">
        <f t="shared" si="4860"/>
        <v>-11100</v>
      </c>
      <c r="DE1402" s="459">
        <f t="shared" si="4860"/>
        <v>-11100</v>
      </c>
      <c r="DF1402" s="459">
        <f t="shared" si="4860"/>
        <v>-11100</v>
      </c>
      <c r="DG1402" s="459">
        <f t="shared" si="4860"/>
        <v>-11100</v>
      </c>
      <c r="DH1402" s="459">
        <f t="shared" si="4860"/>
        <v>-11100</v>
      </c>
      <c r="DI1402" s="459">
        <f t="shared" si="4860"/>
        <v>-11100</v>
      </c>
      <c r="DJ1402" s="459">
        <f t="shared" si="4860"/>
        <v>-11100</v>
      </c>
    </row>
    <row r="1403" spans="1:114" x14ac:dyDescent="0.35">
      <c r="A1403" s="256" t="s">
        <v>354</v>
      </c>
      <c r="B1403" s="452" t="s">
        <v>144</v>
      </c>
      <c r="C1403" s="451">
        <f>-C1435*1000</f>
        <v>-1200</v>
      </c>
      <c r="D1403" s="451">
        <f t="shared" ref="D1403:AC1403" si="4861">-D1435*1000</f>
        <v>-1300</v>
      </c>
      <c r="E1403" s="451">
        <f t="shared" si="4861"/>
        <v>-1500</v>
      </c>
      <c r="F1403" s="451">
        <f t="shared" si="4861"/>
        <v>-1600</v>
      </c>
      <c r="G1403" s="451">
        <f t="shared" si="4861"/>
        <v>-1000</v>
      </c>
      <c r="H1403" s="451">
        <f t="shared" si="4861"/>
        <v>-800</v>
      </c>
      <c r="I1403" s="451">
        <f t="shared" si="4861"/>
        <v>-1000</v>
      </c>
      <c r="J1403" s="451">
        <f t="shared" si="4861"/>
        <v>-1000</v>
      </c>
      <c r="K1403" s="451">
        <f t="shared" si="4861"/>
        <v>-1100</v>
      </c>
      <c r="L1403" s="451">
        <f t="shared" si="4861"/>
        <v>-1100</v>
      </c>
      <c r="M1403" s="451">
        <f t="shared" si="4861"/>
        <v>-1000</v>
      </c>
      <c r="N1403" s="451">
        <f t="shared" si="4861"/>
        <v>-1100</v>
      </c>
      <c r="O1403" s="451">
        <f t="shared" si="4861"/>
        <v>-900</v>
      </c>
      <c r="P1403" s="451">
        <f t="shared" si="4861"/>
        <v>-1000</v>
      </c>
      <c r="Q1403" s="451">
        <f t="shared" si="4861"/>
        <v>-800</v>
      </c>
      <c r="R1403" s="451">
        <f t="shared" si="4861"/>
        <v>-800</v>
      </c>
      <c r="S1403" s="451">
        <f t="shared" si="4861"/>
        <v>-800</v>
      </c>
      <c r="T1403" s="451">
        <f t="shared" si="4861"/>
        <v>-800</v>
      </c>
      <c r="U1403" s="451">
        <f t="shared" si="4861"/>
        <v>-500</v>
      </c>
      <c r="V1403" s="451">
        <f t="shared" si="4861"/>
        <v>-500</v>
      </c>
      <c r="W1403" s="451">
        <f t="shared" si="4861"/>
        <v>-5000</v>
      </c>
      <c r="X1403" s="451">
        <f t="shared" si="4861"/>
        <v>-1000</v>
      </c>
      <c r="Y1403" s="451">
        <f t="shared" si="4861"/>
        <v>-800</v>
      </c>
      <c r="Z1403" s="451">
        <f t="shared" si="4861"/>
        <v>-500</v>
      </c>
      <c r="AA1403" s="451">
        <f t="shared" si="4861"/>
        <v>-800</v>
      </c>
      <c r="AB1403" s="451">
        <f t="shared" si="4861"/>
        <v>-100</v>
      </c>
      <c r="AC1403" s="451">
        <f t="shared" si="4861"/>
        <v>-400</v>
      </c>
      <c r="AD1403" s="459">
        <f>AC1403</f>
        <v>-400</v>
      </c>
      <c r="AE1403" s="459">
        <f t="shared" ref="AE1403:CP1403" si="4862">AD1403</f>
        <v>-400</v>
      </c>
      <c r="AF1403" s="459">
        <f t="shared" si="4862"/>
        <v>-400</v>
      </c>
      <c r="AG1403" s="459">
        <f t="shared" si="4862"/>
        <v>-400</v>
      </c>
      <c r="AH1403" s="459">
        <f t="shared" si="4862"/>
        <v>-400</v>
      </c>
      <c r="AI1403" s="459">
        <f t="shared" si="4862"/>
        <v>-400</v>
      </c>
      <c r="AJ1403" s="459">
        <f t="shared" si="4862"/>
        <v>-400</v>
      </c>
      <c r="AK1403" s="459">
        <f t="shared" si="4862"/>
        <v>-400</v>
      </c>
      <c r="AL1403" s="459">
        <f t="shared" si="4862"/>
        <v>-400</v>
      </c>
      <c r="AM1403" s="459">
        <f t="shared" si="4862"/>
        <v>-400</v>
      </c>
      <c r="AN1403" s="459">
        <f t="shared" si="4862"/>
        <v>-400</v>
      </c>
      <c r="AO1403" s="459">
        <f t="shared" si="4862"/>
        <v>-400</v>
      </c>
      <c r="AP1403" s="459">
        <f t="shared" si="4862"/>
        <v>-400</v>
      </c>
      <c r="AQ1403" s="459">
        <f t="shared" si="4862"/>
        <v>-400</v>
      </c>
      <c r="AR1403" s="459">
        <f t="shared" si="4862"/>
        <v>-400</v>
      </c>
      <c r="AS1403" s="459">
        <f t="shared" si="4862"/>
        <v>-400</v>
      </c>
      <c r="AT1403" s="459">
        <f t="shared" si="4862"/>
        <v>-400</v>
      </c>
      <c r="AU1403" s="459">
        <f t="shared" si="4862"/>
        <v>-400</v>
      </c>
      <c r="AV1403" s="459">
        <f t="shared" si="4862"/>
        <v>-400</v>
      </c>
      <c r="AW1403" s="459">
        <f t="shared" si="4862"/>
        <v>-400</v>
      </c>
      <c r="AX1403" s="459">
        <f t="shared" si="4862"/>
        <v>-400</v>
      </c>
      <c r="AY1403" s="459">
        <f t="shared" si="4862"/>
        <v>-400</v>
      </c>
      <c r="AZ1403" s="459">
        <f t="shared" si="4862"/>
        <v>-400</v>
      </c>
      <c r="BA1403" s="459">
        <f t="shared" si="4862"/>
        <v>-400</v>
      </c>
      <c r="BB1403" s="459">
        <f t="shared" si="4862"/>
        <v>-400</v>
      </c>
      <c r="BC1403" s="459">
        <f t="shared" si="4862"/>
        <v>-400</v>
      </c>
      <c r="BD1403" s="459">
        <f t="shared" si="4862"/>
        <v>-400</v>
      </c>
      <c r="BE1403" s="459">
        <f t="shared" si="4862"/>
        <v>-400</v>
      </c>
      <c r="BF1403" s="459">
        <f t="shared" si="4862"/>
        <v>-400</v>
      </c>
      <c r="BG1403" s="459">
        <f t="shared" si="4862"/>
        <v>-400</v>
      </c>
      <c r="BH1403" s="459">
        <f t="shared" si="4862"/>
        <v>-400</v>
      </c>
      <c r="BI1403" s="459">
        <f t="shared" si="4862"/>
        <v>-400</v>
      </c>
      <c r="BJ1403" s="459">
        <f t="shared" si="4862"/>
        <v>-400</v>
      </c>
      <c r="BK1403" s="459">
        <f t="shared" si="4862"/>
        <v>-400</v>
      </c>
      <c r="BL1403" s="459">
        <f t="shared" si="4862"/>
        <v>-400</v>
      </c>
      <c r="BM1403" s="459">
        <f t="shared" si="4862"/>
        <v>-400</v>
      </c>
      <c r="BN1403" s="459">
        <f t="shared" si="4862"/>
        <v>-400</v>
      </c>
      <c r="BO1403" s="459">
        <f t="shared" si="4862"/>
        <v>-400</v>
      </c>
      <c r="BP1403" s="459">
        <f t="shared" si="4862"/>
        <v>-400</v>
      </c>
      <c r="BQ1403" s="459">
        <f t="shared" si="4862"/>
        <v>-400</v>
      </c>
      <c r="BR1403" s="459">
        <f t="shared" si="4862"/>
        <v>-400</v>
      </c>
      <c r="BS1403" s="459">
        <f t="shared" si="4862"/>
        <v>-400</v>
      </c>
      <c r="BT1403" s="459">
        <f t="shared" si="4862"/>
        <v>-400</v>
      </c>
      <c r="BU1403" s="459">
        <f t="shared" si="4862"/>
        <v>-400</v>
      </c>
      <c r="BV1403" s="459">
        <f t="shared" si="4862"/>
        <v>-400</v>
      </c>
      <c r="BW1403" s="459">
        <f t="shared" si="4862"/>
        <v>-400</v>
      </c>
      <c r="BX1403" s="459">
        <f t="shared" si="4862"/>
        <v>-400</v>
      </c>
      <c r="BY1403" s="459">
        <f t="shared" si="4862"/>
        <v>-400</v>
      </c>
      <c r="BZ1403" s="459">
        <f t="shared" si="4862"/>
        <v>-400</v>
      </c>
      <c r="CA1403" s="459">
        <f t="shared" si="4862"/>
        <v>-400</v>
      </c>
      <c r="CB1403" s="459">
        <f t="shared" si="4862"/>
        <v>-400</v>
      </c>
      <c r="CC1403" s="459">
        <f t="shared" si="4862"/>
        <v>-400</v>
      </c>
      <c r="CD1403" s="459">
        <f t="shared" si="4862"/>
        <v>-400</v>
      </c>
      <c r="CE1403" s="459">
        <f t="shared" si="4862"/>
        <v>-400</v>
      </c>
      <c r="CF1403" s="459">
        <f t="shared" si="4862"/>
        <v>-400</v>
      </c>
      <c r="CG1403" s="459">
        <f t="shared" si="4862"/>
        <v>-400</v>
      </c>
      <c r="CH1403" s="459">
        <f t="shared" si="4862"/>
        <v>-400</v>
      </c>
      <c r="CI1403" s="459">
        <f t="shared" si="4862"/>
        <v>-400</v>
      </c>
      <c r="CJ1403" s="459">
        <f t="shared" si="4862"/>
        <v>-400</v>
      </c>
      <c r="CK1403" s="459">
        <f t="shared" si="4862"/>
        <v>-400</v>
      </c>
      <c r="CL1403" s="459">
        <f t="shared" si="4862"/>
        <v>-400</v>
      </c>
      <c r="CM1403" s="459">
        <f t="shared" si="4862"/>
        <v>-400</v>
      </c>
      <c r="CN1403" s="459">
        <f t="shared" si="4862"/>
        <v>-400</v>
      </c>
      <c r="CO1403" s="459">
        <f t="shared" si="4862"/>
        <v>-400</v>
      </c>
      <c r="CP1403" s="459">
        <f t="shared" si="4862"/>
        <v>-400</v>
      </c>
      <c r="CQ1403" s="459">
        <f t="shared" ref="CQ1403:DJ1403" si="4863">CP1403</f>
        <v>-400</v>
      </c>
      <c r="CR1403" s="459">
        <f t="shared" si="4863"/>
        <v>-400</v>
      </c>
      <c r="CS1403" s="459">
        <f t="shared" si="4863"/>
        <v>-400</v>
      </c>
      <c r="CT1403" s="459">
        <f t="shared" si="4863"/>
        <v>-400</v>
      </c>
      <c r="CU1403" s="459">
        <f t="shared" si="4863"/>
        <v>-400</v>
      </c>
      <c r="CV1403" s="459">
        <f t="shared" si="4863"/>
        <v>-400</v>
      </c>
      <c r="CW1403" s="459">
        <f t="shared" si="4863"/>
        <v>-400</v>
      </c>
      <c r="CX1403" s="459">
        <f t="shared" si="4863"/>
        <v>-400</v>
      </c>
      <c r="CY1403" s="459">
        <f t="shared" si="4863"/>
        <v>-400</v>
      </c>
      <c r="CZ1403" s="459">
        <f t="shared" si="4863"/>
        <v>-400</v>
      </c>
      <c r="DA1403" s="459">
        <f t="shared" si="4863"/>
        <v>-400</v>
      </c>
      <c r="DB1403" s="459">
        <f t="shared" si="4863"/>
        <v>-400</v>
      </c>
      <c r="DC1403" s="459">
        <f t="shared" si="4863"/>
        <v>-400</v>
      </c>
      <c r="DD1403" s="459">
        <f t="shared" si="4863"/>
        <v>-400</v>
      </c>
      <c r="DE1403" s="459">
        <f t="shared" si="4863"/>
        <v>-400</v>
      </c>
      <c r="DF1403" s="459">
        <f t="shared" si="4863"/>
        <v>-400</v>
      </c>
      <c r="DG1403" s="459">
        <f t="shared" si="4863"/>
        <v>-400</v>
      </c>
      <c r="DH1403" s="459">
        <f t="shared" si="4863"/>
        <v>-400</v>
      </c>
      <c r="DI1403" s="459">
        <f t="shared" si="4863"/>
        <v>-400</v>
      </c>
      <c r="DJ1403" s="459">
        <f t="shared" si="4863"/>
        <v>-400</v>
      </c>
    </row>
    <row r="1404" spans="1:114" x14ac:dyDescent="0.35">
      <c r="A1404" s="256" t="s">
        <v>354</v>
      </c>
      <c r="B1404" s="255" t="s">
        <v>368</v>
      </c>
      <c r="C1404" s="453">
        <f>C1400+C1401</f>
        <v>1800</v>
      </c>
      <c r="D1404" s="453">
        <f t="shared" ref="D1404:BO1404" si="4864">D1400+D1401</f>
        <v>1200</v>
      </c>
      <c r="E1404" s="453">
        <f t="shared" si="4864"/>
        <v>1800</v>
      </c>
      <c r="F1404" s="453">
        <f t="shared" si="4864"/>
        <v>1700</v>
      </c>
      <c r="G1404" s="453">
        <f t="shared" si="4864"/>
        <v>-500</v>
      </c>
      <c r="H1404" s="453">
        <f t="shared" si="4864"/>
        <v>-900</v>
      </c>
      <c r="I1404" s="453">
        <f t="shared" si="4864"/>
        <v>400</v>
      </c>
      <c r="J1404" s="453">
        <f t="shared" si="4864"/>
        <v>-500</v>
      </c>
      <c r="K1404" s="453">
        <f t="shared" si="4864"/>
        <v>400</v>
      </c>
      <c r="L1404" s="453">
        <f t="shared" si="4864"/>
        <v>300</v>
      </c>
      <c r="M1404" s="453">
        <f t="shared" si="4864"/>
        <v>-1100</v>
      </c>
      <c r="N1404" s="453">
        <f t="shared" si="4864"/>
        <v>-300</v>
      </c>
      <c r="O1404" s="453">
        <f t="shared" si="4864"/>
        <v>700</v>
      </c>
      <c r="P1404" s="453">
        <f t="shared" si="4864"/>
        <v>-500</v>
      </c>
      <c r="Q1404" s="453">
        <f t="shared" si="4864"/>
        <v>100</v>
      </c>
      <c r="R1404" s="453">
        <f t="shared" si="4864"/>
        <v>100</v>
      </c>
      <c r="S1404" s="453">
        <f t="shared" si="4864"/>
        <v>100</v>
      </c>
      <c r="T1404" s="453">
        <f t="shared" si="4864"/>
        <v>100</v>
      </c>
      <c r="U1404" s="453">
        <f t="shared" si="4864"/>
        <v>100</v>
      </c>
      <c r="V1404" s="453">
        <f t="shared" si="4864"/>
        <v>100</v>
      </c>
      <c r="W1404" s="453">
        <f t="shared" si="4864"/>
        <v>0</v>
      </c>
      <c r="X1404" s="453">
        <f t="shared" si="4864"/>
        <v>0</v>
      </c>
      <c r="Y1404" s="453">
        <f t="shared" si="4864"/>
        <v>0</v>
      </c>
      <c r="Z1404" s="453">
        <f t="shared" si="4864"/>
        <v>0</v>
      </c>
      <c r="AA1404" s="453">
        <f t="shared" si="4864"/>
        <v>0</v>
      </c>
      <c r="AB1404" s="453">
        <f t="shared" si="4864"/>
        <v>0</v>
      </c>
      <c r="AC1404" s="453">
        <f t="shared" si="4864"/>
        <v>0</v>
      </c>
      <c r="AD1404" s="453">
        <f t="shared" si="4864"/>
        <v>0</v>
      </c>
      <c r="AE1404" s="453">
        <f t="shared" si="4864"/>
        <v>0</v>
      </c>
      <c r="AF1404" s="453">
        <f t="shared" si="4864"/>
        <v>0</v>
      </c>
      <c r="AG1404" s="453">
        <f t="shared" si="4864"/>
        <v>0</v>
      </c>
      <c r="AH1404" s="453">
        <f t="shared" si="4864"/>
        <v>0</v>
      </c>
      <c r="AI1404" s="453">
        <f t="shared" si="4864"/>
        <v>0</v>
      </c>
      <c r="AJ1404" s="453">
        <f t="shared" si="4864"/>
        <v>0</v>
      </c>
      <c r="AK1404" s="453">
        <f t="shared" si="4864"/>
        <v>0</v>
      </c>
      <c r="AL1404" s="453">
        <f t="shared" si="4864"/>
        <v>0</v>
      </c>
      <c r="AM1404" s="453">
        <f t="shared" si="4864"/>
        <v>0</v>
      </c>
      <c r="AN1404" s="453">
        <f t="shared" si="4864"/>
        <v>0</v>
      </c>
      <c r="AO1404" s="453">
        <f t="shared" si="4864"/>
        <v>0</v>
      </c>
      <c r="AP1404" s="453">
        <f t="shared" si="4864"/>
        <v>0</v>
      </c>
      <c r="AQ1404" s="453">
        <f t="shared" si="4864"/>
        <v>0</v>
      </c>
      <c r="AR1404" s="453">
        <f t="shared" si="4864"/>
        <v>0</v>
      </c>
      <c r="AS1404" s="453">
        <f t="shared" si="4864"/>
        <v>0</v>
      </c>
      <c r="AT1404" s="453">
        <f t="shared" si="4864"/>
        <v>0</v>
      </c>
      <c r="AU1404" s="453">
        <f t="shared" si="4864"/>
        <v>0</v>
      </c>
      <c r="AV1404" s="453">
        <f t="shared" si="4864"/>
        <v>0</v>
      </c>
      <c r="AW1404" s="453">
        <f t="shared" si="4864"/>
        <v>0</v>
      </c>
      <c r="AX1404" s="453">
        <f t="shared" si="4864"/>
        <v>0</v>
      </c>
      <c r="AY1404" s="453">
        <f t="shared" si="4864"/>
        <v>0</v>
      </c>
      <c r="AZ1404" s="453">
        <f t="shared" si="4864"/>
        <v>0</v>
      </c>
      <c r="BA1404" s="453">
        <f t="shared" si="4864"/>
        <v>0</v>
      </c>
      <c r="BB1404" s="453">
        <f t="shared" si="4864"/>
        <v>0</v>
      </c>
      <c r="BC1404" s="453">
        <f t="shared" si="4864"/>
        <v>0</v>
      </c>
      <c r="BD1404" s="453">
        <f t="shared" si="4864"/>
        <v>0</v>
      </c>
      <c r="BE1404" s="453">
        <f t="shared" si="4864"/>
        <v>0</v>
      </c>
      <c r="BF1404" s="453">
        <f t="shared" si="4864"/>
        <v>0</v>
      </c>
      <c r="BG1404" s="453">
        <f t="shared" si="4864"/>
        <v>0</v>
      </c>
      <c r="BH1404" s="453">
        <f t="shared" si="4864"/>
        <v>0</v>
      </c>
      <c r="BI1404" s="453">
        <f t="shared" si="4864"/>
        <v>0</v>
      </c>
      <c r="BJ1404" s="453">
        <f t="shared" si="4864"/>
        <v>0</v>
      </c>
      <c r="BK1404" s="453">
        <f t="shared" si="4864"/>
        <v>0</v>
      </c>
      <c r="BL1404" s="453">
        <f t="shared" si="4864"/>
        <v>0</v>
      </c>
      <c r="BM1404" s="453">
        <f t="shared" si="4864"/>
        <v>0</v>
      </c>
      <c r="BN1404" s="453">
        <f t="shared" si="4864"/>
        <v>0</v>
      </c>
      <c r="BO1404" s="453">
        <f t="shared" si="4864"/>
        <v>0</v>
      </c>
      <c r="BP1404" s="453">
        <f t="shared" ref="BP1404:DJ1404" si="4865">BP1400+BP1401</f>
        <v>0</v>
      </c>
      <c r="BQ1404" s="453">
        <f t="shared" si="4865"/>
        <v>0</v>
      </c>
      <c r="BR1404" s="453">
        <f t="shared" si="4865"/>
        <v>0</v>
      </c>
      <c r="BS1404" s="453">
        <f t="shared" si="4865"/>
        <v>0</v>
      </c>
      <c r="BT1404" s="453">
        <f t="shared" si="4865"/>
        <v>0</v>
      </c>
      <c r="BU1404" s="453">
        <f t="shared" si="4865"/>
        <v>0</v>
      </c>
      <c r="BV1404" s="453">
        <f t="shared" si="4865"/>
        <v>0</v>
      </c>
      <c r="BW1404" s="453">
        <f t="shared" si="4865"/>
        <v>0</v>
      </c>
      <c r="BX1404" s="453">
        <f t="shared" si="4865"/>
        <v>0</v>
      </c>
      <c r="BY1404" s="453">
        <f t="shared" si="4865"/>
        <v>0</v>
      </c>
      <c r="BZ1404" s="453">
        <f t="shared" si="4865"/>
        <v>0</v>
      </c>
      <c r="CA1404" s="453">
        <f t="shared" si="4865"/>
        <v>0</v>
      </c>
      <c r="CB1404" s="453">
        <f t="shared" si="4865"/>
        <v>0</v>
      </c>
      <c r="CC1404" s="453">
        <f t="shared" si="4865"/>
        <v>0</v>
      </c>
      <c r="CD1404" s="453">
        <f t="shared" si="4865"/>
        <v>0</v>
      </c>
      <c r="CE1404" s="453">
        <f t="shared" si="4865"/>
        <v>0</v>
      </c>
      <c r="CF1404" s="453">
        <f t="shared" si="4865"/>
        <v>0</v>
      </c>
      <c r="CG1404" s="453">
        <f t="shared" si="4865"/>
        <v>0</v>
      </c>
      <c r="CH1404" s="453">
        <f t="shared" si="4865"/>
        <v>0</v>
      </c>
      <c r="CI1404" s="453">
        <f t="shared" si="4865"/>
        <v>0</v>
      </c>
      <c r="CJ1404" s="453">
        <f t="shared" si="4865"/>
        <v>0</v>
      </c>
      <c r="CK1404" s="453">
        <f t="shared" si="4865"/>
        <v>0</v>
      </c>
      <c r="CL1404" s="453">
        <f t="shared" si="4865"/>
        <v>0</v>
      </c>
      <c r="CM1404" s="453">
        <f t="shared" si="4865"/>
        <v>0</v>
      </c>
      <c r="CN1404" s="453">
        <f t="shared" si="4865"/>
        <v>0</v>
      </c>
      <c r="CO1404" s="453">
        <f t="shared" si="4865"/>
        <v>0</v>
      </c>
      <c r="CP1404" s="453">
        <f t="shared" si="4865"/>
        <v>0</v>
      </c>
      <c r="CQ1404" s="453">
        <f t="shared" si="4865"/>
        <v>0</v>
      </c>
      <c r="CR1404" s="453">
        <f t="shared" si="4865"/>
        <v>0</v>
      </c>
      <c r="CS1404" s="453">
        <f t="shared" si="4865"/>
        <v>0</v>
      </c>
      <c r="CT1404" s="453">
        <f t="shared" si="4865"/>
        <v>0</v>
      </c>
      <c r="CU1404" s="453">
        <f t="shared" si="4865"/>
        <v>0</v>
      </c>
      <c r="CV1404" s="453">
        <f t="shared" si="4865"/>
        <v>0</v>
      </c>
      <c r="CW1404" s="453">
        <f t="shared" si="4865"/>
        <v>0</v>
      </c>
      <c r="CX1404" s="453">
        <f t="shared" si="4865"/>
        <v>0</v>
      </c>
      <c r="CY1404" s="453">
        <f t="shared" si="4865"/>
        <v>0</v>
      </c>
      <c r="CZ1404" s="453">
        <f t="shared" si="4865"/>
        <v>0</v>
      </c>
      <c r="DA1404" s="453">
        <f t="shared" si="4865"/>
        <v>0</v>
      </c>
      <c r="DB1404" s="453">
        <f t="shared" si="4865"/>
        <v>0</v>
      </c>
      <c r="DC1404" s="453">
        <f t="shared" si="4865"/>
        <v>0</v>
      </c>
      <c r="DD1404" s="453">
        <f t="shared" si="4865"/>
        <v>0</v>
      </c>
      <c r="DE1404" s="453">
        <f t="shared" si="4865"/>
        <v>0</v>
      </c>
      <c r="DF1404" s="453">
        <f t="shared" si="4865"/>
        <v>0</v>
      </c>
      <c r="DG1404" s="453">
        <f t="shared" si="4865"/>
        <v>0</v>
      </c>
      <c r="DH1404" s="453">
        <f t="shared" si="4865"/>
        <v>0</v>
      </c>
      <c r="DI1404" s="453">
        <f t="shared" si="4865"/>
        <v>0</v>
      </c>
      <c r="DJ1404" s="453">
        <f t="shared" si="4865"/>
        <v>0</v>
      </c>
    </row>
    <row r="1405" spans="1:114" x14ac:dyDescent="0.35">
      <c r="A1405" s="256" t="s">
        <v>354</v>
      </c>
      <c r="B1405" s="454" t="s">
        <v>369</v>
      </c>
      <c r="C1405" s="455">
        <f>C1404+C1403</f>
        <v>600</v>
      </c>
      <c r="D1405" s="455">
        <f t="shared" ref="D1405:AB1405" si="4866">D1404+D1403</f>
        <v>-100</v>
      </c>
      <c r="E1405" s="455">
        <f t="shared" si="4866"/>
        <v>300</v>
      </c>
      <c r="F1405" s="455">
        <f t="shared" si="4866"/>
        <v>100</v>
      </c>
      <c r="G1405" s="455">
        <f t="shared" si="4866"/>
        <v>-1500</v>
      </c>
      <c r="H1405" s="455">
        <f t="shared" si="4866"/>
        <v>-1700</v>
      </c>
      <c r="I1405" s="455">
        <f t="shared" si="4866"/>
        <v>-600</v>
      </c>
      <c r="J1405" s="455">
        <f t="shared" si="4866"/>
        <v>-1500</v>
      </c>
      <c r="K1405" s="455">
        <f t="shared" si="4866"/>
        <v>-700</v>
      </c>
      <c r="L1405" s="455">
        <f t="shared" si="4866"/>
        <v>-800</v>
      </c>
      <c r="M1405" s="455">
        <f t="shared" si="4866"/>
        <v>-2100</v>
      </c>
      <c r="N1405" s="455">
        <f t="shared" si="4866"/>
        <v>-1400</v>
      </c>
      <c r="O1405" s="455">
        <f t="shared" si="4866"/>
        <v>-200</v>
      </c>
      <c r="P1405" s="455">
        <f t="shared" si="4866"/>
        <v>-1500</v>
      </c>
      <c r="Q1405" s="455">
        <f t="shared" si="4866"/>
        <v>-700</v>
      </c>
      <c r="R1405" s="455">
        <f t="shared" si="4866"/>
        <v>-700</v>
      </c>
      <c r="S1405" s="455">
        <f t="shared" si="4866"/>
        <v>-700</v>
      </c>
      <c r="T1405" s="455">
        <f t="shared" si="4866"/>
        <v>-700</v>
      </c>
      <c r="U1405" s="455">
        <f t="shared" si="4866"/>
        <v>-400</v>
      </c>
      <c r="V1405" s="455">
        <f t="shared" si="4866"/>
        <v>-400</v>
      </c>
      <c r="W1405" s="455">
        <f t="shared" si="4866"/>
        <v>-5000</v>
      </c>
      <c r="X1405" s="455">
        <f t="shared" si="4866"/>
        <v>-1000</v>
      </c>
      <c r="Y1405" s="455">
        <f t="shared" si="4866"/>
        <v>-800</v>
      </c>
      <c r="Z1405" s="455">
        <f t="shared" si="4866"/>
        <v>-500</v>
      </c>
      <c r="AA1405" s="455">
        <f t="shared" si="4866"/>
        <v>-800</v>
      </c>
      <c r="AB1405" s="455">
        <f t="shared" si="4866"/>
        <v>-100</v>
      </c>
      <c r="AC1405" s="455">
        <f>AC1404+AC1403</f>
        <v>-400</v>
      </c>
      <c r="AD1405" s="455">
        <f>AD1404+AD1403</f>
        <v>-400</v>
      </c>
      <c r="AE1405" s="455">
        <f t="shared" ref="AE1405:CP1405" si="4867">AE1404+AE1403</f>
        <v>-400</v>
      </c>
      <c r="AF1405" s="455">
        <f t="shared" si="4867"/>
        <v>-400</v>
      </c>
      <c r="AG1405" s="455">
        <f t="shared" si="4867"/>
        <v>-400</v>
      </c>
      <c r="AH1405" s="455">
        <f t="shared" si="4867"/>
        <v>-400</v>
      </c>
      <c r="AI1405" s="455">
        <f t="shared" si="4867"/>
        <v>-400</v>
      </c>
      <c r="AJ1405" s="455">
        <f t="shared" si="4867"/>
        <v>-400</v>
      </c>
      <c r="AK1405" s="455">
        <f t="shared" si="4867"/>
        <v>-400</v>
      </c>
      <c r="AL1405" s="455">
        <f t="shared" si="4867"/>
        <v>-400</v>
      </c>
      <c r="AM1405" s="455">
        <f t="shared" si="4867"/>
        <v>-400</v>
      </c>
      <c r="AN1405" s="455">
        <f t="shared" si="4867"/>
        <v>-400</v>
      </c>
      <c r="AO1405" s="455">
        <f t="shared" si="4867"/>
        <v>-400</v>
      </c>
      <c r="AP1405" s="455">
        <f t="shared" si="4867"/>
        <v>-400</v>
      </c>
      <c r="AQ1405" s="455">
        <f t="shared" si="4867"/>
        <v>-400</v>
      </c>
      <c r="AR1405" s="455">
        <f t="shared" si="4867"/>
        <v>-400</v>
      </c>
      <c r="AS1405" s="455">
        <f t="shared" si="4867"/>
        <v>-400</v>
      </c>
      <c r="AT1405" s="455">
        <f t="shared" si="4867"/>
        <v>-400</v>
      </c>
      <c r="AU1405" s="455">
        <f t="shared" si="4867"/>
        <v>-400</v>
      </c>
      <c r="AV1405" s="455">
        <f t="shared" si="4867"/>
        <v>-400</v>
      </c>
      <c r="AW1405" s="455">
        <f t="shared" si="4867"/>
        <v>-400</v>
      </c>
      <c r="AX1405" s="455">
        <f t="shared" si="4867"/>
        <v>-400</v>
      </c>
      <c r="AY1405" s="455">
        <f t="shared" si="4867"/>
        <v>-400</v>
      </c>
      <c r="AZ1405" s="455">
        <f t="shared" si="4867"/>
        <v>-400</v>
      </c>
      <c r="BA1405" s="455">
        <f t="shared" si="4867"/>
        <v>-400</v>
      </c>
      <c r="BB1405" s="455">
        <f t="shared" si="4867"/>
        <v>-400</v>
      </c>
      <c r="BC1405" s="455">
        <f t="shared" si="4867"/>
        <v>-400</v>
      </c>
      <c r="BD1405" s="455">
        <f t="shared" si="4867"/>
        <v>-400</v>
      </c>
      <c r="BE1405" s="455">
        <f t="shared" si="4867"/>
        <v>-400</v>
      </c>
      <c r="BF1405" s="455">
        <f t="shared" si="4867"/>
        <v>-400</v>
      </c>
      <c r="BG1405" s="455">
        <f t="shared" si="4867"/>
        <v>-400</v>
      </c>
      <c r="BH1405" s="455">
        <f t="shared" si="4867"/>
        <v>-400</v>
      </c>
      <c r="BI1405" s="455">
        <f t="shared" si="4867"/>
        <v>-400</v>
      </c>
      <c r="BJ1405" s="455">
        <f t="shared" si="4867"/>
        <v>-400</v>
      </c>
      <c r="BK1405" s="455">
        <f t="shared" si="4867"/>
        <v>-400</v>
      </c>
      <c r="BL1405" s="455">
        <f t="shared" si="4867"/>
        <v>-400</v>
      </c>
      <c r="BM1405" s="455">
        <f t="shared" si="4867"/>
        <v>-400</v>
      </c>
      <c r="BN1405" s="455">
        <f t="shared" si="4867"/>
        <v>-400</v>
      </c>
      <c r="BO1405" s="455">
        <f t="shared" si="4867"/>
        <v>-400</v>
      </c>
      <c r="BP1405" s="455">
        <f t="shared" si="4867"/>
        <v>-400</v>
      </c>
      <c r="BQ1405" s="455">
        <f t="shared" si="4867"/>
        <v>-400</v>
      </c>
      <c r="BR1405" s="455">
        <f t="shared" si="4867"/>
        <v>-400</v>
      </c>
      <c r="BS1405" s="455">
        <f t="shared" si="4867"/>
        <v>-400</v>
      </c>
      <c r="BT1405" s="455">
        <f t="shared" si="4867"/>
        <v>-400</v>
      </c>
      <c r="BU1405" s="455">
        <f t="shared" si="4867"/>
        <v>-400</v>
      </c>
      <c r="BV1405" s="455">
        <f t="shared" si="4867"/>
        <v>-400</v>
      </c>
      <c r="BW1405" s="455">
        <f t="shared" si="4867"/>
        <v>-400</v>
      </c>
      <c r="BX1405" s="455">
        <f t="shared" si="4867"/>
        <v>-400</v>
      </c>
      <c r="BY1405" s="455">
        <f t="shared" si="4867"/>
        <v>-400</v>
      </c>
      <c r="BZ1405" s="455">
        <f t="shared" si="4867"/>
        <v>-400</v>
      </c>
      <c r="CA1405" s="455">
        <f t="shared" si="4867"/>
        <v>-400</v>
      </c>
      <c r="CB1405" s="455">
        <f t="shared" si="4867"/>
        <v>-400</v>
      </c>
      <c r="CC1405" s="455">
        <f t="shared" si="4867"/>
        <v>-400</v>
      </c>
      <c r="CD1405" s="455">
        <f t="shared" si="4867"/>
        <v>-400</v>
      </c>
      <c r="CE1405" s="455">
        <f t="shared" si="4867"/>
        <v>-400</v>
      </c>
      <c r="CF1405" s="455">
        <f t="shared" si="4867"/>
        <v>-400</v>
      </c>
      <c r="CG1405" s="455">
        <f t="shared" si="4867"/>
        <v>-400</v>
      </c>
      <c r="CH1405" s="455">
        <f t="shared" si="4867"/>
        <v>-400</v>
      </c>
      <c r="CI1405" s="455">
        <f t="shared" si="4867"/>
        <v>-400</v>
      </c>
      <c r="CJ1405" s="455">
        <f t="shared" si="4867"/>
        <v>-400</v>
      </c>
      <c r="CK1405" s="455">
        <f t="shared" si="4867"/>
        <v>-400</v>
      </c>
      <c r="CL1405" s="455">
        <f t="shared" si="4867"/>
        <v>-400</v>
      </c>
      <c r="CM1405" s="455">
        <f t="shared" si="4867"/>
        <v>-400</v>
      </c>
      <c r="CN1405" s="455">
        <f t="shared" si="4867"/>
        <v>-400</v>
      </c>
      <c r="CO1405" s="455">
        <f t="shared" si="4867"/>
        <v>-400</v>
      </c>
      <c r="CP1405" s="455">
        <f t="shared" si="4867"/>
        <v>-400</v>
      </c>
      <c r="CQ1405" s="455">
        <f t="shared" ref="CQ1405:DJ1405" si="4868">CQ1404+CQ1403</f>
        <v>-400</v>
      </c>
      <c r="CR1405" s="455">
        <f t="shared" si="4868"/>
        <v>-400</v>
      </c>
      <c r="CS1405" s="455">
        <f t="shared" si="4868"/>
        <v>-400</v>
      </c>
      <c r="CT1405" s="455">
        <f t="shared" si="4868"/>
        <v>-400</v>
      </c>
      <c r="CU1405" s="455">
        <f t="shared" si="4868"/>
        <v>-400</v>
      </c>
      <c r="CV1405" s="455">
        <f t="shared" si="4868"/>
        <v>-400</v>
      </c>
      <c r="CW1405" s="455">
        <f t="shared" si="4868"/>
        <v>-400</v>
      </c>
      <c r="CX1405" s="455">
        <f t="shared" si="4868"/>
        <v>-400</v>
      </c>
      <c r="CY1405" s="455">
        <f t="shared" si="4868"/>
        <v>-400</v>
      </c>
      <c r="CZ1405" s="455">
        <f t="shared" si="4868"/>
        <v>-400</v>
      </c>
      <c r="DA1405" s="455">
        <f t="shared" si="4868"/>
        <v>-400</v>
      </c>
      <c r="DB1405" s="455">
        <f t="shared" si="4868"/>
        <v>-400</v>
      </c>
      <c r="DC1405" s="455">
        <f t="shared" si="4868"/>
        <v>-400</v>
      </c>
      <c r="DD1405" s="455">
        <f t="shared" si="4868"/>
        <v>-400</v>
      </c>
      <c r="DE1405" s="455">
        <f t="shared" si="4868"/>
        <v>-400</v>
      </c>
      <c r="DF1405" s="455">
        <f t="shared" si="4868"/>
        <v>-400</v>
      </c>
      <c r="DG1405" s="455">
        <f t="shared" si="4868"/>
        <v>-400</v>
      </c>
      <c r="DH1405" s="455">
        <f t="shared" si="4868"/>
        <v>-400</v>
      </c>
      <c r="DI1405" s="455">
        <f t="shared" si="4868"/>
        <v>-400</v>
      </c>
      <c r="DJ1405" s="455">
        <f t="shared" si="4868"/>
        <v>-400</v>
      </c>
    </row>
    <row r="1406" spans="1:114" x14ac:dyDescent="0.35">
      <c r="A1406" s="256" t="s">
        <v>354</v>
      </c>
      <c r="B1406" s="452" t="s">
        <v>85</v>
      </c>
      <c r="C1406" s="451">
        <f>-C1437*1000</f>
        <v>0</v>
      </c>
      <c r="D1406" s="451">
        <f t="shared" ref="D1406:AC1406" si="4869">-D1437*1000</f>
        <v>0</v>
      </c>
      <c r="E1406" s="451">
        <f t="shared" si="4869"/>
        <v>0</v>
      </c>
      <c r="F1406" s="451">
        <f t="shared" si="4869"/>
        <v>-300</v>
      </c>
      <c r="G1406" s="451">
        <f t="shared" si="4869"/>
        <v>0</v>
      </c>
      <c r="H1406" s="451">
        <f t="shared" si="4869"/>
        <v>0</v>
      </c>
      <c r="I1406" s="451">
        <f t="shared" si="4869"/>
        <v>0</v>
      </c>
      <c r="J1406" s="451">
        <f t="shared" si="4869"/>
        <v>300</v>
      </c>
      <c r="K1406" s="451">
        <f t="shared" si="4869"/>
        <v>0</v>
      </c>
      <c r="L1406" s="451">
        <f t="shared" si="4869"/>
        <v>0</v>
      </c>
      <c r="M1406" s="451">
        <f t="shared" si="4869"/>
        <v>0</v>
      </c>
      <c r="N1406" s="451">
        <f t="shared" si="4869"/>
        <v>0</v>
      </c>
      <c r="O1406" s="451">
        <f t="shared" si="4869"/>
        <v>0</v>
      </c>
      <c r="P1406" s="451">
        <f t="shared" si="4869"/>
        <v>0</v>
      </c>
      <c r="Q1406" s="451">
        <f t="shared" si="4869"/>
        <v>0</v>
      </c>
      <c r="R1406" s="451">
        <f t="shared" si="4869"/>
        <v>0</v>
      </c>
      <c r="S1406" s="451">
        <f t="shared" si="4869"/>
        <v>0</v>
      </c>
      <c r="T1406" s="451">
        <f t="shared" si="4869"/>
        <v>0</v>
      </c>
      <c r="U1406" s="451">
        <f t="shared" si="4869"/>
        <v>0</v>
      </c>
      <c r="V1406" s="451">
        <f t="shared" si="4869"/>
        <v>0</v>
      </c>
      <c r="W1406" s="451">
        <f t="shared" si="4869"/>
        <v>0</v>
      </c>
      <c r="X1406" s="451">
        <f t="shared" si="4869"/>
        <v>0</v>
      </c>
      <c r="Y1406" s="451">
        <f t="shared" si="4869"/>
        <v>0</v>
      </c>
      <c r="Z1406" s="451">
        <f t="shared" si="4869"/>
        <v>0</v>
      </c>
      <c r="AA1406" s="451">
        <f t="shared" si="4869"/>
        <v>0</v>
      </c>
      <c r="AB1406" s="451">
        <f t="shared" si="4869"/>
        <v>0</v>
      </c>
      <c r="AC1406" s="451">
        <f t="shared" si="4869"/>
        <v>0</v>
      </c>
      <c r="AD1406" s="459">
        <f>AC1406</f>
        <v>0</v>
      </c>
      <c r="AE1406" s="459">
        <f t="shared" ref="AE1406:CP1406" si="4870">AD1406</f>
        <v>0</v>
      </c>
      <c r="AF1406" s="459">
        <f t="shared" si="4870"/>
        <v>0</v>
      </c>
      <c r="AG1406" s="459">
        <f t="shared" si="4870"/>
        <v>0</v>
      </c>
      <c r="AH1406" s="459">
        <f t="shared" si="4870"/>
        <v>0</v>
      </c>
      <c r="AI1406" s="459">
        <f t="shared" si="4870"/>
        <v>0</v>
      </c>
      <c r="AJ1406" s="459">
        <f t="shared" si="4870"/>
        <v>0</v>
      </c>
      <c r="AK1406" s="459">
        <f t="shared" si="4870"/>
        <v>0</v>
      </c>
      <c r="AL1406" s="459">
        <f t="shared" si="4870"/>
        <v>0</v>
      </c>
      <c r="AM1406" s="459">
        <f t="shared" si="4870"/>
        <v>0</v>
      </c>
      <c r="AN1406" s="459">
        <f t="shared" si="4870"/>
        <v>0</v>
      </c>
      <c r="AO1406" s="459">
        <f t="shared" si="4870"/>
        <v>0</v>
      </c>
      <c r="AP1406" s="459">
        <f t="shared" si="4870"/>
        <v>0</v>
      </c>
      <c r="AQ1406" s="459">
        <f t="shared" si="4870"/>
        <v>0</v>
      </c>
      <c r="AR1406" s="459">
        <f t="shared" si="4870"/>
        <v>0</v>
      </c>
      <c r="AS1406" s="459">
        <f t="shared" si="4870"/>
        <v>0</v>
      </c>
      <c r="AT1406" s="459">
        <f t="shared" si="4870"/>
        <v>0</v>
      </c>
      <c r="AU1406" s="459">
        <f t="shared" si="4870"/>
        <v>0</v>
      </c>
      <c r="AV1406" s="459">
        <f t="shared" si="4870"/>
        <v>0</v>
      </c>
      <c r="AW1406" s="459">
        <f t="shared" si="4870"/>
        <v>0</v>
      </c>
      <c r="AX1406" s="459">
        <f t="shared" si="4870"/>
        <v>0</v>
      </c>
      <c r="AY1406" s="459">
        <f t="shared" si="4870"/>
        <v>0</v>
      </c>
      <c r="AZ1406" s="459">
        <f t="shared" si="4870"/>
        <v>0</v>
      </c>
      <c r="BA1406" s="459">
        <f t="shared" si="4870"/>
        <v>0</v>
      </c>
      <c r="BB1406" s="459">
        <f t="shared" si="4870"/>
        <v>0</v>
      </c>
      <c r="BC1406" s="459">
        <f t="shared" si="4870"/>
        <v>0</v>
      </c>
      <c r="BD1406" s="459">
        <f t="shared" si="4870"/>
        <v>0</v>
      </c>
      <c r="BE1406" s="459">
        <f t="shared" si="4870"/>
        <v>0</v>
      </c>
      <c r="BF1406" s="459">
        <f t="shared" si="4870"/>
        <v>0</v>
      </c>
      <c r="BG1406" s="459">
        <f t="shared" si="4870"/>
        <v>0</v>
      </c>
      <c r="BH1406" s="459">
        <f t="shared" si="4870"/>
        <v>0</v>
      </c>
      <c r="BI1406" s="459">
        <f t="shared" si="4870"/>
        <v>0</v>
      </c>
      <c r="BJ1406" s="459">
        <f t="shared" si="4870"/>
        <v>0</v>
      </c>
      <c r="BK1406" s="459">
        <f t="shared" si="4870"/>
        <v>0</v>
      </c>
      <c r="BL1406" s="459">
        <f t="shared" si="4870"/>
        <v>0</v>
      </c>
      <c r="BM1406" s="459">
        <f t="shared" si="4870"/>
        <v>0</v>
      </c>
      <c r="BN1406" s="459">
        <f t="shared" si="4870"/>
        <v>0</v>
      </c>
      <c r="BO1406" s="459">
        <f t="shared" si="4870"/>
        <v>0</v>
      </c>
      <c r="BP1406" s="459">
        <f t="shared" si="4870"/>
        <v>0</v>
      </c>
      <c r="BQ1406" s="459">
        <f t="shared" si="4870"/>
        <v>0</v>
      </c>
      <c r="BR1406" s="459">
        <f t="shared" si="4870"/>
        <v>0</v>
      </c>
      <c r="BS1406" s="459">
        <f t="shared" si="4870"/>
        <v>0</v>
      </c>
      <c r="BT1406" s="459">
        <f t="shared" si="4870"/>
        <v>0</v>
      </c>
      <c r="BU1406" s="459">
        <f t="shared" si="4870"/>
        <v>0</v>
      </c>
      <c r="BV1406" s="459">
        <f t="shared" si="4870"/>
        <v>0</v>
      </c>
      <c r="BW1406" s="459">
        <f t="shared" si="4870"/>
        <v>0</v>
      </c>
      <c r="BX1406" s="459">
        <f t="shared" si="4870"/>
        <v>0</v>
      </c>
      <c r="BY1406" s="459">
        <f t="shared" si="4870"/>
        <v>0</v>
      </c>
      <c r="BZ1406" s="459">
        <f t="shared" si="4870"/>
        <v>0</v>
      </c>
      <c r="CA1406" s="459">
        <f t="shared" si="4870"/>
        <v>0</v>
      </c>
      <c r="CB1406" s="459">
        <f t="shared" si="4870"/>
        <v>0</v>
      </c>
      <c r="CC1406" s="459">
        <f t="shared" si="4870"/>
        <v>0</v>
      </c>
      <c r="CD1406" s="459">
        <f t="shared" si="4870"/>
        <v>0</v>
      </c>
      <c r="CE1406" s="459">
        <f t="shared" si="4870"/>
        <v>0</v>
      </c>
      <c r="CF1406" s="459">
        <f t="shared" si="4870"/>
        <v>0</v>
      </c>
      <c r="CG1406" s="459">
        <f t="shared" si="4870"/>
        <v>0</v>
      </c>
      <c r="CH1406" s="459">
        <f t="shared" si="4870"/>
        <v>0</v>
      </c>
      <c r="CI1406" s="459">
        <f t="shared" si="4870"/>
        <v>0</v>
      </c>
      <c r="CJ1406" s="459">
        <f t="shared" si="4870"/>
        <v>0</v>
      </c>
      <c r="CK1406" s="459">
        <f t="shared" si="4870"/>
        <v>0</v>
      </c>
      <c r="CL1406" s="459">
        <f t="shared" si="4870"/>
        <v>0</v>
      </c>
      <c r="CM1406" s="459">
        <f t="shared" si="4870"/>
        <v>0</v>
      </c>
      <c r="CN1406" s="459">
        <f t="shared" si="4870"/>
        <v>0</v>
      </c>
      <c r="CO1406" s="459">
        <f t="shared" si="4870"/>
        <v>0</v>
      </c>
      <c r="CP1406" s="459">
        <f t="shared" si="4870"/>
        <v>0</v>
      </c>
      <c r="CQ1406" s="459">
        <f t="shared" ref="CQ1406:DJ1406" si="4871">CP1406</f>
        <v>0</v>
      </c>
      <c r="CR1406" s="459">
        <f t="shared" si="4871"/>
        <v>0</v>
      </c>
      <c r="CS1406" s="459">
        <f t="shared" si="4871"/>
        <v>0</v>
      </c>
      <c r="CT1406" s="459">
        <f t="shared" si="4871"/>
        <v>0</v>
      </c>
      <c r="CU1406" s="459">
        <f t="shared" si="4871"/>
        <v>0</v>
      </c>
      <c r="CV1406" s="459">
        <f t="shared" si="4871"/>
        <v>0</v>
      </c>
      <c r="CW1406" s="459">
        <f t="shared" si="4871"/>
        <v>0</v>
      </c>
      <c r="CX1406" s="459">
        <f t="shared" si="4871"/>
        <v>0</v>
      </c>
      <c r="CY1406" s="459">
        <f t="shared" si="4871"/>
        <v>0</v>
      </c>
      <c r="CZ1406" s="459">
        <f t="shared" si="4871"/>
        <v>0</v>
      </c>
      <c r="DA1406" s="459">
        <f t="shared" si="4871"/>
        <v>0</v>
      </c>
      <c r="DB1406" s="459">
        <f t="shared" si="4871"/>
        <v>0</v>
      </c>
      <c r="DC1406" s="459">
        <f t="shared" si="4871"/>
        <v>0</v>
      </c>
      <c r="DD1406" s="459">
        <f t="shared" si="4871"/>
        <v>0</v>
      </c>
      <c r="DE1406" s="459">
        <f t="shared" si="4871"/>
        <v>0</v>
      </c>
      <c r="DF1406" s="459">
        <f t="shared" si="4871"/>
        <v>0</v>
      </c>
      <c r="DG1406" s="459">
        <f t="shared" si="4871"/>
        <v>0</v>
      </c>
      <c r="DH1406" s="459">
        <f t="shared" si="4871"/>
        <v>0</v>
      </c>
      <c r="DI1406" s="459">
        <f t="shared" si="4871"/>
        <v>0</v>
      </c>
      <c r="DJ1406" s="459">
        <f t="shared" si="4871"/>
        <v>0</v>
      </c>
    </row>
    <row r="1407" spans="1:114" x14ac:dyDescent="0.35">
      <c r="A1407" s="256" t="s">
        <v>354</v>
      </c>
      <c r="B1407" s="452" t="s">
        <v>371</v>
      </c>
      <c r="C1407" s="451">
        <f>-C1438*1000</f>
        <v>0</v>
      </c>
      <c r="D1407" s="451">
        <f t="shared" ref="D1407:AC1407" si="4872">-D1438*1000</f>
        <v>0</v>
      </c>
      <c r="E1407" s="451">
        <f t="shared" si="4872"/>
        <v>0</v>
      </c>
      <c r="F1407" s="451">
        <f t="shared" si="4872"/>
        <v>0</v>
      </c>
      <c r="G1407" s="451">
        <f t="shared" si="4872"/>
        <v>0</v>
      </c>
      <c r="H1407" s="451">
        <f t="shared" si="4872"/>
        <v>0</v>
      </c>
      <c r="I1407" s="451">
        <f t="shared" si="4872"/>
        <v>0</v>
      </c>
      <c r="J1407" s="451">
        <f t="shared" si="4872"/>
        <v>0</v>
      </c>
      <c r="K1407" s="451">
        <f t="shared" si="4872"/>
        <v>0</v>
      </c>
      <c r="L1407" s="451">
        <f t="shared" si="4872"/>
        <v>0</v>
      </c>
      <c r="M1407" s="451">
        <f t="shared" si="4872"/>
        <v>0</v>
      </c>
      <c r="N1407" s="451">
        <f t="shared" si="4872"/>
        <v>0</v>
      </c>
      <c r="O1407" s="451">
        <f t="shared" si="4872"/>
        <v>0</v>
      </c>
      <c r="P1407" s="451">
        <f t="shared" si="4872"/>
        <v>8100</v>
      </c>
      <c r="Q1407" s="451">
        <f t="shared" si="4872"/>
        <v>0</v>
      </c>
      <c r="R1407" s="451">
        <f t="shared" si="4872"/>
        <v>0</v>
      </c>
      <c r="S1407" s="451">
        <f t="shared" si="4872"/>
        <v>0</v>
      </c>
      <c r="T1407" s="451">
        <f t="shared" si="4872"/>
        <v>0</v>
      </c>
      <c r="U1407" s="451">
        <f t="shared" si="4872"/>
        <v>0</v>
      </c>
      <c r="V1407" s="451">
        <f t="shared" si="4872"/>
        <v>0</v>
      </c>
      <c r="W1407" s="451">
        <f t="shared" si="4872"/>
        <v>0</v>
      </c>
      <c r="X1407" s="451">
        <f t="shared" si="4872"/>
        <v>0</v>
      </c>
      <c r="Y1407" s="451">
        <f t="shared" si="4872"/>
        <v>0</v>
      </c>
      <c r="Z1407" s="451">
        <f t="shared" si="4872"/>
        <v>-2300</v>
      </c>
      <c r="AA1407" s="451">
        <f t="shared" si="4872"/>
        <v>0</v>
      </c>
      <c r="AB1407" s="451">
        <f t="shared" si="4872"/>
        <v>0</v>
      </c>
      <c r="AC1407" s="451">
        <f t="shared" si="4872"/>
        <v>0</v>
      </c>
      <c r="AD1407" s="459">
        <f>AC1407</f>
        <v>0</v>
      </c>
      <c r="AE1407" s="459">
        <f t="shared" ref="AE1407:CP1407" si="4873">AD1407</f>
        <v>0</v>
      </c>
      <c r="AF1407" s="459">
        <f t="shared" si="4873"/>
        <v>0</v>
      </c>
      <c r="AG1407" s="459">
        <f t="shared" si="4873"/>
        <v>0</v>
      </c>
      <c r="AH1407" s="459">
        <f t="shared" si="4873"/>
        <v>0</v>
      </c>
      <c r="AI1407" s="459">
        <f t="shared" si="4873"/>
        <v>0</v>
      </c>
      <c r="AJ1407" s="459">
        <f t="shared" si="4873"/>
        <v>0</v>
      </c>
      <c r="AK1407" s="459">
        <f t="shared" si="4873"/>
        <v>0</v>
      </c>
      <c r="AL1407" s="459">
        <f t="shared" si="4873"/>
        <v>0</v>
      </c>
      <c r="AM1407" s="459">
        <f t="shared" si="4873"/>
        <v>0</v>
      </c>
      <c r="AN1407" s="459">
        <f t="shared" si="4873"/>
        <v>0</v>
      </c>
      <c r="AO1407" s="459">
        <f t="shared" si="4873"/>
        <v>0</v>
      </c>
      <c r="AP1407" s="459">
        <f t="shared" si="4873"/>
        <v>0</v>
      </c>
      <c r="AQ1407" s="459">
        <f t="shared" si="4873"/>
        <v>0</v>
      </c>
      <c r="AR1407" s="459">
        <f t="shared" si="4873"/>
        <v>0</v>
      </c>
      <c r="AS1407" s="459">
        <f t="shared" si="4873"/>
        <v>0</v>
      </c>
      <c r="AT1407" s="459">
        <f t="shared" si="4873"/>
        <v>0</v>
      </c>
      <c r="AU1407" s="459">
        <f t="shared" si="4873"/>
        <v>0</v>
      </c>
      <c r="AV1407" s="459">
        <f t="shared" si="4873"/>
        <v>0</v>
      </c>
      <c r="AW1407" s="459">
        <f t="shared" si="4873"/>
        <v>0</v>
      </c>
      <c r="AX1407" s="459">
        <f t="shared" si="4873"/>
        <v>0</v>
      </c>
      <c r="AY1407" s="459">
        <f t="shared" si="4873"/>
        <v>0</v>
      </c>
      <c r="AZ1407" s="459">
        <f t="shared" si="4873"/>
        <v>0</v>
      </c>
      <c r="BA1407" s="459">
        <f t="shared" si="4873"/>
        <v>0</v>
      </c>
      <c r="BB1407" s="459">
        <f t="shared" si="4873"/>
        <v>0</v>
      </c>
      <c r="BC1407" s="459">
        <f t="shared" si="4873"/>
        <v>0</v>
      </c>
      <c r="BD1407" s="459">
        <f t="shared" si="4873"/>
        <v>0</v>
      </c>
      <c r="BE1407" s="459">
        <f t="shared" si="4873"/>
        <v>0</v>
      </c>
      <c r="BF1407" s="459">
        <f t="shared" si="4873"/>
        <v>0</v>
      </c>
      <c r="BG1407" s="459">
        <f t="shared" si="4873"/>
        <v>0</v>
      </c>
      <c r="BH1407" s="459">
        <f t="shared" si="4873"/>
        <v>0</v>
      </c>
      <c r="BI1407" s="459">
        <f t="shared" si="4873"/>
        <v>0</v>
      </c>
      <c r="BJ1407" s="459">
        <f t="shared" si="4873"/>
        <v>0</v>
      </c>
      <c r="BK1407" s="459">
        <f t="shared" si="4873"/>
        <v>0</v>
      </c>
      <c r="BL1407" s="459">
        <f t="shared" si="4873"/>
        <v>0</v>
      </c>
      <c r="BM1407" s="459">
        <f t="shared" si="4873"/>
        <v>0</v>
      </c>
      <c r="BN1407" s="459">
        <f t="shared" si="4873"/>
        <v>0</v>
      </c>
      <c r="BO1407" s="459">
        <f t="shared" si="4873"/>
        <v>0</v>
      </c>
      <c r="BP1407" s="459">
        <f t="shared" si="4873"/>
        <v>0</v>
      </c>
      <c r="BQ1407" s="459">
        <f t="shared" si="4873"/>
        <v>0</v>
      </c>
      <c r="BR1407" s="459">
        <f t="shared" si="4873"/>
        <v>0</v>
      </c>
      <c r="BS1407" s="459">
        <f t="shared" si="4873"/>
        <v>0</v>
      </c>
      <c r="BT1407" s="459">
        <f t="shared" si="4873"/>
        <v>0</v>
      </c>
      <c r="BU1407" s="459">
        <f t="shared" si="4873"/>
        <v>0</v>
      </c>
      <c r="BV1407" s="459">
        <f t="shared" si="4873"/>
        <v>0</v>
      </c>
      <c r="BW1407" s="459">
        <f t="shared" si="4873"/>
        <v>0</v>
      </c>
      <c r="BX1407" s="459">
        <f t="shared" si="4873"/>
        <v>0</v>
      </c>
      <c r="BY1407" s="459">
        <f t="shared" si="4873"/>
        <v>0</v>
      </c>
      <c r="BZ1407" s="459">
        <f t="shared" si="4873"/>
        <v>0</v>
      </c>
      <c r="CA1407" s="459">
        <f t="shared" si="4873"/>
        <v>0</v>
      </c>
      <c r="CB1407" s="459">
        <f t="shared" si="4873"/>
        <v>0</v>
      </c>
      <c r="CC1407" s="459">
        <f t="shared" si="4873"/>
        <v>0</v>
      </c>
      <c r="CD1407" s="459">
        <f t="shared" si="4873"/>
        <v>0</v>
      </c>
      <c r="CE1407" s="459">
        <f t="shared" si="4873"/>
        <v>0</v>
      </c>
      <c r="CF1407" s="459">
        <f t="shared" si="4873"/>
        <v>0</v>
      </c>
      <c r="CG1407" s="459">
        <f t="shared" si="4873"/>
        <v>0</v>
      </c>
      <c r="CH1407" s="459">
        <f t="shared" si="4873"/>
        <v>0</v>
      </c>
      <c r="CI1407" s="459">
        <f t="shared" si="4873"/>
        <v>0</v>
      </c>
      <c r="CJ1407" s="459">
        <f t="shared" si="4873"/>
        <v>0</v>
      </c>
      <c r="CK1407" s="459">
        <f t="shared" si="4873"/>
        <v>0</v>
      </c>
      <c r="CL1407" s="459">
        <f t="shared" si="4873"/>
        <v>0</v>
      </c>
      <c r="CM1407" s="459">
        <f t="shared" si="4873"/>
        <v>0</v>
      </c>
      <c r="CN1407" s="459">
        <f t="shared" si="4873"/>
        <v>0</v>
      </c>
      <c r="CO1407" s="459">
        <f t="shared" si="4873"/>
        <v>0</v>
      </c>
      <c r="CP1407" s="459">
        <f t="shared" si="4873"/>
        <v>0</v>
      </c>
      <c r="CQ1407" s="459">
        <f t="shared" ref="CQ1407:DJ1407" si="4874">CP1407</f>
        <v>0</v>
      </c>
      <c r="CR1407" s="459">
        <f t="shared" si="4874"/>
        <v>0</v>
      </c>
      <c r="CS1407" s="459">
        <f t="shared" si="4874"/>
        <v>0</v>
      </c>
      <c r="CT1407" s="459">
        <f t="shared" si="4874"/>
        <v>0</v>
      </c>
      <c r="CU1407" s="459">
        <f t="shared" si="4874"/>
        <v>0</v>
      </c>
      <c r="CV1407" s="459">
        <f t="shared" si="4874"/>
        <v>0</v>
      </c>
      <c r="CW1407" s="459">
        <f t="shared" si="4874"/>
        <v>0</v>
      </c>
      <c r="CX1407" s="459">
        <f t="shared" si="4874"/>
        <v>0</v>
      </c>
      <c r="CY1407" s="459">
        <f t="shared" si="4874"/>
        <v>0</v>
      </c>
      <c r="CZ1407" s="459">
        <f t="shared" si="4874"/>
        <v>0</v>
      </c>
      <c r="DA1407" s="459">
        <f t="shared" si="4874"/>
        <v>0</v>
      </c>
      <c r="DB1407" s="459">
        <f t="shared" si="4874"/>
        <v>0</v>
      </c>
      <c r="DC1407" s="459">
        <f t="shared" si="4874"/>
        <v>0</v>
      </c>
      <c r="DD1407" s="459">
        <f t="shared" si="4874"/>
        <v>0</v>
      </c>
      <c r="DE1407" s="459">
        <f t="shared" si="4874"/>
        <v>0</v>
      </c>
      <c r="DF1407" s="459">
        <f t="shared" si="4874"/>
        <v>0</v>
      </c>
      <c r="DG1407" s="459">
        <f t="shared" si="4874"/>
        <v>0</v>
      </c>
      <c r="DH1407" s="459">
        <f t="shared" si="4874"/>
        <v>0</v>
      </c>
      <c r="DI1407" s="459">
        <f t="shared" si="4874"/>
        <v>0</v>
      </c>
      <c r="DJ1407" s="459">
        <f t="shared" si="4874"/>
        <v>0</v>
      </c>
    </row>
    <row r="1408" spans="1:114" x14ac:dyDescent="0.35">
      <c r="A1408" s="256" t="s">
        <v>354</v>
      </c>
      <c r="B1408" s="452" t="s">
        <v>362</v>
      </c>
      <c r="C1408" s="451">
        <f>-C1439*1000</f>
        <v>-200</v>
      </c>
      <c r="D1408" s="451">
        <f t="shared" ref="D1408:AC1408" si="4875">-D1439*1000</f>
        <v>-800</v>
      </c>
      <c r="E1408" s="451">
        <f t="shared" si="4875"/>
        <v>-2600</v>
      </c>
      <c r="F1408" s="451">
        <f t="shared" si="4875"/>
        <v>-6300</v>
      </c>
      <c r="G1408" s="451">
        <f t="shared" si="4875"/>
        <v>-1700</v>
      </c>
      <c r="H1408" s="451">
        <f t="shared" si="4875"/>
        <v>-1100</v>
      </c>
      <c r="I1408" s="451">
        <f t="shared" si="4875"/>
        <v>-2100</v>
      </c>
      <c r="J1408" s="451">
        <f t="shared" si="4875"/>
        <v>-300</v>
      </c>
      <c r="K1408" s="451">
        <f t="shared" si="4875"/>
        <v>-500</v>
      </c>
      <c r="L1408" s="451">
        <f t="shared" si="4875"/>
        <v>-1000</v>
      </c>
      <c r="M1408" s="451">
        <f t="shared" si="4875"/>
        <v>-400</v>
      </c>
      <c r="N1408" s="451">
        <f t="shared" si="4875"/>
        <v>-100</v>
      </c>
      <c r="O1408" s="451">
        <f t="shared" si="4875"/>
        <v>-600</v>
      </c>
      <c r="P1408" s="451">
        <f t="shared" si="4875"/>
        <v>-5800</v>
      </c>
      <c r="Q1408" s="451">
        <f t="shared" si="4875"/>
        <v>0</v>
      </c>
      <c r="R1408" s="451">
        <f t="shared" si="4875"/>
        <v>-2100</v>
      </c>
      <c r="S1408" s="451">
        <f t="shared" si="4875"/>
        <v>-500</v>
      </c>
      <c r="T1408" s="451">
        <f t="shared" si="4875"/>
        <v>-1200</v>
      </c>
      <c r="U1408" s="451">
        <f t="shared" si="4875"/>
        <v>-100</v>
      </c>
      <c r="V1408" s="451">
        <f t="shared" si="4875"/>
        <v>-3000</v>
      </c>
      <c r="W1408" s="451">
        <f t="shared" si="4875"/>
        <v>-2600</v>
      </c>
      <c r="X1408" s="451">
        <f t="shared" si="4875"/>
        <v>-1600</v>
      </c>
      <c r="Y1408" s="451">
        <f t="shared" si="4875"/>
        <v>-3000</v>
      </c>
      <c r="Z1408" s="451">
        <f t="shared" si="4875"/>
        <v>-2700</v>
      </c>
      <c r="AA1408" s="451">
        <f t="shared" si="4875"/>
        <v>-500</v>
      </c>
      <c r="AB1408" s="451">
        <f t="shared" si="4875"/>
        <v>-1200</v>
      </c>
      <c r="AC1408" s="451">
        <f t="shared" si="4875"/>
        <v>-800</v>
      </c>
      <c r="AD1408" s="459">
        <f>AC1408</f>
        <v>-800</v>
      </c>
      <c r="AE1408" s="459">
        <f t="shared" ref="AE1408:CP1408" si="4876">AD1408</f>
        <v>-800</v>
      </c>
      <c r="AF1408" s="459">
        <f t="shared" si="4876"/>
        <v>-800</v>
      </c>
      <c r="AG1408" s="459">
        <f t="shared" si="4876"/>
        <v>-800</v>
      </c>
      <c r="AH1408" s="459">
        <f t="shared" si="4876"/>
        <v>-800</v>
      </c>
      <c r="AI1408" s="459">
        <f t="shared" si="4876"/>
        <v>-800</v>
      </c>
      <c r="AJ1408" s="459">
        <f t="shared" si="4876"/>
        <v>-800</v>
      </c>
      <c r="AK1408" s="459">
        <f t="shared" si="4876"/>
        <v>-800</v>
      </c>
      <c r="AL1408" s="459">
        <f t="shared" si="4876"/>
        <v>-800</v>
      </c>
      <c r="AM1408" s="459">
        <f t="shared" si="4876"/>
        <v>-800</v>
      </c>
      <c r="AN1408" s="459">
        <f t="shared" si="4876"/>
        <v>-800</v>
      </c>
      <c r="AO1408" s="459">
        <f t="shared" si="4876"/>
        <v>-800</v>
      </c>
      <c r="AP1408" s="459">
        <f t="shared" si="4876"/>
        <v>-800</v>
      </c>
      <c r="AQ1408" s="459">
        <f t="shared" si="4876"/>
        <v>-800</v>
      </c>
      <c r="AR1408" s="459">
        <f t="shared" si="4876"/>
        <v>-800</v>
      </c>
      <c r="AS1408" s="459">
        <f t="shared" si="4876"/>
        <v>-800</v>
      </c>
      <c r="AT1408" s="459">
        <f t="shared" si="4876"/>
        <v>-800</v>
      </c>
      <c r="AU1408" s="459">
        <f t="shared" si="4876"/>
        <v>-800</v>
      </c>
      <c r="AV1408" s="459">
        <f t="shared" si="4876"/>
        <v>-800</v>
      </c>
      <c r="AW1408" s="459">
        <f t="shared" si="4876"/>
        <v>-800</v>
      </c>
      <c r="AX1408" s="459">
        <f t="shared" si="4876"/>
        <v>-800</v>
      </c>
      <c r="AY1408" s="459">
        <f t="shared" si="4876"/>
        <v>-800</v>
      </c>
      <c r="AZ1408" s="459">
        <f t="shared" si="4876"/>
        <v>-800</v>
      </c>
      <c r="BA1408" s="459">
        <f t="shared" si="4876"/>
        <v>-800</v>
      </c>
      <c r="BB1408" s="459">
        <f t="shared" si="4876"/>
        <v>-800</v>
      </c>
      <c r="BC1408" s="459">
        <f t="shared" si="4876"/>
        <v>-800</v>
      </c>
      <c r="BD1408" s="459">
        <f t="shared" si="4876"/>
        <v>-800</v>
      </c>
      <c r="BE1408" s="459">
        <f t="shared" si="4876"/>
        <v>-800</v>
      </c>
      <c r="BF1408" s="459">
        <f t="shared" si="4876"/>
        <v>-800</v>
      </c>
      <c r="BG1408" s="459">
        <f t="shared" si="4876"/>
        <v>-800</v>
      </c>
      <c r="BH1408" s="459">
        <f t="shared" si="4876"/>
        <v>-800</v>
      </c>
      <c r="BI1408" s="459">
        <f t="shared" si="4876"/>
        <v>-800</v>
      </c>
      <c r="BJ1408" s="459">
        <f t="shared" si="4876"/>
        <v>-800</v>
      </c>
      <c r="BK1408" s="459">
        <f t="shared" si="4876"/>
        <v>-800</v>
      </c>
      <c r="BL1408" s="459">
        <f t="shared" si="4876"/>
        <v>-800</v>
      </c>
      <c r="BM1408" s="459">
        <f t="shared" si="4876"/>
        <v>-800</v>
      </c>
      <c r="BN1408" s="459">
        <f t="shared" si="4876"/>
        <v>-800</v>
      </c>
      <c r="BO1408" s="459">
        <f t="shared" si="4876"/>
        <v>-800</v>
      </c>
      <c r="BP1408" s="459">
        <f t="shared" si="4876"/>
        <v>-800</v>
      </c>
      <c r="BQ1408" s="459">
        <f t="shared" si="4876"/>
        <v>-800</v>
      </c>
      <c r="BR1408" s="459">
        <f t="shared" si="4876"/>
        <v>-800</v>
      </c>
      <c r="BS1408" s="459">
        <f t="shared" si="4876"/>
        <v>-800</v>
      </c>
      <c r="BT1408" s="459">
        <f t="shared" si="4876"/>
        <v>-800</v>
      </c>
      <c r="BU1408" s="459">
        <f t="shared" si="4876"/>
        <v>-800</v>
      </c>
      <c r="BV1408" s="459">
        <f t="shared" si="4876"/>
        <v>-800</v>
      </c>
      <c r="BW1408" s="459">
        <f t="shared" si="4876"/>
        <v>-800</v>
      </c>
      <c r="BX1408" s="459">
        <f t="shared" si="4876"/>
        <v>-800</v>
      </c>
      <c r="BY1408" s="459">
        <f t="shared" si="4876"/>
        <v>-800</v>
      </c>
      <c r="BZ1408" s="459">
        <f t="shared" si="4876"/>
        <v>-800</v>
      </c>
      <c r="CA1408" s="459">
        <f t="shared" si="4876"/>
        <v>-800</v>
      </c>
      <c r="CB1408" s="459">
        <f t="shared" si="4876"/>
        <v>-800</v>
      </c>
      <c r="CC1408" s="459">
        <f t="shared" si="4876"/>
        <v>-800</v>
      </c>
      <c r="CD1408" s="459">
        <f t="shared" si="4876"/>
        <v>-800</v>
      </c>
      <c r="CE1408" s="459">
        <f t="shared" si="4876"/>
        <v>-800</v>
      </c>
      <c r="CF1408" s="459">
        <f t="shared" si="4876"/>
        <v>-800</v>
      </c>
      <c r="CG1408" s="459">
        <f t="shared" si="4876"/>
        <v>-800</v>
      </c>
      <c r="CH1408" s="459">
        <f t="shared" si="4876"/>
        <v>-800</v>
      </c>
      <c r="CI1408" s="459">
        <f t="shared" si="4876"/>
        <v>-800</v>
      </c>
      <c r="CJ1408" s="459">
        <f t="shared" si="4876"/>
        <v>-800</v>
      </c>
      <c r="CK1408" s="459">
        <f t="shared" si="4876"/>
        <v>-800</v>
      </c>
      <c r="CL1408" s="459">
        <f t="shared" si="4876"/>
        <v>-800</v>
      </c>
      <c r="CM1408" s="459">
        <f t="shared" si="4876"/>
        <v>-800</v>
      </c>
      <c r="CN1408" s="459">
        <f t="shared" si="4876"/>
        <v>-800</v>
      </c>
      <c r="CO1408" s="459">
        <f t="shared" si="4876"/>
        <v>-800</v>
      </c>
      <c r="CP1408" s="459">
        <f t="shared" si="4876"/>
        <v>-800</v>
      </c>
      <c r="CQ1408" s="459">
        <f t="shared" ref="CQ1408:DJ1408" si="4877">CP1408</f>
        <v>-800</v>
      </c>
      <c r="CR1408" s="459">
        <f t="shared" si="4877"/>
        <v>-800</v>
      </c>
      <c r="CS1408" s="459">
        <f t="shared" si="4877"/>
        <v>-800</v>
      </c>
      <c r="CT1408" s="459">
        <f t="shared" si="4877"/>
        <v>-800</v>
      </c>
      <c r="CU1408" s="459">
        <f t="shared" si="4877"/>
        <v>-800</v>
      </c>
      <c r="CV1408" s="459">
        <f t="shared" si="4877"/>
        <v>-800</v>
      </c>
      <c r="CW1408" s="459">
        <f t="shared" si="4877"/>
        <v>-800</v>
      </c>
      <c r="CX1408" s="459">
        <f t="shared" si="4877"/>
        <v>-800</v>
      </c>
      <c r="CY1408" s="459">
        <f t="shared" si="4877"/>
        <v>-800</v>
      </c>
      <c r="CZ1408" s="459">
        <f t="shared" si="4877"/>
        <v>-800</v>
      </c>
      <c r="DA1408" s="459">
        <f t="shared" si="4877"/>
        <v>-800</v>
      </c>
      <c r="DB1408" s="459">
        <f t="shared" si="4877"/>
        <v>-800</v>
      </c>
      <c r="DC1408" s="459">
        <f t="shared" si="4877"/>
        <v>-800</v>
      </c>
      <c r="DD1408" s="459">
        <f t="shared" si="4877"/>
        <v>-800</v>
      </c>
      <c r="DE1408" s="459">
        <f t="shared" si="4877"/>
        <v>-800</v>
      </c>
      <c r="DF1408" s="459">
        <f t="shared" si="4877"/>
        <v>-800</v>
      </c>
      <c r="DG1408" s="459">
        <f t="shared" si="4877"/>
        <v>-800</v>
      </c>
      <c r="DH1408" s="459">
        <f t="shared" si="4877"/>
        <v>-800</v>
      </c>
      <c r="DI1408" s="459">
        <f t="shared" si="4877"/>
        <v>-800</v>
      </c>
      <c r="DJ1408" s="459">
        <f t="shared" si="4877"/>
        <v>-800</v>
      </c>
    </row>
    <row r="1409" spans="1:114" x14ac:dyDescent="0.35">
      <c r="A1409" s="256" t="s">
        <v>354</v>
      </c>
      <c r="B1409" s="255" t="s">
        <v>372</v>
      </c>
      <c r="C1409" s="453">
        <f>C1440*1000</f>
        <v>-10600</v>
      </c>
      <c r="D1409" s="453">
        <f t="shared" ref="D1409:AB1409" si="4878">D1440*1000</f>
        <v>-12600</v>
      </c>
      <c r="E1409" s="453">
        <f t="shared" si="4878"/>
        <v>-13800</v>
      </c>
      <c r="F1409" s="453">
        <f t="shared" si="4878"/>
        <v>-16700</v>
      </c>
      <c r="G1409" s="453">
        <f t="shared" si="4878"/>
        <v>-13600</v>
      </c>
      <c r="H1409" s="453">
        <f t="shared" si="4878"/>
        <v>-12800</v>
      </c>
      <c r="I1409" s="453">
        <f t="shared" si="4878"/>
        <v>-11800</v>
      </c>
      <c r="J1409" s="453">
        <f t="shared" si="4878"/>
        <v>-10600</v>
      </c>
      <c r="K1409" s="453">
        <f t="shared" si="4878"/>
        <v>-10600</v>
      </c>
      <c r="L1409" s="453">
        <f t="shared" si="4878"/>
        <v>-11000</v>
      </c>
      <c r="M1409" s="453">
        <f t="shared" si="4878"/>
        <v>-12400</v>
      </c>
      <c r="N1409" s="453">
        <f t="shared" si="4878"/>
        <v>-11400</v>
      </c>
      <c r="O1409" s="453">
        <f>O1440*1000</f>
        <v>-11000</v>
      </c>
      <c r="P1409" s="453">
        <f t="shared" si="4878"/>
        <v>-7800</v>
      </c>
      <c r="Q1409" s="453">
        <f t="shared" si="4878"/>
        <v>-9600</v>
      </c>
      <c r="R1409" s="453">
        <f t="shared" si="4878"/>
        <v>-15200</v>
      </c>
      <c r="S1409" s="453">
        <f t="shared" si="4878"/>
        <v>-10900</v>
      </c>
      <c r="T1409" s="453">
        <f t="shared" si="4878"/>
        <v>-11800</v>
      </c>
      <c r="U1409" s="453">
        <f t="shared" si="4878"/>
        <v>-11300</v>
      </c>
      <c r="V1409" s="453">
        <f t="shared" si="4878"/>
        <v>-15100</v>
      </c>
      <c r="W1409" s="453">
        <f t="shared" si="4878"/>
        <v>-17200</v>
      </c>
      <c r="X1409" s="453">
        <f t="shared" si="4878"/>
        <v>-14000</v>
      </c>
      <c r="Y1409" s="453">
        <f>Y1440*1000</f>
        <v>-13700</v>
      </c>
      <c r="Z1409" s="453">
        <f t="shared" si="4878"/>
        <v>-16700</v>
      </c>
      <c r="AA1409" s="453">
        <f t="shared" si="4878"/>
        <v>-13200</v>
      </c>
      <c r="AB1409" s="453">
        <f t="shared" si="4878"/>
        <v>-10000</v>
      </c>
      <c r="AC1409" s="453">
        <f>AC1440*1000</f>
        <v>-12300</v>
      </c>
      <c r="AD1409" s="510">
        <f>AC1409</f>
        <v>-12300</v>
      </c>
      <c r="AE1409" s="510">
        <f t="shared" ref="AE1409:CP1409" si="4879">AD1409</f>
        <v>-12300</v>
      </c>
      <c r="AF1409" s="510">
        <f t="shared" si="4879"/>
        <v>-12300</v>
      </c>
      <c r="AG1409" s="510">
        <f t="shared" si="4879"/>
        <v>-12300</v>
      </c>
      <c r="AH1409" s="510">
        <f t="shared" si="4879"/>
        <v>-12300</v>
      </c>
      <c r="AI1409" s="510">
        <f t="shared" si="4879"/>
        <v>-12300</v>
      </c>
      <c r="AJ1409" s="510">
        <f t="shared" si="4879"/>
        <v>-12300</v>
      </c>
      <c r="AK1409" s="510">
        <f t="shared" si="4879"/>
        <v>-12300</v>
      </c>
      <c r="AL1409" s="510">
        <f t="shared" si="4879"/>
        <v>-12300</v>
      </c>
      <c r="AM1409" s="510">
        <f t="shared" si="4879"/>
        <v>-12300</v>
      </c>
      <c r="AN1409" s="510">
        <f t="shared" si="4879"/>
        <v>-12300</v>
      </c>
      <c r="AO1409" s="510">
        <f t="shared" si="4879"/>
        <v>-12300</v>
      </c>
      <c r="AP1409" s="510">
        <f t="shared" si="4879"/>
        <v>-12300</v>
      </c>
      <c r="AQ1409" s="510">
        <f t="shared" si="4879"/>
        <v>-12300</v>
      </c>
      <c r="AR1409" s="510">
        <f t="shared" si="4879"/>
        <v>-12300</v>
      </c>
      <c r="AS1409" s="510">
        <f t="shared" si="4879"/>
        <v>-12300</v>
      </c>
      <c r="AT1409" s="510">
        <f t="shared" si="4879"/>
        <v>-12300</v>
      </c>
      <c r="AU1409" s="510">
        <f t="shared" si="4879"/>
        <v>-12300</v>
      </c>
      <c r="AV1409" s="510">
        <f t="shared" si="4879"/>
        <v>-12300</v>
      </c>
      <c r="AW1409" s="510">
        <f t="shared" si="4879"/>
        <v>-12300</v>
      </c>
      <c r="AX1409" s="510">
        <f t="shared" si="4879"/>
        <v>-12300</v>
      </c>
      <c r="AY1409" s="510">
        <f t="shared" si="4879"/>
        <v>-12300</v>
      </c>
      <c r="AZ1409" s="510">
        <f t="shared" si="4879"/>
        <v>-12300</v>
      </c>
      <c r="BA1409" s="510">
        <f t="shared" si="4879"/>
        <v>-12300</v>
      </c>
      <c r="BB1409" s="510">
        <f t="shared" si="4879"/>
        <v>-12300</v>
      </c>
      <c r="BC1409" s="510">
        <f t="shared" si="4879"/>
        <v>-12300</v>
      </c>
      <c r="BD1409" s="510">
        <f t="shared" si="4879"/>
        <v>-12300</v>
      </c>
      <c r="BE1409" s="510">
        <f t="shared" si="4879"/>
        <v>-12300</v>
      </c>
      <c r="BF1409" s="510">
        <f t="shared" si="4879"/>
        <v>-12300</v>
      </c>
      <c r="BG1409" s="510">
        <f t="shared" si="4879"/>
        <v>-12300</v>
      </c>
      <c r="BH1409" s="510">
        <f t="shared" si="4879"/>
        <v>-12300</v>
      </c>
      <c r="BI1409" s="510">
        <f t="shared" si="4879"/>
        <v>-12300</v>
      </c>
      <c r="BJ1409" s="510">
        <f t="shared" si="4879"/>
        <v>-12300</v>
      </c>
      <c r="BK1409" s="510">
        <f t="shared" si="4879"/>
        <v>-12300</v>
      </c>
      <c r="BL1409" s="510">
        <f t="shared" si="4879"/>
        <v>-12300</v>
      </c>
      <c r="BM1409" s="510">
        <f t="shared" si="4879"/>
        <v>-12300</v>
      </c>
      <c r="BN1409" s="510">
        <f t="shared" si="4879"/>
        <v>-12300</v>
      </c>
      <c r="BO1409" s="510">
        <f t="shared" si="4879"/>
        <v>-12300</v>
      </c>
      <c r="BP1409" s="510">
        <f t="shared" si="4879"/>
        <v>-12300</v>
      </c>
      <c r="BQ1409" s="510">
        <f t="shared" si="4879"/>
        <v>-12300</v>
      </c>
      <c r="BR1409" s="510">
        <f t="shared" si="4879"/>
        <v>-12300</v>
      </c>
      <c r="BS1409" s="510">
        <f t="shared" si="4879"/>
        <v>-12300</v>
      </c>
      <c r="BT1409" s="510">
        <f t="shared" si="4879"/>
        <v>-12300</v>
      </c>
      <c r="BU1409" s="510">
        <f t="shared" si="4879"/>
        <v>-12300</v>
      </c>
      <c r="BV1409" s="510">
        <f t="shared" si="4879"/>
        <v>-12300</v>
      </c>
      <c r="BW1409" s="510">
        <f t="shared" si="4879"/>
        <v>-12300</v>
      </c>
      <c r="BX1409" s="510">
        <f t="shared" si="4879"/>
        <v>-12300</v>
      </c>
      <c r="BY1409" s="510">
        <f t="shared" si="4879"/>
        <v>-12300</v>
      </c>
      <c r="BZ1409" s="510">
        <f t="shared" si="4879"/>
        <v>-12300</v>
      </c>
      <c r="CA1409" s="510">
        <f t="shared" si="4879"/>
        <v>-12300</v>
      </c>
      <c r="CB1409" s="510">
        <f t="shared" si="4879"/>
        <v>-12300</v>
      </c>
      <c r="CC1409" s="510">
        <f t="shared" si="4879"/>
        <v>-12300</v>
      </c>
      <c r="CD1409" s="510">
        <f t="shared" si="4879"/>
        <v>-12300</v>
      </c>
      <c r="CE1409" s="510">
        <f t="shared" si="4879"/>
        <v>-12300</v>
      </c>
      <c r="CF1409" s="510">
        <f t="shared" si="4879"/>
        <v>-12300</v>
      </c>
      <c r="CG1409" s="510">
        <f t="shared" si="4879"/>
        <v>-12300</v>
      </c>
      <c r="CH1409" s="510">
        <f t="shared" si="4879"/>
        <v>-12300</v>
      </c>
      <c r="CI1409" s="510">
        <f t="shared" si="4879"/>
        <v>-12300</v>
      </c>
      <c r="CJ1409" s="510">
        <f t="shared" si="4879"/>
        <v>-12300</v>
      </c>
      <c r="CK1409" s="510">
        <f t="shared" si="4879"/>
        <v>-12300</v>
      </c>
      <c r="CL1409" s="510">
        <f t="shared" si="4879"/>
        <v>-12300</v>
      </c>
      <c r="CM1409" s="510">
        <f t="shared" si="4879"/>
        <v>-12300</v>
      </c>
      <c r="CN1409" s="510">
        <f t="shared" si="4879"/>
        <v>-12300</v>
      </c>
      <c r="CO1409" s="510">
        <f t="shared" si="4879"/>
        <v>-12300</v>
      </c>
      <c r="CP1409" s="510">
        <f t="shared" si="4879"/>
        <v>-12300</v>
      </c>
      <c r="CQ1409" s="510">
        <f t="shared" ref="CQ1409:DJ1409" si="4880">CP1409</f>
        <v>-12300</v>
      </c>
      <c r="CR1409" s="510">
        <f t="shared" si="4880"/>
        <v>-12300</v>
      </c>
      <c r="CS1409" s="510">
        <f t="shared" si="4880"/>
        <v>-12300</v>
      </c>
      <c r="CT1409" s="510">
        <f t="shared" si="4880"/>
        <v>-12300</v>
      </c>
      <c r="CU1409" s="510">
        <f t="shared" si="4880"/>
        <v>-12300</v>
      </c>
      <c r="CV1409" s="510">
        <f t="shared" si="4880"/>
        <v>-12300</v>
      </c>
      <c r="CW1409" s="510">
        <f t="shared" si="4880"/>
        <v>-12300</v>
      </c>
      <c r="CX1409" s="510">
        <f t="shared" si="4880"/>
        <v>-12300</v>
      </c>
      <c r="CY1409" s="510">
        <f t="shared" si="4880"/>
        <v>-12300</v>
      </c>
      <c r="CZ1409" s="510">
        <f t="shared" si="4880"/>
        <v>-12300</v>
      </c>
      <c r="DA1409" s="510">
        <f t="shared" si="4880"/>
        <v>-12300</v>
      </c>
      <c r="DB1409" s="510">
        <f t="shared" si="4880"/>
        <v>-12300</v>
      </c>
      <c r="DC1409" s="510">
        <f t="shared" si="4880"/>
        <v>-12300</v>
      </c>
      <c r="DD1409" s="510">
        <f t="shared" si="4880"/>
        <v>-12300</v>
      </c>
      <c r="DE1409" s="510">
        <f t="shared" si="4880"/>
        <v>-12300</v>
      </c>
      <c r="DF1409" s="510">
        <f t="shared" si="4880"/>
        <v>-12300</v>
      </c>
      <c r="DG1409" s="510">
        <f t="shared" si="4880"/>
        <v>-12300</v>
      </c>
      <c r="DH1409" s="510">
        <f t="shared" si="4880"/>
        <v>-12300</v>
      </c>
      <c r="DI1409" s="510">
        <f t="shared" si="4880"/>
        <v>-12300</v>
      </c>
      <c r="DJ1409" s="510">
        <f t="shared" si="4880"/>
        <v>-12300</v>
      </c>
    </row>
    <row r="1410" spans="1:114" x14ac:dyDescent="0.35">
      <c r="A1410" s="256" t="s">
        <v>354</v>
      </c>
      <c r="B1410" s="452" t="s">
        <v>315</v>
      </c>
      <c r="C1410" s="451">
        <f>IF(C1409&lt;0,"0",C1409*('General Assumptions'!$E$21+'General Assumptions'!$E$22))*-1</f>
        <v>0</v>
      </c>
      <c r="D1410" s="451">
        <f>IF(D1409&lt;0,"0",D1409*('General Assumptions'!$E$21+'General Assumptions'!$E$22))*-1</f>
        <v>0</v>
      </c>
      <c r="E1410" s="451">
        <f>IF(E1409&lt;0,"0",E1409*('General Assumptions'!$E$21+'General Assumptions'!$E$22))*-1</f>
        <v>0</v>
      </c>
      <c r="F1410" s="451">
        <f>IF(F1409&lt;0,"0",F1409*('General Assumptions'!$E$21+'General Assumptions'!$E$22))*-1</f>
        <v>0</v>
      </c>
      <c r="G1410" s="451">
        <f>IF(G1409&lt;0,"0",G1409*('General Assumptions'!$E$21+'General Assumptions'!$E$22))*-1</f>
        <v>0</v>
      </c>
      <c r="H1410" s="451">
        <f>IF(H1409&lt;0,"0",H1409*('General Assumptions'!$E$21+'General Assumptions'!$E$22))*-1</f>
        <v>0</v>
      </c>
      <c r="I1410" s="451">
        <f>IF(I1409&lt;0,"0",I1409*('General Assumptions'!$E$21+'General Assumptions'!$E$22))*-1</f>
        <v>0</v>
      </c>
      <c r="J1410" s="451">
        <f>IF(J1409&lt;0,"0",J1409*('General Assumptions'!$E$21+'General Assumptions'!$E$22))*-1</f>
        <v>0</v>
      </c>
      <c r="K1410" s="451">
        <f>IF(K1409&lt;0,"0",K1409*('General Assumptions'!$E$21+'General Assumptions'!$E$22))*-1</f>
        <v>0</v>
      </c>
      <c r="L1410" s="451">
        <f>IF(L1409&lt;0,"0",L1409*('General Assumptions'!$E$21+'General Assumptions'!$E$22))*-1</f>
        <v>0</v>
      </c>
      <c r="M1410" s="451">
        <f>IF(M1409&lt;0,"0",M1409*('General Assumptions'!$E$21+'General Assumptions'!$E$22))*-1</f>
        <v>0</v>
      </c>
      <c r="N1410" s="451">
        <f>IF(N1409&lt;0,"0",N1409*('General Assumptions'!$E$21+'General Assumptions'!$E$22))*-1</f>
        <v>0</v>
      </c>
      <c r="O1410" s="451">
        <f>IF(O1409&lt;0,"0",O1409*('General Assumptions'!$E$21+'General Assumptions'!$E$22))*-1</f>
        <v>0</v>
      </c>
      <c r="P1410" s="451">
        <f>IF(P1409&lt;0,"0",P1409*('General Assumptions'!$E$21+'General Assumptions'!$E$22))*-1</f>
        <v>0</v>
      </c>
      <c r="Q1410" s="451">
        <f>IF(Q1409&lt;0,"0",Q1409*('General Assumptions'!$E$21+'General Assumptions'!$E$22))*-1</f>
        <v>0</v>
      </c>
      <c r="R1410" s="451">
        <f>IF(R1409&lt;0,"0",R1409*('General Assumptions'!$E$21+'General Assumptions'!$E$22))*-1</f>
        <v>0</v>
      </c>
      <c r="S1410" s="451">
        <f>IF(S1409&lt;0,"0",S1409*('General Assumptions'!$E$21+'General Assumptions'!$E$22))*-1</f>
        <v>0</v>
      </c>
      <c r="T1410" s="451">
        <f>IF(T1409&lt;0,"0",T1409*('General Assumptions'!$E$21+'General Assumptions'!$E$22))*-1</f>
        <v>0</v>
      </c>
      <c r="U1410" s="451">
        <f>IF(U1409&lt;0,"0",U1409*('General Assumptions'!$E$21+'General Assumptions'!$E$22))*-1</f>
        <v>0</v>
      </c>
      <c r="V1410" s="451">
        <f>IF(V1409&lt;0,"0",V1409*('General Assumptions'!$E$21+'General Assumptions'!$E$22))*-1</f>
        <v>0</v>
      </c>
      <c r="W1410" s="451">
        <f>IF(W1409&lt;0,"0",W1409*('General Assumptions'!$E$21+'General Assumptions'!$E$22))*-1</f>
        <v>0</v>
      </c>
      <c r="X1410" s="451">
        <f>IF(X1409&lt;0,"0",X1409*('General Assumptions'!$E$21+'General Assumptions'!$E$22))*-1</f>
        <v>0</v>
      </c>
      <c r="Y1410" s="451">
        <f>IF(Y1409&lt;0,"0",Y1409*('General Assumptions'!$E$21+'General Assumptions'!$E$22))*-1</f>
        <v>0</v>
      </c>
      <c r="Z1410" s="451">
        <f>IF(Z1409&lt;0,"0",Z1409*('General Assumptions'!$E$21+'General Assumptions'!$E$22))*-1</f>
        <v>0</v>
      </c>
      <c r="AA1410" s="451">
        <f>IF(AA1409&lt;0,"0",AA1409*('General Assumptions'!$E$21+'General Assumptions'!$E$22))*-1</f>
        <v>0</v>
      </c>
      <c r="AB1410" s="451">
        <f>IF(AB1409&lt;0,"0",AB1409*('General Assumptions'!$E$21+'General Assumptions'!$E$22))*-1</f>
        <v>0</v>
      </c>
      <c r="AC1410" s="451">
        <f>IF(AC1409&lt;0,"0",AC1409*('General Assumptions'!$E$21+'General Assumptions'!$E$22))*-1</f>
        <v>0</v>
      </c>
      <c r="AD1410" s="459">
        <f>AC1410</f>
        <v>0</v>
      </c>
      <c r="AE1410" s="459">
        <f t="shared" ref="AE1410:CP1410" si="4881">AD1410</f>
        <v>0</v>
      </c>
      <c r="AF1410" s="459">
        <f t="shared" si="4881"/>
        <v>0</v>
      </c>
      <c r="AG1410" s="459">
        <f t="shared" si="4881"/>
        <v>0</v>
      </c>
      <c r="AH1410" s="459">
        <f t="shared" si="4881"/>
        <v>0</v>
      </c>
      <c r="AI1410" s="459">
        <f t="shared" si="4881"/>
        <v>0</v>
      </c>
      <c r="AJ1410" s="459">
        <f t="shared" si="4881"/>
        <v>0</v>
      </c>
      <c r="AK1410" s="459">
        <f t="shared" si="4881"/>
        <v>0</v>
      </c>
      <c r="AL1410" s="459">
        <f t="shared" si="4881"/>
        <v>0</v>
      </c>
      <c r="AM1410" s="459">
        <f t="shared" si="4881"/>
        <v>0</v>
      </c>
      <c r="AN1410" s="459">
        <f t="shared" si="4881"/>
        <v>0</v>
      </c>
      <c r="AO1410" s="459">
        <f t="shared" si="4881"/>
        <v>0</v>
      </c>
      <c r="AP1410" s="459">
        <f t="shared" si="4881"/>
        <v>0</v>
      </c>
      <c r="AQ1410" s="459">
        <f t="shared" si="4881"/>
        <v>0</v>
      </c>
      <c r="AR1410" s="459">
        <f t="shared" si="4881"/>
        <v>0</v>
      </c>
      <c r="AS1410" s="459">
        <f t="shared" si="4881"/>
        <v>0</v>
      </c>
      <c r="AT1410" s="459">
        <f t="shared" si="4881"/>
        <v>0</v>
      </c>
      <c r="AU1410" s="459">
        <f t="shared" si="4881"/>
        <v>0</v>
      </c>
      <c r="AV1410" s="459">
        <f t="shared" si="4881"/>
        <v>0</v>
      </c>
      <c r="AW1410" s="459">
        <f t="shared" si="4881"/>
        <v>0</v>
      </c>
      <c r="AX1410" s="459">
        <f t="shared" si="4881"/>
        <v>0</v>
      </c>
      <c r="AY1410" s="459">
        <f t="shared" si="4881"/>
        <v>0</v>
      </c>
      <c r="AZ1410" s="459">
        <f t="shared" si="4881"/>
        <v>0</v>
      </c>
      <c r="BA1410" s="459">
        <f t="shared" si="4881"/>
        <v>0</v>
      </c>
      <c r="BB1410" s="459">
        <f t="shared" si="4881"/>
        <v>0</v>
      </c>
      <c r="BC1410" s="459">
        <f t="shared" si="4881"/>
        <v>0</v>
      </c>
      <c r="BD1410" s="459">
        <f t="shared" si="4881"/>
        <v>0</v>
      </c>
      <c r="BE1410" s="459">
        <f t="shared" si="4881"/>
        <v>0</v>
      </c>
      <c r="BF1410" s="459">
        <f t="shared" si="4881"/>
        <v>0</v>
      </c>
      <c r="BG1410" s="459">
        <f t="shared" si="4881"/>
        <v>0</v>
      </c>
      <c r="BH1410" s="459">
        <f t="shared" si="4881"/>
        <v>0</v>
      </c>
      <c r="BI1410" s="459">
        <f t="shared" si="4881"/>
        <v>0</v>
      </c>
      <c r="BJ1410" s="459">
        <f t="shared" si="4881"/>
        <v>0</v>
      </c>
      <c r="BK1410" s="459">
        <f t="shared" si="4881"/>
        <v>0</v>
      </c>
      <c r="BL1410" s="459">
        <f t="shared" si="4881"/>
        <v>0</v>
      </c>
      <c r="BM1410" s="459">
        <f t="shared" si="4881"/>
        <v>0</v>
      </c>
      <c r="BN1410" s="459">
        <f t="shared" si="4881"/>
        <v>0</v>
      </c>
      <c r="BO1410" s="459">
        <f t="shared" si="4881"/>
        <v>0</v>
      </c>
      <c r="BP1410" s="459">
        <f t="shared" si="4881"/>
        <v>0</v>
      </c>
      <c r="BQ1410" s="459">
        <f t="shared" si="4881"/>
        <v>0</v>
      </c>
      <c r="BR1410" s="459">
        <f t="shared" si="4881"/>
        <v>0</v>
      </c>
      <c r="BS1410" s="459">
        <f t="shared" si="4881"/>
        <v>0</v>
      </c>
      <c r="BT1410" s="459">
        <f t="shared" si="4881"/>
        <v>0</v>
      </c>
      <c r="BU1410" s="459">
        <f t="shared" si="4881"/>
        <v>0</v>
      </c>
      <c r="BV1410" s="459">
        <f t="shared" si="4881"/>
        <v>0</v>
      </c>
      <c r="BW1410" s="459">
        <f t="shared" si="4881"/>
        <v>0</v>
      </c>
      <c r="BX1410" s="459">
        <f t="shared" si="4881"/>
        <v>0</v>
      </c>
      <c r="BY1410" s="459">
        <f t="shared" si="4881"/>
        <v>0</v>
      </c>
      <c r="BZ1410" s="459">
        <f t="shared" si="4881"/>
        <v>0</v>
      </c>
      <c r="CA1410" s="459">
        <f t="shared" si="4881"/>
        <v>0</v>
      </c>
      <c r="CB1410" s="459">
        <f t="shared" si="4881"/>
        <v>0</v>
      </c>
      <c r="CC1410" s="459">
        <f t="shared" si="4881"/>
        <v>0</v>
      </c>
      <c r="CD1410" s="459">
        <f t="shared" si="4881"/>
        <v>0</v>
      </c>
      <c r="CE1410" s="459">
        <f t="shared" si="4881"/>
        <v>0</v>
      </c>
      <c r="CF1410" s="459">
        <f t="shared" si="4881"/>
        <v>0</v>
      </c>
      <c r="CG1410" s="459">
        <f t="shared" si="4881"/>
        <v>0</v>
      </c>
      <c r="CH1410" s="459">
        <f t="shared" si="4881"/>
        <v>0</v>
      </c>
      <c r="CI1410" s="459">
        <f t="shared" si="4881"/>
        <v>0</v>
      </c>
      <c r="CJ1410" s="459">
        <f t="shared" si="4881"/>
        <v>0</v>
      </c>
      <c r="CK1410" s="459">
        <f t="shared" si="4881"/>
        <v>0</v>
      </c>
      <c r="CL1410" s="459">
        <f t="shared" si="4881"/>
        <v>0</v>
      </c>
      <c r="CM1410" s="459">
        <f t="shared" si="4881"/>
        <v>0</v>
      </c>
      <c r="CN1410" s="459">
        <f t="shared" si="4881"/>
        <v>0</v>
      </c>
      <c r="CO1410" s="459">
        <f t="shared" si="4881"/>
        <v>0</v>
      </c>
      <c r="CP1410" s="459">
        <f t="shared" si="4881"/>
        <v>0</v>
      </c>
      <c r="CQ1410" s="459">
        <f t="shared" ref="CQ1410:DJ1410" si="4882">CP1410</f>
        <v>0</v>
      </c>
      <c r="CR1410" s="459">
        <f t="shared" si="4882"/>
        <v>0</v>
      </c>
      <c r="CS1410" s="459">
        <f t="shared" si="4882"/>
        <v>0</v>
      </c>
      <c r="CT1410" s="459">
        <f t="shared" si="4882"/>
        <v>0</v>
      </c>
      <c r="CU1410" s="459">
        <f t="shared" si="4882"/>
        <v>0</v>
      </c>
      <c r="CV1410" s="459">
        <f t="shared" si="4882"/>
        <v>0</v>
      </c>
      <c r="CW1410" s="459">
        <f t="shared" si="4882"/>
        <v>0</v>
      </c>
      <c r="CX1410" s="459">
        <f t="shared" si="4882"/>
        <v>0</v>
      </c>
      <c r="CY1410" s="459">
        <f t="shared" si="4882"/>
        <v>0</v>
      </c>
      <c r="CZ1410" s="459">
        <f t="shared" si="4882"/>
        <v>0</v>
      </c>
      <c r="DA1410" s="459">
        <f t="shared" si="4882"/>
        <v>0</v>
      </c>
      <c r="DB1410" s="459">
        <f t="shared" si="4882"/>
        <v>0</v>
      </c>
      <c r="DC1410" s="459">
        <f t="shared" si="4882"/>
        <v>0</v>
      </c>
      <c r="DD1410" s="459">
        <f t="shared" si="4882"/>
        <v>0</v>
      </c>
      <c r="DE1410" s="459">
        <f t="shared" si="4882"/>
        <v>0</v>
      </c>
      <c r="DF1410" s="459">
        <f t="shared" si="4882"/>
        <v>0</v>
      </c>
      <c r="DG1410" s="459">
        <f t="shared" si="4882"/>
        <v>0</v>
      </c>
      <c r="DH1410" s="459">
        <f t="shared" si="4882"/>
        <v>0</v>
      </c>
      <c r="DI1410" s="459">
        <f t="shared" si="4882"/>
        <v>0</v>
      </c>
      <c r="DJ1410" s="459">
        <f t="shared" si="4882"/>
        <v>0</v>
      </c>
    </row>
    <row r="1411" spans="1:114" x14ac:dyDescent="0.35">
      <c r="A1411" s="256" t="s">
        <v>354</v>
      </c>
      <c r="B1411" s="255" t="s">
        <v>169</v>
      </c>
      <c r="C1411" s="453">
        <f>C1409+C1410</f>
        <v>-10600</v>
      </c>
      <c r="D1411" s="453">
        <f t="shared" ref="D1411:AB1411" si="4883">D1409+D1410</f>
        <v>-12600</v>
      </c>
      <c r="E1411" s="453">
        <f t="shared" si="4883"/>
        <v>-13800</v>
      </c>
      <c r="F1411" s="453">
        <f t="shared" si="4883"/>
        <v>-16700</v>
      </c>
      <c r="G1411" s="453">
        <f t="shared" si="4883"/>
        <v>-13600</v>
      </c>
      <c r="H1411" s="453">
        <f t="shared" si="4883"/>
        <v>-12800</v>
      </c>
      <c r="I1411" s="453">
        <f t="shared" si="4883"/>
        <v>-11800</v>
      </c>
      <c r="J1411" s="453">
        <f t="shared" si="4883"/>
        <v>-10600</v>
      </c>
      <c r="K1411" s="453">
        <f t="shared" si="4883"/>
        <v>-10600</v>
      </c>
      <c r="L1411" s="453">
        <f t="shared" si="4883"/>
        <v>-11000</v>
      </c>
      <c r="M1411" s="453">
        <f t="shared" si="4883"/>
        <v>-12400</v>
      </c>
      <c r="N1411" s="453">
        <f t="shared" si="4883"/>
        <v>-11400</v>
      </c>
      <c r="O1411" s="453">
        <f t="shared" si="4883"/>
        <v>-11000</v>
      </c>
      <c r="P1411" s="453">
        <f t="shared" si="4883"/>
        <v>-7800</v>
      </c>
      <c r="Q1411" s="453">
        <f t="shared" si="4883"/>
        <v>-9600</v>
      </c>
      <c r="R1411" s="453">
        <f t="shared" si="4883"/>
        <v>-15200</v>
      </c>
      <c r="S1411" s="453">
        <f t="shared" si="4883"/>
        <v>-10900</v>
      </c>
      <c r="T1411" s="453">
        <f t="shared" si="4883"/>
        <v>-11800</v>
      </c>
      <c r="U1411" s="453">
        <f t="shared" si="4883"/>
        <v>-11300</v>
      </c>
      <c r="V1411" s="453">
        <f t="shared" si="4883"/>
        <v>-15100</v>
      </c>
      <c r="W1411" s="453">
        <f t="shared" si="4883"/>
        <v>-17200</v>
      </c>
      <c r="X1411" s="453">
        <f t="shared" si="4883"/>
        <v>-14000</v>
      </c>
      <c r="Y1411" s="453">
        <f t="shared" si="4883"/>
        <v>-13700</v>
      </c>
      <c r="Z1411" s="453">
        <f t="shared" si="4883"/>
        <v>-16700</v>
      </c>
      <c r="AA1411" s="453">
        <f t="shared" si="4883"/>
        <v>-13200</v>
      </c>
      <c r="AB1411" s="453">
        <f t="shared" si="4883"/>
        <v>-10000</v>
      </c>
      <c r="AC1411" s="453">
        <f>AC1409+AC1410</f>
        <v>-12300</v>
      </c>
      <c r="AD1411" s="453">
        <f>AD1409+AD1410</f>
        <v>-12300</v>
      </c>
      <c r="AE1411" s="453">
        <f t="shared" ref="AE1411:CP1411" si="4884">AE1409+AE1410</f>
        <v>-12300</v>
      </c>
      <c r="AF1411" s="453">
        <f t="shared" si="4884"/>
        <v>-12300</v>
      </c>
      <c r="AG1411" s="453">
        <f t="shared" si="4884"/>
        <v>-12300</v>
      </c>
      <c r="AH1411" s="453">
        <f t="shared" si="4884"/>
        <v>-12300</v>
      </c>
      <c r="AI1411" s="453">
        <f t="shared" si="4884"/>
        <v>-12300</v>
      </c>
      <c r="AJ1411" s="453">
        <f t="shared" si="4884"/>
        <v>-12300</v>
      </c>
      <c r="AK1411" s="453">
        <f t="shared" si="4884"/>
        <v>-12300</v>
      </c>
      <c r="AL1411" s="453">
        <f t="shared" si="4884"/>
        <v>-12300</v>
      </c>
      <c r="AM1411" s="453">
        <f t="shared" si="4884"/>
        <v>-12300</v>
      </c>
      <c r="AN1411" s="453">
        <f t="shared" si="4884"/>
        <v>-12300</v>
      </c>
      <c r="AO1411" s="453">
        <f t="shared" si="4884"/>
        <v>-12300</v>
      </c>
      <c r="AP1411" s="453">
        <f t="shared" si="4884"/>
        <v>-12300</v>
      </c>
      <c r="AQ1411" s="453">
        <f t="shared" si="4884"/>
        <v>-12300</v>
      </c>
      <c r="AR1411" s="453">
        <f t="shared" si="4884"/>
        <v>-12300</v>
      </c>
      <c r="AS1411" s="453">
        <f t="shared" si="4884"/>
        <v>-12300</v>
      </c>
      <c r="AT1411" s="453">
        <f t="shared" si="4884"/>
        <v>-12300</v>
      </c>
      <c r="AU1411" s="453">
        <f t="shared" si="4884"/>
        <v>-12300</v>
      </c>
      <c r="AV1411" s="453">
        <f t="shared" si="4884"/>
        <v>-12300</v>
      </c>
      <c r="AW1411" s="453">
        <f t="shared" si="4884"/>
        <v>-12300</v>
      </c>
      <c r="AX1411" s="453">
        <f t="shared" si="4884"/>
        <v>-12300</v>
      </c>
      <c r="AY1411" s="453">
        <f t="shared" si="4884"/>
        <v>-12300</v>
      </c>
      <c r="AZ1411" s="453">
        <f t="shared" si="4884"/>
        <v>-12300</v>
      </c>
      <c r="BA1411" s="453">
        <f t="shared" si="4884"/>
        <v>-12300</v>
      </c>
      <c r="BB1411" s="453">
        <f t="shared" si="4884"/>
        <v>-12300</v>
      </c>
      <c r="BC1411" s="453">
        <f t="shared" si="4884"/>
        <v>-12300</v>
      </c>
      <c r="BD1411" s="453">
        <f t="shared" si="4884"/>
        <v>-12300</v>
      </c>
      <c r="BE1411" s="453">
        <f t="shared" si="4884"/>
        <v>-12300</v>
      </c>
      <c r="BF1411" s="453">
        <f t="shared" si="4884"/>
        <v>-12300</v>
      </c>
      <c r="BG1411" s="453">
        <f t="shared" si="4884"/>
        <v>-12300</v>
      </c>
      <c r="BH1411" s="453">
        <f t="shared" si="4884"/>
        <v>-12300</v>
      </c>
      <c r="BI1411" s="453">
        <f t="shared" si="4884"/>
        <v>-12300</v>
      </c>
      <c r="BJ1411" s="453">
        <f t="shared" si="4884"/>
        <v>-12300</v>
      </c>
      <c r="BK1411" s="453">
        <f t="shared" si="4884"/>
        <v>-12300</v>
      </c>
      <c r="BL1411" s="453">
        <f t="shared" si="4884"/>
        <v>-12300</v>
      </c>
      <c r="BM1411" s="453">
        <f t="shared" si="4884"/>
        <v>-12300</v>
      </c>
      <c r="BN1411" s="453">
        <f t="shared" si="4884"/>
        <v>-12300</v>
      </c>
      <c r="BO1411" s="453">
        <f t="shared" si="4884"/>
        <v>-12300</v>
      </c>
      <c r="BP1411" s="453">
        <f t="shared" si="4884"/>
        <v>-12300</v>
      </c>
      <c r="BQ1411" s="453">
        <f t="shared" si="4884"/>
        <v>-12300</v>
      </c>
      <c r="BR1411" s="453">
        <f t="shared" si="4884"/>
        <v>-12300</v>
      </c>
      <c r="BS1411" s="453">
        <f t="shared" si="4884"/>
        <v>-12300</v>
      </c>
      <c r="BT1411" s="453">
        <f t="shared" si="4884"/>
        <v>-12300</v>
      </c>
      <c r="BU1411" s="453">
        <f t="shared" si="4884"/>
        <v>-12300</v>
      </c>
      <c r="BV1411" s="453">
        <f t="shared" si="4884"/>
        <v>-12300</v>
      </c>
      <c r="BW1411" s="453">
        <f t="shared" si="4884"/>
        <v>-12300</v>
      </c>
      <c r="BX1411" s="453">
        <f t="shared" si="4884"/>
        <v>-12300</v>
      </c>
      <c r="BY1411" s="453">
        <f t="shared" si="4884"/>
        <v>-12300</v>
      </c>
      <c r="BZ1411" s="453">
        <f t="shared" si="4884"/>
        <v>-12300</v>
      </c>
      <c r="CA1411" s="453">
        <f t="shared" si="4884"/>
        <v>-12300</v>
      </c>
      <c r="CB1411" s="453">
        <f t="shared" si="4884"/>
        <v>-12300</v>
      </c>
      <c r="CC1411" s="453">
        <f t="shared" si="4884"/>
        <v>-12300</v>
      </c>
      <c r="CD1411" s="453">
        <f t="shared" si="4884"/>
        <v>-12300</v>
      </c>
      <c r="CE1411" s="453">
        <f t="shared" si="4884"/>
        <v>-12300</v>
      </c>
      <c r="CF1411" s="453">
        <f t="shared" si="4884"/>
        <v>-12300</v>
      </c>
      <c r="CG1411" s="453">
        <f t="shared" si="4884"/>
        <v>-12300</v>
      </c>
      <c r="CH1411" s="453">
        <f t="shared" si="4884"/>
        <v>-12300</v>
      </c>
      <c r="CI1411" s="453">
        <f t="shared" si="4884"/>
        <v>-12300</v>
      </c>
      <c r="CJ1411" s="453">
        <f t="shared" si="4884"/>
        <v>-12300</v>
      </c>
      <c r="CK1411" s="453">
        <f t="shared" si="4884"/>
        <v>-12300</v>
      </c>
      <c r="CL1411" s="453">
        <f t="shared" si="4884"/>
        <v>-12300</v>
      </c>
      <c r="CM1411" s="453">
        <f t="shared" si="4884"/>
        <v>-12300</v>
      </c>
      <c r="CN1411" s="453">
        <f t="shared" si="4884"/>
        <v>-12300</v>
      </c>
      <c r="CO1411" s="453">
        <f t="shared" si="4884"/>
        <v>-12300</v>
      </c>
      <c r="CP1411" s="453">
        <f t="shared" si="4884"/>
        <v>-12300</v>
      </c>
      <c r="CQ1411" s="453">
        <f t="shared" ref="CQ1411:DJ1411" si="4885">CQ1409+CQ1410</f>
        <v>-12300</v>
      </c>
      <c r="CR1411" s="453">
        <f t="shared" si="4885"/>
        <v>-12300</v>
      </c>
      <c r="CS1411" s="453">
        <f t="shared" si="4885"/>
        <v>-12300</v>
      </c>
      <c r="CT1411" s="453">
        <f t="shared" si="4885"/>
        <v>-12300</v>
      </c>
      <c r="CU1411" s="453">
        <f t="shared" si="4885"/>
        <v>-12300</v>
      </c>
      <c r="CV1411" s="453">
        <f t="shared" si="4885"/>
        <v>-12300</v>
      </c>
      <c r="CW1411" s="453">
        <f t="shared" si="4885"/>
        <v>-12300</v>
      </c>
      <c r="CX1411" s="453">
        <f t="shared" si="4885"/>
        <v>-12300</v>
      </c>
      <c r="CY1411" s="453">
        <f t="shared" si="4885"/>
        <v>-12300</v>
      </c>
      <c r="CZ1411" s="453">
        <f t="shared" si="4885"/>
        <v>-12300</v>
      </c>
      <c r="DA1411" s="453">
        <f t="shared" si="4885"/>
        <v>-12300</v>
      </c>
      <c r="DB1411" s="453">
        <f t="shared" si="4885"/>
        <v>-12300</v>
      </c>
      <c r="DC1411" s="453">
        <f t="shared" si="4885"/>
        <v>-12300</v>
      </c>
      <c r="DD1411" s="453">
        <f t="shared" si="4885"/>
        <v>-12300</v>
      </c>
      <c r="DE1411" s="453">
        <f t="shared" si="4885"/>
        <v>-12300</v>
      </c>
      <c r="DF1411" s="453">
        <f t="shared" si="4885"/>
        <v>-12300</v>
      </c>
      <c r="DG1411" s="453">
        <f t="shared" si="4885"/>
        <v>-12300</v>
      </c>
      <c r="DH1411" s="453">
        <f t="shared" si="4885"/>
        <v>-12300</v>
      </c>
      <c r="DI1411" s="453">
        <f t="shared" si="4885"/>
        <v>-12300</v>
      </c>
      <c r="DJ1411" s="453">
        <f t="shared" si="4885"/>
        <v>-12300</v>
      </c>
    </row>
    <row r="1412" spans="1:114" x14ac:dyDescent="0.35">
      <c r="A1412" s="256"/>
      <c r="B1412" s="70"/>
      <c r="C1412" s="451"/>
      <c r="D1412" s="451"/>
      <c r="E1412" s="451"/>
      <c r="F1412" s="451"/>
      <c r="G1412" s="451"/>
      <c r="H1412" s="451"/>
      <c r="I1412" s="451"/>
      <c r="J1412" s="451"/>
      <c r="K1412" s="451"/>
      <c r="L1412" s="451"/>
      <c r="M1412" s="451"/>
      <c r="N1412" s="451"/>
      <c r="O1412" s="451"/>
      <c r="P1412" s="451"/>
      <c r="Q1412" s="451"/>
      <c r="R1412" s="451"/>
      <c r="S1412" s="451"/>
      <c r="T1412" s="451"/>
      <c r="U1412" s="451"/>
      <c r="V1412" s="451"/>
      <c r="W1412" s="451"/>
      <c r="X1412" s="451"/>
      <c r="Y1412" s="451"/>
      <c r="Z1412" s="451"/>
      <c r="AA1412" s="451"/>
      <c r="AB1412" s="451"/>
      <c r="AC1412" s="451"/>
      <c r="AD1412" s="451"/>
      <c r="AE1412" s="451"/>
      <c r="AF1412" s="451"/>
      <c r="AG1412" s="451"/>
      <c r="AH1412" s="451"/>
      <c r="AI1412" s="451"/>
      <c r="AJ1412" s="451"/>
      <c r="AK1412" s="451"/>
      <c r="AL1412" s="451"/>
      <c r="AM1412" s="451"/>
      <c r="AN1412" s="451"/>
      <c r="AO1412" s="451"/>
      <c r="AP1412" s="451"/>
      <c r="AQ1412" s="451"/>
      <c r="AR1412" s="451"/>
      <c r="AS1412" s="451"/>
      <c r="AT1412" s="451"/>
      <c r="AU1412" s="451"/>
      <c r="AV1412" s="451"/>
      <c r="AW1412" s="451"/>
      <c r="AX1412" s="451"/>
      <c r="AY1412" s="451"/>
      <c r="AZ1412" s="451"/>
      <c r="BA1412" s="451"/>
      <c r="BB1412" s="451"/>
      <c r="BC1412" s="451"/>
      <c r="BD1412" s="451"/>
      <c r="BE1412" s="451"/>
      <c r="BF1412" s="451"/>
      <c r="BG1412" s="451"/>
      <c r="BH1412" s="451"/>
      <c r="BI1412" s="451"/>
      <c r="BJ1412" s="451"/>
      <c r="BK1412" s="451"/>
      <c r="BL1412" s="451"/>
      <c r="BM1412" s="451"/>
      <c r="BN1412" s="451"/>
      <c r="BO1412" s="451"/>
      <c r="BP1412" s="451"/>
      <c r="BQ1412" s="451"/>
      <c r="BR1412" s="451"/>
      <c r="BS1412" s="451"/>
      <c r="BT1412" s="451"/>
      <c r="BU1412" s="451"/>
      <c r="BV1412" s="451"/>
      <c r="BW1412" s="451"/>
      <c r="BX1412" s="451"/>
      <c r="BY1412" s="451"/>
      <c r="BZ1412" s="451"/>
      <c r="CA1412" s="451"/>
      <c r="CB1412" s="451"/>
      <c r="CC1412" s="451"/>
      <c r="CD1412" s="451"/>
      <c r="CE1412" s="451"/>
      <c r="CF1412" s="451"/>
      <c r="CG1412" s="451"/>
      <c r="CH1412" s="451"/>
      <c r="CI1412" s="451"/>
      <c r="CJ1412" s="451"/>
      <c r="CK1412" s="451"/>
      <c r="CL1412" s="451"/>
      <c r="CM1412" s="451"/>
      <c r="CN1412" s="451"/>
      <c r="CO1412" s="451"/>
      <c r="CP1412" s="451"/>
      <c r="CQ1412" s="451"/>
      <c r="CR1412" s="451"/>
      <c r="CS1412" s="451"/>
      <c r="CT1412" s="451"/>
      <c r="CU1412" s="451"/>
      <c r="CV1412" s="451"/>
      <c r="CW1412" s="451"/>
      <c r="CX1412" s="451"/>
      <c r="CY1412" s="451"/>
      <c r="CZ1412" s="451"/>
      <c r="DA1412" s="451"/>
      <c r="DB1412" s="451"/>
      <c r="DC1412" s="451"/>
      <c r="DD1412" s="451"/>
      <c r="DE1412" s="451"/>
      <c r="DF1412" s="451"/>
      <c r="DG1412" s="451"/>
      <c r="DH1412" s="451"/>
      <c r="DI1412" s="451"/>
      <c r="DJ1412" s="451"/>
    </row>
    <row r="1413" spans="1:114" x14ac:dyDescent="0.35">
      <c r="A1413" s="256"/>
      <c r="B1413" s="70"/>
      <c r="C1413" s="451"/>
      <c r="D1413" s="451"/>
      <c r="E1413" s="451"/>
      <c r="F1413" s="451"/>
      <c r="G1413" s="451"/>
      <c r="H1413" s="451"/>
      <c r="I1413" s="451"/>
      <c r="J1413" s="451"/>
      <c r="K1413" s="451"/>
      <c r="L1413" s="451"/>
      <c r="M1413" s="451"/>
      <c r="N1413" s="451"/>
      <c r="O1413" s="451"/>
      <c r="P1413" s="451"/>
      <c r="Q1413" s="451"/>
      <c r="R1413" s="451"/>
      <c r="S1413" s="451"/>
      <c r="T1413" s="451"/>
      <c r="U1413" s="451"/>
      <c r="V1413" s="451"/>
      <c r="W1413" s="451"/>
      <c r="X1413" s="451"/>
      <c r="Y1413" s="451"/>
      <c r="Z1413" s="451"/>
      <c r="AA1413" s="451"/>
      <c r="AB1413" s="451"/>
      <c r="AC1413" s="451"/>
      <c r="AD1413" s="451"/>
      <c r="AE1413" s="451"/>
      <c r="AF1413" s="451"/>
      <c r="AG1413" s="451"/>
      <c r="AH1413" s="451"/>
      <c r="AI1413" s="451"/>
      <c r="AJ1413" s="451"/>
      <c r="AK1413" s="451"/>
      <c r="AL1413" s="451"/>
      <c r="AM1413" s="451"/>
      <c r="AN1413" s="451"/>
      <c r="AO1413" s="451"/>
      <c r="AP1413" s="451"/>
      <c r="AQ1413" s="451"/>
      <c r="AR1413" s="451"/>
      <c r="AS1413" s="451"/>
      <c r="AT1413" s="451"/>
      <c r="AU1413" s="451"/>
      <c r="AV1413" s="451"/>
      <c r="AW1413" s="451"/>
      <c r="AX1413" s="451"/>
      <c r="AY1413" s="451"/>
      <c r="AZ1413" s="451"/>
      <c r="BA1413" s="451"/>
      <c r="BB1413" s="451"/>
      <c r="BC1413" s="451"/>
      <c r="BD1413" s="451"/>
      <c r="BE1413" s="451"/>
      <c r="BF1413" s="451"/>
      <c r="BG1413" s="451"/>
      <c r="BH1413" s="451"/>
      <c r="BI1413" s="451"/>
      <c r="BJ1413" s="451"/>
      <c r="BK1413" s="451"/>
      <c r="BL1413" s="451"/>
      <c r="BM1413" s="451"/>
      <c r="BN1413" s="451"/>
      <c r="BO1413" s="451"/>
      <c r="BP1413" s="451"/>
      <c r="BQ1413" s="451"/>
      <c r="BR1413" s="451"/>
      <c r="BS1413" s="451"/>
      <c r="BT1413" s="451"/>
      <c r="BU1413" s="451"/>
      <c r="BV1413" s="451"/>
      <c r="BW1413" s="451"/>
      <c r="BX1413" s="451"/>
      <c r="BY1413" s="451"/>
      <c r="BZ1413" s="451"/>
      <c r="CA1413" s="451"/>
      <c r="CB1413" s="451"/>
      <c r="CC1413" s="451"/>
      <c r="CD1413" s="451"/>
      <c r="CE1413" s="451"/>
      <c r="CF1413" s="451"/>
      <c r="CG1413" s="451"/>
      <c r="CH1413" s="451"/>
      <c r="CI1413" s="451"/>
      <c r="CJ1413" s="451"/>
      <c r="CK1413" s="451"/>
      <c r="CL1413" s="451"/>
      <c r="CM1413" s="451"/>
      <c r="CN1413" s="451"/>
      <c r="CO1413" s="451"/>
      <c r="CP1413" s="451"/>
      <c r="CQ1413" s="451"/>
      <c r="CR1413" s="451"/>
      <c r="CS1413" s="451"/>
      <c r="CT1413" s="451"/>
      <c r="CU1413" s="451"/>
      <c r="CV1413" s="451"/>
      <c r="CW1413" s="451"/>
      <c r="CX1413" s="451"/>
      <c r="CY1413" s="451"/>
      <c r="CZ1413" s="451"/>
      <c r="DA1413" s="451"/>
      <c r="DB1413" s="451"/>
      <c r="DC1413" s="451"/>
      <c r="DD1413" s="451"/>
      <c r="DE1413" s="451"/>
      <c r="DF1413" s="451"/>
      <c r="DG1413" s="451"/>
      <c r="DH1413" s="451"/>
      <c r="DI1413" s="451"/>
      <c r="DJ1413" s="451"/>
    </row>
    <row r="1414" spans="1:114" x14ac:dyDescent="0.35">
      <c r="A1414" s="256" t="s">
        <v>354</v>
      </c>
      <c r="B1414" s="69" t="s">
        <v>138</v>
      </c>
      <c r="C1414" s="451">
        <f>C1409-C1403</f>
        <v>-9400</v>
      </c>
      <c r="D1414" s="451">
        <f t="shared" ref="D1414:AB1414" si="4886">D1409-D1403</f>
        <v>-11300</v>
      </c>
      <c r="E1414" s="451">
        <f t="shared" si="4886"/>
        <v>-12300</v>
      </c>
      <c r="F1414" s="451">
        <f t="shared" si="4886"/>
        <v>-15100</v>
      </c>
      <c r="G1414" s="451">
        <f t="shared" si="4886"/>
        <v>-12600</v>
      </c>
      <c r="H1414" s="451">
        <f t="shared" si="4886"/>
        <v>-12000</v>
      </c>
      <c r="I1414" s="451">
        <f t="shared" si="4886"/>
        <v>-10800</v>
      </c>
      <c r="J1414" s="451">
        <f t="shared" si="4886"/>
        <v>-9600</v>
      </c>
      <c r="K1414" s="451">
        <f t="shared" si="4886"/>
        <v>-9500</v>
      </c>
      <c r="L1414" s="451">
        <f t="shared" si="4886"/>
        <v>-9900</v>
      </c>
      <c r="M1414" s="451">
        <f t="shared" si="4886"/>
        <v>-11400</v>
      </c>
      <c r="N1414" s="451">
        <f t="shared" si="4886"/>
        <v>-10300</v>
      </c>
      <c r="O1414" s="451">
        <f t="shared" si="4886"/>
        <v>-10100</v>
      </c>
      <c r="P1414" s="451">
        <f t="shared" si="4886"/>
        <v>-6800</v>
      </c>
      <c r="Q1414" s="451">
        <f t="shared" si="4886"/>
        <v>-8800</v>
      </c>
      <c r="R1414" s="451">
        <f t="shared" si="4886"/>
        <v>-14400</v>
      </c>
      <c r="S1414" s="451">
        <f t="shared" si="4886"/>
        <v>-10100</v>
      </c>
      <c r="T1414" s="451">
        <f t="shared" si="4886"/>
        <v>-11000</v>
      </c>
      <c r="U1414" s="451">
        <f t="shared" si="4886"/>
        <v>-10800</v>
      </c>
      <c r="V1414" s="451">
        <f t="shared" si="4886"/>
        <v>-14600</v>
      </c>
      <c r="W1414" s="451">
        <f t="shared" si="4886"/>
        <v>-12200</v>
      </c>
      <c r="X1414" s="451">
        <f t="shared" si="4886"/>
        <v>-13000</v>
      </c>
      <c r="Y1414" s="451">
        <f>Y1409-Y1403</f>
        <v>-12900</v>
      </c>
      <c r="Z1414" s="451">
        <f t="shared" si="4886"/>
        <v>-16200</v>
      </c>
      <c r="AA1414" s="451">
        <f t="shared" si="4886"/>
        <v>-12400</v>
      </c>
      <c r="AB1414" s="451">
        <f t="shared" si="4886"/>
        <v>-9900</v>
      </c>
      <c r="AC1414" s="451">
        <f>AC1409-AC1403</f>
        <v>-11900</v>
      </c>
      <c r="AD1414" s="451">
        <f>AD1409-AD1403</f>
        <v>-11900</v>
      </c>
      <c r="AE1414" s="451">
        <f t="shared" ref="AE1414:CP1414" si="4887">AE1409-AE1403</f>
        <v>-11900</v>
      </c>
      <c r="AF1414" s="451">
        <f t="shared" si="4887"/>
        <v>-11900</v>
      </c>
      <c r="AG1414" s="451">
        <f t="shared" si="4887"/>
        <v>-11900</v>
      </c>
      <c r="AH1414" s="451">
        <f t="shared" si="4887"/>
        <v>-11900</v>
      </c>
      <c r="AI1414" s="451">
        <f t="shared" si="4887"/>
        <v>-11900</v>
      </c>
      <c r="AJ1414" s="451">
        <f t="shared" si="4887"/>
        <v>-11900</v>
      </c>
      <c r="AK1414" s="451">
        <f t="shared" si="4887"/>
        <v>-11900</v>
      </c>
      <c r="AL1414" s="451">
        <f t="shared" si="4887"/>
        <v>-11900</v>
      </c>
      <c r="AM1414" s="451">
        <f t="shared" si="4887"/>
        <v>-11900</v>
      </c>
      <c r="AN1414" s="451">
        <f t="shared" si="4887"/>
        <v>-11900</v>
      </c>
      <c r="AO1414" s="451">
        <f t="shared" si="4887"/>
        <v>-11900</v>
      </c>
      <c r="AP1414" s="451">
        <f t="shared" si="4887"/>
        <v>-11900</v>
      </c>
      <c r="AQ1414" s="451">
        <f t="shared" si="4887"/>
        <v>-11900</v>
      </c>
      <c r="AR1414" s="451">
        <f t="shared" si="4887"/>
        <v>-11900</v>
      </c>
      <c r="AS1414" s="451">
        <f t="shared" si="4887"/>
        <v>-11900</v>
      </c>
      <c r="AT1414" s="451">
        <f t="shared" si="4887"/>
        <v>-11900</v>
      </c>
      <c r="AU1414" s="451">
        <f t="shared" si="4887"/>
        <v>-11900</v>
      </c>
      <c r="AV1414" s="451">
        <f t="shared" si="4887"/>
        <v>-11900</v>
      </c>
      <c r="AW1414" s="451">
        <f t="shared" si="4887"/>
        <v>-11900</v>
      </c>
      <c r="AX1414" s="451">
        <f t="shared" si="4887"/>
        <v>-11900</v>
      </c>
      <c r="AY1414" s="451">
        <f t="shared" si="4887"/>
        <v>-11900</v>
      </c>
      <c r="AZ1414" s="451">
        <f t="shared" si="4887"/>
        <v>-11900</v>
      </c>
      <c r="BA1414" s="451">
        <f t="shared" si="4887"/>
        <v>-11900</v>
      </c>
      <c r="BB1414" s="451">
        <f t="shared" si="4887"/>
        <v>-11900</v>
      </c>
      <c r="BC1414" s="451">
        <f t="shared" si="4887"/>
        <v>-11900</v>
      </c>
      <c r="BD1414" s="451">
        <f t="shared" si="4887"/>
        <v>-11900</v>
      </c>
      <c r="BE1414" s="451">
        <f t="shared" si="4887"/>
        <v>-11900</v>
      </c>
      <c r="BF1414" s="451">
        <f t="shared" si="4887"/>
        <v>-11900</v>
      </c>
      <c r="BG1414" s="451">
        <f t="shared" si="4887"/>
        <v>-11900</v>
      </c>
      <c r="BH1414" s="451">
        <f t="shared" si="4887"/>
        <v>-11900</v>
      </c>
      <c r="BI1414" s="451">
        <f t="shared" si="4887"/>
        <v>-11900</v>
      </c>
      <c r="BJ1414" s="451">
        <f t="shared" si="4887"/>
        <v>-11900</v>
      </c>
      <c r="BK1414" s="451">
        <f t="shared" si="4887"/>
        <v>-11900</v>
      </c>
      <c r="BL1414" s="451">
        <f t="shared" si="4887"/>
        <v>-11900</v>
      </c>
      <c r="BM1414" s="451">
        <f t="shared" si="4887"/>
        <v>-11900</v>
      </c>
      <c r="BN1414" s="451">
        <f t="shared" si="4887"/>
        <v>-11900</v>
      </c>
      <c r="BO1414" s="451">
        <f t="shared" si="4887"/>
        <v>-11900</v>
      </c>
      <c r="BP1414" s="451">
        <f t="shared" si="4887"/>
        <v>-11900</v>
      </c>
      <c r="BQ1414" s="451">
        <f t="shared" si="4887"/>
        <v>-11900</v>
      </c>
      <c r="BR1414" s="451">
        <f t="shared" si="4887"/>
        <v>-11900</v>
      </c>
      <c r="BS1414" s="451">
        <f t="shared" si="4887"/>
        <v>-11900</v>
      </c>
      <c r="BT1414" s="451">
        <f t="shared" si="4887"/>
        <v>-11900</v>
      </c>
      <c r="BU1414" s="451">
        <f t="shared" si="4887"/>
        <v>-11900</v>
      </c>
      <c r="BV1414" s="451">
        <f t="shared" si="4887"/>
        <v>-11900</v>
      </c>
      <c r="BW1414" s="451">
        <f t="shared" si="4887"/>
        <v>-11900</v>
      </c>
      <c r="BX1414" s="451">
        <f t="shared" si="4887"/>
        <v>-11900</v>
      </c>
      <c r="BY1414" s="451">
        <f t="shared" si="4887"/>
        <v>-11900</v>
      </c>
      <c r="BZ1414" s="451">
        <f t="shared" si="4887"/>
        <v>-11900</v>
      </c>
      <c r="CA1414" s="451">
        <f t="shared" si="4887"/>
        <v>-11900</v>
      </c>
      <c r="CB1414" s="451">
        <f t="shared" si="4887"/>
        <v>-11900</v>
      </c>
      <c r="CC1414" s="451">
        <f t="shared" si="4887"/>
        <v>-11900</v>
      </c>
      <c r="CD1414" s="451">
        <f t="shared" si="4887"/>
        <v>-11900</v>
      </c>
      <c r="CE1414" s="451">
        <f t="shared" si="4887"/>
        <v>-11900</v>
      </c>
      <c r="CF1414" s="451">
        <f t="shared" si="4887"/>
        <v>-11900</v>
      </c>
      <c r="CG1414" s="451">
        <f t="shared" si="4887"/>
        <v>-11900</v>
      </c>
      <c r="CH1414" s="451">
        <f t="shared" si="4887"/>
        <v>-11900</v>
      </c>
      <c r="CI1414" s="451">
        <f t="shared" si="4887"/>
        <v>-11900</v>
      </c>
      <c r="CJ1414" s="451">
        <f t="shared" si="4887"/>
        <v>-11900</v>
      </c>
      <c r="CK1414" s="451">
        <f t="shared" si="4887"/>
        <v>-11900</v>
      </c>
      <c r="CL1414" s="451">
        <f t="shared" si="4887"/>
        <v>-11900</v>
      </c>
      <c r="CM1414" s="451">
        <f t="shared" si="4887"/>
        <v>-11900</v>
      </c>
      <c r="CN1414" s="451">
        <f t="shared" si="4887"/>
        <v>-11900</v>
      </c>
      <c r="CO1414" s="451">
        <f t="shared" si="4887"/>
        <v>-11900</v>
      </c>
      <c r="CP1414" s="451">
        <f t="shared" si="4887"/>
        <v>-11900</v>
      </c>
      <c r="CQ1414" s="451">
        <f t="shared" ref="CQ1414:DJ1414" si="4888">CQ1409-CQ1403</f>
        <v>-11900</v>
      </c>
      <c r="CR1414" s="451">
        <f t="shared" si="4888"/>
        <v>-11900</v>
      </c>
      <c r="CS1414" s="451">
        <f t="shared" si="4888"/>
        <v>-11900</v>
      </c>
      <c r="CT1414" s="451">
        <f t="shared" si="4888"/>
        <v>-11900</v>
      </c>
      <c r="CU1414" s="451">
        <f t="shared" si="4888"/>
        <v>-11900</v>
      </c>
      <c r="CV1414" s="451">
        <f t="shared" si="4888"/>
        <v>-11900</v>
      </c>
      <c r="CW1414" s="451">
        <f t="shared" si="4888"/>
        <v>-11900</v>
      </c>
      <c r="CX1414" s="451">
        <f t="shared" si="4888"/>
        <v>-11900</v>
      </c>
      <c r="CY1414" s="451">
        <f t="shared" si="4888"/>
        <v>-11900</v>
      </c>
      <c r="CZ1414" s="451">
        <f t="shared" si="4888"/>
        <v>-11900</v>
      </c>
      <c r="DA1414" s="451">
        <f t="shared" si="4888"/>
        <v>-11900</v>
      </c>
      <c r="DB1414" s="451">
        <f t="shared" si="4888"/>
        <v>-11900</v>
      </c>
      <c r="DC1414" s="451">
        <f t="shared" si="4888"/>
        <v>-11900</v>
      </c>
      <c r="DD1414" s="451">
        <f t="shared" si="4888"/>
        <v>-11900</v>
      </c>
      <c r="DE1414" s="451">
        <f t="shared" si="4888"/>
        <v>-11900</v>
      </c>
      <c r="DF1414" s="451">
        <f t="shared" si="4888"/>
        <v>-11900</v>
      </c>
      <c r="DG1414" s="451">
        <f t="shared" si="4888"/>
        <v>-11900</v>
      </c>
      <c r="DH1414" s="451">
        <f t="shared" si="4888"/>
        <v>-11900</v>
      </c>
      <c r="DI1414" s="451">
        <f t="shared" si="4888"/>
        <v>-11900</v>
      </c>
      <c r="DJ1414" s="451">
        <f t="shared" si="4888"/>
        <v>-11900</v>
      </c>
    </row>
    <row r="1415" spans="1:114" x14ac:dyDescent="0.35">
      <c r="A1415" s="256" t="s">
        <v>354</v>
      </c>
      <c r="B1415" s="69" t="s">
        <v>186</v>
      </c>
      <c r="C1415" s="451">
        <f>C1414-C1407</f>
        <v>-9400</v>
      </c>
      <c r="D1415" s="451">
        <f t="shared" ref="D1415:AB1415" si="4889">D1414-D1407</f>
        <v>-11300</v>
      </c>
      <c r="E1415" s="451">
        <f t="shared" si="4889"/>
        <v>-12300</v>
      </c>
      <c r="F1415" s="451">
        <f t="shared" si="4889"/>
        <v>-15100</v>
      </c>
      <c r="G1415" s="451">
        <f t="shared" si="4889"/>
        <v>-12600</v>
      </c>
      <c r="H1415" s="451">
        <f t="shared" si="4889"/>
        <v>-12000</v>
      </c>
      <c r="I1415" s="451">
        <f t="shared" si="4889"/>
        <v>-10800</v>
      </c>
      <c r="J1415" s="451">
        <f t="shared" si="4889"/>
        <v>-9600</v>
      </c>
      <c r="K1415" s="451">
        <f t="shared" si="4889"/>
        <v>-9500</v>
      </c>
      <c r="L1415" s="451">
        <f t="shared" si="4889"/>
        <v>-9900</v>
      </c>
      <c r="M1415" s="451">
        <f t="shared" si="4889"/>
        <v>-11400</v>
      </c>
      <c r="N1415" s="451">
        <f t="shared" si="4889"/>
        <v>-10300</v>
      </c>
      <c r="O1415" s="451">
        <f t="shared" si="4889"/>
        <v>-10100</v>
      </c>
      <c r="P1415" s="451">
        <f t="shared" si="4889"/>
        <v>-14900</v>
      </c>
      <c r="Q1415" s="451">
        <f t="shared" si="4889"/>
        <v>-8800</v>
      </c>
      <c r="R1415" s="451">
        <f t="shared" si="4889"/>
        <v>-14400</v>
      </c>
      <c r="S1415" s="451">
        <f t="shared" si="4889"/>
        <v>-10100</v>
      </c>
      <c r="T1415" s="451">
        <f t="shared" si="4889"/>
        <v>-11000</v>
      </c>
      <c r="U1415" s="451">
        <f t="shared" si="4889"/>
        <v>-10800</v>
      </c>
      <c r="V1415" s="451">
        <f t="shared" si="4889"/>
        <v>-14600</v>
      </c>
      <c r="W1415" s="451">
        <f t="shared" si="4889"/>
        <v>-12200</v>
      </c>
      <c r="X1415" s="451">
        <f t="shared" si="4889"/>
        <v>-13000</v>
      </c>
      <c r="Y1415" s="451">
        <f>Y1414-Y1407</f>
        <v>-12900</v>
      </c>
      <c r="Z1415" s="451">
        <f t="shared" si="4889"/>
        <v>-13900</v>
      </c>
      <c r="AA1415" s="451">
        <f t="shared" si="4889"/>
        <v>-12400</v>
      </c>
      <c r="AB1415" s="451">
        <f t="shared" si="4889"/>
        <v>-9900</v>
      </c>
      <c r="AC1415" s="451">
        <f>AC1414-AC1407</f>
        <v>-11900</v>
      </c>
      <c r="AD1415" s="451">
        <f t="shared" ref="AD1415:CO1415" si="4890">AD1414-AD1407</f>
        <v>-11900</v>
      </c>
      <c r="AE1415" s="451">
        <f t="shared" si="4890"/>
        <v>-11900</v>
      </c>
      <c r="AF1415" s="451">
        <f t="shared" si="4890"/>
        <v>-11900</v>
      </c>
      <c r="AG1415" s="451">
        <f t="shared" si="4890"/>
        <v>-11900</v>
      </c>
      <c r="AH1415" s="451">
        <f t="shared" si="4890"/>
        <v>-11900</v>
      </c>
      <c r="AI1415" s="451">
        <f t="shared" si="4890"/>
        <v>-11900</v>
      </c>
      <c r="AJ1415" s="451">
        <f t="shared" si="4890"/>
        <v>-11900</v>
      </c>
      <c r="AK1415" s="451">
        <f t="shared" si="4890"/>
        <v>-11900</v>
      </c>
      <c r="AL1415" s="451">
        <f t="shared" si="4890"/>
        <v>-11900</v>
      </c>
      <c r="AM1415" s="451">
        <f t="shared" si="4890"/>
        <v>-11900</v>
      </c>
      <c r="AN1415" s="451">
        <f t="shared" si="4890"/>
        <v>-11900</v>
      </c>
      <c r="AO1415" s="451">
        <f t="shared" si="4890"/>
        <v>-11900</v>
      </c>
      <c r="AP1415" s="451">
        <f t="shared" si="4890"/>
        <v>-11900</v>
      </c>
      <c r="AQ1415" s="451">
        <f t="shared" si="4890"/>
        <v>-11900</v>
      </c>
      <c r="AR1415" s="451">
        <f t="shared" si="4890"/>
        <v>-11900</v>
      </c>
      <c r="AS1415" s="451">
        <f t="shared" si="4890"/>
        <v>-11900</v>
      </c>
      <c r="AT1415" s="451">
        <f t="shared" si="4890"/>
        <v>-11900</v>
      </c>
      <c r="AU1415" s="451">
        <f t="shared" si="4890"/>
        <v>-11900</v>
      </c>
      <c r="AV1415" s="451">
        <f t="shared" si="4890"/>
        <v>-11900</v>
      </c>
      <c r="AW1415" s="451">
        <f t="shared" si="4890"/>
        <v>-11900</v>
      </c>
      <c r="AX1415" s="451">
        <f t="shared" si="4890"/>
        <v>-11900</v>
      </c>
      <c r="AY1415" s="451">
        <f t="shared" si="4890"/>
        <v>-11900</v>
      </c>
      <c r="AZ1415" s="451">
        <f t="shared" si="4890"/>
        <v>-11900</v>
      </c>
      <c r="BA1415" s="451">
        <f t="shared" si="4890"/>
        <v>-11900</v>
      </c>
      <c r="BB1415" s="451">
        <f t="shared" si="4890"/>
        <v>-11900</v>
      </c>
      <c r="BC1415" s="451">
        <f t="shared" si="4890"/>
        <v>-11900</v>
      </c>
      <c r="BD1415" s="451">
        <f t="shared" si="4890"/>
        <v>-11900</v>
      </c>
      <c r="BE1415" s="451">
        <f t="shared" si="4890"/>
        <v>-11900</v>
      </c>
      <c r="BF1415" s="451">
        <f t="shared" si="4890"/>
        <v>-11900</v>
      </c>
      <c r="BG1415" s="451">
        <f t="shared" si="4890"/>
        <v>-11900</v>
      </c>
      <c r="BH1415" s="451">
        <f t="shared" si="4890"/>
        <v>-11900</v>
      </c>
      <c r="BI1415" s="451">
        <f t="shared" si="4890"/>
        <v>-11900</v>
      </c>
      <c r="BJ1415" s="451">
        <f t="shared" si="4890"/>
        <v>-11900</v>
      </c>
      <c r="BK1415" s="451">
        <f t="shared" si="4890"/>
        <v>-11900</v>
      </c>
      <c r="BL1415" s="451">
        <f t="shared" si="4890"/>
        <v>-11900</v>
      </c>
      <c r="BM1415" s="451">
        <f t="shared" si="4890"/>
        <v>-11900</v>
      </c>
      <c r="BN1415" s="451">
        <f t="shared" si="4890"/>
        <v>-11900</v>
      </c>
      <c r="BO1415" s="451">
        <f t="shared" si="4890"/>
        <v>-11900</v>
      </c>
      <c r="BP1415" s="451">
        <f t="shared" si="4890"/>
        <v>-11900</v>
      </c>
      <c r="BQ1415" s="451">
        <f t="shared" si="4890"/>
        <v>-11900</v>
      </c>
      <c r="BR1415" s="451">
        <f t="shared" si="4890"/>
        <v>-11900</v>
      </c>
      <c r="BS1415" s="451">
        <f t="shared" si="4890"/>
        <v>-11900</v>
      </c>
      <c r="BT1415" s="451">
        <f t="shared" si="4890"/>
        <v>-11900</v>
      </c>
      <c r="BU1415" s="451">
        <f t="shared" si="4890"/>
        <v>-11900</v>
      </c>
      <c r="BV1415" s="451">
        <f t="shared" si="4890"/>
        <v>-11900</v>
      </c>
      <c r="BW1415" s="451">
        <f t="shared" si="4890"/>
        <v>-11900</v>
      </c>
      <c r="BX1415" s="451">
        <f t="shared" si="4890"/>
        <v>-11900</v>
      </c>
      <c r="BY1415" s="451">
        <f t="shared" si="4890"/>
        <v>-11900</v>
      </c>
      <c r="BZ1415" s="451">
        <f t="shared" si="4890"/>
        <v>-11900</v>
      </c>
      <c r="CA1415" s="451">
        <f t="shared" si="4890"/>
        <v>-11900</v>
      </c>
      <c r="CB1415" s="451">
        <f t="shared" si="4890"/>
        <v>-11900</v>
      </c>
      <c r="CC1415" s="451">
        <f t="shared" si="4890"/>
        <v>-11900</v>
      </c>
      <c r="CD1415" s="451">
        <f t="shared" si="4890"/>
        <v>-11900</v>
      </c>
      <c r="CE1415" s="451">
        <f t="shared" si="4890"/>
        <v>-11900</v>
      </c>
      <c r="CF1415" s="451">
        <f t="shared" si="4890"/>
        <v>-11900</v>
      </c>
      <c r="CG1415" s="451">
        <f t="shared" si="4890"/>
        <v>-11900</v>
      </c>
      <c r="CH1415" s="451">
        <f t="shared" si="4890"/>
        <v>-11900</v>
      </c>
      <c r="CI1415" s="451">
        <f t="shared" si="4890"/>
        <v>-11900</v>
      </c>
      <c r="CJ1415" s="451">
        <f t="shared" si="4890"/>
        <v>-11900</v>
      </c>
      <c r="CK1415" s="451">
        <f t="shared" si="4890"/>
        <v>-11900</v>
      </c>
      <c r="CL1415" s="451">
        <f t="shared" si="4890"/>
        <v>-11900</v>
      </c>
      <c r="CM1415" s="451">
        <f t="shared" si="4890"/>
        <v>-11900</v>
      </c>
      <c r="CN1415" s="451">
        <f t="shared" si="4890"/>
        <v>-11900</v>
      </c>
      <c r="CO1415" s="451">
        <f t="shared" si="4890"/>
        <v>-11900</v>
      </c>
      <c r="CP1415" s="451">
        <f t="shared" ref="CP1415:DJ1415" si="4891">CP1414-CP1407</f>
        <v>-11900</v>
      </c>
      <c r="CQ1415" s="451">
        <f t="shared" si="4891"/>
        <v>-11900</v>
      </c>
      <c r="CR1415" s="451">
        <f t="shared" si="4891"/>
        <v>-11900</v>
      </c>
      <c r="CS1415" s="451">
        <f t="shared" si="4891"/>
        <v>-11900</v>
      </c>
      <c r="CT1415" s="451">
        <f t="shared" si="4891"/>
        <v>-11900</v>
      </c>
      <c r="CU1415" s="451">
        <f t="shared" si="4891"/>
        <v>-11900</v>
      </c>
      <c r="CV1415" s="451">
        <f t="shared" si="4891"/>
        <v>-11900</v>
      </c>
      <c r="CW1415" s="451">
        <f t="shared" si="4891"/>
        <v>-11900</v>
      </c>
      <c r="CX1415" s="451">
        <f t="shared" si="4891"/>
        <v>-11900</v>
      </c>
      <c r="CY1415" s="451">
        <f t="shared" si="4891"/>
        <v>-11900</v>
      </c>
      <c r="CZ1415" s="451">
        <f t="shared" si="4891"/>
        <v>-11900</v>
      </c>
      <c r="DA1415" s="451">
        <f t="shared" si="4891"/>
        <v>-11900</v>
      </c>
      <c r="DB1415" s="451">
        <f t="shared" si="4891"/>
        <v>-11900</v>
      </c>
      <c r="DC1415" s="451">
        <f t="shared" si="4891"/>
        <v>-11900</v>
      </c>
      <c r="DD1415" s="451">
        <f t="shared" si="4891"/>
        <v>-11900</v>
      </c>
      <c r="DE1415" s="451">
        <f t="shared" si="4891"/>
        <v>-11900</v>
      </c>
      <c r="DF1415" s="451">
        <f t="shared" si="4891"/>
        <v>-11900</v>
      </c>
      <c r="DG1415" s="451">
        <f t="shared" si="4891"/>
        <v>-11900</v>
      </c>
      <c r="DH1415" s="451">
        <f t="shared" si="4891"/>
        <v>-11900</v>
      </c>
      <c r="DI1415" s="451">
        <f t="shared" si="4891"/>
        <v>-11900</v>
      </c>
      <c r="DJ1415" s="451">
        <f t="shared" si="4891"/>
        <v>-11900</v>
      </c>
    </row>
    <row r="1416" spans="1:114" x14ac:dyDescent="0.35">
      <c r="A1416" s="256"/>
      <c r="B1416" s="69"/>
      <c r="C1416" s="451"/>
      <c r="D1416" s="451"/>
      <c r="E1416" s="451"/>
      <c r="F1416" s="451"/>
      <c r="G1416" s="451"/>
      <c r="H1416" s="451"/>
      <c r="I1416" s="451"/>
      <c r="J1416" s="451"/>
      <c r="K1416" s="451"/>
      <c r="L1416" s="451"/>
      <c r="M1416" s="451"/>
      <c r="N1416" s="451"/>
      <c r="O1416" s="451"/>
      <c r="P1416" s="451"/>
      <c r="Q1416" s="451"/>
      <c r="R1416" s="451"/>
      <c r="S1416" s="451"/>
      <c r="T1416" s="451"/>
      <c r="U1416" s="451"/>
      <c r="V1416" s="451"/>
      <c r="W1416" s="451"/>
      <c r="X1416" s="451"/>
      <c r="Y1416" s="451"/>
      <c r="Z1416" s="451"/>
      <c r="AA1416" s="451"/>
      <c r="AB1416" s="451"/>
      <c r="AC1416" s="451"/>
      <c r="AD1416" s="451"/>
      <c r="AE1416" s="451"/>
      <c r="AF1416" s="451"/>
      <c r="AG1416" s="451"/>
      <c r="AH1416" s="451"/>
      <c r="AI1416" s="451"/>
      <c r="AJ1416" s="451"/>
      <c r="AK1416" s="451"/>
      <c r="AL1416" s="451"/>
      <c r="AM1416" s="451"/>
      <c r="AN1416" s="451"/>
      <c r="AO1416" s="451"/>
      <c r="AP1416" s="451"/>
      <c r="AQ1416" s="451"/>
      <c r="AR1416" s="451"/>
      <c r="AS1416" s="451"/>
      <c r="AT1416" s="451"/>
      <c r="AU1416" s="451"/>
      <c r="AV1416" s="451"/>
      <c r="AW1416" s="451"/>
      <c r="AX1416" s="451"/>
      <c r="AY1416" s="451"/>
      <c r="AZ1416" s="451"/>
      <c r="BA1416" s="451"/>
      <c r="BB1416" s="451"/>
      <c r="BC1416" s="451"/>
      <c r="BD1416" s="451"/>
      <c r="BE1416" s="451"/>
      <c r="BF1416" s="451"/>
      <c r="BG1416" s="451"/>
      <c r="BH1416" s="451"/>
      <c r="BI1416" s="451"/>
      <c r="BJ1416" s="451"/>
      <c r="BK1416" s="451"/>
      <c r="BL1416" s="451"/>
      <c r="BM1416" s="451"/>
      <c r="BN1416" s="451"/>
      <c r="BO1416" s="451"/>
      <c r="BP1416" s="451"/>
      <c r="BQ1416" s="451"/>
      <c r="BR1416" s="451"/>
      <c r="BS1416" s="451"/>
      <c r="BT1416" s="451"/>
      <c r="BU1416" s="451"/>
      <c r="BV1416" s="451"/>
      <c r="BW1416" s="451"/>
      <c r="BX1416" s="451"/>
      <c r="BY1416" s="451"/>
      <c r="BZ1416" s="451"/>
      <c r="CA1416" s="451"/>
      <c r="CB1416" s="451"/>
      <c r="CC1416" s="451"/>
      <c r="CD1416" s="451"/>
      <c r="CE1416" s="451"/>
      <c r="CF1416" s="451"/>
      <c r="CG1416" s="451"/>
      <c r="CH1416" s="451"/>
      <c r="CI1416" s="451"/>
      <c r="CJ1416" s="451"/>
      <c r="CK1416" s="451"/>
      <c r="CL1416" s="451"/>
      <c r="CM1416" s="451"/>
      <c r="CN1416" s="451"/>
      <c r="CO1416" s="451"/>
      <c r="CP1416" s="451"/>
      <c r="CQ1416" s="451"/>
      <c r="CR1416" s="451"/>
      <c r="CS1416" s="451"/>
      <c r="CT1416" s="451"/>
      <c r="CU1416" s="451"/>
      <c r="CV1416" s="451"/>
      <c r="CW1416" s="451"/>
      <c r="CX1416" s="451"/>
      <c r="CY1416" s="451"/>
      <c r="CZ1416" s="451"/>
      <c r="DA1416" s="451"/>
      <c r="DB1416" s="451"/>
      <c r="DC1416" s="451"/>
      <c r="DD1416" s="451"/>
      <c r="DE1416" s="451"/>
      <c r="DF1416" s="451"/>
      <c r="DG1416" s="451"/>
      <c r="DH1416" s="451"/>
      <c r="DI1416" s="451"/>
      <c r="DJ1416" s="451"/>
    </row>
    <row r="1417" spans="1:114" x14ac:dyDescent="0.35">
      <c r="A1417" s="5"/>
      <c r="B1417" s="314" t="s">
        <v>766</v>
      </c>
      <c r="C1417" s="673"/>
      <c r="D1417" s="673"/>
      <c r="E1417" s="673"/>
      <c r="F1417" s="673"/>
      <c r="G1417" s="673"/>
      <c r="H1417" s="673"/>
      <c r="I1417" s="673"/>
      <c r="J1417" s="673"/>
      <c r="K1417" s="673"/>
      <c r="L1417" s="673"/>
      <c r="M1417" s="673"/>
      <c r="N1417" s="673"/>
      <c r="O1417" s="673"/>
      <c r="P1417" s="673"/>
      <c r="Q1417" s="673"/>
      <c r="R1417" s="673"/>
      <c r="S1417" s="673"/>
      <c r="T1417" s="673"/>
      <c r="U1417" s="673"/>
      <c r="V1417" s="673"/>
      <c r="W1417" s="673"/>
      <c r="X1417" s="673"/>
      <c r="Y1417" s="673"/>
      <c r="Z1417" s="673"/>
      <c r="AA1417" s="673"/>
      <c r="AB1417" s="673"/>
      <c r="AC1417" s="673"/>
      <c r="AD1417" s="673"/>
      <c r="AE1417" s="673"/>
      <c r="AF1417" s="673"/>
      <c r="AG1417" s="673"/>
      <c r="AH1417" s="673"/>
      <c r="AI1417" s="673"/>
      <c r="AJ1417" s="673"/>
      <c r="AK1417" s="673"/>
      <c r="AL1417" s="673"/>
      <c r="AM1417" s="673"/>
      <c r="AN1417" s="673"/>
      <c r="AO1417" s="673"/>
      <c r="AP1417" s="673"/>
      <c r="AQ1417" s="673"/>
      <c r="AR1417" s="673"/>
      <c r="AS1417" s="673"/>
      <c r="AT1417" s="673"/>
      <c r="AU1417" s="673"/>
      <c r="AV1417" s="673"/>
      <c r="AW1417" s="673"/>
      <c r="AX1417" s="673"/>
      <c r="AY1417" s="673"/>
      <c r="AZ1417" s="673"/>
      <c r="BA1417" s="673"/>
      <c r="BB1417" s="673"/>
      <c r="BC1417" s="673"/>
      <c r="BD1417" s="673"/>
      <c r="BE1417" s="673"/>
      <c r="BF1417" s="673"/>
      <c r="BG1417" s="673"/>
      <c r="BH1417" s="673"/>
      <c r="BI1417" s="673"/>
      <c r="BJ1417" s="673"/>
      <c r="BK1417" s="673"/>
      <c r="BL1417" s="673"/>
      <c r="BM1417" s="673"/>
      <c r="BN1417" s="673"/>
      <c r="BO1417" s="673"/>
      <c r="BP1417" s="673"/>
      <c r="BQ1417" s="673"/>
      <c r="BR1417" s="673"/>
      <c r="BS1417" s="673"/>
      <c r="BT1417" s="673"/>
      <c r="BU1417" s="673"/>
      <c r="BV1417" s="673"/>
      <c r="BW1417" s="673"/>
      <c r="BX1417" s="673"/>
      <c r="BY1417" s="673"/>
      <c r="BZ1417" s="673"/>
      <c r="CA1417" s="673"/>
      <c r="CB1417" s="673"/>
      <c r="CC1417" s="673"/>
      <c r="CD1417" s="673"/>
      <c r="CE1417" s="673"/>
      <c r="CF1417" s="673"/>
      <c r="CG1417" s="673"/>
      <c r="CH1417" s="673"/>
      <c r="CI1417" s="673"/>
      <c r="CJ1417" s="673"/>
      <c r="CK1417" s="673"/>
      <c r="CL1417" s="673"/>
      <c r="CM1417" s="673"/>
      <c r="CN1417" s="673"/>
      <c r="CO1417" s="673"/>
      <c r="CP1417" s="673"/>
      <c r="CQ1417" s="673"/>
      <c r="CR1417" s="673"/>
      <c r="CS1417" s="673"/>
      <c r="CT1417" s="673"/>
      <c r="CU1417" s="673"/>
      <c r="CV1417" s="673"/>
      <c r="CW1417" s="673"/>
      <c r="CX1417" s="673"/>
      <c r="CY1417" s="673"/>
      <c r="CZ1417" s="673"/>
      <c r="DA1417" s="673"/>
      <c r="DB1417" s="673"/>
      <c r="DC1417" s="673"/>
      <c r="DD1417" s="673"/>
      <c r="DE1417" s="673"/>
      <c r="DF1417" s="673"/>
      <c r="DG1417" s="673"/>
      <c r="DH1417" s="673"/>
      <c r="DI1417" s="673"/>
      <c r="DJ1417" s="673"/>
    </row>
    <row r="1418" spans="1:114" x14ac:dyDescent="0.35">
      <c r="A1418" s="5" t="s">
        <v>354</v>
      </c>
      <c r="B1418" s="69" t="s">
        <v>142</v>
      </c>
      <c r="C1418" s="451"/>
      <c r="D1418" s="451"/>
      <c r="E1418" s="451"/>
      <c r="F1418" s="451"/>
      <c r="G1418" s="451"/>
      <c r="H1418" s="451"/>
      <c r="I1418" s="451"/>
      <c r="J1418" s="451"/>
      <c r="K1418" s="451"/>
      <c r="L1418" s="451"/>
      <c r="M1418" s="451"/>
      <c r="N1418" s="451"/>
      <c r="O1418" s="451"/>
      <c r="P1418" s="451"/>
      <c r="Q1418" s="451"/>
      <c r="R1418" s="451"/>
      <c r="S1418" s="451"/>
      <c r="T1418" s="451"/>
      <c r="U1418" s="451"/>
      <c r="V1418" s="451"/>
      <c r="W1418" s="451"/>
      <c r="X1418" s="451"/>
      <c r="Y1418" s="451"/>
      <c r="Z1418" s="451"/>
      <c r="AA1418" s="451">
        <f t="shared" ref="AA1418:BF1418" si="4892">(AA1415*(1-CADTAX))+(-AA1403*(CADTAX))-AA1424</f>
        <v>-11300</v>
      </c>
      <c r="AB1418" s="451">
        <f t="shared" si="4892"/>
        <v>-7500</v>
      </c>
      <c r="AC1418" s="451">
        <f t="shared" si="4892"/>
        <v>-9125</v>
      </c>
      <c r="AD1418" s="451">
        <f t="shared" si="4892"/>
        <v>-9125</v>
      </c>
      <c r="AE1418" s="451">
        <f t="shared" si="4892"/>
        <v>-9125</v>
      </c>
      <c r="AF1418" s="451">
        <f t="shared" si="4892"/>
        <v>-9125</v>
      </c>
      <c r="AG1418" s="451">
        <f t="shared" si="4892"/>
        <v>-9125</v>
      </c>
      <c r="AH1418" s="451">
        <f t="shared" si="4892"/>
        <v>-9125</v>
      </c>
      <c r="AI1418" s="451">
        <f t="shared" si="4892"/>
        <v>-9125</v>
      </c>
      <c r="AJ1418" s="451">
        <f t="shared" si="4892"/>
        <v>-9125</v>
      </c>
      <c r="AK1418" s="451">
        <f t="shared" si="4892"/>
        <v>-9125</v>
      </c>
      <c r="AL1418" s="451">
        <f t="shared" si="4892"/>
        <v>-9125</v>
      </c>
      <c r="AM1418" s="451">
        <f t="shared" si="4892"/>
        <v>-9125</v>
      </c>
      <c r="AN1418" s="451">
        <f t="shared" si="4892"/>
        <v>-9125</v>
      </c>
      <c r="AO1418" s="451">
        <f t="shared" si="4892"/>
        <v>-9125</v>
      </c>
      <c r="AP1418" s="451">
        <f t="shared" si="4892"/>
        <v>-9125</v>
      </c>
      <c r="AQ1418" s="451">
        <f t="shared" si="4892"/>
        <v>-9125</v>
      </c>
      <c r="AR1418" s="451">
        <f t="shared" si="4892"/>
        <v>-9125</v>
      </c>
      <c r="AS1418" s="451">
        <f t="shared" si="4892"/>
        <v>-9125</v>
      </c>
      <c r="AT1418" s="451">
        <f t="shared" si="4892"/>
        <v>-9125</v>
      </c>
      <c r="AU1418" s="451">
        <f t="shared" si="4892"/>
        <v>-9125</v>
      </c>
      <c r="AV1418" s="451">
        <f t="shared" si="4892"/>
        <v>-9125</v>
      </c>
      <c r="AW1418" s="451">
        <f t="shared" si="4892"/>
        <v>-9125</v>
      </c>
      <c r="AX1418" s="451">
        <f t="shared" si="4892"/>
        <v>-9125</v>
      </c>
      <c r="AY1418" s="451">
        <f t="shared" si="4892"/>
        <v>-9125</v>
      </c>
      <c r="AZ1418" s="451">
        <f t="shared" si="4892"/>
        <v>-9125</v>
      </c>
      <c r="BA1418" s="451">
        <f t="shared" si="4892"/>
        <v>-9125</v>
      </c>
      <c r="BB1418" s="451">
        <f t="shared" si="4892"/>
        <v>-9125</v>
      </c>
      <c r="BC1418" s="451">
        <f t="shared" si="4892"/>
        <v>-9125</v>
      </c>
      <c r="BD1418" s="451">
        <f t="shared" si="4892"/>
        <v>-9125</v>
      </c>
      <c r="BE1418" s="451">
        <f t="shared" si="4892"/>
        <v>-9125</v>
      </c>
      <c r="BF1418" s="451">
        <f t="shared" si="4892"/>
        <v>-9125</v>
      </c>
      <c r="BG1418" s="451">
        <f t="shared" ref="BG1418:CL1418" si="4893">(BG1415*(1-CADTAX))+(-BG1403*(CADTAX))-BG1424</f>
        <v>-9125</v>
      </c>
      <c r="BH1418" s="451">
        <f t="shared" si="4893"/>
        <v>-9125</v>
      </c>
      <c r="BI1418" s="451">
        <f t="shared" si="4893"/>
        <v>-9125</v>
      </c>
      <c r="BJ1418" s="451">
        <f t="shared" si="4893"/>
        <v>-9125</v>
      </c>
      <c r="BK1418" s="451">
        <f t="shared" si="4893"/>
        <v>-9125</v>
      </c>
      <c r="BL1418" s="451">
        <f t="shared" si="4893"/>
        <v>-9125</v>
      </c>
      <c r="BM1418" s="451">
        <f t="shared" si="4893"/>
        <v>-9125</v>
      </c>
      <c r="BN1418" s="451">
        <f t="shared" si="4893"/>
        <v>-9125</v>
      </c>
      <c r="BO1418" s="451">
        <f t="shared" si="4893"/>
        <v>-9125</v>
      </c>
      <c r="BP1418" s="451">
        <f t="shared" si="4893"/>
        <v>-9125</v>
      </c>
      <c r="BQ1418" s="451">
        <f t="shared" si="4893"/>
        <v>-9125</v>
      </c>
      <c r="BR1418" s="451">
        <f t="shared" si="4893"/>
        <v>-9125</v>
      </c>
      <c r="BS1418" s="451">
        <f t="shared" si="4893"/>
        <v>-9125</v>
      </c>
      <c r="BT1418" s="451">
        <f t="shared" si="4893"/>
        <v>-9125</v>
      </c>
      <c r="BU1418" s="451">
        <f t="shared" si="4893"/>
        <v>-9125</v>
      </c>
      <c r="BV1418" s="451">
        <f t="shared" si="4893"/>
        <v>-9125</v>
      </c>
      <c r="BW1418" s="451">
        <f t="shared" si="4893"/>
        <v>-9125</v>
      </c>
      <c r="BX1418" s="451">
        <f t="shared" si="4893"/>
        <v>-9125</v>
      </c>
      <c r="BY1418" s="451">
        <f t="shared" si="4893"/>
        <v>-9125</v>
      </c>
      <c r="BZ1418" s="451">
        <f t="shared" si="4893"/>
        <v>-9125</v>
      </c>
      <c r="CA1418" s="451">
        <f t="shared" si="4893"/>
        <v>-9125</v>
      </c>
      <c r="CB1418" s="451">
        <f t="shared" si="4893"/>
        <v>-9125</v>
      </c>
      <c r="CC1418" s="451">
        <f t="shared" si="4893"/>
        <v>-9125</v>
      </c>
      <c r="CD1418" s="451">
        <f t="shared" si="4893"/>
        <v>-9125</v>
      </c>
      <c r="CE1418" s="451">
        <f t="shared" si="4893"/>
        <v>-9125</v>
      </c>
      <c r="CF1418" s="451">
        <f t="shared" si="4893"/>
        <v>-9125</v>
      </c>
      <c r="CG1418" s="451">
        <f t="shared" si="4893"/>
        <v>-9125</v>
      </c>
      <c r="CH1418" s="451">
        <f t="shared" si="4893"/>
        <v>-9125</v>
      </c>
      <c r="CI1418" s="451">
        <f t="shared" si="4893"/>
        <v>-9125</v>
      </c>
      <c r="CJ1418" s="451">
        <f t="shared" si="4893"/>
        <v>-9125</v>
      </c>
      <c r="CK1418" s="451">
        <f t="shared" si="4893"/>
        <v>-9125</v>
      </c>
      <c r="CL1418" s="451">
        <f t="shared" si="4893"/>
        <v>-9125</v>
      </c>
      <c r="CM1418" s="451">
        <f t="shared" ref="CM1418:DJ1418" si="4894">(CM1415*(1-CADTAX))+(-CM1403*(CADTAX))-CM1424</f>
        <v>-9125</v>
      </c>
      <c r="CN1418" s="451">
        <f t="shared" si="4894"/>
        <v>-9125</v>
      </c>
      <c r="CO1418" s="451">
        <f t="shared" si="4894"/>
        <v>-9125</v>
      </c>
      <c r="CP1418" s="451">
        <f t="shared" si="4894"/>
        <v>-9125</v>
      </c>
      <c r="CQ1418" s="451">
        <f t="shared" si="4894"/>
        <v>-9125</v>
      </c>
      <c r="CR1418" s="451">
        <f t="shared" si="4894"/>
        <v>-9125</v>
      </c>
      <c r="CS1418" s="451">
        <f t="shared" si="4894"/>
        <v>-9125</v>
      </c>
      <c r="CT1418" s="451">
        <f t="shared" si="4894"/>
        <v>-9125</v>
      </c>
      <c r="CU1418" s="451">
        <f t="shared" si="4894"/>
        <v>-9125</v>
      </c>
      <c r="CV1418" s="451">
        <f t="shared" si="4894"/>
        <v>-9125</v>
      </c>
      <c r="CW1418" s="451">
        <f t="shared" si="4894"/>
        <v>-9125</v>
      </c>
      <c r="CX1418" s="451">
        <f t="shared" si="4894"/>
        <v>-9125</v>
      </c>
      <c r="CY1418" s="451">
        <f t="shared" si="4894"/>
        <v>-9125</v>
      </c>
      <c r="CZ1418" s="451">
        <f t="shared" si="4894"/>
        <v>-9125</v>
      </c>
      <c r="DA1418" s="451">
        <f t="shared" si="4894"/>
        <v>-9125</v>
      </c>
      <c r="DB1418" s="451">
        <f t="shared" si="4894"/>
        <v>-9125</v>
      </c>
      <c r="DC1418" s="451">
        <f t="shared" si="4894"/>
        <v>-9125</v>
      </c>
      <c r="DD1418" s="451">
        <f t="shared" si="4894"/>
        <v>-9125</v>
      </c>
      <c r="DE1418" s="451">
        <f t="shared" si="4894"/>
        <v>-9125</v>
      </c>
      <c r="DF1418" s="451">
        <f t="shared" si="4894"/>
        <v>-9125</v>
      </c>
      <c r="DG1418" s="451">
        <f t="shared" si="4894"/>
        <v>-9125</v>
      </c>
      <c r="DH1418" s="451">
        <f t="shared" si="4894"/>
        <v>-9125</v>
      </c>
      <c r="DI1418" s="451">
        <f t="shared" si="4894"/>
        <v>-9125</v>
      </c>
      <c r="DJ1418" s="451">
        <f t="shared" si="4894"/>
        <v>-9125</v>
      </c>
    </row>
    <row r="1419" spans="1:114" x14ac:dyDescent="0.35">
      <c r="A1419" s="5" t="s">
        <v>354</v>
      </c>
      <c r="B1419" s="69" t="s">
        <v>763</v>
      </c>
      <c r="C1419" s="451"/>
      <c r="D1419" s="451"/>
      <c r="E1419" s="451"/>
      <c r="F1419" s="451"/>
      <c r="G1419" s="451"/>
      <c r="H1419" s="451"/>
      <c r="I1419" s="451"/>
      <c r="J1419" s="451"/>
      <c r="K1419" s="451"/>
      <c r="L1419" s="451"/>
      <c r="M1419" s="451"/>
      <c r="N1419" s="451"/>
      <c r="O1419" s="451"/>
      <c r="P1419" s="451"/>
      <c r="Q1419" s="451"/>
      <c r="R1419" s="451"/>
      <c r="S1419" s="451"/>
      <c r="T1419" s="451"/>
      <c r="U1419" s="451"/>
      <c r="V1419" s="451"/>
      <c r="W1419" s="451"/>
      <c r="X1419" s="451"/>
      <c r="Y1419" s="451"/>
      <c r="Z1419" s="451"/>
      <c r="AA1419" s="451">
        <f>NPV(((1+Discount_Rate)^(1/4)-1),AA1418:$DJ1418)</f>
        <v>-489929.25448368659</v>
      </c>
      <c r="AB1419" s="451">
        <f>NPV(((1+Discount_Rate)^(1/4)-1),AB1418:$DJ1418)</f>
        <v>-484641.78114835487</v>
      </c>
      <c r="AC1419" s="451">
        <f>NPV(((1+Discount_Rate)^(1/4)-1),AC1418:$DJ1418)</f>
        <v>-483089.41870071465</v>
      </c>
      <c r="AD1419" s="451">
        <f>NPV(((1+Discount_Rate)^(1/4)-1),AD1418:$DJ1418)</f>
        <v>-479893.00529719819</v>
      </c>
      <c r="AE1419" s="451">
        <f>NPV(((1+Discount_Rate)^(1/4)-1),AE1418:$DJ1418)</f>
        <v>-476657.36475906166</v>
      </c>
      <c r="AF1419" s="451">
        <f>NPV(((1+Discount_Rate)^(1/4)-1),AF1418:$DJ1418)</f>
        <v>-473382.015681713</v>
      </c>
      <c r="AG1419" s="451">
        <f>NPV(((1+Discount_Rate)^(1/4)-1),AG1418:$DJ1418)</f>
        <v>-470066.47075265017</v>
      </c>
      <c r="AH1419" s="451">
        <f>NPV(((1+Discount_Rate)^(1/4)-1),AH1418:$DJ1418)</f>
        <v>-466710.23667895788</v>
      </c>
      <c r="AI1419" s="451">
        <f>NPV(((1+Discount_Rate)^(1/4)-1),AI1418:$DJ1418)</f>
        <v>-463312.8141139145</v>
      </c>
      <c r="AJ1419" s="451">
        <f>NPV(((1+Discount_Rate)^(1/4)-1),AJ1418:$DJ1418)</f>
        <v>-459873.69758269837</v>
      </c>
      <c r="AK1419" s="451">
        <f>NPV(((1+Discount_Rate)^(1/4)-1),AK1418:$DJ1418)</f>
        <v>-456392.37540718238</v>
      </c>
      <c r="AL1419" s="451">
        <f>NPV(((1+Discount_Rate)^(1/4)-1),AL1418:$DJ1418)</f>
        <v>-452868.32962980546</v>
      </c>
      <c r="AM1419" s="451">
        <f>NPV(((1+Discount_Rate)^(1/4)-1),AM1418:$DJ1418)</f>
        <v>-449301.0359365099</v>
      </c>
      <c r="AN1419" s="451">
        <f>NPV(((1+Discount_Rate)^(1/4)-1),AN1418:$DJ1418)</f>
        <v>-445689.96357873298</v>
      </c>
      <c r="AO1419" s="451">
        <f>NPV(((1+Discount_Rate)^(1/4)-1),AO1418:$DJ1418)</f>
        <v>-442034.57529444119</v>
      </c>
      <c r="AP1419" s="451">
        <f>NPV(((1+Discount_Rate)^(1/4)-1),AP1418:$DJ1418)</f>
        <v>-438334.32722819544</v>
      </c>
      <c r="AQ1419" s="451">
        <f>NPV(((1+Discount_Rate)^(1/4)-1),AQ1418:$DJ1418)</f>
        <v>-434588.66885023512</v>
      </c>
      <c r="AR1419" s="451">
        <f>NPV(((1+Discount_Rate)^(1/4)-1),AR1418:$DJ1418)</f>
        <v>-430797.04287456936</v>
      </c>
      <c r="AS1419" s="451">
        <f>NPV(((1+Discount_Rate)^(1/4)-1),AS1418:$DJ1418)</f>
        <v>-426958.88517606299</v>
      </c>
      <c r="AT1419" s="451">
        <f>NPV(((1+Discount_Rate)^(1/4)-1),AT1418:$DJ1418)</f>
        <v>-423073.62470650492</v>
      </c>
      <c r="AU1419" s="451">
        <f>NPV(((1+Discount_Rate)^(1/4)-1),AU1418:$DJ1418)</f>
        <v>-419140.68340964656</v>
      </c>
      <c r="AV1419" s="451">
        <f>NPV(((1+Discount_Rate)^(1/4)-1),AV1418:$DJ1418)</f>
        <v>-415159.4761351975</v>
      </c>
      <c r="AW1419" s="451">
        <f>NPV(((1+Discount_Rate)^(1/4)-1),AW1418:$DJ1418)</f>
        <v>-411129.41055176582</v>
      </c>
      <c r="AX1419" s="451">
        <f>NPV(((1+Discount_Rate)^(1/4)-1),AX1418:$DJ1418)</f>
        <v>-407049.88705872983</v>
      </c>
      <c r="AY1419" s="451">
        <f>NPV(((1+Discount_Rate)^(1/4)-1),AY1418:$DJ1418)</f>
        <v>-402920.29869702854</v>
      </c>
      <c r="AZ1419" s="451">
        <f>NPV(((1+Discount_Rate)^(1/4)-1),AZ1418:$DJ1418)</f>
        <v>-398740.03105885704</v>
      </c>
      <c r="BA1419" s="451">
        <f>NPV(((1+Discount_Rate)^(1/4)-1),BA1418:$DJ1418)</f>
        <v>-394508.46219625376</v>
      </c>
      <c r="BB1419" s="451">
        <f>NPV(((1+Discount_Rate)^(1/4)-1),BB1418:$DJ1418)</f>
        <v>-390224.96252856601</v>
      </c>
      <c r="BC1419" s="451">
        <f>NPV(((1+Discount_Rate)^(1/4)-1),BC1418:$DJ1418)</f>
        <v>-385888.89474877965</v>
      </c>
      <c r="BD1419" s="451">
        <f>NPV(((1+Discount_Rate)^(1/4)-1),BD1418:$DJ1418)</f>
        <v>-381499.61372869957</v>
      </c>
      <c r="BE1419" s="451">
        <f>NPV(((1+Discount_Rate)^(1/4)-1),BE1418:$DJ1418)</f>
        <v>-377056.4664229661</v>
      </c>
      <c r="BF1419" s="451">
        <f>NPV(((1+Discount_Rate)^(1/4)-1),BF1418:$DJ1418)</f>
        <v>-372558.79177189397</v>
      </c>
      <c r="BG1419" s="451">
        <f>NPV(((1+Discount_Rate)^(1/4)-1),BG1418:$DJ1418)</f>
        <v>-368005.92060311831</v>
      </c>
      <c r="BH1419" s="451">
        <f>NPV(((1+Discount_Rate)^(1/4)-1),BH1418:$DJ1418)</f>
        <v>-363397.17553203425</v>
      </c>
      <c r="BI1419" s="451">
        <f>NPV(((1+Discount_Rate)^(1/4)-1),BI1418:$DJ1418)</f>
        <v>-358731.87086101412</v>
      </c>
      <c r="BJ1419" s="451">
        <f>NPV(((1+Discount_Rate)^(1/4)-1),BJ1418:$DJ1418)</f>
        <v>-354009.31247738836</v>
      </c>
      <c r="BK1419" s="451">
        <f>NPV(((1+Discount_Rate)^(1/4)-1),BK1418:$DJ1418)</f>
        <v>-349228.79775017389</v>
      </c>
      <c r="BL1419" s="451">
        <f>NPV(((1+Discount_Rate)^(1/4)-1),BL1418:$DJ1418)</f>
        <v>-344389.61542553559</v>
      </c>
      <c r="BM1419" s="451">
        <f>NPV(((1+Discount_Rate)^(1/4)-1),BM1418:$DJ1418)</f>
        <v>-339491.04552096449</v>
      </c>
      <c r="BN1419" s="451">
        <f>NPV(((1+Discount_Rate)^(1/4)-1),BN1418:$DJ1418)</f>
        <v>-334532.35921815742</v>
      </c>
      <c r="BO1419" s="451">
        <f>NPV(((1+Discount_Rate)^(1/4)-1),BO1418:$DJ1418)</f>
        <v>-329512.81875458226</v>
      </c>
      <c r="BP1419" s="451">
        <f>NPV(((1+Discount_Rate)^(1/4)-1),BP1418:$DJ1418)</f>
        <v>-324431.67731371208</v>
      </c>
      <c r="BQ1419" s="451">
        <f>NPV(((1+Discount_Rate)^(1/4)-1),BQ1418:$DJ1418)</f>
        <v>-319288.17891391239</v>
      </c>
      <c r="BR1419" s="451">
        <f>NPV(((1+Discount_Rate)^(1/4)-1),BR1418:$DJ1418)</f>
        <v>-314081.55829596496</v>
      </c>
      <c r="BS1419" s="451">
        <f>NPV(((1+Discount_Rate)^(1/4)-1),BS1418:$DJ1418)</f>
        <v>-308811.04080921103</v>
      </c>
      <c r="BT1419" s="451">
        <f>NPV(((1+Discount_Rate)^(1/4)-1),BT1418:$DJ1418)</f>
        <v>-303475.84229629731</v>
      </c>
      <c r="BU1419" s="451">
        <f>NPV(((1+Discount_Rate)^(1/4)-1),BU1418:$DJ1418)</f>
        <v>-298075.16897650767</v>
      </c>
      <c r="BV1419" s="451">
        <f>NPV(((1+Discount_Rate)^(1/4)-1),BV1418:$DJ1418)</f>
        <v>-292608.21732766292</v>
      </c>
      <c r="BW1419" s="451">
        <f>NPV(((1+Discount_Rate)^(1/4)-1),BW1418:$DJ1418)</f>
        <v>-287074.17396657128</v>
      </c>
      <c r="BX1419" s="451">
        <f>NPV(((1+Discount_Rate)^(1/4)-1),BX1418:$DJ1418)</f>
        <v>-281472.21552801185</v>
      </c>
      <c r="BY1419" s="451">
        <f>NPV(((1+Discount_Rate)^(1/4)-1),BY1418:$DJ1418)</f>
        <v>-275801.50854223268</v>
      </c>
      <c r="BZ1419" s="451">
        <f>NPV(((1+Discount_Rate)^(1/4)-1),BZ1418:$DJ1418)</f>
        <v>-270061.20931094565</v>
      </c>
      <c r="CA1419" s="451">
        <f>NPV(((1+Discount_Rate)^(1/4)-1),CA1418:$DJ1418)</f>
        <v>-264250.46378179942</v>
      </c>
      <c r="CB1419" s="451">
        <f>NPV(((1+Discount_Rate)^(1/4)-1),CB1418:$DJ1418)</f>
        <v>-258368.40742131209</v>
      </c>
      <c r="CC1419" s="451">
        <f>NPV(((1+Discount_Rate)^(1/4)-1),CC1418:$DJ1418)</f>
        <v>-252414.16508624397</v>
      </c>
      <c r="CD1419" s="451">
        <f>NPV(((1+Discount_Rate)^(1/4)-1),CD1418:$DJ1418)</f>
        <v>-246386.85089339261</v>
      </c>
      <c r="CE1419" s="451">
        <f>NPV(((1+Discount_Rate)^(1/4)-1),CE1418:$DJ1418)</f>
        <v>-240285.56808778908</v>
      </c>
      <c r="CF1419" s="451">
        <f>NPV(((1+Discount_Rate)^(1/4)-1),CF1418:$DJ1418)</f>
        <v>-234109.40890927732</v>
      </c>
      <c r="CG1419" s="451">
        <f>NPV(((1+Discount_Rate)^(1/4)-1),CG1418:$DJ1418)</f>
        <v>-227857.45445745581</v>
      </c>
      <c r="CH1419" s="451">
        <f>NPV(((1+Discount_Rate)^(1/4)-1),CH1418:$DJ1418)</f>
        <v>-221528.77455496186</v>
      </c>
      <c r="CI1419" s="451">
        <f>NPV(((1+Discount_Rate)^(1/4)-1),CI1418:$DJ1418)</f>
        <v>-215122.42760907815</v>
      </c>
      <c r="CJ1419" s="451">
        <f>NPV(((1+Discount_Rate)^(1/4)-1),CJ1418:$DJ1418)</f>
        <v>-208637.46047164081</v>
      </c>
      <c r="CK1419" s="451">
        <f>NPV(((1+Discount_Rate)^(1/4)-1),CK1418:$DJ1418)</f>
        <v>-202072.90829722822</v>
      </c>
      <c r="CL1419" s="451">
        <f>NPV(((1+Discount_Rate)^(1/4)-1),CL1418:$DJ1418)</f>
        <v>-195427.79439960959</v>
      </c>
      <c r="CM1419" s="451">
        <f>NPV(((1+Discount_Rate)^(1/4)-1),CM1418:$DJ1418)</f>
        <v>-188701.13010643169</v>
      </c>
      <c r="CN1419" s="451">
        <f>NPV(((1+Discount_Rate)^(1/4)-1),CN1418:$DJ1418)</f>
        <v>-181891.91461212249</v>
      </c>
      <c r="CO1419" s="451">
        <f>NPV(((1+Discount_Rate)^(1/4)-1),CO1418:$DJ1418)</f>
        <v>-174999.13482898928</v>
      </c>
      <c r="CP1419" s="451">
        <f>NPV(((1+Discount_Rate)^(1/4)-1),CP1418:$DJ1418)</f>
        <v>-168021.76523648971</v>
      </c>
      <c r="CQ1419" s="451">
        <f>NPV(((1+Discount_Rate)^(1/4)-1),CQ1418:$DJ1418)</f>
        <v>-160958.76772865292</v>
      </c>
      <c r="CR1419" s="451">
        <f>NPV(((1+Discount_Rate)^(1/4)-1),CR1418:$DJ1418)</f>
        <v>-153809.09145962825</v>
      </c>
      <c r="CS1419" s="451">
        <f>NPV(((1+Discount_Rate)^(1/4)-1),CS1418:$DJ1418)</f>
        <v>-146571.67268733837</v>
      </c>
      <c r="CT1419" s="451">
        <f>NPV(((1+Discount_Rate)^(1/4)-1),CT1418:$DJ1418)</f>
        <v>-139245.4346152138</v>
      </c>
      <c r="CU1419" s="451">
        <f>NPV(((1+Discount_Rate)^(1/4)-1),CU1418:$DJ1418)</f>
        <v>-131829.28723198519</v>
      </c>
      <c r="CV1419" s="451">
        <f>NPV(((1+Discount_Rate)^(1/4)-1),CV1418:$DJ1418)</f>
        <v>-124322.12714950928</v>
      </c>
      <c r="CW1419" s="451">
        <f>NPV(((1+Discount_Rate)^(1/4)-1),CW1418:$DJ1418)</f>
        <v>-116722.8374386049</v>
      </c>
      <c r="CX1419" s="451">
        <f>NPV(((1+Discount_Rate)^(1/4)-1),CX1418:$DJ1418)</f>
        <v>-109030.28746287411</v>
      </c>
      <c r="CY1419" s="451">
        <f>NPV(((1+Discount_Rate)^(1/4)-1),CY1418:$DJ1418)</f>
        <v>-101243.33271048406</v>
      </c>
      <c r="CZ1419" s="451">
        <f>NPV(((1+Discount_Rate)^(1/4)-1),CZ1418:$DJ1418)</f>
        <v>-93360.814623884347</v>
      </c>
      <c r="DA1419" s="451">
        <f>NPV(((1+Discount_Rate)^(1/4)-1),DA1418:$DJ1418)</f>
        <v>-85381.560427434742</v>
      </c>
      <c r="DB1419" s="451">
        <f>NPV(((1+Discount_Rate)^(1/4)-1),DB1418:$DJ1418)</f>
        <v>-77304.382952917411</v>
      </c>
      <c r="DC1419" s="451">
        <f>NPV(((1+Discount_Rate)^(1/4)-1),DC1418:$DJ1418)</f>
        <v>-69128.080462907848</v>
      </c>
      <c r="DD1419" s="451">
        <f>NPV(((1+Discount_Rate)^(1/4)-1),DD1418:$DJ1418)</f>
        <v>-60851.436471978137</v>
      </c>
      <c r="DE1419" s="451">
        <f>NPV(((1+Discount_Rate)^(1/4)-1),DE1418:$DJ1418)</f>
        <v>-52473.219565706051</v>
      </c>
      <c r="DF1419" s="451">
        <f>NPV(((1+Discount_Rate)^(1/4)-1),DF1418:$DJ1418)</f>
        <v>-43992.183217462851</v>
      </c>
      <c r="DG1419" s="451">
        <f>NPV(((1+Discount_Rate)^(1/4)-1),DG1418:$DJ1418)</f>
        <v>-35407.065602952804</v>
      </c>
      <c r="DH1419" s="451">
        <f>NPV(((1+Discount_Rate)^(1/4)-1),DH1418:$DJ1418)</f>
        <v>-26716.589412476613</v>
      </c>
      <c r="DI1419" s="451">
        <f>NPV(((1+Discount_Rate)^(1/4)-1),DI1418:$DJ1418)</f>
        <v>-17919.461660890916</v>
      </c>
      <c r="DJ1419" s="451">
        <f>NPV(((1+Discount_Rate)^(1/4)-1),DJ1418:$DJ1418)</f>
        <v>-9014.3734952355499</v>
      </c>
    </row>
    <row r="1420" spans="1:114" x14ac:dyDescent="0.35">
      <c r="A1420" s="5" t="s">
        <v>354</v>
      </c>
      <c r="B1420" s="69" t="s">
        <v>764</v>
      </c>
      <c r="C1420" s="451"/>
      <c r="D1420" s="451"/>
      <c r="E1420" s="451"/>
      <c r="F1420" s="451"/>
      <c r="G1420" s="451"/>
      <c r="H1420" s="451"/>
      <c r="I1420" s="451"/>
      <c r="J1420" s="451"/>
      <c r="K1420" s="451"/>
      <c r="L1420" s="451"/>
      <c r="M1420" s="451"/>
      <c r="N1420" s="451"/>
      <c r="O1420" s="451"/>
      <c r="P1420" s="451"/>
      <c r="Q1420" s="451"/>
      <c r="R1420" s="451"/>
      <c r="S1420" s="451"/>
      <c r="T1420" s="451"/>
      <c r="U1420" s="451"/>
      <c r="V1420" s="451"/>
      <c r="W1420" s="451"/>
      <c r="X1420" s="451"/>
      <c r="Y1420" s="451"/>
      <c r="Z1420" s="451"/>
      <c r="AA1420" s="451">
        <f>AA1418</f>
        <v>-11300</v>
      </c>
      <c r="AB1420" s="451">
        <f t="shared" ref="AB1420:CM1420" si="4895">AB1418</f>
        <v>-7500</v>
      </c>
      <c r="AC1420" s="451">
        <f t="shared" si="4895"/>
        <v>-9125</v>
      </c>
      <c r="AD1420" s="451">
        <f t="shared" si="4895"/>
        <v>-9125</v>
      </c>
      <c r="AE1420" s="451">
        <f t="shared" si="4895"/>
        <v>-9125</v>
      </c>
      <c r="AF1420" s="451">
        <f t="shared" si="4895"/>
        <v>-9125</v>
      </c>
      <c r="AG1420" s="451">
        <f t="shared" si="4895"/>
        <v>-9125</v>
      </c>
      <c r="AH1420" s="451">
        <f t="shared" si="4895"/>
        <v>-9125</v>
      </c>
      <c r="AI1420" s="451">
        <f t="shared" si="4895"/>
        <v>-9125</v>
      </c>
      <c r="AJ1420" s="451">
        <f t="shared" si="4895"/>
        <v>-9125</v>
      </c>
      <c r="AK1420" s="451">
        <f t="shared" si="4895"/>
        <v>-9125</v>
      </c>
      <c r="AL1420" s="451">
        <f t="shared" si="4895"/>
        <v>-9125</v>
      </c>
      <c r="AM1420" s="451">
        <f t="shared" si="4895"/>
        <v>-9125</v>
      </c>
      <c r="AN1420" s="451">
        <f t="shared" si="4895"/>
        <v>-9125</v>
      </c>
      <c r="AO1420" s="451">
        <f t="shared" si="4895"/>
        <v>-9125</v>
      </c>
      <c r="AP1420" s="451">
        <f t="shared" si="4895"/>
        <v>-9125</v>
      </c>
      <c r="AQ1420" s="451">
        <f t="shared" si="4895"/>
        <v>-9125</v>
      </c>
      <c r="AR1420" s="451">
        <f t="shared" si="4895"/>
        <v>-9125</v>
      </c>
      <c r="AS1420" s="451">
        <f t="shared" si="4895"/>
        <v>-9125</v>
      </c>
      <c r="AT1420" s="451">
        <f t="shared" si="4895"/>
        <v>-9125</v>
      </c>
      <c r="AU1420" s="451">
        <f t="shared" si="4895"/>
        <v>-9125</v>
      </c>
      <c r="AV1420" s="451">
        <f t="shared" si="4895"/>
        <v>-9125</v>
      </c>
      <c r="AW1420" s="451">
        <f t="shared" si="4895"/>
        <v>-9125</v>
      </c>
      <c r="AX1420" s="451">
        <f t="shared" si="4895"/>
        <v>-9125</v>
      </c>
      <c r="AY1420" s="451">
        <f t="shared" si="4895"/>
        <v>-9125</v>
      </c>
      <c r="AZ1420" s="451">
        <f t="shared" si="4895"/>
        <v>-9125</v>
      </c>
      <c r="BA1420" s="451">
        <f t="shared" si="4895"/>
        <v>-9125</v>
      </c>
      <c r="BB1420" s="451">
        <f t="shared" si="4895"/>
        <v>-9125</v>
      </c>
      <c r="BC1420" s="451">
        <f t="shared" si="4895"/>
        <v>-9125</v>
      </c>
      <c r="BD1420" s="451">
        <f t="shared" si="4895"/>
        <v>-9125</v>
      </c>
      <c r="BE1420" s="451">
        <f t="shared" si="4895"/>
        <v>-9125</v>
      </c>
      <c r="BF1420" s="451">
        <f t="shared" si="4895"/>
        <v>-9125</v>
      </c>
      <c r="BG1420" s="451">
        <f t="shared" si="4895"/>
        <v>-9125</v>
      </c>
      <c r="BH1420" s="451">
        <f t="shared" si="4895"/>
        <v>-9125</v>
      </c>
      <c r="BI1420" s="451">
        <f t="shared" si="4895"/>
        <v>-9125</v>
      </c>
      <c r="BJ1420" s="451">
        <f t="shared" si="4895"/>
        <v>-9125</v>
      </c>
      <c r="BK1420" s="451">
        <f t="shared" si="4895"/>
        <v>-9125</v>
      </c>
      <c r="BL1420" s="451">
        <f t="shared" si="4895"/>
        <v>-9125</v>
      </c>
      <c r="BM1420" s="451">
        <f t="shared" si="4895"/>
        <v>-9125</v>
      </c>
      <c r="BN1420" s="451">
        <f t="shared" si="4895"/>
        <v>-9125</v>
      </c>
      <c r="BO1420" s="451">
        <f t="shared" si="4895"/>
        <v>-9125</v>
      </c>
      <c r="BP1420" s="451">
        <f t="shared" si="4895"/>
        <v>-9125</v>
      </c>
      <c r="BQ1420" s="451">
        <f t="shared" si="4895"/>
        <v>-9125</v>
      </c>
      <c r="BR1420" s="451">
        <f t="shared" si="4895"/>
        <v>-9125</v>
      </c>
      <c r="BS1420" s="451">
        <f t="shared" si="4895"/>
        <v>-9125</v>
      </c>
      <c r="BT1420" s="451">
        <f t="shared" si="4895"/>
        <v>-9125</v>
      </c>
      <c r="BU1420" s="451">
        <f t="shared" si="4895"/>
        <v>-9125</v>
      </c>
      <c r="BV1420" s="451">
        <f t="shared" si="4895"/>
        <v>-9125</v>
      </c>
      <c r="BW1420" s="451">
        <f t="shared" si="4895"/>
        <v>-9125</v>
      </c>
      <c r="BX1420" s="451">
        <f t="shared" si="4895"/>
        <v>-9125</v>
      </c>
      <c r="BY1420" s="451">
        <f t="shared" si="4895"/>
        <v>-9125</v>
      </c>
      <c r="BZ1420" s="451">
        <f t="shared" si="4895"/>
        <v>-9125</v>
      </c>
      <c r="CA1420" s="451">
        <f t="shared" si="4895"/>
        <v>-9125</v>
      </c>
      <c r="CB1420" s="451">
        <f t="shared" si="4895"/>
        <v>-9125</v>
      </c>
      <c r="CC1420" s="451">
        <f t="shared" si="4895"/>
        <v>-9125</v>
      </c>
      <c r="CD1420" s="451">
        <f t="shared" si="4895"/>
        <v>-9125</v>
      </c>
      <c r="CE1420" s="451">
        <f t="shared" si="4895"/>
        <v>-9125</v>
      </c>
      <c r="CF1420" s="451">
        <f t="shared" si="4895"/>
        <v>-9125</v>
      </c>
      <c r="CG1420" s="451">
        <f t="shared" si="4895"/>
        <v>-9125</v>
      </c>
      <c r="CH1420" s="451">
        <f t="shared" si="4895"/>
        <v>-9125</v>
      </c>
      <c r="CI1420" s="451">
        <f t="shared" si="4895"/>
        <v>-9125</v>
      </c>
      <c r="CJ1420" s="451">
        <f t="shared" si="4895"/>
        <v>-9125</v>
      </c>
      <c r="CK1420" s="451">
        <f t="shared" si="4895"/>
        <v>-9125</v>
      </c>
      <c r="CL1420" s="451">
        <f t="shared" si="4895"/>
        <v>-9125</v>
      </c>
      <c r="CM1420" s="451">
        <f t="shared" si="4895"/>
        <v>-9125</v>
      </c>
      <c r="CN1420" s="451">
        <f t="shared" ref="CN1420:DJ1420" si="4896">CN1418</f>
        <v>-9125</v>
      </c>
      <c r="CO1420" s="451">
        <f t="shared" si="4896"/>
        <v>-9125</v>
      </c>
      <c r="CP1420" s="451">
        <f t="shared" si="4896"/>
        <v>-9125</v>
      </c>
      <c r="CQ1420" s="451">
        <f t="shared" si="4896"/>
        <v>-9125</v>
      </c>
      <c r="CR1420" s="451">
        <f t="shared" si="4896"/>
        <v>-9125</v>
      </c>
      <c r="CS1420" s="451">
        <f t="shared" si="4896"/>
        <v>-9125</v>
      </c>
      <c r="CT1420" s="451">
        <f t="shared" si="4896"/>
        <v>-9125</v>
      </c>
      <c r="CU1420" s="451">
        <f t="shared" si="4896"/>
        <v>-9125</v>
      </c>
      <c r="CV1420" s="451">
        <f t="shared" si="4896"/>
        <v>-9125</v>
      </c>
      <c r="CW1420" s="451">
        <f t="shared" si="4896"/>
        <v>-9125</v>
      </c>
      <c r="CX1420" s="451">
        <f t="shared" si="4896"/>
        <v>-9125</v>
      </c>
      <c r="CY1420" s="451">
        <f t="shared" si="4896"/>
        <v>-9125</v>
      </c>
      <c r="CZ1420" s="451">
        <f t="shared" si="4896"/>
        <v>-9125</v>
      </c>
      <c r="DA1420" s="451">
        <f t="shared" si="4896"/>
        <v>-9125</v>
      </c>
      <c r="DB1420" s="451">
        <f t="shared" si="4896"/>
        <v>-9125</v>
      </c>
      <c r="DC1420" s="451">
        <f t="shared" si="4896"/>
        <v>-9125</v>
      </c>
      <c r="DD1420" s="451">
        <f t="shared" si="4896"/>
        <v>-9125</v>
      </c>
      <c r="DE1420" s="451">
        <f t="shared" si="4896"/>
        <v>-9125</v>
      </c>
      <c r="DF1420" s="451">
        <f t="shared" si="4896"/>
        <v>-9125</v>
      </c>
      <c r="DG1420" s="451">
        <f t="shared" si="4896"/>
        <v>-9125</v>
      </c>
      <c r="DH1420" s="451">
        <f t="shared" si="4896"/>
        <v>-9125</v>
      </c>
      <c r="DI1420" s="451">
        <f t="shared" si="4896"/>
        <v>-9125</v>
      </c>
      <c r="DJ1420" s="451">
        <f t="shared" si="4896"/>
        <v>-9125</v>
      </c>
    </row>
    <row r="1421" spans="1:114" x14ac:dyDescent="0.35">
      <c r="A1421" s="5" t="s">
        <v>354</v>
      </c>
      <c r="B1421" s="69" t="s">
        <v>765</v>
      </c>
      <c r="C1421" s="451"/>
      <c r="D1421" s="69"/>
      <c r="E1421" s="69"/>
      <c r="F1421" s="69"/>
      <c r="G1421" s="69"/>
      <c r="H1421" s="69"/>
      <c r="I1421" s="69"/>
      <c r="J1421" s="69"/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69"/>
      <c r="V1421" s="69"/>
      <c r="W1421" s="69"/>
      <c r="X1421" s="69"/>
      <c r="Y1421" s="69"/>
      <c r="Z1421" s="69"/>
      <c r="AA1421" s="451">
        <f>NPV(((1+Discount_Rate)^(1/4)-1),AA1420:$DJ1420)</f>
        <v>-489929.25448368659</v>
      </c>
      <c r="AB1421" s="451">
        <f>NPV(((1+Discount_Rate)^(1/4)-1),AB1420:$DJ1420)</f>
        <v>-484641.78114835487</v>
      </c>
      <c r="AC1421" s="451">
        <f>NPV(((1+Discount_Rate)^(1/4)-1),AC1420:$DJ1420)</f>
        <v>-483089.41870071465</v>
      </c>
      <c r="AD1421" s="451">
        <f>NPV(((1+Discount_Rate)^(1/4)-1),AD1420:$DJ1420)</f>
        <v>-479893.00529719819</v>
      </c>
      <c r="AE1421" s="451">
        <f>NPV(((1+Discount_Rate)^(1/4)-1),AE1420:$DJ1420)</f>
        <v>-476657.36475906166</v>
      </c>
      <c r="AF1421" s="451">
        <f>NPV(((1+Discount_Rate)^(1/4)-1),AF1420:$DJ1420)</f>
        <v>-473382.015681713</v>
      </c>
      <c r="AG1421" s="451">
        <f>NPV(((1+Discount_Rate)^(1/4)-1),AG1420:$DJ1420)</f>
        <v>-470066.47075265017</v>
      </c>
      <c r="AH1421" s="451">
        <f>NPV(((1+Discount_Rate)^(1/4)-1),AH1420:$DJ1420)</f>
        <v>-466710.23667895788</v>
      </c>
      <c r="AI1421" s="451">
        <f>NPV(((1+Discount_Rate)^(1/4)-1),AI1420:$DJ1420)</f>
        <v>-463312.8141139145</v>
      </c>
      <c r="AJ1421" s="451">
        <f>NPV(((1+Discount_Rate)^(1/4)-1),AJ1420:$DJ1420)</f>
        <v>-459873.69758269837</v>
      </c>
      <c r="AK1421" s="451">
        <f>NPV(((1+Discount_Rate)^(1/4)-1),AK1420:$DJ1420)</f>
        <v>-456392.37540718238</v>
      </c>
      <c r="AL1421" s="451">
        <f>NPV(((1+Discount_Rate)^(1/4)-1),AL1420:$DJ1420)</f>
        <v>-452868.32962980546</v>
      </c>
      <c r="AM1421" s="451">
        <f>NPV(((1+Discount_Rate)^(1/4)-1),AM1420:$DJ1420)</f>
        <v>-449301.0359365099</v>
      </c>
      <c r="AN1421" s="451">
        <f>NPV(((1+Discount_Rate)^(1/4)-1),AN1420:$DJ1420)</f>
        <v>-445689.96357873298</v>
      </c>
      <c r="AO1421" s="451">
        <f>NPV(((1+Discount_Rate)^(1/4)-1),AO1420:$DJ1420)</f>
        <v>-442034.57529444119</v>
      </c>
      <c r="AP1421" s="451">
        <f>NPV(((1+Discount_Rate)^(1/4)-1),AP1420:$DJ1420)</f>
        <v>-438334.32722819544</v>
      </c>
      <c r="AQ1421" s="451">
        <f>NPV(((1+Discount_Rate)^(1/4)-1),AQ1420:$DJ1420)</f>
        <v>-434588.66885023512</v>
      </c>
      <c r="AR1421" s="451">
        <f>NPV(((1+Discount_Rate)^(1/4)-1),AR1420:$DJ1420)</f>
        <v>-430797.04287456936</v>
      </c>
      <c r="AS1421" s="451">
        <f>NPV(((1+Discount_Rate)^(1/4)-1),AS1420:$DJ1420)</f>
        <v>-426958.88517606299</v>
      </c>
      <c r="AT1421" s="451">
        <f>NPV(((1+Discount_Rate)^(1/4)-1),AT1420:$DJ1420)</f>
        <v>-423073.62470650492</v>
      </c>
      <c r="AU1421" s="451">
        <f>NPV(((1+Discount_Rate)^(1/4)-1),AU1420:$DJ1420)</f>
        <v>-419140.68340964656</v>
      </c>
      <c r="AV1421" s="451">
        <f>NPV(((1+Discount_Rate)^(1/4)-1),AV1420:$DJ1420)</f>
        <v>-415159.4761351975</v>
      </c>
      <c r="AW1421" s="451">
        <f>NPV(((1+Discount_Rate)^(1/4)-1),AW1420:$DJ1420)</f>
        <v>-411129.41055176582</v>
      </c>
      <c r="AX1421" s="451">
        <f>NPV(((1+Discount_Rate)^(1/4)-1),AX1420:$DJ1420)</f>
        <v>-407049.88705872983</v>
      </c>
      <c r="AY1421" s="451">
        <f>NPV(((1+Discount_Rate)^(1/4)-1),AY1420:$DJ1420)</f>
        <v>-402920.29869702854</v>
      </c>
      <c r="AZ1421" s="451">
        <f>NPV(((1+Discount_Rate)^(1/4)-1),AZ1420:$DJ1420)</f>
        <v>-398740.03105885704</v>
      </c>
      <c r="BA1421" s="451">
        <f>NPV(((1+Discount_Rate)^(1/4)-1),BA1420:$DJ1420)</f>
        <v>-394508.46219625376</v>
      </c>
      <c r="BB1421" s="451">
        <f>NPV(((1+Discount_Rate)^(1/4)-1),BB1420:$DJ1420)</f>
        <v>-390224.96252856601</v>
      </c>
      <c r="BC1421" s="451">
        <f>NPV(((1+Discount_Rate)^(1/4)-1),BC1420:$DJ1420)</f>
        <v>-385888.89474877965</v>
      </c>
      <c r="BD1421" s="451">
        <f>NPV(((1+Discount_Rate)^(1/4)-1),BD1420:$DJ1420)</f>
        <v>-381499.61372869957</v>
      </c>
      <c r="BE1421" s="451">
        <f>NPV(((1+Discount_Rate)^(1/4)-1),BE1420:$DJ1420)</f>
        <v>-377056.4664229661</v>
      </c>
      <c r="BF1421" s="451">
        <f>NPV(((1+Discount_Rate)^(1/4)-1),BF1420:$DJ1420)</f>
        <v>-372558.79177189397</v>
      </c>
      <c r="BG1421" s="451">
        <f>NPV(((1+Discount_Rate)^(1/4)-1),BG1420:$DJ1420)</f>
        <v>-368005.92060311831</v>
      </c>
      <c r="BH1421" s="451">
        <f>NPV(((1+Discount_Rate)^(1/4)-1),BH1420:$DJ1420)</f>
        <v>-363397.17553203425</v>
      </c>
      <c r="BI1421" s="451">
        <f>NPV(((1+Discount_Rate)^(1/4)-1),BI1420:$DJ1420)</f>
        <v>-358731.87086101412</v>
      </c>
      <c r="BJ1421" s="451">
        <f>NPV(((1+Discount_Rate)^(1/4)-1),BJ1420:$DJ1420)</f>
        <v>-354009.31247738836</v>
      </c>
      <c r="BK1421" s="451">
        <f>NPV(((1+Discount_Rate)^(1/4)-1),BK1420:$DJ1420)</f>
        <v>-349228.79775017389</v>
      </c>
      <c r="BL1421" s="451">
        <f>NPV(((1+Discount_Rate)^(1/4)-1),BL1420:$DJ1420)</f>
        <v>-344389.61542553559</v>
      </c>
      <c r="BM1421" s="451">
        <f>NPV(((1+Discount_Rate)^(1/4)-1),BM1420:$DJ1420)</f>
        <v>-339491.04552096449</v>
      </c>
      <c r="BN1421" s="451">
        <f>NPV(((1+Discount_Rate)^(1/4)-1),BN1420:$DJ1420)</f>
        <v>-334532.35921815742</v>
      </c>
      <c r="BO1421" s="451">
        <f>NPV(((1+Discount_Rate)^(1/4)-1),BO1420:$DJ1420)</f>
        <v>-329512.81875458226</v>
      </c>
      <c r="BP1421" s="451">
        <f>NPV(((1+Discount_Rate)^(1/4)-1),BP1420:$DJ1420)</f>
        <v>-324431.67731371208</v>
      </c>
      <c r="BQ1421" s="451">
        <f>NPV(((1+Discount_Rate)^(1/4)-1),BQ1420:$DJ1420)</f>
        <v>-319288.17891391239</v>
      </c>
      <c r="BR1421" s="451">
        <f>NPV(((1+Discount_Rate)^(1/4)-1),BR1420:$DJ1420)</f>
        <v>-314081.55829596496</v>
      </c>
      <c r="BS1421" s="451">
        <f>NPV(((1+Discount_Rate)^(1/4)-1),BS1420:$DJ1420)</f>
        <v>-308811.04080921103</v>
      </c>
      <c r="BT1421" s="451">
        <f>NPV(((1+Discount_Rate)^(1/4)-1),BT1420:$DJ1420)</f>
        <v>-303475.84229629731</v>
      </c>
      <c r="BU1421" s="451">
        <f>NPV(((1+Discount_Rate)^(1/4)-1),BU1420:$DJ1420)</f>
        <v>-298075.16897650767</v>
      </c>
      <c r="BV1421" s="451">
        <f>NPV(((1+Discount_Rate)^(1/4)-1),BV1420:$DJ1420)</f>
        <v>-292608.21732766292</v>
      </c>
      <c r="BW1421" s="451">
        <f>NPV(((1+Discount_Rate)^(1/4)-1),BW1420:$DJ1420)</f>
        <v>-287074.17396657128</v>
      </c>
      <c r="BX1421" s="451">
        <f>NPV(((1+Discount_Rate)^(1/4)-1),BX1420:$DJ1420)</f>
        <v>-281472.21552801185</v>
      </c>
      <c r="BY1421" s="451">
        <f>NPV(((1+Discount_Rate)^(1/4)-1),BY1420:$DJ1420)</f>
        <v>-275801.50854223268</v>
      </c>
      <c r="BZ1421" s="451">
        <f>NPV(((1+Discount_Rate)^(1/4)-1),BZ1420:$DJ1420)</f>
        <v>-270061.20931094565</v>
      </c>
      <c r="CA1421" s="451">
        <f>NPV(((1+Discount_Rate)^(1/4)-1),CA1420:$DJ1420)</f>
        <v>-264250.46378179942</v>
      </c>
      <c r="CB1421" s="451">
        <f>NPV(((1+Discount_Rate)^(1/4)-1),CB1420:$DJ1420)</f>
        <v>-258368.40742131209</v>
      </c>
      <c r="CC1421" s="451">
        <f>NPV(((1+Discount_Rate)^(1/4)-1),CC1420:$DJ1420)</f>
        <v>-252414.16508624397</v>
      </c>
      <c r="CD1421" s="451">
        <f>NPV(((1+Discount_Rate)^(1/4)-1),CD1420:$DJ1420)</f>
        <v>-246386.85089339261</v>
      </c>
      <c r="CE1421" s="451">
        <f>NPV(((1+Discount_Rate)^(1/4)-1),CE1420:$DJ1420)</f>
        <v>-240285.56808778908</v>
      </c>
      <c r="CF1421" s="451">
        <f>NPV(((1+Discount_Rate)^(1/4)-1),CF1420:$DJ1420)</f>
        <v>-234109.40890927732</v>
      </c>
      <c r="CG1421" s="451">
        <f>NPV(((1+Discount_Rate)^(1/4)-1),CG1420:$DJ1420)</f>
        <v>-227857.45445745581</v>
      </c>
      <c r="CH1421" s="451">
        <f>NPV(((1+Discount_Rate)^(1/4)-1),CH1420:$DJ1420)</f>
        <v>-221528.77455496186</v>
      </c>
      <c r="CI1421" s="451">
        <f>NPV(((1+Discount_Rate)^(1/4)-1),CI1420:$DJ1420)</f>
        <v>-215122.42760907815</v>
      </c>
      <c r="CJ1421" s="451">
        <f>NPV(((1+Discount_Rate)^(1/4)-1),CJ1420:$DJ1420)</f>
        <v>-208637.46047164081</v>
      </c>
      <c r="CK1421" s="451">
        <f>NPV(((1+Discount_Rate)^(1/4)-1),CK1420:$DJ1420)</f>
        <v>-202072.90829722822</v>
      </c>
      <c r="CL1421" s="451">
        <f>NPV(((1+Discount_Rate)^(1/4)-1),CL1420:$DJ1420)</f>
        <v>-195427.79439960959</v>
      </c>
      <c r="CM1421" s="451">
        <f>NPV(((1+Discount_Rate)^(1/4)-1),CM1420:$DJ1420)</f>
        <v>-188701.13010643169</v>
      </c>
      <c r="CN1421" s="451">
        <f>NPV(((1+Discount_Rate)^(1/4)-1),CN1420:$DJ1420)</f>
        <v>-181891.91461212249</v>
      </c>
      <c r="CO1421" s="451">
        <f>NPV(((1+Discount_Rate)^(1/4)-1),CO1420:$DJ1420)</f>
        <v>-174999.13482898928</v>
      </c>
      <c r="CP1421" s="451">
        <f>NPV(((1+Discount_Rate)^(1/4)-1),CP1420:$DJ1420)</f>
        <v>-168021.76523648971</v>
      </c>
      <c r="CQ1421" s="451">
        <f>NPV(((1+Discount_Rate)^(1/4)-1),CQ1420:$DJ1420)</f>
        <v>-160958.76772865292</v>
      </c>
      <c r="CR1421" s="451">
        <f>NPV(((1+Discount_Rate)^(1/4)-1),CR1420:$DJ1420)</f>
        <v>-153809.09145962825</v>
      </c>
      <c r="CS1421" s="451">
        <f>NPV(((1+Discount_Rate)^(1/4)-1),CS1420:$DJ1420)</f>
        <v>-146571.67268733837</v>
      </c>
      <c r="CT1421" s="451">
        <f>NPV(((1+Discount_Rate)^(1/4)-1),CT1420:$DJ1420)</f>
        <v>-139245.4346152138</v>
      </c>
      <c r="CU1421" s="451">
        <f>NPV(((1+Discount_Rate)^(1/4)-1),CU1420:$DJ1420)</f>
        <v>-131829.28723198519</v>
      </c>
      <c r="CV1421" s="451">
        <f>NPV(((1+Discount_Rate)^(1/4)-1),CV1420:$DJ1420)</f>
        <v>-124322.12714950928</v>
      </c>
      <c r="CW1421" s="451">
        <f>NPV(((1+Discount_Rate)^(1/4)-1),CW1420:$DJ1420)</f>
        <v>-116722.8374386049</v>
      </c>
      <c r="CX1421" s="451">
        <f>NPV(((1+Discount_Rate)^(1/4)-1),CX1420:$DJ1420)</f>
        <v>-109030.28746287411</v>
      </c>
      <c r="CY1421" s="451">
        <f>NPV(((1+Discount_Rate)^(1/4)-1),CY1420:$DJ1420)</f>
        <v>-101243.33271048406</v>
      </c>
      <c r="CZ1421" s="451">
        <f>NPV(((1+Discount_Rate)^(1/4)-1),CZ1420:$DJ1420)</f>
        <v>-93360.814623884347</v>
      </c>
      <c r="DA1421" s="451">
        <f>NPV(((1+Discount_Rate)^(1/4)-1),DA1420:$DJ1420)</f>
        <v>-85381.560427434742</v>
      </c>
      <c r="DB1421" s="451">
        <f>NPV(((1+Discount_Rate)^(1/4)-1),DB1420:$DJ1420)</f>
        <v>-77304.382952917411</v>
      </c>
      <c r="DC1421" s="451">
        <f>NPV(((1+Discount_Rate)^(1/4)-1),DC1420:$DJ1420)</f>
        <v>-69128.080462907848</v>
      </c>
      <c r="DD1421" s="451">
        <f>NPV(((1+Discount_Rate)^(1/4)-1),DD1420:$DJ1420)</f>
        <v>-60851.436471978137</v>
      </c>
      <c r="DE1421" s="451">
        <f>NPV(((1+Discount_Rate)^(1/4)-1),DE1420:$DJ1420)</f>
        <v>-52473.219565706051</v>
      </c>
      <c r="DF1421" s="451">
        <f>NPV(((1+Discount_Rate)^(1/4)-1),DF1420:$DJ1420)</f>
        <v>-43992.183217462851</v>
      </c>
      <c r="DG1421" s="451">
        <f>NPV(((1+Discount_Rate)^(1/4)-1),DG1420:$DJ1420)</f>
        <v>-35407.065602952804</v>
      </c>
      <c r="DH1421" s="451">
        <f>NPV(((1+Discount_Rate)^(1/4)-1),DH1420:$DJ1420)</f>
        <v>-26716.589412476613</v>
      </c>
      <c r="DI1421" s="451">
        <f>NPV(((1+Discount_Rate)^(1/4)-1),DI1420:$DJ1420)</f>
        <v>-17919.461660890916</v>
      </c>
      <c r="DJ1421" s="451">
        <f>NPV(((1+Discount_Rate)^(1/4)-1),DJ1420:$DJ1420)</f>
        <v>-9014.3734952355499</v>
      </c>
    </row>
    <row r="1422" spans="1:114" x14ac:dyDescent="0.35">
      <c r="A1422" s="5"/>
      <c r="B1422" s="69"/>
      <c r="C1422" s="451"/>
      <c r="D1422" s="69"/>
      <c r="E1422" s="69"/>
      <c r="F1422" s="69"/>
      <c r="G1422" s="69"/>
      <c r="H1422" s="69"/>
      <c r="I1422" s="69"/>
      <c r="J1422" s="69"/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69"/>
      <c r="V1422" s="69"/>
      <c r="W1422" s="69"/>
      <c r="X1422" s="69"/>
      <c r="Y1422" s="69"/>
      <c r="Z1422" s="69"/>
      <c r="AA1422" s="69"/>
      <c r="AB1422" s="69"/>
      <c r="AC1422" s="69"/>
      <c r="AD1422" s="69"/>
    </row>
    <row r="1423" spans="1:114" x14ac:dyDescent="0.35">
      <c r="A1423" s="256"/>
      <c r="B1423" s="69"/>
      <c r="C1423" s="451"/>
      <c r="D1423" s="69"/>
      <c r="E1423" s="69"/>
      <c r="F1423" s="69"/>
      <c r="G1423" s="69"/>
      <c r="H1423" s="69"/>
      <c r="I1423" s="69"/>
      <c r="J1423" s="69"/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69"/>
      <c r="V1423" s="69"/>
      <c r="W1423" s="69"/>
      <c r="X1423" s="69"/>
      <c r="Y1423" s="69"/>
      <c r="Z1423" s="69"/>
      <c r="AA1423" s="69"/>
      <c r="AB1423" s="69"/>
      <c r="AC1423" s="69"/>
      <c r="AD1423" s="69"/>
    </row>
    <row r="1424" spans="1:114" x14ac:dyDescent="0.35">
      <c r="A1424" s="256" t="s">
        <v>354</v>
      </c>
      <c r="B1424" s="314" t="s">
        <v>394</v>
      </c>
      <c r="C1424" s="569">
        <f>C1425+C1426</f>
        <v>0</v>
      </c>
      <c r="D1424" s="569">
        <f t="shared" ref="D1424:AC1424" si="4897">D1425+D1426</f>
        <v>900</v>
      </c>
      <c r="E1424" s="569">
        <f t="shared" si="4897"/>
        <v>900</v>
      </c>
      <c r="F1424" s="569">
        <f t="shared" si="4897"/>
        <v>0</v>
      </c>
      <c r="G1424" s="569">
        <f t="shared" si="4897"/>
        <v>100</v>
      </c>
      <c r="H1424" s="569">
        <f t="shared" si="4897"/>
        <v>200</v>
      </c>
      <c r="I1424" s="569">
        <f t="shared" si="4897"/>
        <v>100</v>
      </c>
      <c r="J1424" s="569">
        <f t="shared" si="4897"/>
        <v>2700</v>
      </c>
      <c r="K1424" s="569">
        <f t="shared" si="4897"/>
        <v>1500</v>
      </c>
      <c r="L1424" s="569">
        <f t="shared" si="4897"/>
        <v>0</v>
      </c>
      <c r="M1424" s="569">
        <f t="shared" si="4897"/>
        <v>100</v>
      </c>
      <c r="N1424" s="569">
        <f t="shared" si="4897"/>
        <v>100</v>
      </c>
      <c r="O1424" s="569">
        <f t="shared" si="4897"/>
        <v>100</v>
      </c>
      <c r="P1424" s="569">
        <f t="shared" si="4897"/>
        <v>100</v>
      </c>
      <c r="Q1424" s="569">
        <f t="shared" si="4897"/>
        <v>200</v>
      </c>
      <c r="R1424" s="569">
        <f t="shared" si="4897"/>
        <v>1900</v>
      </c>
      <c r="S1424" s="569">
        <f t="shared" si="4897"/>
        <v>1300</v>
      </c>
      <c r="T1424" s="569">
        <f t="shared" si="4897"/>
        <v>1900</v>
      </c>
      <c r="U1424" s="569">
        <f t="shared" si="4897"/>
        <v>1400</v>
      </c>
      <c r="V1424" s="569">
        <f t="shared" si="4897"/>
        <v>500</v>
      </c>
      <c r="W1424" s="569">
        <f t="shared" si="4897"/>
        <v>500</v>
      </c>
      <c r="X1424" s="569">
        <f t="shared" si="4897"/>
        <v>900</v>
      </c>
      <c r="Y1424" s="569">
        <f t="shared" si="4897"/>
        <v>1200</v>
      </c>
      <c r="Z1424" s="569">
        <f t="shared" si="4897"/>
        <v>1100</v>
      </c>
      <c r="AA1424" s="569">
        <f t="shared" si="4897"/>
        <v>2200</v>
      </c>
      <c r="AB1424" s="569">
        <f t="shared" si="4897"/>
        <v>100</v>
      </c>
      <c r="AC1424" s="569">
        <f t="shared" si="4897"/>
        <v>300</v>
      </c>
      <c r="AD1424" s="569">
        <f>AD1425+AD1426</f>
        <v>300</v>
      </c>
      <c r="AE1424" s="569">
        <f t="shared" ref="AE1424:CP1424" si="4898">AE1425+AE1426</f>
        <v>300</v>
      </c>
      <c r="AF1424" s="569">
        <f t="shared" si="4898"/>
        <v>300</v>
      </c>
      <c r="AG1424" s="569">
        <f t="shared" si="4898"/>
        <v>300</v>
      </c>
      <c r="AH1424" s="569">
        <f t="shared" si="4898"/>
        <v>300</v>
      </c>
      <c r="AI1424" s="569">
        <f t="shared" si="4898"/>
        <v>300</v>
      </c>
      <c r="AJ1424" s="569">
        <f t="shared" si="4898"/>
        <v>300</v>
      </c>
      <c r="AK1424" s="569">
        <f t="shared" si="4898"/>
        <v>300</v>
      </c>
      <c r="AL1424" s="569">
        <f t="shared" si="4898"/>
        <v>300</v>
      </c>
      <c r="AM1424" s="569">
        <f t="shared" si="4898"/>
        <v>300</v>
      </c>
      <c r="AN1424" s="569">
        <f t="shared" si="4898"/>
        <v>300</v>
      </c>
      <c r="AO1424" s="569">
        <f t="shared" si="4898"/>
        <v>300</v>
      </c>
      <c r="AP1424" s="569">
        <f t="shared" si="4898"/>
        <v>300</v>
      </c>
      <c r="AQ1424" s="569">
        <f t="shared" si="4898"/>
        <v>300</v>
      </c>
      <c r="AR1424" s="569">
        <f t="shared" si="4898"/>
        <v>300</v>
      </c>
      <c r="AS1424" s="569">
        <f t="shared" si="4898"/>
        <v>300</v>
      </c>
      <c r="AT1424" s="569">
        <f t="shared" si="4898"/>
        <v>300</v>
      </c>
      <c r="AU1424" s="569">
        <f t="shared" si="4898"/>
        <v>300</v>
      </c>
      <c r="AV1424" s="569">
        <f t="shared" si="4898"/>
        <v>300</v>
      </c>
      <c r="AW1424" s="569">
        <f t="shared" si="4898"/>
        <v>300</v>
      </c>
      <c r="AX1424" s="569">
        <f t="shared" si="4898"/>
        <v>300</v>
      </c>
      <c r="AY1424" s="569">
        <f t="shared" si="4898"/>
        <v>300</v>
      </c>
      <c r="AZ1424" s="569">
        <f t="shared" si="4898"/>
        <v>300</v>
      </c>
      <c r="BA1424" s="569">
        <f t="shared" si="4898"/>
        <v>300</v>
      </c>
      <c r="BB1424" s="569">
        <f t="shared" si="4898"/>
        <v>300</v>
      </c>
      <c r="BC1424" s="569">
        <f t="shared" si="4898"/>
        <v>300</v>
      </c>
      <c r="BD1424" s="569">
        <f t="shared" si="4898"/>
        <v>300</v>
      </c>
      <c r="BE1424" s="569">
        <f t="shared" si="4898"/>
        <v>300</v>
      </c>
      <c r="BF1424" s="569">
        <f t="shared" si="4898"/>
        <v>300</v>
      </c>
      <c r="BG1424" s="569">
        <f t="shared" si="4898"/>
        <v>300</v>
      </c>
      <c r="BH1424" s="569">
        <f t="shared" si="4898"/>
        <v>300</v>
      </c>
      <c r="BI1424" s="569">
        <f t="shared" si="4898"/>
        <v>300</v>
      </c>
      <c r="BJ1424" s="569">
        <f t="shared" si="4898"/>
        <v>300</v>
      </c>
      <c r="BK1424" s="569">
        <f t="shared" si="4898"/>
        <v>300</v>
      </c>
      <c r="BL1424" s="569">
        <f t="shared" si="4898"/>
        <v>300</v>
      </c>
      <c r="BM1424" s="569">
        <f t="shared" si="4898"/>
        <v>300</v>
      </c>
      <c r="BN1424" s="569">
        <f t="shared" si="4898"/>
        <v>300</v>
      </c>
      <c r="BO1424" s="569">
        <f t="shared" si="4898"/>
        <v>300</v>
      </c>
      <c r="BP1424" s="569">
        <f t="shared" si="4898"/>
        <v>300</v>
      </c>
      <c r="BQ1424" s="569">
        <f t="shared" si="4898"/>
        <v>300</v>
      </c>
      <c r="BR1424" s="569">
        <f t="shared" si="4898"/>
        <v>300</v>
      </c>
      <c r="BS1424" s="569">
        <f t="shared" si="4898"/>
        <v>300</v>
      </c>
      <c r="BT1424" s="569">
        <f t="shared" si="4898"/>
        <v>300</v>
      </c>
      <c r="BU1424" s="569">
        <f t="shared" si="4898"/>
        <v>300</v>
      </c>
      <c r="BV1424" s="569">
        <f t="shared" si="4898"/>
        <v>300</v>
      </c>
      <c r="BW1424" s="569">
        <f t="shared" si="4898"/>
        <v>300</v>
      </c>
      <c r="BX1424" s="569">
        <f t="shared" si="4898"/>
        <v>300</v>
      </c>
      <c r="BY1424" s="569">
        <f t="shared" si="4898"/>
        <v>300</v>
      </c>
      <c r="BZ1424" s="569">
        <f t="shared" si="4898"/>
        <v>300</v>
      </c>
      <c r="CA1424" s="569">
        <f t="shared" si="4898"/>
        <v>300</v>
      </c>
      <c r="CB1424" s="569">
        <f t="shared" si="4898"/>
        <v>300</v>
      </c>
      <c r="CC1424" s="569">
        <f t="shared" si="4898"/>
        <v>300</v>
      </c>
      <c r="CD1424" s="569">
        <f t="shared" si="4898"/>
        <v>300</v>
      </c>
      <c r="CE1424" s="569">
        <f t="shared" si="4898"/>
        <v>300</v>
      </c>
      <c r="CF1424" s="569">
        <f t="shared" si="4898"/>
        <v>300</v>
      </c>
      <c r="CG1424" s="569">
        <f t="shared" si="4898"/>
        <v>300</v>
      </c>
      <c r="CH1424" s="569">
        <f t="shared" si="4898"/>
        <v>300</v>
      </c>
      <c r="CI1424" s="569">
        <f t="shared" si="4898"/>
        <v>300</v>
      </c>
      <c r="CJ1424" s="569">
        <f t="shared" si="4898"/>
        <v>300</v>
      </c>
      <c r="CK1424" s="569">
        <f t="shared" si="4898"/>
        <v>300</v>
      </c>
      <c r="CL1424" s="569">
        <f t="shared" si="4898"/>
        <v>300</v>
      </c>
      <c r="CM1424" s="569">
        <f t="shared" si="4898"/>
        <v>300</v>
      </c>
      <c r="CN1424" s="569">
        <f t="shared" si="4898"/>
        <v>300</v>
      </c>
      <c r="CO1424" s="569">
        <f t="shared" si="4898"/>
        <v>300</v>
      </c>
      <c r="CP1424" s="569">
        <f t="shared" si="4898"/>
        <v>300</v>
      </c>
      <c r="CQ1424" s="569">
        <f t="shared" ref="CQ1424:DJ1424" si="4899">CQ1425+CQ1426</f>
        <v>300</v>
      </c>
      <c r="CR1424" s="569">
        <f t="shared" si="4899"/>
        <v>300</v>
      </c>
      <c r="CS1424" s="569">
        <f t="shared" si="4899"/>
        <v>300</v>
      </c>
      <c r="CT1424" s="569">
        <f t="shared" si="4899"/>
        <v>300</v>
      </c>
      <c r="CU1424" s="569">
        <f t="shared" si="4899"/>
        <v>300</v>
      </c>
      <c r="CV1424" s="569">
        <f t="shared" si="4899"/>
        <v>300</v>
      </c>
      <c r="CW1424" s="569">
        <f t="shared" si="4899"/>
        <v>300</v>
      </c>
      <c r="CX1424" s="569">
        <f t="shared" si="4899"/>
        <v>300</v>
      </c>
      <c r="CY1424" s="569">
        <f t="shared" si="4899"/>
        <v>300</v>
      </c>
      <c r="CZ1424" s="569">
        <f t="shared" si="4899"/>
        <v>300</v>
      </c>
      <c r="DA1424" s="569">
        <f t="shared" si="4899"/>
        <v>300</v>
      </c>
      <c r="DB1424" s="569">
        <f t="shared" si="4899"/>
        <v>300</v>
      </c>
      <c r="DC1424" s="569">
        <f t="shared" si="4899"/>
        <v>300</v>
      </c>
      <c r="DD1424" s="569">
        <f t="shared" si="4899"/>
        <v>300</v>
      </c>
      <c r="DE1424" s="569">
        <f t="shared" si="4899"/>
        <v>300</v>
      </c>
      <c r="DF1424" s="569">
        <f t="shared" si="4899"/>
        <v>300</v>
      </c>
      <c r="DG1424" s="569">
        <f t="shared" si="4899"/>
        <v>300</v>
      </c>
      <c r="DH1424" s="569">
        <f t="shared" si="4899"/>
        <v>300</v>
      </c>
      <c r="DI1424" s="569">
        <f t="shared" si="4899"/>
        <v>300</v>
      </c>
      <c r="DJ1424" s="569">
        <f t="shared" si="4899"/>
        <v>300</v>
      </c>
    </row>
    <row r="1425" spans="1:114" x14ac:dyDescent="0.35">
      <c r="A1425" s="256" t="s">
        <v>354</v>
      </c>
      <c r="B1425" s="254" t="s">
        <v>392</v>
      </c>
      <c r="C1425" s="493">
        <v>0</v>
      </c>
      <c r="D1425" s="493">
        <v>900</v>
      </c>
      <c r="E1425" s="493">
        <v>900</v>
      </c>
      <c r="F1425" s="494">
        <v>0</v>
      </c>
      <c r="G1425" s="493">
        <v>100</v>
      </c>
      <c r="H1425" s="493">
        <v>200</v>
      </c>
      <c r="I1425" s="493">
        <v>100</v>
      </c>
      <c r="J1425" s="493">
        <v>200</v>
      </c>
      <c r="K1425" s="493">
        <v>0</v>
      </c>
      <c r="L1425" s="493">
        <v>0</v>
      </c>
      <c r="M1425" s="493">
        <v>100</v>
      </c>
      <c r="N1425" s="493">
        <v>100</v>
      </c>
      <c r="O1425" s="493">
        <v>100</v>
      </c>
      <c r="P1425" s="493">
        <v>100</v>
      </c>
      <c r="Q1425" s="493">
        <v>200</v>
      </c>
      <c r="R1425" s="493">
        <v>1000</v>
      </c>
      <c r="S1425" s="493">
        <v>100</v>
      </c>
      <c r="T1425" s="493">
        <v>500</v>
      </c>
      <c r="U1425" s="493">
        <v>500</v>
      </c>
      <c r="V1425" s="493">
        <v>100</v>
      </c>
      <c r="W1425" s="493">
        <v>0</v>
      </c>
      <c r="X1425" s="493">
        <v>200</v>
      </c>
      <c r="Y1425" s="493">
        <v>200</v>
      </c>
      <c r="Z1425" s="493">
        <v>0</v>
      </c>
      <c r="AA1425" s="493">
        <v>0</v>
      </c>
      <c r="AB1425" s="493">
        <v>100</v>
      </c>
      <c r="AC1425" s="493">
        <v>300</v>
      </c>
      <c r="AD1425" s="493">
        <f>AC1425</f>
        <v>300</v>
      </c>
      <c r="AE1425" s="493">
        <f t="shared" ref="AE1425:CP1425" si="4900">AD1425</f>
        <v>300</v>
      </c>
      <c r="AF1425" s="493">
        <f t="shared" si="4900"/>
        <v>300</v>
      </c>
      <c r="AG1425" s="493">
        <f t="shared" si="4900"/>
        <v>300</v>
      </c>
      <c r="AH1425" s="493">
        <f t="shared" si="4900"/>
        <v>300</v>
      </c>
      <c r="AI1425" s="493">
        <f t="shared" si="4900"/>
        <v>300</v>
      </c>
      <c r="AJ1425" s="493">
        <f t="shared" si="4900"/>
        <v>300</v>
      </c>
      <c r="AK1425" s="493">
        <f t="shared" si="4900"/>
        <v>300</v>
      </c>
      <c r="AL1425" s="493">
        <f t="shared" si="4900"/>
        <v>300</v>
      </c>
      <c r="AM1425" s="493">
        <f t="shared" si="4900"/>
        <v>300</v>
      </c>
      <c r="AN1425" s="493">
        <f t="shared" si="4900"/>
        <v>300</v>
      </c>
      <c r="AO1425" s="493">
        <f t="shared" si="4900"/>
        <v>300</v>
      </c>
      <c r="AP1425" s="493">
        <f t="shared" si="4900"/>
        <v>300</v>
      </c>
      <c r="AQ1425" s="493">
        <f t="shared" si="4900"/>
        <v>300</v>
      </c>
      <c r="AR1425" s="493">
        <f t="shared" si="4900"/>
        <v>300</v>
      </c>
      <c r="AS1425" s="493">
        <f t="shared" si="4900"/>
        <v>300</v>
      </c>
      <c r="AT1425" s="493">
        <f t="shared" si="4900"/>
        <v>300</v>
      </c>
      <c r="AU1425" s="493">
        <f t="shared" si="4900"/>
        <v>300</v>
      </c>
      <c r="AV1425" s="493">
        <f t="shared" si="4900"/>
        <v>300</v>
      </c>
      <c r="AW1425" s="493">
        <f t="shared" si="4900"/>
        <v>300</v>
      </c>
      <c r="AX1425" s="493">
        <f t="shared" si="4900"/>
        <v>300</v>
      </c>
      <c r="AY1425" s="493">
        <f t="shared" si="4900"/>
        <v>300</v>
      </c>
      <c r="AZ1425" s="493">
        <f t="shared" si="4900"/>
        <v>300</v>
      </c>
      <c r="BA1425" s="493">
        <f t="shared" si="4900"/>
        <v>300</v>
      </c>
      <c r="BB1425" s="493">
        <f t="shared" si="4900"/>
        <v>300</v>
      </c>
      <c r="BC1425" s="493">
        <f t="shared" si="4900"/>
        <v>300</v>
      </c>
      <c r="BD1425" s="493">
        <f t="shared" si="4900"/>
        <v>300</v>
      </c>
      <c r="BE1425" s="493">
        <f t="shared" si="4900"/>
        <v>300</v>
      </c>
      <c r="BF1425" s="493">
        <f t="shared" si="4900"/>
        <v>300</v>
      </c>
      <c r="BG1425" s="493">
        <f t="shared" si="4900"/>
        <v>300</v>
      </c>
      <c r="BH1425" s="493">
        <f t="shared" si="4900"/>
        <v>300</v>
      </c>
      <c r="BI1425" s="493">
        <f t="shared" si="4900"/>
        <v>300</v>
      </c>
      <c r="BJ1425" s="493">
        <f t="shared" si="4900"/>
        <v>300</v>
      </c>
      <c r="BK1425" s="493">
        <f t="shared" si="4900"/>
        <v>300</v>
      </c>
      <c r="BL1425" s="493">
        <f t="shared" si="4900"/>
        <v>300</v>
      </c>
      <c r="BM1425" s="493">
        <f t="shared" si="4900"/>
        <v>300</v>
      </c>
      <c r="BN1425" s="493">
        <f t="shared" si="4900"/>
        <v>300</v>
      </c>
      <c r="BO1425" s="493">
        <f t="shared" si="4900"/>
        <v>300</v>
      </c>
      <c r="BP1425" s="493">
        <f t="shared" si="4900"/>
        <v>300</v>
      </c>
      <c r="BQ1425" s="493">
        <f t="shared" si="4900"/>
        <v>300</v>
      </c>
      <c r="BR1425" s="493">
        <f t="shared" si="4900"/>
        <v>300</v>
      </c>
      <c r="BS1425" s="493">
        <f t="shared" si="4900"/>
        <v>300</v>
      </c>
      <c r="BT1425" s="493">
        <f t="shared" si="4900"/>
        <v>300</v>
      </c>
      <c r="BU1425" s="493">
        <f t="shared" si="4900"/>
        <v>300</v>
      </c>
      <c r="BV1425" s="493">
        <f t="shared" si="4900"/>
        <v>300</v>
      </c>
      <c r="BW1425" s="493">
        <f t="shared" si="4900"/>
        <v>300</v>
      </c>
      <c r="BX1425" s="493">
        <f t="shared" si="4900"/>
        <v>300</v>
      </c>
      <c r="BY1425" s="493">
        <f t="shared" si="4900"/>
        <v>300</v>
      </c>
      <c r="BZ1425" s="493">
        <f t="shared" si="4900"/>
        <v>300</v>
      </c>
      <c r="CA1425" s="493">
        <f t="shared" si="4900"/>
        <v>300</v>
      </c>
      <c r="CB1425" s="493">
        <f t="shared" si="4900"/>
        <v>300</v>
      </c>
      <c r="CC1425" s="493">
        <f t="shared" si="4900"/>
        <v>300</v>
      </c>
      <c r="CD1425" s="493">
        <f t="shared" si="4900"/>
        <v>300</v>
      </c>
      <c r="CE1425" s="493">
        <f t="shared" si="4900"/>
        <v>300</v>
      </c>
      <c r="CF1425" s="493">
        <f t="shared" si="4900"/>
        <v>300</v>
      </c>
      <c r="CG1425" s="493">
        <f t="shared" si="4900"/>
        <v>300</v>
      </c>
      <c r="CH1425" s="493">
        <f t="shared" si="4900"/>
        <v>300</v>
      </c>
      <c r="CI1425" s="493">
        <f t="shared" si="4900"/>
        <v>300</v>
      </c>
      <c r="CJ1425" s="493">
        <f t="shared" si="4900"/>
        <v>300</v>
      </c>
      <c r="CK1425" s="493">
        <f t="shared" si="4900"/>
        <v>300</v>
      </c>
      <c r="CL1425" s="493">
        <f t="shared" si="4900"/>
        <v>300</v>
      </c>
      <c r="CM1425" s="493">
        <f t="shared" si="4900"/>
        <v>300</v>
      </c>
      <c r="CN1425" s="493">
        <f t="shared" si="4900"/>
        <v>300</v>
      </c>
      <c r="CO1425" s="493">
        <f t="shared" si="4900"/>
        <v>300</v>
      </c>
      <c r="CP1425" s="493">
        <f t="shared" si="4900"/>
        <v>300</v>
      </c>
      <c r="CQ1425" s="493">
        <f t="shared" ref="CQ1425:DJ1425" si="4901">CP1425</f>
        <v>300</v>
      </c>
      <c r="CR1425" s="493">
        <f t="shared" si="4901"/>
        <v>300</v>
      </c>
      <c r="CS1425" s="493">
        <f t="shared" si="4901"/>
        <v>300</v>
      </c>
      <c r="CT1425" s="493">
        <f t="shared" si="4901"/>
        <v>300</v>
      </c>
      <c r="CU1425" s="493">
        <f t="shared" si="4901"/>
        <v>300</v>
      </c>
      <c r="CV1425" s="493">
        <f t="shared" si="4901"/>
        <v>300</v>
      </c>
      <c r="CW1425" s="493">
        <f t="shared" si="4901"/>
        <v>300</v>
      </c>
      <c r="CX1425" s="493">
        <f t="shared" si="4901"/>
        <v>300</v>
      </c>
      <c r="CY1425" s="493">
        <f t="shared" si="4901"/>
        <v>300</v>
      </c>
      <c r="CZ1425" s="493">
        <f t="shared" si="4901"/>
        <v>300</v>
      </c>
      <c r="DA1425" s="493">
        <f t="shared" si="4901"/>
        <v>300</v>
      </c>
      <c r="DB1425" s="493">
        <f t="shared" si="4901"/>
        <v>300</v>
      </c>
      <c r="DC1425" s="493">
        <f t="shared" si="4901"/>
        <v>300</v>
      </c>
      <c r="DD1425" s="493">
        <f t="shared" si="4901"/>
        <v>300</v>
      </c>
      <c r="DE1425" s="493">
        <f t="shared" si="4901"/>
        <v>300</v>
      </c>
      <c r="DF1425" s="493">
        <f t="shared" si="4901"/>
        <v>300</v>
      </c>
      <c r="DG1425" s="493">
        <f t="shared" si="4901"/>
        <v>300</v>
      </c>
      <c r="DH1425" s="493">
        <f t="shared" si="4901"/>
        <v>300</v>
      </c>
      <c r="DI1425" s="493">
        <f t="shared" si="4901"/>
        <v>300</v>
      </c>
      <c r="DJ1425" s="493">
        <f t="shared" si="4901"/>
        <v>300</v>
      </c>
    </row>
    <row r="1426" spans="1:114" x14ac:dyDescent="0.35">
      <c r="A1426" s="256" t="s">
        <v>354</v>
      </c>
      <c r="B1426" s="254" t="s">
        <v>393</v>
      </c>
      <c r="C1426" s="459">
        <v>0</v>
      </c>
      <c r="D1426" s="459">
        <v>0</v>
      </c>
      <c r="E1426" s="459">
        <v>0</v>
      </c>
      <c r="F1426" s="459">
        <v>0</v>
      </c>
      <c r="G1426" s="459">
        <v>0</v>
      </c>
      <c r="H1426" s="459">
        <v>0</v>
      </c>
      <c r="I1426" s="459">
        <v>0</v>
      </c>
      <c r="J1426" s="459">
        <v>2500</v>
      </c>
      <c r="K1426" s="459">
        <v>1500</v>
      </c>
      <c r="L1426" s="459">
        <v>0</v>
      </c>
      <c r="M1426" s="459">
        <v>0</v>
      </c>
      <c r="N1426" s="459">
        <v>0</v>
      </c>
      <c r="O1426" s="459">
        <v>0</v>
      </c>
      <c r="P1426" s="459">
        <v>0</v>
      </c>
      <c r="Q1426" s="459">
        <v>0</v>
      </c>
      <c r="R1426" s="459">
        <v>900</v>
      </c>
      <c r="S1426" s="459">
        <v>1200</v>
      </c>
      <c r="T1426" s="459">
        <v>1400</v>
      </c>
      <c r="U1426" s="459">
        <v>900</v>
      </c>
      <c r="V1426" s="459">
        <v>400</v>
      </c>
      <c r="W1426" s="459">
        <v>500</v>
      </c>
      <c r="X1426" s="459">
        <v>700</v>
      </c>
      <c r="Y1426" s="459">
        <v>1000</v>
      </c>
      <c r="Z1426" s="459">
        <v>1100</v>
      </c>
      <c r="AA1426" s="459">
        <v>2200</v>
      </c>
      <c r="AB1426" s="459">
        <v>0</v>
      </c>
      <c r="AC1426" s="459">
        <v>0</v>
      </c>
      <c r="AD1426" s="459">
        <f>AC1426</f>
        <v>0</v>
      </c>
      <c r="AE1426" s="459">
        <f t="shared" ref="AE1426:CP1426" si="4902">AD1426</f>
        <v>0</v>
      </c>
      <c r="AF1426" s="459">
        <f t="shared" si="4902"/>
        <v>0</v>
      </c>
      <c r="AG1426" s="459">
        <f t="shared" si="4902"/>
        <v>0</v>
      </c>
      <c r="AH1426" s="459">
        <f t="shared" si="4902"/>
        <v>0</v>
      </c>
      <c r="AI1426" s="459">
        <f t="shared" si="4902"/>
        <v>0</v>
      </c>
      <c r="AJ1426" s="459">
        <f t="shared" si="4902"/>
        <v>0</v>
      </c>
      <c r="AK1426" s="459">
        <f t="shared" si="4902"/>
        <v>0</v>
      </c>
      <c r="AL1426" s="459">
        <f t="shared" si="4902"/>
        <v>0</v>
      </c>
      <c r="AM1426" s="459">
        <f t="shared" si="4902"/>
        <v>0</v>
      </c>
      <c r="AN1426" s="459">
        <f t="shared" si="4902"/>
        <v>0</v>
      </c>
      <c r="AO1426" s="459">
        <f t="shared" si="4902"/>
        <v>0</v>
      </c>
      <c r="AP1426" s="459">
        <f t="shared" si="4902"/>
        <v>0</v>
      </c>
      <c r="AQ1426" s="459">
        <f t="shared" si="4902"/>
        <v>0</v>
      </c>
      <c r="AR1426" s="459">
        <f t="shared" si="4902"/>
        <v>0</v>
      </c>
      <c r="AS1426" s="459">
        <f t="shared" si="4902"/>
        <v>0</v>
      </c>
      <c r="AT1426" s="459">
        <f t="shared" si="4902"/>
        <v>0</v>
      </c>
      <c r="AU1426" s="459">
        <f t="shared" si="4902"/>
        <v>0</v>
      </c>
      <c r="AV1426" s="459">
        <f t="shared" si="4902"/>
        <v>0</v>
      </c>
      <c r="AW1426" s="459">
        <f t="shared" si="4902"/>
        <v>0</v>
      </c>
      <c r="AX1426" s="459">
        <f t="shared" si="4902"/>
        <v>0</v>
      </c>
      <c r="AY1426" s="459">
        <f t="shared" si="4902"/>
        <v>0</v>
      </c>
      <c r="AZ1426" s="459">
        <f t="shared" si="4902"/>
        <v>0</v>
      </c>
      <c r="BA1426" s="459">
        <f t="shared" si="4902"/>
        <v>0</v>
      </c>
      <c r="BB1426" s="459">
        <f t="shared" si="4902"/>
        <v>0</v>
      </c>
      <c r="BC1426" s="459">
        <f t="shared" si="4902"/>
        <v>0</v>
      </c>
      <c r="BD1426" s="459">
        <f t="shared" si="4902"/>
        <v>0</v>
      </c>
      <c r="BE1426" s="459">
        <f t="shared" si="4902"/>
        <v>0</v>
      </c>
      <c r="BF1426" s="459">
        <f t="shared" si="4902"/>
        <v>0</v>
      </c>
      <c r="BG1426" s="459">
        <f t="shared" si="4902"/>
        <v>0</v>
      </c>
      <c r="BH1426" s="459">
        <f t="shared" si="4902"/>
        <v>0</v>
      </c>
      <c r="BI1426" s="459">
        <f t="shared" si="4902"/>
        <v>0</v>
      </c>
      <c r="BJ1426" s="459">
        <f t="shared" si="4902"/>
        <v>0</v>
      </c>
      <c r="BK1426" s="459">
        <f t="shared" si="4902"/>
        <v>0</v>
      </c>
      <c r="BL1426" s="459">
        <f t="shared" si="4902"/>
        <v>0</v>
      </c>
      <c r="BM1426" s="459">
        <f t="shared" si="4902"/>
        <v>0</v>
      </c>
      <c r="BN1426" s="459">
        <f t="shared" si="4902"/>
        <v>0</v>
      </c>
      <c r="BO1426" s="459">
        <f t="shared" si="4902"/>
        <v>0</v>
      </c>
      <c r="BP1426" s="459">
        <f t="shared" si="4902"/>
        <v>0</v>
      </c>
      <c r="BQ1426" s="459">
        <f t="shared" si="4902"/>
        <v>0</v>
      </c>
      <c r="BR1426" s="459">
        <f t="shared" si="4902"/>
        <v>0</v>
      </c>
      <c r="BS1426" s="459">
        <f t="shared" si="4902"/>
        <v>0</v>
      </c>
      <c r="BT1426" s="459">
        <f t="shared" si="4902"/>
        <v>0</v>
      </c>
      <c r="BU1426" s="459">
        <f t="shared" si="4902"/>
        <v>0</v>
      </c>
      <c r="BV1426" s="459">
        <f t="shared" si="4902"/>
        <v>0</v>
      </c>
      <c r="BW1426" s="459">
        <f t="shared" si="4902"/>
        <v>0</v>
      </c>
      <c r="BX1426" s="459">
        <f t="shared" si="4902"/>
        <v>0</v>
      </c>
      <c r="BY1426" s="459">
        <f t="shared" si="4902"/>
        <v>0</v>
      </c>
      <c r="BZ1426" s="459">
        <f t="shared" si="4902"/>
        <v>0</v>
      </c>
      <c r="CA1426" s="459">
        <f t="shared" si="4902"/>
        <v>0</v>
      </c>
      <c r="CB1426" s="459">
        <f t="shared" si="4902"/>
        <v>0</v>
      </c>
      <c r="CC1426" s="459">
        <f t="shared" si="4902"/>
        <v>0</v>
      </c>
      <c r="CD1426" s="459">
        <f t="shared" si="4902"/>
        <v>0</v>
      </c>
      <c r="CE1426" s="459">
        <f t="shared" si="4902"/>
        <v>0</v>
      </c>
      <c r="CF1426" s="459">
        <f t="shared" si="4902"/>
        <v>0</v>
      </c>
      <c r="CG1426" s="459">
        <f t="shared" si="4902"/>
        <v>0</v>
      </c>
      <c r="CH1426" s="459">
        <f t="shared" si="4902"/>
        <v>0</v>
      </c>
      <c r="CI1426" s="459">
        <f t="shared" si="4902"/>
        <v>0</v>
      </c>
      <c r="CJ1426" s="459">
        <f t="shared" si="4902"/>
        <v>0</v>
      </c>
      <c r="CK1426" s="459">
        <f t="shared" si="4902"/>
        <v>0</v>
      </c>
      <c r="CL1426" s="459">
        <f t="shared" si="4902"/>
        <v>0</v>
      </c>
      <c r="CM1426" s="459">
        <f t="shared" si="4902"/>
        <v>0</v>
      </c>
      <c r="CN1426" s="459">
        <f t="shared" si="4902"/>
        <v>0</v>
      </c>
      <c r="CO1426" s="459">
        <f t="shared" si="4902"/>
        <v>0</v>
      </c>
      <c r="CP1426" s="459">
        <f t="shared" si="4902"/>
        <v>0</v>
      </c>
      <c r="CQ1426" s="459">
        <f t="shared" ref="CQ1426:DJ1426" si="4903">CP1426</f>
        <v>0</v>
      </c>
      <c r="CR1426" s="459">
        <f t="shared" si="4903"/>
        <v>0</v>
      </c>
      <c r="CS1426" s="459">
        <f t="shared" si="4903"/>
        <v>0</v>
      </c>
      <c r="CT1426" s="459">
        <f t="shared" si="4903"/>
        <v>0</v>
      </c>
      <c r="CU1426" s="459">
        <f t="shared" si="4903"/>
        <v>0</v>
      </c>
      <c r="CV1426" s="459">
        <f t="shared" si="4903"/>
        <v>0</v>
      </c>
      <c r="CW1426" s="459">
        <f t="shared" si="4903"/>
        <v>0</v>
      </c>
      <c r="CX1426" s="459">
        <f t="shared" si="4903"/>
        <v>0</v>
      </c>
      <c r="CY1426" s="459">
        <f t="shared" si="4903"/>
        <v>0</v>
      </c>
      <c r="CZ1426" s="459">
        <f t="shared" si="4903"/>
        <v>0</v>
      </c>
      <c r="DA1426" s="459">
        <f t="shared" si="4903"/>
        <v>0</v>
      </c>
      <c r="DB1426" s="459">
        <f t="shared" si="4903"/>
        <v>0</v>
      </c>
      <c r="DC1426" s="459">
        <f t="shared" si="4903"/>
        <v>0</v>
      </c>
      <c r="DD1426" s="459">
        <f t="shared" si="4903"/>
        <v>0</v>
      </c>
      <c r="DE1426" s="459">
        <f t="shared" si="4903"/>
        <v>0</v>
      </c>
      <c r="DF1426" s="459">
        <f t="shared" si="4903"/>
        <v>0</v>
      </c>
      <c r="DG1426" s="459">
        <f t="shared" si="4903"/>
        <v>0</v>
      </c>
      <c r="DH1426" s="459">
        <f t="shared" si="4903"/>
        <v>0</v>
      </c>
      <c r="DI1426" s="459">
        <f t="shared" si="4903"/>
        <v>0</v>
      </c>
      <c r="DJ1426" s="459">
        <f t="shared" si="4903"/>
        <v>0</v>
      </c>
    </row>
    <row r="1427" spans="1:114" x14ac:dyDescent="0.35">
      <c r="B1427" s="69"/>
      <c r="C1427" s="69"/>
      <c r="D1427" s="69"/>
      <c r="E1427" s="69"/>
      <c r="F1427" s="69"/>
      <c r="G1427" s="69"/>
      <c r="H1427" s="69"/>
      <c r="I1427" s="69"/>
      <c r="J1427" s="69"/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69"/>
      <c r="V1427" s="69"/>
      <c r="W1427" s="69"/>
      <c r="X1427" s="69"/>
      <c r="Y1427" s="69"/>
      <c r="Z1427" s="69"/>
      <c r="AA1427" s="69"/>
      <c r="AB1427" s="69"/>
      <c r="AC1427" s="69"/>
      <c r="AD1427" s="69"/>
    </row>
    <row r="1428" spans="1:114" x14ac:dyDescent="0.35">
      <c r="B1428" s="69"/>
      <c r="C1428" s="69"/>
      <c r="D1428" s="69"/>
      <c r="E1428" s="69"/>
      <c r="F1428" s="69"/>
      <c r="G1428" s="69"/>
      <c r="H1428" s="69"/>
      <c r="I1428" s="69"/>
      <c r="J1428" s="69"/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69"/>
      <c r="V1428" s="69"/>
      <c r="W1428" s="69"/>
      <c r="X1428" s="69"/>
      <c r="Y1428" s="69"/>
      <c r="Z1428" s="69"/>
      <c r="AA1428" s="69"/>
      <c r="AB1428" s="69"/>
      <c r="AC1428" s="69"/>
      <c r="AD1428" s="69"/>
    </row>
    <row r="1429" spans="1:114" x14ac:dyDescent="0.35">
      <c r="B1429" s="69"/>
      <c r="C1429" s="69"/>
      <c r="D1429" s="69"/>
      <c r="E1429" s="69"/>
      <c r="F1429" s="69"/>
      <c r="G1429" s="69"/>
      <c r="H1429" s="69"/>
      <c r="I1429" s="69"/>
      <c r="J1429" s="69"/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69"/>
      <c r="V1429" s="69"/>
      <c r="W1429" s="69"/>
      <c r="X1429" s="69"/>
      <c r="Y1429" s="69"/>
      <c r="Z1429" s="69"/>
      <c r="AA1429" s="69"/>
      <c r="AB1429" s="69"/>
      <c r="AC1429" s="69"/>
      <c r="AD1429" s="69"/>
    </row>
    <row r="1430" spans="1:114" x14ac:dyDescent="0.35">
      <c r="A1430" s="5"/>
      <c r="B1430" s="550" t="s">
        <v>405</v>
      </c>
      <c r="C1430" s="556"/>
      <c r="D1430" s="556"/>
      <c r="E1430" s="556"/>
      <c r="F1430" s="556"/>
      <c r="G1430" s="556"/>
      <c r="H1430" s="556"/>
      <c r="I1430" s="556"/>
      <c r="J1430" s="556"/>
      <c r="K1430" s="556"/>
      <c r="L1430" s="556"/>
      <c r="M1430" s="556"/>
      <c r="N1430" s="556"/>
      <c r="O1430" s="556"/>
      <c r="P1430" s="556"/>
      <c r="Q1430" s="556"/>
      <c r="R1430" s="556"/>
      <c r="S1430" s="556"/>
      <c r="T1430" s="556"/>
      <c r="U1430" s="556"/>
      <c r="V1430" s="556"/>
      <c r="W1430" s="556"/>
      <c r="X1430" s="556"/>
      <c r="Y1430" s="556"/>
      <c r="Z1430" s="556"/>
      <c r="AA1430" s="556"/>
      <c r="AB1430" s="556"/>
      <c r="AC1430" s="556"/>
      <c r="AD1430" s="556"/>
      <c r="AE1430" s="556"/>
      <c r="AF1430" s="556"/>
      <c r="AG1430" s="556"/>
      <c r="AH1430" s="556"/>
      <c r="AI1430" s="556"/>
      <c r="AJ1430" s="556"/>
      <c r="AK1430" s="556"/>
      <c r="AL1430" s="556"/>
      <c r="AM1430" s="556"/>
      <c r="AN1430" s="556"/>
      <c r="AO1430" s="556"/>
      <c r="AP1430" s="556"/>
      <c r="AQ1430" s="556"/>
      <c r="AR1430" s="556"/>
      <c r="AS1430" s="556"/>
      <c r="AT1430" s="556"/>
      <c r="AU1430" s="556"/>
      <c r="AV1430" s="556"/>
      <c r="AW1430" s="556"/>
      <c r="AX1430" s="556"/>
      <c r="AY1430" s="556"/>
      <c r="AZ1430" s="556"/>
      <c r="BA1430" s="556"/>
      <c r="BB1430" s="556"/>
      <c r="BC1430" s="556"/>
      <c r="BD1430" s="556"/>
      <c r="BE1430" s="556"/>
      <c r="BF1430" s="556"/>
      <c r="BG1430" s="556"/>
      <c r="BH1430" s="556"/>
      <c r="BI1430" s="556"/>
      <c r="BJ1430" s="556"/>
      <c r="BK1430" s="556"/>
      <c r="BL1430" s="556"/>
      <c r="BM1430" s="556"/>
      <c r="BN1430" s="556"/>
      <c r="BO1430" s="556"/>
      <c r="BP1430" s="556"/>
      <c r="BQ1430" s="556"/>
      <c r="BR1430" s="556"/>
      <c r="BS1430" s="556"/>
      <c r="BT1430" s="556"/>
      <c r="BU1430" s="556"/>
      <c r="BV1430" s="556"/>
      <c r="BW1430" s="556"/>
      <c r="BX1430" s="556"/>
      <c r="BY1430" s="556"/>
      <c r="BZ1430" s="556"/>
      <c r="CA1430" s="556"/>
      <c r="CB1430" s="556"/>
      <c r="CC1430" s="556"/>
      <c r="CD1430" s="556"/>
      <c r="CE1430" s="556"/>
      <c r="CF1430" s="556"/>
      <c r="CG1430" s="556"/>
      <c r="CH1430" s="556"/>
      <c r="CI1430" s="556"/>
      <c r="CJ1430" s="556"/>
      <c r="CK1430" s="556"/>
      <c r="CL1430" s="556"/>
      <c r="CM1430" s="556"/>
      <c r="CN1430" s="556"/>
      <c r="CO1430" s="556"/>
      <c r="CP1430" s="556"/>
      <c r="CQ1430" s="556"/>
      <c r="CR1430" s="556"/>
      <c r="CS1430" s="556"/>
      <c r="CT1430" s="556"/>
      <c r="CU1430" s="556"/>
      <c r="CV1430" s="556"/>
      <c r="CW1430" s="556"/>
      <c r="CX1430" s="556"/>
      <c r="CY1430" s="556"/>
      <c r="CZ1430" s="556"/>
      <c r="DA1430" s="556"/>
      <c r="DB1430" s="556"/>
      <c r="DC1430" s="556"/>
      <c r="DD1430" s="556"/>
      <c r="DE1430" s="556"/>
      <c r="DF1430" s="556"/>
      <c r="DG1430" s="556"/>
      <c r="DH1430" s="556"/>
      <c r="DI1430" s="556"/>
      <c r="DJ1430" s="556"/>
    </row>
    <row r="1431" spans="1:114" x14ac:dyDescent="0.35">
      <c r="B1431" s="69"/>
      <c r="C1431" s="69"/>
      <c r="D1431" s="69"/>
      <c r="E1431" s="69"/>
      <c r="F1431" s="69"/>
      <c r="G1431" s="69"/>
      <c r="H1431" s="69"/>
      <c r="I1431" s="69"/>
      <c r="J1431" s="69"/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69"/>
      <c r="V1431" s="69"/>
      <c r="W1431" s="69"/>
      <c r="X1431" s="69"/>
      <c r="Y1431" s="69"/>
      <c r="Z1431" s="69"/>
      <c r="AA1431" s="69"/>
      <c r="AB1431" s="69"/>
      <c r="AC1431" s="69"/>
      <c r="AD1431" s="69"/>
    </row>
    <row r="1432" spans="1:114" x14ac:dyDescent="0.35">
      <c r="B1432" s="69"/>
      <c r="C1432" s="69"/>
      <c r="D1432" s="69"/>
      <c r="E1432" s="69"/>
      <c r="F1432" s="69"/>
      <c r="G1432" s="69"/>
      <c r="H1432" s="69"/>
      <c r="I1432" s="69"/>
      <c r="J1432" s="69"/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69"/>
      <c r="V1432" s="69"/>
      <c r="W1432" s="69"/>
      <c r="X1432" s="69"/>
      <c r="Y1432" s="69"/>
      <c r="Z1432" s="69"/>
      <c r="AA1432" s="69"/>
      <c r="AB1432" s="69"/>
      <c r="AC1432" s="69"/>
      <c r="AD1432" s="69"/>
    </row>
    <row r="1433" spans="1:114" x14ac:dyDescent="0.35">
      <c r="A1433" s="5" t="s">
        <v>84</v>
      </c>
      <c r="B1433" s="69" t="s">
        <v>89</v>
      </c>
      <c r="C1433" s="583">
        <v>2.4</v>
      </c>
      <c r="D1433" s="583">
        <v>2.2999999999999998</v>
      </c>
      <c r="E1433" s="583">
        <v>2.1</v>
      </c>
      <c r="F1433" s="583">
        <v>1.7</v>
      </c>
      <c r="G1433" s="583">
        <v>0</v>
      </c>
      <c r="H1433" s="583">
        <v>0.1</v>
      </c>
      <c r="I1433" s="583">
        <v>0.7</v>
      </c>
      <c r="J1433" s="583">
        <v>0.4</v>
      </c>
      <c r="K1433" s="583">
        <v>0.3</v>
      </c>
      <c r="L1433" s="583">
        <v>0.1</v>
      </c>
      <c r="M1433" s="583">
        <v>0.2</v>
      </c>
      <c r="N1433" s="583">
        <v>-0.4</v>
      </c>
      <c r="O1433" s="583">
        <v>0.2</v>
      </c>
      <c r="P1433" s="583">
        <v>0</v>
      </c>
      <c r="Q1433" s="583">
        <v>0.1</v>
      </c>
      <c r="R1433" s="583">
        <v>0.1</v>
      </c>
      <c r="S1433" s="583">
        <v>0.1</v>
      </c>
      <c r="T1433" s="583">
        <v>0.1</v>
      </c>
      <c r="U1433" s="583">
        <v>0.1</v>
      </c>
      <c r="V1433" s="583">
        <v>0.1</v>
      </c>
      <c r="W1433" s="583">
        <v>0</v>
      </c>
      <c r="X1433" s="583">
        <v>0</v>
      </c>
      <c r="Y1433" s="583">
        <v>0</v>
      </c>
      <c r="Z1433" s="583">
        <v>0</v>
      </c>
      <c r="AA1433" s="583">
        <v>0</v>
      </c>
      <c r="AB1433" s="583">
        <v>0</v>
      </c>
      <c r="AC1433" s="583">
        <v>0</v>
      </c>
      <c r="AD1433" s="324"/>
      <c r="AE1433" s="324"/>
      <c r="AF1433" s="324"/>
      <c r="AG1433" s="324"/>
      <c r="AH1433" s="324"/>
      <c r="AI1433" s="324"/>
      <c r="AJ1433" s="324"/>
      <c r="AK1433" s="324"/>
      <c r="AL1433" s="324"/>
      <c r="AM1433" s="324"/>
    </row>
    <row r="1434" spans="1:114" x14ac:dyDescent="0.35">
      <c r="A1434" s="5" t="s">
        <v>84</v>
      </c>
      <c r="B1434" s="69" t="s">
        <v>358</v>
      </c>
      <c r="C1434" s="583">
        <v>0.6</v>
      </c>
      <c r="D1434" s="583">
        <v>1.1000000000000001</v>
      </c>
      <c r="E1434" s="583">
        <v>0.3</v>
      </c>
      <c r="F1434" s="583">
        <v>0</v>
      </c>
      <c r="G1434" s="583">
        <v>0.5</v>
      </c>
      <c r="H1434" s="583">
        <v>1</v>
      </c>
      <c r="I1434" s="583">
        <v>0.3</v>
      </c>
      <c r="J1434" s="583">
        <v>0.9</v>
      </c>
      <c r="K1434" s="583">
        <v>-0.1</v>
      </c>
      <c r="L1434" s="583">
        <v>-0.2</v>
      </c>
      <c r="M1434" s="583">
        <v>1.3</v>
      </c>
      <c r="N1434" s="583">
        <v>-0.1</v>
      </c>
      <c r="O1434" s="583">
        <v>-0.5</v>
      </c>
      <c r="P1434" s="583">
        <v>0.5</v>
      </c>
      <c r="Q1434" s="583">
        <v>0</v>
      </c>
      <c r="R1434" s="583">
        <v>0</v>
      </c>
      <c r="S1434" s="583">
        <v>0</v>
      </c>
      <c r="T1434" s="583">
        <v>0</v>
      </c>
      <c r="U1434" s="583">
        <v>0</v>
      </c>
      <c r="V1434" s="583">
        <v>0</v>
      </c>
      <c r="W1434" s="583">
        <v>0</v>
      </c>
      <c r="X1434" s="583">
        <v>0</v>
      </c>
      <c r="Y1434" s="583">
        <v>0</v>
      </c>
      <c r="Z1434" s="583">
        <v>0</v>
      </c>
      <c r="AA1434" s="583">
        <v>0</v>
      </c>
      <c r="AB1434" s="583">
        <v>0</v>
      </c>
      <c r="AC1434" s="583">
        <v>0</v>
      </c>
      <c r="AD1434" s="324"/>
      <c r="AE1434" s="324"/>
      <c r="AF1434" s="324"/>
      <c r="AG1434" s="324"/>
      <c r="AH1434" s="324"/>
      <c r="AI1434" s="324"/>
      <c r="AJ1434" s="324"/>
      <c r="AK1434" s="324"/>
      <c r="AL1434" s="324"/>
      <c r="AM1434" s="324"/>
    </row>
    <row r="1435" spans="1:114" x14ac:dyDescent="0.35">
      <c r="A1435" s="5" t="s">
        <v>84</v>
      </c>
      <c r="B1435" s="69" t="s">
        <v>359</v>
      </c>
      <c r="C1435" s="583">
        <v>1.2</v>
      </c>
      <c r="D1435" s="583">
        <v>1.3</v>
      </c>
      <c r="E1435" s="583">
        <v>1.5</v>
      </c>
      <c r="F1435" s="583">
        <v>1.6</v>
      </c>
      <c r="G1435" s="583">
        <v>1</v>
      </c>
      <c r="H1435" s="583">
        <v>0.8</v>
      </c>
      <c r="I1435" s="583">
        <v>1</v>
      </c>
      <c r="J1435" s="583">
        <v>1</v>
      </c>
      <c r="K1435" s="583">
        <v>1.1000000000000001</v>
      </c>
      <c r="L1435" s="583">
        <v>1.1000000000000001</v>
      </c>
      <c r="M1435" s="583">
        <v>1</v>
      </c>
      <c r="N1435" s="583">
        <v>1.1000000000000001</v>
      </c>
      <c r="O1435" s="583">
        <v>0.9</v>
      </c>
      <c r="P1435" s="583">
        <v>1</v>
      </c>
      <c r="Q1435" s="583">
        <v>0.8</v>
      </c>
      <c r="R1435" s="583">
        <v>0.8</v>
      </c>
      <c r="S1435" s="583">
        <v>0.8</v>
      </c>
      <c r="T1435" s="583">
        <v>0.8</v>
      </c>
      <c r="U1435" s="583">
        <v>0.5</v>
      </c>
      <c r="V1435" s="583">
        <v>0.5</v>
      </c>
      <c r="W1435" s="583">
        <v>5</v>
      </c>
      <c r="X1435" s="583">
        <v>1</v>
      </c>
      <c r="Y1435" s="583">
        <v>0.8</v>
      </c>
      <c r="Z1435" s="583">
        <v>0.5</v>
      </c>
      <c r="AA1435" s="583">
        <v>0.8</v>
      </c>
      <c r="AB1435" s="583">
        <v>0.1</v>
      </c>
      <c r="AC1435" s="583">
        <v>0.4</v>
      </c>
      <c r="AD1435" s="324"/>
      <c r="AE1435" s="324"/>
      <c r="AF1435" s="324"/>
      <c r="AG1435" s="324"/>
      <c r="AH1435" s="324"/>
      <c r="AI1435" s="324"/>
      <c r="AJ1435" s="324"/>
      <c r="AK1435" s="324"/>
      <c r="AL1435" s="324"/>
      <c r="AM1435" s="324"/>
    </row>
    <row r="1436" spans="1:114" x14ac:dyDescent="0.35">
      <c r="A1436" s="5" t="s">
        <v>84</v>
      </c>
      <c r="B1436" s="69" t="s">
        <v>360</v>
      </c>
      <c r="C1436" s="583">
        <v>11</v>
      </c>
      <c r="D1436" s="583">
        <v>11.7</v>
      </c>
      <c r="E1436" s="583">
        <v>11.5</v>
      </c>
      <c r="F1436" s="583">
        <v>10.199999999999999</v>
      </c>
      <c r="G1436" s="583">
        <v>10.4</v>
      </c>
      <c r="H1436" s="583">
        <v>10</v>
      </c>
      <c r="I1436" s="583">
        <v>9.1</v>
      </c>
      <c r="J1436" s="583">
        <v>9.1</v>
      </c>
      <c r="K1436" s="583">
        <v>9.4</v>
      </c>
      <c r="L1436" s="583">
        <v>9.1999999999999993</v>
      </c>
      <c r="M1436" s="583">
        <v>9.9</v>
      </c>
      <c r="N1436" s="583">
        <v>9.9</v>
      </c>
      <c r="O1436" s="583">
        <v>10.199999999999999</v>
      </c>
      <c r="P1436" s="583">
        <v>8.6</v>
      </c>
      <c r="Q1436" s="583">
        <v>8.9</v>
      </c>
      <c r="R1436" s="583">
        <v>12.4</v>
      </c>
      <c r="S1436" s="583">
        <v>9.6999999999999993</v>
      </c>
      <c r="T1436" s="583">
        <v>9.9</v>
      </c>
      <c r="U1436" s="583">
        <v>10.8</v>
      </c>
      <c r="V1436" s="583">
        <v>11.7</v>
      </c>
      <c r="W1436" s="583">
        <v>9.6</v>
      </c>
      <c r="X1436" s="583">
        <v>11.4</v>
      </c>
      <c r="Y1436" s="583">
        <v>9.9</v>
      </c>
      <c r="Z1436" s="583">
        <v>11.1</v>
      </c>
      <c r="AA1436" s="583">
        <v>11.9</v>
      </c>
      <c r="AB1436" s="583">
        <v>8.6999999999999993</v>
      </c>
      <c r="AC1436" s="583">
        <v>11.1</v>
      </c>
      <c r="AD1436" s="324"/>
      <c r="AE1436" s="324"/>
      <c r="AF1436" s="324"/>
      <c r="AG1436" s="324"/>
      <c r="AH1436" s="324"/>
      <c r="AI1436" s="324"/>
      <c r="AJ1436" s="324"/>
      <c r="AK1436" s="324"/>
      <c r="AL1436" s="324"/>
      <c r="AM1436" s="324"/>
    </row>
    <row r="1437" spans="1:114" x14ac:dyDescent="0.35">
      <c r="A1437" s="5" t="s">
        <v>84</v>
      </c>
      <c r="B1437" s="69" t="s">
        <v>85</v>
      </c>
      <c r="C1437" s="583">
        <v>0</v>
      </c>
      <c r="D1437" s="583">
        <v>0</v>
      </c>
      <c r="E1437" s="583">
        <v>0</v>
      </c>
      <c r="F1437" s="583">
        <v>0.3</v>
      </c>
      <c r="G1437" s="583">
        <v>0</v>
      </c>
      <c r="H1437" s="583">
        <v>0</v>
      </c>
      <c r="I1437" s="583">
        <v>0</v>
      </c>
      <c r="J1437" s="583">
        <v>-0.3</v>
      </c>
      <c r="K1437" s="583">
        <v>0</v>
      </c>
      <c r="L1437" s="583">
        <v>0</v>
      </c>
      <c r="M1437" s="583">
        <v>0</v>
      </c>
      <c r="N1437" s="583">
        <v>0</v>
      </c>
      <c r="O1437" s="583">
        <v>0</v>
      </c>
      <c r="P1437" s="583">
        <v>0</v>
      </c>
      <c r="Q1437" s="583">
        <v>0</v>
      </c>
      <c r="R1437" s="583">
        <v>0</v>
      </c>
      <c r="S1437" s="583">
        <v>0</v>
      </c>
      <c r="T1437" s="583">
        <v>0</v>
      </c>
      <c r="U1437" s="583">
        <v>0</v>
      </c>
      <c r="V1437" s="583">
        <v>0</v>
      </c>
      <c r="W1437" s="583">
        <v>0</v>
      </c>
      <c r="X1437" s="583">
        <v>0</v>
      </c>
      <c r="Y1437" s="583">
        <v>0</v>
      </c>
      <c r="Z1437" s="583">
        <v>0</v>
      </c>
      <c r="AA1437" s="583">
        <v>0</v>
      </c>
      <c r="AB1437" s="583">
        <v>0</v>
      </c>
      <c r="AC1437" s="583">
        <v>0</v>
      </c>
      <c r="AD1437" s="324"/>
      <c r="AE1437" s="324"/>
      <c r="AF1437" s="324"/>
      <c r="AG1437" s="324"/>
      <c r="AH1437" s="324"/>
      <c r="AI1437" s="324"/>
      <c r="AJ1437" s="324"/>
      <c r="AK1437" s="324"/>
      <c r="AL1437" s="324"/>
      <c r="AM1437" s="324"/>
    </row>
    <row r="1438" spans="1:114" x14ac:dyDescent="0.35">
      <c r="A1438" s="5" t="s">
        <v>84</v>
      </c>
      <c r="B1438" s="69" t="s">
        <v>361</v>
      </c>
      <c r="C1438" s="583"/>
      <c r="D1438" s="583"/>
      <c r="E1438" s="583"/>
      <c r="F1438" s="583">
        <v>0</v>
      </c>
      <c r="G1438" s="583"/>
      <c r="H1438" s="583"/>
      <c r="I1438" s="583"/>
      <c r="J1438" s="583"/>
      <c r="K1438" s="583"/>
      <c r="L1438" s="583"/>
      <c r="M1438" s="583"/>
      <c r="N1438" s="583">
        <v>0</v>
      </c>
      <c r="O1438" s="583">
        <v>0</v>
      </c>
      <c r="P1438" s="583">
        <v>-8.1</v>
      </c>
      <c r="Q1438" s="583">
        <v>0</v>
      </c>
      <c r="R1438" s="583">
        <v>0</v>
      </c>
      <c r="S1438" s="583">
        <v>0</v>
      </c>
      <c r="T1438" s="583"/>
      <c r="U1438" s="583">
        <v>0</v>
      </c>
      <c r="V1438" s="583">
        <v>0</v>
      </c>
      <c r="W1438" s="583">
        <v>0</v>
      </c>
      <c r="X1438" s="583">
        <v>0</v>
      </c>
      <c r="Y1438" s="583">
        <v>0</v>
      </c>
      <c r="Z1438" s="583">
        <v>2.2999999999999998</v>
      </c>
      <c r="AA1438" s="583"/>
      <c r="AB1438" s="583"/>
      <c r="AC1438" s="583"/>
      <c r="AD1438" s="324"/>
      <c r="AE1438" s="324"/>
      <c r="AF1438" s="324"/>
      <c r="AG1438" s="324"/>
      <c r="AH1438" s="324"/>
      <c r="AI1438" s="324"/>
      <c r="AJ1438" s="324"/>
      <c r="AK1438" s="324"/>
      <c r="AL1438" s="324"/>
      <c r="AM1438" s="324"/>
    </row>
    <row r="1439" spans="1:114" x14ac:dyDescent="0.35">
      <c r="A1439" s="5" t="s">
        <v>84</v>
      </c>
      <c r="B1439" s="69" t="s">
        <v>362</v>
      </c>
      <c r="C1439" s="583">
        <v>0.2</v>
      </c>
      <c r="D1439" s="583">
        <v>0.8</v>
      </c>
      <c r="E1439" s="583">
        <v>2.6</v>
      </c>
      <c r="F1439" s="583">
        <v>6.3</v>
      </c>
      <c r="G1439" s="583">
        <v>1.7</v>
      </c>
      <c r="H1439" s="583">
        <v>1.1000000000000001</v>
      </c>
      <c r="I1439" s="583">
        <v>2.1</v>
      </c>
      <c r="J1439" s="583">
        <v>0.3</v>
      </c>
      <c r="K1439" s="583">
        <v>0.5</v>
      </c>
      <c r="L1439" s="583">
        <v>1</v>
      </c>
      <c r="M1439" s="583">
        <v>0.4</v>
      </c>
      <c r="N1439" s="583">
        <v>0.1</v>
      </c>
      <c r="O1439" s="583">
        <v>0.6</v>
      </c>
      <c r="P1439" s="583">
        <v>5.8</v>
      </c>
      <c r="Q1439" s="583">
        <v>0</v>
      </c>
      <c r="R1439" s="583">
        <v>2.1</v>
      </c>
      <c r="S1439" s="583">
        <v>0.5</v>
      </c>
      <c r="T1439" s="583">
        <v>1.2</v>
      </c>
      <c r="U1439" s="583">
        <v>0.1</v>
      </c>
      <c r="V1439" s="583">
        <v>3</v>
      </c>
      <c r="W1439" s="583">
        <v>2.6</v>
      </c>
      <c r="X1439" s="583">
        <v>1.6</v>
      </c>
      <c r="Y1439" s="583">
        <v>3</v>
      </c>
      <c r="Z1439" s="583">
        <v>2.7</v>
      </c>
      <c r="AA1439" s="583">
        <v>0.5</v>
      </c>
      <c r="AB1439" s="583">
        <v>1.2</v>
      </c>
      <c r="AC1439" s="583">
        <v>0.8</v>
      </c>
      <c r="AD1439" s="324"/>
      <c r="AE1439" s="324"/>
      <c r="AF1439" s="324"/>
      <c r="AG1439" s="324"/>
      <c r="AH1439" s="324"/>
      <c r="AI1439" s="324"/>
      <c r="AJ1439" s="324"/>
      <c r="AK1439" s="324"/>
      <c r="AL1439" s="324"/>
      <c r="AM1439" s="324"/>
    </row>
    <row r="1440" spans="1:114" x14ac:dyDescent="0.35">
      <c r="A1440" s="5" t="s">
        <v>84</v>
      </c>
      <c r="B1440" s="69" t="s">
        <v>363</v>
      </c>
      <c r="C1440" s="583">
        <v>-10.6</v>
      </c>
      <c r="D1440" s="583">
        <v>-12.6</v>
      </c>
      <c r="E1440" s="583">
        <v>-13.8</v>
      </c>
      <c r="F1440" s="583">
        <v>-16.7</v>
      </c>
      <c r="G1440" s="583">
        <v>-13.6</v>
      </c>
      <c r="H1440" s="583">
        <v>-12.8</v>
      </c>
      <c r="I1440" s="583">
        <v>-11.8</v>
      </c>
      <c r="J1440" s="583">
        <v>-10.6</v>
      </c>
      <c r="K1440" s="583">
        <v>-10.6</v>
      </c>
      <c r="L1440" s="583">
        <v>-11</v>
      </c>
      <c r="M1440" s="583">
        <v>-12.4</v>
      </c>
      <c r="N1440" s="583">
        <v>-11.4</v>
      </c>
      <c r="O1440" s="583">
        <v>-11</v>
      </c>
      <c r="P1440" s="583">
        <v>-7.8</v>
      </c>
      <c r="Q1440" s="583">
        <v>-9.6</v>
      </c>
      <c r="R1440" s="583">
        <v>-15.2</v>
      </c>
      <c r="S1440" s="583">
        <v>-10.9</v>
      </c>
      <c r="T1440" s="583">
        <v>-11.8</v>
      </c>
      <c r="U1440" s="583">
        <v>-11.3</v>
      </c>
      <c r="V1440" s="583">
        <v>-15.1</v>
      </c>
      <c r="W1440" s="583">
        <v>-17.2</v>
      </c>
      <c r="X1440" s="583">
        <v>-14</v>
      </c>
      <c r="Y1440" s="583">
        <v>-13.7</v>
      </c>
      <c r="Z1440" s="583">
        <v>-16.7</v>
      </c>
      <c r="AA1440" s="583">
        <v>-13.2</v>
      </c>
      <c r="AB1440" s="583">
        <v>-10</v>
      </c>
      <c r="AC1440" s="583">
        <v>-12.3</v>
      </c>
      <c r="AD1440" s="324"/>
      <c r="AE1440" s="324"/>
      <c r="AF1440" s="324"/>
      <c r="AG1440" s="324"/>
      <c r="AH1440" s="324"/>
      <c r="AI1440" s="324"/>
      <c r="AJ1440" s="324"/>
      <c r="AK1440" s="324"/>
      <c r="AL1440" s="324"/>
      <c r="AM1440" s="324"/>
    </row>
    <row r="1441" spans="1:39" x14ac:dyDescent="0.35">
      <c r="A1441" s="5" t="s">
        <v>84</v>
      </c>
      <c r="B1441" s="69" t="s">
        <v>364</v>
      </c>
      <c r="C1441" s="583">
        <v>0</v>
      </c>
      <c r="D1441" s="583">
        <v>0.9</v>
      </c>
      <c r="E1441" s="583">
        <v>0.9</v>
      </c>
      <c r="F1441" s="583">
        <v>3.4</v>
      </c>
      <c r="G1441" s="583">
        <v>0.1</v>
      </c>
      <c r="H1441" s="583">
        <v>0.2</v>
      </c>
      <c r="I1441" s="583">
        <v>0.1</v>
      </c>
      <c r="J1441" s="583">
        <v>0.2</v>
      </c>
      <c r="K1441" s="583">
        <v>0.7</v>
      </c>
      <c r="L1441" s="583">
        <v>0</v>
      </c>
      <c r="M1441" s="583">
        <v>0.1</v>
      </c>
      <c r="N1441" s="583">
        <v>0.1</v>
      </c>
      <c r="O1441" s="583">
        <v>0.1</v>
      </c>
      <c r="P1441" s="583">
        <v>0.1</v>
      </c>
      <c r="Q1441" s="583">
        <v>0.2</v>
      </c>
      <c r="R1441" s="583">
        <v>1.9</v>
      </c>
      <c r="S1441" s="583">
        <v>1.3</v>
      </c>
      <c r="T1441" s="583">
        <v>1.9</v>
      </c>
      <c r="U1441" s="583">
        <v>1.4</v>
      </c>
      <c r="V1441" s="583">
        <v>0.5</v>
      </c>
      <c r="W1441" s="583">
        <v>0.5</v>
      </c>
      <c r="X1441" s="583">
        <v>0.9</v>
      </c>
      <c r="Y1441" s="583">
        <v>1.2</v>
      </c>
      <c r="Z1441" s="583">
        <v>1.1000000000000001</v>
      </c>
      <c r="AA1441" s="583">
        <v>0</v>
      </c>
      <c r="AB1441" s="583">
        <v>0.1</v>
      </c>
      <c r="AC1441" s="583">
        <v>0.3</v>
      </c>
      <c r="AD1441" s="324"/>
      <c r="AE1441" s="324"/>
      <c r="AF1441" s="324"/>
      <c r="AG1441" s="324"/>
      <c r="AH1441" s="324"/>
      <c r="AI1441" s="324"/>
      <c r="AJ1441" s="324"/>
      <c r="AK1441" s="324"/>
      <c r="AL1441" s="324"/>
      <c r="AM1441" s="324"/>
    </row>
    <row r="1442" spans="1:39" x14ac:dyDescent="0.35">
      <c r="A1442" s="5" t="s">
        <v>84</v>
      </c>
      <c r="B1442" s="69" t="s">
        <v>365</v>
      </c>
      <c r="C1442" s="583">
        <v>313.89999999999998</v>
      </c>
      <c r="D1442" s="583">
        <v>310.3</v>
      </c>
      <c r="E1442" s="583">
        <v>198.6</v>
      </c>
      <c r="F1442" s="583">
        <v>187.9</v>
      </c>
      <c r="G1442" s="583">
        <v>166</v>
      </c>
      <c r="H1442" s="583">
        <v>166.2</v>
      </c>
      <c r="I1442" s="583">
        <v>158.1</v>
      </c>
      <c r="J1442" s="583">
        <v>125.3</v>
      </c>
      <c r="K1442" s="583">
        <v>140</v>
      </c>
      <c r="L1442" s="583">
        <v>137.1</v>
      </c>
      <c r="M1442" s="583">
        <v>147.5</v>
      </c>
      <c r="N1442" s="583">
        <v>153.30000000000001</v>
      </c>
      <c r="O1442" s="583">
        <v>164.5</v>
      </c>
      <c r="P1442" s="583">
        <v>269.7</v>
      </c>
      <c r="Q1442" s="583">
        <v>276</v>
      </c>
      <c r="R1442" s="583">
        <v>178.5</v>
      </c>
      <c r="S1442" s="583">
        <v>172.5</v>
      </c>
      <c r="T1442" s="583">
        <v>158</v>
      </c>
      <c r="U1442" s="583">
        <v>163.19999999999999</v>
      </c>
      <c r="V1442" s="583">
        <v>151.69999999999999</v>
      </c>
      <c r="W1442" s="583">
        <v>157.80000000000001</v>
      </c>
      <c r="X1442" s="583">
        <v>152.69999999999999</v>
      </c>
      <c r="Y1442" s="583">
        <v>156.1</v>
      </c>
      <c r="Z1442" s="583">
        <v>58.8</v>
      </c>
      <c r="AA1442" s="583">
        <v>53.7</v>
      </c>
      <c r="AB1442" s="583">
        <v>66.900000000000006</v>
      </c>
      <c r="AC1442" s="583">
        <v>76.400000000000006</v>
      </c>
      <c r="AD1442" s="324"/>
      <c r="AE1442" s="324"/>
      <c r="AF1442" s="324"/>
      <c r="AG1442" s="324"/>
      <c r="AH1442" s="324"/>
      <c r="AI1442" s="324"/>
      <c r="AJ1442" s="324"/>
      <c r="AK1442" s="324"/>
      <c r="AL1442" s="324"/>
      <c r="AM1442" s="324"/>
    </row>
    <row r="1443" spans="1:39" x14ac:dyDescent="0.35">
      <c r="A1443" s="5" t="s">
        <v>84</v>
      </c>
      <c r="B1443" s="69" t="s">
        <v>366</v>
      </c>
      <c r="C1443" s="583">
        <v>517.6</v>
      </c>
      <c r="D1443" s="583">
        <v>482</v>
      </c>
      <c r="E1443" s="583">
        <v>376.6</v>
      </c>
      <c r="F1443" s="583">
        <v>340.7</v>
      </c>
      <c r="G1443" s="583">
        <v>872.4</v>
      </c>
      <c r="H1443" s="583">
        <v>847.1</v>
      </c>
      <c r="I1443" s="583">
        <v>775.2</v>
      </c>
      <c r="J1443" s="583">
        <v>639</v>
      </c>
      <c r="K1443" s="583">
        <v>655.8</v>
      </c>
      <c r="L1443" s="583">
        <v>611.1</v>
      </c>
      <c r="M1443" s="583">
        <v>624</v>
      </c>
      <c r="N1443" s="583">
        <v>656.7</v>
      </c>
      <c r="O1443" s="583">
        <v>1046.3</v>
      </c>
      <c r="P1443" s="583">
        <v>827.1</v>
      </c>
      <c r="Q1443" s="583">
        <v>881.4</v>
      </c>
      <c r="R1443" s="583">
        <v>870.4</v>
      </c>
      <c r="S1443" s="583">
        <v>852.1</v>
      </c>
      <c r="T1443" s="583">
        <v>787.4</v>
      </c>
      <c r="U1443" s="583">
        <v>814.4</v>
      </c>
      <c r="V1443" s="583">
        <v>706.8</v>
      </c>
      <c r="W1443" s="583">
        <v>652.9</v>
      </c>
      <c r="X1443" s="583">
        <v>592.20000000000005</v>
      </c>
      <c r="Y1443" s="583">
        <v>632.29999999999995</v>
      </c>
      <c r="Z1443" s="583">
        <v>723.6</v>
      </c>
      <c r="AA1443" s="583">
        <v>711.1</v>
      </c>
      <c r="AB1443" s="583">
        <v>682.6</v>
      </c>
      <c r="AC1443" s="583">
        <v>689.2</v>
      </c>
      <c r="AD1443" s="324"/>
      <c r="AE1443" s="324"/>
      <c r="AF1443" s="324"/>
      <c r="AG1443" s="324"/>
      <c r="AH1443" s="324"/>
      <c r="AI1443" s="324"/>
      <c r="AJ1443" s="324"/>
      <c r="AK1443" s="324"/>
      <c r="AL1443" s="324"/>
      <c r="AM1443" s="324"/>
    </row>
    <row r="1444" spans="1:39" x14ac:dyDescent="0.35">
      <c r="A1444" s="5" t="s">
        <v>84</v>
      </c>
      <c r="B1444" s="69" t="s">
        <v>367</v>
      </c>
      <c r="C1444" s="583">
        <v>684</v>
      </c>
      <c r="D1444" s="583">
        <v>677.9</v>
      </c>
      <c r="E1444" s="583">
        <v>716.6</v>
      </c>
      <c r="F1444" s="583">
        <v>810.5</v>
      </c>
      <c r="G1444" s="583">
        <v>841.6</v>
      </c>
      <c r="H1444" s="583">
        <v>811.4</v>
      </c>
      <c r="I1444" s="583">
        <v>836</v>
      </c>
      <c r="J1444" s="583">
        <v>827.8</v>
      </c>
      <c r="K1444" s="583">
        <v>767.1</v>
      </c>
      <c r="L1444" s="583">
        <v>758.3</v>
      </c>
      <c r="M1444" s="583">
        <v>605.29999999999995</v>
      </c>
      <c r="N1444" s="583">
        <v>537.20000000000005</v>
      </c>
      <c r="O1444" s="583">
        <v>958.9</v>
      </c>
      <c r="P1444" s="583">
        <v>449.7</v>
      </c>
      <c r="Q1444" s="583">
        <v>446.4</v>
      </c>
      <c r="R1444" s="583">
        <v>444.4</v>
      </c>
      <c r="S1444" s="583">
        <v>441.9</v>
      </c>
      <c r="T1444" s="583">
        <v>436.4</v>
      </c>
      <c r="U1444" s="583">
        <v>444.1</v>
      </c>
      <c r="V1444" s="583">
        <v>446</v>
      </c>
      <c r="W1444" s="583">
        <v>448.3</v>
      </c>
      <c r="X1444" s="583">
        <v>437.1</v>
      </c>
      <c r="Y1444" s="583">
        <v>439.7</v>
      </c>
      <c r="Z1444" s="583">
        <v>611</v>
      </c>
      <c r="AA1444" s="583">
        <v>637.70000000000005</v>
      </c>
      <c r="AB1444" s="583">
        <v>605.29999999999995</v>
      </c>
      <c r="AC1444" s="583">
        <v>661.9</v>
      </c>
      <c r="AD1444" s="324"/>
      <c r="AE1444" s="324"/>
      <c r="AF1444" s="324"/>
      <c r="AG1444" s="324"/>
      <c r="AH1444" s="324"/>
      <c r="AI1444" s="324"/>
      <c r="AJ1444" s="324"/>
      <c r="AK1444" s="324"/>
      <c r="AL1444" s="324"/>
      <c r="AM1444" s="324"/>
    </row>
    <row r="1445" spans="1:39" x14ac:dyDescent="0.35">
      <c r="B1445" s="69"/>
      <c r="C1445" s="279"/>
      <c r="D1445" s="279"/>
      <c r="E1445" s="279"/>
      <c r="F1445" s="279"/>
      <c r="G1445" s="279"/>
      <c r="H1445" s="279"/>
      <c r="I1445" s="279"/>
      <c r="J1445" s="279"/>
      <c r="K1445" s="279"/>
      <c r="L1445" s="279"/>
      <c r="M1445" s="279"/>
      <c r="N1445" s="279"/>
      <c r="O1445" s="279"/>
      <c r="P1445" s="279"/>
      <c r="Q1445" s="279"/>
      <c r="R1445" s="279"/>
      <c r="S1445" s="279"/>
      <c r="T1445" s="279"/>
      <c r="U1445" s="279"/>
      <c r="V1445" s="279"/>
      <c r="W1445" s="279"/>
      <c r="X1445" s="279"/>
      <c r="Y1445" s="279"/>
      <c r="Z1445" s="279"/>
      <c r="AA1445" s="279"/>
      <c r="AB1445" s="279"/>
      <c r="AC1445" s="279"/>
      <c r="AD1445" s="69"/>
    </row>
    <row r="1446" spans="1:39" x14ac:dyDescent="0.35">
      <c r="B1446" s="69" t="s">
        <v>452</v>
      </c>
      <c r="C1446" s="279"/>
      <c r="D1446" s="279"/>
      <c r="E1446" s="279"/>
      <c r="F1446" s="279"/>
      <c r="G1446" s="279"/>
      <c r="H1446" s="279"/>
      <c r="I1446" s="279"/>
      <c r="J1446" s="279"/>
      <c r="K1446" s="279"/>
      <c r="L1446" s="279"/>
      <c r="M1446" s="279"/>
      <c r="N1446" s="279"/>
      <c r="O1446" s="279"/>
      <c r="P1446" s="279"/>
      <c r="Q1446" s="279"/>
      <c r="R1446" s="279"/>
      <c r="S1446" s="279"/>
      <c r="T1446" s="279"/>
      <c r="U1446" s="279"/>
      <c r="V1446" s="279"/>
      <c r="W1446" s="279"/>
      <c r="X1446" s="279"/>
      <c r="Y1446" s="279"/>
      <c r="Z1446" s="279"/>
      <c r="AA1446" s="279"/>
      <c r="AB1446" s="279"/>
      <c r="AC1446" s="279"/>
      <c r="AD1446" s="69"/>
    </row>
    <row r="1447" spans="1:39" x14ac:dyDescent="0.35">
      <c r="A1447" s="5" t="s">
        <v>84</v>
      </c>
      <c r="B1447" s="69" t="s">
        <v>89</v>
      </c>
      <c r="C1447" s="583">
        <v>62</v>
      </c>
      <c r="D1447" s="583">
        <v>57.2</v>
      </c>
      <c r="E1447" s="583">
        <v>54.8</v>
      </c>
      <c r="F1447" s="583">
        <v>59.8</v>
      </c>
      <c r="G1447" s="583">
        <v>9.4</v>
      </c>
      <c r="H1447" s="583"/>
      <c r="I1447" s="583"/>
      <c r="J1447" s="583"/>
      <c r="K1447" s="583"/>
      <c r="L1447" s="583"/>
      <c r="M1447" s="583"/>
      <c r="N1447" s="583"/>
      <c r="O1447" s="583"/>
      <c r="P1447" s="583"/>
      <c r="Q1447" s="583"/>
      <c r="R1447" s="583"/>
      <c r="S1447" s="583"/>
      <c r="T1447" s="583"/>
      <c r="U1447" s="583"/>
      <c r="V1447" s="583"/>
      <c r="W1447" s="583"/>
      <c r="X1447" s="583"/>
      <c r="Y1447" s="583"/>
      <c r="Z1447" s="583"/>
      <c r="AA1447" s="583"/>
      <c r="AB1447" s="583"/>
      <c r="AC1447" s="583"/>
      <c r="AD1447" s="69"/>
    </row>
    <row r="1448" spans="1:39" x14ac:dyDescent="0.35">
      <c r="A1448" s="5" t="s">
        <v>84</v>
      </c>
      <c r="B1448" s="69" t="s">
        <v>358</v>
      </c>
      <c r="C1448" s="583">
        <v>31.6</v>
      </c>
      <c r="D1448" s="583">
        <v>32.4</v>
      </c>
      <c r="E1448" s="583">
        <v>25.9</v>
      </c>
      <c r="F1448" s="583">
        <v>28.8</v>
      </c>
      <c r="G1448" s="583">
        <v>4.3</v>
      </c>
      <c r="H1448" s="583"/>
      <c r="I1448" s="583"/>
      <c r="J1448" s="583"/>
      <c r="K1448" s="583"/>
      <c r="L1448" s="583"/>
      <c r="M1448" s="583"/>
      <c r="N1448" s="583"/>
      <c r="O1448" s="583"/>
      <c r="P1448" s="583"/>
      <c r="Q1448" s="583"/>
      <c r="R1448" s="583"/>
      <c r="S1448" s="583"/>
      <c r="T1448" s="583"/>
      <c r="U1448" s="583"/>
      <c r="V1448" s="583"/>
      <c r="W1448" s="583"/>
      <c r="X1448" s="583"/>
      <c r="Y1448" s="583"/>
      <c r="Z1448" s="583"/>
      <c r="AA1448" s="583"/>
      <c r="AB1448" s="583"/>
      <c r="AC1448" s="583"/>
      <c r="AD1448" s="69"/>
    </row>
    <row r="1449" spans="1:39" x14ac:dyDescent="0.35">
      <c r="A1449" s="5" t="s">
        <v>84</v>
      </c>
      <c r="B1449" s="69" t="s">
        <v>359</v>
      </c>
      <c r="C1449" s="583">
        <v>7.5</v>
      </c>
      <c r="D1449" s="583">
        <v>7.1</v>
      </c>
      <c r="E1449" s="583">
        <v>7.5</v>
      </c>
      <c r="F1449" s="583">
        <v>0</v>
      </c>
      <c r="G1449" s="583">
        <v>0</v>
      </c>
      <c r="H1449" s="583"/>
      <c r="I1449" s="583"/>
      <c r="J1449" s="583"/>
      <c r="K1449" s="583"/>
      <c r="L1449" s="583"/>
      <c r="M1449" s="583"/>
      <c r="N1449" s="583"/>
      <c r="O1449" s="583"/>
      <c r="P1449" s="583"/>
      <c r="Q1449" s="583"/>
      <c r="R1449" s="583"/>
      <c r="S1449" s="583"/>
      <c r="T1449" s="583"/>
      <c r="U1449" s="583"/>
      <c r="V1449" s="583"/>
      <c r="W1449" s="583"/>
      <c r="X1449" s="583"/>
      <c r="Y1449" s="583"/>
      <c r="Z1449" s="583"/>
      <c r="AA1449" s="583"/>
      <c r="AB1449" s="583"/>
      <c r="AC1449" s="583"/>
      <c r="AD1449" s="69"/>
    </row>
    <row r="1450" spans="1:39" x14ac:dyDescent="0.35">
      <c r="A1450" s="5" t="s">
        <v>84</v>
      </c>
      <c r="B1450" s="69" t="s">
        <v>453</v>
      </c>
      <c r="C1450" s="583">
        <v>0</v>
      </c>
      <c r="D1450" s="583">
        <v>0.4</v>
      </c>
      <c r="E1450" s="583">
        <v>0.4</v>
      </c>
      <c r="F1450" s="583">
        <v>0.9</v>
      </c>
      <c r="G1450" s="583">
        <v>0</v>
      </c>
      <c r="H1450" s="583"/>
      <c r="I1450" s="583"/>
      <c r="J1450" s="583"/>
      <c r="K1450" s="583"/>
      <c r="L1450" s="583"/>
      <c r="M1450" s="583"/>
      <c r="N1450" s="583"/>
      <c r="O1450" s="583"/>
      <c r="P1450" s="583"/>
      <c r="Q1450" s="583"/>
      <c r="R1450" s="583"/>
      <c r="S1450" s="583"/>
      <c r="T1450" s="583"/>
      <c r="U1450" s="583"/>
      <c r="V1450" s="583"/>
      <c r="W1450" s="583"/>
      <c r="X1450" s="583"/>
      <c r="Y1450" s="583"/>
      <c r="Z1450" s="583"/>
      <c r="AA1450" s="583"/>
      <c r="AB1450" s="583"/>
      <c r="AC1450" s="583"/>
      <c r="AD1450" s="69"/>
    </row>
    <row r="1451" spans="1:39" x14ac:dyDescent="0.35">
      <c r="A1451" s="5" t="s">
        <v>84</v>
      </c>
      <c r="B1451" s="69" t="s">
        <v>85</v>
      </c>
      <c r="C1451" s="583">
        <v>0</v>
      </c>
      <c r="D1451" s="583">
        <v>0</v>
      </c>
      <c r="E1451" s="583">
        <v>0</v>
      </c>
      <c r="F1451" s="583">
        <v>0</v>
      </c>
      <c r="G1451" s="583">
        <v>0</v>
      </c>
      <c r="H1451" s="583"/>
      <c r="I1451" s="583"/>
      <c r="J1451" s="583"/>
      <c r="K1451" s="583"/>
      <c r="L1451" s="583"/>
      <c r="M1451" s="583"/>
      <c r="N1451" s="583"/>
      <c r="O1451" s="583"/>
      <c r="P1451" s="583"/>
      <c r="Q1451" s="583"/>
      <c r="R1451" s="583"/>
      <c r="S1451" s="583"/>
      <c r="T1451" s="583"/>
      <c r="U1451" s="583"/>
      <c r="V1451" s="583"/>
      <c r="W1451" s="583"/>
      <c r="X1451" s="583"/>
      <c r="Y1451" s="583"/>
      <c r="Z1451" s="583"/>
      <c r="AA1451" s="583"/>
      <c r="AB1451" s="583"/>
      <c r="AC1451" s="583"/>
      <c r="AD1451" s="69"/>
    </row>
    <row r="1452" spans="1:39" x14ac:dyDescent="0.35">
      <c r="A1452" s="5" t="s">
        <v>84</v>
      </c>
      <c r="B1452" s="69" t="s">
        <v>361</v>
      </c>
      <c r="C1452" s="583"/>
      <c r="D1452" s="583"/>
      <c r="E1452" s="583"/>
      <c r="F1452" s="583">
        <v>0</v>
      </c>
      <c r="G1452" s="583"/>
      <c r="H1452" s="583"/>
      <c r="I1452" s="583"/>
      <c r="J1452" s="583"/>
      <c r="K1452" s="583"/>
      <c r="L1452" s="583"/>
      <c r="M1452" s="583"/>
      <c r="N1452" s="583"/>
      <c r="O1452" s="583"/>
      <c r="P1452" s="583"/>
      <c r="Q1452" s="583"/>
      <c r="R1452" s="583"/>
      <c r="S1452" s="583"/>
      <c r="T1452" s="583"/>
      <c r="U1452" s="583"/>
      <c r="V1452" s="583"/>
      <c r="W1452" s="583"/>
      <c r="X1452" s="583"/>
      <c r="Y1452" s="583"/>
      <c r="Z1452" s="583"/>
      <c r="AA1452" s="583"/>
      <c r="AB1452" s="583"/>
      <c r="AC1452" s="583"/>
      <c r="AD1452" s="69"/>
    </row>
    <row r="1453" spans="1:39" x14ac:dyDescent="0.35">
      <c r="A1453" s="5" t="s">
        <v>84</v>
      </c>
      <c r="B1453" s="69" t="s">
        <v>362</v>
      </c>
      <c r="C1453" s="583">
        <v>0.1</v>
      </c>
      <c r="D1453" s="583">
        <v>0.1</v>
      </c>
      <c r="E1453" s="583">
        <v>-0.1</v>
      </c>
      <c r="F1453" s="583">
        <v>0.2</v>
      </c>
      <c r="G1453" s="583">
        <v>-0.2</v>
      </c>
      <c r="H1453" s="583"/>
      <c r="I1453" s="583"/>
      <c r="J1453" s="583"/>
      <c r="K1453" s="583"/>
      <c r="L1453" s="583"/>
      <c r="M1453" s="583"/>
      <c r="N1453" s="583"/>
      <c r="O1453" s="583"/>
      <c r="P1453" s="583"/>
      <c r="Q1453" s="583"/>
      <c r="R1453" s="583"/>
      <c r="S1453" s="583"/>
      <c r="T1453" s="583"/>
      <c r="U1453" s="583"/>
      <c r="V1453" s="583"/>
      <c r="W1453" s="583"/>
      <c r="X1453" s="583"/>
      <c r="Y1453" s="583"/>
      <c r="Z1453" s="583"/>
      <c r="AA1453" s="583"/>
      <c r="AB1453" s="583"/>
      <c r="AC1453" s="583"/>
      <c r="AD1453" s="69"/>
    </row>
    <row r="1454" spans="1:39" x14ac:dyDescent="0.35">
      <c r="A1454" s="5" t="s">
        <v>84</v>
      </c>
      <c r="B1454" s="69" t="s">
        <v>363</v>
      </c>
      <c r="C1454" s="583">
        <v>22.8</v>
      </c>
      <c r="D1454" s="583">
        <v>17.2</v>
      </c>
      <c r="E1454" s="583">
        <v>21.1</v>
      </c>
      <c r="F1454" s="583">
        <v>29.9</v>
      </c>
      <c r="G1454" s="583">
        <v>5.3</v>
      </c>
      <c r="H1454" s="583"/>
      <c r="I1454" s="583"/>
      <c r="J1454" s="583"/>
      <c r="K1454" s="583"/>
      <c r="L1454" s="583"/>
      <c r="M1454" s="583"/>
      <c r="N1454" s="583"/>
      <c r="O1454" s="583"/>
      <c r="P1454" s="583"/>
      <c r="Q1454" s="583"/>
      <c r="R1454" s="583"/>
      <c r="S1454" s="583"/>
      <c r="T1454" s="583"/>
      <c r="U1454" s="583"/>
      <c r="V1454" s="583"/>
      <c r="W1454" s="583"/>
      <c r="X1454" s="583"/>
      <c r="Y1454" s="583"/>
      <c r="Z1454" s="583"/>
      <c r="AA1454" s="583"/>
      <c r="AB1454" s="583"/>
      <c r="AC1454" s="583"/>
      <c r="AD1454" s="69"/>
    </row>
    <row r="1455" spans="1:39" x14ac:dyDescent="0.35">
      <c r="A1455" s="5" t="s">
        <v>84</v>
      </c>
      <c r="B1455" s="69" t="s">
        <v>364</v>
      </c>
      <c r="C1455" s="583">
        <v>9.6</v>
      </c>
      <c r="D1455" s="583">
        <v>11.5</v>
      </c>
      <c r="E1455" s="583">
        <v>9.4</v>
      </c>
      <c r="F1455" s="583">
        <v>11.8</v>
      </c>
      <c r="G1455" s="583">
        <v>1.6</v>
      </c>
      <c r="H1455" s="583"/>
      <c r="I1455" s="583"/>
      <c r="J1455" s="583"/>
      <c r="K1455" s="583"/>
      <c r="L1455" s="583"/>
      <c r="M1455" s="583"/>
      <c r="N1455" s="583"/>
      <c r="O1455" s="583"/>
      <c r="P1455" s="583"/>
      <c r="Q1455" s="583"/>
      <c r="R1455" s="583"/>
      <c r="S1455" s="583"/>
      <c r="T1455" s="583"/>
      <c r="U1455" s="583"/>
      <c r="V1455" s="583"/>
      <c r="W1455" s="583"/>
      <c r="X1455" s="583"/>
      <c r="Y1455" s="583"/>
      <c r="Z1455" s="583"/>
      <c r="AA1455" s="583"/>
      <c r="AB1455" s="583"/>
      <c r="AC1455" s="583"/>
      <c r="AD1455" s="69"/>
    </row>
    <row r="1456" spans="1:39" x14ac:dyDescent="0.35">
      <c r="A1456" s="5" t="s">
        <v>84</v>
      </c>
      <c r="B1456" s="69" t="s">
        <v>365</v>
      </c>
      <c r="C1456" s="583">
        <v>534</v>
      </c>
      <c r="D1456" s="583">
        <v>538.6</v>
      </c>
      <c r="E1456" s="583">
        <v>540.70000000000005</v>
      </c>
      <c r="F1456" s="583">
        <v>0</v>
      </c>
      <c r="G1456" s="583">
        <v>0</v>
      </c>
      <c r="H1456" s="583"/>
      <c r="I1456" s="583"/>
      <c r="J1456" s="583"/>
      <c r="K1456" s="583"/>
      <c r="L1456" s="583"/>
      <c r="M1456" s="583"/>
      <c r="N1456" s="583"/>
      <c r="O1456" s="583"/>
      <c r="P1456" s="583"/>
      <c r="Q1456" s="583"/>
      <c r="R1456" s="583"/>
      <c r="S1456" s="583"/>
      <c r="T1456" s="583"/>
      <c r="U1456" s="583"/>
      <c r="V1456" s="583"/>
      <c r="W1456" s="583"/>
      <c r="X1456" s="583"/>
      <c r="Y1456" s="583"/>
      <c r="Z1456" s="583"/>
      <c r="AA1456" s="583"/>
      <c r="AB1456" s="583"/>
      <c r="AC1456" s="583"/>
      <c r="AD1456" s="69"/>
    </row>
    <row r="1457" spans="1:114" x14ac:dyDescent="0.35">
      <c r="A1457" s="5" t="s">
        <v>84</v>
      </c>
      <c r="B1457" s="69" t="s">
        <v>366</v>
      </c>
      <c r="C1457" s="583">
        <v>614.20000000000005</v>
      </c>
      <c r="D1457" s="583">
        <v>601.20000000000005</v>
      </c>
      <c r="E1457" s="583">
        <v>604.70000000000005</v>
      </c>
      <c r="F1457" s="583">
        <v>628.5</v>
      </c>
      <c r="G1457" s="583">
        <v>0</v>
      </c>
      <c r="H1457" s="583"/>
      <c r="I1457" s="583"/>
      <c r="J1457" s="583"/>
      <c r="K1457" s="583"/>
      <c r="L1457" s="583"/>
      <c r="M1457" s="583"/>
      <c r="N1457" s="583"/>
      <c r="O1457" s="583"/>
      <c r="P1457" s="583"/>
      <c r="Q1457" s="583"/>
      <c r="R1457" s="583"/>
      <c r="S1457" s="583"/>
      <c r="T1457" s="583"/>
      <c r="U1457" s="583"/>
      <c r="V1457" s="583"/>
      <c r="W1457" s="583"/>
      <c r="X1457" s="583"/>
      <c r="Y1457" s="583"/>
      <c r="Z1457" s="583"/>
      <c r="AA1457" s="583"/>
      <c r="AB1457" s="583"/>
      <c r="AC1457" s="583"/>
      <c r="AD1457" s="69"/>
    </row>
    <row r="1458" spans="1:114" x14ac:dyDescent="0.35">
      <c r="A1458" s="5" t="s">
        <v>84</v>
      </c>
      <c r="B1458" s="69" t="s">
        <v>367</v>
      </c>
      <c r="C1458" s="583">
        <v>185.7</v>
      </c>
      <c r="D1458" s="583">
        <v>198.5</v>
      </c>
      <c r="E1458" s="583">
        <v>167.8</v>
      </c>
      <c r="F1458" s="583">
        <v>167</v>
      </c>
      <c r="G1458" s="583">
        <v>0</v>
      </c>
      <c r="H1458" s="583"/>
      <c r="I1458" s="583"/>
      <c r="J1458" s="583"/>
      <c r="K1458" s="583"/>
      <c r="L1458" s="583"/>
      <c r="M1458" s="583"/>
      <c r="N1458" s="583"/>
      <c r="O1458" s="583"/>
      <c r="P1458" s="583"/>
      <c r="Q1458" s="583"/>
      <c r="R1458" s="583"/>
      <c r="S1458" s="583"/>
      <c r="T1458" s="583"/>
      <c r="U1458" s="583"/>
      <c r="V1458" s="583"/>
      <c r="W1458" s="583"/>
      <c r="X1458" s="583"/>
      <c r="Y1458" s="583"/>
      <c r="Z1458" s="583"/>
      <c r="AA1458" s="583"/>
      <c r="AB1458" s="583"/>
      <c r="AC1458" s="583"/>
      <c r="AD1458" s="69"/>
    </row>
    <row r="1459" spans="1:114" x14ac:dyDescent="0.35">
      <c r="B1459" s="69"/>
      <c r="C1459" s="69"/>
      <c r="D1459" s="69"/>
      <c r="E1459" s="69"/>
      <c r="F1459" s="69"/>
      <c r="G1459" s="69"/>
      <c r="H1459" s="69"/>
      <c r="I1459" s="69"/>
      <c r="J1459" s="69"/>
      <c r="K1459" s="69"/>
      <c r="L1459" s="69"/>
      <c r="M1459" s="69"/>
      <c r="N1459" s="69"/>
      <c r="O1459" s="69"/>
      <c r="P1459" s="69"/>
      <c r="Q1459" s="69"/>
      <c r="R1459" s="69"/>
      <c r="S1459" s="69"/>
      <c r="T1459" s="69"/>
      <c r="U1459" s="69"/>
      <c r="V1459" s="69"/>
      <c r="W1459" s="69"/>
      <c r="X1459" s="69"/>
      <c r="Y1459" s="69"/>
      <c r="Z1459" s="69"/>
      <c r="AA1459" s="69"/>
      <c r="AB1459" s="69"/>
      <c r="AC1459" s="69"/>
      <c r="AD1459" s="69"/>
    </row>
    <row r="1460" spans="1:114" x14ac:dyDescent="0.35">
      <c r="B1460" s="69"/>
      <c r="C1460" s="69"/>
      <c r="D1460" s="69"/>
      <c r="E1460" s="69"/>
      <c r="F1460" s="69"/>
      <c r="G1460" s="69"/>
      <c r="H1460" s="69"/>
      <c r="I1460" s="69"/>
      <c r="J1460" s="69"/>
      <c r="K1460" s="69"/>
      <c r="L1460" s="69"/>
      <c r="M1460" s="69"/>
      <c r="N1460" s="69"/>
      <c r="O1460" s="69"/>
      <c r="P1460" s="69"/>
      <c r="Q1460" s="69"/>
      <c r="R1460" s="69"/>
      <c r="S1460" s="69"/>
      <c r="T1460" s="69"/>
      <c r="U1460" s="69"/>
      <c r="V1460" s="69"/>
      <c r="W1460" s="69"/>
      <c r="X1460" s="69"/>
      <c r="Y1460" s="69"/>
      <c r="Z1460" s="69"/>
      <c r="AA1460" s="69"/>
      <c r="AB1460" s="69"/>
      <c r="AC1460" s="69"/>
      <c r="AD1460" s="69"/>
    </row>
    <row r="1461" spans="1:114" x14ac:dyDescent="0.35">
      <c r="B1461" s="69"/>
      <c r="C1461" s="69"/>
      <c r="D1461" s="69"/>
      <c r="E1461" s="69"/>
      <c r="F1461" s="69"/>
      <c r="G1461" s="69"/>
      <c r="H1461" s="69"/>
      <c r="I1461" s="69"/>
      <c r="J1461" s="69"/>
      <c r="K1461" s="69"/>
      <c r="L1461" s="69"/>
      <c r="M1461" s="69"/>
      <c r="N1461" s="69"/>
      <c r="O1461" s="69"/>
      <c r="P1461" s="69"/>
      <c r="Q1461" s="69"/>
      <c r="R1461" s="69"/>
      <c r="S1461" s="69"/>
      <c r="T1461" s="69"/>
      <c r="U1461" s="69"/>
      <c r="V1461" s="69"/>
      <c r="W1461" s="69"/>
      <c r="X1461" s="69"/>
      <c r="Y1461" s="69"/>
      <c r="Z1461" s="69"/>
      <c r="AA1461" s="69"/>
      <c r="AB1461" s="69"/>
      <c r="AC1461" s="69"/>
      <c r="AD1461" s="69"/>
    </row>
    <row r="1462" spans="1:114" x14ac:dyDescent="0.35">
      <c r="A1462" s="5"/>
      <c r="B1462" s="534" t="s">
        <v>187</v>
      </c>
      <c r="C1462" s="538"/>
      <c r="D1462" s="539"/>
      <c r="E1462" s="539"/>
      <c r="F1462" s="539"/>
      <c r="G1462" s="539"/>
      <c r="H1462" s="539"/>
      <c r="I1462" s="539"/>
      <c r="J1462" s="539"/>
      <c r="K1462" s="539"/>
      <c r="L1462" s="539"/>
      <c r="M1462" s="539"/>
      <c r="N1462" s="539"/>
      <c r="O1462" s="539"/>
      <c r="P1462" s="539"/>
      <c r="Q1462" s="541"/>
      <c r="R1462" s="540"/>
      <c r="S1462" s="546"/>
      <c r="T1462" s="547"/>
      <c r="U1462" s="540"/>
      <c r="V1462" s="540"/>
      <c r="W1462" s="540"/>
      <c r="X1462" s="540"/>
      <c r="Y1462" s="540"/>
      <c r="Z1462" s="540"/>
      <c r="AA1462" s="540"/>
      <c r="AB1462" s="540"/>
      <c r="AC1462" s="540"/>
      <c r="AD1462" s="540"/>
      <c r="AE1462" s="548"/>
      <c r="AF1462" s="548"/>
      <c r="AG1462" s="548"/>
      <c r="AH1462" s="548"/>
      <c r="AI1462" s="548"/>
      <c r="AJ1462" s="548"/>
      <c r="AK1462" s="548"/>
      <c r="AL1462" s="548"/>
      <c r="AM1462" s="534"/>
      <c r="AN1462" s="548"/>
      <c r="AO1462" s="548"/>
      <c r="AP1462" s="542"/>
      <c r="AQ1462" s="542"/>
      <c r="AR1462" s="542"/>
      <c r="AS1462" s="542"/>
      <c r="AT1462" s="542"/>
      <c r="AU1462" s="543"/>
      <c r="AV1462" s="543"/>
      <c r="AW1462" s="543"/>
      <c r="AX1462" s="543"/>
      <c r="AY1462" s="543"/>
      <c r="AZ1462" s="543"/>
      <c r="BA1462" s="543"/>
      <c r="BB1462" s="543"/>
      <c r="BC1462" s="543"/>
      <c r="BD1462" s="543"/>
      <c r="BE1462" s="543"/>
      <c r="BF1462" s="543"/>
      <c r="BG1462" s="543"/>
      <c r="BH1462" s="543"/>
      <c r="BI1462" s="543"/>
      <c r="BJ1462" s="543"/>
      <c r="BK1462" s="543"/>
      <c r="BL1462" s="543"/>
      <c r="BM1462" s="543"/>
      <c r="BN1462" s="543"/>
      <c r="BO1462" s="543"/>
      <c r="BP1462" s="543"/>
      <c r="BQ1462" s="543"/>
      <c r="BR1462" s="543"/>
      <c r="BS1462" s="543"/>
      <c r="BT1462" s="543"/>
      <c r="BU1462" s="543"/>
      <c r="BV1462" s="543"/>
      <c r="BW1462" s="543"/>
      <c r="BX1462" s="543"/>
      <c r="BY1462" s="543"/>
      <c r="BZ1462" s="543"/>
      <c r="CA1462" s="543"/>
      <c r="CB1462" s="543"/>
      <c r="CC1462" s="543"/>
      <c r="CD1462" s="543"/>
      <c r="CE1462" s="543"/>
      <c r="CF1462" s="543"/>
      <c r="CG1462" s="543"/>
      <c r="CH1462" s="543"/>
      <c r="CI1462" s="543"/>
      <c r="CJ1462" s="543"/>
      <c r="CK1462" s="543"/>
      <c r="CL1462" s="543"/>
      <c r="CM1462" s="543"/>
      <c r="CN1462" s="543"/>
      <c r="CO1462" s="543"/>
      <c r="CP1462" s="543"/>
      <c r="CQ1462" s="543"/>
      <c r="CR1462" s="543"/>
      <c r="CS1462" s="543"/>
      <c r="CT1462" s="543"/>
      <c r="CU1462" s="543"/>
      <c r="CV1462" s="543"/>
      <c r="CW1462" s="543"/>
      <c r="CX1462" s="543"/>
      <c r="CY1462" s="543"/>
      <c r="CZ1462" s="543"/>
      <c r="DA1462" s="543"/>
      <c r="DB1462" s="543"/>
      <c r="DC1462" s="543"/>
      <c r="DD1462" s="543"/>
      <c r="DE1462" s="543"/>
      <c r="DF1462" s="543"/>
      <c r="DG1462" s="543"/>
      <c r="DH1462" s="543"/>
      <c r="DI1462" s="543"/>
      <c r="DJ1462" s="543"/>
    </row>
    <row r="1463" spans="1:114" x14ac:dyDescent="0.35">
      <c r="B1463" s="69"/>
      <c r="C1463" s="69"/>
      <c r="D1463" s="69"/>
      <c r="E1463" s="69"/>
      <c r="F1463" s="69"/>
      <c r="G1463" s="69"/>
      <c r="H1463" s="69"/>
      <c r="I1463" s="69"/>
      <c r="J1463" s="69"/>
      <c r="K1463" s="69"/>
      <c r="L1463" s="69"/>
      <c r="M1463" s="69"/>
      <c r="N1463" s="69"/>
      <c r="O1463" s="69"/>
      <c r="P1463" s="69"/>
      <c r="Q1463" s="69"/>
      <c r="R1463" s="69"/>
      <c r="S1463" s="69"/>
      <c r="T1463" s="69"/>
      <c r="U1463" s="69"/>
      <c r="V1463" s="69"/>
      <c r="W1463" s="69"/>
      <c r="X1463" s="69"/>
      <c r="Y1463" s="69"/>
      <c r="Z1463" s="69"/>
      <c r="AA1463" s="69"/>
      <c r="AB1463" s="69"/>
      <c r="AC1463" s="69"/>
      <c r="AD1463" s="69"/>
    </row>
    <row r="1464" spans="1:114" x14ac:dyDescent="0.35">
      <c r="A1464" s="5" t="s">
        <v>354</v>
      </c>
      <c r="B1464" s="314" t="s">
        <v>357</v>
      </c>
      <c r="C1464" s="499">
        <f>-C1495*1000</f>
        <v>0</v>
      </c>
      <c r="D1464" s="499">
        <f t="shared" ref="D1464:AB1464" si="4904">-D1495*1000</f>
        <v>0</v>
      </c>
      <c r="E1464" s="499">
        <f t="shared" si="4904"/>
        <v>0</v>
      </c>
      <c r="F1464" s="499">
        <f t="shared" si="4904"/>
        <v>0</v>
      </c>
      <c r="G1464" s="499">
        <f t="shared" si="4904"/>
        <v>0</v>
      </c>
      <c r="H1464" s="499">
        <f t="shared" si="4904"/>
        <v>0</v>
      </c>
      <c r="I1464" s="499">
        <f t="shared" si="4904"/>
        <v>0</v>
      </c>
      <c r="J1464" s="499">
        <f t="shared" si="4904"/>
        <v>0</v>
      </c>
      <c r="K1464" s="499">
        <f t="shared" si="4904"/>
        <v>0</v>
      </c>
      <c r="L1464" s="499">
        <f t="shared" si="4904"/>
        <v>0</v>
      </c>
      <c r="M1464" s="499">
        <f t="shared" si="4904"/>
        <v>0</v>
      </c>
      <c r="N1464" s="499">
        <f t="shared" si="4904"/>
        <v>0</v>
      </c>
      <c r="O1464" s="499">
        <f t="shared" si="4904"/>
        <v>0</v>
      </c>
      <c r="P1464" s="499">
        <f t="shared" si="4904"/>
        <v>0</v>
      </c>
      <c r="Q1464" s="499">
        <f t="shared" si="4904"/>
        <v>0</v>
      </c>
      <c r="R1464" s="499">
        <f t="shared" si="4904"/>
        <v>0</v>
      </c>
      <c r="S1464" s="499">
        <f t="shared" si="4904"/>
        <v>0</v>
      </c>
      <c r="T1464" s="499">
        <f t="shared" si="4904"/>
        <v>0</v>
      </c>
      <c r="U1464" s="499">
        <f t="shared" si="4904"/>
        <v>0</v>
      </c>
      <c r="V1464" s="499">
        <f t="shared" si="4904"/>
        <v>0</v>
      </c>
      <c r="W1464" s="499">
        <f t="shared" si="4904"/>
        <v>0</v>
      </c>
      <c r="X1464" s="499">
        <f t="shared" si="4904"/>
        <v>0</v>
      </c>
      <c r="Y1464" s="499">
        <f t="shared" si="4904"/>
        <v>0</v>
      </c>
      <c r="Z1464" s="499">
        <f t="shared" si="4904"/>
        <v>0</v>
      </c>
      <c r="AA1464" s="499">
        <f t="shared" si="4904"/>
        <v>0</v>
      </c>
      <c r="AB1464" s="499">
        <f t="shared" si="4904"/>
        <v>0</v>
      </c>
      <c r="AC1464" s="499">
        <f>-AC1495*1000</f>
        <v>0</v>
      </c>
      <c r="AD1464" s="637">
        <f>AC1464</f>
        <v>0</v>
      </c>
      <c r="AE1464" s="637">
        <f t="shared" ref="AE1464:CP1464" si="4905">AD1464</f>
        <v>0</v>
      </c>
      <c r="AF1464" s="637">
        <f t="shared" si="4905"/>
        <v>0</v>
      </c>
      <c r="AG1464" s="637">
        <f t="shared" si="4905"/>
        <v>0</v>
      </c>
      <c r="AH1464" s="637">
        <f t="shared" si="4905"/>
        <v>0</v>
      </c>
      <c r="AI1464" s="637">
        <f t="shared" si="4905"/>
        <v>0</v>
      </c>
      <c r="AJ1464" s="637">
        <f t="shared" si="4905"/>
        <v>0</v>
      </c>
      <c r="AK1464" s="637">
        <f t="shared" si="4905"/>
        <v>0</v>
      </c>
      <c r="AL1464" s="637">
        <f t="shared" si="4905"/>
        <v>0</v>
      </c>
      <c r="AM1464" s="637">
        <f t="shared" si="4905"/>
        <v>0</v>
      </c>
      <c r="AN1464" s="637">
        <f t="shared" si="4905"/>
        <v>0</v>
      </c>
      <c r="AO1464" s="637">
        <f t="shared" si="4905"/>
        <v>0</v>
      </c>
      <c r="AP1464" s="637">
        <f t="shared" si="4905"/>
        <v>0</v>
      </c>
      <c r="AQ1464" s="637">
        <f t="shared" si="4905"/>
        <v>0</v>
      </c>
      <c r="AR1464" s="637">
        <f t="shared" si="4905"/>
        <v>0</v>
      </c>
      <c r="AS1464" s="637">
        <f t="shared" si="4905"/>
        <v>0</v>
      </c>
      <c r="AT1464" s="637">
        <f t="shared" si="4905"/>
        <v>0</v>
      </c>
      <c r="AU1464" s="637">
        <f t="shared" si="4905"/>
        <v>0</v>
      </c>
      <c r="AV1464" s="637">
        <f t="shared" si="4905"/>
        <v>0</v>
      </c>
      <c r="AW1464" s="637">
        <f t="shared" si="4905"/>
        <v>0</v>
      </c>
      <c r="AX1464" s="637">
        <f t="shared" si="4905"/>
        <v>0</v>
      </c>
      <c r="AY1464" s="637">
        <f t="shared" si="4905"/>
        <v>0</v>
      </c>
      <c r="AZ1464" s="637">
        <f t="shared" si="4905"/>
        <v>0</v>
      </c>
      <c r="BA1464" s="637">
        <f t="shared" si="4905"/>
        <v>0</v>
      </c>
      <c r="BB1464" s="637">
        <f t="shared" si="4905"/>
        <v>0</v>
      </c>
      <c r="BC1464" s="637">
        <f t="shared" si="4905"/>
        <v>0</v>
      </c>
      <c r="BD1464" s="637">
        <f t="shared" si="4905"/>
        <v>0</v>
      </c>
      <c r="BE1464" s="637">
        <f t="shared" si="4905"/>
        <v>0</v>
      </c>
      <c r="BF1464" s="637">
        <f t="shared" si="4905"/>
        <v>0</v>
      </c>
      <c r="BG1464" s="637">
        <f t="shared" si="4905"/>
        <v>0</v>
      </c>
      <c r="BH1464" s="637">
        <f t="shared" si="4905"/>
        <v>0</v>
      </c>
      <c r="BI1464" s="637">
        <f t="shared" si="4905"/>
        <v>0</v>
      </c>
      <c r="BJ1464" s="637">
        <f t="shared" si="4905"/>
        <v>0</v>
      </c>
      <c r="BK1464" s="637">
        <f t="shared" si="4905"/>
        <v>0</v>
      </c>
      <c r="BL1464" s="637">
        <f t="shared" si="4905"/>
        <v>0</v>
      </c>
      <c r="BM1464" s="637">
        <f t="shared" si="4905"/>
        <v>0</v>
      </c>
      <c r="BN1464" s="637">
        <f t="shared" si="4905"/>
        <v>0</v>
      </c>
      <c r="BO1464" s="637">
        <f t="shared" si="4905"/>
        <v>0</v>
      </c>
      <c r="BP1464" s="637">
        <f t="shared" si="4905"/>
        <v>0</v>
      </c>
      <c r="BQ1464" s="637">
        <f t="shared" si="4905"/>
        <v>0</v>
      </c>
      <c r="BR1464" s="637">
        <f t="shared" si="4905"/>
        <v>0</v>
      </c>
      <c r="BS1464" s="637">
        <f t="shared" si="4905"/>
        <v>0</v>
      </c>
      <c r="BT1464" s="637">
        <f t="shared" si="4905"/>
        <v>0</v>
      </c>
      <c r="BU1464" s="637">
        <f t="shared" si="4905"/>
        <v>0</v>
      </c>
      <c r="BV1464" s="637">
        <f t="shared" si="4905"/>
        <v>0</v>
      </c>
      <c r="BW1464" s="637">
        <f t="shared" si="4905"/>
        <v>0</v>
      </c>
      <c r="BX1464" s="637">
        <f t="shared" si="4905"/>
        <v>0</v>
      </c>
      <c r="BY1464" s="637">
        <f t="shared" si="4905"/>
        <v>0</v>
      </c>
      <c r="BZ1464" s="637">
        <f t="shared" si="4905"/>
        <v>0</v>
      </c>
      <c r="CA1464" s="637">
        <f t="shared" si="4905"/>
        <v>0</v>
      </c>
      <c r="CB1464" s="637">
        <f t="shared" si="4905"/>
        <v>0</v>
      </c>
      <c r="CC1464" s="637">
        <f t="shared" si="4905"/>
        <v>0</v>
      </c>
      <c r="CD1464" s="637">
        <f t="shared" si="4905"/>
        <v>0</v>
      </c>
      <c r="CE1464" s="637">
        <f t="shared" si="4905"/>
        <v>0</v>
      </c>
      <c r="CF1464" s="637">
        <f t="shared" si="4905"/>
        <v>0</v>
      </c>
      <c r="CG1464" s="637">
        <f t="shared" si="4905"/>
        <v>0</v>
      </c>
      <c r="CH1464" s="637">
        <f t="shared" si="4905"/>
        <v>0</v>
      </c>
      <c r="CI1464" s="637">
        <f t="shared" si="4905"/>
        <v>0</v>
      </c>
      <c r="CJ1464" s="637">
        <f t="shared" si="4905"/>
        <v>0</v>
      </c>
      <c r="CK1464" s="637">
        <f t="shared" si="4905"/>
        <v>0</v>
      </c>
      <c r="CL1464" s="637">
        <f t="shared" si="4905"/>
        <v>0</v>
      </c>
      <c r="CM1464" s="637">
        <f t="shared" si="4905"/>
        <v>0</v>
      </c>
      <c r="CN1464" s="637">
        <f t="shared" si="4905"/>
        <v>0</v>
      </c>
      <c r="CO1464" s="637">
        <f t="shared" si="4905"/>
        <v>0</v>
      </c>
      <c r="CP1464" s="637">
        <f t="shared" si="4905"/>
        <v>0</v>
      </c>
      <c r="CQ1464" s="637">
        <f t="shared" ref="CQ1464:DJ1464" si="4906">CP1464</f>
        <v>0</v>
      </c>
      <c r="CR1464" s="637">
        <f t="shared" si="4906"/>
        <v>0</v>
      </c>
      <c r="CS1464" s="637">
        <f t="shared" si="4906"/>
        <v>0</v>
      </c>
      <c r="CT1464" s="637">
        <f t="shared" si="4906"/>
        <v>0</v>
      </c>
      <c r="CU1464" s="637">
        <f t="shared" si="4906"/>
        <v>0</v>
      </c>
      <c r="CV1464" s="637">
        <f t="shared" si="4906"/>
        <v>0</v>
      </c>
      <c r="CW1464" s="637">
        <f t="shared" si="4906"/>
        <v>0</v>
      </c>
      <c r="CX1464" s="637">
        <f t="shared" si="4906"/>
        <v>0</v>
      </c>
      <c r="CY1464" s="637">
        <f t="shared" si="4906"/>
        <v>0</v>
      </c>
      <c r="CZ1464" s="637">
        <f t="shared" si="4906"/>
        <v>0</v>
      </c>
      <c r="DA1464" s="637">
        <f t="shared" si="4906"/>
        <v>0</v>
      </c>
      <c r="DB1464" s="637">
        <f t="shared" si="4906"/>
        <v>0</v>
      </c>
      <c r="DC1464" s="637">
        <f t="shared" si="4906"/>
        <v>0</v>
      </c>
      <c r="DD1464" s="637">
        <f t="shared" si="4906"/>
        <v>0</v>
      </c>
      <c r="DE1464" s="637">
        <f t="shared" si="4906"/>
        <v>0</v>
      </c>
      <c r="DF1464" s="637">
        <f t="shared" si="4906"/>
        <v>0</v>
      </c>
      <c r="DG1464" s="637">
        <f t="shared" si="4906"/>
        <v>0</v>
      </c>
      <c r="DH1464" s="637">
        <f t="shared" si="4906"/>
        <v>0</v>
      </c>
      <c r="DI1464" s="637">
        <f t="shared" si="4906"/>
        <v>0</v>
      </c>
      <c r="DJ1464" s="637">
        <f t="shared" si="4906"/>
        <v>0</v>
      </c>
    </row>
    <row r="1465" spans="1:114" x14ac:dyDescent="0.35">
      <c r="A1465" s="5" t="s">
        <v>354</v>
      </c>
      <c r="B1465" s="452" t="s">
        <v>370</v>
      </c>
      <c r="C1465" s="451">
        <f>-C1496*1000</f>
        <v>0</v>
      </c>
      <c r="D1465" s="451">
        <f t="shared" ref="D1465:AC1465" si="4907">-D1496*1000</f>
        <v>0</v>
      </c>
      <c r="E1465" s="451">
        <f t="shared" si="4907"/>
        <v>0</v>
      </c>
      <c r="F1465" s="451">
        <f t="shared" si="4907"/>
        <v>0</v>
      </c>
      <c r="G1465" s="451">
        <f t="shared" si="4907"/>
        <v>0</v>
      </c>
      <c r="H1465" s="451">
        <f t="shared" si="4907"/>
        <v>0</v>
      </c>
      <c r="I1465" s="451">
        <f t="shared" si="4907"/>
        <v>0</v>
      </c>
      <c r="J1465" s="451">
        <f t="shared" si="4907"/>
        <v>0</v>
      </c>
      <c r="K1465" s="451">
        <f t="shared" si="4907"/>
        <v>0</v>
      </c>
      <c r="L1465" s="451">
        <f t="shared" si="4907"/>
        <v>0</v>
      </c>
      <c r="M1465" s="451">
        <f t="shared" si="4907"/>
        <v>0</v>
      </c>
      <c r="N1465" s="451">
        <f t="shared" si="4907"/>
        <v>0</v>
      </c>
      <c r="O1465" s="451">
        <f t="shared" si="4907"/>
        <v>0</v>
      </c>
      <c r="P1465" s="451">
        <f t="shared" si="4907"/>
        <v>0</v>
      </c>
      <c r="Q1465" s="451">
        <f t="shared" si="4907"/>
        <v>0</v>
      </c>
      <c r="R1465" s="451">
        <f t="shared" si="4907"/>
        <v>0</v>
      </c>
      <c r="S1465" s="451">
        <f t="shared" si="4907"/>
        <v>0</v>
      </c>
      <c r="T1465" s="451">
        <f t="shared" si="4907"/>
        <v>0</v>
      </c>
      <c r="U1465" s="451">
        <f t="shared" si="4907"/>
        <v>0</v>
      </c>
      <c r="V1465" s="451">
        <f t="shared" si="4907"/>
        <v>0</v>
      </c>
      <c r="W1465" s="451">
        <f t="shared" si="4907"/>
        <v>0</v>
      </c>
      <c r="X1465" s="451">
        <f t="shared" si="4907"/>
        <v>0</v>
      </c>
      <c r="Y1465" s="451">
        <f t="shared" si="4907"/>
        <v>0</v>
      </c>
      <c r="Z1465" s="451">
        <f t="shared" si="4907"/>
        <v>0</v>
      </c>
      <c r="AA1465" s="451">
        <f t="shared" si="4907"/>
        <v>0</v>
      </c>
      <c r="AB1465" s="451">
        <f t="shared" si="4907"/>
        <v>0</v>
      </c>
      <c r="AC1465" s="451">
        <f t="shared" si="4907"/>
        <v>0</v>
      </c>
      <c r="AD1465" s="459">
        <f>AC1465</f>
        <v>0</v>
      </c>
      <c r="AE1465" s="459">
        <f t="shared" ref="AE1465:CP1465" si="4908">AD1465</f>
        <v>0</v>
      </c>
      <c r="AF1465" s="459">
        <f t="shared" si="4908"/>
        <v>0</v>
      </c>
      <c r="AG1465" s="459">
        <f t="shared" si="4908"/>
        <v>0</v>
      </c>
      <c r="AH1465" s="459">
        <f t="shared" si="4908"/>
        <v>0</v>
      </c>
      <c r="AI1465" s="459">
        <f t="shared" si="4908"/>
        <v>0</v>
      </c>
      <c r="AJ1465" s="459">
        <f t="shared" si="4908"/>
        <v>0</v>
      </c>
      <c r="AK1465" s="459">
        <f t="shared" si="4908"/>
        <v>0</v>
      </c>
      <c r="AL1465" s="459">
        <f t="shared" si="4908"/>
        <v>0</v>
      </c>
      <c r="AM1465" s="459">
        <f t="shared" si="4908"/>
        <v>0</v>
      </c>
      <c r="AN1465" s="459">
        <f t="shared" si="4908"/>
        <v>0</v>
      </c>
      <c r="AO1465" s="459">
        <f t="shared" si="4908"/>
        <v>0</v>
      </c>
      <c r="AP1465" s="459">
        <f t="shared" si="4908"/>
        <v>0</v>
      </c>
      <c r="AQ1465" s="459">
        <f t="shared" si="4908"/>
        <v>0</v>
      </c>
      <c r="AR1465" s="459">
        <f t="shared" si="4908"/>
        <v>0</v>
      </c>
      <c r="AS1465" s="459">
        <f t="shared" si="4908"/>
        <v>0</v>
      </c>
      <c r="AT1465" s="459">
        <f t="shared" si="4908"/>
        <v>0</v>
      </c>
      <c r="AU1465" s="459">
        <f t="shared" si="4908"/>
        <v>0</v>
      </c>
      <c r="AV1465" s="459">
        <f t="shared" si="4908"/>
        <v>0</v>
      </c>
      <c r="AW1465" s="459">
        <f t="shared" si="4908"/>
        <v>0</v>
      </c>
      <c r="AX1465" s="459">
        <f t="shared" si="4908"/>
        <v>0</v>
      </c>
      <c r="AY1465" s="459">
        <f t="shared" si="4908"/>
        <v>0</v>
      </c>
      <c r="AZ1465" s="459">
        <f t="shared" si="4908"/>
        <v>0</v>
      </c>
      <c r="BA1465" s="459">
        <f t="shared" si="4908"/>
        <v>0</v>
      </c>
      <c r="BB1465" s="459">
        <f t="shared" si="4908"/>
        <v>0</v>
      </c>
      <c r="BC1465" s="459">
        <f t="shared" si="4908"/>
        <v>0</v>
      </c>
      <c r="BD1465" s="459">
        <f t="shared" si="4908"/>
        <v>0</v>
      </c>
      <c r="BE1465" s="459">
        <f t="shared" si="4908"/>
        <v>0</v>
      </c>
      <c r="BF1465" s="459">
        <f t="shared" si="4908"/>
        <v>0</v>
      </c>
      <c r="BG1465" s="459">
        <f t="shared" si="4908"/>
        <v>0</v>
      </c>
      <c r="BH1465" s="459">
        <f t="shared" si="4908"/>
        <v>0</v>
      </c>
      <c r="BI1465" s="459">
        <f t="shared" si="4908"/>
        <v>0</v>
      </c>
      <c r="BJ1465" s="459">
        <f t="shared" si="4908"/>
        <v>0</v>
      </c>
      <c r="BK1465" s="459">
        <f t="shared" si="4908"/>
        <v>0</v>
      </c>
      <c r="BL1465" s="459">
        <f t="shared" si="4908"/>
        <v>0</v>
      </c>
      <c r="BM1465" s="459">
        <f t="shared" si="4908"/>
        <v>0</v>
      </c>
      <c r="BN1465" s="459">
        <f t="shared" si="4908"/>
        <v>0</v>
      </c>
      <c r="BO1465" s="459">
        <f t="shared" si="4908"/>
        <v>0</v>
      </c>
      <c r="BP1465" s="459">
        <f t="shared" si="4908"/>
        <v>0</v>
      </c>
      <c r="BQ1465" s="459">
        <f t="shared" si="4908"/>
        <v>0</v>
      </c>
      <c r="BR1465" s="459">
        <f t="shared" si="4908"/>
        <v>0</v>
      </c>
      <c r="BS1465" s="459">
        <f t="shared" si="4908"/>
        <v>0</v>
      </c>
      <c r="BT1465" s="459">
        <f t="shared" si="4908"/>
        <v>0</v>
      </c>
      <c r="BU1465" s="459">
        <f t="shared" si="4908"/>
        <v>0</v>
      </c>
      <c r="BV1465" s="459">
        <f t="shared" si="4908"/>
        <v>0</v>
      </c>
      <c r="BW1465" s="459">
        <f t="shared" si="4908"/>
        <v>0</v>
      </c>
      <c r="BX1465" s="459">
        <f t="shared" si="4908"/>
        <v>0</v>
      </c>
      <c r="BY1465" s="459">
        <f t="shared" si="4908"/>
        <v>0</v>
      </c>
      <c r="BZ1465" s="459">
        <f t="shared" si="4908"/>
        <v>0</v>
      </c>
      <c r="CA1465" s="459">
        <f t="shared" si="4908"/>
        <v>0</v>
      </c>
      <c r="CB1465" s="459">
        <f t="shared" si="4908"/>
        <v>0</v>
      </c>
      <c r="CC1465" s="459">
        <f t="shared" si="4908"/>
        <v>0</v>
      </c>
      <c r="CD1465" s="459">
        <f t="shared" si="4908"/>
        <v>0</v>
      </c>
      <c r="CE1465" s="459">
        <f t="shared" si="4908"/>
        <v>0</v>
      </c>
      <c r="CF1465" s="459">
        <f t="shared" si="4908"/>
        <v>0</v>
      </c>
      <c r="CG1465" s="459">
        <f t="shared" si="4908"/>
        <v>0</v>
      </c>
      <c r="CH1465" s="459">
        <f t="shared" si="4908"/>
        <v>0</v>
      </c>
      <c r="CI1465" s="459">
        <f t="shared" si="4908"/>
        <v>0</v>
      </c>
      <c r="CJ1465" s="459">
        <f t="shared" si="4908"/>
        <v>0</v>
      </c>
      <c r="CK1465" s="459">
        <f t="shared" si="4908"/>
        <v>0</v>
      </c>
      <c r="CL1465" s="459">
        <f t="shared" si="4908"/>
        <v>0</v>
      </c>
      <c r="CM1465" s="459">
        <f t="shared" si="4908"/>
        <v>0</v>
      </c>
      <c r="CN1465" s="459">
        <f t="shared" si="4908"/>
        <v>0</v>
      </c>
      <c r="CO1465" s="459">
        <f t="shared" si="4908"/>
        <v>0</v>
      </c>
      <c r="CP1465" s="459">
        <f t="shared" si="4908"/>
        <v>0</v>
      </c>
      <c r="CQ1465" s="459">
        <f t="shared" ref="CQ1465:DJ1465" si="4909">CP1465</f>
        <v>0</v>
      </c>
      <c r="CR1465" s="459">
        <f t="shared" si="4909"/>
        <v>0</v>
      </c>
      <c r="CS1465" s="459">
        <f t="shared" si="4909"/>
        <v>0</v>
      </c>
      <c r="CT1465" s="459">
        <f t="shared" si="4909"/>
        <v>0</v>
      </c>
      <c r="CU1465" s="459">
        <f t="shared" si="4909"/>
        <v>0</v>
      </c>
      <c r="CV1465" s="459">
        <f t="shared" si="4909"/>
        <v>0</v>
      </c>
      <c r="CW1465" s="459">
        <f t="shared" si="4909"/>
        <v>0</v>
      </c>
      <c r="CX1465" s="459">
        <f t="shared" si="4909"/>
        <v>0</v>
      </c>
      <c r="CY1465" s="459">
        <f t="shared" si="4909"/>
        <v>0</v>
      </c>
      <c r="CZ1465" s="459">
        <f t="shared" si="4909"/>
        <v>0</v>
      </c>
      <c r="DA1465" s="459">
        <f t="shared" si="4909"/>
        <v>0</v>
      </c>
      <c r="DB1465" s="459">
        <f t="shared" si="4909"/>
        <v>0</v>
      </c>
      <c r="DC1465" s="459">
        <f t="shared" si="4909"/>
        <v>0</v>
      </c>
      <c r="DD1465" s="459">
        <f t="shared" si="4909"/>
        <v>0</v>
      </c>
      <c r="DE1465" s="459">
        <f t="shared" si="4909"/>
        <v>0</v>
      </c>
      <c r="DF1465" s="459">
        <f t="shared" si="4909"/>
        <v>0</v>
      </c>
      <c r="DG1465" s="459">
        <f t="shared" si="4909"/>
        <v>0</v>
      </c>
      <c r="DH1465" s="459">
        <f t="shared" si="4909"/>
        <v>0</v>
      </c>
      <c r="DI1465" s="459">
        <f t="shared" si="4909"/>
        <v>0</v>
      </c>
      <c r="DJ1465" s="459">
        <f t="shared" si="4909"/>
        <v>0</v>
      </c>
    </row>
    <row r="1466" spans="1:114" x14ac:dyDescent="0.35">
      <c r="A1466" s="5" t="s">
        <v>354</v>
      </c>
      <c r="B1466" s="452" t="s">
        <v>454</v>
      </c>
      <c r="C1466" s="451">
        <f>-C1498*1000</f>
        <v>-100</v>
      </c>
      <c r="D1466" s="451">
        <f t="shared" ref="D1466:AC1466" si="4910">-D1498*1000</f>
        <v>100</v>
      </c>
      <c r="E1466" s="451">
        <f t="shared" si="4910"/>
        <v>-700</v>
      </c>
      <c r="F1466" s="451">
        <f t="shared" si="4910"/>
        <v>-100</v>
      </c>
      <c r="G1466" s="451">
        <f t="shared" si="4910"/>
        <v>-100</v>
      </c>
      <c r="H1466" s="451">
        <f t="shared" si="4910"/>
        <v>-100</v>
      </c>
      <c r="I1466" s="451">
        <f t="shared" si="4910"/>
        <v>-200</v>
      </c>
      <c r="J1466" s="451">
        <f t="shared" si="4910"/>
        <v>-100</v>
      </c>
      <c r="K1466" s="451">
        <f t="shared" si="4910"/>
        <v>0</v>
      </c>
      <c r="L1466" s="451">
        <f t="shared" si="4910"/>
        <v>-200</v>
      </c>
      <c r="M1466" s="451">
        <f t="shared" si="4910"/>
        <v>-100</v>
      </c>
      <c r="N1466" s="451">
        <f t="shared" si="4910"/>
        <v>-100</v>
      </c>
      <c r="O1466" s="451">
        <f t="shared" si="4910"/>
        <v>-100</v>
      </c>
      <c r="P1466" s="451">
        <f t="shared" si="4910"/>
        <v>0</v>
      </c>
      <c r="Q1466" s="451">
        <f t="shared" si="4910"/>
        <v>0</v>
      </c>
      <c r="R1466" s="451">
        <f t="shared" si="4910"/>
        <v>-100</v>
      </c>
      <c r="S1466" s="451">
        <f t="shared" si="4910"/>
        <v>0</v>
      </c>
      <c r="T1466" s="451">
        <f t="shared" si="4910"/>
        <v>0</v>
      </c>
      <c r="U1466" s="451">
        <f t="shared" si="4910"/>
        <v>0</v>
      </c>
      <c r="V1466" s="451">
        <f t="shared" si="4910"/>
        <v>0</v>
      </c>
      <c r="W1466" s="451">
        <f t="shared" si="4910"/>
        <v>0</v>
      </c>
      <c r="X1466" s="451">
        <f t="shared" si="4910"/>
        <v>0</v>
      </c>
      <c r="Y1466" s="451">
        <f t="shared" si="4910"/>
        <v>0</v>
      </c>
      <c r="Z1466" s="451">
        <f t="shared" si="4910"/>
        <v>0</v>
      </c>
      <c r="AA1466" s="451">
        <f t="shared" si="4910"/>
        <v>0</v>
      </c>
      <c r="AB1466" s="451">
        <f t="shared" si="4910"/>
        <v>0</v>
      </c>
      <c r="AC1466" s="451">
        <f t="shared" si="4910"/>
        <v>0</v>
      </c>
      <c r="AD1466" s="459">
        <f>AC1466</f>
        <v>0</v>
      </c>
      <c r="AE1466" s="459">
        <f t="shared" ref="AE1466:CP1466" si="4911">AD1466</f>
        <v>0</v>
      </c>
      <c r="AF1466" s="459">
        <f t="shared" si="4911"/>
        <v>0</v>
      </c>
      <c r="AG1466" s="459">
        <f t="shared" si="4911"/>
        <v>0</v>
      </c>
      <c r="AH1466" s="459">
        <f t="shared" si="4911"/>
        <v>0</v>
      </c>
      <c r="AI1466" s="459">
        <f t="shared" si="4911"/>
        <v>0</v>
      </c>
      <c r="AJ1466" s="459">
        <f t="shared" si="4911"/>
        <v>0</v>
      </c>
      <c r="AK1466" s="459">
        <f t="shared" si="4911"/>
        <v>0</v>
      </c>
      <c r="AL1466" s="459">
        <f t="shared" si="4911"/>
        <v>0</v>
      </c>
      <c r="AM1466" s="459">
        <f t="shared" si="4911"/>
        <v>0</v>
      </c>
      <c r="AN1466" s="459">
        <f t="shared" si="4911"/>
        <v>0</v>
      </c>
      <c r="AO1466" s="459">
        <f t="shared" si="4911"/>
        <v>0</v>
      </c>
      <c r="AP1466" s="459">
        <f t="shared" si="4911"/>
        <v>0</v>
      </c>
      <c r="AQ1466" s="459">
        <f t="shared" si="4911"/>
        <v>0</v>
      </c>
      <c r="AR1466" s="459">
        <f t="shared" si="4911"/>
        <v>0</v>
      </c>
      <c r="AS1466" s="459">
        <f t="shared" si="4911"/>
        <v>0</v>
      </c>
      <c r="AT1466" s="459">
        <f t="shared" si="4911"/>
        <v>0</v>
      </c>
      <c r="AU1466" s="459">
        <f t="shared" si="4911"/>
        <v>0</v>
      </c>
      <c r="AV1466" s="459">
        <f t="shared" si="4911"/>
        <v>0</v>
      </c>
      <c r="AW1466" s="459">
        <f t="shared" si="4911"/>
        <v>0</v>
      </c>
      <c r="AX1466" s="459">
        <f t="shared" si="4911"/>
        <v>0</v>
      </c>
      <c r="AY1466" s="459">
        <f t="shared" si="4911"/>
        <v>0</v>
      </c>
      <c r="AZ1466" s="459">
        <f t="shared" si="4911"/>
        <v>0</v>
      </c>
      <c r="BA1466" s="459">
        <f t="shared" si="4911"/>
        <v>0</v>
      </c>
      <c r="BB1466" s="459">
        <f t="shared" si="4911"/>
        <v>0</v>
      </c>
      <c r="BC1466" s="459">
        <f t="shared" si="4911"/>
        <v>0</v>
      </c>
      <c r="BD1466" s="459">
        <f t="shared" si="4911"/>
        <v>0</v>
      </c>
      <c r="BE1466" s="459">
        <f t="shared" si="4911"/>
        <v>0</v>
      </c>
      <c r="BF1466" s="459">
        <f t="shared" si="4911"/>
        <v>0</v>
      </c>
      <c r="BG1466" s="459">
        <f t="shared" si="4911"/>
        <v>0</v>
      </c>
      <c r="BH1466" s="459">
        <f t="shared" si="4911"/>
        <v>0</v>
      </c>
      <c r="BI1466" s="459">
        <f t="shared" si="4911"/>
        <v>0</v>
      </c>
      <c r="BJ1466" s="459">
        <f t="shared" si="4911"/>
        <v>0</v>
      </c>
      <c r="BK1466" s="459">
        <f t="shared" si="4911"/>
        <v>0</v>
      </c>
      <c r="BL1466" s="459">
        <f t="shared" si="4911"/>
        <v>0</v>
      </c>
      <c r="BM1466" s="459">
        <f t="shared" si="4911"/>
        <v>0</v>
      </c>
      <c r="BN1466" s="459">
        <f t="shared" si="4911"/>
        <v>0</v>
      </c>
      <c r="BO1466" s="459">
        <f t="shared" si="4911"/>
        <v>0</v>
      </c>
      <c r="BP1466" s="459">
        <f t="shared" si="4911"/>
        <v>0</v>
      </c>
      <c r="BQ1466" s="459">
        <f t="shared" si="4911"/>
        <v>0</v>
      </c>
      <c r="BR1466" s="459">
        <f t="shared" si="4911"/>
        <v>0</v>
      </c>
      <c r="BS1466" s="459">
        <f t="shared" si="4911"/>
        <v>0</v>
      </c>
      <c r="BT1466" s="459">
        <f t="shared" si="4911"/>
        <v>0</v>
      </c>
      <c r="BU1466" s="459">
        <f t="shared" si="4911"/>
        <v>0</v>
      </c>
      <c r="BV1466" s="459">
        <f t="shared" si="4911"/>
        <v>0</v>
      </c>
      <c r="BW1466" s="459">
        <f t="shared" si="4911"/>
        <v>0</v>
      </c>
      <c r="BX1466" s="459">
        <f t="shared" si="4911"/>
        <v>0</v>
      </c>
      <c r="BY1466" s="459">
        <f t="shared" si="4911"/>
        <v>0</v>
      </c>
      <c r="BZ1466" s="459">
        <f t="shared" si="4911"/>
        <v>0</v>
      </c>
      <c r="CA1466" s="459">
        <f t="shared" si="4911"/>
        <v>0</v>
      </c>
      <c r="CB1466" s="459">
        <f t="shared" si="4911"/>
        <v>0</v>
      </c>
      <c r="CC1466" s="459">
        <f t="shared" si="4911"/>
        <v>0</v>
      </c>
      <c r="CD1466" s="459">
        <f t="shared" si="4911"/>
        <v>0</v>
      </c>
      <c r="CE1466" s="459">
        <f t="shared" si="4911"/>
        <v>0</v>
      </c>
      <c r="CF1466" s="459">
        <f t="shared" si="4911"/>
        <v>0</v>
      </c>
      <c r="CG1466" s="459">
        <f t="shared" si="4911"/>
        <v>0</v>
      </c>
      <c r="CH1466" s="459">
        <f t="shared" si="4911"/>
        <v>0</v>
      </c>
      <c r="CI1466" s="459">
        <f t="shared" si="4911"/>
        <v>0</v>
      </c>
      <c r="CJ1466" s="459">
        <f t="shared" si="4911"/>
        <v>0</v>
      </c>
      <c r="CK1466" s="459">
        <f t="shared" si="4911"/>
        <v>0</v>
      </c>
      <c r="CL1466" s="459">
        <f t="shared" si="4911"/>
        <v>0</v>
      </c>
      <c r="CM1466" s="459">
        <f t="shared" si="4911"/>
        <v>0</v>
      </c>
      <c r="CN1466" s="459">
        <f t="shared" si="4911"/>
        <v>0</v>
      </c>
      <c r="CO1466" s="459">
        <f t="shared" si="4911"/>
        <v>0</v>
      </c>
      <c r="CP1466" s="459">
        <f t="shared" si="4911"/>
        <v>0</v>
      </c>
      <c r="CQ1466" s="459">
        <f t="shared" ref="CQ1466:DJ1466" si="4912">CP1466</f>
        <v>0</v>
      </c>
      <c r="CR1466" s="459">
        <f t="shared" si="4912"/>
        <v>0</v>
      </c>
      <c r="CS1466" s="459">
        <f t="shared" si="4912"/>
        <v>0</v>
      </c>
      <c r="CT1466" s="459">
        <f t="shared" si="4912"/>
        <v>0</v>
      </c>
      <c r="CU1466" s="459">
        <f t="shared" si="4912"/>
        <v>0</v>
      </c>
      <c r="CV1466" s="459">
        <f t="shared" si="4912"/>
        <v>0</v>
      </c>
      <c r="CW1466" s="459">
        <f t="shared" si="4912"/>
        <v>0</v>
      </c>
      <c r="CX1466" s="459">
        <f t="shared" si="4912"/>
        <v>0</v>
      </c>
      <c r="CY1466" s="459">
        <f t="shared" si="4912"/>
        <v>0</v>
      </c>
      <c r="CZ1466" s="459">
        <f t="shared" si="4912"/>
        <v>0</v>
      </c>
      <c r="DA1466" s="459">
        <f t="shared" si="4912"/>
        <v>0</v>
      </c>
      <c r="DB1466" s="459">
        <f t="shared" si="4912"/>
        <v>0</v>
      </c>
      <c r="DC1466" s="459">
        <f t="shared" si="4912"/>
        <v>0</v>
      </c>
      <c r="DD1466" s="459">
        <f t="shared" si="4912"/>
        <v>0</v>
      </c>
      <c r="DE1466" s="459">
        <f t="shared" si="4912"/>
        <v>0</v>
      </c>
      <c r="DF1466" s="459">
        <f t="shared" si="4912"/>
        <v>0</v>
      </c>
      <c r="DG1466" s="459">
        <f t="shared" si="4912"/>
        <v>0</v>
      </c>
      <c r="DH1466" s="459">
        <f t="shared" si="4912"/>
        <v>0</v>
      </c>
      <c r="DI1466" s="459">
        <f t="shared" si="4912"/>
        <v>0</v>
      </c>
      <c r="DJ1466" s="459">
        <f t="shared" si="4912"/>
        <v>0</v>
      </c>
    </row>
    <row r="1467" spans="1:114" x14ac:dyDescent="0.35">
      <c r="A1467" s="5" t="s">
        <v>354</v>
      </c>
      <c r="B1467" s="452" t="s">
        <v>144</v>
      </c>
      <c r="C1467" s="451">
        <f>-C1497*1000</f>
        <v>-100</v>
      </c>
      <c r="D1467" s="451">
        <f t="shared" ref="D1467:AC1467" si="4913">-D1497*1000</f>
        <v>0</v>
      </c>
      <c r="E1467" s="451">
        <f t="shared" si="4913"/>
        <v>-100</v>
      </c>
      <c r="F1467" s="451">
        <f t="shared" si="4913"/>
        <v>0</v>
      </c>
      <c r="G1467" s="451">
        <f t="shared" si="4913"/>
        <v>-100</v>
      </c>
      <c r="H1467" s="451">
        <f t="shared" si="4913"/>
        <v>-100</v>
      </c>
      <c r="I1467" s="451">
        <f t="shared" si="4913"/>
        <v>-100</v>
      </c>
      <c r="J1467" s="451">
        <f t="shared" si="4913"/>
        <v>100</v>
      </c>
      <c r="K1467" s="451">
        <f t="shared" si="4913"/>
        <v>0</v>
      </c>
      <c r="L1467" s="451">
        <f t="shared" si="4913"/>
        <v>-100</v>
      </c>
      <c r="M1467" s="451">
        <f t="shared" si="4913"/>
        <v>-100</v>
      </c>
      <c r="N1467" s="451">
        <f t="shared" si="4913"/>
        <v>-100</v>
      </c>
      <c r="O1467" s="451">
        <f t="shared" si="4913"/>
        <v>-100</v>
      </c>
      <c r="P1467" s="451">
        <f t="shared" si="4913"/>
        <v>0</v>
      </c>
      <c r="Q1467" s="451">
        <f t="shared" si="4913"/>
        <v>0</v>
      </c>
      <c r="R1467" s="451">
        <f t="shared" si="4913"/>
        <v>-100</v>
      </c>
      <c r="S1467" s="451">
        <f t="shared" si="4913"/>
        <v>0</v>
      </c>
      <c r="T1467" s="451">
        <f t="shared" si="4913"/>
        <v>0</v>
      </c>
      <c r="U1467" s="451">
        <f t="shared" si="4913"/>
        <v>0</v>
      </c>
      <c r="V1467" s="451">
        <f t="shared" si="4913"/>
        <v>0</v>
      </c>
      <c r="W1467" s="451">
        <f t="shared" si="4913"/>
        <v>0</v>
      </c>
      <c r="X1467" s="451">
        <f t="shared" si="4913"/>
        <v>0</v>
      </c>
      <c r="Y1467" s="451">
        <f t="shared" si="4913"/>
        <v>0</v>
      </c>
      <c r="Z1467" s="451">
        <f t="shared" si="4913"/>
        <v>0</v>
      </c>
      <c r="AA1467" s="451">
        <f t="shared" si="4913"/>
        <v>0</v>
      </c>
      <c r="AB1467" s="451">
        <f t="shared" si="4913"/>
        <v>0</v>
      </c>
      <c r="AC1467" s="451">
        <f t="shared" si="4913"/>
        <v>0</v>
      </c>
      <c r="AD1467" s="459">
        <f>AC1467</f>
        <v>0</v>
      </c>
      <c r="AE1467" s="459">
        <f t="shared" ref="AE1467:CP1467" si="4914">AD1467</f>
        <v>0</v>
      </c>
      <c r="AF1467" s="459">
        <f t="shared" si="4914"/>
        <v>0</v>
      </c>
      <c r="AG1467" s="459">
        <f t="shared" si="4914"/>
        <v>0</v>
      </c>
      <c r="AH1467" s="459">
        <f t="shared" si="4914"/>
        <v>0</v>
      </c>
      <c r="AI1467" s="459">
        <f t="shared" si="4914"/>
        <v>0</v>
      </c>
      <c r="AJ1467" s="459">
        <f t="shared" si="4914"/>
        <v>0</v>
      </c>
      <c r="AK1467" s="459">
        <f t="shared" si="4914"/>
        <v>0</v>
      </c>
      <c r="AL1467" s="459">
        <f t="shared" si="4914"/>
        <v>0</v>
      </c>
      <c r="AM1467" s="459">
        <f t="shared" si="4914"/>
        <v>0</v>
      </c>
      <c r="AN1467" s="459">
        <f t="shared" si="4914"/>
        <v>0</v>
      </c>
      <c r="AO1467" s="459">
        <f t="shared" si="4914"/>
        <v>0</v>
      </c>
      <c r="AP1467" s="459">
        <f t="shared" si="4914"/>
        <v>0</v>
      </c>
      <c r="AQ1467" s="459">
        <f t="shared" si="4914"/>
        <v>0</v>
      </c>
      <c r="AR1467" s="459">
        <f t="shared" si="4914"/>
        <v>0</v>
      </c>
      <c r="AS1467" s="459">
        <f t="shared" si="4914"/>
        <v>0</v>
      </c>
      <c r="AT1467" s="459">
        <f t="shared" si="4914"/>
        <v>0</v>
      </c>
      <c r="AU1467" s="459">
        <f t="shared" si="4914"/>
        <v>0</v>
      </c>
      <c r="AV1467" s="459">
        <f t="shared" si="4914"/>
        <v>0</v>
      </c>
      <c r="AW1467" s="459">
        <f t="shared" si="4914"/>
        <v>0</v>
      </c>
      <c r="AX1467" s="459">
        <f t="shared" si="4914"/>
        <v>0</v>
      </c>
      <c r="AY1467" s="459">
        <f t="shared" si="4914"/>
        <v>0</v>
      </c>
      <c r="AZ1467" s="459">
        <f t="shared" si="4914"/>
        <v>0</v>
      </c>
      <c r="BA1467" s="459">
        <f t="shared" si="4914"/>
        <v>0</v>
      </c>
      <c r="BB1467" s="459">
        <f t="shared" si="4914"/>
        <v>0</v>
      </c>
      <c r="BC1467" s="459">
        <f t="shared" si="4914"/>
        <v>0</v>
      </c>
      <c r="BD1467" s="459">
        <f t="shared" si="4914"/>
        <v>0</v>
      </c>
      <c r="BE1467" s="459">
        <f t="shared" si="4914"/>
        <v>0</v>
      </c>
      <c r="BF1467" s="459">
        <f t="shared" si="4914"/>
        <v>0</v>
      </c>
      <c r="BG1467" s="459">
        <f t="shared" si="4914"/>
        <v>0</v>
      </c>
      <c r="BH1467" s="459">
        <f t="shared" si="4914"/>
        <v>0</v>
      </c>
      <c r="BI1467" s="459">
        <f t="shared" si="4914"/>
        <v>0</v>
      </c>
      <c r="BJ1467" s="459">
        <f t="shared" si="4914"/>
        <v>0</v>
      </c>
      <c r="BK1467" s="459">
        <f t="shared" si="4914"/>
        <v>0</v>
      </c>
      <c r="BL1467" s="459">
        <f t="shared" si="4914"/>
        <v>0</v>
      </c>
      <c r="BM1467" s="459">
        <f t="shared" si="4914"/>
        <v>0</v>
      </c>
      <c r="BN1467" s="459">
        <f t="shared" si="4914"/>
        <v>0</v>
      </c>
      <c r="BO1467" s="459">
        <f t="shared" si="4914"/>
        <v>0</v>
      </c>
      <c r="BP1467" s="459">
        <f t="shared" si="4914"/>
        <v>0</v>
      </c>
      <c r="BQ1467" s="459">
        <f t="shared" si="4914"/>
        <v>0</v>
      </c>
      <c r="BR1467" s="459">
        <f t="shared" si="4914"/>
        <v>0</v>
      </c>
      <c r="BS1467" s="459">
        <f t="shared" si="4914"/>
        <v>0</v>
      </c>
      <c r="BT1467" s="459">
        <f t="shared" si="4914"/>
        <v>0</v>
      </c>
      <c r="BU1467" s="459">
        <f t="shared" si="4914"/>
        <v>0</v>
      </c>
      <c r="BV1467" s="459">
        <f t="shared" si="4914"/>
        <v>0</v>
      </c>
      <c r="BW1467" s="459">
        <f t="shared" si="4914"/>
        <v>0</v>
      </c>
      <c r="BX1467" s="459">
        <f t="shared" si="4914"/>
        <v>0</v>
      </c>
      <c r="BY1467" s="459">
        <f t="shared" si="4914"/>
        <v>0</v>
      </c>
      <c r="BZ1467" s="459">
        <f t="shared" si="4914"/>
        <v>0</v>
      </c>
      <c r="CA1467" s="459">
        <f t="shared" si="4914"/>
        <v>0</v>
      </c>
      <c r="CB1467" s="459">
        <f t="shared" si="4914"/>
        <v>0</v>
      </c>
      <c r="CC1467" s="459">
        <f t="shared" si="4914"/>
        <v>0</v>
      </c>
      <c r="CD1467" s="459">
        <f t="shared" si="4914"/>
        <v>0</v>
      </c>
      <c r="CE1467" s="459">
        <f t="shared" si="4914"/>
        <v>0</v>
      </c>
      <c r="CF1467" s="459">
        <f t="shared" si="4914"/>
        <v>0</v>
      </c>
      <c r="CG1467" s="459">
        <f t="shared" si="4914"/>
        <v>0</v>
      </c>
      <c r="CH1467" s="459">
        <f t="shared" si="4914"/>
        <v>0</v>
      </c>
      <c r="CI1467" s="459">
        <f t="shared" si="4914"/>
        <v>0</v>
      </c>
      <c r="CJ1467" s="459">
        <f t="shared" si="4914"/>
        <v>0</v>
      </c>
      <c r="CK1467" s="459">
        <f t="shared" si="4914"/>
        <v>0</v>
      </c>
      <c r="CL1467" s="459">
        <f t="shared" si="4914"/>
        <v>0</v>
      </c>
      <c r="CM1467" s="459">
        <f t="shared" si="4914"/>
        <v>0</v>
      </c>
      <c r="CN1467" s="459">
        <f t="shared" si="4914"/>
        <v>0</v>
      </c>
      <c r="CO1467" s="459">
        <f t="shared" si="4914"/>
        <v>0</v>
      </c>
      <c r="CP1467" s="459">
        <f t="shared" si="4914"/>
        <v>0</v>
      </c>
      <c r="CQ1467" s="459">
        <f t="shared" ref="CQ1467:DJ1467" si="4915">CP1467</f>
        <v>0</v>
      </c>
      <c r="CR1467" s="459">
        <f t="shared" si="4915"/>
        <v>0</v>
      </c>
      <c r="CS1467" s="459">
        <f t="shared" si="4915"/>
        <v>0</v>
      </c>
      <c r="CT1467" s="459">
        <f t="shared" si="4915"/>
        <v>0</v>
      </c>
      <c r="CU1467" s="459">
        <f t="shared" si="4915"/>
        <v>0</v>
      </c>
      <c r="CV1467" s="459">
        <f t="shared" si="4915"/>
        <v>0</v>
      </c>
      <c r="CW1467" s="459">
        <f t="shared" si="4915"/>
        <v>0</v>
      </c>
      <c r="CX1467" s="459">
        <f t="shared" si="4915"/>
        <v>0</v>
      </c>
      <c r="CY1467" s="459">
        <f t="shared" si="4915"/>
        <v>0</v>
      </c>
      <c r="CZ1467" s="459">
        <f t="shared" si="4915"/>
        <v>0</v>
      </c>
      <c r="DA1467" s="459">
        <f t="shared" si="4915"/>
        <v>0</v>
      </c>
      <c r="DB1467" s="459">
        <f t="shared" si="4915"/>
        <v>0</v>
      </c>
      <c r="DC1467" s="459">
        <f t="shared" si="4915"/>
        <v>0</v>
      </c>
      <c r="DD1467" s="459">
        <f t="shared" si="4915"/>
        <v>0</v>
      </c>
      <c r="DE1467" s="459">
        <f t="shared" si="4915"/>
        <v>0</v>
      </c>
      <c r="DF1467" s="459">
        <f t="shared" si="4915"/>
        <v>0</v>
      </c>
      <c r="DG1467" s="459">
        <f t="shared" si="4915"/>
        <v>0</v>
      </c>
      <c r="DH1467" s="459">
        <f t="shared" si="4915"/>
        <v>0</v>
      </c>
      <c r="DI1467" s="459">
        <f t="shared" si="4915"/>
        <v>0</v>
      </c>
      <c r="DJ1467" s="459">
        <f t="shared" si="4915"/>
        <v>0</v>
      </c>
    </row>
    <row r="1468" spans="1:114" x14ac:dyDescent="0.35">
      <c r="A1468" s="5" t="s">
        <v>354</v>
      </c>
      <c r="B1468" s="255" t="s">
        <v>368</v>
      </c>
      <c r="C1468" s="453">
        <f>C1464+C1465+C1466</f>
        <v>-100</v>
      </c>
      <c r="D1468" s="453">
        <f t="shared" ref="D1468:M1468" si="4916">D1464+D1465+D1466</f>
        <v>100</v>
      </c>
      <c r="E1468" s="453">
        <f t="shared" si="4916"/>
        <v>-700</v>
      </c>
      <c r="F1468" s="453">
        <f t="shared" si="4916"/>
        <v>-100</v>
      </c>
      <c r="G1468" s="453">
        <f t="shared" si="4916"/>
        <v>-100</v>
      </c>
      <c r="H1468" s="453">
        <f t="shared" si="4916"/>
        <v>-100</v>
      </c>
      <c r="I1468" s="453">
        <f t="shared" si="4916"/>
        <v>-200</v>
      </c>
      <c r="J1468" s="453">
        <f t="shared" si="4916"/>
        <v>-100</v>
      </c>
      <c r="K1468" s="453">
        <f t="shared" si="4916"/>
        <v>0</v>
      </c>
      <c r="L1468" s="453">
        <f t="shared" si="4916"/>
        <v>-200</v>
      </c>
      <c r="M1468" s="453">
        <f t="shared" si="4916"/>
        <v>-100</v>
      </c>
      <c r="N1468" s="453">
        <f>N1464+N1465</f>
        <v>0</v>
      </c>
      <c r="O1468" s="453">
        <f t="shared" ref="O1468:BZ1468" si="4917">O1464+O1465</f>
        <v>0</v>
      </c>
      <c r="P1468" s="453">
        <f t="shared" si="4917"/>
        <v>0</v>
      </c>
      <c r="Q1468" s="453">
        <f t="shared" si="4917"/>
        <v>0</v>
      </c>
      <c r="R1468" s="453">
        <f t="shared" si="4917"/>
        <v>0</v>
      </c>
      <c r="S1468" s="453">
        <f t="shared" si="4917"/>
        <v>0</v>
      </c>
      <c r="T1468" s="453">
        <f t="shared" si="4917"/>
        <v>0</v>
      </c>
      <c r="U1468" s="453">
        <f t="shared" si="4917"/>
        <v>0</v>
      </c>
      <c r="V1468" s="453">
        <f t="shared" si="4917"/>
        <v>0</v>
      </c>
      <c r="W1468" s="453">
        <f t="shared" si="4917"/>
        <v>0</v>
      </c>
      <c r="X1468" s="453">
        <f t="shared" si="4917"/>
        <v>0</v>
      </c>
      <c r="Y1468" s="453">
        <f t="shared" si="4917"/>
        <v>0</v>
      </c>
      <c r="Z1468" s="453">
        <f t="shared" si="4917"/>
        <v>0</v>
      </c>
      <c r="AA1468" s="453">
        <f t="shared" si="4917"/>
        <v>0</v>
      </c>
      <c r="AB1468" s="453">
        <f t="shared" si="4917"/>
        <v>0</v>
      </c>
      <c r="AC1468" s="453">
        <f t="shared" si="4917"/>
        <v>0</v>
      </c>
      <c r="AD1468" s="453">
        <f t="shared" si="4917"/>
        <v>0</v>
      </c>
      <c r="AE1468" s="453">
        <f t="shared" si="4917"/>
        <v>0</v>
      </c>
      <c r="AF1468" s="453">
        <f t="shared" si="4917"/>
        <v>0</v>
      </c>
      <c r="AG1468" s="453">
        <f t="shared" si="4917"/>
        <v>0</v>
      </c>
      <c r="AH1468" s="453">
        <f t="shared" si="4917"/>
        <v>0</v>
      </c>
      <c r="AI1468" s="453">
        <f t="shared" si="4917"/>
        <v>0</v>
      </c>
      <c r="AJ1468" s="453">
        <f t="shared" si="4917"/>
        <v>0</v>
      </c>
      <c r="AK1468" s="453">
        <f t="shared" si="4917"/>
        <v>0</v>
      </c>
      <c r="AL1468" s="453">
        <f t="shared" si="4917"/>
        <v>0</v>
      </c>
      <c r="AM1468" s="453">
        <f t="shared" si="4917"/>
        <v>0</v>
      </c>
      <c r="AN1468" s="453">
        <f t="shared" si="4917"/>
        <v>0</v>
      </c>
      <c r="AO1468" s="453">
        <f t="shared" si="4917"/>
        <v>0</v>
      </c>
      <c r="AP1468" s="453">
        <f t="shared" si="4917"/>
        <v>0</v>
      </c>
      <c r="AQ1468" s="453">
        <f t="shared" si="4917"/>
        <v>0</v>
      </c>
      <c r="AR1468" s="453">
        <f t="shared" si="4917"/>
        <v>0</v>
      </c>
      <c r="AS1468" s="453">
        <f t="shared" si="4917"/>
        <v>0</v>
      </c>
      <c r="AT1468" s="453">
        <f t="shared" si="4917"/>
        <v>0</v>
      </c>
      <c r="AU1468" s="453">
        <f t="shared" si="4917"/>
        <v>0</v>
      </c>
      <c r="AV1468" s="453">
        <f t="shared" si="4917"/>
        <v>0</v>
      </c>
      <c r="AW1468" s="453">
        <f t="shared" si="4917"/>
        <v>0</v>
      </c>
      <c r="AX1468" s="453">
        <f t="shared" si="4917"/>
        <v>0</v>
      </c>
      <c r="AY1468" s="453">
        <f t="shared" si="4917"/>
        <v>0</v>
      </c>
      <c r="AZ1468" s="453">
        <f t="shared" si="4917"/>
        <v>0</v>
      </c>
      <c r="BA1468" s="453">
        <f t="shared" si="4917"/>
        <v>0</v>
      </c>
      <c r="BB1468" s="453">
        <f t="shared" si="4917"/>
        <v>0</v>
      </c>
      <c r="BC1468" s="453">
        <f t="shared" si="4917"/>
        <v>0</v>
      </c>
      <c r="BD1468" s="453">
        <f t="shared" si="4917"/>
        <v>0</v>
      </c>
      <c r="BE1468" s="453">
        <f t="shared" si="4917"/>
        <v>0</v>
      </c>
      <c r="BF1468" s="453">
        <f t="shared" si="4917"/>
        <v>0</v>
      </c>
      <c r="BG1468" s="453">
        <f t="shared" si="4917"/>
        <v>0</v>
      </c>
      <c r="BH1468" s="453">
        <f t="shared" si="4917"/>
        <v>0</v>
      </c>
      <c r="BI1468" s="453">
        <f t="shared" si="4917"/>
        <v>0</v>
      </c>
      <c r="BJ1468" s="453">
        <f t="shared" si="4917"/>
        <v>0</v>
      </c>
      <c r="BK1468" s="453">
        <f t="shared" si="4917"/>
        <v>0</v>
      </c>
      <c r="BL1468" s="453">
        <f t="shared" si="4917"/>
        <v>0</v>
      </c>
      <c r="BM1468" s="453">
        <f t="shared" si="4917"/>
        <v>0</v>
      </c>
      <c r="BN1468" s="453">
        <f t="shared" si="4917"/>
        <v>0</v>
      </c>
      <c r="BO1468" s="453">
        <f t="shared" si="4917"/>
        <v>0</v>
      </c>
      <c r="BP1468" s="453">
        <f t="shared" si="4917"/>
        <v>0</v>
      </c>
      <c r="BQ1468" s="453">
        <f t="shared" si="4917"/>
        <v>0</v>
      </c>
      <c r="BR1468" s="453">
        <f t="shared" si="4917"/>
        <v>0</v>
      </c>
      <c r="BS1468" s="453">
        <f t="shared" si="4917"/>
        <v>0</v>
      </c>
      <c r="BT1468" s="453">
        <f t="shared" si="4917"/>
        <v>0</v>
      </c>
      <c r="BU1468" s="453">
        <f t="shared" si="4917"/>
        <v>0</v>
      </c>
      <c r="BV1468" s="453">
        <f t="shared" si="4917"/>
        <v>0</v>
      </c>
      <c r="BW1468" s="453">
        <f t="shared" si="4917"/>
        <v>0</v>
      </c>
      <c r="BX1468" s="453">
        <f t="shared" si="4917"/>
        <v>0</v>
      </c>
      <c r="BY1468" s="453">
        <f t="shared" si="4917"/>
        <v>0</v>
      </c>
      <c r="BZ1468" s="453">
        <f t="shared" si="4917"/>
        <v>0</v>
      </c>
      <c r="CA1468" s="453">
        <f t="shared" ref="CA1468:DJ1468" si="4918">CA1464+CA1465</f>
        <v>0</v>
      </c>
      <c r="CB1468" s="453">
        <f t="shared" si="4918"/>
        <v>0</v>
      </c>
      <c r="CC1468" s="453">
        <f t="shared" si="4918"/>
        <v>0</v>
      </c>
      <c r="CD1468" s="453">
        <f t="shared" si="4918"/>
        <v>0</v>
      </c>
      <c r="CE1468" s="453">
        <f t="shared" si="4918"/>
        <v>0</v>
      </c>
      <c r="CF1468" s="453">
        <f t="shared" si="4918"/>
        <v>0</v>
      </c>
      <c r="CG1468" s="453">
        <f t="shared" si="4918"/>
        <v>0</v>
      </c>
      <c r="CH1468" s="453">
        <f t="shared" si="4918"/>
        <v>0</v>
      </c>
      <c r="CI1468" s="453">
        <f t="shared" si="4918"/>
        <v>0</v>
      </c>
      <c r="CJ1468" s="453">
        <f t="shared" si="4918"/>
        <v>0</v>
      </c>
      <c r="CK1468" s="453">
        <f t="shared" si="4918"/>
        <v>0</v>
      </c>
      <c r="CL1468" s="453">
        <f t="shared" si="4918"/>
        <v>0</v>
      </c>
      <c r="CM1468" s="453">
        <f t="shared" si="4918"/>
        <v>0</v>
      </c>
      <c r="CN1468" s="453">
        <f t="shared" si="4918"/>
        <v>0</v>
      </c>
      <c r="CO1468" s="453">
        <f t="shared" si="4918"/>
        <v>0</v>
      </c>
      <c r="CP1468" s="453">
        <f t="shared" si="4918"/>
        <v>0</v>
      </c>
      <c r="CQ1468" s="453">
        <f t="shared" si="4918"/>
        <v>0</v>
      </c>
      <c r="CR1468" s="453">
        <f t="shared" si="4918"/>
        <v>0</v>
      </c>
      <c r="CS1468" s="453">
        <f t="shared" si="4918"/>
        <v>0</v>
      </c>
      <c r="CT1468" s="453">
        <f t="shared" si="4918"/>
        <v>0</v>
      </c>
      <c r="CU1468" s="453">
        <f t="shared" si="4918"/>
        <v>0</v>
      </c>
      <c r="CV1468" s="453">
        <f t="shared" si="4918"/>
        <v>0</v>
      </c>
      <c r="CW1468" s="453">
        <f t="shared" si="4918"/>
        <v>0</v>
      </c>
      <c r="CX1468" s="453">
        <f t="shared" si="4918"/>
        <v>0</v>
      </c>
      <c r="CY1468" s="453">
        <f t="shared" si="4918"/>
        <v>0</v>
      </c>
      <c r="CZ1468" s="453">
        <f t="shared" si="4918"/>
        <v>0</v>
      </c>
      <c r="DA1468" s="453">
        <f t="shared" si="4918"/>
        <v>0</v>
      </c>
      <c r="DB1468" s="453">
        <f t="shared" si="4918"/>
        <v>0</v>
      </c>
      <c r="DC1468" s="453">
        <f t="shared" si="4918"/>
        <v>0</v>
      </c>
      <c r="DD1468" s="453">
        <f t="shared" si="4918"/>
        <v>0</v>
      </c>
      <c r="DE1468" s="453">
        <f t="shared" si="4918"/>
        <v>0</v>
      </c>
      <c r="DF1468" s="453">
        <f t="shared" si="4918"/>
        <v>0</v>
      </c>
      <c r="DG1468" s="453">
        <f t="shared" si="4918"/>
        <v>0</v>
      </c>
      <c r="DH1468" s="453">
        <f t="shared" si="4918"/>
        <v>0</v>
      </c>
      <c r="DI1468" s="453">
        <f t="shared" si="4918"/>
        <v>0</v>
      </c>
      <c r="DJ1468" s="453">
        <f t="shared" si="4918"/>
        <v>0</v>
      </c>
    </row>
    <row r="1469" spans="1:114" x14ac:dyDescent="0.35">
      <c r="A1469" s="5" t="s">
        <v>354</v>
      </c>
      <c r="B1469" s="454" t="s">
        <v>369</v>
      </c>
      <c r="C1469" s="455">
        <f>C1468+C1467</f>
        <v>-200</v>
      </c>
      <c r="D1469" s="455">
        <f t="shared" ref="D1469:AD1469" si="4919">D1468+D1467</f>
        <v>100</v>
      </c>
      <c r="E1469" s="455">
        <f t="shared" si="4919"/>
        <v>-800</v>
      </c>
      <c r="F1469" s="455">
        <f t="shared" si="4919"/>
        <v>-100</v>
      </c>
      <c r="G1469" s="455">
        <f t="shared" si="4919"/>
        <v>-200</v>
      </c>
      <c r="H1469" s="455">
        <f t="shared" si="4919"/>
        <v>-200</v>
      </c>
      <c r="I1469" s="455">
        <f t="shared" si="4919"/>
        <v>-300</v>
      </c>
      <c r="J1469" s="455">
        <f t="shared" si="4919"/>
        <v>0</v>
      </c>
      <c r="K1469" s="455">
        <f t="shared" si="4919"/>
        <v>0</v>
      </c>
      <c r="L1469" s="455">
        <f t="shared" si="4919"/>
        <v>-300</v>
      </c>
      <c r="M1469" s="455">
        <f t="shared" si="4919"/>
        <v>-200</v>
      </c>
      <c r="N1469" s="455">
        <f t="shared" si="4919"/>
        <v>-100</v>
      </c>
      <c r="O1469" s="455">
        <f t="shared" si="4919"/>
        <v>-100</v>
      </c>
      <c r="P1469" s="455">
        <f t="shared" si="4919"/>
        <v>0</v>
      </c>
      <c r="Q1469" s="455">
        <f t="shared" si="4919"/>
        <v>0</v>
      </c>
      <c r="R1469" s="455">
        <f t="shared" si="4919"/>
        <v>-100</v>
      </c>
      <c r="S1469" s="455">
        <f t="shared" si="4919"/>
        <v>0</v>
      </c>
      <c r="T1469" s="455">
        <f t="shared" si="4919"/>
        <v>0</v>
      </c>
      <c r="U1469" s="455">
        <f t="shared" si="4919"/>
        <v>0</v>
      </c>
      <c r="V1469" s="455">
        <f t="shared" si="4919"/>
        <v>0</v>
      </c>
      <c r="W1469" s="455">
        <f t="shared" si="4919"/>
        <v>0</v>
      </c>
      <c r="X1469" s="455">
        <f t="shared" si="4919"/>
        <v>0</v>
      </c>
      <c r="Y1469" s="455">
        <f t="shared" si="4919"/>
        <v>0</v>
      </c>
      <c r="Z1469" s="455">
        <f t="shared" si="4919"/>
        <v>0</v>
      </c>
      <c r="AA1469" s="455">
        <f t="shared" si="4919"/>
        <v>0</v>
      </c>
      <c r="AB1469" s="455">
        <f t="shared" si="4919"/>
        <v>0</v>
      </c>
      <c r="AC1469" s="455">
        <f t="shared" si="4919"/>
        <v>0</v>
      </c>
      <c r="AD1469" s="455">
        <f t="shared" si="4919"/>
        <v>0</v>
      </c>
      <c r="AE1469" s="455">
        <f t="shared" ref="AE1469:CP1469" si="4920">AE1468+AE1467</f>
        <v>0</v>
      </c>
      <c r="AF1469" s="455">
        <f t="shared" si="4920"/>
        <v>0</v>
      </c>
      <c r="AG1469" s="455">
        <f t="shared" si="4920"/>
        <v>0</v>
      </c>
      <c r="AH1469" s="455">
        <f t="shared" si="4920"/>
        <v>0</v>
      </c>
      <c r="AI1469" s="455">
        <f t="shared" si="4920"/>
        <v>0</v>
      </c>
      <c r="AJ1469" s="455">
        <f t="shared" si="4920"/>
        <v>0</v>
      </c>
      <c r="AK1469" s="455">
        <f t="shared" si="4920"/>
        <v>0</v>
      </c>
      <c r="AL1469" s="455">
        <f t="shared" si="4920"/>
        <v>0</v>
      </c>
      <c r="AM1469" s="455">
        <f t="shared" si="4920"/>
        <v>0</v>
      </c>
      <c r="AN1469" s="455">
        <f t="shared" si="4920"/>
        <v>0</v>
      </c>
      <c r="AO1469" s="455">
        <f t="shared" si="4920"/>
        <v>0</v>
      </c>
      <c r="AP1469" s="455">
        <f t="shared" si="4920"/>
        <v>0</v>
      </c>
      <c r="AQ1469" s="455">
        <f t="shared" si="4920"/>
        <v>0</v>
      </c>
      <c r="AR1469" s="455">
        <f t="shared" si="4920"/>
        <v>0</v>
      </c>
      <c r="AS1469" s="455">
        <f t="shared" si="4920"/>
        <v>0</v>
      </c>
      <c r="AT1469" s="455">
        <f t="shared" si="4920"/>
        <v>0</v>
      </c>
      <c r="AU1469" s="455">
        <f t="shared" si="4920"/>
        <v>0</v>
      </c>
      <c r="AV1469" s="455">
        <f t="shared" si="4920"/>
        <v>0</v>
      </c>
      <c r="AW1469" s="455">
        <f t="shared" si="4920"/>
        <v>0</v>
      </c>
      <c r="AX1469" s="455">
        <f t="shared" si="4920"/>
        <v>0</v>
      </c>
      <c r="AY1469" s="455">
        <f t="shared" si="4920"/>
        <v>0</v>
      </c>
      <c r="AZ1469" s="455">
        <f t="shared" si="4920"/>
        <v>0</v>
      </c>
      <c r="BA1469" s="455">
        <f t="shared" si="4920"/>
        <v>0</v>
      </c>
      <c r="BB1469" s="455">
        <f t="shared" si="4920"/>
        <v>0</v>
      </c>
      <c r="BC1469" s="455">
        <f t="shared" si="4920"/>
        <v>0</v>
      </c>
      <c r="BD1469" s="455">
        <f t="shared" si="4920"/>
        <v>0</v>
      </c>
      <c r="BE1469" s="455">
        <f t="shared" si="4920"/>
        <v>0</v>
      </c>
      <c r="BF1469" s="455">
        <f t="shared" si="4920"/>
        <v>0</v>
      </c>
      <c r="BG1469" s="455">
        <f t="shared" si="4920"/>
        <v>0</v>
      </c>
      <c r="BH1469" s="455">
        <f t="shared" si="4920"/>
        <v>0</v>
      </c>
      <c r="BI1469" s="455">
        <f t="shared" si="4920"/>
        <v>0</v>
      </c>
      <c r="BJ1469" s="455">
        <f t="shared" si="4920"/>
        <v>0</v>
      </c>
      <c r="BK1469" s="455">
        <f t="shared" si="4920"/>
        <v>0</v>
      </c>
      <c r="BL1469" s="455">
        <f t="shared" si="4920"/>
        <v>0</v>
      </c>
      <c r="BM1469" s="455">
        <f t="shared" si="4920"/>
        <v>0</v>
      </c>
      <c r="BN1469" s="455">
        <f t="shared" si="4920"/>
        <v>0</v>
      </c>
      <c r="BO1469" s="455">
        <f t="shared" si="4920"/>
        <v>0</v>
      </c>
      <c r="BP1469" s="455">
        <f t="shared" si="4920"/>
        <v>0</v>
      </c>
      <c r="BQ1469" s="455">
        <f t="shared" si="4920"/>
        <v>0</v>
      </c>
      <c r="BR1469" s="455">
        <f t="shared" si="4920"/>
        <v>0</v>
      </c>
      <c r="BS1469" s="455">
        <f t="shared" si="4920"/>
        <v>0</v>
      </c>
      <c r="BT1469" s="455">
        <f t="shared" si="4920"/>
        <v>0</v>
      </c>
      <c r="BU1469" s="455">
        <f t="shared" si="4920"/>
        <v>0</v>
      </c>
      <c r="BV1469" s="455">
        <f t="shared" si="4920"/>
        <v>0</v>
      </c>
      <c r="BW1469" s="455">
        <f t="shared" si="4920"/>
        <v>0</v>
      </c>
      <c r="BX1469" s="455">
        <f t="shared" si="4920"/>
        <v>0</v>
      </c>
      <c r="BY1469" s="455">
        <f t="shared" si="4920"/>
        <v>0</v>
      </c>
      <c r="BZ1469" s="455">
        <f t="shared" si="4920"/>
        <v>0</v>
      </c>
      <c r="CA1469" s="455">
        <f t="shared" si="4920"/>
        <v>0</v>
      </c>
      <c r="CB1469" s="455">
        <f t="shared" si="4920"/>
        <v>0</v>
      </c>
      <c r="CC1469" s="455">
        <f t="shared" si="4920"/>
        <v>0</v>
      </c>
      <c r="CD1469" s="455">
        <f t="shared" si="4920"/>
        <v>0</v>
      </c>
      <c r="CE1469" s="455">
        <f t="shared" si="4920"/>
        <v>0</v>
      </c>
      <c r="CF1469" s="455">
        <f t="shared" si="4920"/>
        <v>0</v>
      </c>
      <c r="CG1469" s="455">
        <f t="shared" si="4920"/>
        <v>0</v>
      </c>
      <c r="CH1469" s="455">
        <f t="shared" si="4920"/>
        <v>0</v>
      </c>
      <c r="CI1469" s="455">
        <f t="shared" si="4920"/>
        <v>0</v>
      </c>
      <c r="CJ1469" s="455">
        <f t="shared" si="4920"/>
        <v>0</v>
      </c>
      <c r="CK1469" s="455">
        <f t="shared" si="4920"/>
        <v>0</v>
      </c>
      <c r="CL1469" s="455">
        <f t="shared" si="4920"/>
        <v>0</v>
      </c>
      <c r="CM1469" s="455">
        <f t="shared" si="4920"/>
        <v>0</v>
      </c>
      <c r="CN1469" s="455">
        <f t="shared" si="4920"/>
        <v>0</v>
      </c>
      <c r="CO1469" s="455">
        <f t="shared" si="4920"/>
        <v>0</v>
      </c>
      <c r="CP1469" s="455">
        <f t="shared" si="4920"/>
        <v>0</v>
      </c>
      <c r="CQ1469" s="455">
        <f t="shared" ref="CQ1469:DJ1469" si="4921">CQ1468+CQ1467</f>
        <v>0</v>
      </c>
      <c r="CR1469" s="455">
        <f t="shared" si="4921"/>
        <v>0</v>
      </c>
      <c r="CS1469" s="455">
        <f t="shared" si="4921"/>
        <v>0</v>
      </c>
      <c r="CT1469" s="455">
        <f t="shared" si="4921"/>
        <v>0</v>
      </c>
      <c r="CU1469" s="455">
        <f t="shared" si="4921"/>
        <v>0</v>
      </c>
      <c r="CV1469" s="455">
        <f t="shared" si="4921"/>
        <v>0</v>
      </c>
      <c r="CW1469" s="455">
        <f t="shared" si="4921"/>
        <v>0</v>
      </c>
      <c r="CX1469" s="455">
        <f t="shared" si="4921"/>
        <v>0</v>
      </c>
      <c r="CY1469" s="455">
        <f t="shared" si="4921"/>
        <v>0</v>
      </c>
      <c r="CZ1469" s="455">
        <f t="shared" si="4921"/>
        <v>0</v>
      </c>
      <c r="DA1469" s="455">
        <f t="shared" si="4921"/>
        <v>0</v>
      </c>
      <c r="DB1469" s="455">
        <f t="shared" si="4921"/>
        <v>0</v>
      </c>
      <c r="DC1469" s="455">
        <f t="shared" si="4921"/>
        <v>0</v>
      </c>
      <c r="DD1469" s="455">
        <f t="shared" si="4921"/>
        <v>0</v>
      </c>
      <c r="DE1469" s="455">
        <f t="shared" si="4921"/>
        <v>0</v>
      </c>
      <c r="DF1469" s="455">
        <f t="shared" si="4921"/>
        <v>0</v>
      </c>
      <c r="DG1469" s="455">
        <f t="shared" si="4921"/>
        <v>0</v>
      </c>
      <c r="DH1469" s="455">
        <f t="shared" si="4921"/>
        <v>0</v>
      </c>
      <c r="DI1469" s="455">
        <f t="shared" si="4921"/>
        <v>0</v>
      </c>
      <c r="DJ1469" s="455">
        <f t="shared" si="4921"/>
        <v>0</v>
      </c>
    </row>
    <row r="1470" spans="1:114" x14ac:dyDescent="0.35">
      <c r="A1470" s="5" t="s">
        <v>354</v>
      </c>
      <c r="B1470" s="452" t="s">
        <v>85</v>
      </c>
      <c r="C1470" s="451">
        <f>-C1499*1000</f>
        <v>-7900</v>
      </c>
      <c r="D1470" s="451">
        <f t="shared" ref="D1470:AB1470" si="4922">-D1499*1000</f>
        <v>-10500</v>
      </c>
      <c r="E1470" s="451">
        <f t="shared" si="4922"/>
        <v>-9000</v>
      </c>
      <c r="F1470" s="451">
        <f t="shared" si="4922"/>
        <v>-9600</v>
      </c>
      <c r="G1470" s="451">
        <f t="shared" si="4922"/>
        <v>-8600</v>
      </c>
      <c r="H1470" s="451">
        <f t="shared" si="4922"/>
        <v>-7000</v>
      </c>
      <c r="I1470" s="451">
        <f t="shared" si="4922"/>
        <v>-5700</v>
      </c>
      <c r="J1470" s="451">
        <f t="shared" si="4922"/>
        <v>-5700</v>
      </c>
      <c r="K1470" s="451">
        <f t="shared" si="4922"/>
        <v>-5100</v>
      </c>
      <c r="L1470" s="451">
        <f t="shared" si="4922"/>
        <v>-7400</v>
      </c>
      <c r="M1470" s="451">
        <f t="shared" si="4922"/>
        <v>-5300</v>
      </c>
      <c r="N1470" s="451">
        <f t="shared" si="4922"/>
        <v>-7000</v>
      </c>
      <c r="O1470" s="451">
        <f t="shared" si="4922"/>
        <v>-8300</v>
      </c>
      <c r="P1470" s="451">
        <f t="shared" si="4922"/>
        <v>-9900</v>
      </c>
      <c r="Q1470" s="451">
        <f t="shared" si="4922"/>
        <v>-6500</v>
      </c>
      <c r="R1470" s="451">
        <f t="shared" si="4922"/>
        <v>-8700</v>
      </c>
      <c r="S1470" s="451">
        <f t="shared" si="4922"/>
        <v>-8000</v>
      </c>
      <c r="T1470" s="451">
        <f t="shared" si="4922"/>
        <v>-9900</v>
      </c>
      <c r="U1470" s="451">
        <f t="shared" si="4922"/>
        <v>-7400</v>
      </c>
      <c r="V1470" s="451">
        <f t="shared" si="4922"/>
        <v>-9300</v>
      </c>
      <c r="W1470" s="451">
        <f t="shared" si="4922"/>
        <v>-8500</v>
      </c>
      <c r="X1470" s="451">
        <f t="shared" si="4922"/>
        <v>-9600</v>
      </c>
      <c r="Y1470" s="451">
        <f t="shared" si="4922"/>
        <v>-6500</v>
      </c>
      <c r="Z1470" s="451">
        <f t="shared" si="4922"/>
        <v>-7400</v>
      </c>
      <c r="AA1470" s="451">
        <f t="shared" si="4922"/>
        <v>-7500</v>
      </c>
      <c r="AB1470" s="451">
        <f t="shared" si="4922"/>
        <v>-4500</v>
      </c>
      <c r="AC1470" s="451">
        <f>-AC1499*1000</f>
        <v>-4500</v>
      </c>
      <c r="AD1470" s="459">
        <f>AC1470</f>
        <v>-4500</v>
      </c>
      <c r="AE1470" s="459">
        <f t="shared" ref="AE1470:CP1470" si="4923">AD1470</f>
        <v>-4500</v>
      </c>
      <c r="AF1470" s="459">
        <f t="shared" si="4923"/>
        <v>-4500</v>
      </c>
      <c r="AG1470" s="459">
        <f t="shared" si="4923"/>
        <v>-4500</v>
      </c>
      <c r="AH1470" s="459">
        <f t="shared" si="4923"/>
        <v>-4500</v>
      </c>
      <c r="AI1470" s="459">
        <f t="shared" si="4923"/>
        <v>-4500</v>
      </c>
      <c r="AJ1470" s="459">
        <f t="shared" si="4923"/>
        <v>-4500</v>
      </c>
      <c r="AK1470" s="459">
        <f t="shared" si="4923"/>
        <v>-4500</v>
      </c>
      <c r="AL1470" s="459">
        <f t="shared" si="4923"/>
        <v>-4500</v>
      </c>
      <c r="AM1470" s="459">
        <f t="shared" si="4923"/>
        <v>-4500</v>
      </c>
      <c r="AN1470" s="459">
        <f t="shared" si="4923"/>
        <v>-4500</v>
      </c>
      <c r="AO1470" s="459">
        <f t="shared" si="4923"/>
        <v>-4500</v>
      </c>
      <c r="AP1470" s="459">
        <f t="shared" si="4923"/>
        <v>-4500</v>
      </c>
      <c r="AQ1470" s="459">
        <f t="shared" si="4923"/>
        <v>-4500</v>
      </c>
      <c r="AR1470" s="459">
        <f t="shared" si="4923"/>
        <v>-4500</v>
      </c>
      <c r="AS1470" s="459">
        <f t="shared" si="4923"/>
        <v>-4500</v>
      </c>
      <c r="AT1470" s="459">
        <f t="shared" si="4923"/>
        <v>-4500</v>
      </c>
      <c r="AU1470" s="459">
        <f t="shared" si="4923"/>
        <v>-4500</v>
      </c>
      <c r="AV1470" s="459">
        <f t="shared" si="4923"/>
        <v>-4500</v>
      </c>
      <c r="AW1470" s="459">
        <f t="shared" si="4923"/>
        <v>-4500</v>
      </c>
      <c r="AX1470" s="459">
        <f t="shared" si="4923"/>
        <v>-4500</v>
      </c>
      <c r="AY1470" s="459">
        <f t="shared" si="4923"/>
        <v>-4500</v>
      </c>
      <c r="AZ1470" s="459">
        <f t="shared" si="4923"/>
        <v>-4500</v>
      </c>
      <c r="BA1470" s="459">
        <f t="shared" si="4923"/>
        <v>-4500</v>
      </c>
      <c r="BB1470" s="459">
        <f t="shared" si="4923"/>
        <v>-4500</v>
      </c>
      <c r="BC1470" s="459">
        <f t="shared" si="4923"/>
        <v>-4500</v>
      </c>
      <c r="BD1470" s="459">
        <f t="shared" si="4923"/>
        <v>-4500</v>
      </c>
      <c r="BE1470" s="459">
        <f t="shared" si="4923"/>
        <v>-4500</v>
      </c>
      <c r="BF1470" s="459">
        <f t="shared" si="4923"/>
        <v>-4500</v>
      </c>
      <c r="BG1470" s="459">
        <f t="shared" si="4923"/>
        <v>-4500</v>
      </c>
      <c r="BH1470" s="459">
        <f t="shared" si="4923"/>
        <v>-4500</v>
      </c>
      <c r="BI1470" s="459">
        <f t="shared" si="4923"/>
        <v>-4500</v>
      </c>
      <c r="BJ1470" s="459">
        <f t="shared" si="4923"/>
        <v>-4500</v>
      </c>
      <c r="BK1470" s="459">
        <f t="shared" si="4923"/>
        <v>-4500</v>
      </c>
      <c r="BL1470" s="459">
        <f t="shared" si="4923"/>
        <v>-4500</v>
      </c>
      <c r="BM1470" s="459">
        <f t="shared" si="4923"/>
        <v>-4500</v>
      </c>
      <c r="BN1470" s="459">
        <f t="shared" si="4923"/>
        <v>-4500</v>
      </c>
      <c r="BO1470" s="459">
        <f t="shared" si="4923"/>
        <v>-4500</v>
      </c>
      <c r="BP1470" s="459">
        <f t="shared" si="4923"/>
        <v>-4500</v>
      </c>
      <c r="BQ1470" s="459">
        <f t="shared" si="4923"/>
        <v>-4500</v>
      </c>
      <c r="BR1470" s="459">
        <f t="shared" si="4923"/>
        <v>-4500</v>
      </c>
      <c r="BS1470" s="459">
        <f t="shared" si="4923"/>
        <v>-4500</v>
      </c>
      <c r="BT1470" s="459">
        <f t="shared" si="4923"/>
        <v>-4500</v>
      </c>
      <c r="BU1470" s="459">
        <f t="shared" si="4923"/>
        <v>-4500</v>
      </c>
      <c r="BV1470" s="459">
        <f t="shared" si="4923"/>
        <v>-4500</v>
      </c>
      <c r="BW1470" s="459">
        <f t="shared" si="4923"/>
        <v>-4500</v>
      </c>
      <c r="BX1470" s="459">
        <f t="shared" si="4923"/>
        <v>-4500</v>
      </c>
      <c r="BY1470" s="459">
        <f t="shared" si="4923"/>
        <v>-4500</v>
      </c>
      <c r="BZ1470" s="459">
        <f t="shared" si="4923"/>
        <v>-4500</v>
      </c>
      <c r="CA1470" s="459">
        <f t="shared" si="4923"/>
        <v>-4500</v>
      </c>
      <c r="CB1470" s="459">
        <f t="shared" si="4923"/>
        <v>-4500</v>
      </c>
      <c r="CC1470" s="459">
        <f t="shared" si="4923"/>
        <v>-4500</v>
      </c>
      <c r="CD1470" s="459">
        <f t="shared" si="4923"/>
        <v>-4500</v>
      </c>
      <c r="CE1470" s="459">
        <f t="shared" si="4923"/>
        <v>-4500</v>
      </c>
      <c r="CF1470" s="459">
        <f t="shared" si="4923"/>
        <v>-4500</v>
      </c>
      <c r="CG1470" s="459">
        <f t="shared" si="4923"/>
        <v>-4500</v>
      </c>
      <c r="CH1470" s="459">
        <f t="shared" si="4923"/>
        <v>-4500</v>
      </c>
      <c r="CI1470" s="459">
        <f t="shared" si="4923"/>
        <v>-4500</v>
      </c>
      <c r="CJ1470" s="459">
        <f t="shared" si="4923"/>
        <v>-4500</v>
      </c>
      <c r="CK1470" s="459">
        <f t="shared" si="4923"/>
        <v>-4500</v>
      </c>
      <c r="CL1470" s="459">
        <f t="shared" si="4923"/>
        <v>-4500</v>
      </c>
      <c r="CM1470" s="459">
        <f t="shared" si="4923"/>
        <v>-4500</v>
      </c>
      <c r="CN1470" s="459">
        <f t="shared" si="4923"/>
        <v>-4500</v>
      </c>
      <c r="CO1470" s="459">
        <f t="shared" si="4923"/>
        <v>-4500</v>
      </c>
      <c r="CP1470" s="459">
        <f t="shared" si="4923"/>
        <v>-4500</v>
      </c>
      <c r="CQ1470" s="459">
        <f t="shared" ref="CQ1470:DJ1470" si="4924">CP1470</f>
        <v>-4500</v>
      </c>
      <c r="CR1470" s="459">
        <f t="shared" si="4924"/>
        <v>-4500</v>
      </c>
      <c r="CS1470" s="459">
        <f t="shared" si="4924"/>
        <v>-4500</v>
      </c>
      <c r="CT1470" s="459">
        <f t="shared" si="4924"/>
        <v>-4500</v>
      </c>
      <c r="CU1470" s="459">
        <f t="shared" si="4924"/>
        <v>-4500</v>
      </c>
      <c r="CV1470" s="459">
        <f t="shared" si="4924"/>
        <v>-4500</v>
      </c>
      <c r="CW1470" s="459">
        <f t="shared" si="4924"/>
        <v>-4500</v>
      </c>
      <c r="CX1470" s="459">
        <f t="shared" si="4924"/>
        <v>-4500</v>
      </c>
      <c r="CY1470" s="459">
        <f t="shared" si="4924"/>
        <v>-4500</v>
      </c>
      <c r="CZ1470" s="459">
        <f t="shared" si="4924"/>
        <v>-4500</v>
      </c>
      <c r="DA1470" s="459">
        <f t="shared" si="4924"/>
        <v>-4500</v>
      </c>
      <c r="DB1470" s="459">
        <f t="shared" si="4924"/>
        <v>-4500</v>
      </c>
      <c r="DC1470" s="459">
        <f t="shared" si="4924"/>
        <v>-4500</v>
      </c>
      <c r="DD1470" s="459">
        <f t="shared" si="4924"/>
        <v>-4500</v>
      </c>
      <c r="DE1470" s="459">
        <f t="shared" si="4924"/>
        <v>-4500</v>
      </c>
      <c r="DF1470" s="459">
        <f t="shared" si="4924"/>
        <v>-4500</v>
      </c>
      <c r="DG1470" s="459">
        <f t="shared" si="4924"/>
        <v>-4500</v>
      </c>
      <c r="DH1470" s="459">
        <f t="shared" si="4924"/>
        <v>-4500</v>
      </c>
      <c r="DI1470" s="459">
        <f t="shared" si="4924"/>
        <v>-4500</v>
      </c>
      <c r="DJ1470" s="459">
        <f t="shared" si="4924"/>
        <v>-4500</v>
      </c>
    </row>
    <row r="1471" spans="1:114" x14ac:dyDescent="0.35">
      <c r="A1471" s="5" t="s">
        <v>354</v>
      </c>
      <c r="B1471" s="452" t="s">
        <v>371</v>
      </c>
      <c r="C1471" s="451">
        <f>-C1500*1000</f>
        <v>0</v>
      </c>
      <c r="D1471" s="451">
        <f t="shared" ref="D1471:AC1471" si="4925">-D1500*1000</f>
        <v>0</v>
      </c>
      <c r="E1471" s="451">
        <f t="shared" si="4925"/>
        <v>0</v>
      </c>
      <c r="F1471" s="451">
        <f t="shared" si="4925"/>
        <v>0</v>
      </c>
      <c r="G1471" s="451">
        <f t="shared" si="4925"/>
        <v>0</v>
      </c>
      <c r="H1471" s="451">
        <f t="shared" si="4925"/>
        <v>0</v>
      </c>
      <c r="I1471" s="451">
        <f t="shared" si="4925"/>
        <v>0</v>
      </c>
      <c r="J1471" s="451">
        <f>-J1500*1000</f>
        <v>-400000</v>
      </c>
      <c r="K1471" s="451">
        <f t="shared" si="4925"/>
        <v>0</v>
      </c>
      <c r="L1471" s="451">
        <f t="shared" si="4925"/>
        <v>0</v>
      </c>
      <c r="M1471" s="451">
        <f t="shared" si="4925"/>
        <v>0</v>
      </c>
      <c r="N1471" s="451">
        <f t="shared" si="4925"/>
        <v>0</v>
      </c>
      <c r="O1471" s="451">
        <f t="shared" si="4925"/>
        <v>0</v>
      </c>
      <c r="P1471" s="451">
        <f t="shared" si="4925"/>
        <v>400000</v>
      </c>
      <c r="Q1471" s="451">
        <f t="shared" si="4925"/>
        <v>0</v>
      </c>
      <c r="R1471" s="451">
        <f t="shared" si="4925"/>
        <v>0</v>
      </c>
      <c r="S1471" s="451">
        <f t="shared" si="4925"/>
        <v>0</v>
      </c>
      <c r="T1471" s="451">
        <f t="shared" si="4925"/>
        <v>0</v>
      </c>
      <c r="U1471" s="451">
        <f t="shared" si="4925"/>
        <v>0</v>
      </c>
      <c r="V1471" s="451">
        <f t="shared" si="4925"/>
        <v>0</v>
      </c>
      <c r="W1471" s="451">
        <f t="shared" si="4925"/>
        <v>0</v>
      </c>
      <c r="X1471" s="451">
        <f t="shared" si="4925"/>
        <v>0</v>
      </c>
      <c r="Y1471" s="451">
        <f t="shared" si="4925"/>
        <v>0</v>
      </c>
      <c r="Z1471" s="451">
        <f t="shared" si="4925"/>
        <v>0</v>
      </c>
      <c r="AA1471" s="451">
        <f t="shared" si="4925"/>
        <v>0</v>
      </c>
      <c r="AB1471" s="451">
        <f t="shared" si="4925"/>
        <v>0</v>
      </c>
      <c r="AC1471" s="451">
        <f t="shared" si="4925"/>
        <v>0</v>
      </c>
      <c r="AD1471" s="459">
        <f>AC1471</f>
        <v>0</v>
      </c>
      <c r="AE1471" s="459">
        <f t="shared" ref="AE1471:CP1471" si="4926">AD1471</f>
        <v>0</v>
      </c>
      <c r="AF1471" s="459">
        <f t="shared" si="4926"/>
        <v>0</v>
      </c>
      <c r="AG1471" s="459">
        <f t="shared" si="4926"/>
        <v>0</v>
      </c>
      <c r="AH1471" s="459">
        <f t="shared" si="4926"/>
        <v>0</v>
      </c>
      <c r="AI1471" s="459">
        <f t="shared" si="4926"/>
        <v>0</v>
      </c>
      <c r="AJ1471" s="459">
        <f t="shared" si="4926"/>
        <v>0</v>
      </c>
      <c r="AK1471" s="459">
        <f t="shared" si="4926"/>
        <v>0</v>
      </c>
      <c r="AL1471" s="459">
        <f t="shared" si="4926"/>
        <v>0</v>
      </c>
      <c r="AM1471" s="459">
        <f t="shared" si="4926"/>
        <v>0</v>
      </c>
      <c r="AN1471" s="459">
        <f t="shared" si="4926"/>
        <v>0</v>
      </c>
      <c r="AO1471" s="459">
        <f t="shared" si="4926"/>
        <v>0</v>
      </c>
      <c r="AP1471" s="459">
        <f t="shared" si="4926"/>
        <v>0</v>
      </c>
      <c r="AQ1471" s="459">
        <f t="shared" si="4926"/>
        <v>0</v>
      </c>
      <c r="AR1471" s="459">
        <f t="shared" si="4926"/>
        <v>0</v>
      </c>
      <c r="AS1471" s="459">
        <f t="shared" si="4926"/>
        <v>0</v>
      </c>
      <c r="AT1471" s="459">
        <f t="shared" si="4926"/>
        <v>0</v>
      </c>
      <c r="AU1471" s="459">
        <f t="shared" si="4926"/>
        <v>0</v>
      </c>
      <c r="AV1471" s="459">
        <f t="shared" si="4926"/>
        <v>0</v>
      </c>
      <c r="AW1471" s="459">
        <f t="shared" si="4926"/>
        <v>0</v>
      </c>
      <c r="AX1471" s="459">
        <f t="shared" si="4926"/>
        <v>0</v>
      </c>
      <c r="AY1471" s="459">
        <f t="shared" si="4926"/>
        <v>0</v>
      </c>
      <c r="AZ1471" s="459">
        <f t="shared" si="4926"/>
        <v>0</v>
      </c>
      <c r="BA1471" s="459">
        <f t="shared" si="4926"/>
        <v>0</v>
      </c>
      <c r="BB1471" s="459">
        <f t="shared" si="4926"/>
        <v>0</v>
      </c>
      <c r="BC1471" s="459">
        <f t="shared" si="4926"/>
        <v>0</v>
      </c>
      <c r="BD1471" s="459">
        <f t="shared" si="4926"/>
        <v>0</v>
      </c>
      <c r="BE1471" s="459">
        <f t="shared" si="4926"/>
        <v>0</v>
      </c>
      <c r="BF1471" s="459">
        <f t="shared" si="4926"/>
        <v>0</v>
      </c>
      <c r="BG1471" s="459">
        <f t="shared" si="4926"/>
        <v>0</v>
      </c>
      <c r="BH1471" s="459">
        <f t="shared" si="4926"/>
        <v>0</v>
      </c>
      <c r="BI1471" s="459">
        <f t="shared" si="4926"/>
        <v>0</v>
      </c>
      <c r="BJ1471" s="459">
        <f t="shared" si="4926"/>
        <v>0</v>
      </c>
      <c r="BK1471" s="459">
        <f t="shared" si="4926"/>
        <v>0</v>
      </c>
      <c r="BL1471" s="459">
        <f t="shared" si="4926"/>
        <v>0</v>
      </c>
      <c r="BM1471" s="459">
        <f t="shared" si="4926"/>
        <v>0</v>
      </c>
      <c r="BN1471" s="459">
        <f t="shared" si="4926"/>
        <v>0</v>
      </c>
      <c r="BO1471" s="459">
        <f t="shared" si="4926"/>
        <v>0</v>
      </c>
      <c r="BP1471" s="459">
        <f t="shared" si="4926"/>
        <v>0</v>
      </c>
      <c r="BQ1471" s="459">
        <f t="shared" si="4926"/>
        <v>0</v>
      </c>
      <c r="BR1471" s="459">
        <f t="shared" si="4926"/>
        <v>0</v>
      </c>
      <c r="BS1471" s="459">
        <f t="shared" si="4926"/>
        <v>0</v>
      </c>
      <c r="BT1471" s="459">
        <f t="shared" si="4926"/>
        <v>0</v>
      </c>
      <c r="BU1471" s="459">
        <f t="shared" si="4926"/>
        <v>0</v>
      </c>
      <c r="BV1471" s="459">
        <f t="shared" si="4926"/>
        <v>0</v>
      </c>
      <c r="BW1471" s="459">
        <f t="shared" si="4926"/>
        <v>0</v>
      </c>
      <c r="BX1471" s="459">
        <f t="shared" si="4926"/>
        <v>0</v>
      </c>
      <c r="BY1471" s="459">
        <f t="shared" si="4926"/>
        <v>0</v>
      </c>
      <c r="BZ1471" s="459">
        <f t="shared" si="4926"/>
        <v>0</v>
      </c>
      <c r="CA1471" s="459">
        <f t="shared" si="4926"/>
        <v>0</v>
      </c>
      <c r="CB1471" s="459">
        <f t="shared" si="4926"/>
        <v>0</v>
      </c>
      <c r="CC1471" s="459">
        <f t="shared" si="4926"/>
        <v>0</v>
      </c>
      <c r="CD1471" s="459">
        <f t="shared" si="4926"/>
        <v>0</v>
      </c>
      <c r="CE1471" s="459">
        <f t="shared" si="4926"/>
        <v>0</v>
      </c>
      <c r="CF1471" s="459">
        <f t="shared" si="4926"/>
        <v>0</v>
      </c>
      <c r="CG1471" s="459">
        <f t="shared" si="4926"/>
        <v>0</v>
      </c>
      <c r="CH1471" s="459">
        <f t="shared" si="4926"/>
        <v>0</v>
      </c>
      <c r="CI1471" s="459">
        <f t="shared" si="4926"/>
        <v>0</v>
      </c>
      <c r="CJ1471" s="459">
        <f t="shared" si="4926"/>
        <v>0</v>
      </c>
      <c r="CK1471" s="459">
        <f t="shared" si="4926"/>
        <v>0</v>
      </c>
      <c r="CL1471" s="459">
        <f t="shared" si="4926"/>
        <v>0</v>
      </c>
      <c r="CM1471" s="459">
        <f t="shared" si="4926"/>
        <v>0</v>
      </c>
      <c r="CN1471" s="459">
        <f t="shared" si="4926"/>
        <v>0</v>
      </c>
      <c r="CO1471" s="459">
        <f t="shared" si="4926"/>
        <v>0</v>
      </c>
      <c r="CP1471" s="459">
        <f t="shared" si="4926"/>
        <v>0</v>
      </c>
      <c r="CQ1471" s="459">
        <f t="shared" ref="CQ1471:DJ1471" si="4927">CP1471</f>
        <v>0</v>
      </c>
      <c r="CR1471" s="459">
        <f t="shared" si="4927"/>
        <v>0</v>
      </c>
      <c r="CS1471" s="459">
        <f t="shared" si="4927"/>
        <v>0</v>
      </c>
      <c r="CT1471" s="459">
        <f t="shared" si="4927"/>
        <v>0</v>
      </c>
      <c r="CU1471" s="459">
        <f t="shared" si="4927"/>
        <v>0</v>
      </c>
      <c r="CV1471" s="459">
        <f t="shared" si="4927"/>
        <v>0</v>
      </c>
      <c r="CW1471" s="459">
        <f t="shared" si="4927"/>
        <v>0</v>
      </c>
      <c r="CX1471" s="459">
        <f t="shared" si="4927"/>
        <v>0</v>
      </c>
      <c r="CY1471" s="459">
        <f t="shared" si="4927"/>
        <v>0</v>
      </c>
      <c r="CZ1471" s="459">
        <f t="shared" si="4927"/>
        <v>0</v>
      </c>
      <c r="DA1471" s="459">
        <f t="shared" si="4927"/>
        <v>0</v>
      </c>
      <c r="DB1471" s="459">
        <f t="shared" si="4927"/>
        <v>0</v>
      </c>
      <c r="DC1471" s="459">
        <f t="shared" si="4927"/>
        <v>0</v>
      </c>
      <c r="DD1471" s="459">
        <f t="shared" si="4927"/>
        <v>0</v>
      </c>
      <c r="DE1471" s="459">
        <f t="shared" si="4927"/>
        <v>0</v>
      </c>
      <c r="DF1471" s="459">
        <f t="shared" si="4927"/>
        <v>0</v>
      </c>
      <c r="DG1471" s="459">
        <f t="shared" si="4927"/>
        <v>0</v>
      </c>
      <c r="DH1471" s="459">
        <f t="shared" si="4927"/>
        <v>0</v>
      </c>
      <c r="DI1471" s="459">
        <f t="shared" si="4927"/>
        <v>0</v>
      </c>
      <c r="DJ1471" s="459">
        <f t="shared" si="4927"/>
        <v>0</v>
      </c>
    </row>
    <row r="1472" spans="1:114" x14ac:dyDescent="0.35">
      <c r="A1472" s="5" t="s">
        <v>354</v>
      </c>
      <c r="B1472" s="452" t="s">
        <v>362</v>
      </c>
      <c r="C1472" s="451">
        <f>-C1501*1000</f>
        <v>-1800</v>
      </c>
      <c r="D1472" s="451">
        <f t="shared" ref="D1472:AB1472" si="4928">-D1501*1000</f>
        <v>-200</v>
      </c>
      <c r="E1472" s="451">
        <f t="shared" si="4928"/>
        <v>-200</v>
      </c>
      <c r="F1472" s="451">
        <f t="shared" si="4928"/>
        <v>-300</v>
      </c>
      <c r="G1472" s="451">
        <f t="shared" si="4928"/>
        <v>-400</v>
      </c>
      <c r="H1472" s="451">
        <f t="shared" si="4928"/>
        <v>-100</v>
      </c>
      <c r="I1472" s="451">
        <f t="shared" si="4928"/>
        <v>-300</v>
      </c>
      <c r="J1472" s="451">
        <f t="shared" si="4928"/>
        <v>-200</v>
      </c>
      <c r="K1472" s="451">
        <f t="shared" si="4928"/>
        <v>-100</v>
      </c>
      <c r="L1472" s="451">
        <f t="shared" si="4928"/>
        <v>-100</v>
      </c>
      <c r="M1472" s="451">
        <f t="shared" si="4928"/>
        <v>-100</v>
      </c>
      <c r="N1472" s="451">
        <f t="shared" si="4928"/>
        <v>-400</v>
      </c>
      <c r="O1472" s="451">
        <f t="shared" si="4928"/>
        <v>-200</v>
      </c>
      <c r="P1472" s="451">
        <f t="shared" si="4928"/>
        <v>0</v>
      </c>
      <c r="Q1472" s="451">
        <f t="shared" si="4928"/>
        <v>-100</v>
      </c>
      <c r="R1472" s="451">
        <f t="shared" si="4928"/>
        <v>-600</v>
      </c>
      <c r="S1472" s="451">
        <f t="shared" si="4928"/>
        <v>-100</v>
      </c>
      <c r="T1472" s="451">
        <f t="shared" si="4928"/>
        <v>-100</v>
      </c>
      <c r="U1472" s="451">
        <f t="shared" si="4928"/>
        <v>-100</v>
      </c>
      <c r="V1472" s="451">
        <f t="shared" si="4928"/>
        <v>-400</v>
      </c>
      <c r="W1472" s="451">
        <f t="shared" si="4928"/>
        <v>-100</v>
      </c>
      <c r="X1472" s="451">
        <f t="shared" si="4928"/>
        <v>0</v>
      </c>
      <c r="Y1472" s="451">
        <f t="shared" si="4928"/>
        <v>0</v>
      </c>
      <c r="Z1472" s="451">
        <f t="shared" si="4928"/>
        <v>0</v>
      </c>
      <c r="AA1472" s="451">
        <f t="shared" si="4928"/>
        <v>0</v>
      </c>
      <c r="AB1472" s="451">
        <f t="shared" si="4928"/>
        <v>-300</v>
      </c>
      <c r="AC1472" s="451">
        <f>-AC1501*1000</f>
        <v>-100</v>
      </c>
      <c r="AD1472" s="459">
        <f>AC1472</f>
        <v>-100</v>
      </c>
      <c r="AE1472" s="459">
        <f t="shared" ref="AE1472:CP1472" si="4929">AD1472</f>
        <v>-100</v>
      </c>
      <c r="AF1472" s="459">
        <f t="shared" si="4929"/>
        <v>-100</v>
      </c>
      <c r="AG1472" s="459">
        <f t="shared" si="4929"/>
        <v>-100</v>
      </c>
      <c r="AH1472" s="459">
        <f t="shared" si="4929"/>
        <v>-100</v>
      </c>
      <c r="AI1472" s="459">
        <f t="shared" si="4929"/>
        <v>-100</v>
      </c>
      <c r="AJ1472" s="459">
        <f t="shared" si="4929"/>
        <v>-100</v>
      </c>
      <c r="AK1472" s="459">
        <f t="shared" si="4929"/>
        <v>-100</v>
      </c>
      <c r="AL1472" s="459">
        <f t="shared" si="4929"/>
        <v>-100</v>
      </c>
      <c r="AM1472" s="459">
        <f t="shared" si="4929"/>
        <v>-100</v>
      </c>
      <c r="AN1472" s="459">
        <f t="shared" si="4929"/>
        <v>-100</v>
      </c>
      <c r="AO1472" s="459">
        <f t="shared" si="4929"/>
        <v>-100</v>
      </c>
      <c r="AP1472" s="459">
        <f t="shared" si="4929"/>
        <v>-100</v>
      </c>
      <c r="AQ1472" s="459">
        <f t="shared" si="4929"/>
        <v>-100</v>
      </c>
      <c r="AR1472" s="459">
        <f t="shared" si="4929"/>
        <v>-100</v>
      </c>
      <c r="AS1472" s="459">
        <f t="shared" si="4929"/>
        <v>-100</v>
      </c>
      <c r="AT1472" s="459">
        <f t="shared" si="4929"/>
        <v>-100</v>
      </c>
      <c r="AU1472" s="459">
        <f t="shared" si="4929"/>
        <v>-100</v>
      </c>
      <c r="AV1472" s="459">
        <f t="shared" si="4929"/>
        <v>-100</v>
      </c>
      <c r="AW1472" s="459">
        <f t="shared" si="4929"/>
        <v>-100</v>
      </c>
      <c r="AX1472" s="459">
        <f t="shared" si="4929"/>
        <v>-100</v>
      </c>
      <c r="AY1472" s="459">
        <f t="shared" si="4929"/>
        <v>-100</v>
      </c>
      <c r="AZ1472" s="459">
        <f t="shared" si="4929"/>
        <v>-100</v>
      </c>
      <c r="BA1472" s="459">
        <f t="shared" si="4929"/>
        <v>-100</v>
      </c>
      <c r="BB1472" s="459">
        <f t="shared" si="4929"/>
        <v>-100</v>
      </c>
      <c r="BC1472" s="459">
        <f t="shared" si="4929"/>
        <v>-100</v>
      </c>
      <c r="BD1472" s="459">
        <f t="shared" si="4929"/>
        <v>-100</v>
      </c>
      <c r="BE1472" s="459">
        <f t="shared" si="4929"/>
        <v>-100</v>
      </c>
      <c r="BF1472" s="459">
        <f t="shared" si="4929"/>
        <v>-100</v>
      </c>
      <c r="BG1472" s="459">
        <f t="shared" si="4929"/>
        <v>-100</v>
      </c>
      <c r="BH1472" s="459">
        <f t="shared" si="4929"/>
        <v>-100</v>
      </c>
      <c r="BI1472" s="459">
        <f t="shared" si="4929"/>
        <v>-100</v>
      </c>
      <c r="BJ1472" s="459">
        <f t="shared" si="4929"/>
        <v>-100</v>
      </c>
      <c r="BK1472" s="459">
        <f t="shared" si="4929"/>
        <v>-100</v>
      </c>
      <c r="BL1472" s="459">
        <f t="shared" si="4929"/>
        <v>-100</v>
      </c>
      <c r="BM1472" s="459">
        <f t="shared" si="4929"/>
        <v>-100</v>
      </c>
      <c r="BN1472" s="459">
        <f t="shared" si="4929"/>
        <v>-100</v>
      </c>
      <c r="BO1472" s="459">
        <f t="shared" si="4929"/>
        <v>-100</v>
      </c>
      <c r="BP1472" s="459">
        <f t="shared" si="4929"/>
        <v>-100</v>
      </c>
      <c r="BQ1472" s="459">
        <f t="shared" si="4929"/>
        <v>-100</v>
      </c>
      <c r="BR1472" s="459">
        <f t="shared" si="4929"/>
        <v>-100</v>
      </c>
      <c r="BS1472" s="459">
        <f t="shared" si="4929"/>
        <v>-100</v>
      </c>
      <c r="BT1472" s="459">
        <f t="shared" si="4929"/>
        <v>-100</v>
      </c>
      <c r="BU1472" s="459">
        <f t="shared" si="4929"/>
        <v>-100</v>
      </c>
      <c r="BV1472" s="459">
        <f t="shared" si="4929"/>
        <v>-100</v>
      </c>
      <c r="BW1472" s="459">
        <f t="shared" si="4929"/>
        <v>-100</v>
      </c>
      <c r="BX1472" s="459">
        <f t="shared" si="4929"/>
        <v>-100</v>
      </c>
      <c r="BY1472" s="459">
        <f t="shared" si="4929"/>
        <v>-100</v>
      </c>
      <c r="BZ1472" s="459">
        <f t="shared" si="4929"/>
        <v>-100</v>
      </c>
      <c r="CA1472" s="459">
        <f t="shared" si="4929"/>
        <v>-100</v>
      </c>
      <c r="CB1472" s="459">
        <f t="shared" si="4929"/>
        <v>-100</v>
      </c>
      <c r="CC1472" s="459">
        <f t="shared" si="4929"/>
        <v>-100</v>
      </c>
      <c r="CD1472" s="459">
        <f t="shared" si="4929"/>
        <v>-100</v>
      </c>
      <c r="CE1472" s="459">
        <f t="shared" si="4929"/>
        <v>-100</v>
      </c>
      <c r="CF1472" s="459">
        <f t="shared" si="4929"/>
        <v>-100</v>
      </c>
      <c r="CG1472" s="459">
        <f t="shared" si="4929"/>
        <v>-100</v>
      </c>
      <c r="CH1472" s="459">
        <f t="shared" si="4929"/>
        <v>-100</v>
      </c>
      <c r="CI1472" s="459">
        <f t="shared" si="4929"/>
        <v>-100</v>
      </c>
      <c r="CJ1472" s="459">
        <f t="shared" si="4929"/>
        <v>-100</v>
      </c>
      <c r="CK1472" s="459">
        <f t="shared" si="4929"/>
        <v>-100</v>
      </c>
      <c r="CL1472" s="459">
        <f t="shared" si="4929"/>
        <v>-100</v>
      </c>
      <c r="CM1472" s="459">
        <f t="shared" si="4929"/>
        <v>-100</v>
      </c>
      <c r="CN1472" s="459">
        <f t="shared" si="4929"/>
        <v>-100</v>
      </c>
      <c r="CO1472" s="459">
        <f t="shared" si="4929"/>
        <v>-100</v>
      </c>
      <c r="CP1472" s="459">
        <f t="shared" si="4929"/>
        <v>-100</v>
      </c>
      <c r="CQ1472" s="459">
        <f t="shared" ref="CQ1472:DJ1472" si="4930">CP1472</f>
        <v>-100</v>
      </c>
      <c r="CR1472" s="459">
        <f t="shared" si="4930"/>
        <v>-100</v>
      </c>
      <c r="CS1472" s="459">
        <f t="shared" si="4930"/>
        <v>-100</v>
      </c>
      <c r="CT1472" s="459">
        <f t="shared" si="4930"/>
        <v>-100</v>
      </c>
      <c r="CU1472" s="459">
        <f t="shared" si="4930"/>
        <v>-100</v>
      </c>
      <c r="CV1472" s="459">
        <f t="shared" si="4930"/>
        <v>-100</v>
      </c>
      <c r="CW1472" s="459">
        <f t="shared" si="4930"/>
        <v>-100</v>
      </c>
      <c r="CX1472" s="459">
        <f t="shared" si="4930"/>
        <v>-100</v>
      </c>
      <c r="CY1472" s="459">
        <f t="shared" si="4930"/>
        <v>-100</v>
      </c>
      <c r="CZ1472" s="459">
        <f t="shared" si="4930"/>
        <v>-100</v>
      </c>
      <c r="DA1472" s="459">
        <f t="shared" si="4930"/>
        <v>-100</v>
      </c>
      <c r="DB1472" s="459">
        <f t="shared" si="4930"/>
        <v>-100</v>
      </c>
      <c r="DC1472" s="459">
        <f t="shared" si="4930"/>
        <v>-100</v>
      </c>
      <c r="DD1472" s="459">
        <f t="shared" si="4930"/>
        <v>-100</v>
      </c>
      <c r="DE1472" s="459">
        <f t="shared" si="4930"/>
        <v>-100</v>
      </c>
      <c r="DF1472" s="459">
        <f t="shared" si="4930"/>
        <v>-100</v>
      </c>
      <c r="DG1472" s="459">
        <f t="shared" si="4930"/>
        <v>-100</v>
      </c>
      <c r="DH1472" s="459">
        <f t="shared" si="4930"/>
        <v>-100</v>
      </c>
      <c r="DI1472" s="459">
        <f t="shared" si="4930"/>
        <v>-100</v>
      </c>
      <c r="DJ1472" s="459">
        <f t="shared" si="4930"/>
        <v>-100</v>
      </c>
    </row>
    <row r="1473" spans="1:114" x14ac:dyDescent="0.35">
      <c r="A1473" s="5" t="s">
        <v>354</v>
      </c>
      <c r="B1473" s="255" t="s">
        <v>372</v>
      </c>
      <c r="C1473" s="453">
        <f>C1502*1000</f>
        <v>-9900</v>
      </c>
      <c r="D1473" s="453">
        <f t="shared" ref="D1473:AC1473" si="4931">D1502*1000</f>
        <v>-10600</v>
      </c>
      <c r="E1473" s="453">
        <f t="shared" si="4931"/>
        <v>-10000</v>
      </c>
      <c r="F1473" s="453">
        <f t="shared" si="4931"/>
        <v>-10000</v>
      </c>
      <c r="G1473" s="453">
        <f t="shared" si="4931"/>
        <v>-9200</v>
      </c>
      <c r="H1473" s="453">
        <f t="shared" si="4931"/>
        <v>-7300</v>
      </c>
      <c r="I1473" s="453">
        <f t="shared" si="4931"/>
        <v>-6300</v>
      </c>
      <c r="J1473" s="453">
        <f t="shared" si="4931"/>
        <v>-405900</v>
      </c>
      <c r="K1473" s="453">
        <f t="shared" si="4931"/>
        <v>-5200</v>
      </c>
      <c r="L1473" s="453">
        <f t="shared" si="4931"/>
        <v>-7800</v>
      </c>
      <c r="M1473" s="453">
        <f t="shared" si="4931"/>
        <v>-5600</v>
      </c>
      <c r="N1473" s="453">
        <f t="shared" si="4931"/>
        <v>-7600</v>
      </c>
      <c r="O1473" s="453">
        <f t="shared" si="4931"/>
        <v>-8700</v>
      </c>
      <c r="P1473" s="453">
        <f t="shared" si="4931"/>
        <v>390100</v>
      </c>
      <c r="Q1473" s="453">
        <f t="shared" si="4931"/>
        <v>-6600</v>
      </c>
      <c r="R1473" s="453">
        <f t="shared" si="4931"/>
        <v>-9500</v>
      </c>
      <c r="S1473" s="453">
        <f t="shared" si="4931"/>
        <v>-8100</v>
      </c>
      <c r="T1473" s="453">
        <f>T1502*1000</f>
        <v>-10000</v>
      </c>
      <c r="U1473" s="453">
        <f t="shared" si="4931"/>
        <v>-7500</v>
      </c>
      <c r="V1473" s="453">
        <f t="shared" si="4931"/>
        <v>-9700</v>
      </c>
      <c r="W1473" s="453">
        <f t="shared" si="4931"/>
        <v>-8600</v>
      </c>
      <c r="X1473" s="453">
        <f t="shared" si="4931"/>
        <v>-9600</v>
      </c>
      <c r="Y1473" s="453">
        <f t="shared" si="4931"/>
        <v>-6500</v>
      </c>
      <c r="Z1473" s="453">
        <f t="shared" si="4931"/>
        <v>-7400</v>
      </c>
      <c r="AA1473" s="453">
        <f t="shared" si="4931"/>
        <v>-7500</v>
      </c>
      <c r="AB1473" s="453">
        <f t="shared" si="4931"/>
        <v>-4800</v>
      </c>
      <c r="AC1473" s="453">
        <f t="shared" si="4931"/>
        <v>-4600</v>
      </c>
      <c r="AD1473" s="453">
        <f>AD1469+AD1470+AD1471+AD1472+AD1466</f>
        <v>-4600</v>
      </c>
      <c r="AE1473" s="453">
        <f t="shared" ref="AE1473:CP1473" si="4932">AE1469+AE1470+AE1471+AE1472+AE1466</f>
        <v>-4600</v>
      </c>
      <c r="AF1473" s="453">
        <f t="shared" si="4932"/>
        <v>-4600</v>
      </c>
      <c r="AG1473" s="453">
        <f t="shared" si="4932"/>
        <v>-4600</v>
      </c>
      <c r="AH1473" s="453">
        <f t="shared" si="4932"/>
        <v>-4600</v>
      </c>
      <c r="AI1473" s="453">
        <f t="shared" si="4932"/>
        <v>-4600</v>
      </c>
      <c r="AJ1473" s="453">
        <f t="shared" si="4932"/>
        <v>-4600</v>
      </c>
      <c r="AK1473" s="453">
        <f t="shared" si="4932"/>
        <v>-4600</v>
      </c>
      <c r="AL1473" s="453">
        <f t="shared" si="4932"/>
        <v>-4600</v>
      </c>
      <c r="AM1473" s="453">
        <f t="shared" si="4932"/>
        <v>-4600</v>
      </c>
      <c r="AN1473" s="453">
        <f t="shared" si="4932"/>
        <v>-4600</v>
      </c>
      <c r="AO1473" s="453">
        <f t="shared" si="4932"/>
        <v>-4600</v>
      </c>
      <c r="AP1473" s="453">
        <f t="shared" si="4932"/>
        <v>-4600</v>
      </c>
      <c r="AQ1473" s="453">
        <f t="shared" si="4932"/>
        <v>-4600</v>
      </c>
      <c r="AR1473" s="453">
        <f t="shared" si="4932"/>
        <v>-4600</v>
      </c>
      <c r="AS1473" s="453">
        <f t="shared" si="4932"/>
        <v>-4600</v>
      </c>
      <c r="AT1473" s="453">
        <f t="shared" si="4932"/>
        <v>-4600</v>
      </c>
      <c r="AU1473" s="453">
        <f t="shared" si="4932"/>
        <v>-4600</v>
      </c>
      <c r="AV1473" s="453">
        <f t="shared" si="4932"/>
        <v>-4600</v>
      </c>
      <c r="AW1473" s="453">
        <f t="shared" si="4932"/>
        <v>-4600</v>
      </c>
      <c r="AX1473" s="453">
        <f t="shared" si="4932"/>
        <v>-4600</v>
      </c>
      <c r="AY1473" s="453">
        <f t="shared" si="4932"/>
        <v>-4600</v>
      </c>
      <c r="AZ1473" s="453">
        <f t="shared" si="4932"/>
        <v>-4600</v>
      </c>
      <c r="BA1473" s="453">
        <f t="shared" si="4932"/>
        <v>-4600</v>
      </c>
      <c r="BB1473" s="453">
        <f t="shared" si="4932"/>
        <v>-4600</v>
      </c>
      <c r="BC1473" s="453">
        <f t="shared" si="4932"/>
        <v>-4600</v>
      </c>
      <c r="BD1473" s="453">
        <f t="shared" si="4932"/>
        <v>-4600</v>
      </c>
      <c r="BE1473" s="453">
        <f t="shared" si="4932"/>
        <v>-4600</v>
      </c>
      <c r="BF1473" s="453">
        <f t="shared" si="4932"/>
        <v>-4600</v>
      </c>
      <c r="BG1473" s="453">
        <f t="shared" si="4932"/>
        <v>-4600</v>
      </c>
      <c r="BH1473" s="453">
        <f t="shared" si="4932"/>
        <v>-4600</v>
      </c>
      <c r="BI1473" s="453">
        <f t="shared" si="4932"/>
        <v>-4600</v>
      </c>
      <c r="BJ1473" s="453">
        <f t="shared" si="4932"/>
        <v>-4600</v>
      </c>
      <c r="BK1473" s="453">
        <f t="shared" si="4932"/>
        <v>-4600</v>
      </c>
      <c r="BL1473" s="453">
        <f t="shared" si="4932"/>
        <v>-4600</v>
      </c>
      <c r="BM1473" s="453">
        <f t="shared" si="4932"/>
        <v>-4600</v>
      </c>
      <c r="BN1473" s="453">
        <f t="shared" si="4932"/>
        <v>-4600</v>
      </c>
      <c r="BO1473" s="453">
        <f t="shared" si="4932"/>
        <v>-4600</v>
      </c>
      <c r="BP1473" s="453">
        <f t="shared" si="4932"/>
        <v>-4600</v>
      </c>
      <c r="BQ1473" s="453">
        <f t="shared" si="4932"/>
        <v>-4600</v>
      </c>
      <c r="BR1473" s="453">
        <f t="shared" si="4932"/>
        <v>-4600</v>
      </c>
      <c r="BS1473" s="453">
        <f t="shared" si="4932"/>
        <v>-4600</v>
      </c>
      <c r="BT1473" s="453">
        <f t="shared" si="4932"/>
        <v>-4600</v>
      </c>
      <c r="BU1473" s="453">
        <f t="shared" si="4932"/>
        <v>-4600</v>
      </c>
      <c r="BV1473" s="453">
        <f t="shared" si="4932"/>
        <v>-4600</v>
      </c>
      <c r="BW1473" s="453">
        <f t="shared" si="4932"/>
        <v>-4600</v>
      </c>
      <c r="BX1473" s="453">
        <f t="shared" si="4932"/>
        <v>-4600</v>
      </c>
      <c r="BY1473" s="453">
        <f t="shared" si="4932"/>
        <v>-4600</v>
      </c>
      <c r="BZ1473" s="453">
        <f t="shared" si="4932"/>
        <v>-4600</v>
      </c>
      <c r="CA1473" s="453">
        <f t="shared" si="4932"/>
        <v>-4600</v>
      </c>
      <c r="CB1473" s="453">
        <f t="shared" si="4932"/>
        <v>-4600</v>
      </c>
      <c r="CC1473" s="453">
        <f t="shared" si="4932"/>
        <v>-4600</v>
      </c>
      <c r="CD1473" s="453">
        <f t="shared" si="4932"/>
        <v>-4600</v>
      </c>
      <c r="CE1473" s="453">
        <f t="shared" si="4932"/>
        <v>-4600</v>
      </c>
      <c r="CF1473" s="453">
        <f t="shared" si="4932"/>
        <v>-4600</v>
      </c>
      <c r="CG1473" s="453">
        <f t="shared" si="4932"/>
        <v>-4600</v>
      </c>
      <c r="CH1473" s="453">
        <f t="shared" si="4932"/>
        <v>-4600</v>
      </c>
      <c r="CI1473" s="453">
        <f t="shared" si="4932"/>
        <v>-4600</v>
      </c>
      <c r="CJ1473" s="453">
        <f t="shared" si="4932"/>
        <v>-4600</v>
      </c>
      <c r="CK1473" s="453">
        <f t="shared" si="4932"/>
        <v>-4600</v>
      </c>
      <c r="CL1473" s="453">
        <f t="shared" si="4932"/>
        <v>-4600</v>
      </c>
      <c r="CM1473" s="453">
        <f t="shared" si="4932"/>
        <v>-4600</v>
      </c>
      <c r="CN1473" s="453">
        <f t="shared" si="4932"/>
        <v>-4600</v>
      </c>
      <c r="CO1473" s="453">
        <f t="shared" si="4932"/>
        <v>-4600</v>
      </c>
      <c r="CP1473" s="453">
        <f t="shared" si="4932"/>
        <v>-4600</v>
      </c>
      <c r="CQ1473" s="453">
        <f t="shared" ref="CQ1473:DJ1473" si="4933">CQ1469+CQ1470+CQ1471+CQ1472+CQ1466</f>
        <v>-4600</v>
      </c>
      <c r="CR1473" s="453">
        <f t="shared" si="4933"/>
        <v>-4600</v>
      </c>
      <c r="CS1473" s="453">
        <f t="shared" si="4933"/>
        <v>-4600</v>
      </c>
      <c r="CT1473" s="453">
        <f t="shared" si="4933"/>
        <v>-4600</v>
      </c>
      <c r="CU1473" s="453">
        <f t="shared" si="4933"/>
        <v>-4600</v>
      </c>
      <c r="CV1473" s="453">
        <f t="shared" si="4933"/>
        <v>-4600</v>
      </c>
      <c r="CW1473" s="453">
        <f t="shared" si="4933"/>
        <v>-4600</v>
      </c>
      <c r="CX1473" s="453">
        <f t="shared" si="4933"/>
        <v>-4600</v>
      </c>
      <c r="CY1473" s="453">
        <f t="shared" si="4933"/>
        <v>-4600</v>
      </c>
      <c r="CZ1473" s="453">
        <f t="shared" si="4933"/>
        <v>-4600</v>
      </c>
      <c r="DA1473" s="453">
        <f t="shared" si="4933"/>
        <v>-4600</v>
      </c>
      <c r="DB1473" s="453">
        <f t="shared" si="4933"/>
        <v>-4600</v>
      </c>
      <c r="DC1473" s="453">
        <f t="shared" si="4933"/>
        <v>-4600</v>
      </c>
      <c r="DD1473" s="453">
        <f t="shared" si="4933"/>
        <v>-4600</v>
      </c>
      <c r="DE1473" s="453">
        <f t="shared" si="4933"/>
        <v>-4600</v>
      </c>
      <c r="DF1473" s="453">
        <f t="shared" si="4933"/>
        <v>-4600</v>
      </c>
      <c r="DG1473" s="453">
        <f t="shared" si="4933"/>
        <v>-4600</v>
      </c>
      <c r="DH1473" s="453">
        <f t="shared" si="4933"/>
        <v>-4600</v>
      </c>
      <c r="DI1473" s="453">
        <f t="shared" si="4933"/>
        <v>-4600</v>
      </c>
      <c r="DJ1473" s="453">
        <f t="shared" si="4933"/>
        <v>-4600</v>
      </c>
    </row>
    <row r="1474" spans="1:114" x14ac:dyDescent="0.35">
      <c r="A1474" s="5" t="s">
        <v>354</v>
      </c>
      <c r="B1474" s="452" t="s">
        <v>315</v>
      </c>
      <c r="C1474" s="451">
        <f>IF(C1473&lt;0,"0",C1473*('General Assumptions'!$E$21+'General Assumptions'!$E$22))*-1</f>
        <v>0</v>
      </c>
      <c r="D1474" s="451">
        <f>IF(D1473&lt;0,"0",D1473*('General Assumptions'!$E$21+'General Assumptions'!$E$22))*-1</f>
        <v>0</v>
      </c>
      <c r="E1474" s="451">
        <f>IF(E1473&lt;0,"0",E1473*('General Assumptions'!$E$21+'General Assumptions'!$E$22))*-1</f>
        <v>0</v>
      </c>
      <c r="F1474" s="451">
        <f>IF(F1473&lt;0,"0",F1473*('General Assumptions'!$E$21+'General Assumptions'!$E$22))*-1</f>
        <v>0</v>
      </c>
      <c r="G1474" s="451">
        <f>IF(G1473&lt;0,"0",G1473*('General Assumptions'!$E$21+'General Assumptions'!$E$22))*-1</f>
        <v>0</v>
      </c>
      <c r="H1474" s="451">
        <f>IF(H1473&lt;0,"0",H1473*('General Assumptions'!$E$21+'General Assumptions'!$E$22))*-1</f>
        <v>0</v>
      </c>
      <c r="I1474" s="451">
        <f>IF(I1473&lt;0,"0",I1473*('General Assumptions'!$E$21+'General Assumptions'!$E$22))*-1</f>
        <v>0</v>
      </c>
      <c r="J1474" s="451">
        <f>IF(J1473&lt;0,"0",J1473*('General Assumptions'!$E$21+'General Assumptions'!$E$22))*-1</f>
        <v>0</v>
      </c>
      <c r="K1474" s="451">
        <f>IF(K1473&lt;0,"0",K1473*('General Assumptions'!$E$21+'General Assumptions'!$E$22))*-1</f>
        <v>0</v>
      </c>
      <c r="L1474" s="451">
        <f>IF(L1473&lt;0,"0",L1473*('General Assumptions'!$E$21+'General Assumptions'!$E$22))*-1</f>
        <v>0</v>
      </c>
      <c r="M1474" s="451">
        <f>IF(M1473&lt;0,"0",M1473*('General Assumptions'!$E$21+'General Assumptions'!$E$22))*-1</f>
        <v>0</v>
      </c>
      <c r="N1474" s="451">
        <f>IF(N1473&lt;0,"0",N1473*('General Assumptions'!$E$21+'General Assumptions'!$E$22))*-1</f>
        <v>0</v>
      </c>
      <c r="O1474" s="451">
        <f>IF(O1473&lt;0,"0",O1473*('General Assumptions'!$E$21+'General Assumptions'!$E$22))*-1</f>
        <v>0</v>
      </c>
      <c r="P1474" s="451">
        <f>IF(P1473&lt;0,"0",P1473*('General Assumptions'!$E$21+'General Assumptions'!$E$22))*-1</f>
        <v>-110788.40000000001</v>
      </c>
      <c r="Q1474" s="451">
        <f>IF(Q1473&lt;0,"0",Q1473*('General Assumptions'!$E$21+'General Assumptions'!$E$22))*-1</f>
        <v>0</v>
      </c>
      <c r="R1474" s="451">
        <f>IF(R1473&lt;0,"0",R1473*('General Assumptions'!$E$21+'General Assumptions'!$E$22))*-1</f>
        <v>0</v>
      </c>
      <c r="S1474" s="451">
        <f>IF(S1473&lt;0,"0",S1473*('General Assumptions'!$E$21+'General Assumptions'!$E$22))*-1</f>
        <v>0</v>
      </c>
      <c r="T1474" s="451">
        <f>IF(T1473&lt;0,"0",T1473*('General Assumptions'!$E$21+'General Assumptions'!$E$22))*-1</f>
        <v>0</v>
      </c>
      <c r="U1474" s="451">
        <f>IF(U1473&lt;0,"0",U1473*('General Assumptions'!$E$21+'General Assumptions'!$E$22))*-1</f>
        <v>0</v>
      </c>
      <c r="V1474" s="451">
        <f>IF(V1473&lt;0,"0",V1473*('General Assumptions'!$E$21+'General Assumptions'!$E$22))*-1</f>
        <v>0</v>
      </c>
      <c r="W1474" s="451">
        <f>IF(W1473&lt;0,"0",W1473*('General Assumptions'!$E$21+'General Assumptions'!$E$22))*-1</f>
        <v>0</v>
      </c>
      <c r="X1474" s="451">
        <f>IF(X1473&lt;0,"0",X1473*('General Assumptions'!$E$21+'General Assumptions'!$E$22))*-1</f>
        <v>0</v>
      </c>
      <c r="Y1474" s="451">
        <f>IF(Y1473&lt;0,"0",Y1473*('General Assumptions'!$E$21+'General Assumptions'!$E$22))*-1</f>
        <v>0</v>
      </c>
      <c r="Z1474" s="451">
        <f>IF(Z1473&lt;0,"0",Z1473*('General Assumptions'!$E$21+'General Assumptions'!$E$22))*-1</f>
        <v>0</v>
      </c>
      <c r="AA1474" s="451">
        <f>IF(AA1473&lt;0,"0",AA1473*('General Assumptions'!$E$21+'General Assumptions'!$E$22))*-1</f>
        <v>0</v>
      </c>
      <c r="AB1474" s="451">
        <f>IF(AB1473&lt;0,"0",AB1473*('General Assumptions'!$E$21+'General Assumptions'!$E$22))*-1</f>
        <v>0</v>
      </c>
      <c r="AC1474" s="451">
        <f>IF(AC1473&lt;0,"0",AC1473*('General Assumptions'!$E$21+'General Assumptions'!$E$22))*-1</f>
        <v>0</v>
      </c>
      <c r="AD1474" s="451">
        <f>IF(AD1473&lt;0,"0",AD1473*('General Assumptions'!$E$21+'General Assumptions'!$E$22))*-1</f>
        <v>0</v>
      </c>
      <c r="AE1474" s="451">
        <f>IF(AE1473&lt;0,"0",AE1473*('General Assumptions'!$E$21+'General Assumptions'!$E$22))*-1</f>
        <v>0</v>
      </c>
      <c r="AF1474" s="451">
        <f>IF(AF1473&lt;0,"0",AF1473*('General Assumptions'!$E$21+'General Assumptions'!$E$22))*-1</f>
        <v>0</v>
      </c>
      <c r="AG1474" s="451">
        <f>IF(AG1473&lt;0,"0",AG1473*('General Assumptions'!$E$21+'General Assumptions'!$E$22))*-1</f>
        <v>0</v>
      </c>
      <c r="AH1474" s="451">
        <f>IF(AH1473&lt;0,"0",AH1473*('General Assumptions'!$E$21+'General Assumptions'!$E$22))*-1</f>
        <v>0</v>
      </c>
      <c r="AI1474" s="451">
        <f>IF(AI1473&lt;0,"0",AI1473*('General Assumptions'!$E$21+'General Assumptions'!$E$22))*-1</f>
        <v>0</v>
      </c>
      <c r="AJ1474" s="451">
        <f>IF(AJ1473&lt;0,"0",AJ1473*('General Assumptions'!$E$21+'General Assumptions'!$E$22))*-1</f>
        <v>0</v>
      </c>
      <c r="AK1474" s="451">
        <f>IF(AK1473&lt;0,"0",AK1473*('General Assumptions'!$E$21+'General Assumptions'!$E$22))*-1</f>
        <v>0</v>
      </c>
      <c r="AL1474" s="451">
        <f>IF(AL1473&lt;0,"0",AL1473*('General Assumptions'!$E$21+'General Assumptions'!$E$22))*-1</f>
        <v>0</v>
      </c>
      <c r="AM1474" s="451">
        <f>IF(AM1473&lt;0,"0",AM1473*('General Assumptions'!$E$21+'General Assumptions'!$E$22))*-1</f>
        <v>0</v>
      </c>
      <c r="AN1474" s="451">
        <f>IF(AN1473&lt;0,"0",AN1473*('General Assumptions'!$E$21+'General Assumptions'!$E$22))*-1</f>
        <v>0</v>
      </c>
      <c r="AO1474" s="451">
        <f>IF(AO1473&lt;0,"0",AO1473*('General Assumptions'!$E$21+'General Assumptions'!$E$22))*-1</f>
        <v>0</v>
      </c>
      <c r="AP1474" s="451">
        <f>IF(AP1473&lt;0,"0",AP1473*('General Assumptions'!$E$21+'General Assumptions'!$E$22))*-1</f>
        <v>0</v>
      </c>
      <c r="AQ1474" s="451">
        <f>IF(AQ1473&lt;0,"0",AQ1473*('General Assumptions'!$E$21+'General Assumptions'!$E$22))*-1</f>
        <v>0</v>
      </c>
      <c r="AR1474" s="451">
        <f>IF(AR1473&lt;0,"0",AR1473*('General Assumptions'!$E$21+'General Assumptions'!$E$22))*-1</f>
        <v>0</v>
      </c>
      <c r="AS1474" s="451">
        <f>IF(AS1473&lt;0,"0",AS1473*('General Assumptions'!$E$21+'General Assumptions'!$E$22))*-1</f>
        <v>0</v>
      </c>
      <c r="AT1474" s="451">
        <f>IF(AT1473&lt;0,"0",AT1473*('General Assumptions'!$E$21+'General Assumptions'!$E$22))*-1</f>
        <v>0</v>
      </c>
      <c r="AU1474" s="451">
        <f>IF(AU1473&lt;0,"0",AU1473*('General Assumptions'!$E$21+'General Assumptions'!$E$22))*-1</f>
        <v>0</v>
      </c>
      <c r="AV1474" s="451">
        <f>IF(AV1473&lt;0,"0",AV1473*('General Assumptions'!$E$21+'General Assumptions'!$E$22))*-1</f>
        <v>0</v>
      </c>
      <c r="AW1474" s="451">
        <f>IF(AW1473&lt;0,"0",AW1473*('General Assumptions'!$E$21+'General Assumptions'!$E$22))*-1</f>
        <v>0</v>
      </c>
      <c r="AX1474" s="451">
        <f>IF(AX1473&lt;0,"0",AX1473*('General Assumptions'!$E$21+'General Assumptions'!$E$22))*-1</f>
        <v>0</v>
      </c>
      <c r="AY1474" s="451">
        <f>IF(AY1473&lt;0,"0",AY1473*('General Assumptions'!$E$21+'General Assumptions'!$E$22))*-1</f>
        <v>0</v>
      </c>
      <c r="AZ1474" s="451">
        <f>IF(AZ1473&lt;0,"0",AZ1473*('General Assumptions'!$E$21+'General Assumptions'!$E$22))*-1</f>
        <v>0</v>
      </c>
      <c r="BA1474" s="451">
        <f>IF(BA1473&lt;0,"0",BA1473*('General Assumptions'!$E$21+'General Assumptions'!$E$22))*-1</f>
        <v>0</v>
      </c>
      <c r="BB1474" s="451">
        <f>IF(BB1473&lt;0,"0",BB1473*('General Assumptions'!$E$21+'General Assumptions'!$E$22))*-1</f>
        <v>0</v>
      </c>
      <c r="BC1474" s="451">
        <f>IF(BC1473&lt;0,"0",BC1473*('General Assumptions'!$E$21+'General Assumptions'!$E$22))*-1</f>
        <v>0</v>
      </c>
      <c r="BD1474" s="451">
        <f>IF(BD1473&lt;0,"0",BD1473*('General Assumptions'!$E$21+'General Assumptions'!$E$22))*-1</f>
        <v>0</v>
      </c>
      <c r="BE1474" s="451">
        <f>IF(BE1473&lt;0,"0",BE1473*('General Assumptions'!$E$21+'General Assumptions'!$E$22))*-1</f>
        <v>0</v>
      </c>
      <c r="BF1474" s="451">
        <f>IF(BF1473&lt;0,"0",BF1473*('General Assumptions'!$E$21+'General Assumptions'!$E$22))*-1</f>
        <v>0</v>
      </c>
      <c r="BG1474" s="451">
        <f>IF(BG1473&lt;0,"0",BG1473*('General Assumptions'!$E$21+'General Assumptions'!$E$22))*-1</f>
        <v>0</v>
      </c>
      <c r="BH1474" s="451">
        <f>IF(BH1473&lt;0,"0",BH1473*('General Assumptions'!$E$21+'General Assumptions'!$E$22))*-1</f>
        <v>0</v>
      </c>
      <c r="BI1474" s="451">
        <f>IF(BI1473&lt;0,"0",BI1473*('General Assumptions'!$E$21+'General Assumptions'!$E$22))*-1</f>
        <v>0</v>
      </c>
      <c r="BJ1474" s="451">
        <f>IF(BJ1473&lt;0,"0",BJ1473*('General Assumptions'!$E$21+'General Assumptions'!$E$22))*-1</f>
        <v>0</v>
      </c>
      <c r="BK1474" s="451">
        <f>IF(BK1473&lt;0,"0",BK1473*('General Assumptions'!$E$21+'General Assumptions'!$E$22))*-1</f>
        <v>0</v>
      </c>
      <c r="BL1474" s="451">
        <f>IF(BL1473&lt;0,"0",BL1473*('General Assumptions'!$E$21+'General Assumptions'!$E$22))*-1</f>
        <v>0</v>
      </c>
      <c r="BM1474" s="451">
        <f>IF(BM1473&lt;0,"0",BM1473*('General Assumptions'!$E$21+'General Assumptions'!$E$22))*-1</f>
        <v>0</v>
      </c>
      <c r="BN1474" s="451">
        <f>IF(BN1473&lt;0,"0",BN1473*('General Assumptions'!$E$21+'General Assumptions'!$E$22))*-1</f>
        <v>0</v>
      </c>
      <c r="BO1474" s="451">
        <f>IF(BO1473&lt;0,"0",BO1473*('General Assumptions'!$E$21+'General Assumptions'!$E$22))*-1</f>
        <v>0</v>
      </c>
      <c r="BP1474" s="451">
        <f>IF(BP1473&lt;0,"0",BP1473*('General Assumptions'!$E$21+'General Assumptions'!$E$22))*-1</f>
        <v>0</v>
      </c>
      <c r="BQ1474" s="451">
        <f>IF(BQ1473&lt;0,"0",BQ1473*('General Assumptions'!$E$21+'General Assumptions'!$E$22))*-1</f>
        <v>0</v>
      </c>
      <c r="BR1474" s="451">
        <f>IF(BR1473&lt;0,"0",BR1473*('General Assumptions'!$E$21+'General Assumptions'!$E$22))*-1</f>
        <v>0</v>
      </c>
      <c r="BS1474" s="451">
        <f>IF(BS1473&lt;0,"0",BS1473*('General Assumptions'!$E$21+'General Assumptions'!$E$22))*-1</f>
        <v>0</v>
      </c>
      <c r="BT1474" s="451">
        <f>IF(BT1473&lt;0,"0",BT1473*('General Assumptions'!$E$21+'General Assumptions'!$E$22))*-1</f>
        <v>0</v>
      </c>
      <c r="BU1474" s="451">
        <f>IF(BU1473&lt;0,"0",BU1473*('General Assumptions'!$E$21+'General Assumptions'!$E$22))*-1</f>
        <v>0</v>
      </c>
      <c r="BV1474" s="451">
        <f>IF(BV1473&lt;0,"0",BV1473*('General Assumptions'!$E$21+'General Assumptions'!$E$22))*-1</f>
        <v>0</v>
      </c>
      <c r="BW1474" s="451">
        <f>IF(BW1473&lt;0,"0",BW1473*('General Assumptions'!$E$21+'General Assumptions'!$E$22))*-1</f>
        <v>0</v>
      </c>
      <c r="BX1474" s="451">
        <f>IF(BX1473&lt;0,"0",BX1473*('General Assumptions'!$E$21+'General Assumptions'!$E$22))*-1</f>
        <v>0</v>
      </c>
      <c r="BY1474" s="451">
        <f>IF(BY1473&lt;0,"0",BY1473*('General Assumptions'!$E$21+'General Assumptions'!$E$22))*-1</f>
        <v>0</v>
      </c>
      <c r="BZ1474" s="451">
        <f>IF(BZ1473&lt;0,"0",BZ1473*('General Assumptions'!$E$21+'General Assumptions'!$E$22))*-1</f>
        <v>0</v>
      </c>
      <c r="CA1474" s="451">
        <f>IF(CA1473&lt;0,"0",CA1473*('General Assumptions'!$E$21+'General Assumptions'!$E$22))*-1</f>
        <v>0</v>
      </c>
      <c r="CB1474" s="451">
        <f>IF(CB1473&lt;0,"0",CB1473*('General Assumptions'!$E$21+'General Assumptions'!$E$22))*-1</f>
        <v>0</v>
      </c>
      <c r="CC1474" s="451">
        <f>IF(CC1473&lt;0,"0",CC1473*('General Assumptions'!$E$21+'General Assumptions'!$E$22))*-1</f>
        <v>0</v>
      </c>
      <c r="CD1474" s="451">
        <f>IF(CD1473&lt;0,"0",CD1473*('General Assumptions'!$E$21+'General Assumptions'!$E$22))*-1</f>
        <v>0</v>
      </c>
      <c r="CE1474" s="451">
        <f>IF(CE1473&lt;0,"0",CE1473*('General Assumptions'!$E$21+'General Assumptions'!$E$22))*-1</f>
        <v>0</v>
      </c>
      <c r="CF1474" s="451">
        <f>IF(CF1473&lt;0,"0",CF1473*('General Assumptions'!$E$21+'General Assumptions'!$E$22))*-1</f>
        <v>0</v>
      </c>
      <c r="CG1474" s="451">
        <f>IF(CG1473&lt;0,"0",CG1473*('General Assumptions'!$E$21+'General Assumptions'!$E$22))*-1</f>
        <v>0</v>
      </c>
      <c r="CH1474" s="451">
        <f>IF(CH1473&lt;0,"0",CH1473*('General Assumptions'!$E$21+'General Assumptions'!$E$22))*-1</f>
        <v>0</v>
      </c>
      <c r="CI1474" s="451">
        <f>IF(CI1473&lt;0,"0",CI1473*('General Assumptions'!$E$21+'General Assumptions'!$E$22))*-1</f>
        <v>0</v>
      </c>
      <c r="CJ1474" s="451">
        <f>IF(CJ1473&lt;0,"0",CJ1473*('General Assumptions'!$E$21+'General Assumptions'!$E$22))*-1</f>
        <v>0</v>
      </c>
      <c r="CK1474" s="451">
        <f>IF(CK1473&lt;0,"0",CK1473*('General Assumptions'!$E$21+'General Assumptions'!$E$22))*-1</f>
        <v>0</v>
      </c>
      <c r="CL1474" s="451">
        <f>IF(CL1473&lt;0,"0",CL1473*('General Assumptions'!$E$21+'General Assumptions'!$E$22))*-1</f>
        <v>0</v>
      </c>
      <c r="CM1474" s="451">
        <f>IF(CM1473&lt;0,"0",CM1473*('General Assumptions'!$E$21+'General Assumptions'!$E$22))*-1</f>
        <v>0</v>
      </c>
      <c r="CN1474" s="451">
        <f>IF(CN1473&lt;0,"0",CN1473*('General Assumptions'!$E$21+'General Assumptions'!$E$22))*-1</f>
        <v>0</v>
      </c>
      <c r="CO1474" s="451">
        <f>IF(CO1473&lt;0,"0",CO1473*('General Assumptions'!$E$21+'General Assumptions'!$E$22))*-1</f>
        <v>0</v>
      </c>
      <c r="CP1474" s="451">
        <f>IF(CP1473&lt;0,"0",CP1473*('General Assumptions'!$E$21+'General Assumptions'!$E$22))*-1</f>
        <v>0</v>
      </c>
      <c r="CQ1474" s="451">
        <f>IF(CQ1473&lt;0,"0",CQ1473*('General Assumptions'!$E$21+'General Assumptions'!$E$22))*-1</f>
        <v>0</v>
      </c>
      <c r="CR1474" s="451">
        <f>IF(CR1473&lt;0,"0",CR1473*('General Assumptions'!$E$21+'General Assumptions'!$E$22))*-1</f>
        <v>0</v>
      </c>
      <c r="CS1474" s="451">
        <f>IF(CS1473&lt;0,"0",CS1473*('General Assumptions'!$E$21+'General Assumptions'!$E$22))*-1</f>
        <v>0</v>
      </c>
      <c r="CT1474" s="451">
        <f>IF(CT1473&lt;0,"0",CT1473*('General Assumptions'!$E$21+'General Assumptions'!$E$22))*-1</f>
        <v>0</v>
      </c>
      <c r="CU1474" s="451">
        <f>IF(CU1473&lt;0,"0",CU1473*('General Assumptions'!$E$21+'General Assumptions'!$E$22))*-1</f>
        <v>0</v>
      </c>
      <c r="CV1474" s="451">
        <f>IF(CV1473&lt;0,"0",CV1473*('General Assumptions'!$E$21+'General Assumptions'!$E$22))*-1</f>
        <v>0</v>
      </c>
      <c r="CW1474" s="451">
        <f>IF(CW1473&lt;0,"0",CW1473*('General Assumptions'!$E$21+'General Assumptions'!$E$22))*-1</f>
        <v>0</v>
      </c>
      <c r="CX1474" s="451">
        <f>IF(CX1473&lt;0,"0",CX1473*('General Assumptions'!$E$21+'General Assumptions'!$E$22))*-1</f>
        <v>0</v>
      </c>
      <c r="CY1474" s="451">
        <f>IF(CY1473&lt;0,"0",CY1473*('General Assumptions'!$E$21+'General Assumptions'!$E$22))*-1</f>
        <v>0</v>
      </c>
      <c r="CZ1474" s="451">
        <f>IF(CZ1473&lt;0,"0",CZ1473*('General Assumptions'!$E$21+'General Assumptions'!$E$22))*-1</f>
        <v>0</v>
      </c>
      <c r="DA1474" s="451">
        <f>IF(DA1473&lt;0,"0",DA1473*('General Assumptions'!$E$21+'General Assumptions'!$E$22))*-1</f>
        <v>0</v>
      </c>
      <c r="DB1474" s="451">
        <f>IF(DB1473&lt;0,"0",DB1473*('General Assumptions'!$E$21+'General Assumptions'!$E$22))*-1</f>
        <v>0</v>
      </c>
      <c r="DC1474" s="451">
        <f>IF(DC1473&lt;0,"0",DC1473*('General Assumptions'!$E$21+'General Assumptions'!$E$22))*-1</f>
        <v>0</v>
      </c>
      <c r="DD1474" s="451">
        <f>IF(DD1473&lt;0,"0",DD1473*('General Assumptions'!$E$21+'General Assumptions'!$E$22))*-1</f>
        <v>0</v>
      </c>
      <c r="DE1474" s="451">
        <f>IF(DE1473&lt;0,"0",DE1473*('General Assumptions'!$E$21+'General Assumptions'!$E$22))*-1</f>
        <v>0</v>
      </c>
      <c r="DF1474" s="451">
        <f>IF(DF1473&lt;0,"0",DF1473*('General Assumptions'!$E$21+'General Assumptions'!$E$22))*-1</f>
        <v>0</v>
      </c>
      <c r="DG1474" s="451">
        <f>IF(DG1473&lt;0,"0",DG1473*('General Assumptions'!$E$21+'General Assumptions'!$E$22))*-1</f>
        <v>0</v>
      </c>
      <c r="DH1474" s="451">
        <f>IF(DH1473&lt;0,"0",DH1473*('General Assumptions'!$E$21+'General Assumptions'!$E$22))*-1</f>
        <v>0</v>
      </c>
      <c r="DI1474" s="451">
        <f>IF(DI1473&lt;0,"0",DI1473*('General Assumptions'!$E$21+'General Assumptions'!$E$22))*-1</f>
        <v>0</v>
      </c>
      <c r="DJ1474" s="451">
        <f>IF(DJ1473&lt;0,"0",DJ1473*('General Assumptions'!$E$21+'General Assumptions'!$E$22))*-1</f>
        <v>0</v>
      </c>
    </row>
    <row r="1475" spans="1:114" x14ac:dyDescent="0.35">
      <c r="A1475" s="5" t="s">
        <v>354</v>
      </c>
      <c r="B1475" s="255" t="s">
        <v>169</v>
      </c>
      <c r="C1475" s="453">
        <f>C1473+C1474</f>
        <v>-9900</v>
      </c>
      <c r="D1475" s="453">
        <f t="shared" ref="D1475:AD1475" si="4934">D1473+D1474</f>
        <v>-10600</v>
      </c>
      <c r="E1475" s="453">
        <f t="shared" si="4934"/>
        <v>-10000</v>
      </c>
      <c r="F1475" s="453">
        <f t="shared" si="4934"/>
        <v>-10000</v>
      </c>
      <c r="G1475" s="453">
        <f t="shared" si="4934"/>
        <v>-9200</v>
      </c>
      <c r="H1475" s="453">
        <f t="shared" si="4934"/>
        <v>-7300</v>
      </c>
      <c r="I1475" s="453">
        <f t="shared" si="4934"/>
        <v>-6300</v>
      </c>
      <c r="J1475" s="453">
        <f t="shared" si="4934"/>
        <v>-405900</v>
      </c>
      <c r="K1475" s="453">
        <f t="shared" si="4934"/>
        <v>-5200</v>
      </c>
      <c r="L1475" s="453">
        <f t="shared" si="4934"/>
        <v>-7800</v>
      </c>
      <c r="M1475" s="453">
        <f t="shared" si="4934"/>
        <v>-5600</v>
      </c>
      <c r="N1475" s="453">
        <f t="shared" si="4934"/>
        <v>-7600</v>
      </c>
      <c r="O1475" s="453">
        <f t="shared" si="4934"/>
        <v>-8700</v>
      </c>
      <c r="P1475" s="453">
        <f t="shared" si="4934"/>
        <v>279311.59999999998</v>
      </c>
      <c r="Q1475" s="453">
        <f t="shared" si="4934"/>
        <v>-6600</v>
      </c>
      <c r="R1475" s="453">
        <f t="shared" si="4934"/>
        <v>-9500</v>
      </c>
      <c r="S1475" s="453">
        <f t="shared" si="4934"/>
        <v>-8100</v>
      </c>
      <c r="T1475" s="453">
        <f t="shared" si="4934"/>
        <v>-10000</v>
      </c>
      <c r="U1475" s="453">
        <f t="shared" si="4934"/>
        <v>-7500</v>
      </c>
      <c r="V1475" s="453">
        <f t="shared" si="4934"/>
        <v>-9700</v>
      </c>
      <c r="W1475" s="453">
        <f t="shared" si="4934"/>
        <v>-8600</v>
      </c>
      <c r="X1475" s="453">
        <f t="shared" si="4934"/>
        <v>-9600</v>
      </c>
      <c r="Y1475" s="453">
        <f t="shared" si="4934"/>
        <v>-6500</v>
      </c>
      <c r="Z1475" s="453">
        <f t="shared" si="4934"/>
        <v>-7400</v>
      </c>
      <c r="AA1475" s="453">
        <f t="shared" si="4934"/>
        <v>-7500</v>
      </c>
      <c r="AB1475" s="453">
        <f t="shared" si="4934"/>
        <v>-4800</v>
      </c>
      <c r="AC1475" s="453">
        <f t="shared" si="4934"/>
        <v>-4600</v>
      </c>
      <c r="AD1475" s="453">
        <f t="shared" si="4934"/>
        <v>-4600</v>
      </c>
      <c r="AE1475" s="453">
        <f t="shared" ref="AE1475:CP1475" si="4935">AE1473+AE1474</f>
        <v>-4600</v>
      </c>
      <c r="AF1475" s="453">
        <f t="shared" si="4935"/>
        <v>-4600</v>
      </c>
      <c r="AG1475" s="453">
        <f t="shared" si="4935"/>
        <v>-4600</v>
      </c>
      <c r="AH1475" s="453">
        <f t="shared" si="4935"/>
        <v>-4600</v>
      </c>
      <c r="AI1475" s="453">
        <f t="shared" si="4935"/>
        <v>-4600</v>
      </c>
      <c r="AJ1475" s="453">
        <f t="shared" si="4935"/>
        <v>-4600</v>
      </c>
      <c r="AK1475" s="453">
        <f t="shared" si="4935"/>
        <v>-4600</v>
      </c>
      <c r="AL1475" s="453">
        <f t="shared" si="4935"/>
        <v>-4600</v>
      </c>
      <c r="AM1475" s="453">
        <f t="shared" si="4935"/>
        <v>-4600</v>
      </c>
      <c r="AN1475" s="453">
        <f t="shared" si="4935"/>
        <v>-4600</v>
      </c>
      <c r="AO1475" s="453">
        <f t="shared" si="4935"/>
        <v>-4600</v>
      </c>
      <c r="AP1475" s="453">
        <f t="shared" si="4935"/>
        <v>-4600</v>
      </c>
      <c r="AQ1475" s="453">
        <f t="shared" si="4935"/>
        <v>-4600</v>
      </c>
      <c r="AR1475" s="453">
        <f t="shared" si="4935"/>
        <v>-4600</v>
      </c>
      <c r="AS1475" s="453">
        <f t="shared" si="4935"/>
        <v>-4600</v>
      </c>
      <c r="AT1475" s="453">
        <f t="shared" si="4935"/>
        <v>-4600</v>
      </c>
      <c r="AU1475" s="453">
        <f t="shared" si="4935"/>
        <v>-4600</v>
      </c>
      <c r="AV1475" s="453">
        <f t="shared" si="4935"/>
        <v>-4600</v>
      </c>
      <c r="AW1475" s="453">
        <f t="shared" si="4935"/>
        <v>-4600</v>
      </c>
      <c r="AX1475" s="453">
        <f t="shared" si="4935"/>
        <v>-4600</v>
      </c>
      <c r="AY1475" s="453">
        <f t="shared" si="4935"/>
        <v>-4600</v>
      </c>
      <c r="AZ1475" s="453">
        <f t="shared" si="4935"/>
        <v>-4600</v>
      </c>
      <c r="BA1475" s="453">
        <f t="shared" si="4935"/>
        <v>-4600</v>
      </c>
      <c r="BB1475" s="453">
        <f t="shared" si="4935"/>
        <v>-4600</v>
      </c>
      <c r="BC1475" s="453">
        <f t="shared" si="4935"/>
        <v>-4600</v>
      </c>
      <c r="BD1475" s="453">
        <f t="shared" si="4935"/>
        <v>-4600</v>
      </c>
      <c r="BE1475" s="453">
        <f t="shared" si="4935"/>
        <v>-4600</v>
      </c>
      <c r="BF1475" s="453">
        <f t="shared" si="4935"/>
        <v>-4600</v>
      </c>
      <c r="BG1475" s="453">
        <f t="shared" si="4935"/>
        <v>-4600</v>
      </c>
      <c r="BH1475" s="453">
        <f t="shared" si="4935"/>
        <v>-4600</v>
      </c>
      <c r="BI1475" s="453">
        <f t="shared" si="4935"/>
        <v>-4600</v>
      </c>
      <c r="BJ1475" s="453">
        <f t="shared" si="4935"/>
        <v>-4600</v>
      </c>
      <c r="BK1475" s="453">
        <f t="shared" si="4935"/>
        <v>-4600</v>
      </c>
      <c r="BL1475" s="453">
        <f t="shared" si="4935"/>
        <v>-4600</v>
      </c>
      <c r="BM1475" s="453">
        <f t="shared" si="4935"/>
        <v>-4600</v>
      </c>
      <c r="BN1475" s="453">
        <f t="shared" si="4935"/>
        <v>-4600</v>
      </c>
      <c r="BO1475" s="453">
        <f t="shared" si="4935"/>
        <v>-4600</v>
      </c>
      <c r="BP1475" s="453">
        <f t="shared" si="4935"/>
        <v>-4600</v>
      </c>
      <c r="BQ1475" s="453">
        <f t="shared" si="4935"/>
        <v>-4600</v>
      </c>
      <c r="BR1475" s="453">
        <f t="shared" si="4935"/>
        <v>-4600</v>
      </c>
      <c r="BS1475" s="453">
        <f t="shared" si="4935"/>
        <v>-4600</v>
      </c>
      <c r="BT1475" s="453">
        <f t="shared" si="4935"/>
        <v>-4600</v>
      </c>
      <c r="BU1475" s="453">
        <f t="shared" si="4935"/>
        <v>-4600</v>
      </c>
      <c r="BV1475" s="453">
        <f t="shared" si="4935"/>
        <v>-4600</v>
      </c>
      <c r="BW1475" s="453">
        <f t="shared" si="4935"/>
        <v>-4600</v>
      </c>
      <c r="BX1475" s="453">
        <f t="shared" si="4935"/>
        <v>-4600</v>
      </c>
      <c r="BY1475" s="453">
        <f t="shared" si="4935"/>
        <v>-4600</v>
      </c>
      <c r="BZ1475" s="453">
        <f t="shared" si="4935"/>
        <v>-4600</v>
      </c>
      <c r="CA1475" s="453">
        <f t="shared" si="4935"/>
        <v>-4600</v>
      </c>
      <c r="CB1475" s="453">
        <f t="shared" si="4935"/>
        <v>-4600</v>
      </c>
      <c r="CC1475" s="453">
        <f t="shared" si="4935"/>
        <v>-4600</v>
      </c>
      <c r="CD1475" s="453">
        <f t="shared" si="4935"/>
        <v>-4600</v>
      </c>
      <c r="CE1475" s="453">
        <f t="shared" si="4935"/>
        <v>-4600</v>
      </c>
      <c r="CF1475" s="453">
        <f t="shared" si="4935"/>
        <v>-4600</v>
      </c>
      <c r="CG1475" s="453">
        <f t="shared" si="4935"/>
        <v>-4600</v>
      </c>
      <c r="CH1475" s="453">
        <f t="shared" si="4935"/>
        <v>-4600</v>
      </c>
      <c r="CI1475" s="453">
        <f t="shared" si="4935"/>
        <v>-4600</v>
      </c>
      <c r="CJ1475" s="453">
        <f t="shared" si="4935"/>
        <v>-4600</v>
      </c>
      <c r="CK1475" s="453">
        <f t="shared" si="4935"/>
        <v>-4600</v>
      </c>
      <c r="CL1475" s="453">
        <f t="shared" si="4935"/>
        <v>-4600</v>
      </c>
      <c r="CM1475" s="453">
        <f t="shared" si="4935"/>
        <v>-4600</v>
      </c>
      <c r="CN1475" s="453">
        <f t="shared" si="4935"/>
        <v>-4600</v>
      </c>
      <c r="CO1475" s="453">
        <f t="shared" si="4935"/>
        <v>-4600</v>
      </c>
      <c r="CP1475" s="453">
        <f t="shared" si="4935"/>
        <v>-4600</v>
      </c>
      <c r="CQ1475" s="453">
        <f t="shared" ref="CQ1475:DJ1475" si="4936">CQ1473+CQ1474</f>
        <v>-4600</v>
      </c>
      <c r="CR1475" s="453">
        <f t="shared" si="4936"/>
        <v>-4600</v>
      </c>
      <c r="CS1475" s="453">
        <f t="shared" si="4936"/>
        <v>-4600</v>
      </c>
      <c r="CT1475" s="453">
        <f t="shared" si="4936"/>
        <v>-4600</v>
      </c>
      <c r="CU1475" s="453">
        <f t="shared" si="4936"/>
        <v>-4600</v>
      </c>
      <c r="CV1475" s="453">
        <f t="shared" si="4936"/>
        <v>-4600</v>
      </c>
      <c r="CW1475" s="453">
        <f t="shared" si="4936"/>
        <v>-4600</v>
      </c>
      <c r="CX1475" s="453">
        <f t="shared" si="4936"/>
        <v>-4600</v>
      </c>
      <c r="CY1475" s="453">
        <f t="shared" si="4936"/>
        <v>-4600</v>
      </c>
      <c r="CZ1475" s="453">
        <f t="shared" si="4936"/>
        <v>-4600</v>
      </c>
      <c r="DA1475" s="453">
        <f t="shared" si="4936"/>
        <v>-4600</v>
      </c>
      <c r="DB1475" s="453">
        <f t="shared" si="4936"/>
        <v>-4600</v>
      </c>
      <c r="DC1475" s="453">
        <f t="shared" si="4936"/>
        <v>-4600</v>
      </c>
      <c r="DD1475" s="453">
        <f t="shared" si="4936"/>
        <v>-4600</v>
      </c>
      <c r="DE1475" s="453">
        <f t="shared" si="4936"/>
        <v>-4600</v>
      </c>
      <c r="DF1475" s="453">
        <f t="shared" si="4936"/>
        <v>-4600</v>
      </c>
      <c r="DG1475" s="453">
        <f t="shared" si="4936"/>
        <v>-4600</v>
      </c>
      <c r="DH1475" s="453">
        <f t="shared" si="4936"/>
        <v>-4600</v>
      </c>
      <c r="DI1475" s="453">
        <f t="shared" si="4936"/>
        <v>-4600</v>
      </c>
      <c r="DJ1475" s="453">
        <f t="shared" si="4936"/>
        <v>-4600</v>
      </c>
    </row>
    <row r="1476" spans="1:114" x14ac:dyDescent="0.35">
      <c r="A1476" s="5"/>
      <c r="B1476" s="70"/>
      <c r="C1476" s="451"/>
      <c r="D1476" s="451"/>
      <c r="E1476" s="451"/>
      <c r="F1476" s="451"/>
      <c r="G1476" s="451"/>
      <c r="H1476" s="451"/>
      <c r="I1476" s="451"/>
      <c r="J1476" s="451"/>
      <c r="K1476" s="451"/>
      <c r="L1476" s="451"/>
      <c r="M1476" s="451"/>
      <c r="N1476" s="451"/>
      <c r="O1476" s="451"/>
      <c r="P1476" s="451"/>
      <c r="Q1476" s="451"/>
      <c r="R1476" s="451"/>
      <c r="S1476" s="451"/>
      <c r="T1476" s="451"/>
      <c r="U1476" s="451"/>
      <c r="V1476" s="451"/>
      <c r="W1476" s="451"/>
      <c r="X1476" s="451"/>
      <c r="Y1476" s="451"/>
      <c r="Z1476" s="451"/>
      <c r="AA1476" s="451"/>
      <c r="AB1476" s="451"/>
      <c r="AC1476" s="451"/>
      <c r="AD1476" s="451"/>
      <c r="AE1476" s="451"/>
      <c r="AF1476" s="451"/>
      <c r="AG1476" s="451"/>
      <c r="AH1476" s="451"/>
      <c r="AI1476" s="451"/>
      <c r="AJ1476" s="451"/>
      <c r="AK1476" s="451"/>
      <c r="AL1476" s="451"/>
      <c r="AM1476" s="451"/>
      <c r="AN1476" s="451"/>
      <c r="AO1476" s="451"/>
      <c r="AP1476" s="451"/>
      <c r="AQ1476" s="451"/>
      <c r="AR1476" s="451"/>
      <c r="AS1476" s="451"/>
      <c r="AT1476" s="451"/>
      <c r="AU1476" s="451"/>
      <c r="AV1476" s="451"/>
      <c r="AW1476" s="451"/>
      <c r="AX1476" s="451"/>
      <c r="AY1476" s="451"/>
      <c r="AZ1476" s="451"/>
      <c r="BA1476" s="451"/>
      <c r="BB1476" s="451"/>
      <c r="BC1476" s="451"/>
      <c r="BD1476" s="451"/>
      <c r="BE1476" s="451"/>
      <c r="BF1476" s="451"/>
      <c r="BG1476" s="451"/>
      <c r="BH1476" s="451"/>
      <c r="BI1476" s="451"/>
      <c r="BJ1476" s="451"/>
      <c r="BK1476" s="451"/>
      <c r="BL1476" s="451"/>
      <c r="BM1476" s="451"/>
      <c r="BN1476" s="451"/>
      <c r="BO1476" s="451"/>
      <c r="BP1476" s="451"/>
      <c r="BQ1476" s="451"/>
      <c r="BR1476" s="451"/>
      <c r="BS1476" s="451"/>
      <c r="BT1476" s="451"/>
      <c r="BU1476" s="451"/>
      <c r="BV1476" s="451"/>
      <c r="BW1476" s="451"/>
      <c r="BX1476" s="451"/>
      <c r="BY1476" s="451"/>
      <c r="BZ1476" s="451"/>
      <c r="CA1476" s="451"/>
      <c r="CB1476" s="451"/>
      <c r="CC1476" s="451"/>
      <c r="CD1476" s="451"/>
      <c r="CE1476" s="451"/>
      <c r="CF1476" s="451"/>
      <c r="CG1476" s="451"/>
      <c r="CH1476" s="451"/>
      <c r="CI1476" s="451"/>
      <c r="CJ1476" s="451"/>
      <c r="CK1476" s="451"/>
      <c r="CL1476" s="451"/>
      <c r="CM1476" s="451"/>
      <c r="CN1476" s="451"/>
      <c r="CO1476" s="451"/>
      <c r="CP1476" s="451"/>
      <c r="CQ1476" s="451"/>
      <c r="CR1476" s="451"/>
      <c r="CS1476" s="451"/>
      <c r="CT1476" s="451"/>
      <c r="CU1476" s="451"/>
      <c r="CV1476" s="451"/>
      <c r="CW1476" s="451"/>
      <c r="CX1476" s="451"/>
      <c r="CY1476" s="451"/>
      <c r="CZ1476" s="451"/>
      <c r="DA1476" s="451"/>
      <c r="DB1476" s="451"/>
      <c r="DC1476" s="451"/>
      <c r="DD1476" s="451"/>
      <c r="DE1476" s="451"/>
      <c r="DF1476" s="451"/>
      <c r="DG1476" s="451"/>
      <c r="DH1476" s="451"/>
      <c r="DI1476" s="451"/>
      <c r="DJ1476" s="451"/>
    </row>
    <row r="1477" spans="1:114" x14ac:dyDescent="0.35">
      <c r="A1477" s="5"/>
      <c r="B1477" s="70"/>
      <c r="C1477" s="451"/>
      <c r="D1477" s="451"/>
      <c r="E1477" s="451"/>
      <c r="F1477" s="451"/>
      <c r="G1477" s="451"/>
      <c r="H1477" s="451"/>
      <c r="I1477" s="451"/>
      <c r="J1477" s="451"/>
      <c r="K1477" s="451"/>
      <c r="L1477" s="451"/>
      <c r="M1477" s="451"/>
      <c r="N1477" s="451"/>
      <c r="O1477" s="451"/>
      <c r="P1477" s="451"/>
      <c r="Q1477" s="451"/>
      <c r="R1477" s="451"/>
      <c r="S1477" s="451"/>
      <c r="T1477" s="451"/>
      <c r="U1477" s="451"/>
      <c r="V1477" s="451"/>
      <c r="W1477" s="451"/>
      <c r="X1477" s="451"/>
      <c r="Y1477" s="451"/>
      <c r="Z1477" s="451"/>
      <c r="AA1477" s="451"/>
      <c r="AB1477" s="451"/>
      <c r="AC1477" s="451"/>
      <c r="AD1477" s="451"/>
      <c r="AE1477" s="451"/>
      <c r="AF1477" s="451"/>
      <c r="AG1477" s="451"/>
      <c r="AH1477" s="451"/>
      <c r="AI1477" s="451"/>
      <c r="AJ1477" s="451"/>
      <c r="AK1477" s="451"/>
      <c r="AL1477" s="451"/>
      <c r="AM1477" s="451"/>
      <c r="AN1477" s="451"/>
      <c r="AO1477" s="451"/>
      <c r="AP1477" s="451"/>
      <c r="AQ1477" s="451"/>
      <c r="AR1477" s="451"/>
      <c r="AS1477" s="451"/>
      <c r="AT1477" s="451"/>
      <c r="AU1477" s="451"/>
      <c r="AV1477" s="451"/>
      <c r="AW1477" s="451"/>
      <c r="AX1477" s="451"/>
      <c r="AY1477" s="451"/>
      <c r="AZ1477" s="451"/>
      <c r="BA1477" s="451"/>
      <c r="BB1477" s="451"/>
      <c r="BC1477" s="451"/>
      <c r="BD1477" s="451"/>
      <c r="BE1477" s="451"/>
      <c r="BF1477" s="451"/>
      <c r="BG1477" s="451"/>
      <c r="BH1477" s="451"/>
      <c r="BI1477" s="451"/>
      <c r="BJ1477" s="451"/>
      <c r="BK1477" s="451"/>
      <c r="BL1477" s="451"/>
      <c r="BM1477" s="451"/>
      <c r="BN1477" s="451"/>
      <c r="BO1477" s="451"/>
      <c r="BP1477" s="451"/>
      <c r="BQ1477" s="451"/>
      <c r="BR1477" s="451"/>
      <c r="BS1477" s="451"/>
      <c r="BT1477" s="451"/>
      <c r="BU1477" s="451"/>
      <c r="BV1477" s="451"/>
      <c r="BW1477" s="451"/>
      <c r="BX1477" s="451"/>
      <c r="BY1477" s="451"/>
      <c r="BZ1477" s="451"/>
      <c r="CA1477" s="451"/>
      <c r="CB1477" s="451"/>
      <c r="CC1477" s="451"/>
      <c r="CD1477" s="451"/>
      <c r="CE1477" s="451"/>
      <c r="CF1477" s="451"/>
      <c r="CG1477" s="451"/>
      <c r="CH1477" s="451"/>
      <c r="CI1477" s="451"/>
      <c r="CJ1477" s="451"/>
      <c r="CK1477" s="451"/>
      <c r="CL1477" s="451"/>
      <c r="CM1477" s="451"/>
      <c r="CN1477" s="451"/>
      <c r="CO1477" s="451"/>
      <c r="CP1477" s="451"/>
      <c r="CQ1477" s="451"/>
      <c r="CR1477" s="451"/>
      <c r="CS1477" s="451"/>
      <c r="CT1477" s="451"/>
      <c r="CU1477" s="451"/>
      <c r="CV1477" s="451"/>
      <c r="CW1477" s="451"/>
      <c r="CX1477" s="451"/>
      <c r="CY1477" s="451"/>
      <c r="CZ1477" s="451"/>
      <c r="DA1477" s="451"/>
      <c r="DB1477" s="451"/>
      <c r="DC1477" s="451"/>
      <c r="DD1477" s="451"/>
      <c r="DE1477" s="451"/>
      <c r="DF1477" s="451"/>
      <c r="DG1477" s="451"/>
      <c r="DH1477" s="451"/>
      <c r="DI1477" s="451"/>
      <c r="DJ1477" s="451"/>
    </row>
    <row r="1478" spans="1:114" x14ac:dyDescent="0.35">
      <c r="A1478" s="5" t="s">
        <v>354</v>
      </c>
      <c r="B1478" s="69" t="s">
        <v>138</v>
      </c>
      <c r="C1478" s="451">
        <f>C1473-C1467</f>
        <v>-9800</v>
      </c>
      <c r="D1478" s="451">
        <f t="shared" ref="D1478:AB1478" si="4937">D1473-D1467</f>
        <v>-10600</v>
      </c>
      <c r="E1478" s="451">
        <f t="shared" si="4937"/>
        <v>-9900</v>
      </c>
      <c r="F1478" s="451">
        <f t="shared" si="4937"/>
        <v>-10000</v>
      </c>
      <c r="G1478" s="451">
        <f t="shared" si="4937"/>
        <v>-9100</v>
      </c>
      <c r="H1478" s="451">
        <f t="shared" si="4937"/>
        <v>-7200</v>
      </c>
      <c r="I1478" s="451">
        <f t="shared" si="4937"/>
        <v>-6200</v>
      </c>
      <c r="J1478" s="451">
        <f t="shared" si="4937"/>
        <v>-406000</v>
      </c>
      <c r="K1478" s="451">
        <f t="shared" si="4937"/>
        <v>-5200</v>
      </c>
      <c r="L1478" s="451">
        <f t="shared" si="4937"/>
        <v>-7700</v>
      </c>
      <c r="M1478" s="451">
        <f t="shared" si="4937"/>
        <v>-5500</v>
      </c>
      <c r="N1478" s="451">
        <f t="shared" si="4937"/>
        <v>-7500</v>
      </c>
      <c r="O1478" s="451">
        <f t="shared" si="4937"/>
        <v>-8600</v>
      </c>
      <c r="P1478" s="451">
        <f t="shared" si="4937"/>
        <v>390100</v>
      </c>
      <c r="Q1478" s="451">
        <f t="shared" si="4937"/>
        <v>-6600</v>
      </c>
      <c r="R1478" s="451">
        <f t="shared" si="4937"/>
        <v>-9400</v>
      </c>
      <c r="S1478" s="451">
        <f t="shared" si="4937"/>
        <v>-8100</v>
      </c>
      <c r="T1478" s="451">
        <f t="shared" si="4937"/>
        <v>-10000</v>
      </c>
      <c r="U1478" s="451">
        <f t="shared" si="4937"/>
        <v>-7500</v>
      </c>
      <c r="V1478" s="451">
        <f t="shared" si="4937"/>
        <v>-9700</v>
      </c>
      <c r="W1478" s="451">
        <f t="shared" si="4937"/>
        <v>-8600</v>
      </c>
      <c r="X1478" s="451">
        <f t="shared" si="4937"/>
        <v>-9600</v>
      </c>
      <c r="Y1478" s="451">
        <f>Y1473-Y1467</f>
        <v>-6500</v>
      </c>
      <c r="Z1478" s="451">
        <f t="shared" si="4937"/>
        <v>-7400</v>
      </c>
      <c r="AA1478" s="451">
        <f t="shared" si="4937"/>
        <v>-7500</v>
      </c>
      <c r="AB1478" s="451">
        <f t="shared" si="4937"/>
        <v>-4800</v>
      </c>
      <c r="AC1478" s="451">
        <f>AC1473-AC1467</f>
        <v>-4600</v>
      </c>
      <c r="AD1478" s="451">
        <f>AD1473-AD1467</f>
        <v>-4600</v>
      </c>
      <c r="AE1478" s="451">
        <f t="shared" ref="AE1478:CP1478" si="4938">AE1473-AE1467</f>
        <v>-4600</v>
      </c>
      <c r="AF1478" s="451">
        <f t="shared" si="4938"/>
        <v>-4600</v>
      </c>
      <c r="AG1478" s="451">
        <f t="shared" si="4938"/>
        <v>-4600</v>
      </c>
      <c r="AH1478" s="451">
        <f t="shared" si="4938"/>
        <v>-4600</v>
      </c>
      <c r="AI1478" s="451">
        <f t="shared" si="4938"/>
        <v>-4600</v>
      </c>
      <c r="AJ1478" s="451">
        <f t="shared" si="4938"/>
        <v>-4600</v>
      </c>
      <c r="AK1478" s="451">
        <f t="shared" si="4938"/>
        <v>-4600</v>
      </c>
      <c r="AL1478" s="451">
        <f t="shared" si="4938"/>
        <v>-4600</v>
      </c>
      <c r="AM1478" s="451">
        <f t="shared" si="4938"/>
        <v>-4600</v>
      </c>
      <c r="AN1478" s="451">
        <f t="shared" si="4938"/>
        <v>-4600</v>
      </c>
      <c r="AO1478" s="451">
        <f t="shared" si="4938"/>
        <v>-4600</v>
      </c>
      <c r="AP1478" s="451">
        <f t="shared" si="4938"/>
        <v>-4600</v>
      </c>
      <c r="AQ1478" s="451">
        <f t="shared" si="4938"/>
        <v>-4600</v>
      </c>
      <c r="AR1478" s="451">
        <f t="shared" si="4938"/>
        <v>-4600</v>
      </c>
      <c r="AS1478" s="451">
        <f t="shared" si="4938"/>
        <v>-4600</v>
      </c>
      <c r="AT1478" s="451">
        <f t="shared" si="4938"/>
        <v>-4600</v>
      </c>
      <c r="AU1478" s="451">
        <f t="shared" si="4938"/>
        <v>-4600</v>
      </c>
      <c r="AV1478" s="451">
        <f t="shared" si="4938"/>
        <v>-4600</v>
      </c>
      <c r="AW1478" s="451">
        <f t="shared" si="4938"/>
        <v>-4600</v>
      </c>
      <c r="AX1478" s="451">
        <f t="shared" si="4938"/>
        <v>-4600</v>
      </c>
      <c r="AY1478" s="451">
        <f t="shared" si="4938"/>
        <v>-4600</v>
      </c>
      <c r="AZ1478" s="451">
        <f t="shared" si="4938"/>
        <v>-4600</v>
      </c>
      <c r="BA1478" s="451">
        <f t="shared" si="4938"/>
        <v>-4600</v>
      </c>
      <c r="BB1478" s="451">
        <f t="shared" si="4938"/>
        <v>-4600</v>
      </c>
      <c r="BC1478" s="451">
        <f t="shared" si="4938"/>
        <v>-4600</v>
      </c>
      <c r="BD1478" s="451">
        <f t="shared" si="4938"/>
        <v>-4600</v>
      </c>
      <c r="BE1478" s="451">
        <f t="shared" si="4938"/>
        <v>-4600</v>
      </c>
      <c r="BF1478" s="451">
        <f t="shared" si="4938"/>
        <v>-4600</v>
      </c>
      <c r="BG1478" s="451">
        <f t="shared" si="4938"/>
        <v>-4600</v>
      </c>
      <c r="BH1478" s="451">
        <f t="shared" si="4938"/>
        <v>-4600</v>
      </c>
      <c r="BI1478" s="451">
        <f t="shared" si="4938"/>
        <v>-4600</v>
      </c>
      <c r="BJ1478" s="451">
        <f t="shared" si="4938"/>
        <v>-4600</v>
      </c>
      <c r="BK1478" s="451">
        <f t="shared" si="4938"/>
        <v>-4600</v>
      </c>
      <c r="BL1478" s="451">
        <f t="shared" si="4938"/>
        <v>-4600</v>
      </c>
      <c r="BM1478" s="451">
        <f t="shared" si="4938"/>
        <v>-4600</v>
      </c>
      <c r="BN1478" s="451">
        <f t="shared" si="4938"/>
        <v>-4600</v>
      </c>
      <c r="BO1478" s="451">
        <f t="shared" si="4938"/>
        <v>-4600</v>
      </c>
      <c r="BP1478" s="451">
        <f t="shared" si="4938"/>
        <v>-4600</v>
      </c>
      <c r="BQ1478" s="451">
        <f t="shared" si="4938"/>
        <v>-4600</v>
      </c>
      <c r="BR1478" s="451">
        <f t="shared" si="4938"/>
        <v>-4600</v>
      </c>
      <c r="BS1478" s="451">
        <f t="shared" si="4938"/>
        <v>-4600</v>
      </c>
      <c r="BT1478" s="451">
        <f t="shared" si="4938"/>
        <v>-4600</v>
      </c>
      <c r="BU1478" s="451">
        <f t="shared" si="4938"/>
        <v>-4600</v>
      </c>
      <c r="BV1478" s="451">
        <f t="shared" si="4938"/>
        <v>-4600</v>
      </c>
      <c r="BW1478" s="451">
        <f t="shared" si="4938"/>
        <v>-4600</v>
      </c>
      <c r="BX1478" s="451">
        <f t="shared" si="4938"/>
        <v>-4600</v>
      </c>
      <c r="BY1478" s="451">
        <f t="shared" si="4938"/>
        <v>-4600</v>
      </c>
      <c r="BZ1478" s="451">
        <f t="shared" si="4938"/>
        <v>-4600</v>
      </c>
      <c r="CA1478" s="451">
        <f t="shared" si="4938"/>
        <v>-4600</v>
      </c>
      <c r="CB1478" s="451">
        <f t="shared" si="4938"/>
        <v>-4600</v>
      </c>
      <c r="CC1478" s="451">
        <f t="shared" si="4938"/>
        <v>-4600</v>
      </c>
      <c r="CD1478" s="451">
        <f t="shared" si="4938"/>
        <v>-4600</v>
      </c>
      <c r="CE1478" s="451">
        <f t="shared" si="4938"/>
        <v>-4600</v>
      </c>
      <c r="CF1478" s="451">
        <f t="shared" si="4938"/>
        <v>-4600</v>
      </c>
      <c r="CG1478" s="451">
        <f t="shared" si="4938"/>
        <v>-4600</v>
      </c>
      <c r="CH1478" s="451">
        <f t="shared" si="4938"/>
        <v>-4600</v>
      </c>
      <c r="CI1478" s="451">
        <f t="shared" si="4938"/>
        <v>-4600</v>
      </c>
      <c r="CJ1478" s="451">
        <f t="shared" si="4938"/>
        <v>-4600</v>
      </c>
      <c r="CK1478" s="451">
        <f t="shared" si="4938"/>
        <v>-4600</v>
      </c>
      <c r="CL1478" s="451">
        <f t="shared" si="4938"/>
        <v>-4600</v>
      </c>
      <c r="CM1478" s="451">
        <f t="shared" si="4938"/>
        <v>-4600</v>
      </c>
      <c r="CN1478" s="451">
        <f t="shared" si="4938"/>
        <v>-4600</v>
      </c>
      <c r="CO1478" s="451">
        <f t="shared" si="4938"/>
        <v>-4600</v>
      </c>
      <c r="CP1478" s="451">
        <f t="shared" si="4938"/>
        <v>-4600</v>
      </c>
      <c r="CQ1478" s="451">
        <f t="shared" ref="CQ1478:DJ1478" si="4939">CQ1473-CQ1467</f>
        <v>-4600</v>
      </c>
      <c r="CR1478" s="451">
        <f t="shared" si="4939"/>
        <v>-4600</v>
      </c>
      <c r="CS1478" s="451">
        <f t="shared" si="4939"/>
        <v>-4600</v>
      </c>
      <c r="CT1478" s="451">
        <f t="shared" si="4939"/>
        <v>-4600</v>
      </c>
      <c r="CU1478" s="451">
        <f t="shared" si="4939"/>
        <v>-4600</v>
      </c>
      <c r="CV1478" s="451">
        <f t="shared" si="4939"/>
        <v>-4600</v>
      </c>
      <c r="CW1478" s="451">
        <f t="shared" si="4939"/>
        <v>-4600</v>
      </c>
      <c r="CX1478" s="451">
        <f t="shared" si="4939"/>
        <v>-4600</v>
      </c>
      <c r="CY1478" s="451">
        <f t="shared" si="4939"/>
        <v>-4600</v>
      </c>
      <c r="CZ1478" s="451">
        <f t="shared" si="4939"/>
        <v>-4600</v>
      </c>
      <c r="DA1478" s="451">
        <f t="shared" si="4939"/>
        <v>-4600</v>
      </c>
      <c r="DB1478" s="451">
        <f t="shared" si="4939"/>
        <v>-4600</v>
      </c>
      <c r="DC1478" s="451">
        <f t="shared" si="4939"/>
        <v>-4600</v>
      </c>
      <c r="DD1478" s="451">
        <f t="shared" si="4939"/>
        <v>-4600</v>
      </c>
      <c r="DE1478" s="451">
        <f t="shared" si="4939"/>
        <v>-4600</v>
      </c>
      <c r="DF1478" s="451">
        <f t="shared" si="4939"/>
        <v>-4600</v>
      </c>
      <c r="DG1478" s="451">
        <f t="shared" si="4939"/>
        <v>-4600</v>
      </c>
      <c r="DH1478" s="451">
        <f t="shared" si="4939"/>
        <v>-4600</v>
      </c>
      <c r="DI1478" s="451">
        <f t="shared" si="4939"/>
        <v>-4600</v>
      </c>
      <c r="DJ1478" s="451">
        <f t="shared" si="4939"/>
        <v>-4600</v>
      </c>
    </row>
    <row r="1479" spans="1:114" x14ac:dyDescent="0.35">
      <c r="A1479" s="5" t="s">
        <v>354</v>
      </c>
      <c r="B1479" s="69" t="s">
        <v>186</v>
      </c>
      <c r="C1479" s="451">
        <f>C1478-C1471</f>
        <v>-9800</v>
      </c>
      <c r="D1479" s="451">
        <f t="shared" ref="D1479:AC1479" si="4940">D1478-D1471</f>
        <v>-10600</v>
      </c>
      <c r="E1479" s="451">
        <f t="shared" si="4940"/>
        <v>-9900</v>
      </c>
      <c r="F1479" s="451">
        <f t="shared" si="4940"/>
        <v>-10000</v>
      </c>
      <c r="G1479" s="451">
        <f t="shared" si="4940"/>
        <v>-9100</v>
      </c>
      <c r="H1479" s="451">
        <f t="shared" si="4940"/>
        <v>-7200</v>
      </c>
      <c r="I1479" s="451">
        <f t="shared" si="4940"/>
        <v>-6200</v>
      </c>
      <c r="J1479" s="451">
        <f t="shared" si="4940"/>
        <v>-6000</v>
      </c>
      <c r="K1479" s="451">
        <f t="shared" si="4940"/>
        <v>-5200</v>
      </c>
      <c r="L1479" s="451">
        <f t="shared" si="4940"/>
        <v>-7700</v>
      </c>
      <c r="M1479" s="451">
        <f t="shared" si="4940"/>
        <v>-5500</v>
      </c>
      <c r="N1479" s="451">
        <f t="shared" si="4940"/>
        <v>-7500</v>
      </c>
      <c r="O1479" s="451">
        <f t="shared" si="4940"/>
        <v>-8600</v>
      </c>
      <c r="P1479" s="451">
        <f t="shared" si="4940"/>
        <v>-9900</v>
      </c>
      <c r="Q1479" s="451">
        <f t="shared" si="4940"/>
        <v>-6600</v>
      </c>
      <c r="R1479" s="451">
        <f t="shared" si="4940"/>
        <v>-9400</v>
      </c>
      <c r="S1479" s="451">
        <f t="shared" si="4940"/>
        <v>-8100</v>
      </c>
      <c r="T1479" s="451">
        <f t="shared" si="4940"/>
        <v>-10000</v>
      </c>
      <c r="U1479" s="451">
        <f t="shared" si="4940"/>
        <v>-7500</v>
      </c>
      <c r="V1479" s="451">
        <f t="shared" si="4940"/>
        <v>-9700</v>
      </c>
      <c r="W1479" s="451">
        <f t="shared" si="4940"/>
        <v>-8600</v>
      </c>
      <c r="X1479" s="451">
        <f t="shared" si="4940"/>
        <v>-9600</v>
      </c>
      <c r="Y1479" s="451">
        <f t="shared" si="4940"/>
        <v>-6500</v>
      </c>
      <c r="Z1479" s="451">
        <f t="shared" si="4940"/>
        <v>-7400</v>
      </c>
      <c r="AA1479" s="451">
        <f t="shared" si="4940"/>
        <v>-7500</v>
      </c>
      <c r="AB1479" s="451">
        <f t="shared" si="4940"/>
        <v>-4800</v>
      </c>
      <c r="AC1479" s="451">
        <f t="shared" si="4940"/>
        <v>-4600</v>
      </c>
      <c r="AD1479" s="451">
        <f>AD1478-AD1471</f>
        <v>-4600</v>
      </c>
      <c r="AE1479" s="451">
        <f t="shared" ref="AE1479:CP1479" si="4941">AE1478-AE1471</f>
        <v>-4600</v>
      </c>
      <c r="AF1479" s="451">
        <f t="shared" si="4941"/>
        <v>-4600</v>
      </c>
      <c r="AG1479" s="451">
        <f t="shared" si="4941"/>
        <v>-4600</v>
      </c>
      <c r="AH1479" s="451">
        <f t="shared" si="4941"/>
        <v>-4600</v>
      </c>
      <c r="AI1479" s="451">
        <f t="shared" si="4941"/>
        <v>-4600</v>
      </c>
      <c r="AJ1479" s="451">
        <f t="shared" si="4941"/>
        <v>-4600</v>
      </c>
      <c r="AK1479" s="451">
        <f t="shared" si="4941"/>
        <v>-4600</v>
      </c>
      <c r="AL1479" s="451">
        <f t="shared" si="4941"/>
        <v>-4600</v>
      </c>
      <c r="AM1479" s="451">
        <f t="shared" si="4941"/>
        <v>-4600</v>
      </c>
      <c r="AN1479" s="451">
        <f t="shared" si="4941"/>
        <v>-4600</v>
      </c>
      <c r="AO1479" s="451">
        <f t="shared" si="4941"/>
        <v>-4600</v>
      </c>
      <c r="AP1479" s="451">
        <f t="shared" si="4941"/>
        <v>-4600</v>
      </c>
      <c r="AQ1479" s="451">
        <f t="shared" si="4941"/>
        <v>-4600</v>
      </c>
      <c r="AR1479" s="451">
        <f t="shared" si="4941"/>
        <v>-4600</v>
      </c>
      <c r="AS1479" s="451">
        <f t="shared" si="4941"/>
        <v>-4600</v>
      </c>
      <c r="AT1479" s="451">
        <f t="shared" si="4941"/>
        <v>-4600</v>
      </c>
      <c r="AU1479" s="451">
        <f t="shared" si="4941"/>
        <v>-4600</v>
      </c>
      <c r="AV1479" s="451">
        <f t="shared" si="4941"/>
        <v>-4600</v>
      </c>
      <c r="AW1479" s="451">
        <f t="shared" si="4941"/>
        <v>-4600</v>
      </c>
      <c r="AX1479" s="451">
        <f t="shared" si="4941"/>
        <v>-4600</v>
      </c>
      <c r="AY1479" s="451">
        <f t="shared" si="4941"/>
        <v>-4600</v>
      </c>
      <c r="AZ1479" s="451">
        <f t="shared" si="4941"/>
        <v>-4600</v>
      </c>
      <c r="BA1479" s="451">
        <f t="shared" si="4941"/>
        <v>-4600</v>
      </c>
      <c r="BB1479" s="451">
        <f t="shared" si="4941"/>
        <v>-4600</v>
      </c>
      <c r="BC1479" s="451">
        <f t="shared" si="4941"/>
        <v>-4600</v>
      </c>
      <c r="BD1479" s="451">
        <f t="shared" si="4941"/>
        <v>-4600</v>
      </c>
      <c r="BE1479" s="451">
        <f t="shared" si="4941"/>
        <v>-4600</v>
      </c>
      <c r="BF1479" s="451">
        <f t="shared" si="4941"/>
        <v>-4600</v>
      </c>
      <c r="BG1479" s="451">
        <f t="shared" si="4941"/>
        <v>-4600</v>
      </c>
      <c r="BH1479" s="451">
        <f t="shared" si="4941"/>
        <v>-4600</v>
      </c>
      <c r="BI1479" s="451">
        <f t="shared" si="4941"/>
        <v>-4600</v>
      </c>
      <c r="BJ1479" s="451">
        <f t="shared" si="4941"/>
        <v>-4600</v>
      </c>
      <c r="BK1479" s="451">
        <f t="shared" si="4941"/>
        <v>-4600</v>
      </c>
      <c r="BL1479" s="451">
        <f t="shared" si="4941"/>
        <v>-4600</v>
      </c>
      <c r="BM1479" s="451">
        <f t="shared" si="4941"/>
        <v>-4600</v>
      </c>
      <c r="BN1479" s="451">
        <f t="shared" si="4941"/>
        <v>-4600</v>
      </c>
      <c r="BO1479" s="451">
        <f t="shared" si="4941"/>
        <v>-4600</v>
      </c>
      <c r="BP1479" s="451">
        <f t="shared" si="4941"/>
        <v>-4600</v>
      </c>
      <c r="BQ1479" s="451">
        <f t="shared" si="4941"/>
        <v>-4600</v>
      </c>
      <c r="BR1479" s="451">
        <f t="shared" si="4941"/>
        <v>-4600</v>
      </c>
      <c r="BS1479" s="451">
        <f t="shared" si="4941"/>
        <v>-4600</v>
      </c>
      <c r="BT1479" s="451">
        <f t="shared" si="4941"/>
        <v>-4600</v>
      </c>
      <c r="BU1479" s="451">
        <f t="shared" si="4941"/>
        <v>-4600</v>
      </c>
      <c r="BV1479" s="451">
        <f t="shared" si="4941"/>
        <v>-4600</v>
      </c>
      <c r="BW1479" s="451">
        <f t="shared" si="4941"/>
        <v>-4600</v>
      </c>
      <c r="BX1479" s="451">
        <f t="shared" si="4941"/>
        <v>-4600</v>
      </c>
      <c r="BY1479" s="451">
        <f t="shared" si="4941"/>
        <v>-4600</v>
      </c>
      <c r="BZ1479" s="451">
        <f t="shared" si="4941"/>
        <v>-4600</v>
      </c>
      <c r="CA1479" s="451">
        <f t="shared" si="4941"/>
        <v>-4600</v>
      </c>
      <c r="CB1479" s="451">
        <f t="shared" si="4941"/>
        <v>-4600</v>
      </c>
      <c r="CC1479" s="451">
        <f t="shared" si="4941"/>
        <v>-4600</v>
      </c>
      <c r="CD1479" s="451">
        <f t="shared" si="4941"/>
        <v>-4600</v>
      </c>
      <c r="CE1479" s="451">
        <f t="shared" si="4941"/>
        <v>-4600</v>
      </c>
      <c r="CF1479" s="451">
        <f t="shared" si="4941"/>
        <v>-4600</v>
      </c>
      <c r="CG1479" s="451">
        <f t="shared" si="4941"/>
        <v>-4600</v>
      </c>
      <c r="CH1479" s="451">
        <f t="shared" si="4941"/>
        <v>-4600</v>
      </c>
      <c r="CI1479" s="451">
        <f t="shared" si="4941"/>
        <v>-4600</v>
      </c>
      <c r="CJ1479" s="451">
        <f t="shared" si="4941"/>
        <v>-4600</v>
      </c>
      <c r="CK1479" s="451">
        <f t="shared" si="4941"/>
        <v>-4600</v>
      </c>
      <c r="CL1479" s="451">
        <f t="shared" si="4941"/>
        <v>-4600</v>
      </c>
      <c r="CM1479" s="451">
        <f t="shared" si="4941"/>
        <v>-4600</v>
      </c>
      <c r="CN1479" s="451">
        <f t="shared" si="4941"/>
        <v>-4600</v>
      </c>
      <c r="CO1479" s="451">
        <f t="shared" si="4941"/>
        <v>-4600</v>
      </c>
      <c r="CP1479" s="451">
        <f t="shared" si="4941"/>
        <v>-4600</v>
      </c>
      <c r="CQ1479" s="451">
        <f t="shared" ref="CQ1479:DJ1479" si="4942">CQ1478-CQ1471</f>
        <v>-4600</v>
      </c>
      <c r="CR1479" s="451">
        <f t="shared" si="4942"/>
        <v>-4600</v>
      </c>
      <c r="CS1479" s="451">
        <f t="shared" si="4942"/>
        <v>-4600</v>
      </c>
      <c r="CT1479" s="451">
        <f t="shared" si="4942"/>
        <v>-4600</v>
      </c>
      <c r="CU1479" s="451">
        <f t="shared" si="4942"/>
        <v>-4600</v>
      </c>
      <c r="CV1479" s="451">
        <f t="shared" si="4942"/>
        <v>-4600</v>
      </c>
      <c r="CW1479" s="451">
        <f t="shared" si="4942"/>
        <v>-4600</v>
      </c>
      <c r="CX1479" s="451">
        <f t="shared" si="4942"/>
        <v>-4600</v>
      </c>
      <c r="CY1479" s="451">
        <f t="shared" si="4942"/>
        <v>-4600</v>
      </c>
      <c r="CZ1479" s="451">
        <f t="shared" si="4942"/>
        <v>-4600</v>
      </c>
      <c r="DA1479" s="451">
        <f t="shared" si="4942"/>
        <v>-4600</v>
      </c>
      <c r="DB1479" s="451">
        <f t="shared" si="4942"/>
        <v>-4600</v>
      </c>
      <c r="DC1479" s="451">
        <f t="shared" si="4942"/>
        <v>-4600</v>
      </c>
      <c r="DD1479" s="451">
        <f t="shared" si="4942"/>
        <v>-4600</v>
      </c>
      <c r="DE1479" s="451">
        <f t="shared" si="4942"/>
        <v>-4600</v>
      </c>
      <c r="DF1479" s="451">
        <f t="shared" si="4942"/>
        <v>-4600</v>
      </c>
      <c r="DG1479" s="451">
        <f t="shared" si="4942"/>
        <v>-4600</v>
      </c>
      <c r="DH1479" s="451">
        <f t="shared" si="4942"/>
        <v>-4600</v>
      </c>
      <c r="DI1479" s="451">
        <f t="shared" si="4942"/>
        <v>-4600</v>
      </c>
      <c r="DJ1479" s="451">
        <f t="shared" si="4942"/>
        <v>-4600</v>
      </c>
    </row>
    <row r="1480" spans="1:114" x14ac:dyDescent="0.35">
      <c r="A1480" s="5"/>
      <c r="B1480" s="69"/>
      <c r="C1480" s="451"/>
      <c r="D1480" s="451"/>
      <c r="E1480" s="451"/>
      <c r="F1480" s="451"/>
      <c r="G1480" s="451"/>
      <c r="H1480" s="451"/>
      <c r="I1480" s="451"/>
      <c r="J1480" s="451"/>
      <c r="K1480" s="451"/>
      <c r="L1480" s="451"/>
      <c r="M1480" s="451"/>
      <c r="N1480" s="451"/>
      <c r="O1480" s="451"/>
      <c r="P1480" s="451"/>
      <c r="Q1480" s="451"/>
      <c r="R1480" s="451"/>
      <c r="S1480" s="451"/>
      <c r="T1480" s="451"/>
      <c r="U1480" s="451"/>
      <c r="V1480" s="451"/>
      <c r="W1480" s="451"/>
      <c r="X1480" s="451"/>
      <c r="Y1480" s="451"/>
      <c r="Z1480" s="451"/>
      <c r="AA1480" s="451"/>
      <c r="AB1480" s="451"/>
      <c r="AC1480" s="451"/>
      <c r="AD1480" s="451"/>
      <c r="AE1480" s="451"/>
      <c r="AF1480" s="451"/>
      <c r="AG1480" s="451"/>
      <c r="AH1480" s="451"/>
      <c r="AI1480" s="451"/>
      <c r="AJ1480" s="451"/>
      <c r="AK1480" s="451"/>
      <c r="AL1480" s="451"/>
      <c r="AM1480" s="451"/>
      <c r="AN1480" s="451"/>
      <c r="AO1480" s="451"/>
      <c r="AP1480" s="451"/>
      <c r="AQ1480" s="451"/>
      <c r="AR1480" s="451"/>
      <c r="AS1480" s="451"/>
      <c r="AT1480" s="451"/>
      <c r="AU1480" s="451"/>
      <c r="AV1480" s="451"/>
      <c r="AW1480" s="451"/>
      <c r="AX1480" s="451"/>
      <c r="AY1480" s="451"/>
      <c r="AZ1480" s="451"/>
      <c r="BA1480" s="451"/>
      <c r="BB1480" s="451"/>
      <c r="BC1480" s="451"/>
      <c r="BD1480" s="451"/>
      <c r="BE1480" s="451"/>
      <c r="BF1480" s="451"/>
      <c r="BG1480" s="451"/>
      <c r="BH1480" s="451"/>
      <c r="BI1480" s="451"/>
      <c r="BJ1480" s="451"/>
      <c r="BK1480" s="451"/>
      <c r="BL1480" s="451"/>
      <c r="BM1480" s="451"/>
      <c r="BN1480" s="451"/>
      <c r="BO1480" s="451"/>
      <c r="BP1480" s="451"/>
      <c r="BQ1480" s="451"/>
      <c r="BR1480" s="451"/>
      <c r="BS1480" s="451"/>
      <c r="BT1480" s="451"/>
      <c r="BU1480" s="451"/>
      <c r="BV1480" s="451"/>
      <c r="BW1480" s="451"/>
      <c r="BX1480" s="451"/>
      <c r="BY1480" s="451"/>
      <c r="BZ1480" s="451"/>
      <c r="CA1480" s="451"/>
      <c r="CB1480" s="451"/>
      <c r="CC1480" s="451"/>
      <c r="CD1480" s="451"/>
      <c r="CE1480" s="451"/>
      <c r="CF1480" s="451"/>
      <c r="CG1480" s="451"/>
      <c r="CH1480" s="451"/>
      <c r="CI1480" s="451"/>
      <c r="CJ1480" s="451"/>
      <c r="CK1480" s="451"/>
      <c r="CL1480" s="451"/>
      <c r="CM1480" s="451"/>
      <c r="CN1480" s="451"/>
      <c r="CO1480" s="451"/>
      <c r="CP1480" s="451"/>
      <c r="CQ1480" s="451"/>
      <c r="CR1480" s="451"/>
      <c r="CS1480" s="451"/>
      <c r="CT1480" s="451"/>
      <c r="CU1480" s="451"/>
      <c r="CV1480" s="451"/>
      <c r="CW1480" s="451"/>
      <c r="CX1480" s="451"/>
      <c r="CY1480" s="451"/>
      <c r="CZ1480" s="451"/>
      <c r="DA1480" s="451"/>
      <c r="DB1480" s="451"/>
      <c r="DC1480" s="451"/>
      <c r="DD1480" s="451"/>
      <c r="DE1480" s="451"/>
      <c r="DF1480" s="451"/>
      <c r="DG1480" s="451"/>
      <c r="DH1480" s="451"/>
      <c r="DI1480" s="451"/>
      <c r="DJ1480" s="451"/>
    </row>
    <row r="1481" spans="1:114" x14ac:dyDescent="0.35">
      <c r="A1481" s="5"/>
      <c r="B1481" s="314" t="s">
        <v>766</v>
      </c>
      <c r="C1481" s="673"/>
      <c r="D1481" s="673"/>
      <c r="E1481" s="673"/>
      <c r="F1481" s="673"/>
      <c r="G1481" s="673"/>
      <c r="H1481" s="673"/>
      <c r="I1481" s="673"/>
      <c r="J1481" s="673"/>
      <c r="K1481" s="673"/>
      <c r="L1481" s="673"/>
      <c r="M1481" s="673"/>
      <c r="N1481" s="673"/>
      <c r="O1481" s="673"/>
      <c r="P1481" s="673"/>
      <c r="Q1481" s="673"/>
      <c r="R1481" s="673"/>
      <c r="S1481" s="673"/>
      <c r="T1481" s="673"/>
      <c r="U1481" s="673"/>
      <c r="V1481" s="673"/>
      <c r="W1481" s="673"/>
      <c r="X1481" s="673"/>
      <c r="Y1481" s="673"/>
      <c r="Z1481" s="673"/>
      <c r="AA1481" s="673"/>
      <c r="AB1481" s="673"/>
      <c r="AC1481" s="673"/>
      <c r="AD1481" s="673"/>
      <c r="AE1481" s="673"/>
      <c r="AF1481" s="673"/>
      <c r="AG1481" s="673"/>
      <c r="AH1481" s="673"/>
      <c r="AI1481" s="673"/>
      <c r="AJ1481" s="673"/>
      <c r="AK1481" s="673"/>
      <c r="AL1481" s="673"/>
      <c r="AM1481" s="673"/>
      <c r="AN1481" s="673"/>
      <c r="AO1481" s="673"/>
      <c r="AP1481" s="673"/>
      <c r="AQ1481" s="673"/>
      <c r="AR1481" s="673"/>
      <c r="AS1481" s="673"/>
      <c r="AT1481" s="673"/>
      <c r="AU1481" s="673"/>
      <c r="AV1481" s="673"/>
      <c r="AW1481" s="673"/>
      <c r="AX1481" s="673"/>
      <c r="AY1481" s="673"/>
      <c r="AZ1481" s="673"/>
      <c r="BA1481" s="673"/>
      <c r="BB1481" s="673"/>
      <c r="BC1481" s="673"/>
      <c r="BD1481" s="673"/>
      <c r="BE1481" s="673"/>
      <c r="BF1481" s="673"/>
      <c r="BG1481" s="673"/>
      <c r="BH1481" s="673"/>
      <c r="BI1481" s="673"/>
      <c r="BJ1481" s="673"/>
      <c r="BK1481" s="673"/>
      <c r="BL1481" s="673"/>
      <c r="BM1481" s="673"/>
      <c r="BN1481" s="673"/>
      <c r="BO1481" s="673"/>
      <c r="BP1481" s="673"/>
      <c r="BQ1481" s="673"/>
      <c r="BR1481" s="673"/>
      <c r="BS1481" s="673"/>
      <c r="BT1481" s="673"/>
      <c r="BU1481" s="673"/>
      <c r="BV1481" s="673"/>
      <c r="BW1481" s="673"/>
      <c r="BX1481" s="673"/>
      <c r="BY1481" s="673"/>
      <c r="BZ1481" s="673"/>
      <c r="CA1481" s="673"/>
      <c r="CB1481" s="673"/>
      <c r="CC1481" s="673"/>
      <c r="CD1481" s="673"/>
      <c r="CE1481" s="673"/>
      <c r="CF1481" s="673"/>
      <c r="CG1481" s="673"/>
      <c r="CH1481" s="673"/>
      <c r="CI1481" s="673"/>
      <c r="CJ1481" s="673"/>
      <c r="CK1481" s="673"/>
      <c r="CL1481" s="673"/>
      <c r="CM1481" s="673"/>
      <c r="CN1481" s="673"/>
      <c r="CO1481" s="673"/>
      <c r="CP1481" s="673"/>
      <c r="CQ1481" s="673"/>
      <c r="CR1481" s="673"/>
      <c r="CS1481" s="673"/>
      <c r="CT1481" s="673"/>
      <c r="CU1481" s="673"/>
      <c r="CV1481" s="673"/>
      <c r="CW1481" s="673"/>
      <c r="CX1481" s="673"/>
      <c r="CY1481" s="673"/>
      <c r="CZ1481" s="673"/>
      <c r="DA1481" s="673"/>
      <c r="DB1481" s="673"/>
      <c r="DC1481" s="673"/>
      <c r="DD1481" s="673"/>
      <c r="DE1481" s="673"/>
      <c r="DF1481" s="673"/>
      <c r="DG1481" s="673"/>
      <c r="DH1481" s="673"/>
      <c r="DI1481" s="673"/>
      <c r="DJ1481" s="673"/>
    </row>
    <row r="1482" spans="1:114" x14ac:dyDescent="0.35">
      <c r="A1482" s="5" t="s">
        <v>354</v>
      </c>
      <c r="B1482" s="69" t="s">
        <v>142</v>
      </c>
      <c r="C1482" s="451"/>
      <c r="D1482" s="451"/>
      <c r="E1482" s="451"/>
      <c r="F1482" s="451"/>
      <c r="G1482" s="451"/>
      <c r="H1482" s="451"/>
      <c r="I1482" s="451"/>
      <c r="J1482" s="451"/>
      <c r="K1482" s="451"/>
      <c r="L1482" s="451"/>
      <c r="M1482" s="451"/>
      <c r="N1482" s="451"/>
      <c r="O1482" s="451"/>
      <c r="P1482" s="451"/>
      <c r="Q1482" s="451"/>
      <c r="R1482" s="451"/>
      <c r="S1482" s="451"/>
      <c r="T1482" s="451"/>
      <c r="U1482" s="451"/>
      <c r="V1482" s="451"/>
      <c r="W1482" s="451"/>
      <c r="X1482" s="451"/>
      <c r="Y1482" s="451"/>
      <c r="Z1482" s="451"/>
      <c r="AA1482" s="451">
        <f t="shared" ref="AA1482:BF1482" si="4943">(AA1479*(1-CADTAX))+(-AA1467*(CADTAX))-AA1488</f>
        <v>-5625</v>
      </c>
      <c r="AB1482" s="451">
        <f t="shared" si="4943"/>
        <v>-3600</v>
      </c>
      <c r="AC1482" s="451">
        <f t="shared" si="4943"/>
        <v>-3450</v>
      </c>
      <c r="AD1482" s="451">
        <f t="shared" si="4943"/>
        <v>-3450</v>
      </c>
      <c r="AE1482" s="451">
        <f t="shared" si="4943"/>
        <v>-3450</v>
      </c>
      <c r="AF1482" s="451">
        <f t="shared" si="4943"/>
        <v>-3450</v>
      </c>
      <c r="AG1482" s="451">
        <f t="shared" si="4943"/>
        <v>-3450</v>
      </c>
      <c r="AH1482" s="451">
        <f t="shared" si="4943"/>
        <v>-3450</v>
      </c>
      <c r="AI1482" s="451">
        <f t="shared" si="4943"/>
        <v>-3450</v>
      </c>
      <c r="AJ1482" s="451">
        <f t="shared" si="4943"/>
        <v>-3450</v>
      </c>
      <c r="AK1482" s="451">
        <f t="shared" si="4943"/>
        <v>-3450</v>
      </c>
      <c r="AL1482" s="451">
        <f t="shared" si="4943"/>
        <v>-3450</v>
      </c>
      <c r="AM1482" s="451">
        <f t="shared" si="4943"/>
        <v>-3450</v>
      </c>
      <c r="AN1482" s="451">
        <f t="shared" si="4943"/>
        <v>-3450</v>
      </c>
      <c r="AO1482" s="451">
        <f t="shared" si="4943"/>
        <v>-3450</v>
      </c>
      <c r="AP1482" s="451">
        <f t="shared" si="4943"/>
        <v>-3450</v>
      </c>
      <c r="AQ1482" s="451">
        <f t="shared" si="4943"/>
        <v>-3450</v>
      </c>
      <c r="AR1482" s="451">
        <f t="shared" si="4943"/>
        <v>-3450</v>
      </c>
      <c r="AS1482" s="451">
        <f t="shared" si="4943"/>
        <v>-3450</v>
      </c>
      <c r="AT1482" s="451">
        <f t="shared" si="4943"/>
        <v>-3450</v>
      </c>
      <c r="AU1482" s="451">
        <f t="shared" si="4943"/>
        <v>-3450</v>
      </c>
      <c r="AV1482" s="451">
        <f t="shared" si="4943"/>
        <v>-3450</v>
      </c>
      <c r="AW1482" s="451">
        <f t="shared" si="4943"/>
        <v>-3450</v>
      </c>
      <c r="AX1482" s="451">
        <f t="shared" si="4943"/>
        <v>-3450</v>
      </c>
      <c r="AY1482" s="451">
        <f t="shared" si="4943"/>
        <v>-3450</v>
      </c>
      <c r="AZ1482" s="451">
        <f t="shared" si="4943"/>
        <v>-3450</v>
      </c>
      <c r="BA1482" s="451">
        <f t="shared" si="4943"/>
        <v>-3450</v>
      </c>
      <c r="BB1482" s="451">
        <f t="shared" si="4943"/>
        <v>-3450</v>
      </c>
      <c r="BC1482" s="451">
        <f t="shared" si="4943"/>
        <v>-3450</v>
      </c>
      <c r="BD1482" s="451">
        <f t="shared" si="4943"/>
        <v>-3450</v>
      </c>
      <c r="BE1482" s="451">
        <f t="shared" si="4943"/>
        <v>-3450</v>
      </c>
      <c r="BF1482" s="451">
        <f t="shared" si="4943"/>
        <v>-3450</v>
      </c>
      <c r="BG1482" s="451">
        <f t="shared" ref="BG1482:CL1482" si="4944">(BG1479*(1-CADTAX))+(-BG1467*(CADTAX))-BG1488</f>
        <v>-3450</v>
      </c>
      <c r="BH1482" s="451">
        <f t="shared" si="4944"/>
        <v>-3450</v>
      </c>
      <c r="BI1482" s="451">
        <f t="shared" si="4944"/>
        <v>-3450</v>
      </c>
      <c r="BJ1482" s="451">
        <f t="shared" si="4944"/>
        <v>-3450</v>
      </c>
      <c r="BK1482" s="451">
        <f t="shared" si="4944"/>
        <v>-3450</v>
      </c>
      <c r="BL1482" s="451">
        <f t="shared" si="4944"/>
        <v>-3450</v>
      </c>
      <c r="BM1482" s="451">
        <f t="shared" si="4944"/>
        <v>-3450</v>
      </c>
      <c r="BN1482" s="451">
        <f t="shared" si="4944"/>
        <v>-3450</v>
      </c>
      <c r="BO1482" s="451">
        <f t="shared" si="4944"/>
        <v>-3450</v>
      </c>
      <c r="BP1482" s="451">
        <f t="shared" si="4944"/>
        <v>-3450</v>
      </c>
      <c r="BQ1482" s="451">
        <f t="shared" si="4944"/>
        <v>-3450</v>
      </c>
      <c r="BR1482" s="451">
        <f t="shared" si="4944"/>
        <v>-3450</v>
      </c>
      <c r="BS1482" s="451">
        <f t="shared" si="4944"/>
        <v>-3450</v>
      </c>
      <c r="BT1482" s="451">
        <f t="shared" si="4944"/>
        <v>-3450</v>
      </c>
      <c r="BU1482" s="451">
        <f t="shared" si="4944"/>
        <v>-3450</v>
      </c>
      <c r="BV1482" s="451">
        <f t="shared" si="4944"/>
        <v>-3450</v>
      </c>
      <c r="BW1482" s="451">
        <f t="shared" si="4944"/>
        <v>-3450</v>
      </c>
      <c r="BX1482" s="451">
        <f t="shared" si="4944"/>
        <v>-3450</v>
      </c>
      <c r="BY1482" s="451">
        <f t="shared" si="4944"/>
        <v>-3450</v>
      </c>
      <c r="BZ1482" s="451">
        <f t="shared" si="4944"/>
        <v>-3450</v>
      </c>
      <c r="CA1482" s="451">
        <f t="shared" si="4944"/>
        <v>-3450</v>
      </c>
      <c r="CB1482" s="451">
        <f t="shared" si="4944"/>
        <v>-3450</v>
      </c>
      <c r="CC1482" s="451">
        <f t="shared" si="4944"/>
        <v>-3450</v>
      </c>
      <c r="CD1482" s="451">
        <f t="shared" si="4944"/>
        <v>-3450</v>
      </c>
      <c r="CE1482" s="451">
        <f t="shared" si="4944"/>
        <v>-3450</v>
      </c>
      <c r="CF1482" s="451">
        <f t="shared" si="4944"/>
        <v>-3450</v>
      </c>
      <c r="CG1482" s="451">
        <f t="shared" si="4944"/>
        <v>-3450</v>
      </c>
      <c r="CH1482" s="451">
        <f t="shared" si="4944"/>
        <v>-3450</v>
      </c>
      <c r="CI1482" s="451">
        <f t="shared" si="4944"/>
        <v>-3450</v>
      </c>
      <c r="CJ1482" s="451">
        <f t="shared" si="4944"/>
        <v>-3450</v>
      </c>
      <c r="CK1482" s="451">
        <f t="shared" si="4944"/>
        <v>-3450</v>
      </c>
      <c r="CL1482" s="451">
        <f t="shared" si="4944"/>
        <v>-3450</v>
      </c>
      <c r="CM1482" s="451">
        <f t="shared" ref="CM1482:DJ1482" si="4945">(CM1479*(1-CADTAX))+(-CM1467*(CADTAX))-CM1488</f>
        <v>-3450</v>
      </c>
      <c r="CN1482" s="451">
        <f t="shared" si="4945"/>
        <v>-3450</v>
      </c>
      <c r="CO1482" s="451">
        <f t="shared" si="4945"/>
        <v>-3450</v>
      </c>
      <c r="CP1482" s="451">
        <f t="shared" si="4945"/>
        <v>-3450</v>
      </c>
      <c r="CQ1482" s="451">
        <f t="shared" si="4945"/>
        <v>-3450</v>
      </c>
      <c r="CR1482" s="451">
        <f t="shared" si="4945"/>
        <v>-3450</v>
      </c>
      <c r="CS1482" s="451">
        <f t="shared" si="4945"/>
        <v>-3450</v>
      </c>
      <c r="CT1482" s="451">
        <f t="shared" si="4945"/>
        <v>-3450</v>
      </c>
      <c r="CU1482" s="451">
        <f t="shared" si="4945"/>
        <v>-3450</v>
      </c>
      <c r="CV1482" s="451">
        <f t="shared" si="4945"/>
        <v>-3450</v>
      </c>
      <c r="CW1482" s="451">
        <f t="shared" si="4945"/>
        <v>-3450</v>
      </c>
      <c r="CX1482" s="451">
        <f t="shared" si="4945"/>
        <v>-3450</v>
      </c>
      <c r="CY1482" s="451">
        <f t="shared" si="4945"/>
        <v>-3450</v>
      </c>
      <c r="CZ1482" s="451">
        <f t="shared" si="4945"/>
        <v>-3450</v>
      </c>
      <c r="DA1482" s="451">
        <f t="shared" si="4945"/>
        <v>-3450</v>
      </c>
      <c r="DB1482" s="451">
        <f t="shared" si="4945"/>
        <v>-3450</v>
      </c>
      <c r="DC1482" s="451">
        <f t="shared" si="4945"/>
        <v>-3450</v>
      </c>
      <c r="DD1482" s="451">
        <f t="shared" si="4945"/>
        <v>-3450</v>
      </c>
      <c r="DE1482" s="451">
        <f t="shared" si="4945"/>
        <v>-3450</v>
      </c>
      <c r="DF1482" s="451">
        <f t="shared" si="4945"/>
        <v>-3450</v>
      </c>
      <c r="DG1482" s="451">
        <f t="shared" si="4945"/>
        <v>-3450</v>
      </c>
      <c r="DH1482" s="451">
        <f t="shared" si="4945"/>
        <v>-3450</v>
      </c>
      <c r="DI1482" s="451">
        <f t="shared" si="4945"/>
        <v>-3450</v>
      </c>
      <c r="DJ1482" s="451">
        <f t="shared" si="4945"/>
        <v>-3450</v>
      </c>
    </row>
    <row r="1483" spans="1:114" x14ac:dyDescent="0.35">
      <c r="A1483" s="5" t="s">
        <v>354</v>
      </c>
      <c r="B1483" s="69" t="s">
        <v>763</v>
      </c>
      <c r="C1483" s="451"/>
      <c r="D1483" s="451"/>
      <c r="E1483" s="451"/>
      <c r="F1483" s="451"/>
      <c r="G1483" s="451"/>
      <c r="H1483" s="451"/>
      <c r="I1483" s="451"/>
      <c r="J1483" s="451"/>
      <c r="K1483" s="451"/>
      <c r="L1483" s="451"/>
      <c r="M1483" s="451"/>
      <c r="N1483" s="451"/>
      <c r="O1483" s="451"/>
      <c r="P1483" s="451"/>
      <c r="Q1483" s="451"/>
      <c r="R1483" s="451"/>
      <c r="S1483" s="451"/>
      <c r="T1483" s="451"/>
      <c r="U1483" s="451"/>
      <c r="V1483" s="451"/>
      <c r="W1483" s="451"/>
      <c r="X1483" s="451"/>
      <c r="Y1483" s="451"/>
      <c r="Z1483" s="451"/>
      <c r="AA1483" s="451">
        <f>NPV(((1+Discount_Rate)^(1/4)-1),AA1482:$DJ1482)</f>
        <v>-187315.76051363797</v>
      </c>
      <c r="AB1483" s="451">
        <f>NPV(((1+Discount_Rate)^(1/4)-1),AB1482:$DJ1482)</f>
        <v>-183989.54343891511</v>
      </c>
      <c r="AC1483" s="451">
        <f>NPV(((1+Discount_Rate)^(1/4)-1),AC1482:$DJ1482)</f>
        <v>-182647.5062484894</v>
      </c>
      <c r="AD1483" s="451">
        <f>NPV(((1+Discount_Rate)^(1/4)-1),AD1482:$DJ1482)</f>
        <v>-181438.9992630503</v>
      </c>
      <c r="AE1483" s="451">
        <f>NPV(((1+Discount_Rate)^(1/4)-1),AE1482:$DJ1482)</f>
        <v>-180215.66119657675</v>
      </c>
      <c r="AF1483" s="451">
        <f>NPV(((1+Discount_Rate)^(1/4)-1),AF1482:$DJ1482)</f>
        <v>-178977.31003856548</v>
      </c>
      <c r="AG1483" s="451">
        <f>NPV(((1+Discount_Rate)^(1/4)-1),AG1482:$DJ1482)</f>
        <v>-177723.76154483762</v>
      </c>
      <c r="AH1483" s="451">
        <f>NPV(((1+Discount_Rate)^(1/4)-1),AH1482:$DJ1482)</f>
        <v>-176454.82921012654</v>
      </c>
      <c r="AI1483" s="451">
        <f>NPV(((1+Discount_Rate)^(1/4)-1),AI1482:$DJ1482)</f>
        <v>-175170.32424032933</v>
      </c>
      <c r="AJ1483" s="451">
        <f>NPV(((1+Discount_Rate)^(1/4)-1),AJ1482:$DJ1482)</f>
        <v>-173870.05552441749</v>
      </c>
      <c r="AK1483" s="451">
        <f>NPV(((1+Discount_Rate)^(1/4)-1),AK1482:$DJ1482)</f>
        <v>-172553.82960600324</v>
      </c>
      <c r="AL1483" s="451">
        <f>NPV(((1+Discount_Rate)^(1/4)-1),AL1482:$DJ1482)</f>
        <v>-171221.45065455663</v>
      </c>
      <c r="AM1483" s="451">
        <f>NPV(((1+Discount_Rate)^(1/4)-1),AM1482:$DJ1482)</f>
        <v>-169872.72043626953</v>
      </c>
      <c r="AN1483" s="451">
        <f>NPV(((1+Discount_Rate)^(1/4)-1),AN1482:$DJ1482)</f>
        <v>-168507.43828456209</v>
      </c>
      <c r="AO1483" s="451">
        <f>NPV(((1+Discount_Rate)^(1/4)-1),AO1482:$DJ1482)</f>
        <v>-167125.40107022712</v>
      </c>
      <c r="AP1483" s="451">
        <f>NPV(((1+Discount_Rate)^(1/4)-1),AP1482:$DJ1482)</f>
        <v>-165726.40317120816</v>
      </c>
      <c r="AQ1483" s="451">
        <f>NPV(((1+Discount_Rate)^(1/4)-1),AQ1482:$DJ1482)</f>
        <v>-164310.23644200672</v>
      </c>
      <c r="AR1483" s="451">
        <f>NPV(((1+Discount_Rate)^(1/4)-1),AR1482:$DJ1482)</f>
        <v>-162876.69018271391</v>
      </c>
      <c r="AS1483" s="451">
        <f>NPV(((1+Discount_Rate)^(1/4)-1),AS1482:$DJ1482)</f>
        <v>-161425.55110766218</v>
      </c>
      <c r="AT1483" s="451">
        <f>NPV(((1+Discount_Rate)^(1/4)-1),AT1482:$DJ1482)</f>
        <v>-159956.60331369229</v>
      </c>
      <c r="AU1483" s="451">
        <f>NPV(((1+Discount_Rate)^(1/4)-1),AU1482:$DJ1482)</f>
        <v>-158469.62824803079</v>
      </c>
      <c r="AV1483" s="451">
        <f>NPV(((1+Discount_Rate)^(1/4)-1),AV1482:$DJ1482)</f>
        <v>-156964.40467577334</v>
      </c>
      <c r="AW1483" s="451">
        <f>NPV(((1+Discount_Rate)^(1/4)-1),AW1482:$DJ1482)</f>
        <v>-155440.70864696903</v>
      </c>
      <c r="AX1483" s="451">
        <f>NPV(((1+Discount_Rate)^(1/4)-1),AX1482:$DJ1482)</f>
        <v>-153898.31346330064</v>
      </c>
      <c r="AY1483" s="451">
        <f>NPV(((1+Discount_Rate)^(1/4)-1),AY1482:$DJ1482)</f>
        <v>-152336.98964435604</v>
      </c>
      <c r="AZ1483" s="451">
        <f>NPV(((1+Discount_Rate)^(1/4)-1),AZ1482:$DJ1482)</f>
        <v>-150756.50489348572</v>
      </c>
      <c r="BA1483" s="451">
        <f>NPV(((1+Discount_Rate)^(1/4)-1),BA1482:$DJ1482)</f>
        <v>-149156.62406324118</v>
      </c>
      <c r="BB1483" s="451">
        <f>NPV(((1+Discount_Rate)^(1/4)-1),BB1482:$DJ1482)</f>
        <v>-147537.10912038936</v>
      </c>
      <c r="BC1483" s="451">
        <f>NPV(((1+Discount_Rate)^(1/4)-1),BC1482:$DJ1482)</f>
        <v>-145897.71911049754</v>
      </c>
      <c r="BD1483" s="451">
        <f>NPV(((1+Discount_Rate)^(1/4)-1),BD1482:$DJ1482)</f>
        <v>-144238.21012208369</v>
      </c>
      <c r="BE1483" s="451">
        <f>NPV(((1+Discount_Rate)^(1/4)-1),BE1482:$DJ1482)</f>
        <v>-142558.33525032693</v>
      </c>
      <c r="BF1483" s="451">
        <f>NPV(((1+Discount_Rate)^(1/4)-1),BF1482:$DJ1482)</f>
        <v>-140857.84456033254</v>
      </c>
      <c r="BG1483" s="451">
        <f>NPV(((1+Discount_Rate)^(1/4)-1),BG1482:$DJ1482)</f>
        <v>-139136.48504994612</v>
      </c>
      <c r="BH1483" s="451">
        <f>NPV(((1+Discount_Rate)^(1/4)-1),BH1482:$DJ1482)</f>
        <v>-137394.00061211159</v>
      </c>
      <c r="BI1483" s="451">
        <f>NPV(((1+Discount_Rate)^(1/4)-1),BI1482:$DJ1482)</f>
        <v>-135630.13199676698</v>
      </c>
      <c r="BJ1483" s="451">
        <f>NPV(((1+Discount_Rate)^(1/4)-1),BJ1482:$DJ1482)</f>
        <v>-133844.61677227286</v>
      </c>
      <c r="BK1483" s="451">
        <f>NPV(((1+Discount_Rate)^(1/4)-1),BK1482:$DJ1482)</f>
        <v>-132037.18928636712</v>
      </c>
      <c r="BL1483" s="451">
        <f>NPV(((1+Discount_Rate)^(1/4)-1),BL1482:$DJ1482)</f>
        <v>-130207.58062664088</v>
      </c>
      <c r="BM1483" s="451">
        <f>NPV(((1+Discount_Rate)^(1/4)-1),BM1482:$DJ1482)</f>
        <v>-128355.51858052905</v>
      </c>
      <c r="BN1483" s="451">
        <f>NPV(((1+Discount_Rate)^(1/4)-1),BN1482:$DJ1482)</f>
        <v>-126480.72759481022</v>
      </c>
      <c r="BO1483" s="451">
        <f>NPV(((1+Discount_Rate)^(1/4)-1),BO1482:$DJ1482)</f>
        <v>-124582.9287346092</v>
      </c>
      <c r="BP1483" s="451">
        <f>NPV(((1+Discount_Rate)^(1/4)-1),BP1482:$DJ1482)</f>
        <v>-122661.83964189663</v>
      </c>
      <c r="BQ1483" s="451">
        <f>NPV(((1+Discount_Rate)^(1/4)-1),BQ1482:$DJ1482)</f>
        <v>-120717.17449347922</v>
      </c>
      <c r="BR1483" s="451">
        <f>NPV(((1+Discount_Rate)^(1/4)-1),BR1482:$DJ1482)</f>
        <v>-118748.64395847445</v>
      </c>
      <c r="BS1483" s="451">
        <f>NPV(((1+Discount_Rate)^(1/4)-1),BS1482:$DJ1482)</f>
        <v>-116755.95515526338</v>
      </c>
      <c r="BT1483" s="451">
        <f>NPV(((1+Discount_Rate)^(1/4)-1),BT1482:$DJ1482)</f>
        <v>-114738.81160791518</v>
      </c>
      <c r="BU1483" s="451">
        <f>NPV(((1+Discount_Rate)^(1/4)-1),BU1482:$DJ1482)</f>
        <v>-112696.9132020769</v>
      </c>
      <c r="BV1483" s="451">
        <f>NPV(((1+Discount_Rate)^(1/4)-1),BV1482:$DJ1482)</f>
        <v>-110629.9561403219</v>
      </c>
      <c r="BW1483" s="451">
        <f>NPV(((1+Discount_Rate)^(1/4)-1),BW1482:$DJ1482)</f>
        <v>-108537.63289695026</v>
      </c>
      <c r="BX1483" s="451">
        <f>NPV(((1+Discount_Rate)^(1/4)-1),BX1482:$DJ1482)</f>
        <v>-106419.63217223465</v>
      </c>
      <c r="BY1483" s="451">
        <f>NPV(((1+Discount_Rate)^(1/4)-1),BY1482:$DJ1482)</f>
        <v>-104275.63884610446</v>
      </c>
      <c r="BZ1483" s="451">
        <f>NPV(((1+Discount_Rate)^(1/4)-1),BZ1482:$DJ1482)</f>
        <v>-102105.33393126169</v>
      </c>
      <c r="CA1483" s="451">
        <f>NPV(((1+Discount_Rate)^(1/4)-1),CA1482:$DJ1482)</f>
        <v>-99908.39452572148</v>
      </c>
      <c r="CB1483" s="451">
        <f>NPV(((1+Discount_Rate)^(1/4)-1),CB1482:$DJ1482)</f>
        <v>-97684.493764770086</v>
      </c>
      <c r="CC1483" s="451">
        <f>NPV(((1+Discount_Rate)^(1/4)-1),CC1482:$DJ1482)</f>
        <v>-95433.300772333372</v>
      </c>
      <c r="CD1483" s="451">
        <f>NPV(((1+Discount_Rate)^(1/4)-1),CD1482:$DJ1482)</f>
        <v>-93154.48061174847</v>
      </c>
      <c r="CE1483" s="451">
        <f>NPV(((1+Discount_Rate)^(1/4)-1),CE1482:$DJ1482)</f>
        <v>-90847.694235931252</v>
      </c>
      <c r="CF1483" s="451">
        <f>NPV(((1+Discount_Rate)^(1/4)-1),CF1482:$DJ1482)</f>
        <v>-88512.598436932283</v>
      </c>
      <c r="CG1483" s="451">
        <f>NPV(((1+Discount_Rate)^(1/4)-1),CG1482:$DJ1482)</f>
        <v>-86148.845794873734</v>
      </c>
      <c r="CH1483" s="451">
        <f>NPV(((1+Discount_Rate)^(1/4)-1),CH1482:$DJ1482)</f>
        <v>-83756.084626259588</v>
      </c>
      <c r="CI1483" s="451">
        <f>NPV(((1+Discount_Rate)^(1/4)-1),CI1482:$DJ1482)</f>
        <v>-81333.958931651505</v>
      </c>
      <c r="CJ1483" s="451">
        <f>NPV(((1+Discount_Rate)^(1/4)-1),CJ1482:$DJ1482)</f>
        <v>-78882.108342702588</v>
      </c>
      <c r="CK1483" s="451">
        <f>NPV(((1+Discount_Rate)^(1/4)-1),CK1482:$DJ1482)</f>
        <v>-76400.168068541112</v>
      </c>
      <c r="CL1483" s="451">
        <f>NPV(((1+Discount_Rate)^(1/4)-1),CL1482:$DJ1482)</f>
        <v>-73887.768841496247</v>
      </c>
      <c r="CM1483" s="451">
        <f>NPV(((1+Discount_Rate)^(1/4)-1),CM1482:$DJ1482)</f>
        <v>-71344.536862157765</v>
      </c>
      <c r="CN1483" s="451">
        <f>NPV(((1+Discount_Rate)^(1/4)-1),CN1482:$DJ1482)</f>
        <v>-68770.093743761405</v>
      </c>
      <c r="CO1483" s="451">
        <f>NPV(((1+Discount_Rate)^(1/4)-1),CO1482:$DJ1482)</f>
        <v>-66164.056455891856</v>
      </c>
      <c r="CP1483" s="451">
        <f>NPV(((1+Discount_Rate)^(1/4)-1),CP1482:$DJ1482)</f>
        <v>-63526.03726749475</v>
      </c>
      <c r="CQ1483" s="451">
        <f>NPV(((1+Discount_Rate)^(1/4)-1),CQ1482:$DJ1482)</f>
        <v>-60855.643689189339</v>
      </c>
      <c r="CR1483" s="451">
        <f>NPV(((1+Discount_Rate)^(1/4)-1),CR1482:$DJ1482)</f>
        <v>-58152.478414873163</v>
      </c>
      <c r="CS1483" s="451">
        <f>NPV(((1+Discount_Rate)^(1/4)-1),CS1482:$DJ1482)</f>
        <v>-55416.139262610137</v>
      </c>
      <c r="CT1483" s="451">
        <f>NPV(((1+Discount_Rate)^(1/4)-1),CT1482:$DJ1482)</f>
        <v>-52646.219114793181</v>
      </c>
      <c r="CU1483" s="451">
        <f>NPV(((1+Discount_Rate)^(1/4)-1),CU1482:$DJ1482)</f>
        <v>-49842.305857572494</v>
      </c>
      <c r="CV1483" s="451">
        <f>NPV(((1+Discount_Rate)^(1/4)-1),CV1482:$DJ1482)</f>
        <v>-47003.982319540504</v>
      </c>
      <c r="CW1483" s="451">
        <f>NPV(((1+Discount_Rate)^(1/4)-1),CW1482:$DJ1482)</f>
        <v>-44130.826209664323</v>
      </c>
      <c r="CX1483" s="451">
        <f>NPV(((1+Discount_Rate)^(1/4)-1),CX1482:$DJ1482)</f>
        <v>-41222.410054456515</v>
      </c>
      <c r="CY1483" s="451">
        <f>NPV(((1+Discount_Rate)^(1/4)-1),CY1482:$DJ1482)</f>
        <v>-38278.301134374793</v>
      </c>
      <c r="CZ1483" s="451">
        <f>NPV(((1+Discount_Rate)^(1/4)-1),CZ1482:$DJ1482)</f>
        <v>-35298.061419441205</v>
      </c>
      <c r="DA1483" s="451">
        <f>NPV(((1+Discount_Rate)^(1/4)-1),DA1482:$DJ1482)</f>
        <v>-32281.247504071216</v>
      </c>
      <c r="DB1483" s="451">
        <f>NPV(((1+Discount_Rate)^(1/4)-1),DB1482:$DJ1482)</f>
        <v>-29227.410541103018</v>
      </c>
      <c r="DC1483" s="451">
        <f>NPV(((1+Discount_Rate)^(1/4)-1),DC1482:$DJ1482)</f>
        <v>-26136.09617501721</v>
      </c>
      <c r="DD1483" s="451">
        <f>NPV(((1+Discount_Rate)^(1/4)-1),DD1482:$DJ1482)</f>
        <v>-23006.84447433694</v>
      </c>
      <c r="DE1483" s="451">
        <f>NPV(((1+Discount_Rate)^(1/4)-1),DE1482:$DJ1482)</f>
        <v>-19839.189863198451</v>
      </c>
      <c r="DF1483" s="451">
        <f>NPV(((1+Discount_Rate)^(1/4)-1),DF1482:$DJ1482)</f>
        <v>-16632.661052081843</v>
      </c>
      <c r="DG1483" s="451">
        <f>NPV(((1+Discount_Rate)^(1/4)-1),DG1482:$DJ1482)</f>
        <v>-13386.780967691742</v>
      </c>
      <c r="DH1483" s="451">
        <f>NPV(((1+Discount_Rate)^(1/4)-1),DH1482:$DJ1482)</f>
        <v>-10101.066681977458</v>
      </c>
      <c r="DI1483" s="451">
        <f>NPV(((1+Discount_Rate)^(1/4)-1),DI1482:$DJ1482)</f>
        <v>-6775.0293402820434</v>
      </c>
      <c r="DJ1483" s="451">
        <f>NPV(((1+Discount_Rate)^(1/4)-1),DJ1482:$DJ1482)</f>
        <v>-3408.1740886096054</v>
      </c>
    </row>
    <row r="1484" spans="1:114" x14ac:dyDescent="0.35">
      <c r="A1484" s="5" t="s">
        <v>354</v>
      </c>
      <c r="B1484" s="69" t="s">
        <v>764</v>
      </c>
      <c r="C1484" s="451"/>
      <c r="D1484" s="451"/>
      <c r="E1484" s="451"/>
      <c r="F1484" s="451"/>
      <c r="G1484" s="451"/>
      <c r="H1484" s="451"/>
      <c r="I1484" s="451"/>
      <c r="J1484" s="451"/>
      <c r="K1484" s="451"/>
      <c r="L1484" s="451"/>
      <c r="M1484" s="451"/>
      <c r="N1484" s="451"/>
      <c r="O1484" s="451"/>
      <c r="P1484" s="451"/>
      <c r="Q1484" s="451"/>
      <c r="R1484" s="451"/>
      <c r="S1484" s="451"/>
      <c r="T1484" s="451"/>
      <c r="U1484" s="451"/>
      <c r="V1484" s="451"/>
      <c r="W1484" s="451"/>
      <c r="X1484" s="451"/>
      <c r="Y1484" s="451"/>
      <c r="Z1484" s="451"/>
      <c r="AA1484" s="451">
        <f>AA1482</f>
        <v>-5625</v>
      </c>
      <c r="AB1484" s="451">
        <f t="shared" ref="AB1484:CM1484" si="4946">AB1482</f>
        <v>-3600</v>
      </c>
      <c r="AC1484" s="451">
        <f t="shared" si="4946"/>
        <v>-3450</v>
      </c>
      <c r="AD1484" s="451">
        <f t="shared" si="4946"/>
        <v>-3450</v>
      </c>
      <c r="AE1484" s="451">
        <f t="shared" si="4946"/>
        <v>-3450</v>
      </c>
      <c r="AF1484" s="451">
        <f t="shared" si="4946"/>
        <v>-3450</v>
      </c>
      <c r="AG1484" s="451">
        <f t="shared" si="4946"/>
        <v>-3450</v>
      </c>
      <c r="AH1484" s="451">
        <f t="shared" si="4946"/>
        <v>-3450</v>
      </c>
      <c r="AI1484" s="451">
        <f t="shared" si="4946"/>
        <v>-3450</v>
      </c>
      <c r="AJ1484" s="451">
        <f t="shared" si="4946"/>
        <v>-3450</v>
      </c>
      <c r="AK1484" s="451">
        <f t="shared" si="4946"/>
        <v>-3450</v>
      </c>
      <c r="AL1484" s="451">
        <f t="shared" si="4946"/>
        <v>-3450</v>
      </c>
      <c r="AM1484" s="451">
        <f t="shared" si="4946"/>
        <v>-3450</v>
      </c>
      <c r="AN1484" s="451">
        <f t="shared" si="4946"/>
        <v>-3450</v>
      </c>
      <c r="AO1484" s="451">
        <f t="shared" si="4946"/>
        <v>-3450</v>
      </c>
      <c r="AP1484" s="451">
        <f t="shared" si="4946"/>
        <v>-3450</v>
      </c>
      <c r="AQ1484" s="451">
        <f t="shared" si="4946"/>
        <v>-3450</v>
      </c>
      <c r="AR1484" s="451">
        <f t="shared" si="4946"/>
        <v>-3450</v>
      </c>
      <c r="AS1484" s="451">
        <f t="shared" si="4946"/>
        <v>-3450</v>
      </c>
      <c r="AT1484" s="451">
        <f t="shared" si="4946"/>
        <v>-3450</v>
      </c>
      <c r="AU1484" s="451">
        <f t="shared" si="4946"/>
        <v>-3450</v>
      </c>
      <c r="AV1484" s="451">
        <f t="shared" si="4946"/>
        <v>-3450</v>
      </c>
      <c r="AW1484" s="451">
        <f t="shared" si="4946"/>
        <v>-3450</v>
      </c>
      <c r="AX1484" s="451">
        <f t="shared" si="4946"/>
        <v>-3450</v>
      </c>
      <c r="AY1484" s="451">
        <f t="shared" si="4946"/>
        <v>-3450</v>
      </c>
      <c r="AZ1484" s="451">
        <f t="shared" si="4946"/>
        <v>-3450</v>
      </c>
      <c r="BA1484" s="451">
        <f t="shared" si="4946"/>
        <v>-3450</v>
      </c>
      <c r="BB1484" s="451">
        <f t="shared" si="4946"/>
        <v>-3450</v>
      </c>
      <c r="BC1484" s="451">
        <f t="shared" si="4946"/>
        <v>-3450</v>
      </c>
      <c r="BD1484" s="451">
        <f t="shared" si="4946"/>
        <v>-3450</v>
      </c>
      <c r="BE1484" s="451">
        <f t="shared" si="4946"/>
        <v>-3450</v>
      </c>
      <c r="BF1484" s="451">
        <f t="shared" si="4946"/>
        <v>-3450</v>
      </c>
      <c r="BG1484" s="451">
        <f t="shared" si="4946"/>
        <v>-3450</v>
      </c>
      <c r="BH1484" s="451">
        <f t="shared" si="4946"/>
        <v>-3450</v>
      </c>
      <c r="BI1484" s="451">
        <f t="shared" si="4946"/>
        <v>-3450</v>
      </c>
      <c r="BJ1484" s="451">
        <f t="shared" si="4946"/>
        <v>-3450</v>
      </c>
      <c r="BK1484" s="451">
        <f t="shared" si="4946"/>
        <v>-3450</v>
      </c>
      <c r="BL1484" s="451">
        <f t="shared" si="4946"/>
        <v>-3450</v>
      </c>
      <c r="BM1484" s="451">
        <f t="shared" si="4946"/>
        <v>-3450</v>
      </c>
      <c r="BN1484" s="451">
        <f t="shared" si="4946"/>
        <v>-3450</v>
      </c>
      <c r="BO1484" s="451">
        <f t="shared" si="4946"/>
        <v>-3450</v>
      </c>
      <c r="BP1484" s="451">
        <f t="shared" si="4946"/>
        <v>-3450</v>
      </c>
      <c r="BQ1484" s="451">
        <f t="shared" si="4946"/>
        <v>-3450</v>
      </c>
      <c r="BR1484" s="451">
        <f t="shared" si="4946"/>
        <v>-3450</v>
      </c>
      <c r="BS1484" s="451">
        <f t="shared" si="4946"/>
        <v>-3450</v>
      </c>
      <c r="BT1484" s="451">
        <f t="shared" si="4946"/>
        <v>-3450</v>
      </c>
      <c r="BU1484" s="451">
        <f t="shared" si="4946"/>
        <v>-3450</v>
      </c>
      <c r="BV1484" s="451">
        <f t="shared" si="4946"/>
        <v>-3450</v>
      </c>
      <c r="BW1484" s="451">
        <f t="shared" si="4946"/>
        <v>-3450</v>
      </c>
      <c r="BX1484" s="451">
        <f t="shared" si="4946"/>
        <v>-3450</v>
      </c>
      <c r="BY1484" s="451">
        <f t="shared" si="4946"/>
        <v>-3450</v>
      </c>
      <c r="BZ1484" s="451">
        <f t="shared" si="4946"/>
        <v>-3450</v>
      </c>
      <c r="CA1484" s="451">
        <f t="shared" si="4946"/>
        <v>-3450</v>
      </c>
      <c r="CB1484" s="451">
        <f t="shared" si="4946"/>
        <v>-3450</v>
      </c>
      <c r="CC1484" s="451">
        <f t="shared" si="4946"/>
        <v>-3450</v>
      </c>
      <c r="CD1484" s="451">
        <f t="shared" si="4946"/>
        <v>-3450</v>
      </c>
      <c r="CE1484" s="451">
        <f t="shared" si="4946"/>
        <v>-3450</v>
      </c>
      <c r="CF1484" s="451">
        <f t="shared" si="4946"/>
        <v>-3450</v>
      </c>
      <c r="CG1484" s="451">
        <f t="shared" si="4946"/>
        <v>-3450</v>
      </c>
      <c r="CH1484" s="451">
        <f t="shared" si="4946"/>
        <v>-3450</v>
      </c>
      <c r="CI1484" s="451">
        <f t="shared" si="4946"/>
        <v>-3450</v>
      </c>
      <c r="CJ1484" s="451">
        <f t="shared" si="4946"/>
        <v>-3450</v>
      </c>
      <c r="CK1484" s="451">
        <f t="shared" si="4946"/>
        <v>-3450</v>
      </c>
      <c r="CL1484" s="451">
        <f t="shared" si="4946"/>
        <v>-3450</v>
      </c>
      <c r="CM1484" s="451">
        <f t="shared" si="4946"/>
        <v>-3450</v>
      </c>
      <c r="CN1484" s="451">
        <f t="shared" ref="CN1484:DJ1484" si="4947">CN1482</f>
        <v>-3450</v>
      </c>
      <c r="CO1484" s="451">
        <f t="shared" si="4947"/>
        <v>-3450</v>
      </c>
      <c r="CP1484" s="451">
        <f t="shared" si="4947"/>
        <v>-3450</v>
      </c>
      <c r="CQ1484" s="451">
        <f t="shared" si="4947"/>
        <v>-3450</v>
      </c>
      <c r="CR1484" s="451">
        <f t="shared" si="4947"/>
        <v>-3450</v>
      </c>
      <c r="CS1484" s="451">
        <f t="shared" si="4947"/>
        <v>-3450</v>
      </c>
      <c r="CT1484" s="451">
        <f t="shared" si="4947"/>
        <v>-3450</v>
      </c>
      <c r="CU1484" s="451">
        <f t="shared" si="4947"/>
        <v>-3450</v>
      </c>
      <c r="CV1484" s="451">
        <f t="shared" si="4947"/>
        <v>-3450</v>
      </c>
      <c r="CW1484" s="451">
        <f t="shared" si="4947"/>
        <v>-3450</v>
      </c>
      <c r="CX1484" s="451">
        <f t="shared" si="4947"/>
        <v>-3450</v>
      </c>
      <c r="CY1484" s="451">
        <f t="shared" si="4947"/>
        <v>-3450</v>
      </c>
      <c r="CZ1484" s="451">
        <f t="shared" si="4947"/>
        <v>-3450</v>
      </c>
      <c r="DA1484" s="451">
        <f t="shared" si="4947"/>
        <v>-3450</v>
      </c>
      <c r="DB1484" s="451">
        <f t="shared" si="4947"/>
        <v>-3450</v>
      </c>
      <c r="DC1484" s="451">
        <f t="shared" si="4947"/>
        <v>-3450</v>
      </c>
      <c r="DD1484" s="451">
        <f t="shared" si="4947"/>
        <v>-3450</v>
      </c>
      <c r="DE1484" s="451">
        <f t="shared" si="4947"/>
        <v>-3450</v>
      </c>
      <c r="DF1484" s="451">
        <f t="shared" si="4947"/>
        <v>-3450</v>
      </c>
      <c r="DG1484" s="451">
        <f t="shared" si="4947"/>
        <v>-3450</v>
      </c>
      <c r="DH1484" s="451">
        <f t="shared" si="4947"/>
        <v>-3450</v>
      </c>
      <c r="DI1484" s="451">
        <f t="shared" si="4947"/>
        <v>-3450</v>
      </c>
      <c r="DJ1484" s="451">
        <f t="shared" si="4947"/>
        <v>-3450</v>
      </c>
    </row>
    <row r="1485" spans="1:114" x14ac:dyDescent="0.35">
      <c r="A1485" s="5" t="s">
        <v>354</v>
      </c>
      <c r="B1485" s="69" t="s">
        <v>765</v>
      </c>
      <c r="C1485" s="69"/>
      <c r="D1485" s="69"/>
      <c r="E1485" s="69"/>
      <c r="F1485" s="69"/>
      <c r="G1485" s="69"/>
      <c r="H1485" s="69"/>
      <c r="I1485" s="69"/>
      <c r="J1485" s="69"/>
      <c r="K1485" s="69"/>
      <c r="L1485" s="69"/>
      <c r="M1485" s="69"/>
      <c r="N1485" s="69"/>
      <c r="O1485" s="69"/>
      <c r="P1485" s="69"/>
      <c r="Q1485" s="69"/>
      <c r="R1485" s="69"/>
      <c r="S1485" s="69"/>
      <c r="T1485" s="69"/>
      <c r="U1485" s="69"/>
      <c r="V1485" s="69"/>
      <c r="W1485" s="69"/>
      <c r="X1485" s="69"/>
      <c r="Y1485" s="69"/>
      <c r="Z1485" s="69"/>
      <c r="AA1485" s="451">
        <f>NPV(((1+Discount_Rate)^(1/4)-1),AA1484:$DJ1484)</f>
        <v>-187315.76051363797</v>
      </c>
      <c r="AB1485" s="451">
        <f>NPV(((1+Discount_Rate)^(1/4)-1),AB1484:$DJ1484)</f>
        <v>-183989.54343891511</v>
      </c>
      <c r="AC1485" s="451">
        <f>NPV(((1+Discount_Rate)^(1/4)-1),AC1484:$DJ1484)</f>
        <v>-182647.5062484894</v>
      </c>
      <c r="AD1485" s="451">
        <f>NPV(((1+Discount_Rate)^(1/4)-1),AD1484:$DJ1484)</f>
        <v>-181438.9992630503</v>
      </c>
      <c r="AE1485" s="451">
        <f>NPV(((1+Discount_Rate)^(1/4)-1),AE1484:$DJ1484)</f>
        <v>-180215.66119657675</v>
      </c>
      <c r="AF1485" s="451">
        <f>NPV(((1+Discount_Rate)^(1/4)-1),AF1484:$DJ1484)</f>
        <v>-178977.31003856548</v>
      </c>
      <c r="AG1485" s="451">
        <f>NPV(((1+Discount_Rate)^(1/4)-1),AG1484:$DJ1484)</f>
        <v>-177723.76154483762</v>
      </c>
      <c r="AH1485" s="451">
        <f>NPV(((1+Discount_Rate)^(1/4)-1),AH1484:$DJ1484)</f>
        <v>-176454.82921012654</v>
      </c>
      <c r="AI1485" s="451">
        <f>NPV(((1+Discount_Rate)^(1/4)-1),AI1484:$DJ1484)</f>
        <v>-175170.32424032933</v>
      </c>
      <c r="AJ1485" s="451">
        <f>NPV(((1+Discount_Rate)^(1/4)-1),AJ1484:$DJ1484)</f>
        <v>-173870.05552441749</v>
      </c>
      <c r="AK1485" s="451">
        <f>NPV(((1+Discount_Rate)^(1/4)-1),AK1484:$DJ1484)</f>
        <v>-172553.82960600324</v>
      </c>
      <c r="AL1485" s="451">
        <f>NPV(((1+Discount_Rate)^(1/4)-1),AL1484:$DJ1484)</f>
        <v>-171221.45065455663</v>
      </c>
      <c r="AM1485" s="451">
        <f>NPV(((1+Discount_Rate)^(1/4)-1),AM1484:$DJ1484)</f>
        <v>-169872.72043626953</v>
      </c>
      <c r="AN1485" s="451">
        <f>NPV(((1+Discount_Rate)^(1/4)-1),AN1484:$DJ1484)</f>
        <v>-168507.43828456209</v>
      </c>
      <c r="AO1485" s="451">
        <f>NPV(((1+Discount_Rate)^(1/4)-1),AO1484:$DJ1484)</f>
        <v>-167125.40107022712</v>
      </c>
      <c r="AP1485" s="451">
        <f>NPV(((1+Discount_Rate)^(1/4)-1),AP1484:$DJ1484)</f>
        <v>-165726.40317120816</v>
      </c>
      <c r="AQ1485" s="451">
        <f>NPV(((1+Discount_Rate)^(1/4)-1),AQ1484:$DJ1484)</f>
        <v>-164310.23644200672</v>
      </c>
      <c r="AR1485" s="451">
        <f>NPV(((1+Discount_Rate)^(1/4)-1),AR1484:$DJ1484)</f>
        <v>-162876.69018271391</v>
      </c>
      <c r="AS1485" s="451">
        <f>NPV(((1+Discount_Rate)^(1/4)-1),AS1484:$DJ1484)</f>
        <v>-161425.55110766218</v>
      </c>
      <c r="AT1485" s="451">
        <f>NPV(((1+Discount_Rate)^(1/4)-1),AT1484:$DJ1484)</f>
        <v>-159956.60331369229</v>
      </c>
      <c r="AU1485" s="451">
        <f>NPV(((1+Discount_Rate)^(1/4)-1),AU1484:$DJ1484)</f>
        <v>-158469.62824803079</v>
      </c>
      <c r="AV1485" s="451">
        <f>NPV(((1+Discount_Rate)^(1/4)-1),AV1484:$DJ1484)</f>
        <v>-156964.40467577334</v>
      </c>
      <c r="AW1485" s="451">
        <f>NPV(((1+Discount_Rate)^(1/4)-1),AW1484:$DJ1484)</f>
        <v>-155440.70864696903</v>
      </c>
      <c r="AX1485" s="451">
        <f>NPV(((1+Discount_Rate)^(1/4)-1),AX1484:$DJ1484)</f>
        <v>-153898.31346330064</v>
      </c>
      <c r="AY1485" s="451">
        <f>NPV(((1+Discount_Rate)^(1/4)-1),AY1484:$DJ1484)</f>
        <v>-152336.98964435604</v>
      </c>
      <c r="AZ1485" s="451">
        <f>NPV(((1+Discount_Rate)^(1/4)-1),AZ1484:$DJ1484)</f>
        <v>-150756.50489348572</v>
      </c>
      <c r="BA1485" s="451">
        <f>NPV(((1+Discount_Rate)^(1/4)-1),BA1484:$DJ1484)</f>
        <v>-149156.62406324118</v>
      </c>
      <c r="BB1485" s="451">
        <f>NPV(((1+Discount_Rate)^(1/4)-1),BB1484:$DJ1484)</f>
        <v>-147537.10912038936</v>
      </c>
      <c r="BC1485" s="451">
        <f>NPV(((1+Discount_Rate)^(1/4)-1),BC1484:$DJ1484)</f>
        <v>-145897.71911049754</v>
      </c>
      <c r="BD1485" s="451">
        <f>NPV(((1+Discount_Rate)^(1/4)-1),BD1484:$DJ1484)</f>
        <v>-144238.21012208369</v>
      </c>
      <c r="BE1485" s="451">
        <f>NPV(((1+Discount_Rate)^(1/4)-1),BE1484:$DJ1484)</f>
        <v>-142558.33525032693</v>
      </c>
      <c r="BF1485" s="451">
        <f>NPV(((1+Discount_Rate)^(1/4)-1),BF1484:$DJ1484)</f>
        <v>-140857.84456033254</v>
      </c>
      <c r="BG1485" s="451">
        <f>NPV(((1+Discount_Rate)^(1/4)-1),BG1484:$DJ1484)</f>
        <v>-139136.48504994612</v>
      </c>
      <c r="BH1485" s="451">
        <f>NPV(((1+Discount_Rate)^(1/4)-1),BH1484:$DJ1484)</f>
        <v>-137394.00061211159</v>
      </c>
      <c r="BI1485" s="451">
        <f>NPV(((1+Discount_Rate)^(1/4)-1),BI1484:$DJ1484)</f>
        <v>-135630.13199676698</v>
      </c>
      <c r="BJ1485" s="451">
        <f>NPV(((1+Discount_Rate)^(1/4)-1),BJ1484:$DJ1484)</f>
        <v>-133844.61677227286</v>
      </c>
      <c r="BK1485" s="451">
        <f>NPV(((1+Discount_Rate)^(1/4)-1),BK1484:$DJ1484)</f>
        <v>-132037.18928636712</v>
      </c>
      <c r="BL1485" s="451">
        <f>NPV(((1+Discount_Rate)^(1/4)-1),BL1484:$DJ1484)</f>
        <v>-130207.58062664088</v>
      </c>
      <c r="BM1485" s="451">
        <f>NPV(((1+Discount_Rate)^(1/4)-1),BM1484:$DJ1484)</f>
        <v>-128355.51858052905</v>
      </c>
      <c r="BN1485" s="451">
        <f>NPV(((1+Discount_Rate)^(1/4)-1),BN1484:$DJ1484)</f>
        <v>-126480.72759481022</v>
      </c>
      <c r="BO1485" s="451">
        <f>NPV(((1+Discount_Rate)^(1/4)-1),BO1484:$DJ1484)</f>
        <v>-124582.9287346092</v>
      </c>
      <c r="BP1485" s="451">
        <f>NPV(((1+Discount_Rate)^(1/4)-1),BP1484:$DJ1484)</f>
        <v>-122661.83964189663</v>
      </c>
      <c r="BQ1485" s="451">
        <f>NPV(((1+Discount_Rate)^(1/4)-1),BQ1484:$DJ1484)</f>
        <v>-120717.17449347922</v>
      </c>
      <c r="BR1485" s="451">
        <f>NPV(((1+Discount_Rate)^(1/4)-1),BR1484:$DJ1484)</f>
        <v>-118748.64395847445</v>
      </c>
      <c r="BS1485" s="451">
        <f>NPV(((1+Discount_Rate)^(1/4)-1),BS1484:$DJ1484)</f>
        <v>-116755.95515526338</v>
      </c>
      <c r="BT1485" s="451">
        <f>NPV(((1+Discount_Rate)^(1/4)-1),BT1484:$DJ1484)</f>
        <v>-114738.81160791518</v>
      </c>
      <c r="BU1485" s="451">
        <f>NPV(((1+Discount_Rate)^(1/4)-1),BU1484:$DJ1484)</f>
        <v>-112696.9132020769</v>
      </c>
      <c r="BV1485" s="451">
        <f>NPV(((1+Discount_Rate)^(1/4)-1),BV1484:$DJ1484)</f>
        <v>-110629.9561403219</v>
      </c>
      <c r="BW1485" s="451">
        <f>NPV(((1+Discount_Rate)^(1/4)-1),BW1484:$DJ1484)</f>
        <v>-108537.63289695026</v>
      </c>
      <c r="BX1485" s="451">
        <f>NPV(((1+Discount_Rate)^(1/4)-1),BX1484:$DJ1484)</f>
        <v>-106419.63217223465</v>
      </c>
      <c r="BY1485" s="451">
        <f>NPV(((1+Discount_Rate)^(1/4)-1),BY1484:$DJ1484)</f>
        <v>-104275.63884610446</v>
      </c>
      <c r="BZ1485" s="451">
        <f>NPV(((1+Discount_Rate)^(1/4)-1),BZ1484:$DJ1484)</f>
        <v>-102105.33393126169</v>
      </c>
      <c r="CA1485" s="451">
        <f>NPV(((1+Discount_Rate)^(1/4)-1),CA1484:$DJ1484)</f>
        <v>-99908.39452572148</v>
      </c>
      <c r="CB1485" s="451">
        <f>NPV(((1+Discount_Rate)^(1/4)-1),CB1484:$DJ1484)</f>
        <v>-97684.493764770086</v>
      </c>
      <c r="CC1485" s="451">
        <f>NPV(((1+Discount_Rate)^(1/4)-1),CC1484:$DJ1484)</f>
        <v>-95433.300772333372</v>
      </c>
      <c r="CD1485" s="451">
        <f>NPV(((1+Discount_Rate)^(1/4)-1),CD1484:$DJ1484)</f>
        <v>-93154.48061174847</v>
      </c>
      <c r="CE1485" s="451">
        <f>NPV(((1+Discount_Rate)^(1/4)-1),CE1484:$DJ1484)</f>
        <v>-90847.694235931252</v>
      </c>
      <c r="CF1485" s="451">
        <f>NPV(((1+Discount_Rate)^(1/4)-1),CF1484:$DJ1484)</f>
        <v>-88512.598436932283</v>
      </c>
      <c r="CG1485" s="451">
        <f>NPV(((1+Discount_Rate)^(1/4)-1),CG1484:$DJ1484)</f>
        <v>-86148.845794873734</v>
      </c>
      <c r="CH1485" s="451">
        <f>NPV(((1+Discount_Rate)^(1/4)-1),CH1484:$DJ1484)</f>
        <v>-83756.084626259588</v>
      </c>
      <c r="CI1485" s="451">
        <f>NPV(((1+Discount_Rate)^(1/4)-1),CI1484:$DJ1484)</f>
        <v>-81333.958931651505</v>
      </c>
      <c r="CJ1485" s="451">
        <f>NPV(((1+Discount_Rate)^(1/4)-1),CJ1484:$DJ1484)</f>
        <v>-78882.108342702588</v>
      </c>
      <c r="CK1485" s="451">
        <f>NPV(((1+Discount_Rate)^(1/4)-1),CK1484:$DJ1484)</f>
        <v>-76400.168068541112</v>
      </c>
      <c r="CL1485" s="451">
        <f>NPV(((1+Discount_Rate)^(1/4)-1),CL1484:$DJ1484)</f>
        <v>-73887.768841496247</v>
      </c>
      <c r="CM1485" s="451">
        <f>NPV(((1+Discount_Rate)^(1/4)-1),CM1484:$DJ1484)</f>
        <v>-71344.536862157765</v>
      </c>
      <c r="CN1485" s="451">
        <f>NPV(((1+Discount_Rate)^(1/4)-1),CN1484:$DJ1484)</f>
        <v>-68770.093743761405</v>
      </c>
      <c r="CO1485" s="451">
        <f>NPV(((1+Discount_Rate)^(1/4)-1),CO1484:$DJ1484)</f>
        <v>-66164.056455891856</v>
      </c>
      <c r="CP1485" s="451">
        <f>NPV(((1+Discount_Rate)^(1/4)-1),CP1484:$DJ1484)</f>
        <v>-63526.03726749475</v>
      </c>
      <c r="CQ1485" s="451">
        <f>NPV(((1+Discount_Rate)^(1/4)-1),CQ1484:$DJ1484)</f>
        <v>-60855.643689189339</v>
      </c>
      <c r="CR1485" s="451">
        <f>NPV(((1+Discount_Rate)^(1/4)-1),CR1484:$DJ1484)</f>
        <v>-58152.478414873163</v>
      </c>
      <c r="CS1485" s="451">
        <f>NPV(((1+Discount_Rate)^(1/4)-1),CS1484:$DJ1484)</f>
        <v>-55416.139262610137</v>
      </c>
      <c r="CT1485" s="451">
        <f>NPV(((1+Discount_Rate)^(1/4)-1),CT1484:$DJ1484)</f>
        <v>-52646.219114793181</v>
      </c>
      <c r="CU1485" s="451">
        <f>NPV(((1+Discount_Rate)^(1/4)-1),CU1484:$DJ1484)</f>
        <v>-49842.305857572494</v>
      </c>
      <c r="CV1485" s="451">
        <f>NPV(((1+Discount_Rate)^(1/4)-1),CV1484:$DJ1484)</f>
        <v>-47003.982319540504</v>
      </c>
      <c r="CW1485" s="451">
        <f>NPV(((1+Discount_Rate)^(1/4)-1),CW1484:$DJ1484)</f>
        <v>-44130.826209664323</v>
      </c>
      <c r="CX1485" s="451">
        <f>NPV(((1+Discount_Rate)^(1/4)-1),CX1484:$DJ1484)</f>
        <v>-41222.410054456515</v>
      </c>
      <c r="CY1485" s="451">
        <f>NPV(((1+Discount_Rate)^(1/4)-1),CY1484:$DJ1484)</f>
        <v>-38278.301134374793</v>
      </c>
      <c r="CZ1485" s="451">
        <f>NPV(((1+Discount_Rate)^(1/4)-1),CZ1484:$DJ1484)</f>
        <v>-35298.061419441205</v>
      </c>
      <c r="DA1485" s="451">
        <f>NPV(((1+Discount_Rate)^(1/4)-1),DA1484:$DJ1484)</f>
        <v>-32281.247504071216</v>
      </c>
      <c r="DB1485" s="451">
        <f>NPV(((1+Discount_Rate)^(1/4)-1),DB1484:$DJ1484)</f>
        <v>-29227.410541103018</v>
      </c>
      <c r="DC1485" s="451">
        <f>NPV(((1+Discount_Rate)^(1/4)-1),DC1484:$DJ1484)</f>
        <v>-26136.09617501721</v>
      </c>
      <c r="DD1485" s="451">
        <f>NPV(((1+Discount_Rate)^(1/4)-1),DD1484:$DJ1484)</f>
        <v>-23006.84447433694</v>
      </c>
      <c r="DE1485" s="451">
        <f>NPV(((1+Discount_Rate)^(1/4)-1),DE1484:$DJ1484)</f>
        <v>-19839.189863198451</v>
      </c>
      <c r="DF1485" s="451">
        <f>NPV(((1+Discount_Rate)^(1/4)-1),DF1484:$DJ1484)</f>
        <v>-16632.661052081843</v>
      </c>
      <c r="DG1485" s="451">
        <f>NPV(((1+Discount_Rate)^(1/4)-1),DG1484:$DJ1484)</f>
        <v>-13386.780967691742</v>
      </c>
      <c r="DH1485" s="451">
        <f>NPV(((1+Discount_Rate)^(1/4)-1),DH1484:$DJ1484)</f>
        <v>-10101.066681977458</v>
      </c>
      <c r="DI1485" s="451">
        <f>NPV(((1+Discount_Rate)^(1/4)-1),DI1484:$DJ1484)</f>
        <v>-6775.0293402820434</v>
      </c>
      <c r="DJ1485" s="451">
        <f>NPV(((1+Discount_Rate)^(1/4)-1),DJ1484:$DJ1484)</f>
        <v>-3408.1740886096054</v>
      </c>
    </row>
    <row r="1486" spans="1:114" x14ac:dyDescent="0.35">
      <c r="A1486" s="5"/>
      <c r="B1486" s="69"/>
      <c r="C1486" s="69"/>
      <c r="D1486" s="69"/>
      <c r="E1486" s="69"/>
      <c r="F1486" s="69"/>
      <c r="G1486" s="69"/>
      <c r="H1486" s="69"/>
      <c r="I1486" s="69"/>
      <c r="J1486" s="69"/>
      <c r="K1486" s="69"/>
      <c r="L1486" s="69"/>
      <c r="M1486" s="69"/>
      <c r="N1486" s="69"/>
      <c r="O1486" s="69"/>
      <c r="P1486" s="69"/>
      <c r="Q1486" s="69"/>
      <c r="R1486" s="69"/>
      <c r="S1486" s="69"/>
      <c r="T1486" s="69"/>
      <c r="U1486" s="69"/>
      <c r="V1486" s="69"/>
      <c r="W1486" s="69"/>
      <c r="X1486" s="69"/>
      <c r="Y1486" s="69"/>
      <c r="Z1486" s="69"/>
      <c r="AA1486" s="69"/>
      <c r="AB1486" s="69"/>
      <c r="AC1486" s="69"/>
      <c r="AD1486" s="69"/>
    </row>
    <row r="1487" spans="1:114" x14ac:dyDescent="0.35">
      <c r="A1487" s="5"/>
      <c r="B1487" s="69"/>
      <c r="C1487" s="69"/>
      <c r="D1487" s="69"/>
      <c r="E1487" s="69"/>
      <c r="F1487" s="69"/>
      <c r="G1487" s="69"/>
      <c r="H1487" s="69"/>
      <c r="I1487" s="69"/>
      <c r="J1487" s="69"/>
      <c r="K1487" s="69"/>
      <c r="L1487" s="69"/>
      <c r="M1487" s="69"/>
      <c r="N1487" s="69"/>
      <c r="O1487" s="69"/>
      <c r="P1487" s="69"/>
      <c r="Q1487" s="69"/>
      <c r="R1487" s="69"/>
      <c r="S1487" s="69"/>
      <c r="T1487" s="69"/>
      <c r="U1487" s="69"/>
      <c r="V1487" s="69"/>
      <c r="W1487" s="69"/>
      <c r="X1487" s="69"/>
      <c r="Y1487" s="69"/>
      <c r="Z1487" s="69"/>
      <c r="AA1487" s="69"/>
      <c r="AB1487" s="69"/>
      <c r="AC1487" s="69"/>
      <c r="AD1487" s="69"/>
    </row>
    <row r="1488" spans="1:114" x14ac:dyDescent="0.35">
      <c r="A1488" s="5" t="s">
        <v>354</v>
      </c>
      <c r="B1488" s="314" t="s">
        <v>394</v>
      </c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  <c r="BJ1488" s="22"/>
      <c r="BK1488" s="22"/>
      <c r="BL1488" s="22"/>
      <c r="BM1488" s="22"/>
      <c r="BN1488" s="22"/>
      <c r="BO1488" s="22"/>
      <c r="BP1488" s="22"/>
      <c r="BQ1488" s="22"/>
      <c r="BR1488" s="22"/>
      <c r="BS1488" s="22"/>
      <c r="BT1488" s="22"/>
      <c r="BU1488" s="22"/>
      <c r="BV1488" s="22"/>
      <c r="BW1488" s="22"/>
      <c r="BX1488" s="22"/>
      <c r="BY1488" s="22"/>
      <c r="BZ1488" s="22"/>
      <c r="CA1488" s="22"/>
      <c r="CB1488" s="22"/>
      <c r="CC1488" s="22"/>
      <c r="CD1488" s="22"/>
      <c r="CE1488" s="22"/>
      <c r="CF1488" s="22"/>
      <c r="CG1488" s="22"/>
      <c r="CH1488" s="22"/>
      <c r="CI1488" s="22"/>
      <c r="CJ1488" s="22"/>
      <c r="CK1488" s="22"/>
      <c r="CL1488" s="22"/>
      <c r="CM1488" s="22"/>
      <c r="CN1488" s="22"/>
      <c r="CO1488" s="22"/>
      <c r="CP1488" s="22"/>
      <c r="CQ1488" s="22"/>
      <c r="CR1488" s="22"/>
      <c r="CS1488" s="22"/>
      <c r="CT1488" s="22"/>
      <c r="CU1488" s="22"/>
      <c r="CV1488" s="22"/>
      <c r="CW1488" s="22"/>
      <c r="CX1488" s="22"/>
      <c r="CY1488" s="22"/>
      <c r="CZ1488" s="22"/>
      <c r="DA1488" s="22"/>
      <c r="DB1488" s="22"/>
      <c r="DC1488" s="22"/>
      <c r="DD1488" s="22"/>
      <c r="DE1488" s="22"/>
      <c r="DF1488" s="22"/>
      <c r="DG1488" s="22"/>
      <c r="DH1488" s="22"/>
      <c r="DI1488" s="22"/>
      <c r="DJ1488" s="22"/>
    </row>
    <row r="1489" spans="1:114" x14ac:dyDescent="0.35">
      <c r="A1489" s="5" t="s">
        <v>354</v>
      </c>
      <c r="B1489" s="254" t="s">
        <v>392</v>
      </c>
      <c r="C1489" s="69"/>
      <c r="D1489" s="69"/>
      <c r="E1489" s="69"/>
      <c r="F1489" s="69"/>
      <c r="G1489" s="69"/>
      <c r="H1489" s="69"/>
      <c r="I1489" s="69"/>
      <c r="J1489" s="69"/>
      <c r="K1489" s="69"/>
      <c r="L1489" s="69"/>
      <c r="M1489" s="69"/>
      <c r="N1489" s="69"/>
      <c r="O1489" s="69"/>
      <c r="P1489" s="69"/>
      <c r="Q1489" s="69"/>
      <c r="R1489" s="69"/>
      <c r="S1489" s="69"/>
      <c r="T1489" s="69"/>
      <c r="U1489" s="69"/>
      <c r="V1489" s="69"/>
      <c r="W1489" s="69"/>
      <c r="X1489" s="69"/>
      <c r="Y1489" s="69"/>
      <c r="Z1489" s="69"/>
      <c r="AA1489" s="69"/>
      <c r="AB1489" s="69"/>
      <c r="AC1489" s="69"/>
      <c r="AD1489" s="69"/>
    </row>
    <row r="1490" spans="1:114" x14ac:dyDescent="0.35">
      <c r="A1490" s="5" t="s">
        <v>354</v>
      </c>
      <c r="B1490" s="254" t="s">
        <v>393</v>
      </c>
      <c r="C1490" s="69"/>
      <c r="D1490" s="69"/>
      <c r="E1490" s="69"/>
      <c r="F1490" s="69"/>
      <c r="G1490" s="69"/>
      <c r="H1490" s="69"/>
      <c r="I1490" s="69"/>
      <c r="J1490" s="69"/>
      <c r="K1490" s="69"/>
      <c r="L1490" s="69"/>
      <c r="M1490" s="69"/>
      <c r="N1490" s="69"/>
      <c r="O1490" s="69"/>
      <c r="P1490" s="69"/>
      <c r="Q1490" s="69"/>
      <c r="R1490" s="69"/>
      <c r="S1490" s="69"/>
      <c r="T1490" s="69"/>
      <c r="U1490" s="69"/>
      <c r="V1490" s="69"/>
      <c r="W1490" s="69"/>
      <c r="X1490" s="69"/>
      <c r="Y1490" s="69"/>
      <c r="Z1490" s="69"/>
      <c r="AA1490" s="69"/>
      <c r="AB1490" s="69"/>
      <c r="AC1490" s="69"/>
      <c r="AD1490" s="69"/>
    </row>
    <row r="1491" spans="1:114" x14ac:dyDescent="0.35">
      <c r="A1491" s="5"/>
      <c r="B1491" s="69"/>
      <c r="C1491" s="69"/>
      <c r="D1491" s="69"/>
      <c r="E1491" s="69"/>
      <c r="F1491" s="69"/>
      <c r="G1491" s="69"/>
      <c r="H1491" s="69"/>
      <c r="I1491" s="69"/>
      <c r="J1491" s="69"/>
      <c r="K1491" s="69"/>
      <c r="L1491" s="69"/>
      <c r="M1491" s="69"/>
      <c r="N1491" s="69"/>
      <c r="O1491" s="69"/>
      <c r="P1491" s="69"/>
      <c r="Q1491" s="69"/>
      <c r="R1491" s="69"/>
      <c r="S1491" s="69"/>
      <c r="T1491" s="69"/>
      <c r="U1491" s="69"/>
      <c r="V1491" s="69"/>
      <c r="W1491" s="69"/>
      <c r="X1491" s="69"/>
      <c r="Y1491" s="69"/>
      <c r="Z1491" s="69"/>
      <c r="AA1491" s="69"/>
      <c r="AB1491" s="69"/>
      <c r="AC1491" s="69"/>
      <c r="AD1491" s="69"/>
    </row>
    <row r="1492" spans="1:114" x14ac:dyDescent="0.35">
      <c r="B1492" s="69"/>
      <c r="C1492" s="69"/>
      <c r="D1492" s="69"/>
      <c r="E1492" s="69"/>
      <c r="F1492" s="69"/>
      <c r="G1492" s="69"/>
      <c r="H1492" s="69"/>
      <c r="I1492" s="69"/>
      <c r="J1492" s="69"/>
      <c r="K1492" s="69"/>
      <c r="L1492" s="69"/>
      <c r="M1492" s="69"/>
      <c r="N1492" s="69"/>
      <c r="O1492" s="69"/>
      <c r="P1492" s="69"/>
      <c r="Q1492" s="69"/>
      <c r="R1492" s="69"/>
      <c r="S1492" s="69"/>
      <c r="T1492" s="69"/>
      <c r="U1492" s="69"/>
      <c r="V1492" s="69"/>
      <c r="W1492" s="69"/>
      <c r="X1492" s="69"/>
      <c r="Y1492" s="69"/>
      <c r="Z1492" s="69"/>
      <c r="AA1492" s="69"/>
      <c r="AB1492" s="69"/>
      <c r="AC1492" s="69"/>
      <c r="AD1492" s="69"/>
    </row>
    <row r="1493" spans="1:114" x14ac:dyDescent="0.35">
      <c r="A1493" s="5"/>
      <c r="B1493" s="550" t="s">
        <v>405</v>
      </c>
      <c r="C1493" s="556"/>
      <c r="D1493" s="556"/>
      <c r="E1493" s="556"/>
      <c r="F1493" s="556"/>
      <c r="G1493" s="556"/>
      <c r="H1493" s="556"/>
      <c r="I1493" s="556"/>
      <c r="J1493" s="556"/>
      <c r="K1493" s="556"/>
      <c r="L1493" s="556"/>
      <c r="M1493" s="556"/>
      <c r="N1493" s="556"/>
      <c r="O1493" s="556"/>
      <c r="P1493" s="556"/>
      <c r="Q1493" s="556"/>
      <c r="R1493" s="556"/>
      <c r="S1493" s="556"/>
      <c r="T1493" s="556"/>
      <c r="U1493" s="556"/>
      <c r="V1493" s="556"/>
      <c r="W1493" s="556"/>
      <c r="X1493" s="556"/>
      <c r="Y1493" s="556"/>
      <c r="Z1493" s="556"/>
      <c r="AA1493" s="556"/>
      <c r="AB1493" s="556"/>
      <c r="AC1493" s="556"/>
      <c r="AD1493" s="556"/>
      <c r="AE1493" s="556"/>
      <c r="AF1493" s="556"/>
      <c r="AG1493" s="556"/>
      <c r="AH1493" s="556"/>
      <c r="AI1493" s="556"/>
      <c r="AJ1493" s="556"/>
      <c r="AK1493" s="556"/>
      <c r="AL1493" s="556"/>
      <c r="AM1493" s="556"/>
      <c r="AN1493" s="556"/>
      <c r="AO1493" s="556"/>
      <c r="AP1493" s="556"/>
      <c r="AQ1493" s="556"/>
      <c r="AR1493" s="556"/>
      <c r="AS1493" s="556"/>
      <c r="AT1493" s="556"/>
      <c r="AU1493" s="556"/>
      <c r="AV1493" s="556"/>
      <c r="AW1493" s="556"/>
      <c r="AX1493" s="556"/>
      <c r="AY1493" s="556"/>
      <c r="AZ1493" s="556"/>
      <c r="BA1493" s="556"/>
      <c r="BB1493" s="556"/>
      <c r="BC1493" s="556"/>
      <c r="BD1493" s="556"/>
      <c r="BE1493" s="556"/>
      <c r="BF1493" s="556"/>
      <c r="BG1493" s="556"/>
      <c r="BH1493" s="556"/>
      <c r="BI1493" s="556"/>
      <c r="BJ1493" s="556"/>
      <c r="BK1493" s="556"/>
      <c r="BL1493" s="556"/>
      <c r="BM1493" s="556"/>
      <c r="BN1493" s="556"/>
      <c r="BO1493" s="556"/>
      <c r="BP1493" s="556"/>
      <c r="BQ1493" s="556"/>
      <c r="BR1493" s="556"/>
      <c r="BS1493" s="556"/>
      <c r="BT1493" s="556"/>
      <c r="BU1493" s="556"/>
      <c r="BV1493" s="556"/>
      <c r="BW1493" s="556"/>
      <c r="BX1493" s="556"/>
      <c r="BY1493" s="556"/>
      <c r="BZ1493" s="556"/>
      <c r="CA1493" s="556"/>
      <c r="CB1493" s="556"/>
      <c r="CC1493" s="556"/>
      <c r="CD1493" s="556"/>
      <c r="CE1493" s="556"/>
      <c r="CF1493" s="556"/>
      <c r="CG1493" s="556"/>
      <c r="CH1493" s="556"/>
      <c r="CI1493" s="556"/>
      <c r="CJ1493" s="556"/>
      <c r="CK1493" s="556"/>
      <c r="CL1493" s="556"/>
      <c r="CM1493" s="556"/>
      <c r="CN1493" s="556"/>
      <c r="CO1493" s="556"/>
      <c r="CP1493" s="556"/>
      <c r="CQ1493" s="556"/>
      <c r="CR1493" s="556"/>
      <c r="CS1493" s="556"/>
      <c r="CT1493" s="556"/>
      <c r="CU1493" s="556"/>
      <c r="CV1493" s="556"/>
      <c r="CW1493" s="556"/>
      <c r="CX1493" s="556"/>
      <c r="CY1493" s="556"/>
      <c r="CZ1493" s="556"/>
      <c r="DA1493" s="556"/>
      <c r="DB1493" s="556"/>
      <c r="DC1493" s="556"/>
      <c r="DD1493" s="556"/>
      <c r="DE1493" s="556"/>
      <c r="DF1493" s="556"/>
      <c r="DG1493" s="556"/>
      <c r="DH1493" s="556"/>
      <c r="DI1493" s="556"/>
      <c r="DJ1493" s="556"/>
    </row>
    <row r="1494" spans="1:114" x14ac:dyDescent="0.35">
      <c r="B1494" s="69"/>
      <c r="C1494" s="69"/>
      <c r="D1494" s="69"/>
      <c r="E1494" s="69"/>
      <c r="F1494" s="69"/>
      <c r="G1494" s="69"/>
      <c r="H1494" s="69"/>
      <c r="I1494" s="69"/>
      <c r="J1494" s="69"/>
      <c r="K1494" s="69"/>
      <c r="L1494" s="69"/>
      <c r="M1494" s="69"/>
      <c r="N1494" s="69"/>
      <c r="O1494" s="69"/>
      <c r="P1494" s="69"/>
      <c r="Q1494" s="69"/>
      <c r="R1494" s="69"/>
      <c r="S1494" s="69"/>
      <c r="T1494" s="69"/>
      <c r="U1494" s="69"/>
      <c r="V1494" s="69"/>
      <c r="W1494" s="69"/>
      <c r="X1494" s="69"/>
      <c r="Y1494" s="69"/>
      <c r="Z1494" s="69"/>
      <c r="AA1494" s="69"/>
      <c r="AB1494" s="69"/>
      <c r="AC1494" s="69"/>
      <c r="AD1494" s="69"/>
    </row>
    <row r="1495" spans="1:114" x14ac:dyDescent="0.35">
      <c r="A1495" s="5" t="s">
        <v>84</v>
      </c>
      <c r="B1495" s="69" t="s">
        <v>89</v>
      </c>
      <c r="C1495" s="578">
        <v>0</v>
      </c>
      <c r="D1495" s="578">
        <v>0</v>
      </c>
      <c r="E1495" s="578">
        <v>0</v>
      </c>
      <c r="F1495" s="578">
        <v>0</v>
      </c>
      <c r="G1495" s="578">
        <v>0</v>
      </c>
      <c r="H1495" s="578">
        <v>0</v>
      </c>
      <c r="I1495" s="578">
        <v>0</v>
      </c>
      <c r="J1495" s="578">
        <v>0</v>
      </c>
      <c r="K1495" s="578">
        <v>0</v>
      </c>
      <c r="L1495" s="578">
        <v>0</v>
      </c>
      <c r="M1495" s="578">
        <v>0</v>
      </c>
      <c r="N1495" s="578">
        <v>0</v>
      </c>
      <c r="O1495" s="578">
        <v>0</v>
      </c>
      <c r="P1495" s="578">
        <v>0</v>
      </c>
      <c r="Q1495" s="578">
        <v>0</v>
      </c>
      <c r="R1495" s="578">
        <v>0</v>
      </c>
      <c r="S1495" s="578">
        <v>0</v>
      </c>
      <c r="T1495" s="578">
        <v>0</v>
      </c>
      <c r="U1495" s="578">
        <v>0</v>
      </c>
      <c r="V1495" s="578">
        <v>0</v>
      </c>
      <c r="W1495" s="578">
        <v>0</v>
      </c>
      <c r="X1495" s="578">
        <v>0</v>
      </c>
      <c r="Y1495" s="578">
        <v>0</v>
      </c>
      <c r="Z1495" s="578">
        <v>0</v>
      </c>
      <c r="AA1495" s="578">
        <v>0</v>
      </c>
      <c r="AB1495" s="578">
        <v>0</v>
      </c>
      <c r="AC1495" s="578">
        <v>0</v>
      </c>
      <c r="AD1495" s="324"/>
    </row>
    <row r="1496" spans="1:114" x14ac:dyDescent="0.35">
      <c r="A1496" s="5" t="s">
        <v>84</v>
      </c>
      <c r="B1496" s="69" t="s">
        <v>358</v>
      </c>
      <c r="C1496" s="578">
        <v>0</v>
      </c>
      <c r="D1496" s="578">
        <v>0</v>
      </c>
      <c r="E1496" s="578">
        <v>0</v>
      </c>
      <c r="F1496" s="578">
        <v>0</v>
      </c>
      <c r="G1496" s="578">
        <v>0</v>
      </c>
      <c r="H1496" s="578">
        <v>0</v>
      </c>
      <c r="I1496" s="578">
        <v>0</v>
      </c>
      <c r="J1496" s="578">
        <v>0</v>
      </c>
      <c r="K1496" s="578">
        <v>0</v>
      </c>
      <c r="L1496" s="578">
        <v>0</v>
      </c>
      <c r="M1496" s="578">
        <v>0</v>
      </c>
      <c r="N1496" s="578">
        <v>0</v>
      </c>
      <c r="O1496" s="578">
        <v>0</v>
      </c>
      <c r="P1496" s="578">
        <v>0</v>
      </c>
      <c r="Q1496" s="578">
        <v>0</v>
      </c>
      <c r="R1496" s="578">
        <v>0</v>
      </c>
      <c r="S1496" s="578">
        <v>0</v>
      </c>
      <c r="T1496" s="578">
        <v>0</v>
      </c>
      <c r="U1496" s="578">
        <v>0</v>
      </c>
      <c r="V1496" s="578">
        <v>0</v>
      </c>
      <c r="W1496" s="578">
        <v>0</v>
      </c>
      <c r="X1496" s="578">
        <v>0</v>
      </c>
      <c r="Y1496" s="578">
        <v>0</v>
      </c>
      <c r="Z1496" s="578">
        <v>0</v>
      </c>
      <c r="AA1496" s="578">
        <v>0</v>
      </c>
      <c r="AB1496" s="578">
        <v>0</v>
      </c>
      <c r="AC1496" s="578">
        <v>0</v>
      </c>
      <c r="AD1496" s="324"/>
    </row>
    <row r="1497" spans="1:114" x14ac:dyDescent="0.35">
      <c r="A1497" s="5" t="s">
        <v>84</v>
      </c>
      <c r="B1497" s="69" t="s">
        <v>359</v>
      </c>
      <c r="C1497" s="578">
        <v>0.1</v>
      </c>
      <c r="D1497" s="578">
        <v>0</v>
      </c>
      <c r="E1497" s="578">
        <v>0.1</v>
      </c>
      <c r="F1497" s="578">
        <v>0</v>
      </c>
      <c r="G1497" s="578">
        <v>0.1</v>
      </c>
      <c r="H1497" s="578">
        <v>0.1</v>
      </c>
      <c r="I1497" s="578">
        <v>0.1</v>
      </c>
      <c r="J1497" s="578">
        <v>-0.1</v>
      </c>
      <c r="K1497" s="578">
        <v>0</v>
      </c>
      <c r="L1497" s="578">
        <v>0.1</v>
      </c>
      <c r="M1497" s="578">
        <v>0.1</v>
      </c>
      <c r="N1497" s="578">
        <v>0.1</v>
      </c>
      <c r="O1497" s="578">
        <v>0.1</v>
      </c>
      <c r="P1497" s="578">
        <v>0</v>
      </c>
      <c r="Q1497" s="578">
        <v>0</v>
      </c>
      <c r="R1497" s="578">
        <v>0.1</v>
      </c>
      <c r="S1497" s="578">
        <v>0</v>
      </c>
      <c r="T1497" s="578">
        <v>0</v>
      </c>
      <c r="U1497" s="578">
        <v>0</v>
      </c>
      <c r="V1497" s="578">
        <v>0</v>
      </c>
      <c r="W1497" s="578">
        <v>0</v>
      </c>
      <c r="X1497" s="578">
        <v>0</v>
      </c>
      <c r="Y1497" s="578">
        <v>0</v>
      </c>
      <c r="Z1497" s="578">
        <v>0</v>
      </c>
      <c r="AA1497" s="578">
        <v>0</v>
      </c>
      <c r="AB1497" s="578">
        <v>0</v>
      </c>
      <c r="AC1497" s="578">
        <v>0</v>
      </c>
      <c r="AD1497" s="324"/>
    </row>
    <row r="1498" spans="1:114" x14ac:dyDescent="0.35">
      <c r="A1498" s="5" t="s">
        <v>84</v>
      </c>
      <c r="B1498" s="69" t="s">
        <v>360</v>
      </c>
      <c r="C1498" s="578">
        <v>0.1</v>
      </c>
      <c r="D1498" s="578">
        <v>-0.1</v>
      </c>
      <c r="E1498" s="578">
        <v>0.7</v>
      </c>
      <c r="F1498" s="578">
        <v>0.1</v>
      </c>
      <c r="G1498" s="578">
        <v>0.1</v>
      </c>
      <c r="H1498" s="578">
        <v>0.1</v>
      </c>
      <c r="I1498" s="578">
        <v>0.2</v>
      </c>
      <c r="J1498" s="578">
        <v>0.1</v>
      </c>
      <c r="K1498" s="578">
        <v>0</v>
      </c>
      <c r="L1498" s="578">
        <v>0.2</v>
      </c>
      <c r="M1498" s="578">
        <v>0.1</v>
      </c>
      <c r="N1498" s="578">
        <v>0.1</v>
      </c>
      <c r="O1498" s="578">
        <v>0.1</v>
      </c>
      <c r="P1498" s="578">
        <v>0</v>
      </c>
      <c r="Q1498" s="578">
        <v>0</v>
      </c>
      <c r="R1498" s="578">
        <v>0.1</v>
      </c>
      <c r="S1498" s="578">
        <v>0</v>
      </c>
      <c r="T1498" s="578">
        <v>0</v>
      </c>
      <c r="U1498" s="578">
        <v>0</v>
      </c>
      <c r="V1498" s="578">
        <v>0</v>
      </c>
      <c r="W1498" s="578">
        <v>0</v>
      </c>
      <c r="X1498" s="578">
        <v>0</v>
      </c>
      <c r="Y1498" s="578">
        <v>0</v>
      </c>
      <c r="Z1498" s="578">
        <v>0</v>
      </c>
      <c r="AA1498" s="578">
        <v>0</v>
      </c>
      <c r="AB1498" s="578">
        <v>0</v>
      </c>
      <c r="AC1498" s="578">
        <v>0</v>
      </c>
      <c r="AD1498" s="324"/>
    </row>
    <row r="1499" spans="1:114" x14ac:dyDescent="0.35">
      <c r="A1499" s="5" t="s">
        <v>84</v>
      </c>
      <c r="B1499" s="69" t="s">
        <v>85</v>
      </c>
      <c r="C1499" s="578">
        <v>7.9</v>
      </c>
      <c r="D1499" s="578">
        <v>10.5</v>
      </c>
      <c r="E1499" s="578">
        <v>9</v>
      </c>
      <c r="F1499" s="578">
        <v>9.6</v>
      </c>
      <c r="G1499" s="578">
        <v>8.6</v>
      </c>
      <c r="H1499" s="578">
        <v>7</v>
      </c>
      <c r="I1499" s="578">
        <v>5.7</v>
      </c>
      <c r="J1499" s="578">
        <v>5.7</v>
      </c>
      <c r="K1499" s="578">
        <v>5.0999999999999996</v>
      </c>
      <c r="L1499" s="578">
        <v>7.4</v>
      </c>
      <c r="M1499" s="578">
        <v>5.3</v>
      </c>
      <c r="N1499" s="578">
        <v>7</v>
      </c>
      <c r="O1499" s="578">
        <v>8.3000000000000007</v>
      </c>
      <c r="P1499" s="578">
        <v>9.9</v>
      </c>
      <c r="Q1499" s="578">
        <v>6.5</v>
      </c>
      <c r="R1499" s="578">
        <v>8.6999999999999993</v>
      </c>
      <c r="S1499" s="578">
        <v>8</v>
      </c>
      <c r="T1499" s="578">
        <v>9.9</v>
      </c>
      <c r="U1499" s="578">
        <v>7.4</v>
      </c>
      <c r="V1499" s="578">
        <v>9.3000000000000007</v>
      </c>
      <c r="W1499" s="578">
        <v>8.5</v>
      </c>
      <c r="X1499" s="578">
        <v>9.6</v>
      </c>
      <c r="Y1499" s="578">
        <v>6.5</v>
      </c>
      <c r="Z1499" s="578">
        <v>7.4</v>
      </c>
      <c r="AA1499" s="578">
        <v>7.5</v>
      </c>
      <c r="AB1499" s="578">
        <v>4.5</v>
      </c>
      <c r="AC1499" s="578">
        <v>4.5</v>
      </c>
      <c r="AD1499" s="324"/>
    </row>
    <row r="1500" spans="1:114" x14ac:dyDescent="0.35">
      <c r="A1500" s="5" t="s">
        <v>84</v>
      </c>
      <c r="B1500" s="69" t="s">
        <v>361</v>
      </c>
      <c r="C1500" s="578"/>
      <c r="D1500" s="578"/>
      <c r="E1500" s="578"/>
      <c r="F1500" s="578">
        <v>0</v>
      </c>
      <c r="G1500" s="578"/>
      <c r="H1500" s="578"/>
      <c r="I1500" s="578"/>
      <c r="J1500" s="578">
        <v>400</v>
      </c>
      <c r="K1500" s="578"/>
      <c r="L1500" s="578"/>
      <c r="M1500" s="578">
        <v>0</v>
      </c>
      <c r="N1500" s="578">
        <v>0</v>
      </c>
      <c r="O1500" s="578">
        <v>0</v>
      </c>
      <c r="P1500" s="578">
        <v>-400</v>
      </c>
      <c r="Q1500" s="578">
        <v>0</v>
      </c>
      <c r="R1500" s="578">
        <v>0</v>
      </c>
      <c r="S1500" s="578">
        <v>0</v>
      </c>
      <c r="T1500" s="578"/>
      <c r="U1500" s="578">
        <v>0</v>
      </c>
      <c r="V1500" s="578">
        <v>0</v>
      </c>
      <c r="W1500" s="578">
        <v>0</v>
      </c>
      <c r="X1500" s="578">
        <v>0</v>
      </c>
      <c r="Y1500" s="578">
        <v>0</v>
      </c>
      <c r="Z1500" s="578">
        <v>0</v>
      </c>
      <c r="AA1500" s="578">
        <v>0</v>
      </c>
      <c r="AB1500" s="578"/>
      <c r="AC1500" s="578"/>
      <c r="AD1500" s="324"/>
    </row>
    <row r="1501" spans="1:114" x14ac:dyDescent="0.35">
      <c r="A1501" s="5" t="s">
        <v>84</v>
      </c>
      <c r="B1501" s="69" t="s">
        <v>362</v>
      </c>
      <c r="C1501" s="578">
        <v>1.8</v>
      </c>
      <c r="D1501" s="578">
        <v>0.2</v>
      </c>
      <c r="E1501" s="578">
        <v>0.2</v>
      </c>
      <c r="F1501" s="578">
        <v>0.3</v>
      </c>
      <c r="G1501" s="578">
        <v>0.4</v>
      </c>
      <c r="H1501" s="578">
        <v>0.1</v>
      </c>
      <c r="I1501" s="578">
        <v>0.3</v>
      </c>
      <c r="J1501" s="578">
        <v>0.2</v>
      </c>
      <c r="K1501" s="578">
        <v>0.1</v>
      </c>
      <c r="L1501" s="578">
        <v>0.1</v>
      </c>
      <c r="M1501" s="578">
        <v>0.1</v>
      </c>
      <c r="N1501" s="578">
        <v>0.4</v>
      </c>
      <c r="O1501" s="578">
        <v>0.2</v>
      </c>
      <c r="P1501" s="578">
        <v>0</v>
      </c>
      <c r="Q1501" s="578">
        <v>0.1</v>
      </c>
      <c r="R1501" s="578">
        <v>0.6</v>
      </c>
      <c r="S1501" s="578">
        <v>0.1</v>
      </c>
      <c r="T1501" s="578">
        <v>0.1</v>
      </c>
      <c r="U1501" s="578">
        <v>0.1</v>
      </c>
      <c r="V1501" s="578">
        <v>0.4</v>
      </c>
      <c r="W1501" s="578">
        <v>0.1</v>
      </c>
      <c r="X1501" s="578">
        <v>0</v>
      </c>
      <c r="Y1501" s="578">
        <v>0</v>
      </c>
      <c r="Z1501" s="578">
        <v>0</v>
      </c>
      <c r="AA1501" s="578">
        <v>0</v>
      </c>
      <c r="AB1501" s="578">
        <v>0.3</v>
      </c>
      <c r="AC1501" s="578">
        <v>0.1</v>
      </c>
      <c r="AD1501" s="324"/>
    </row>
    <row r="1502" spans="1:114" x14ac:dyDescent="0.35">
      <c r="A1502" s="5" t="s">
        <v>84</v>
      </c>
      <c r="B1502" s="69" t="s">
        <v>363</v>
      </c>
      <c r="C1502" s="578">
        <v>-9.9</v>
      </c>
      <c r="D1502" s="578">
        <v>-10.6</v>
      </c>
      <c r="E1502" s="578">
        <v>-10</v>
      </c>
      <c r="F1502" s="578">
        <v>-10</v>
      </c>
      <c r="G1502" s="578">
        <v>-9.1999999999999993</v>
      </c>
      <c r="H1502" s="578">
        <v>-7.3</v>
      </c>
      <c r="I1502" s="578">
        <v>-6.3</v>
      </c>
      <c r="J1502" s="578">
        <v>-405.9</v>
      </c>
      <c r="K1502" s="578">
        <v>-5.2</v>
      </c>
      <c r="L1502" s="578">
        <v>-7.8</v>
      </c>
      <c r="M1502" s="578">
        <v>-5.6</v>
      </c>
      <c r="N1502" s="578">
        <v>-7.6</v>
      </c>
      <c r="O1502" s="578">
        <v>-8.6999999999999993</v>
      </c>
      <c r="P1502" s="578">
        <v>390.1</v>
      </c>
      <c r="Q1502" s="578">
        <v>-6.6</v>
      </c>
      <c r="R1502" s="578">
        <v>-9.5</v>
      </c>
      <c r="S1502" s="578">
        <v>-8.1</v>
      </c>
      <c r="T1502" s="578">
        <v>-10</v>
      </c>
      <c r="U1502" s="578">
        <v>-7.5</v>
      </c>
      <c r="V1502" s="578">
        <v>-9.6999999999999993</v>
      </c>
      <c r="W1502" s="578">
        <v>-8.6</v>
      </c>
      <c r="X1502" s="578">
        <v>-9.6</v>
      </c>
      <c r="Y1502" s="578">
        <v>-6.5</v>
      </c>
      <c r="Z1502" s="578">
        <v>-7.4</v>
      </c>
      <c r="AA1502" s="578">
        <v>-7.5</v>
      </c>
      <c r="AB1502" s="578">
        <v>-4.8</v>
      </c>
      <c r="AC1502" s="578">
        <v>-4.5999999999999996</v>
      </c>
      <c r="AD1502" s="324"/>
    </row>
    <row r="1503" spans="1:114" x14ac:dyDescent="0.35">
      <c r="A1503" s="5" t="s">
        <v>84</v>
      </c>
      <c r="B1503" s="69" t="s">
        <v>364</v>
      </c>
      <c r="C1503" s="578">
        <v>1.2</v>
      </c>
      <c r="D1503" s="578">
        <v>3.5</v>
      </c>
      <c r="E1503" s="578">
        <v>3.5</v>
      </c>
      <c r="F1503" s="578">
        <v>2.7</v>
      </c>
      <c r="G1503" s="578">
        <v>1.9</v>
      </c>
      <c r="H1503" s="578">
        <v>1.9</v>
      </c>
      <c r="I1503" s="578">
        <v>0.8</v>
      </c>
      <c r="J1503" s="578">
        <v>4.7</v>
      </c>
      <c r="K1503" s="578">
        <v>1.8</v>
      </c>
      <c r="L1503" s="578">
        <v>0.5</v>
      </c>
      <c r="M1503" s="578">
        <v>0.4</v>
      </c>
      <c r="N1503" s="578">
        <v>0.8</v>
      </c>
      <c r="O1503" s="578">
        <v>0.5</v>
      </c>
      <c r="P1503" s="578">
        <v>0.3</v>
      </c>
      <c r="Q1503" s="578">
        <v>0.5</v>
      </c>
      <c r="R1503" s="578">
        <v>4</v>
      </c>
      <c r="S1503" s="578">
        <v>5.0999999999999996</v>
      </c>
      <c r="T1503" s="578">
        <v>4</v>
      </c>
      <c r="U1503" s="578">
        <v>4</v>
      </c>
      <c r="V1503" s="578">
        <v>4.7</v>
      </c>
      <c r="W1503" s="578">
        <v>6.4</v>
      </c>
      <c r="X1503" s="578">
        <v>10</v>
      </c>
      <c r="Y1503" s="578">
        <v>8.1</v>
      </c>
      <c r="Z1503" s="578">
        <v>6.8</v>
      </c>
      <c r="AA1503" s="578">
        <v>10.5</v>
      </c>
      <c r="AB1503" s="578">
        <v>16.100000000000001</v>
      </c>
      <c r="AC1503" s="578">
        <v>4</v>
      </c>
      <c r="AD1503" s="324"/>
    </row>
    <row r="1504" spans="1:114" x14ac:dyDescent="0.35">
      <c r="A1504" s="5" t="s">
        <v>84</v>
      </c>
      <c r="B1504" s="69" t="s">
        <v>365</v>
      </c>
      <c r="C1504" s="578">
        <v>544.70000000000005</v>
      </c>
      <c r="D1504" s="578">
        <v>549.1</v>
      </c>
      <c r="E1504" s="578">
        <v>551.1</v>
      </c>
      <c r="F1504" s="578">
        <v>554.20000000000005</v>
      </c>
      <c r="G1504" s="578">
        <v>555.79999999999995</v>
      </c>
      <c r="H1504" s="578">
        <v>557.70000000000005</v>
      </c>
      <c r="I1504" s="578">
        <v>558.4</v>
      </c>
      <c r="J1504" s="578">
        <v>161.5</v>
      </c>
      <c r="K1504" s="578">
        <v>163.19999999999999</v>
      </c>
      <c r="L1504" s="578">
        <v>163.6</v>
      </c>
      <c r="M1504" s="578">
        <v>164.4</v>
      </c>
      <c r="N1504" s="578">
        <v>163.1</v>
      </c>
      <c r="O1504" s="578">
        <v>200.4</v>
      </c>
      <c r="P1504" s="578">
        <v>432.6</v>
      </c>
      <c r="Q1504" s="578">
        <v>433.7</v>
      </c>
      <c r="R1504" s="578">
        <v>437.8</v>
      </c>
      <c r="S1504" s="578">
        <v>446.9</v>
      </c>
      <c r="T1504" s="578">
        <v>452.4</v>
      </c>
      <c r="U1504" s="578">
        <v>457.8</v>
      </c>
      <c r="V1504" s="578">
        <v>465.6</v>
      </c>
      <c r="W1504" s="578">
        <v>478.2</v>
      </c>
      <c r="X1504" s="578">
        <v>488.7</v>
      </c>
      <c r="Y1504" s="578">
        <v>498.2</v>
      </c>
      <c r="Z1504" s="578">
        <v>53.7</v>
      </c>
      <c r="AA1504" s="578">
        <v>526.5</v>
      </c>
      <c r="AB1504" s="578">
        <v>543.5</v>
      </c>
      <c r="AC1504" s="578">
        <v>64.900000000000006</v>
      </c>
      <c r="AD1504" s="324"/>
    </row>
    <row r="1505" spans="1:114" x14ac:dyDescent="0.35">
      <c r="A1505" s="5" t="s">
        <v>84</v>
      </c>
      <c r="B1505" s="69" t="s">
        <v>366</v>
      </c>
      <c r="C1505" s="578">
        <v>554.6</v>
      </c>
      <c r="D1505" s="578">
        <v>557.70000000000005</v>
      </c>
      <c r="E1505" s="578">
        <v>557.20000000000005</v>
      </c>
      <c r="F1505" s="578">
        <v>569.9</v>
      </c>
      <c r="G1505" s="578">
        <v>571.70000000000005</v>
      </c>
      <c r="H1505" s="578">
        <v>581.6</v>
      </c>
      <c r="I1505" s="578">
        <v>581.79999999999995</v>
      </c>
      <c r="J1505" s="578">
        <v>184.4</v>
      </c>
      <c r="K1505" s="578">
        <v>187.4</v>
      </c>
      <c r="L1505" s="578">
        <v>192.9</v>
      </c>
      <c r="M1505" s="578">
        <v>194.2</v>
      </c>
      <c r="N1505" s="578">
        <v>193.2</v>
      </c>
      <c r="O1505" s="578">
        <v>228.5</v>
      </c>
      <c r="P1505" s="578">
        <v>473</v>
      </c>
      <c r="Q1505" s="578">
        <v>476</v>
      </c>
      <c r="R1505" s="578">
        <v>483.4</v>
      </c>
      <c r="S1505" s="578">
        <v>493.1</v>
      </c>
      <c r="T1505" s="578">
        <v>506.3</v>
      </c>
      <c r="U1505" s="578">
        <v>511.9</v>
      </c>
      <c r="V1505" s="578">
        <v>548.79999999999995</v>
      </c>
      <c r="W1505" s="578">
        <v>567.4</v>
      </c>
      <c r="X1505" s="578">
        <v>589</v>
      </c>
      <c r="Y1505" s="578">
        <v>589.9</v>
      </c>
      <c r="Z1505" s="578">
        <v>144.69999999999999</v>
      </c>
      <c r="AA1505" s="578">
        <v>620.79999999999995</v>
      </c>
      <c r="AB1505" s="578">
        <v>650.20000000000005</v>
      </c>
      <c r="AC1505" s="578">
        <v>171</v>
      </c>
      <c r="AD1505" s="324"/>
    </row>
    <row r="1506" spans="1:114" x14ac:dyDescent="0.35">
      <c r="A1506" s="5" t="s">
        <v>84</v>
      </c>
      <c r="B1506" s="69" t="s">
        <v>367</v>
      </c>
      <c r="C1506" s="578">
        <v>8.3000000000000007</v>
      </c>
      <c r="D1506" s="578">
        <v>8.6999999999999993</v>
      </c>
      <c r="E1506" s="578">
        <v>8.1</v>
      </c>
      <c r="F1506" s="578">
        <v>8.5</v>
      </c>
      <c r="G1506" s="578">
        <v>9.3000000000000007</v>
      </c>
      <c r="H1506" s="578">
        <v>6.2</v>
      </c>
      <c r="I1506" s="578">
        <v>6.3</v>
      </c>
      <c r="J1506" s="578">
        <v>7.5</v>
      </c>
      <c r="K1506" s="578">
        <v>6.9</v>
      </c>
      <c r="L1506" s="578">
        <v>7.6</v>
      </c>
      <c r="M1506" s="578">
        <v>7.4</v>
      </c>
      <c r="N1506" s="578">
        <v>8.4</v>
      </c>
      <c r="O1506" s="578">
        <v>9.1</v>
      </c>
      <c r="P1506" s="578">
        <v>7.1</v>
      </c>
      <c r="Q1506" s="578">
        <v>6.8</v>
      </c>
      <c r="R1506" s="578">
        <v>9.6</v>
      </c>
      <c r="S1506" s="578">
        <v>10.9</v>
      </c>
      <c r="T1506" s="578">
        <v>9.1</v>
      </c>
      <c r="U1506" s="578">
        <v>7.8</v>
      </c>
      <c r="V1506" s="578">
        <v>11.8</v>
      </c>
      <c r="W1506" s="578">
        <v>15.9</v>
      </c>
      <c r="X1506" s="578">
        <v>13.5</v>
      </c>
      <c r="Y1506" s="578">
        <v>11.8</v>
      </c>
      <c r="Z1506" s="578">
        <v>5.4</v>
      </c>
      <c r="AA1506" s="578">
        <v>17.600000000000001</v>
      </c>
      <c r="AB1506" s="578">
        <v>13.7</v>
      </c>
      <c r="AC1506" s="578">
        <v>4.5999999999999996</v>
      </c>
      <c r="AD1506" s="324"/>
    </row>
    <row r="1507" spans="1:114" x14ac:dyDescent="0.35">
      <c r="B1507" s="69"/>
      <c r="C1507" s="69"/>
      <c r="D1507" s="69"/>
      <c r="E1507" s="69"/>
      <c r="F1507" s="69"/>
      <c r="G1507" s="69"/>
      <c r="H1507" s="69"/>
      <c r="I1507" s="69"/>
      <c r="J1507" s="69"/>
      <c r="K1507" s="69"/>
      <c r="L1507" s="69"/>
      <c r="M1507" s="69"/>
      <c r="N1507" s="69"/>
      <c r="O1507" s="69"/>
      <c r="P1507" s="69"/>
      <c r="Q1507" s="69"/>
      <c r="R1507" s="69"/>
      <c r="S1507" s="69"/>
      <c r="T1507" s="69"/>
      <c r="U1507" s="69"/>
      <c r="V1507" s="69"/>
      <c r="W1507" s="69"/>
      <c r="X1507" s="69"/>
      <c r="Y1507" s="69"/>
      <c r="Z1507" s="69"/>
      <c r="AA1507" s="69"/>
      <c r="AB1507" s="69"/>
      <c r="AC1507" s="69"/>
      <c r="AD1507" s="69"/>
    </row>
    <row r="1508" spans="1:114" s="70" customFormat="1" x14ac:dyDescent="0.35">
      <c r="B1508" s="127"/>
      <c r="C1508" s="39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9"/>
      <c r="R1508" s="19"/>
      <c r="S1508" s="18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114" x14ac:dyDescent="0.35">
      <c r="B1509" s="534" t="s">
        <v>455</v>
      </c>
      <c r="C1509" s="538"/>
      <c r="D1509" s="539"/>
      <c r="E1509" s="539"/>
      <c r="F1509" s="539"/>
      <c r="G1509" s="539"/>
      <c r="H1509" s="539"/>
      <c r="I1509" s="539"/>
      <c r="J1509" s="539"/>
      <c r="K1509" s="539"/>
      <c r="L1509" s="539"/>
      <c r="M1509" s="539"/>
      <c r="N1509" s="539"/>
      <c r="O1509" s="539"/>
      <c r="P1509" s="539"/>
      <c r="Q1509" s="541"/>
      <c r="R1509" s="540"/>
      <c r="S1509" s="546"/>
      <c r="T1509" s="547"/>
      <c r="U1509" s="540"/>
      <c r="V1509" s="540"/>
      <c r="W1509" s="540"/>
      <c r="X1509" s="540"/>
      <c r="Y1509" s="540"/>
      <c r="Z1509" s="540"/>
      <c r="AA1509" s="540"/>
      <c r="AB1509" s="540"/>
      <c r="AC1509" s="540"/>
      <c r="AD1509" s="540"/>
      <c r="AE1509" s="548"/>
      <c r="AF1509" s="548"/>
      <c r="AG1509" s="548"/>
      <c r="AH1509" s="548"/>
      <c r="AI1509" s="548"/>
      <c r="AJ1509" s="548"/>
      <c r="AK1509" s="548"/>
      <c r="AL1509" s="548"/>
      <c r="AM1509" s="534"/>
      <c r="AN1509" s="548"/>
      <c r="AO1509" s="548"/>
      <c r="AP1509" s="542"/>
      <c r="AQ1509" s="542"/>
      <c r="AR1509" s="542"/>
      <c r="AS1509" s="542"/>
      <c r="AT1509" s="542"/>
      <c r="AU1509" s="543"/>
      <c r="AV1509" s="543"/>
      <c r="AW1509" s="543"/>
      <c r="AX1509" s="543"/>
      <c r="AY1509" s="543"/>
      <c r="AZ1509" s="543"/>
      <c r="BA1509" s="543"/>
      <c r="BB1509" s="543"/>
      <c r="BC1509" s="543"/>
      <c r="BD1509" s="543"/>
      <c r="BE1509" s="543"/>
      <c r="BF1509" s="543"/>
      <c r="BG1509" s="543"/>
      <c r="BH1509" s="543"/>
      <c r="BI1509" s="543"/>
      <c r="BJ1509" s="543"/>
      <c r="BK1509" s="543"/>
      <c r="BL1509" s="543"/>
      <c r="BM1509" s="543"/>
      <c r="BN1509" s="543"/>
      <c r="BO1509" s="543"/>
      <c r="BP1509" s="543"/>
      <c r="BQ1509" s="543"/>
      <c r="BR1509" s="543"/>
      <c r="BS1509" s="543"/>
      <c r="BT1509" s="543"/>
      <c r="BU1509" s="543"/>
      <c r="BV1509" s="543"/>
      <c r="BW1509" s="543"/>
      <c r="BX1509" s="543"/>
      <c r="BY1509" s="543"/>
      <c r="BZ1509" s="543"/>
      <c r="CA1509" s="543"/>
      <c r="CB1509" s="543"/>
      <c r="CC1509" s="543"/>
      <c r="CD1509" s="543"/>
      <c r="CE1509" s="543"/>
      <c r="CF1509" s="543"/>
      <c r="CG1509" s="543"/>
      <c r="CH1509" s="543"/>
      <c r="CI1509" s="543"/>
      <c r="CJ1509" s="543"/>
      <c r="CK1509" s="543"/>
      <c r="CL1509" s="543"/>
      <c r="CM1509" s="543"/>
      <c r="CN1509" s="543"/>
      <c r="CO1509" s="543"/>
      <c r="CP1509" s="543"/>
      <c r="CQ1509" s="543"/>
      <c r="CR1509" s="543"/>
      <c r="CS1509" s="543"/>
      <c r="CT1509" s="543"/>
      <c r="CU1509" s="543"/>
      <c r="CV1509" s="543"/>
      <c r="CW1509" s="543"/>
      <c r="CX1509" s="543"/>
      <c r="CY1509" s="543"/>
      <c r="CZ1509" s="543"/>
      <c r="DA1509" s="543"/>
      <c r="DB1509" s="543"/>
      <c r="DC1509" s="543"/>
      <c r="DD1509" s="543"/>
      <c r="DE1509" s="543"/>
      <c r="DF1509" s="543"/>
      <c r="DG1509" s="543"/>
      <c r="DH1509" s="543"/>
      <c r="DI1509" s="543"/>
      <c r="DJ1509" s="543"/>
    </row>
    <row r="1510" spans="1:114" x14ac:dyDescent="0.35">
      <c r="B1510" s="311"/>
      <c r="C1510" s="110"/>
      <c r="D1510" s="110"/>
      <c r="E1510" s="110"/>
      <c r="F1510" s="110"/>
      <c r="G1510" s="110"/>
      <c r="H1510" s="110"/>
      <c r="I1510" s="110"/>
      <c r="J1510" s="110"/>
      <c r="K1510" s="110"/>
      <c r="L1510" s="110"/>
      <c r="M1510" s="110"/>
      <c r="N1510" s="110"/>
      <c r="O1510" s="110"/>
      <c r="P1510" s="110"/>
      <c r="Q1510" s="110"/>
      <c r="R1510" s="110"/>
      <c r="S1510" s="110"/>
      <c r="T1510" s="110"/>
      <c r="U1510" s="110"/>
      <c r="V1510" s="110"/>
      <c r="W1510" s="110"/>
      <c r="X1510" s="110"/>
      <c r="Y1510" s="110"/>
      <c r="Z1510" s="110"/>
      <c r="AA1510" s="110"/>
      <c r="AB1510" s="110"/>
      <c r="AC1510" s="110"/>
      <c r="AD1510" s="110"/>
    </row>
    <row r="1511" spans="1:114" x14ac:dyDescent="0.35">
      <c r="B1511" s="311"/>
      <c r="C1511" s="110"/>
      <c r="D1511" s="110"/>
      <c r="E1511" s="110"/>
      <c r="F1511" s="110"/>
      <c r="G1511" s="110"/>
      <c r="H1511" s="110"/>
      <c r="I1511" s="110"/>
      <c r="J1511" s="110"/>
      <c r="K1511" s="110"/>
      <c r="L1511" s="110"/>
      <c r="M1511" s="110"/>
      <c r="N1511" s="110"/>
      <c r="O1511" s="110"/>
      <c r="P1511" s="110"/>
      <c r="Q1511" s="110"/>
      <c r="R1511" s="110"/>
      <c r="S1511" s="110"/>
      <c r="T1511" s="110"/>
      <c r="U1511" s="110"/>
      <c r="V1511" s="110"/>
      <c r="W1511" s="110"/>
      <c r="X1511" s="110"/>
      <c r="Y1511" s="110"/>
      <c r="Z1511" s="110"/>
      <c r="AA1511" s="110"/>
      <c r="AB1511" s="110"/>
      <c r="AC1511" s="110"/>
      <c r="AD1511" s="110"/>
    </row>
    <row r="1512" spans="1:114" x14ac:dyDescent="0.35">
      <c r="A1512" s="5"/>
      <c r="B1512" s="314" t="s">
        <v>268</v>
      </c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  <c r="CZ1512" s="22"/>
      <c r="DA1512" s="22"/>
      <c r="DB1512" s="22"/>
      <c r="DC1512" s="22"/>
      <c r="DD1512" s="22"/>
      <c r="DE1512" s="22"/>
      <c r="DF1512" s="22"/>
      <c r="DG1512" s="22"/>
      <c r="DH1512" s="22"/>
      <c r="DI1512" s="22"/>
      <c r="DJ1512" s="22"/>
    </row>
    <row r="1513" spans="1:114" x14ac:dyDescent="0.35">
      <c r="A1513" s="5" t="s">
        <v>269</v>
      </c>
      <c r="B1513" s="69" t="s">
        <v>270</v>
      </c>
      <c r="C1513" s="451">
        <f>(C1559+C1573)*1000</f>
        <v>663000</v>
      </c>
      <c r="D1513" s="451">
        <f t="shared" ref="D1513:AB1513" si="4948">(D1559+D1573)*1000</f>
        <v>745000</v>
      </c>
      <c r="E1513" s="451">
        <f t="shared" si="4948"/>
        <v>536000</v>
      </c>
      <c r="F1513" s="451">
        <f t="shared" si="4948"/>
        <v>564000</v>
      </c>
      <c r="G1513" s="451">
        <f t="shared" si="4948"/>
        <v>471000</v>
      </c>
      <c r="H1513" s="451">
        <f t="shared" si="4948"/>
        <v>511000</v>
      </c>
      <c r="I1513" s="451">
        <f t="shared" si="4948"/>
        <v>532000</v>
      </c>
      <c r="J1513" s="451">
        <f t="shared" si="4948"/>
        <v>561000</v>
      </c>
      <c r="K1513" s="451">
        <f t="shared" si="4948"/>
        <v>482000</v>
      </c>
      <c r="L1513" s="451">
        <f t="shared" si="4948"/>
        <v>474000</v>
      </c>
      <c r="M1513" s="451">
        <f t="shared" si="4948"/>
        <v>497000</v>
      </c>
      <c r="N1513" s="451">
        <f t="shared" si="4948"/>
        <v>559000</v>
      </c>
      <c r="O1513" s="451">
        <f t="shared" si="4948"/>
        <v>504000</v>
      </c>
      <c r="P1513" s="451">
        <f t="shared" si="4948"/>
        <v>515000</v>
      </c>
      <c r="Q1513" s="451">
        <f t="shared" si="4948"/>
        <v>514000</v>
      </c>
      <c r="R1513" s="451">
        <f t="shared" si="4948"/>
        <v>529000</v>
      </c>
      <c r="S1513" s="451">
        <f t="shared" si="4948"/>
        <v>487000</v>
      </c>
      <c r="T1513" s="451">
        <f t="shared" si="4948"/>
        <v>538000</v>
      </c>
      <c r="U1513" s="451">
        <f t="shared" si="4948"/>
        <v>523000</v>
      </c>
      <c r="V1513" s="451">
        <f t="shared" si="4948"/>
        <v>577000</v>
      </c>
      <c r="W1513" s="451">
        <f t="shared" si="4948"/>
        <v>489000</v>
      </c>
      <c r="X1513" s="451">
        <f t="shared" si="4948"/>
        <v>487000</v>
      </c>
      <c r="Y1513" s="451">
        <f t="shared" si="4948"/>
        <v>470000</v>
      </c>
      <c r="Z1513" s="451">
        <f t="shared" si="4948"/>
        <v>511000</v>
      </c>
      <c r="AA1513" s="451">
        <f t="shared" si="4948"/>
        <v>0</v>
      </c>
      <c r="AB1513" s="451">
        <f t="shared" si="4948"/>
        <v>0</v>
      </c>
      <c r="AC1513" s="451">
        <f>(AC1559+AC1573)*1000</f>
        <v>0</v>
      </c>
      <c r="AD1513" s="451">
        <f>(AD1559+AD1573)*1000</f>
        <v>0</v>
      </c>
      <c r="AE1513" s="459">
        <f t="shared" ref="AE1513:AG1514" si="4949">AD1513</f>
        <v>0</v>
      </c>
      <c r="AF1513" s="459">
        <f t="shared" si="4949"/>
        <v>0</v>
      </c>
      <c r="AG1513" s="459">
        <f t="shared" si="4949"/>
        <v>0</v>
      </c>
      <c r="AH1513" s="459">
        <f t="shared" ref="AH1513:CS1513" si="4950">AG1513</f>
        <v>0</v>
      </c>
      <c r="AI1513" s="459">
        <f t="shared" si="4950"/>
        <v>0</v>
      </c>
      <c r="AJ1513" s="459">
        <f t="shared" si="4950"/>
        <v>0</v>
      </c>
      <c r="AK1513" s="459">
        <f t="shared" si="4950"/>
        <v>0</v>
      </c>
      <c r="AL1513" s="459">
        <f t="shared" si="4950"/>
        <v>0</v>
      </c>
      <c r="AM1513" s="459">
        <f t="shared" si="4950"/>
        <v>0</v>
      </c>
      <c r="AN1513" s="459">
        <f t="shared" si="4950"/>
        <v>0</v>
      </c>
      <c r="AO1513" s="459">
        <f t="shared" si="4950"/>
        <v>0</v>
      </c>
      <c r="AP1513" s="459">
        <f t="shared" si="4950"/>
        <v>0</v>
      </c>
      <c r="AQ1513" s="459">
        <f t="shared" si="4950"/>
        <v>0</v>
      </c>
      <c r="AR1513" s="459">
        <f t="shared" si="4950"/>
        <v>0</v>
      </c>
      <c r="AS1513" s="459">
        <f t="shared" si="4950"/>
        <v>0</v>
      </c>
      <c r="AT1513" s="459">
        <f t="shared" si="4950"/>
        <v>0</v>
      </c>
      <c r="AU1513" s="459">
        <f t="shared" si="4950"/>
        <v>0</v>
      </c>
      <c r="AV1513" s="459">
        <f t="shared" si="4950"/>
        <v>0</v>
      </c>
      <c r="AW1513" s="459">
        <f t="shared" si="4950"/>
        <v>0</v>
      </c>
      <c r="AX1513" s="459">
        <f t="shared" si="4950"/>
        <v>0</v>
      </c>
      <c r="AY1513" s="459">
        <f t="shared" si="4950"/>
        <v>0</v>
      </c>
      <c r="AZ1513" s="459">
        <f t="shared" si="4950"/>
        <v>0</v>
      </c>
      <c r="BA1513" s="459">
        <f t="shared" si="4950"/>
        <v>0</v>
      </c>
      <c r="BB1513" s="459">
        <f t="shared" si="4950"/>
        <v>0</v>
      </c>
      <c r="BC1513" s="459">
        <f t="shared" si="4950"/>
        <v>0</v>
      </c>
      <c r="BD1513" s="459">
        <f t="shared" si="4950"/>
        <v>0</v>
      </c>
      <c r="BE1513" s="459">
        <f t="shared" si="4950"/>
        <v>0</v>
      </c>
      <c r="BF1513" s="459">
        <f t="shared" si="4950"/>
        <v>0</v>
      </c>
      <c r="BG1513" s="459">
        <f t="shared" si="4950"/>
        <v>0</v>
      </c>
      <c r="BH1513" s="459">
        <f t="shared" si="4950"/>
        <v>0</v>
      </c>
      <c r="BI1513" s="459">
        <f t="shared" si="4950"/>
        <v>0</v>
      </c>
      <c r="BJ1513" s="459">
        <f t="shared" si="4950"/>
        <v>0</v>
      </c>
      <c r="BK1513" s="459">
        <f t="shared" si="4950"/>
        <v>0</v>
      </c>
      <c r="BL1513" s="459">
        <f t="shared" si="4950"/>
        <v>0</v>
      </c>
      <c r="BM1513" s="459">
        <f t="shared" si="4950"/>
        <v>0</v>
      </c>
      <c r="BN1513" s="459">
        <f t="shared" si="4950"/>
        <v>0</v>
      </c>
      <c r="BO1513" s="459">
        <f t="shared" si="4950"/>
        <v>0</v>
      </c>
      <c r="BP1513" s="459">
        <f t="shared" si="4950"/>
        <v>0</v>
      </c>
      <c r="BQ1513" s="459">
        <f t="shared" si="4950"/>
        <v>0</v>
      </c>
      <c r="BR1513" s="459">
        <f t="shared" si="4950"/>
        <v>0</v>
      </c>
      <c r="BS1513" s="459">
        <f t="shared" si="4950"/>
        <v>0</v>
      </c>
      <c r="BT1513" s="459">
        <f t="shared" si="4950"/>
        <v>0</v>
      </c>
      <c r="BU1513" s="459">
        <f t="shared" si="4950"/>
        <v>0</v>
      </c>
      <c r="BV1513" s="459">
        <f t="shared" si="4950"/>
        <v>0</v>
      </c>
      <c r="BW1513" s="459">
        <f t="shared" si="4950"/>
        <v>0</v>
      </c>
      <c r="BX1513" s="459">
        <f t="shared" si="4950"/>
        <v>0</v>
      </c>
      <c r="BY1513" s="459">
        <f t="shared" si="4950"/>
        <v>0</v>
      </c>
      <c r="BZ1513" s="459">
        <f t="shared" si="4950"/>
        <v>0</v>
      </c>
      <c r="CA1513" s="459">
        <f t="shared" si="4950"/>
        <v>0</v>
      </c>
      <c r="CB1513" s="459">
        <f t="shared" si="4950"/>
        <v>0</v>
      </c>
      <c r="CC1513" s="459">
        <f t="shared" si="4950"/>
        <v>0</v>
      </c>
      <c r="CD1513" s="459">
        <f t="shared" si="4950"/>
        <v>0</v>
      </c>
      <c r="CE1513" s="459">
        <f t="shared" si="4950"/>
        <v>0</v>
      </c>
      <c r="CF1513" s="459">
        <f t="shared" si="4950"/>
        <v>0</v>
      </c>
      <c r="CG1513" s="459">
        <f t="shared" si="4950"/>
        <v>0</v>
      </c>
      <c r="CH1513" s="459">
        <f t="shared" si="4950"/>
        <v>0</v>
      </c>
      <c r="CI1513" s="459">
        <f t="shared" si="4950"/>
        <v>0</v>
      </c>
      <c r="CJ1513" s="459">
        <f t="shared" si="4950"/>
        <v>0</v>
      </c>
      <c r="CK1513" s="459">
        <f t="shared" si="4950"/>
        <v>0</v>
      </c>
      <c r="CL1513" s="459">
        <f t="shared" si="4950"/>
        <v>0</v>
      </c>
      <c r="CM1513" s="459">
        <f t="shared" si="4950"/>
        <v>0</v>
      </c>
      <c r="CN1513" s="459">
        <f t="shared" si="4950"/>
        <v>0</v>
      </c>
      <c r="CO1513" s="459">
        <f t="shared" si="4950"/>
        <v>0</v>
      </c>
      <c r="CP1513" s="459">
        <f t="shared" si="4950"/>
        <v>0</v>
      </c>
      <c r="CQ1513" s="459">
        <f t="shared" si="4950"/>
        <v>0</v>
      </c>
      <c r="CR1513" s="459">
        <f t="shared" si="4950"/>
        <v>0</v>
      </c>
      <c r="CS1513" s="459">
        <f t="shared" si="4950"/>
        <v>0</v>
      </c>
      <c r="CT1513" s="459">
        <f t="shared" ref="CT1513:DJ1513" si="4951">CS1513</f>
        <v>0</v>
      </c>
      <c r="CU1513" s="459">
        <f t="shared" si="4951"/>
        <v>0</v>
      </c>
      <c r="CV1513" s="459">
        <f t="shared" si="4951"/>
        <v>0</v>
      </c>
      <c r="CW1513" s="459">
        <f t="shared" si="4951"/>
        <v>0</v>
      </c>
      <c r="CX1513" s="459">
        <f t="shared" si="4951"/>
        <v>0</v>
      </c>
      <c r="CY1513" s="459">
        <f t="shared" si="4951"/>
        <v>0</v>
      </c>
      <c r="CZ1513" s="459">
        <f t="shared" si="4951"/>
        <v>0</v>
      </c>
      <c r="DA1513" s="459">
        <f t="shared" si="4951"/>
        <v>0</v>
      </c>
      <c r="DB1513" s="459">
        <f t="shared" si="4951"/>
        <v>0</v>
      </c>
      <c r="DC1513" s="459">
        <f t="shared" si="4951"/>
        <v>0</v>
      </c>
      <c r="DD1513" s="459">
        <f t="shared" si="4951"/>
        <v>0</v>
      </c>
      <c r="DE1513" s="459">
        <f t="shared" si="4951"/>
        <v>0</v>
      </c>
      <c r="DF1513" s="459">
        <f t="shared" si="4951"/>
        <v>0</v>
      </c>
      <c r="DG1513" s="459">
        <f t="shared" si="4951"/>
        <v>0</v>
      </c>
      <c r="DH1513" s="459">
        <f t="shared" si="4951"/>
        <v>0</v>
      </c>
      <c r="DI1513" s="459">
        <f t="shared" si="4951"/>
        <v>0</v>
      </c>
      <c r="DJ1513" s="459">
        <f t="shared" si="4951"/>
        <v>0</v>
      </c>
    </row>
    <row r="1514" spans="1:114" x14ac:dyDescent="0.35">
      <c r="A1514" s="5" t="s">
        <v>230</v>
      </c>
      <c r="B1514" s="69" t="s">
        <v>271</v>
      </c>
      <c r="C1514" s="431">
        <f>C1560</f>
        <v>1.39</v>
      </c>
      <c r="D1514" s="431">
        <f t="shared" ref="D1514:AC1514" si="4952">D1560</f>
        <v>1.39</v>
      </c>
      <c r="E1514" s="431">
        <f t="shared" si="4952"/>
        <v>1.29</v>
      </c>
      <c r="F1514" s="431">
        <f t="shared" si="4952"/>
        <v>1.25</v>
      </c>
      <c r="G1514" s="431">
        <f t="shared" si="4952"/>
        <v>1.23</v>
      </c>
      <c r="H1514" s="431">
        <f t="shared" si="4952"/>
        <v>1.1399999999999999</v>
      </c>
      <c r="I1514" s="431">
        <f t="shared" si="4952"/>
        <v>1.0900000000000001</v>
      </c>
      <c r="J1514" s="431">
        <f t="shared" si="4952"/>
        <v>0.96</v>
      </c>
      <c r="K1514" s="431">
        <f t="shared" si="4952"/>
        <v>1.22</v>
      </c>
      <c r="L1514" s="431">
        <f t="shared" si="4952"/>
        <v>1.2</v>
      </c>
      <c r="M1514" s="431">
        <f t="shared" si="4952"/>
        <v>1.1100000000000001</v>
      </c>
      <c r="N1514" s="431">
        <f t="shared" si="4952"/>
        <v>1.01</v>
      </c>
      <c r="O1514" s="431">
        <f t="shared" si="4952"/>
        <v>0.95</v>
      </c>
      <c r="P1514" s="431">
        <f t="shared" si="4952"/>
        <v>0.91</v>
      </c>
      <c r="Q1514" s="431">
        <f t="shared" si="4952"/>
        <v>0.93</v>
      </c>
      <c r="R1514" s="431">
        <f t="shared" si="4952"/>
        <v>1.1000000000000001</v>
      </c>
      <c r="S1514" s="431">
        <f t="shared" si="4952"/>
        <v>0.95</v>
      </c>
      <c r="T1514" s="431">
        <f t="shared" si="4952"/>
        <v>0.91</v>
      </c>
      <c r="U1514" s="431">
        <f t="shared" si="4952"/>
        <v>0.9</v>
      </c>
      <c r="V1514" s="431">
        <f t="shared" si="4952"/>
        <v>0.83</v>
      </c>
      <c r="W1514" s="431">
        <f t="shared" si="4952"/>
        <v>0.84</v>
      </c>
      <c r="X1514" s="431">
        <f t="shared" si="4952"/>
        <v>0.95</v>
      </c>
      <c r="Y1514" s="431">
        <f t="shared" si="4952"/>
        <v>0.93</v>
      </c>
      <c r="Z1514" s="431">
        <f t="shared" si="4952"/>
        <v>0.85</v>
      </c>
      <c r="AA1514" s="431">
        <f t="shared" si="4952"/>
        <v>0</v>
      </c>
      <c r="AB1514" s="431">
        <f t="shared" si="4952"/>
        <v>0</v>
      </c>
      <c r="AC1514" s="431">
        <f t="shared" si="4952"/>
        <v>0</v>
      </c>
      <c r="AD1514" s="431">
        <f>AD1560</f>
        <v>0</v>
      </c>
      <c r="AE1514" s="642">
        <f t="shared" si="4949"/>
        <v>0</v>
      </c>
      <c r="AF1514" s="642">
        <f t="shared" si="4949"/>
        <v>0</v>
      </c>
      <c r="AG1514" s="642">
        <f t="shared" si="4949"/>
        <v>0</v>
      </c>
      <c r="AH1514" s="642">
        <f t="shared" ref="AH1514:CS1514" si="4953">AG1514</f>
        <v>0</v>
      </c>
      <c r="AI1514" s="642">
        <f t="shared" si="4953"/>
        <v>0</v>
      </c>
      <c r="AJ1514" s="642">
        <f t="shared" si="4953"/>
        <v>0</v>
      </c>
      <c r="AK1514" s="642">
        <f t="shared" si="4953"/>
        <v>0</v>
      </c>
      <c r="AL1514" s="642">
        <f t="shared" si="4953"/>
        <v>0</v>
      </c>
      <c r="AM1514" s="642">
        <f t="shared" si="4953"/>
        <v>0</v>
      </c>
      <c r="AN1514" s="642">
        <f t="shared" si="4953"/>
        <v>0</v>
      </c>
      <c r="AO1514" s="642">
        <f t="shared" si="4953"/>
        <v>0</v>
      </c>
      <c r="AP1514" s="642">
        <f t="shared" si="4953"/>
        <v>0</v>
      </c>
      <c r="AQ1514" s="642">
        <f t="shared" si="4953"/>
        <v>0</v>
      </c>
      <c r="AR1514" s="642">
        <f t="shared" si="4953"/>
        <v>0</v>
      </c>
      <c r="AS1514" s="642">
        <f t="shared" si="4953"/>
        <v>0</v>
      </c>
      <c r="AT1514" s="642">
        <f t="shared" si="4953"/>
        <v>0</v>
      </c>
      <c r="AU1514" s="642">
        <f t="shared" si="4953"/>
        <v>0</v>
      </c>
      <c r="AV1514" s="642">
        <f t="shared" si="4953"/>
        <v>0</v>
      </c>
      <c r="AW1514" s="642">
        <f t="shared" si="4953"/>
        <v>0</v>
      </c>
      <c r="AX1514" s="642">
        <f t="shared" si="4953"/>
        <v>0</v>
      </c>
      <c r="AY1514" s="642">
        <f t="shared" si="4953"/>
        <v>0</v>
      </c>
      <c r="AZ1514" s="642">
        <f t="shared" si="4953"/>
        <v>0</v>
      </c>
      <c r="BA1514" s="642">
        <f t="shared" si="4953"/>
        <v>0</v>
      </c>
      <c r="BB1514" s="642">
        <f t="shared" si="4953"/>
        <v>0</v>
      </c>
      <c r="BC1514" s="642">
        <f t="shared" si="4953"/>
        <v>0</v>
      </c>
      <c r="BD1514" s="642">
        <f t="shared" si="4953"/>
        <v>0</v>
      </c>
      <c r="BE1514" s="642">
        <f t="shared" si="4953"/>
        <v>0</v>
      </c>
      <c r="BF1514" s="642">
        <f t="shared" si="4953"/>
        <v>0</v>
      </c>
      <c r="BG1514" s="642">
        <f t="shared" si="4953"/>
        <v>0</v>
      </c>
      <c r="BH1514" s="642">
        <f t="shared" si="4953"/>
        <v>0</v>
      </c>
      <c r="BI1514" s="642">
        <f t="shared" si="4953"/>
        <v>0</v>
      </c>
      <c r="BJ1514" s="642">
        <f t="shared" si="4953"/>
        <v>0</v>
      </c>
      <c r="BK1514" s="642">
        <f t="shared" si="4953"/>
        <v>0</v>
      </c>
      <c r="BL1514" s="642">
        <f t="shared" si="4953"/>
        <v>0</v>
      </c>
      <c r="BM1514" s="642">
        <f t="shared" si="4953"/>
        <v>0</v>
      </c>
      <c r="BN1514" s="642">
        <f t="shared" si="4953"/>
        <v>0</v>
      </c>
      <c r="BO1514" s="642">
        <f t="shared" si="4953"/>
        <v>0</v>
      </c>
      <c r="BP1514" s="642">
        <f t="shared" si="4953"/>
        <v>0</v>
      </c>
      <c r="BQ1514" s="642">
        <f t="shared" si="4953"/>
        <v>0</v>
      </c>
      <c r="BR1514" s="642">
        <f t="shared" si="4953"/>
        <v>0</v>
      </c>
      <c r="BS1514" s="642">
        <f t="shared" si="4953"/>
        <v>0</v>
      </c>
      <c r="BT1514" s="642">
        <f t="shared" si="4953"/>
        <v>0</v>
      </c>
      <c r="BU1514" s="642">
        <f t="shared" si="4953"/>
        <v>0</v>
      </c>
      <c r="BV1514" s="642">
        <f t="shared" si="4953"/>
        <v>0</v>
      </c>
      <c r="BW1514" s="642">
        <f t="shared" si="4953"/>
        <v>0</v>
      </c>
      <c r="BX1514" s="642">
        <f t="shared" si="4953"/>
        <v>0</v>
      </c>
      <c r="BY1514" s="642">
        <f t="shared" si="4953"/>
        <v>0</v>
      </c>
      <c r="BZ1514" s="642">
        <f t="shared" si="4953"/>
        <v>0</v>
      </c>
      <c r="CA1514" s="642">
        <f t="shared" si="4953"/>
        <v>0</v>
      </c>
      <c r="CB1514" s="642">
        <f t="shared" si="4953"/>
        <v>0</v>
      </c>
      <c r="CC1514" s="642">
        <f t="shared" si="4953"/>
        <v>0</v>
      </c>
      <c r="CD1514" s="642">
        <f t="shared" si="4953"/>
        <v>0</v>
      </c>
      <c r="CE1514" s="642">
        <f t="shared" si="4953"/>
        <v>0</v>
      </c>
      <c r="CF1514" s="642">
        <f t="shared" si="4953"/>
        <v>0</v>
      </c>
      <c r="CG1514" s="642">
        <f t="shared" si="4953"/>
        <v>0</v>
      </c>
      <c r="CH1514" s="642">
        <f t="shared" si="4953"/>
        <v>0</v>
      </c>
      <c r="CI1514" s="642">
        <f t="shared" si="4953"/>
        <v>0</v>
      </c>
      <c r="CJ1514" s="642">
        <f t="shared" si="4953"/>
        <v>0</v>
      </c>
      <c r="CK1514" s="642">
        <f t="shared" si="4953"/>
        <v>0</v>
      </c>
      <c r="CL1514" s="642">
        <f t="shared" si="4953"/>
        <v>0</v>
      </c>
      <c r="CM1514" s="642">
        <f t="shared" si="4953"/>
        <v>0</v>
      </c>
      <c r="CN1514" s="642">
        <f t="shared" si="4953"/>
        <v>0</v>
      </c>
      <c r="CO1514" s="642">
        <f t="shared" si="4953"/>
        <v>0</v>
      </c>
      <c r="CP1514" s="642">
        <f t="shared" si="4953"/>
        <v>0</v>
      </c>
      <c r="CQ1514" s="642">
        <f t="shared" si="4953"/>
        <v>0</v>
      </c>
      <c r="CR1514" s="642">
        <f t="shared" si="4953"/>
        <v>0</v>
      </c>
      <c r="CS1514" s="642">
        <f t="shared" si="4953"/>
        <v>0</v>
      </c>
      <c r="CT1514" s="642">
        <f t="shared" ref="CT1514:DJ1514" si="4954">CS1514</f>
        <v>0</v>
      </c>
      <c r="CU1514" s="642">
        <f t="shared" si="4954"/>
        <v>0</v>
      </c>
      <c r="CV1514" s="642">
        <f t="shared" si="4954"/>
        <v>0</v>
      </c>
      <c r="CW1514" s="642">
        <f t="shared" si="4954"/>
        <v>0</v>
      </c>
      <c r="CX1514" s="642">
        <f t="shared" si="4954"/>
        <v>0</v>
      </c>
      <c r="CY1514" s="642">
        <f t="shared" si="4954"/>
        <v>0</v>
      </c>
      <c r="CZ1514" s="642">
        <f t="shared" si="4954"/>
        <v>0</v>
      </c>
      <c r="DA1514" s="642">
        <f t="shared" si="4954"/>
        <v>0</v>
      </c>
      <c r="DB1514" s="642">
        <f t="shared" si="4954"/>
        <v>0</v>
      </c>
      <c r="DC1514" s="642">
        <f t="shared" si="4954"/>
        <v>0</v>
      </c>
      <c r="DD1514" s="642">
        <f t="shared" si="4954"/>
        <v>0</v>
      </c>
      <c r="DE1514" s="642">
        <f t="shared" si="4954"/>
        <v>0</v>
      </c>
      <c r="DF1514" s="642">
        <f t="shared" si="4954"/>
        <v>0</v>
      </c>
      <c r="DG1514" s="642">
        <f t="shared" si="4954"/>
        <v>0</v>
      </c>
      <c r="DH1514" s="642">
        <f t="shared" si="4954"/>
        <v>0</v>
      </c>
      <c r="DI1514" s="642">
        <f t="shared" si="4954"/>
        <v>0</v>
      </c>
      <c r="DJ1514" s="642">
        <f t="shared" si="4954"/>
        <v>0</v>
      </c>
    </row>
    <row r="1515" spans="1:114" x14ac:dyDescent="0.35">
      <c r="A1515" s="5"/>
      <c r="B1515" s="322"/>
      <c r="C1515" s="317"/>
      <c r="D1515" s="317"/>
      <c r="E1515" s="317"/>
      <c r="F1515" s="317"/>
      <c r="G1515" s="317"/>
      <c r="H1515" s="317"/>
      <c r="I1515" s="317"/>
      <c r="J1515" s="317"/>
      <c r="K1515" s="317"/>
      <c r="L1515" s="317"/>
      <c r="M1515" s="317"/>
      <c r="N1515" s="317"/>
      <c r="O1515" s="317"/>
      <c r="P1515" s="317"/>
      <c r="Q1515" s="317"/>
      <c r="R1515" s="317"/>
      <c r="S1515" s="317"/>
      <c r="T1515" s="317"/>
      <c r="U1515" s="317"/>
      <c r="V1515" s="317"/>
      <c r="W1515" s="317"/>
      <c r="X1515" s="317"/>
      <c r="Y1515" s="317"/>
      <c r="Z1515" s="317"/>
      <c r="AA1515" s="317"/>
      <c r="AB1515" s="317"/>
      <c r="AC1515" s="317"/>
      <c r="AD1515" s="431"/>
      <c r="AE1515" s="642"/>
      <c r="AF1515" s="642"/>
      <c r="AG1515" s="642"/>
      <c r="AH1515" s="642"/>
      <c r="AI1515" s="642"/>
      <c r="AJ1515" s="642"/>
      <c r="AK1515" s="642"/>
      <c r="AL1515" s="642"/>
      <c r="AM1515" s="642"/>
      <c r="AN1515" s="642"/>
      <c r="AO1515" s="642"/>
      <c r="AP1515" s="642"/>
      <c r="AQ1515" s="642"/>
      <c r="AR1515" s="642"/>
      <c r="AS1515" s="642"/>
      <c r="AT1515" s="642"/>
      <c r="AU1515" s="642"/>
      <c r="AV1515" s="642"/>
      <c r="AW1515" s="642"/>
      <c r="AX1515" s="642"/>
      <c r="AY1515" s="642"/>
      <c r="AZ1515" s="642"/>
      <c r="BA1515" s="642"/>
      <c r="BB1515" s="642"/>
      <c r="BC1515" s="642"/>
      <c r="BD1515" s="642"/>
      <c r="BE1515" s="642"/>
      <c r="BF1515" s="642"/>
      <c r="BG1515" s="642"/>
      <c r="BH1515" s="642"/>
      <c r="BI1515" s="642"/>
      <c r="BJ1515" s="642"/>
      <c r="BK1515" s="642"/>
      <c r="BL1515" s="642"/>
      <c r="BM1515" s="642"/>
      <c r="BN1515" s="642"/>
      <c r="BO1515" s="642"/>
      <c r="BP1515" s="642"/>
      <c r="BQ1515" s="642"/>
      <c r="BR1515" s="642"/>
      <c r="BS1515" s="642"/>
      <c r="BT1515" s="642"/>
      <c r="BU1515" s="642"/>
      <c r="BV1515" s="642"/>
      <c r="BW1515" s="642"/>
      <c r="BX1515" s="642"/>
      <c r="BY1515" s="642"/>
      <c r="BZ1515" s="642"/>
      <c r="CA1515" s="642"/>
      <c r="CB1515" s="642"/>
      <c r="CC1515" s="642"/>
      <c r="CD1515" s="642"/>
      <c r="CE1515" s="642"/>
      <c r="CF1515" s="642"/>
      <c r="CG1515" s="642"/>
      <c r="CH1515" s="642"/>
      <c r="CI1515" s="642"/>
      <c r="CJ1515" s="642"/>
      <c r="CK1515" s="642"/>
      <c r="CL1515" s="642"/>
      <c r="CM1515" s="642"/>
      <c r="CN1515" s="642"/>
      <c r="CO1515" s="642"/>
      <c r="CP1515" s="642"/>
      <c r="CQ1515" s="642"/>
      <c r="CR1515" s="642"/>
      <c r="CS1515" s="642"/>
      <c r="CT1515" s="642"/>
      <c r="CU1515" s="642"/>
      <c r="CV1515" s="642"/>
      <c r="CW1515" s="642"/>
      <c r="CX1515" s="642"/>
      <c r="CY1515" s="642"/>
      <c r="CZ1515" s="642"/>
      <c r="DA1515" s="642"/>
      <c r="DB1515" s="642"/>
      <c r="DC1515" s="642"/>
      <c r="DD1515" s="642"/>
      <c r="DE1515" s="642"/>
      <c r="DF1515" s="642"/>
      <c r="DG1515" s="642"/>
      <c r="DH1515" s="642"/>
      <c r="DI1515" s="642"/>
      <c r="DJ1515" s="642"/>
    </row>
    <row r="1516" spans="1:114" x14ac:dyDescent="0.35">
      <c r="A1516" s="5"/>
      <c r="B1516" s="322"/>
      <c r="C1516" s="317"/>
      <c r="D1516" s="317"/>
      <c r="E1516" s="317"/>
      <c r="F1516" s="317"/>
      <c r="G1516" s="317"/>
      <c r="H1516" s="317"/>
      <c r="I1516" s="317"/>
      <c r="J1516" s="317"/>
      <c r="K1516" s="317"/>
      <c r="L1516" s="317"/>
      <c r="M1516" s="317"/>
      <c r="N1516" s="317"/>
      <c r="O1516" s="317"/>
      <c r="P1516" s="317"/>
      <c r="Q1516" s="317"/>
      <c r="R1516" s="317"/>
      <c r="S1516" s="317"/>
      <c r="T1516" s="317"/>
      <c r="U1516" s="317"/>
      <c r="V1516" s="317"/>
      <c r="W1516" s="317"/>
      <c r="X1516" s="317"/>
      <c r="Y1516" s="317"/>
      <c r="Z1516" s="317"/>
      <c r="AA1516" s="317"/>
      <c r="AB1516" s="317"/>
      <c r="AC1516" s="317"/>
      <c r="AD1516" s="110"/>
      <c r="AE1516" s="324"/>
      <c r="AF1516" s="324"/>
      <c r="AG1516" s="324"/>
      <c r="AH1516" s="324"/>
      <c r="AI1516" s="324"/>
      <c r="AJ1516" s="324"/>
      <c r="AK1516" s="324"/>
      <c r="AL1516" s="324"/>
      <c r="AM1516" s="324"/>
      <c r="AN1516" s="324"/>
      <c r="AO1516" s="324"/>
      <c r="AP1516" s="324"/>
      <c r="AQ1516" s="324"/>
      <c r="AR1516" s="324"/>
      <c r="AS1516" s="324"/>
      <c r="AT1516" s="324"/>
      <c r="AU1516" s="324"/>
      <c r="AV1516" s="324"/>
      <c r="AW1516" s="324"/>
      <c r="AX1516" s="324"/>
      <c r="AY1516" s="324"/>
      <c r="AZ1516" s="324"/>
      <c r="BA1516" s="324"/>
      <c r="BB1516" s="324"/>
      <c r="BC1516" s="324"/>
      <c r="BD1516" s="324"/>
      <c r="BE1516" s="324"/>
      <c r="BF1516" s="324"/>
      <c r="BG1516" s="324"/>
      <c r="BH1516" s="324"/>
      <c r="BI1516" s="324"/>
      <c r="BJ1516" s="324"/>
      <c r="BK1516" s="324"/>
      <c r="BL1516" s="324"/>
      <c r="BM1516" s="324"/>
      <c r="BN1516" s="324"/>
      <c r="BO1516" s="324"/>
      <c r="BP1516" s="324"/>
      <c r="BQ1516" s="324"/>
      <c r="BR1516" s="324"/>
      <c r="BS1516" s="324"/>
      <c r="BT1516" s="324"/>
      <c r="BU1516" s="324"/>
      <c r="BV1516" s="324"/>
      <c r="BW1516" s="324"/>
      <c r="BX1516" s="324"/>
      <c r="BY1516" s="324"/>
      <c r="BZ1516" s="324"/>
      <c r="CA1516" s="324"/>
      <c r="CB1516" s="324"/>
      <c r="CC1516" s="324"/>
      <c r="CD1516" s="324"/>
      <c r="CE1516" s="324"/>
      <c r="CF1516" s="324"/>
      <c r="CG1516" s="324"/>
      <c r="CH1516" s="324"/>
      <c r="CI1516" s="324"/>
      <c r="CJ1516" s="324"/>
      <c r="CK1516" s="324"/>
      <c r="CL1516" s="324"/>
      <c r="CM1516" s="324"/>
      <c r="CN1516" s="324"/>
      <c r="CO1516" s="324"/>
      <c r="CP1516" s="324"/>
      <c r="CQ1516" s="324"/>
      <c r="CR1516" s="324"/>
      <c r="CS1516" s="324"/>
      <c r="CT1516" s="324"/>
      <c r="CU1516" s="324"/>
      <c r="CV1516" s="324"/>
      <c r="CW1516" s="324"/>
      <c r="CX1516" s="324"/>
      <c r="CY1516" s="324"/>
      <c r="CZ1516" s="324"/>
      <c r="DA1516" s="324"/>
      <c r="DB1516" s="324"/>
      <c r="DC1516" s="324"/>
      <c r="DD1516" s="324"/>
      <c r="DE1516" s="324"/>
      <c r="DF1516" s="324"/>
      <c r="DG1516" s="324"/>
      <c r="DH1516" s="324"/>
      <c r="DI1516" s="324"/>
      <c r="DJ1516" s="324"/>
    </row>
    <row r="1517" spans="1:114" x14ac:dyDescent="0.35">
      <c r="A1517" s="5"/>
      <c r="B1517" s="314" t="s">
        <v>272</v>
      </c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643"/>
      <c r="AF1517" s="643"/>
      <c r="AG1517" s="643"/>
      <c r="AH1517" s="643"/>
      <c r="AI1517" s="643"/>
      <c r="AJ1517" s="643"/>
      <c r="AK1517" s="643"/>
      <c r="AL1517" s="643"/>
      <c r="AM1517" s="643"/>
      <c r="AN1517" s="643"/>
      <c r="AO1517" s="643"/>
      <c r="AP1517" s="643"/>
      <c r="AQ1517" s="643"/>
      <c r="AR1517" s="643"/>
      <c r="AS1517" s="643"/>
      <c r="AT1517" s="643"/>
      <c r="AU1517" s="643"/>
      <c r="AV1517" s="643"/>
      <c r="AW1517" s="643"/>
      <c r="AX1517" s="643"/>
      <c r="AY1517" s="643"/>
      <c r="AZ1517" s="643"/>
      <c r="BA1517" s="643"/>
      <c r="BB1517" s="643"/>
      <c r="BC1517" s="643"/>
      <c r="BD1517" s="643"/>
      <c r="BE1517" s="643"/>
      <c r="BF1517" s="643"/>
      <c r="BG1517" s="643"/>
      <c r="BH1517" s="643"/>
      <c r="BI1517" s="643"/>
      <c r="BJ1517" s="643"/>
      <c r="BK1517" s="643"/>
      <c r="BL1517" s="643"/>
      <c r="BM1517" s="643"/>
      <c r="BN1517" s="643"/>
      <c r="BO1517" s="643"/>
      <c r="BP1517" s="643"/>
      <c r="BQ1517" s="643"/>
      <c r="BR1517" s="643"/>
      <c r="BS1517" s="643"/>
      <c r="BT1517" s="643"/>
      <c r="BU1517" s="643"/>
      <c r="BV1517" s="643"/>
      <c r="BW1517" s="643"/>
      <c r="BX1517" s="643"/>
      <c r="BY1517" s="643"/>
      <c r="BZ1517" s="643"/>
      <c r="CA1517" s="643"/>
      <c r="CB1517" s="643"/>
      <c r="CC1517" s="643"/>
      <c r="CD1517" s="643"/>
      <c r="CE1517" s="643"/>
      <c r="CF1517" s="643"/>
      <c r="CG1517" s="643"/>
      <c r="CH1517" s="643"/>
      <c r="CI1517" s="643"/>
      <c r="CJ1517" s="643"/>
      <c r="CK1517" s="643"/>
      <c r="CL1517" s="643"/>
      <c r="CM1517" s="643"/>
      <c r="CN1517" s="643"/>
      <c r="CO1517" s="643"/>
      <c r="CP1517" s="643"/>
      <c r="CQ1517" s="643"/>
      <c r="CR1517" s="643"/>
      <c r="CS1517" s="643"/>
      <c r="CT1517" s="643"/>
      <c r="CU1517" s="643"/>
      <c r="CV1517" s="643"/>
      <c r="CW1517" s="643"/>
      <c r="CX1517" s="643"/>
      <c r="CY1517" s="643"/>
      <c r="CZ1517" s="643"/>
      <c r="DA1517" s="643"/>
      <c r="DB1517" s="643"/>
      <c r="DC1517" s="643"/>
      <c r="DD1517" s="643"/>
      <c r="DE1517" s="643"/>
      <c r="DF1517" s="643"/>
      <c r="DG1517" s="643"/>
      <c r="DH1517" s="643"/>
      <c r="DI1517" s="643"/>
      <c r="DJ1517" s="643"/>
    </row>
    <row r="1518" spans="1:114" x14ac:dyDescent="0.35">
      <c r="A1518" s="5" t="s">
        <v>81</v>
      </c>
      <c r="B1518" s="69" t="s">
        <v>273</v>
      </c>
      <c r="C1518" s="432">
        <f t="shared" ref="C1518:AC1518" si="4955">C1513*C1514/g_troz</f>
        <v>29629.163515250486</v>
      </c>
      <c r="D1518" s="432">
        <f t="shared" si="4955"/>
        <v>33293.7056091427</v>
      </c>
      <c r="E1518" s="432">
        <f t="shared" si="4955"/>
        <v>22230.312207412131</v>
      </c>
      <c r="F1518" s="432">
        <f t="shared" si="4955"/>
        <v>22666.276330882727</v>
      </c>
      <c r="G1518" s="432">
        <f t="shared" si="4955"/>
        <v>18625.892009603249</v>
      </c>
      <c r="H1518" s="432">
        <f t="shared" si="4955"/>
        <v>18729.095906088543</v>
      </c>
      <c r="I1518" s="432">
        <f t="shared" si="4955"/>
        <v>18643.574920215993</v>
      </c>
      <c r="J1518" s="432">
        <f t="shared" si="4955"/>
        <v>17315.106072000286</v>
      </c>
      <c r="K1518" s="432">
        <f t="shared" si="4955"/>
        <v>18905.925012215997</v>
      </c>
      <c r="L1518" s="432">
        <f t="shared" si="4955"/>
        <v>18287.344648235598</v>
      </c>
      <c r="M1518" s="432">
        <f t="shared" si="4955"/>
        <v>17736.602359515</v>
      </c>
      <c r="N1518" s="432">
        <f t="shared" si="4955"/>
        <v>18151.990005181673</v>
      </c>
      <c r="O1518" s="432">
        <f t="shared" si="4955"/>
        <v>15393.777457059077</v>
      </c>
      <c r="P1518" s="432">
        <f t="shared" si="4955"/>
        <v>15067.447379387504</v>
      </c>
      <c r="Q1518" s="432">
        <f t="shared" si="4955"/>
        <v>15368.699874735548</v>
      </c>
      <c r="R1518" s="432">
        <f t="shared" si="4955"/>
        <v>18708.519428284621</v>
      </c>
      <c r="S1518" s="432">
        <f t="shared" si="4955"/>
        <v>14874.542899975735</v>
      </c>
      <c r="T1518" s="432">
        <f t="shared" si="4955"/>
        <v>15740.362505068888</v>
      </c>
      <c r="U1518" s="432">
        <f t="shared" si="4955"/>
        <v>15133.356409853192</v>
      </c>
      <c r="V1518" s="432">
        <f t="shared" si="4955"/>
        <v>15397.314039181627</v>
      </c>
      <c r="W1518" s="432">
        <f t="shared" si="4955"/>
        <v>13206.240660529629</v>
      </c>
      <c r="X1518" s="432">
        <f t="shared" si="4955"/>
        <v>14874.542899975735</v>
      </c>
      <c r="Y1518" s="432">
        <f t="shared" si="4955"/>
        <v>14053.09132514729</v>
      </c>
      <c r="Z1518" s="432">
        <f t="shared" si="4955"/>
        <v>13964.676772083563</v>
      </c>
      <c r="AA1518" s="432">
        <f t="shared" si="4955"/>
        <v>0</v>
      </c>
      <c r="AB1518" s="432">
        <f t="shared" si="4955"/>
        <v>0</v>
      </c>
      <c r="AC1518" s="432">
        <f t="shared" si="4955"/>
        <v>0</v>
      </c>
      <c r="AD1518" s="432">
        <f t="shared" ref="AD1518" si="4956">AD1513*AD1514/g_troz</f>
        <v>0</v>
      </c>
      <c r="AE1518" s="583">
        <f t="shared" ref="AE1518:AG1520" si="4957">AD1518</f>
        <v>0</v>
      </c>
      <c r="AF1518" s="583">
        <f t="shared" si="4957"/>
        <v>0</v>
      </c>
      <c r="AG1518" s="583">
        <f t="shared" si="4957"/>
        <v>0</v>
      </c>
      <c r="AH1518" s="583">
        <f t="shared" ref="AH1518:CS1518" si="4958">AG1518</f>
        <v>0</v>
      </c>
      <c r="AI1518" s="583">
        <f t="shared" si="4958"/>
        <v>0</v>
      </c>
      <c r="AJ1518" s="583">
        <f t="shared" si="4958"/>
        <v>0</v>
      </c>
      <c r="AK1518" s="583">
        <f t="shared" si="4958"/>
        <v>0</v>
      </c>
      <c r="AL1518" s="583">
        <f t="shared" si="4958"/>
        <v>0</v>
      </c>
      <c r="AM1518" s="583">
        <f t="shared" si="4958"/>
        <v>0</v>
      </c>
      <c r="AN1518" s="583">
        <f t="shared" si="4958"/>
        <v>0</v>
      </c>
      <c r="AO1518" s="583">
        <f t="shared" si="4958"/>
        <v>0</v>
      </c>
      <c r="AP1518" s="583">
        <f t="shared" si="4958"/>
        <v>0</v>
      </c>
      <c r="AQ1518" s="583">
        <f t="shared" si="4958"/>
        <v>0</v>
      </c>
      <c r="AR1518" s="583">
        <f t="shared" si="4958"/>
        <v>0</v>
      </c>
      <c r="AS1518" s="583">
        <f t="shared" si="4958"/>
        <v>0</v>
      </c>
      <c r="AT1518" s="583">
        <f t="shared" si="4958"/>
        <v>0</v>
      </c>
      <c r="AU1518" s="583">
        <f t="shared" si="4958"/>
        <v>0</v>
      </c>
      <c r="AV1518" s="583">
        <f t="shared" si="4958"/>
        <v>0</v>
      </c>
      <c r="AW1518" s="583">
        <f t="shared" si="4958"/>
        <v>0</v>
      </c>
      <c r="AX1518" s="583">
        <f t="shared" si="4958"/>
        <v>0</v>
      </c>
      <c r="AY1518" s="583">
        <f t="shared" si="4958"/>
        <v>0</v>
      </c>
      <c r="AZ1518" s="583">
        <f t="shared" si="4958"/>
        <v>0</v>
      </c>
      <c r="BA1518" s="583">
        <f t="shared" si="4958"/>
        <v>0</v>
      </c>
      <c r="BB1518" s="583">
        <f t="shared" si="4958"/>
        <v>0</v>
      </c>
      <c r="BC1518" s="583">
        <f t="shared" si="4958"/>
        <v>0</v>
      </c>
      <c r="BD1518" s="583">
        <f t="shared" si="4958"/>
        <v>0</v>
      </c>
      <c r="BE1518" s="583">
        <f t="shared" si="4958"/>
        <v>0</v>
      </c>
      <c r="BF1518" s="583">
        <f t="shared" si="4958"/>
        <v>0</v>
      </c>
      <c r="BG1518" s="583">
        <f t="shared" si="4958"/>
        <v>0</v>
      </c>
      <c r="BH1518" s="583">
        <f t="shared" si="4958"/>
        <v>0</v>
      </c>
      <c r="BI1518" s="583">
        <f t="shared" si="4958"/>
        <v>0</v>
      </c>
      <c r="BJ1518" s="583">
        <f t="shared" si="4958"/>
        <v>0</v>
      </c>
      <c r="BK1518" s="583">
        <f t="shared" si="4958"/>
        <v>0</v>
      </c>
      <c r="BL1518" s="583">
        <f t="shared" si="4958"/>
        <v>0</v>
      </c>
      <c r="BM1518" s="583">
        <f t="shared" si="4958"/>
        <v>0</v>
      </c>
      <c r="BN1518" s="583">
        <f t="shared" si="4958"/>
        <v>0</v>
      </c>
      <c r="BO1518" s="583">
        <f t="shared" si="4958"/>
        <v>0</v>
      </c>
      <c r="BP1518" s="583">
        <f t="shared" si="4958"/>
        <v>0</v>
      </c>
      <c r="BQ1518" s="583">
        <f t="shared" si="4958"/>
        <v>0</v>
      </c>
      <c r="BR1518" s="583">
        <f t="shared" si="4958"/>
        <v>0</v>
      </c>
      <c r="BS1518" s="583">
        <f t="shared" si="4958"/>
        <v>0</v>
      </c>
      <c r="BT1518" s="583">
        <f t="shared" si="4958"/>
        <v>0</v>
      </c>
      <c r="BU1518" s="583">
        <f t="shared" si="4958"/>
        <v>0</v>
      </c>
      <c r="BV1518" s="583">
        <f t="shared" si="4958"/>
        <v>0</v>
      </c>
      <c r="BW1518" s="583">
        <f t="shared" si="4958"/>
        <v>0</v>
      </c>
      <c r="BX1518" s="583">
        <f t="shared" si="4958"/>
        <v>0</v>
      </c>
      <c r="BY1518" s="583">
        <f t="shared" si="4958"/>
        <v>0</v>
      </c>
      <c r="BZ1518" s="583">
        <f t="shared" si="4958"/>
        <v>0</v>
      </c>
      <c r="CA1518" s="583">
        <f t="shared" si="4958"/>
        <v>0</v>
      </c>
      <c r="CB1518" s="583">
        <f t="shared" si="4958"/>
        <v>0</v>
      </c>
      <c r="CC1518" s="583">
        <f t="shared" si="4958"/>
        <v>0</v>
      </c>
      <c r="CD1518" s="583">
        <f t="shared" si="4958"/>
        <v>0</v>
      </c>
      <c r="CE1518" s="583">
        <f t="shared" si="4958"/>
        <v>0</v>
      </c>
      <c r="CF1518" s="583">
        <f t="shared" si="4958"/>
        <v>0</v>
      </c>
      <c r="CG1518" s="583">
        <f t="shared" si="4958"/>
        <v>0</v>
      </c>
      <c r="CH1518" s="583">
        <f t="shared" si="4958"/>
        <v>0</v>
      </c>
      <c r="CI1518" s="583">
        <f t="shared" si="4958"/>
        <v>0</v>
      </c>
      <c r="CJ1518" s="583">
        <f t="shared" si="4958"/>
        <v>0</v>
      </c>
      <c r="CK1518" s="583">
        <f t="shared" si="4958"/>
        <v>0</v>
      </c>
      <c r="CL1518" s="583">
        <f t="shared" si="4958"/>
        <v>0</v>
      </c>
      <c r="CM1518" s="583">
        <f t="shared" si="4958"/>
        <v>0</v>
      </c>
      <c r="CN1518" s="583">
        <f t="shared" si="4958"/>
        <v>0</v>
      </c>
      <c r="CO1518" s="583">
        <f t="shared" si="4958"/>
        <v>0</v>
      </c>
      <c r="CP1518" s="583">
        <f t="shared" si="4958"/>
        <v>0</v>
      </c>
      <c r="CQ1518" s="583">
        <f t="shared" si="4958"/>
        <v>0</v>
      </c>
      <c r="CR1518" s="583">
        <f t="shared" si="4958"/>
        <v>0</v>
      </c>
      <c r="CS1518" s="583">
        <f t="shared" si="4958"/>
        <v>0</v>
      </c>
      <c r="CT1518" s="583">
        <f t="shared" ref="CT1518:DJ1518" si="4959">CS1518</f>
        <v>0</v>
      </c>
      <c r="CU1518" s="583">
        <f t="shared" si="4959"/>
        <v>0</v>
      </c>
      <c r="CV1518" s="583">
        <f t="shared" si="4959"/>
        <v>0</v>
      </c>
      <c r="CW1518" s="583">
        <f t="shared" si="4959"/>
        <v>0</v>
      </c>
      <c r="CX1518" s="583">
        <f t="shared" si="4959"/>
        <v>0</v>
      </c>
      <c r="CY1518" s="583">
        <f t="shared" si="4959"/>
        <v>0</v>
      </c>
      <c r="CZ1518" s="583">
        <f t="shared" si="4959"/>
        <v>0</v>
      </c>
      <c r="DA1518" s="583">
        <f t="shared" si="4959"/>
        <v>0</v>
      </c>
      <c r="DB1518" s="583">
        <f t="shared" si="4959"/>
        <v>0</v>
      </c>
      <c r="DC1518" s="583">
        <f t="shared" si="4959"/>
        <v>0</v>
      </c>
      <c r="DD1518" s="583">
        <f t="shared" si="4959"/>
        <v>0</v>
      </c>
      <c r="DE1518" s="583">
        <f t="shared" si="4959"/>
        <v>0</v>
      </c>
      <c r="DF1518" s="583">
        <f t="shared" si="4959"/>
        <v>0</v>
      </c>
      <c r="DG1518" s="583">
        <f t="shared" si="4959"/>
        <v>0</v>
      </c>
      <c r="DH1518" s="583">
        <f t="shared" si="4959"/>
        <v>0</v>
      </c>
      <c r="DI1518" s="583">
        <f t="shared" si="4959"/>
        <v>0</v>
      </c>
      <c r="DJ1518" s="583">
        <f t="shared" si="4959"/>
        <v>0</v>
      </c>
    </row>
    <row r="1519" spans="1:114" x14ac:dyDescent="0.35">
      <c r="A1519" s="5" t="s">
        <v>80</v>
      </c>
      <c r="B1519" s="69" t="s">
        <v>274</v>
      </c>
      <c r="C1519" s="433">
        <f>C1561</f>
        <v>0.93</v>
      </c>
      <c r="D1519" s="433">
        <f t="shared" ref="D1519:AC1519" si="4960">D1561</f>
        <v>0.94</v>
      </c>
      <c r="E1519" s="433">
        <f t="shared" si="4960"/>
        <v>0.94</v>
      </c>
      <c r="F1519" s="433">
        <f t="shared" si="4960"/>
        <v>0.93</v>
      </c>
      <c r="G1519" s="433">
        <f t="shared" si="4960"/>
        <v>0.94</v>
      </c>
      <c r="H1519" s="433">
        <f t="shared" si="4960"/>
        <v>0.95</v>
      </c>
      <c r="I1519" s="433">
        <f t="shared" si="4960"/>
        <v>0.94</v>
      </c>
      <c r="J1519" s="433">
        <f t="shared" si="4960"/>
        <v>0.93</v>
      </c>
      <c r="K1519" s="433">
        <f t="shared" si="4960"/>
        <v>0.95</v>
      </c>
      <c r="L1519" s="433">
        <f t="shared" si="4960"/>
        <v>0.94</v>
      </c>
      <c r="M1519" s="433">
        <f t="shared" si="4960"/>
        <v>0.94</v>
      </c>
      <c r="N1519" s="433">
        <f t="shared" si="4960"/>
        <v>0.94</v>
      </c>
      <c r="O1519" s="433">
        <f t="shared" si="4960"/>
        <v>0.95</v>
      </c>
      <c r="P1519" s="433">
        <f t="shared" si="4960"/>
        <v>0.94</v>
      </c>
      <c r="Q1519" s="433">
        <f t="shared" si="4960"/>
        <v>0.94</v>
      </c>
      <c r="R1519" s="433">
        <f t="shared" si="4960"/>
        <v>0.94</v>
      </c>
      <c r="S1519" s="433">
        <f t="shared" si="4960"/>
        <v>0.94</v>
      </c>
      <c r="T1519" s="433">
        <f t="shared" si="4960"/>
        <v>0.94</v>
      </c>
      <c r="U1519" s="433">
        <f t="shared" si="4960"/>
        <v>0.94</v>
      </c>
      <c r="V1519" s="433">
        <f t="shared" si="4960"/>
        <v>0.93</v>
      </c>
      <c r="W1519" s="433">
        <f t="shared" si="4960"/>
        <v>0.92</v>
      </c>
      <c r="X1519" s="433">
        <f t="shared" si="4960"/>
        <v>0.91</v>
      </c>
      <c r="Y1519" s="433">
        <f t="shared" si="4960"/>
        <v>0.91</v>
      </c>
      <c r="Z1519" s="433">
        <f t="shared" si="4960"/>
        <v>0.92</v>
      </c>
      <c r="AA1519" s="433">
        <f t="shared" si="4960"/>
        <v>0</v>
      </c>
      <c r="AB1519" s="433">
        <f t="shared" si="4960"/>
        <v>0</v>
      </c>
      <c r="AC1519" s="433">
        <f t="shared" si="4960"/>
        <v>0</v>
      </c>
      <c r="AD1519" s="433">
        <f t="shared" ref="AD1519" si="4961">AD1561</f>
        <v>0</v>
      </c>
      <c r="AE1519" s="644">
        <f t="shared" si="4957"/>
        <v>0</v>
      </c>
      <c r="AF1519" s="644">
        <f t="shared" si="4957"/>
        <v>0</v>
      </c>
      <c r="AG1519" s="644">
        <f t="shared" si="4957"/>
        <v>0</v>
      </c>
      <c r="AH1519" s="644">
        <f t="shared" ref="AH1519:CS1519" si="4962">AG1519</f>
        <v>0</v>
      </c>
      <c r="AI1519" s="644">
        <f t="shared" si="4962"/>
        <v>0</v>
      </c>
      <c r="AJ1519" s="644">
        <f t="shared" si="4962"/>
        <v>0</v>
      </c>
      <c r="AK1519" s="644">
        <f t="shared" si="4962"/>
        <v>0</v>
      </c>
      <c r="AL1519" s="644">
        <f t="shared" si="4962"/>
        <v>0</v>
      </c>
      <c r="AM1519" s="644">
        <f t="shared" si="4962"/>
        <v>0</v>
      </c>
      <c r="AN1519" s="644">
        <f t="shared" si="4962"/>
        <v>0</v>
      </c>
      <c r="AO1519" s="644">
        <f t="shared" si="4962"/>
        <v>0</v>
      </c>
      <c r="AP1519" s="644">
        <f t="shared" si="4962"/>
        <v>0</v>
      </c>
      <c r="AQ1519" s="644">
        <f t="shared" si="4962"/>
        <v>0</v>
      </c>
      <c r="AR1519" s="644">
        <f t="shared" si="4962"/>
        <v>0</v>
      </c>
      <c r="AS1519" s="644">
        <f t="shared" si="4962"/>
        <v>0</v>
      </c>
      <c r="AT1519" s="644">
        <f t="shared" si="4962"/>
        <v>0</v>
      </c>
      <c r="AU1519" s="644">
        <f t="shared" si="4962"/>
        <v>0</v>
      </c>
      <c r="AV1519" s="644">
        <f t="shared" si="4962"/>
        <v>0</v>
      </c>
      <c r="AW1519" s="644">
        <f t="shared" si="4962"/>
        <v>0</v>
      </c>
      <c r="AX1519" s="644">
        <f t="shared" si="4962"/>
        <v>0</v>
      </c>
      <c r="AY1519" s="644">
        <f t="shared" si="4962"/>
        <v>0</v>
      </c>
      <c r="AZ1519" s="644">
        <f t="shared" si="4962"/>
        <v>0</v>
      </c>
      <c r="BA1519" s="644">
        <f t="shared" si="4962"/>
        <v>0</v>
      </c>
      <c r="BB1519" s="644">
        <f t="shared" si="4962"/>
        <v>0</v>
      </c>
      <c r="BC1519" s="644">
        <f t="shared" si="4962"/>
        <v>0</v>
      </c>
      <c r="BD1519" s="644">
        <f t="shared" si="4962"/>
        <v>0</v>
      </c>
      <c r="BE1519" s="644">
        <f t="shared" si="4962"/>
        <v>0</v>
      </c>
      <c r="BF1519" s="644">
        <f t="shared" si="4962"/>
        <v>0</v>
      </c>
      <c r="BG1519" s="644">
        <f t="shared" si="4962"/>
        <v>0</v>
      </c>
      <c r="BH1519" s="644">
        <f t="shared" si="4962"/>
        <v>0</v>
      </c>
      <c r="BI1519" s="644">
        <f t="shared" si="4962"/>
        <v>0</v>
      </c>
      <c r="BJ1519" s="644">
        <f t="shared" si="4962"/>
        <v>0</v>
      </c>
      <c r="BK1519" s="644">
        <f t="shared" si="4962"/>
        <v>0</v>
      </c>
      <c r="BL1519" s="644">
        <f t="shared" si="4962"/>
        <v>0</v>
      </c>
      <c r="BM1519" s="644">
        <f t="shared" si="4962"/>
        <v>0</v>
      </c>
      <c r="BN1519" s="644">
        <f t="shared" si="4962"/>
        <v>0</v>
      </c>
      <c r="BO1519" s="644">
        <f t="shared" si="4962"/>
        <v>0</v>
      </c>
      <c r="BP1519" s="644">
        <f t="shared" si="4962"/>
        <v>0</v>
      </c>
      <c r="BQ1519" s="644">
        <f t="shared" si="4962"/>
        <v>0</v>
      </c>
      <c r="BR1519" s="644">
        <f t="shared" si="4962"/>
        <v>0</v>
      </c>
      <c r="BS1519" s="644">
        <f t="shared" si="4962"/>
        <v>0</v>
      </c>
      <c r="BT1519" s="644">
        <f t="shared" si="4962"/>
        <v>0</v>
      </c>
      <c r="BU1519" s="644">
        <f t="shared" si="4962"/>
        <v>0</v>
      </c>
      <c r="BV1519" s="644">
        <f t="shared" si="4962"/>
        <v>0</v>
      </c>
      <c r="BW1519" s="644">
        <f t="shared" si="4962"/>
        <v>0</v>
      </c>
      <c r="BX1519" s="644">
        <f t="shared" si="4962"/>
        <v>0</v>
      </c>
      <c r="BY1519" s="644">
        <f t="shared" si="4962"/>
        <v>0</v>
      </c>
      <c r="BZ1519" s="644">
        <f t="shared" si="4962"/>
        <v>0</v>
      </c>
      <c r="CA1519" s="644">
        <f t="shared" si="4962"/>
        <v>0</v>
      </c>
      <c r="CB1519" s="644">
        <f t="shared" si="4962"/>
        <v>0</v>
      </c>
      <c r="CC1519" s="644">
        <f t="shared" si="4962"/>
        <v>0</v>
      </c>
      <c r="CD1519" s="644">
        <f t="shared" si="4962"/>
        <v>0</v>
      </c>
      <c r="CE1519" s="644">
        <f t="shared" si="4962"/>
        <v>0</v>
      </c>
      <c r="CF1519" s="644">
        <f t="shared" si="4962"/>
        <v>0</v>
      </c>
      <c r="CG1519" s="644">
        <f t="shared" si="4962"/>
        <v>0</v>
      </c>
      <c r="CH1519" s="644">
        <f t="shared" si="4962"/>
        <v>0</v>
      </c>
      <c r="CI1519" s="644">
        <f t="shared" si="4962"/>
        <v>0</v>
      </c>
      <c r="CJ1519" s="644">
        <f t="shared" si="4962"/>
        <v>0</v>
      </c>
      <c r="CK1519" s="644">
        <f t="shared" si="4962"/>
        <v>0</v>
      </c>
      <c r="CL1519" s="644">
        <f t="shared" si="4962"/>
        <v>0</v>
      </c>
      <c r="CM1519" s="644">
        <f t="shared" si="4962"/>
        <v>0</v>
      </c>
      <c r="CN1519" s="644">
        <f t="shared" si="4962"/>
        <v>0</v>
      </c>
      <c r="CO1519" s="644">
        <f t="shared" si="4962"/>
        <v>0</v>
      </c>
      <c r="CP1519" s="644">
        <f t="shared" si="4962"/>
        <v>0</v>
      </c>
      <c r="CQ1519" s="644">
        <f t="shared" si="4962"/>
        <v>0</v>
      </c>
      <c r="CR1519" s="644">
        <f t="shared" si="4962"/>
        <v>0</v>
      </c>
      <c r="CS1519" s="644">
        <f t="shared" si="4962"/>
        <v>0</v>
      </c>
      <c r="CT1519" s="644">
        <f t="shared" ref="CT1519:DJ1519" si="4963">CS1519</f>
        <v>0</v>
      </c>
      <c r="CU1519" s="644">
        <f t="shared" si="4963"/>
        <v>0</v>
      </c>
      <c r="CV1519" s="644">
        <f t="shared" si="4963"/>
        <v>0</v>
      </c>
      <c r="CW1519" s="644">
        <f t="shared" si="4963"/>
        <v>0</v>
      </c>
      <c r="CX1519" s="644">
        <f t="shared" si="4963"/>
        <v>0</v>
      </c>
      <c r="CY1519" s="644">
        <f t="shared" si="4963"/>
        <v>0</v>
      </c>
      <c r="CZ1519" s="644">
        <f t="shared" si="4963"/>
        <v>0</v>
      </c>
      <c r="DA1519" s="644">
        <f t="shared" si="4963"/>
        <v>0</v>
      </c>
      <c r="DB1519" s="644">
        <f t="shared" si="4963"/>
        <v>0</v>
      </c>
      <c r="DC1519" s="644">
        <f t="shared" si="4963"/>
        <v>0</v>
      </c>
      <c r="DD1519" s="644">
        <f t="shared" si="4963"/>
        <v>0</v>
      </c>
      <c r="DE1519" s="644">
        <f t="shared" si="4963"/>
        <v>0</v>
      </c>
      <c r="DF1519" s="644">
        <f t="shared" si="4963"/>
        <v>0</v>
      </c>
      <c r="DG1519" s="644">
        <f t="shared" si="4963"/>
        <v>0</v>
      </c>
      <c r="DH1519" s="644">
        <f t="shared" si="4963"/>
        <v>0</v>
      </c>
      <c r="DI1519" s="644">
        <f t="shared" si="4963"/>
        <v>0</v>
      </c>
      <c r="DJ1519" s="644">
        <f t="shared" si="4963"/>
        <v>0</v>
      </c>
    </row>
    <row r="1520" spans="1:114" x14ac:dyDescent="0.35">
      <c r="A1520" s="5" t="s">
        <v>81</v>
      </c>
      <c r="B1520" s="69" t="s">
        <v>428</v>
      </c>
      <c r="C1520" s="434">
        <f>(C1562+C1579)*1000</f>
        <v>23000</v>
      </c>
      <c r="D1520" s="434">
        <f t="shared" ref="D1520:AC1520" si="4964">(D1562+D1579)*1000</f>
        <v>26000</v>
      </c>
      <c r="E1520" s="434">
        <f t="shared" si="4964"/>
        <v>21000</v>
      </c>
      <c r="F1520" s="434">
        <f t="shared" si="4964"/>
        <v>20000</v>
      </c>
      <c r="G1520" s="434">
        <f t="shared" si="4964"/>
        <v>19000</v>
      </c>
      <c r="H1520" s="434">
        <f t="shared" si="4964"/>
        <v>17000</v>
      </c>
      <c r="I1520" s="434">
        <f t="shared" si="4964"/>
        <v>17000</v>
      </c>
      <c r="J1520" s="434">
        <f t="shared" si="4964"/>
        <v>16000</v>
      </c>
      <c r="K1520" s="434">
        <f t="shared" si="4964"/>
        <v>19000</v>
      </c>
      <c r="L1520" s="434">
        <f t="shared" si="4964"/>
        <v>18000</v>
      </c>
      <c r="M1520" s="434">
        <f t="shared" si="4964"/>
        <v>17000</v>
      </c>
      <c r="N1520" s="434">
        <f t="shared" si="4964"/>
        <v>16000</v>
      </c>
      <c r="O1520" s="434">
        <f t="shared" si="4964"/>
        <v>16000</v>
      </c>
      <c r="P1520" s="434">
        <f t="shared" si="4964"/>
        <v>14000</v>
      </c>
      <c r="Q1520" s="434">
        <f t="shared" si="4964"/>
        <v>15000</v>
      </c>
      <c r="R1520" s="434">
        <f t="shared" si="4964"/>
        <v>18000</v>
      </c>
      <c r="S1520" s="434">
        <f t="shared" si="4964"/>
        <v>15000</v>
      </c>
      <c r="T1520" s="434">
        <f t="shared" si="4964"/>
        <v>16000</v>
      </c>
      <c r="U1520" s="434">
        <f t="shared" si="4964"/>
        <v>14000</v>
      </c>
      <c r="V1520" s="434">
        <f t="shared" si="4964"/>
        <v>14000</v>
      </c>
      <c r="W1520" s="434">
        <f t="shared" si="4964"/>
        <v>12000</v>
      </c>
      <c r="X1520" s="434">
        <f t="shared" si="4964"/>
        <v>14000</v>
      </c>
      <c r="Y1520" s="434">
        <f t="shared" si="4964"/>
        <v>13000</v>
      </c>
      <c r="Z1520" s="434">
        <f t="shared" si="4964"/>
        <v>13000</v>
      </c>
      <c r="AA1520" s="434">
        <f t="shared" si="4964"/>
        <v>0</v>
      </c>
      <c r="AB1520" s="434">
        <f t="shared" si="4964"/>
        <v>0</v>
      </c>
      <c r="AC1520" s="434">
        <f t="shared" si="4964"/>
        <v>0</v>
      </c>
      <c r="AD1520" s="434">
        <f t="shared" ref="AD1520" si="4965">(AD1562+AD1579)*1000</f>
        <v>0</v>
      </c>
      <c r="AE1520" s="626">
        <f t="shared" si="4957"/>
        <v>0</v>
      </c>
      <c r="AF1520" s="626">
        <f t="shared" si="4957"/>
        <v>0</v>
      </c>
      <c r="AG1520" s="626">
        <f t="shared" si="4957"/>
        <v>0</v>
      </c>
      <c r="AH1520" s="626">
        <f t="shared" ref="AH1520:CS1520" si="4966">AG1520</f>
        <v>0</v>
      </c>
      <c r="AI1520" s="626">
        <f t="shared" si="4966"/>
        <v>0</v>
      </c>
      <c r="AJ1520" s="626">
        <f t="shared" si="4966"/>
        <v>0</v>
      </c>
      <c r="AK1520" s="626">
        <f t="shared" si="4966"/>
        <v>0</v>
      </c>
      <c r="AL1520" s="626">
        <f t="shared" si="4966"/>
        <v>0</v>
      </c>
      <c r="AM1520" s="626">
        <f t="shared" si="4966"/>
        <v>0</v>
      </c>
      <c r="AN1520" s="626">
        <f t="shared" si="4966"/>
        <v>0</v>
      </c>
      <c r="AO1520" s="626">
        <f t="shared" si="4966"/>
        <v>0</v>
      </c>
      <c r="AP1520" s="626">
        <f t="shared" si="4966"/>
        <v>0</v>
      </c>
      <c r="AQ1520" s="626">
        <f t="shared" si="4966"/>
        <v>0</v>
      </c>
      <c r="AR1520" s="626">
        <f t="shared" si="4966"/>
        <v>0</v>
      </c>
      <c r="AS1520" s="626">
        <f t="shared" si="4966"/>
        <v>0</v>
      </c>
      <c r="AT1520" s="626">
        <f t="shared" si="4966"/>
        <v>0</v>
      </c>
      <c r="AU1520" s="626">
        <f t="shared" si="4966"/>
        <v>0</v>
      </c>
      <c r="AV1520" s="626">
        <f t="shared" si="4966"/>
        <v>0</v>
      </c>
      <c r="AW1520" s="626">
        <f t="shared" si="4966"/>
        <v>0</v>
      </c>
      <c r="AX1520" s="626">
        <f t="shared" si="4966"/>
        <v>0</v>
      </c>
      <c r="AY1520" s="626">
        <f t="shared" si="4966"/>
        <v>0</v>
      </c>
      <c r="AZ1520" s="626">
        <f t="shared" si="4966"/>
        <v>0</v>
      </c>
      <c r="BA1520" s="626">
        <f t="shared" si="4966"/>
        <v>0</v>
      </c>
      <c r="BB1520" s="626">
        <f t="shared" si="4966"/>
        <v>0</v>
      </c>
      <c r="BC1520" s="626">
        <f t="shared" si="4966"/>
        <v>0</v>
      </c>
      <c r="BD1520" s="626">
        <f t="shared" si="4966"/>
        <v>0</v>
      </c>
      <c r="BE1520" s="626">
        <f t="shared" si="4966"/>
        <v>0</v>
      </c>
      <c r="BF1520" s="626">
        <f t="shared" si="4966"/>
        <v>0</v>
      </c>
      <c r="BG1520" s="626">
        <f t="shared" si="4966"/>
        <v>0</v>
      </c>
      <c r="BH1520" s="626">
        <f t="shared" si="4966"/>
        <v>0</v>
      </c>
      <c r="BI1520" s="626">
        <f t="shared" si="4966"/>
        <v>0</v>
      </c>
      <c r="BJ1520" s="626">
        <f t="shared" si="4966"/>
        <v>0</v>
      </c>
      <c r="BK1520" s="626">
        <f t="shared" si="4966"/>
        <v>0</v>
      </c>
      <c r="BL1520" s="626">
        <f t="shared" si="4966"/>
        <v>0</v>
      </c>
      <c r="BM1520" s="626">
        <f t="shared" si="4966"/>
        <v>0</v>
      </c>
      <c r="BN1520" s="626">
        <f t="shared" si="4966"/>
        <v>0</v>
      </c>
      <c r="BO1520" s="626">
        <f t="shared" si="4966"/>
        <v>0</v>
      </c>
      <c r="BP1520" s="626">
        <f t="shared" si="4966"/>
        <v>0</v>
      </c>
      <c r="BQ1520" s="626">
        <f t="shared" si="4966"/>
        <v>0</v>
      </c>
      <c r="BR1520" s="626">
        <f t="shared" si="4966"/>
        <v>0</v>
      </c>
      <c r="BS1520" s="626">
        <f t="shared" si="4966"/>
        <v>0</v>
      </c>
      <c r="BT1520" s="626">
        <f t="shared" si="4966"/>
        <v>0</v>
      </c>
      <c r="BU1520" s="626">
        <f t="shared" si="4966"/>
        <v>0</v>
      </c>
      <c r="BV1520" s="626">
        <f t="shared" si="4966"/>
        <v>0</v>
      </c>
      <c r="BW1520" s="626">
        <f t="shared" si="4966"/>
        <v>0</v>
      </c>
      <c r="BX1520" s="626">
        <f t="shared" si="4966"/>
        <v>0</v>
      </c>
      <c r="BY1520" s="626">
        <f t="shared" si="4966"/>
        <v>0</v>
      </c>
      <c r="BZ1520" s="626">
        <f t="shared" si="4966"/>
        <v>0</v>
      </c>
      <c r="CA1520" s="626">
        <f t="shared" si="4966"/>
        <v>0</v>
      </c>
      <c r="CB1520" s="626">
        <f t="shared" si="4966"/>
        <v>0</v>
      </c>
      <c r="CC1520" s="626">
        <f t="shared" si="4966"/>
        <v>0</v>
      </c>
      <c r="CD1520" s="626">
        <f t="shared" si="4966"/>
        <v>0</v>
      </c>
      <c r="CE1520" s="626">
        <f t="shared" si="4966"/>
        <v>0</v>
      </c>
      <c r="CF1520" s="626">
        <f t="shared" si="4966"/>
        <v>0</v>
      </c>
      <c r="CG1520" s="626">
        <f t="shared" si="4966"/>
        <v>0</v>
      </c>
      <c r="CH1520" s="626">
        <f t="shared" si="4966"/>
        <v>0</v>
      </c>
      <c r="CI1520" s="626">
        <f t="shared" si="4966"/>
        <v>0</v>
      </c>
      <c r="CJ1520" s="626">
        <f t="shared" si="4966"/>
        <v>0</v>
      </c>
      <c r="CK1520" s="626">
        <f t="shared" si="4966"/>
        <v>0</v>
      </c>
      <c r="CL1520" s="626">
        <f t="shared" si="4966"/>
        <v>0</v>
      </c>
      <c r="CM1520" s="626">
        <f t="shared" si="4966"/>
        <v>0</v>
      </c>
      <c r="CN1520" s="626">
        <f t="shared" si="4966"/>
        <v>0</v>
      </c>
      <c r="CO1520" s="626">
        <f t="shared" si="4966"/>
        <v>0</v>
      </c>
      <c r="CP1520" s="626">
        <f t="shared" si="4966"/>
        <v>0</v>
      </c>
      <c r="CQ1520" s="626">
        <f t="shared" si="4966"/>
        <v>0</v>
      </c>
      <c r="CR1520" s="626">
        <f t="shared" si="4966"/>
        <v>0</v>
      </c>
      <c r="CS1520" s="626">
        <f t="shared" si="4966"/>
        <v>0</v>
      </c>
      <c r="CT1520" s="626">
        <f t="shared" ref="CT1520:DJ1520" si="4967">CS1520</f>
        <v>0</v>
      </c>
      <c r="CU1520" s="626">
        <f t="shared" si="4967"/>
        <v>0</v>
      </c>
      <c r="CV1520" s="626">
        <f t="shared" si="4967"/>
        <v>0</v>
      </c>
      <c r="CW1520" s="626">
        <f t="shared" si="4967"/>
        <v>0</v>
      </c>
      <c r="CX1520" s="626">
        <f t="shared" si="4967"/>
        <v>0</v>
      </c>
      <c r="CY1520" s="626">
        <f t="shared" si="4967"/>
        <v>0</v>
      </c>
      <c r="CZ1520" s="626">
        <f t="shared" si="4967"/>
        <v>0</v>
      </c>
      <c r="DA1520" s="626">
        <f t="shared" si="4967"/>
        <v>0</v>
      </c>
      <c r="DB1520" s="626">
        <f t="shared" si="4967"/>
        <v>0</v>
      </c>
      <c r="DC1520" s="626">
        <f t="shared" si="4967"/>
        <v>0</v>
      </c>
      <c r="DD1520" s="626">
        <f t="shared" si="4967"/>
        <v>0</v>
      </c>
      <c r="DE1520" s="626">
        <f t="shared" si="4967"/>
        <v>0</v>
      </c>
      <c r="DF1520" s="626">
        <f t="shared" si="4967"/>
        <v>0</v>
      </c>
      <c r="DG1520" s="626">
        <f t="shared" si="4967"/>
        <v>0</v>
      </c>
      <c r="DH1520" s="626">
        <f t="shared" si="4967"/>
        <v>0</v>
      </c>
      <c r="DI1520" s="626">
        <f t="shared" si="4967"/>
        <v>0</v>
      </c>
      <c r="DJ1520" s="626">
        <f t="shared" si="4967"/>
        <v>0</v>
      </c>
    </row>
    <row r="1521" spans="1:114" x14ac:dyDescent="0.35">
      <c r="A1521" s="5"/>
      <c r="B1521" s="69"/>
      <c r="C1521" s="110"/>
      <c r="D1521" s="110"/>
      <c r="E1521" s="110"/>
      <c r="F1521" s="110"/>
      <c r="G1521" s="110"/>
      <c r="H1521" s="110"/>
      <c r="I1521" s="110"/>
      <c r="J1521" s="110"/>
      <c r="K1521" s="110"/>
      <c r="L1521" s="110"/>
      <c r="M1521" s="110"/>
      <c r="N1521" s="110"/>
      <c r="O1521" s="110"/>
      <c r="P1521" s="110"/>
      <c r="Q1521" s="110"/>
      <c r="R1521" s="110"/>
      <c r="S1521" s="110"/>
      <c r="T1521" s="110"/>
      <c r="U1521" s="110"/>
      <c r="V1521" s="110"/>
      <c r="W1521" s="110"/>
      <c r="X1521" s="110"/>
      <c r="Y1521" s="110"/>
      <c r="Z1521" s="110"/>
      <c r="AA1521" s="110"/>
      <c r="AB1521" s="110"/>
      <c r="AC1521" s="110"/>
      <c r="AD1521" s="110"/>
      <c r="AE1521" s="324"/>
      <c r="AF1521" s="324"/>
      <c r="AG1521" s="324"/>
      <c r="AH1521" s="324"/>
      <c r="AI1521" s="324"/>
      <c r="AJ1521" s="324"/>
      <c r="AK1521" s="324"/>
      <c r="AL1521" s="324"/>
      <c r="AM1521" s="324"/>
      <c r="AN1521" s="324"/>
      <c r="AO1521" s="324"/>
      <c r="AP1521" s="324"/>
      <c r="AQ1521" s="324"/>
      <c r="AR1521" s="324"/>
      <c r="AS1521" s="324"/>
      <c r="AT1521" s="324"/>
      <c r="AU1521" s="324"/>
      <c r="AV1521" s="324"/>
      <c r="AW1521" s="324"/>
      <c r="AX1521" s="324"/>
      <c r="AY1521" s="324"/>
      <c r="AZ1521" s="324"/>
      <c r="BA1521" s="324"/>
      <c r="BB1521" s="324"/>
      <c r="BC1521" s="324"/>
      <c r="BD1521" s="324"/>
      <c r="BE1521" s="324"/>
      <c r="BF1521" s="324"/>
      <c r="BG1521" s="324"/>
      <c r="BH1521" s="324"/>
      <c r="BI1521" s="324"/>
      <c r="BJ1521" s="324"/>
      <c r="BK1521" s="324"/>
      <c r="BL1521" s="324"/>
      <c r="BM1521" s="324"/>
      <c r="BN1521" s="324"/>
      <c r="BO1521" s="324"/>
      <c r="BP1521" s="324"/>
      <c r="BQ1521" s="324"/>
      <c r="BR1521" s="324"/>
      <c r="BS1521" s="324"/>
      <c r="BT1521" s="324"/>
      <c r="BU1521" s="324"/>
      <c r="BV1521" s="324"/>
      <c r="BW1521" s="324"/>
      <c r="BX1521" s="324"/>
      <c r="BY1521" s="324"/>
      <c r="BZ1521" s="324"/>
      <c r="CA1521" s="324"/>
      <c r="CB1521" s="324"/>
      <c r="CC1521" s="324"/>
      <c r="CD1521" s="324"/>
      <c r="CE1521" s="324"/>
      <c r="CF1521" s="324"/>
      <c r="CG1521" s="324"/>
      <c r="CH1521" s="324"/>
      <c r="CI1521" s="324"/>
      <c r="CJ1521" s="324"/>
      <c r="CK1521" s="324"/>
      <c r="CL1521" s="324"/>
      <c r="CM1521" s="324"/>
      <c r="CN1521" s="324"/>
      <c r="CO1521" s="324"/>
      <c r="CP1521" s="324"/>
      <c r="CQ1521" s="324"/>
      <c r="CR1521" s="324"/>
      <c r="CS1521" s="324"/>
      <c r="CT1521" s="324"/>
      <c r="CU1521" s="324"/>
      <c r="CV1521" s="324"/>
      <c r="CW1521" s="324"/>
      <c r="CX1521" s="324"/>
      <c r="CY1521" s="324"/>
      <c r="CZ1521" s="324"/>
      <c r="DA1521" s="324"/>
      <c r="DB1521" s="324"/>
      <c r="DC1521" s="324"/>
      <c r="DD1521" s="324"/>
      <c r="DE1521" s="324"/>
      <c r="DF1521" s="324"/>
      <c r="DG1521" s="324"/>
      <c r="DH1521" s="324"/>
      <c r="DI1521" s="324"/>
      <c r="DJ1521" s="324"/>
    </row>
    <row r="1522" spans="1:114" x14ac:dyDescent="0.35">
      <c r="A1522" s="5"/>
      <c r="B1522" s="322"/>
      <c r="C1522" s="110"/>
      <c r="D1522" s="110"/>
      <c r="E1522" s="110"/>
      <c r="F1522" s="110"/>
      <c r="G1522" s="110"/>
      <c r="H1522" s="110"/>
      <c r="I1522" s="110"/>
      <c r="J1522" s="110"/>
      <c r="K1522" s="110"/>
      <c r="L1522" s="110"/>
      <c r="M1522" s="110"/>
      <c r="N1522" s="110"/>
      <c r="O1522" s="110"/>
      <c r="P1522" s="110"/>
      <c r="Q1522" s="110"/>
      <c r="R1522" s="110"/>
      <c r="S1522" s="110"/>
      <c r="T1522" s="110"/>
      <c r="U1522" s="110"/>
      <c r="V1522" s="110"/>
      <c r="W1522" s="110"/>
      <c r="X1522" s="110"/>
      <c r="Y1522" s="110"/>
      <c r="Z1522" s="110"/>
      <c r="AA1522" s="110"/>
      <c r="AB1522" s="110"/>
      <c r="AC1522" s="110"/>
      <c r="AD1522" s="110"/>
      <c r="AE1522" s="324"/>
      <c r="AF1522" s="324"/>
      <c r="AG1522" s="324"/>
      <c r="AH1522" s="324"/>
      <c r="AI1522" s="324"/>
      <c r="AJ1522" s="324"/>
      <c r="AK1522" s="324"/>
      <c r="AL1522" s="324"/>
      <c r="AM1522" s="324"/>
      <c r="AN1522" s="324"/>
      <c r="AO1522" s="324"/>
      <c r="AP1522" s="324"/>
      <c r="AQ1522" s="324"/>
      <c r="AR1522" s="324"/>
      <c r="AS1522" s="324"/>
      <c r="AT1522" s="324"/>
      <c r="AU1522" s="324"/>
      <c r="AV1522" s="324"/>
      <c r="AW1522" s="324"/>
      <c r="AX1522" s="324"/>
      <c r="AY1522" s="324"/>
      <c r="AZ1522" s="324"/>
      <c r="BA1522" s="324"/>
      <c r="BB1522" s="324"/>
      <c r="BC1522" s="324"/>
      <c r="BD1522" s="324"/>
      <c r="BE1522" s="324"/>
      <c r="BF1522" s="324"/>
      <c r="BG1522" s="324"/>
      <c r="BH1522" s="324"/>
      <c r="BI1522" s="324"/>
      <c r="BJ1522" s="324"/>
      <c r="BK1522" s="324"/>
      <c r="BL1522" s="324"/>
      <c r="BM1522" s="324"/>
      <c r="BN1522" s="324"/>
      <c r="BO1522" s="324"/>
      <c r="BP1522" s="324"/>
      <c r="BQ1522" s="324"/>
      <c r="BR1522" s="324"/>
      <c r="BS1522" s="324"/>
      <c r="BT1522" s="324"/>
      <c r="BU1522" s="324"/>
      <c r="BV1522" s="324"/>
      <c r="BW1522" s="324"/>
      <c r="BX1522" s="324"/>
      <c r="BY1522" s="324"/>
      <c r="BZ1522" s="324"/>
      <c r="CA1522" s="324"/>
      <c r="CB1522" s="324"/>
      <c r="CC1522" s="324"/>
      <c r="CD1522" s="324"/>
      <c r="CE1522" s="324"/>
      <c r="CF1522" s="324"/>
      <c r="CG1522" s="324"/>
      <c r="CH1522" s="324"/>
      <c r="CI1522" s="324"/>
      <c r="CJ1522" s="324"/>
      <c r="CK1522" s="324"/>
      <c r="CL1522" s="324"/>
      <c r="CM1522" s="324"/>
      <c r="CN1522" s="324"/>
      <c r="CO1522" s="324"/>
      <c r="CP1522" s="324"/>
      <c r="CQ1522" s="324"/>
      <c r="CR1522" s="324"/>
      <c r="CS1522" s="324"/>
      <c r="CT1522" s="324"/>
      <c r="CU1522" s="324"/>
      <c r="CV1522" s="324"/>
      <c r="CW1522" s="324"/>
      <c r="CX1522" s="324"/>
      <c r="CY1522" s="324"/>
      <c r="CZ1522" s="324"/>
      <c r="DA1522" s="324"/>
      <c r="DB1522" s="324"/>
      <c r="DC1522" s="324"/>
      <c r="DD1522" s="324"/>
      <c r="DE1522" s="324"/>
      <c r="DF1522" s="324"/>
      <c r="DG1522" s="324"/>
      <c r="DH1522" s="324"/>
      <c r="DI1522" s="324"/>
      <c r="DJ1522" s="324"/>
    </row>
    <row r="1523" spans="1:114" x14ac:dyDescent="0.35">
      <c r="A1523" s="5"/>
      <c r="B1523" s="322"/>
      <c r="C1523" s="110"/>
      <c r="D1523" s="110"/>
      <c r="E1523" s="110"/>
      <c r="F1523" s="110"/>
      <c r="G1523" s="110"/>
      <c r="H1523" s="110"/>
      <c r="I1523" s="110"/>
      <c r="J1523" s="110"/>
      <c r="K1523" s="110"/>
      <c r="L1523" s="110"/>
      <c r="M1523" s="110"/>
      <c r="N1523" s="110"/>
      <c r="O1523" s="110"/>
      <c r="P1523" s="110"/>
      <c r="Q1523" s="110"/>
      <c r="R1523" s="110"/>
      <c r="S1523" s="110"/>
      <c r="T1523" s="110"/>
      <c r="U1523" s="110"/>
      <c r="V1523" s="110"/>
      <c r="W1523" s="110"/>
      <c r="X1523" s="110"/>
      <c r="Y1523" s="110"/>
      <c r="Z1523" s="110"/>
      <c r="AA1523" s="110"/>
      <c r="AB1523" s="110"/>
      <c r="AC1523" s="110"/>
      <c r="AD1523" s="110"/>
      <c r="AE1523" s="324"/>
      <c r="AF1523" s="324"/>
      <c r="AG1523" s="324"/>
      <c r="AH1523" s="324"/>
      <c r="AI1523" s="324"/>
      <c r="AJ1523" s="324"/>
      <c r="AK1523" s="324"/>
      <c r="AL1523" s="324"/>
      <c r="AM1523" s="324"/>
      <c r="AN1523" s="324"/>
      <c r="AO1523" s="324"/>
      <c r="AP1523" s="324"/>
      <c r="AQ1523" s="324"/>
      <c r="AR1523" s="324"/>
      <c r="AS1523" s="324"/>
      <c r="AT1523" s="324"/>
      <c r="AU1523" s="324"/>
      <c r="AV1523" s="324"/>
      <c r="AW1523" s="324"/>
      <c r="AX1523" s="324"/>
      <c r="AY1523" s="324"/>
      <c r="AZ1523" s="324"/>
      <c r="BA1523" s="324"/>
      <c r="BB1523" s="324"/>
      <c r="BC1523" s="324"/>
      <c r="BD1523" s="324"/>
      <c r="BE1523" s="324"/>
      <c r="BF1523" s="324"/>
      <c r="BG1523" s="324"/>
      <c r="BH1523" s="324"/>
      <c r="BI1523" s="324"/>
      <c r="BJ1523" s="324"/>
      <c r="BK1523" s="324"/>
      <c r="BL1523" s="324"/>
      <c r="BM1523" s="324"/>
      <c r="BN1523" s="324"/>
      <c r="BO1523" s="324"/>
      <c r="BP1523" s="324"/>
      <c r="BQ1523" s="324"/>
      <c r="BR1523" s="324"/>
      <c r="BS1523" s="324"/>
      <c r="BT1523" s="324"/>
      <c r="BU1523" s="324"/>
      <c r="BV1523" s="324"/>
      <c r="BW1523" s="324"/>
      <c r="BX1523" s="324"/>
      <c r="BY1523" s="324"/>
      <c r="BZ1523" s="324"/>
      <c r="CA1523" s="324"/>
      <c r="CB1523" s="324"/>
      <c r="CC1523" s="324"/>
      <c r="CD1523" s="324"/>
      <c r="CE1523" s="324"/>
      <c r="CF1523" s="324"/>
      <c r="CG1523" s="324"/>
      <c r="CH1523" s="324"/>
      <c r="CI1523" s="324"/>
      <c r="CJ1523" s="324"/>
      <c r="CK1523" s="324"/>
      <c r="CL1523" s="324"/>
      <c r="CM1523" s="324"/>
      <c r="CN1523" s="324"/>
      <c r="CO1523" s="324"/>
      <c r="CP1523" s="324"/>
      <c r="CQ1523" s="324"/>
      <c r="CR1523" s="324"/>
      <c r="CS1523" s="324"/>
      <c r="CT1523" s="324"/>
      <c r="CU1523" s="324"/>
      <c r="CV1523" s="324"/>
      <c r="CW1523" s="324"/>
      <c r="CX1523" s="324"/>
      <c r="CY1523" s="324"/>
      <c r="CZ1523" s="324"/>
      <c r="DA1523" s="324"/>
      <c r="DB1523" s="324"/>
      <c r="DC1523" s="324"/>
      <c r="DD1523" s="324"/>
      <c r="DE1523" s="324"/>
      <c r="DF1523" s="324"/>
      <c r="DG1523" s="324"/>
      <c r="DH1523" s="324"/>
      <c r="DI1523" s="324"/>
      <c r="DJ1523" s="324"/>
    </row>
    <row r="1524" spans="1:114" x14ac:dyDescent="0.35">
      <c r="A1524" s="5"/>
      <c r="B1524" s="314" t="s">
        <v>276</v>
      </c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643"/>
      <c r="AF1524" s="643"/>
      <c r="AG1524" s="643"/>
      <c r="AH1524" s="643"/>
      <c r="AI1524" s="643"/>
      <c r="AJ1524" s="643"/>
      <c r="AK1524" s="643"/>
      <c r="AL1524" s="643"/>
      <c r="AM1524" s="643"/>
      <c r="AN1524" s="643"/>
      <c r="AO1524" s="643"/>
      <c r="AP1524" s="643"/>
      <c r="AQ1524" s="643"/>
      <c r="AR1524" s="643"/>
      <c r="AS1524" s="643"/>
      <c r="AT1524" s="643"/>
      <c r="AU1524" s="643"/>
      <c r="AV1524" s="643"/>
      <c r="AW1524" s="643"/>
      <c r="AX1524" s="643"/>
      <c r="AY1524" s="643"/>
      <c r="AZ1524" s="643"/>
      <c r="BA1524" s="643"/>
      <c r="BB1524" s="643"/>
      <c r="BC1524" s="643"/>
      <c r="BD1524" s="643"/>
      <c r="BE1524" s="643"/>
      <c r="BF1524" s="643"/>
      <c r="BG1524" s="643"/>
      <c r="BH1524" s="643"/>
      <c r="BI1524" s="643"/>
      <c r="BJ1524" s="643"/>
      <c r="BK1524" s="643"/>
      <c r="BL1524" s="643"/>
      <c r="BM1524" s="643"/>
      <c r="BN1524" s="643"/>
      <c r="BO1524" s="643"/>
      <c r="BP1524" s="643"/>
      <c r="BQ1524" s="643"/>
      <c r="BR1524" s="643"/>
      <c r="BS1524" s="643"/>
      <c r="BT1524" s="643"/>
      <c r="BU1524" s="643"/>
      <c r="BV1524" s="643"/>
      <c r="BW1524" s="643"/>
      <c r="BX1524" s="643"/>
      <c r="BY1524" s="643"/>
      <c r="BZ1524" s="643"/>
      <c r="CA1524" s="643"/>
      <c r="CB1524" s="643"/>
      <c r="CC1524" s="643"/>
      <c r="CD1524" s="643"/>
      <c r="CE1524" s="643"/>
      <c r="CF1524" s="643"/>
      <c r="CG1524" s="643"/>
      <c r="CH1524" s="643"/>
      <c r="CI1524" s="643"/>
      <c r="CJ1524" s="643"/>
      <c r="CK1524" s="643"/>
      <c r="CL1524" s="643"/>
      <c r="CM1524" s="643"/>
      <c r="CN1524" s="643"/>
      <c r="CO1524" s="643"/>
      <c r="CP1524" s="643"/>
      <c r="CQ1524" s="643"/>
      <c r="CR1524" s="643"/>
      <c r="CS1524" s="643"/>
      <c r="CT1524" s="643"/>
      <c r="CU1524" s="643"/>
      <c r="CV1524" s="643"/>
      <c r="CW1524" s="643"/>
      <c r="CX1524" s="643"/>
      <c r="CY1524" s="643"/>
      <c r="CZ1524" s="643"/>
      <c r="DA1524" s="643"/>
      <c r="DB1524" s="643"/>
      <c r="DC1524" s="643"/>
      <c r="DD1524" s="643"/>
      <c r="DE1524" s="643"/>
      <c r="DF1524" s="643"/>
      <c r="DG1524" s="643"/>
      <c r="DH1524" s="643"/>
      <c r="DI1524" s="643"/>
      <c r="DJ1524" s="643"/>
    </row>
    <row r="1525" spans="1:114" x14ac:dyDescent="0.35">
      <c r="A1525" s="5" t="s">
        <v>81</v>
      </c>
      <c r="B1525" s="69" t="s">
        <v>277</v>
      </c>
      <c r="C1525" s="434">
        <f>(C1563+C1580)*1000</f>
        <v>21000</v>
      </c>
      <c r="D1525" s="434">
        <f t="shared" ref="D1525:AC1525" si="4968">(D1563+D1580)*1000</f>
        <v>28000</v>
      </c>
      <c r="E1525" s="434">
        <f t="shared" si="4968"/>
        <v>21000</v>
      </c>
      <c r="F1525" s="434">
        <f t="shared" si="4968"/>
        <v>21000</v>
      </c>
      <c r="G1525" s="434">
        <f t="shared" si="4968"/>
        <v>19000</v>
      </c>
      <c r="H1525" s="434">
        <f t="shared" si="4968"/>
        <v>17000</v>
      </c>
      <c r="I1525" s="434">
        <f t="shared" si="4968"/>
        <v>15000</v>
      </c>
      <c r="J1525" s="434">
        <f t="shared" si="4968"/>
        <v>18000</v>
      </c>
      <c r="K1525" s="434">
        <f t="shared" si="4968"/>
        <v>19000</v>
      </c>
      <c r="L1525" s="434">
        <f t="shared" si="4968"/>
        <v>16000</v>
      </c>
      <c r="M1525" s="434">
        <f t="shared" si="4968"/>
        <v>16000</v>
      </c>
      <c r="N1525" s="434">
        <f t="shared" si="4968"/>
        <v>19000</v>
      </c>
      <c r="O1525" s="434">
        <f t="shared" si="4968"/>
        <v>15000</v>
      </c>
      <c r="P1525" s="434">
        <f t="shared" si="4968"/>
        <v>15000</v>
      </c>
      <c r="Q1525" s="434">
        <f t="shared" si="4968"/>
        <v>15000</v>
      </c>
      <c r="R1525" s="434">
        <f t="shared" si="4968"/>
        <v>17000</v>
      </c>
      <c r="S1525" s="434">
        <f t="shared" si="4968"/>
        <v>14000</v>
      </c>
      <c r="T1525" s="434">
        <f t="shared" si="4968"/>
        <v>16000</v>
      </c>
      <c r="U1525" s="434">
        <f t="shared" si="4968"/>
        <v>15000</v>
      </c>
      <c r="V1525" s="434">
        <f t="shared" si="4968"/>
        <v>13000</v>
      </c>
      <c r="W1525" s="434">
        <f t="shared" si="4968"/>
        <v>12000</v>
      </c>
      <c r="X1525" s="434">
        <f t="shared" si="4968"/>
        <v>13000</v>
      </c>
      <c r="Y1525" s="434">
        <f t="shared" si="4968"/>
        <v>15000</v>
      </c>
      <c r="Z1525" s="434">
        <f t="shared" si="4968"/>
        <v>12000</v>
      </c>
      <c r="AA1525" s="434">
        <f t="shared" si="4968"/>
        <v>0</v>
      </c>
      <c r="AB1525" s="434">
        <f t="shared" si="4968"/>
        <v>0</v>
      </c>
      <c r="AC1525" s="434">
        <f t="shared" si="4968"/>
        <v>0</v>
      </c>
      <c r="AD1525" s="434">
        <f t="shared" ref="AD1525" si="4969">(AD1563+AD1580)*1000</f>
        <v>0</v>
      </c>
      <c r="AE1525" s="626">
        <f>AD1525</f>
        <v>0</v>
      </c>
      <c r="AF1525" s="626">
        <f>AE1525</f>
        <v>0</v>
      </c>
      <c r="AG1525" s="626">
        <f>AF1525</f>
        <v>0</v>
      </c>
      <c r="AH1525" s="626">
        <f t="shared" ref="AH1525:CS1525" si="4970">AG1525</f>
        <v>0</v>
      </c>
      <c r="AI1525" s="626">
        <f t="shared" si="4970"/>
        <v>0</v>
      </c>
      <c r="AJ1525" s="626">
        <f t="shared" si="4970"/>
        <v>0</v>
      </c>
      <c r="AK1525" s="626">
        <f t="shared" si="4970"/>
        <v>0</v>
      </c>
      <c r="AL1525" s="626">
        <f t="shared" si="4970"/>
        <v>0</v>
      </c>
      <c r="AM1525" s="626">
        <f t="shared" si="4970"/>
        <v>0</v>
      </c>
      <c r="AN1525" s="626">
        <f t="shared" si="4970"/>
        <v>0</v>
      </c>
      <c r="AO1525" s="626">
        <f t="shared" si="4970"/>
        <v>0</v>
      </c>
      <c r="AP1525" s="626">
        <f t="shared" si="4970"/>
        <v>0</v>
      </c>
      <c r="AQ1525" s="626">
        <f t="shared" si="4970"/>
        <v>0</v>
      </c>
      <c r="AR1525" s="626">
        <f t="shared" si="4970"/>
        <v>0</v>
      </c>
      <c r="AS1525" s="626">
        <f t="shared" si="4970"/>
        <v>0</v>
      </c>
      <c r="AT1525" s="626">
        <f t="shared" si="4970"/>
        <v>0</v>
      </c>
      <c r="AU1525" s="626">
        <f t="shared" si="4970"/>
        <v>0</v>
      </c>
      <c r="AV1525" s="626">
        <f t="shared" si="4970"/>
        <v>0</v>
      </c>
      <c r="AW1525" s="626">
        <f t="shared" si="4970"/>
        <v>0</v>
      </c>
      <c r="AX1525" s="626">
        <f t="shared" si="4970"/>
        <v>0</v>
      </c>
      <c r="AY1525" s="626">
        <f t="shared" si="4970"/>
        <v>0</v>
      </c>
      <c r="AZ1525" s="626">
        <f t="shared" si="4970"/>
        <v>0</v>
      </c>
      <c r="BA1525" s="626">
        <f t="shared" si="4970"/>
        <v>0</v>
      </c>
      <c r="BB1525" s="626">
        <f t="shared" si="4970"/>
        <v>0</v>
      </c>
      <c r="BC1525" s="626">
        <f t="shared" si="4970"/>
        <v>0</v>
      </c>
      <c r="BD1525" s="626">
        <f t="shared" si="4970"/>
        <v>0</v>
      </c>
      <c r="BE1525" s="626">
        <f t="shared" si="4970"/>
        <v>0</v>
      </c>
      <c r="BF1525" s="626">
        <f t="shared" si="4970"/>
        <v>0</v>
      </c>
      <c r="BG1525" s="626">
        <f t="shared" si="4970"/>
        <v>0</v>
      </c>
      <c r="BH1525" s="626">
        <f t="shared" si="4970"/>
        <v>0</v>
      </c>
      <c r="BI1525" s="626">
        <f t="shared" si="4970"/>
        <v>0</v>
      </c>
      <c r="BJ1525" s="626">
        <f t="shared" si="4970"/>
        <v>0</v>
      </c>
      <c r="BK1525" s="626">
        <f t="shared" si="4970"/>
        <v>0</v>
      </c>
      <c r="BL1525" s="626">
        <f t="shared" si="4970"/>
        <v>0</v>
      </c>
      <c r="BM1525" s="626">
        <f t="shared" si="4970"/>
        <v>0</v>
      </c>
      <c r="BN1525" s="626">
        <f t="shared" si="4970"/>
        <v>0</v>
      </c>
      <c r="BO1525" s="626">
        <f t="shared" si="4970"/>
        <v>0</v>
      </c>
      <c r="BP1525" s="626">
        <f t="shared" si="4970"/>
        <v>0</v>
      </c>
      <c r="BQ1525" s="626">
        <f t="shared" si="4970"/>
        <v>0</v>
      </c>
      <c r="BR1525" s="626">
        <f t="shared" si="4970"/>
        <v>0</v>
      </c>
      <c r="BS1525" s="626">
        <f t="shared" si="4970"/>
        <v>0</v>
      </c>
      <c r="BT1525" s="626">
        <f t="shared" si="4970"/>
        <v>0</v>
      </c>
      <c r="BU1525" s="626">
        <f t="shared" si="4970"/>
        <v>0</v>
      </c>
      <c r="BV1525" s="626">
        <f t="shared" si="4970"/>
        <v>0</v>
      </c>
      <c r="BW1525" s="626">
        <f t="shared" si="4970"/>
        <v>0</v>
      </c>
      <c r="BX1525" s="626">
        <f t="shared" si="4970"/>
        <v>0</v>
      </c>
      <c r="BY1525" s="626">
        <f t="shared" si="4970"/>
        <v>0</v>
      </c>
      <c r="BZ1525" s="626">
        <f t="shared" si="4970"/>
        <v>0</v>
      </c>
      <c r="CA1525" s="626">
        <f t="shared" si="4970"/>
        <v>0</v>
      </c>
      <c r="CB1525" s="626">
        <f t="shared" si="4970"/>
        <v>0</v>
      </c>
      <c r="CC1525" s="626">
        <f t="shared" si="4970"/>
        <v>0</v>
      </c>
      <c r="CD1525" s="626">
        <f t="shared" si="4970"/>
        <v>0</v>
      </c>
      <c r="CE1525" s="626">
        <f t="shared" si="4970"/>
        <v>0</v>
      </c>
      <c r="CF1525" s="626">
        <f t="shared" si="4970"/>
        <v>0</v>
      </c>
      <c r="CG1525" s="626">
        <f t="shared" si="4970"/>
        <v>0</v>
      </c>
      <c r="CH1525" s="626">
        <f t="shared" si="4970"/>
        <v>0</v>
      </c>
      <c r="CI1525" s="626">
        <f t="shared" si="4970"/>
        <v>0</v>
      </c>
      <c r="CJ1525" s="626">
        <f t="shared" si="4970"/>
        <v>0</v>
      </c>
      <c r="CK1525" s="626">
        <f t="shared" si="4970"/>
        <v>0</v>
      </c>
      <c r="CL1525" s="626">
        <f t="shared" si="4970"/>
        <v>0</v>
      </c>
      <c r="CM1525" s="626">
        <f t="shared" si="4970"/>
        <v>0</v>
      </c>
      <c r="CN1525" s="626">
        <f t="shared" si="4970"/>
        <v>0</v>
      </c>
      <c r="CO1525" s="626">
        <f t="shared" si="4970"/>
        <v>0</v>
      </c>
      <c r="CP1525" s="626">
        <f t="shared" si="4970"/>
        <v>0</v>
      </c>
      <c r="CQ1525" s="626">
        <f t="shared" si="4970"/>
        <v>0</v>
      </c>
      <c r="CR1525" s="626">
        <f t="shared" si="4970"/>
        <v>0</v>
      </c>
      <c r="CS1525" s="626">
        <f t="shared" si="4970"/>
        <v>0</v>
      </c>
      <c r="CT1525" s="626">
        <f t="shared" ref="CT1525:DJ1525" si="4971">CS1525</f>
        <v>0</v>
      </c>
      <c r="CU1525" s="626">
        <f t="shared" si="4971"/>
        <v>0</v>
      </c>
      <c r="CV1525" s="626">
        <f t="shared" si="4971"/>
        <v>0</v>
      </c>
      <c r="CW1525" s="626">
        <f t="shared" si="4971"/>
        <v>0</v>
      </c>
      <c r="CX1525" s="626">
        <f t="shared" si="4971"/>
        <v>0</v>
      </c>
      <c r="CY1525" s="626">
        <f t="shared" si="4971"/>
        <v>0</v>
      </c>
      <c r="CZ1525" s="626">
        <f t="shared" si="4971"/>
        <v>0</v>
      </c>
      <c r="DA1525" s="626">
        <f t="shared" si="4971"/>
        <v>0</v>
      </c>
      <c r="DB1525" s="626">
        <f t="shared" si="4971"/>
        <v>0</v>
      </c>
      <c r="DC1525" s="626">
        <f t="shared" si="4971"/>
        <v>0</v>
      </c>
      <c r="DD1525" s="626">
        <f t="shared" si="4971"/>
        <v>0</v>
      </c>
      <c r="DE1525" s="626">
        <f t="shared" si="4971"/>
        <v>0</v>
      </c>
      <c r="DF1525" s="626">
        <f t="shared" si="4971"/>
        <v>0</v>
      </c>
      <c r="DG1525" s="626">
        <f t="shared" si="4971"/>
        <v>0</v>
      </c>
      <c r="DH1525" s="626">
        <f t="shared" si="4971"/>
        <v>0</v>
      </c>
      <c r="DI1525" s="626">
        <f t="shared" si="4971"/>
        <v>0</v>
      </c>
      <c r="DJ1525" s="626">
        <f t="shared" si="4971"/>
        <v>0</v>
      </c>
    </row>
    <row r="1526" spans="1:114" x14ac:dyDescent="0.35">
      <c r="A1526" s="5"/>
      <c r="B1526" s="69"/>
      <c r="C1526" s="110"/>
      <c r="D1526" s="110"/>
      <c r="E1526" s="110"/>
      <c r="F1526" s="110"/>
      <c r="G1526" s="110"/>
      <c r="H1526" s="110"/>
      <c r="I1526" s="110"/>
      <c r="J1526" s="110"/>
      <c r="K1526" s="110"/>
      <c r="L1526" s="110"/>
      <c r="M1526" s="110"/>
      <c r="N1526" s="110"/>
      <c r="O1526" s="110"/>
      <c r="P1526" s="110"/>
      <c r="Q1526" s="110"/>
      <c r="R1526" s="110"/>
      <c r="S1526" s="110"/>
      <c r="T1526" s="110"/>
      <c r="U1526" s="110"/>
      <c r="V1526" s="110"/>
      <c r="W1526" s="110"/>
      <c r="X1526" s="110"/>
      <c r="Y1526" s="110"/>
      <c r="Z1526" s="110"/>
      <c r="AA1526" s="110"/>
      <c r="AB1526" s="110"/>
      <c r="AC1526" s="110"/>
      <c r="AD1526" s="110"/>
      <c r="AE1526" s="324"/>
      <c r="AF1526" s="324"/>
      <c r="AG1526" s="324"/>
      <c r="AH1526" s="324"/>
      <c r="AI1526" s="324"/>
      <c r="AJ1526" s="324"/>
      <c r="AK1526" s="324"/>
      <c r="AL1526" s="324"/>
      <c r="AM1526" s="324"/>
      <c r="AN1526" s="324"/>
      <c r="AO1526" s="324"/>
      <c r="AP1526" s="324"/>
      <c r="AQ1526" s="324"/>
      <c r="AR1526" s="324"/>
      <c r="AS1526" s="324"/>
      <c r="AT1526" s="324"/>
      <c r="AU1526" s="324"/>
      <c r="AV1526" s="324"/>
      <c r="AW1526" s="324"/>
      <c r="AX1526" s="324"/>
      <c r="AY1526" s="324"/>
      <c r="AZ1526" s="324"/>
      <c r="BA1526" s="324"/>
      <c r="BB1526" s="324"/>
      <c r="BC1526" s="324"/>
      <c r="BD1526" s="324"/>
      <c r="BE1526" s="324"/>
      <c r="BF1526" s="324"/>
      <c r="BG1526" s="324"/>
      <c r="BH1526" s="324"/>
      <c r="BI1526" s="324"/>
      <c r="BJ1526" s="324"/>
      <c r="BK1526" s="324"/>
      <c r="BL1526" s="324"/>
      <c r="BM1526" s="324"/>
      <c r="BN1526" s="324"/>
      <c r="BO1526" s="324"/>
      <c r="BP1526" s="324"/>
      <c r="BQ1526" s="324"/>
      <c r="BR1526" s="324"/>
      <c r="BS1526" s="324"/>
      <c r="BT1526" s="324"/>
      <c r="BU1526" s="324"/>
      <c r="BV1526" s="324"/>
      <c r="BW1526" s="324"/>
      <c r="BX1526" s="324"/>
      <c r="BY1526" s="324"/>
      <c r="BZ1526" s="324"/>
      <c r="CA1526" s="324"/>
      <c r="CB1526" s="324"/>
      <c r="CC1526" s="324"/>
      <c r="CD1526" s="324"/>
      <c r="CE1526" s="324"/>
      <c r="CF1526" s="324"/>
      <c r="CG1526" s="324"/>
      <c r="CH1526" s="324"/>
      <c r="CI1526" s="324"/>
      <c r="CJ1526" s="324"/>
      <c r="CK1526" s="324"/>
      <c r="CL1526" s="324"/>
      <c r="CM1526" s="324"/>
      <c r="CN1526" s="324"/>
      <c r="CO1526" s="324"/>
      <c r="CP1526" s="324"/>
      <c r="CQ1526" s="324"/>
      <c r="CR1526" s="324"/>
      <c r="CS1526" s="324"/>
      <c r="CT1526" s="324"/>
      <c r="CU1526" s="324"/>
      <c r="CV1526" s="324"/>
      <c r="CW1526" s="324"/>
      <c r="CX1526" s="324"/>
      <c r="CY1526" s="324"/>
      <c r="CZ1526" s="324"/>
      <c r="DA1526" s="324"/>
      <c r="DB1526" s="324"/>
      <c r="DC1526" s="324"/>
      <c r="DD1526" s="324"/>
      <c r="DE1526" s="324"/>
      <c r="DF1526" s="324"/>
      <c r="DG1526" s="324"/>
      <c r="DH1526" s="324"/>
      <c r="DI1526" s="324"/>
      <c r="DJ1526" s="324"/>
    </row>
    <row r="1527" spans="1:114" x14ac:dyDescent="0.35">
      <c r="A1527" s="5"/>
      <c r="B1527" s="314" t="s">
        <v>278</v>
      </c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643"/>
      <c r="AF1527" s="643"/>
      <c r="AG1527" s="643"/>
      <c r="AH1527" s="643"/>
      <c r="AI1527" s="643"/>
      <c r="AJ1527" s="643"/>
      <c r="AK1527" s="643"/>
      <c r="AL1527" s="643"/>
      <c r="AM1527" s="643"/>
      <c r="AN1527" s="643"/>
      <c r="AO1527" s="643"/>
      <c r="AP1527" s="643"/>
      <c r="AQ1527" s="643"/>
      <c r="AR1527" s="643"/>
      <c r="AS1527" s="643"/>
      <c r="AT1527" s="643"/>
      <c r="AU1527" s="643"/>
      <c r="AV1527" s="643"/>
      <c r="AW1527" s="643"/>
      <c r="AX1527" s="643"/>
      <c r="AY1527" s="643"/>
      <c r="AZ1527" s="643"/>
      <c r="BA1527" s="643"/>
      <c r="BB1527" s="643"/>
      <c r="BC1527" s="643"/>
      <c r="BD1527" s="643"/>
      <c r="BE1527" s="643"/>
      <c r="BF1527" s="643"/>
      <c r="BG1527" s="643"/>
      <c r="BH1527" s="643"/>
      <c r="BI1527" s="643"/>
      <c r="BJ1527" s="643"/>
      <c r="BK1527" s="643"/>
      <c r="BL1527" s="643"/>
      <c r="BM1527" s="643"/>
      <c r="BN1527" s="643"/>
      <c r="BO1527" s="643"/>
      <c r="BP1527" s="643"/>
      <c r="BQ1527" s="643"/>
      <c r="BR1527" s="643"/>
      <c r="BS1527" s="643"/>
      <c r="BT1527" s="643"/>
      <c r="BU1527" s="643"/>
      <c r="BV1527" s="643"/>
      <c r="BW1527" s="643"/>
      <c r="BX1527" s="643"/>
      <c r="BY1527" s="643"/>
      <c r="BZ1527" s="643"/>
      <c r="CA1527" s="643"/>
      <c r="CB1527" s="643"/>
      <c r="CC1527" s="643"/>
      <c r="CD1527" s="643"/>
      <c r="CE1527" s="643"/>
      <c r="CF1527" s="643"/>
      <c r="CG1527" s="643"/>
      <c r="CH1527" s="643"/>
      <c r="CI1527" s="643"/>
      <c r="CJ1527" s="643"/>
      <c r="CK1527" s="643"/>
      <c r="CL1527" s="643"/>
      <c r="CM1527" s="643"/>
      <c r="CN1527" s="643"/>
      <c r="CO1527" s="643"/>
      <c r="CP1527" s="643"/>
      <c r="CQ1527" s="643"/>
      <c r="CR1527" s="643"/>
      <c r="CS1527" s="643"/>
      <c r="CT1527" s="643"/>
      <c r="CU1527" s="643"/>
      <c r="CV1527" s="643"/>
      <c r="CW1527" s="643"/>
      <c r="CX1527" s="643"/>
      <c r="CY1527" s="643"/>
      <c r="CZ1527" s="643"/>
      <c r="DA1527" s="643"/>
      <c r="DB1527" s="643"/>
      <c r="DC1527" s="643"/>
      <c r="DD1527" s="643"/>
      <c r="DE1527" s="643"/>
      <c r="DF1527" s="643"/>
      <c r="DG1527" s="643"/>
      <c r="DH1527" s="643"/>
      <c r="DI1527" s="643"/>
      <c r="DJ1527" s="643"/>
    </row>
    <row r="1528" spans="1:114" x14ac:dyDescent="0.35">
      <c r="A1528" s="5" t="s">
        <v>82</v>
      </c>
      <c r="B1528" s="69" t="s">
        <v>279</v>
      </c>
      <c r="C1528" s="426">
        <f>C1565</f>
        <v>1281</v>
      </c>
      <c r="D1528" s="426">
        <f t="shared" ref="D1528:AC1528" si="4972">D1565</f>
        <v>1287</v>
      </c>
      <c r="E1528" s="426">
        <f t="shared" si="4972"/>
        <v>1287</v>
      </c>
      <c r="F1528" s="426">
        <f t="shared" si="4972"/>
        <v>1197</v>
      </c>
      <c r="G1528" s="426">
        <f t="shared" si="4972"/>
        <v>1224</v>
      </c>
      <c r="H1528" s="426">
        <f t="shared" si="4972"/>
        <v>1193</v>
      </c>
      <c r="I1528" s="426">
        <f t="shared" si="4972"/>
        <v>1124</v>
      </c>
      <c r="J1528" s="426">
        <f t="shared" si="4972"/>
        <v>1112</v>
      </c>
      <c r="K1528" s="426">
        <f t="shared" si="4972"/>
        <v>1193</v>
      </c>
      <c r="L1528" s="426">
        <f t="shared" si="4972"/>
        <v>1258</v>
      </c>
      <c r="M1528" s="426">
        <f t="shared" si="4972"/>
        <v>1329</v>
      </c>
      <c r="N1528" s="426">
        <f t="shared" si="4972"/>
        <v>1216</v>
      </c>
      <c r="O1528" s="426">
        <f t="shared" si="4972"/>
        <v>1218</v>
      </c>
      <c r="P1528" s="426">
        <f t="shared" si="4972"/>
        <v>1263</v>
      </c>
      <c r="Q1528" s="426">
        <f t="shared" si="4972"/>
        <v>1279</v>
      </c>
      <c r="R1528" s="426">
        <f t="shared" si="4972"/>
        <v>1276</v>
      </c>
      <c r="S1528" s="426">
        <f t="shared" si="4972"/>
        <v>1330</v>
      </c>
      <c r="T1528" s="426">
        <f t="shared" si="4972"/>
        <v>1303</v>
      </c>
      <c r="U1528" s="426">
        <f t="shared" si="4972"/>
        <v>1206</v>
      </c>
      <c r="V1528" s="426">
        <f t="shared" si="4972"/>
        <v>1235</v>
      </c>
      <c r="W1528" s="426">
        <f t="shared" si="4972"/>
        <v>1307</v>
      </c>
      <c r="X1528" s="426">
        <f t="shared" si="4972"/>
        <v>1299</v>
      </c>
      <c r="Y1528" s="426">
        <f t="shared" si="4972"/>
        <v>1458</v>
      </c>
      <c r="Z1528" s="426">
        <f t="shared" si="4972"/>
        <v>1488</v>
      </c>
      <c r="AA1528" s="426">
        <f>AA1565</f>
        <v>0</v>
      </c>
      <c r="AB1528" s="426">
        <f t="shared" si="4972"/>
        <v>0</v>
      </c>
      <c r="AC1528" s="426">
        <f t="shared" si="4972"/>
        <v>0</v>
      </c>
      <c r="AD1528" s="426">
        <f t="shared" ref="AD1528" si="4973">AD1565</f>
        <v>0</v>
      </c>
      <c r="AE1528" s="645">
        <f>AD1528</f>
        <v>0</v>
      </c>
      <c r="AF1528" s="645">
        <f>AE1528</f>
        <v>0</v>
      </c>
      <c r="AG1528" s="645">
        <f>AF1528</f>
        <v>0</v>
      </c>
      <c r="AH1528" s="645">
        <f t="shared" ref="AH1528:CS1528" si="4974">AG1528</f>
        <v>0</v>
      </c>
      <c r="AI1528" s="645">
        <f t="shared" si="4974"/>
        <v>0</v>
      </c>
      <c r="AJ1528" s="645">
        <f t="shared" si="4974"/>
        <v>0</v>
      </c>
      <c r="AK1528" s="645">
        <f t="shared" si="4974"/>
        <v>0</v>
      </c>
      <c r="AL1528" s="645">
        <f t="shared" si="4974"/>
        <v>0</v>
      </c>
      <c r="AM1528" s="645">
        <f t="shared" si="4974"/>
        <v>0</v>
      </c>
      <c r="AN1528" s="645">
        <f t="shared" si="4974"/>
        <v>0</v>
      </c>
      <c r="AO1528" s="645">
        <f t="shared" si="4974"/>
        <v>0</v>
      </c>
      <c r="AP1528" s="645">
        <f t="shared" si="4974"/>
        <v>0</v>
      </c>
      <c r="AQ1528" s="645">
        <f t="shared" si="4974"/>
        <v>0</v>
      </c>
      <c r="AR1528" s="645">
        <f t="shared" si="4974"/>
        <v>0</v>
      </c>
      <c r="AS1528" s="645">
        <f t="shared" si="4974"/>
        <v>0</v>
      </c>
      <c r="AT1528" s="645">
        <f t="shared" si="4974"/>
        <v>0</v>
      </c>
      <c r="AU1528" s="645">
        <f t="shared" si="4974"/>
        <v>0</v>
      </c>
      <c r="AV1528" s="645">
        <f t="shared" si="4974"/>
        <v>0</v>
      </c>
      <c r="AW1528" s="645">
        <f t="shared" si="4974"/>
        <v>0</v>
      </c>
      <c r="AX1528" s="645">
        <f t="shared" si="4974"/>
        <v>0</v>
      </c>
      <c r="AY1528" s="645">
        <f t="shared" si="4974"/>
        <v>0</v>
      </c>
      <c r="AZ1528" s="645">
        <f t="shared" si="4974"/>
        <v>0</v>
      </c>
      <c r="BA1528" s="645">
        <f t="shared" si="4974"/>
        <v>0</v>
      </c>
      <c r="BB1528" s="645">
        <f t="shared" si="4974"/>
        <v>0</v>
      </c>
      <c r="BC1528" s="645">
        <f t="shared" si="4974"/>
        <v>0</v>
      </c>
      <c r="BD1528" s="645">
        <f t="shared" si="4974"/>
        <v>0</v>
      </c>
      <c r="BE1528" s="645">
        <f t="shared" si="4974"/>
        <v>0</v>
      </c>
      <c r="BF1528" s="645">
        <f t="shared" si="4974"/>
        <v>0</v>
      </c>
      <c r="BG1528" s="645">
        <f t="shared" si="4974"/>
        <v>0</v>
      </c>
      <c r="BH1528" s="645">
        <f t="shared" si="4974"/>
        <v>0</v>
      </c>
      <c r="BI1528" s="645">
        <f t="shared" si="4974"/>
        <v>0</v>
      </c>
      <c r="BJ1528" s="645">
        <f t="shared" si="4974"/>
        <v>0</v>
      </c>
      <c r="BK1528" s="645">
        <f t="shared" si="4974"/>
        <v>0</v>
      </c>
      <c r="BL1528" s="645">
        <f t="shared" si="4974"/>
        <v>0</v>
      </c>
      <c r="BM1528" s="645">
        <f t="shared" si="4974"/>
        <v>0</v>
      </c>
      <c r="BN1528" s="645">
        <f t="shared" si="4974"/>
        <v>0</v>
      </c>
      <c r="BO1528" s="645">
        <f t="shared" si="4974"/>
        <v>0</v>
      </c>
      <c r="BP1528" s="645">
        <f t="shared" si="4974"/>
        <v>0</v>
      </c>
      <c r="BQ1528" s="645">
        <f t="shared" si="4974"/>
        <v>0</v>
      </c>
      <c r="BR1528" s="645">
        <f t="shared" si="4974"/>
        <v>0</v>
      </c>
      <c r="BS1528" s="645">
        <f t="shared" si="4974"/>
        <v>0</v>
      </c>
      <c r="BT1528" s="645">
        <f t="shared" si="4974"/>
        <v>0</v>
      </c>
      <c r="BU1528" s="645">
        <f t="shared" si="4974"/>
        <v>0</v>
      </c>
      <c r="BV1528" s="645">
        <f t="shared" si="4974"/>
        <v>0</v>
      </c>
      <c r="BW1528" s="645">
        <f t="shared" si="4974"/>
        <v>0</v>
      </c>
      <c r="BX1528" s="645">
        <f t="shared" si="4974"/>
        <v>0</v>
      </c>
      <c r="BY1528" s="645">
        <f t="shared" si="4974"/>
        <v>0</v>
      </c>
      <c r="BZ1528" s="645">
        <f t="shared" si="4974"/>
        <v>0</v>
      </c>
      <c r="CA1528" s="645">
        <f t="shared" si="4974"/>
        <v>0</v>
      </c>
      <c r="CB1528" s="645">
        <f t="shared" si="4974"/>
        <v>0</v>
      </c>
      <c r="CC1528" s="645">
        <f t="shared" si="4974"/>
        <v>0</v>
      </c>
      <c r="CD1528" s="645">
        <f t="shared" si="4974"/>
        <v>0</v>
      </c>
      <c r="CE1528" s="645">
        <f t="shared" si="4974"/>
        <v>0</v>
      </c>
      <c r="CF1528" s="645">
        <f t="shared" si="4974"/>
        <v>0</v>
      </c>
      <c r="CG1528" s="645">
        <f t="shared" si="4974"/>
        <v>0</v>
      </c>
      <c r="CH1528" s="645">
        <f t="shared" si="4974"/>
        <v>0</v>
      </c>
      <c r="CI1528" s="645">
        <f t="shared" si="4974"/>
        <v>0</v>
      </c>
      <c r="CJ1528" s="645">
        <f t="shared" si="4974"/>
        <v>0</v>
      </c>
      <c r="CK1528" s="645">
        <f t="shared" si="4974"/>
        <v>0</v>
      </c>
      <c r="CL1528" s="645">
        <f t="shared" si="4974"/>
        <v>0</v>
      </c>
      <c r="CM1528" s="645">
        <f t="shared" si="4974"/>
        <v>0</v>
      </c>
      <c r="CN1528" s="645">
        <f t="shared" si="4974"/>
        <v>0</v>
      </c>
      <c r="CO1528" s="645">
        <f t="shared" si="4974"/>
        <v>0</v>
      </c>
      <c r="CP1528" s="645">
        <f t="shared" si="4974"/>
        <v>0</v>
      </c>
      <c r="CQ1528" s="645">
        <f t="shared" si="4974"/>
        <v>0</v>
      </c>
      <c r="CR1528" s="645">
        <f t="shared" si="4974"/>
        <v>0</v>
      </c>
      <c r="CS1528" s="645">
        <f t="shared" si="4974"/>
        <v>0</v>
      </c>
      <c r="CT1528" s="645">
        <f t="shared" ref="CT1528:DJ1528" si="4975">CS1528</f>
        <v>0</v>
      </c>
      <c r="CU1528" s="645">
        <f t="shared" si="4975"/>
        <v>0</v>
      </c>
      <c r="CV1528" s="645">
        <f t="shared" si="4975"/>
        <v>0</v>
      </c>
      <c r="CW1528" s="645">
        <f t="shared" si="4975"/>
        <v>0</v>
      </c>
      <c r="CX1528" s="645">
        <f t="shared" si="4975"/>
        <v>0</v>
      </c>
      <c r="CY1528" s="645">
        <f t="shared" si="4975"/>
        <v>0</v>
      </c>
      <c r="CZ1528" s="645">
        <f t="shared" si="4975"/>
        <v>0</v>
      </c>
      <c r="DA1528" s="645">
        <f t="shared" si="4975"/>
        <v>0</v>
      </c>
      <c r="DB1528" s="645">
        <f t="shared" si="4975"/>
        <v>0</v>
      </c>
      <c r="DC1528" s="645">
        <f t="shared" si="4975"/>
        <v>0</v>
      </c>
      <c r="DD1528" s="645">
        <f t="shared" si="4975"/>
        <v>0</v>
      </c>
      <c r="DE1528" s="645">
        <f t="shared" si="4975"/>
        <v>0</v>
      </c>
      <c r="DF1528" s="645">
        <f t="shared" si="4975"/>
        <v>0</v>
      </c>
      <c r="DG1528" s="645">
        <f t="shared" si="4975"/>
        <v>0</v>
      </c>
      <c r="DH1528" s="645">
        <f t="shared" si="4975"/>
        <v>0</v>
      </c>
      <c r="DI1528" s="645">
        <f t="shared" si="4975"/>
        <v>0</v>
      </c>
      <c r="DJ1528" s="645">
        <f t="shared" si="4975"/>
        <v>0</v>
      </c>
    </row>
    <row r="1529" spans="1:114" x14ac:dyDescent="0.35">
      <c r="A1529" s="5"/>
      <c r="B1529" s="69" t="s">
        <v>280</v>
      </c>
      <c r="C1529" s="616">
        <f>C7</f>
        <v>1.1000000000000001</v>
      </c>
      <c r="D1529" s="616">
        <f t="shared" ref="D1529:Z1529" si="4976">D7</f>
        <v>1.0900000000000001</v>
      </c>
      <c r="E1529" s="616">
        <f t="shared" si="4976"/>
        <v>1.0900000000000001</v>
      </c>
      <c r="F1529" s="616">
        <f t="shared" si="4976"/>
        <v>1.1399999999999999</v>
      </c>
      <c r="G1529" s="616">
        <f t="shared" si="4976"/>
        <v>1.24</v>
      </c>
      <c r="H1529" s="616">
        <f t="shared" si="4976"/>
        <v>1.23</v>
      </c>
      <c r="I1529" s="616">
        <f t="shared" si="4976"/>
        <v>1.31</v>
      </c>
      <c r="J1529" s="616">
        <f t="shared" si="4976"/>
        <v>1.34</v>
      </c>
      <c r="K1529" s="616">
        <f t="shared" si="4976"/>
        <v>1.37</v>
      </c>
      <c r="L1529" s="616">
        <f t="shared" si="4976"/>
        <v>1.29</v>
      </c>
      <c r="M1529" s="616">
        <f t="shared" si="4976"/>
        <v>1.3</v>
      </c>
      <c r="N1529" s="616">
        <f t="shared" si="4976"/>
        <v>1.34</v>
      </c>
      <c r="O1529" s="616">
        <f t="shared" si="4976"/>
        <v>1.32</v>
      </c>
      <c r="P1529" s="616">
        <f t="shared" si="4976"/>
        <v>1.34</v>
      </c>
      <c r="Q1529" s="616">
        <f t="shared" si="4976"/>
        <v>1.25</v>
      </c>
      <c r="R1529" s="616">
        <f t="shared" si="4976"/>
        <v>1.27</v>
      </c>
      <c r="S1529" s="616">
        <f t="shared" si="4976"/>
        <v>1.26</v>
      </c>
      <c r="T1529" s="616">
        <f t="shared" si="4976"/>
        <v>1.29</v>
      </c>
      <c r="U1529" s="616">
        <f t="shared" si="4976"/>
        <v>1.31</v>
      </c>
      <c r="V1529" s="616">
        <f t="shared" si="4976"/>
        <v>1.32</v>
      </c>
      <c r="W1529" s="616">
        <f t="shared" si="4976"/>
        <v>1.33</v>
      </c>
      <c r="X1529" s="616">
        <f t="shared" si="4976"/>
        <v>1.34</v>
      </c>
      <c r="Y1529" s="616">
        <f t="shared" si="4976"/>
        <v>1.32</v>
      </c>
      <c r="Z1529" s="616">
        <f t="shared" si="4976"/>
        <v>1.32</v>
      </c>
      <c r="AA1529" s="110"/>
      <c r="AB1529" s="110"/>
      <c r="AC1529" s="110"/>
      <c r="AD1529" s="110"/>
    </row>
    <row r="1530" spans="1:114" x14ac:dyDescent="0.35">
      <c r="A1530" s="5"/>
      <c r="B1530" s="322"/>
      <c r="C1530" s="110"/>
      <c r="D1530" s="110"/>
      <c r="E1530" s="110"/>
      <c r="F1530" s="110"/>
      <c r="G1530" s="110"/>
      <c r="H1530" s="110"/>
      <c r="I1530" s="110"/>
      <c r="J1530" s="110"/>
      <c r="K1530" s="110"/>
      <c r="L1530" s="110"/>
      <c r="M1530" s="110"/>
      <c r="N1530" s="110"/>
      <c r="O1530" s="110"/>
      <c r="P1530" s="110"/>
      <c r="Q1530" s="110"/>
      <c r="R1530" s="110"/>
      <c r="S1530" s="110"/>
      <c r="T1530" s="110"/>
      <c r="U1530" s="110"/>
      <c r="V1530" s="110"/>
      <c r="W1530" s="110"/>
      <c r="X1530" s="110"/>
      <c r="Y1530" s="110"/>
      <c r="Z1530" s="110"/>
      <c r="AA1530" s="110"/>
      <c r="AB1530" s="110"/>
      <c r="AC1530" s="110"/>
      <c r="AD1530" s="110"/>
    </row>
    <row r="1531" spans="1:114" x14ac:dyDescent="0.35">
      <c r="A1531" s="5"/>
      <c r="B1531" s="322"/>
      <c r="C1531" s="110"/>
      <c r="D1531" s="110"/>
      <c r="E1531" s="110"/>
      <c r="F1531" s="110"/>
      <c r="G1531" s="110"/>
      <c r="H1531" s="110"/>
      <c r="I1531" s="110"/>
      <c r="J1531" s="110"/>
      <c r="K1531" s="110"/>
      <c r="L1531" s="110"/>
      <c r="M1531" s="110"/>
      <c r="N1531" s="110"/>
      <c r="O1531" s="110"/>
      <c r="P1531" s="110"/>
      <c r="Q1531" s="110"/>
      <c r="R1531" s="110"/>
      <c r="S1531" s="110"/>
      <c r="T1531" s="110"/>
      <c r="U1531" s="110"/>
      <c r="V1531" s="110"/>
      <c r="W1531" s="110"/>
      <c r="X1531" s="110"/>
      <c r="Y1531" s="110"/>
      <c r="Z1531" s="110"/>
      <c r="AA1531" s="110"/>
      <c r="AB1531" s="110"/>
      <c r="AC1531" s="110"/>
      <c r="AD1531" s="110"/>
    </row>
    <row r="1532" spans="1:114" x14ac:dyDescent="0.35">
      <c r="A1532" s="5" t="s">
        <v>354</v>
      </c>
      <c r="B1532" s="452" t="s">
        <v>355</v>
      </c>
      <c r="C1532" s="451">
        <f>(C1525*C1528)/1000</f>
        <v>26901</v>
      </c>
      <c r="D1532" s="451">
        <f t="shared" ref="D1532:AC1532" si="4977">(D1525*D1528)/1000</f>
        <v>36036</v>
      </c>
      <c r="E1532" s="451">
        <f t="shared" si="4977"/>
        <v>27027</v>
      </c>
      <c r="F1532" s="451">
        <f t="shared" si="4977"/>
        <v>25137</v>
      </c>
      <c r="G1532" s="451">
        <f t="shared" si="4977"/>
        <v>23256</v>
      </c>
      <c r="H1532" s="451">
        <f t="shared" si="4977"/>
        <v>20281</v>
      </c>
      <c r="I1532" s="451">
        <f t="shared" si="4977"/>
        <v>16860</v>
      </c>
      <c r="J1532" s="451">
        <f t="shared" si="4977"/>
        <v>20016</v>
      </c>
      <c r="K1532" s="451">
        <f t="shared" si="4977"/>
        <v>22667</v>
      </c>
      <c r="L1532" s="451">
        <f t="shared" si="4977"/>
        <v>20128</v>
      </c>
      <c r="M1532" s="451">
        <f t="shared" si="4977"/>
        <v>21264</v>
      </c>
      <c r="N1532" s="451">
        <f t="shared" si="4977"/>
        <v>23104</v>
      </c>
      <c r="O1532" s="451">
        <f t="shared" si="4977"/>
        <v>18270</v>
      </c>
      <c r="P1532" s="451">
        <f t="shared" si="4977"/>
        <v>18945</v>
      </c>
      <c r="Q1532" s="451">
        <f t="shared" si="4977"/>
        <v>19185</v>
      </c>
      <c r="R1532" s="451">
        <f t="shared" si="4977"/>
        <v>21692</v>
      </c>
      <c r="S1532" s="451">
        <f t="shared" si="4977"/>
        <v>18620</v>
      </c>
      <c r="T1532" s="451">
        <f t="shared" si="4977"/>
        <v>20848</v>
      </c>
      <c r="U1532" s="451">
        <f t="shared" si="4977"/>
        <v>18090</v>
      </c>
      <c r="V1532" s="451">
        <f t="shared" si="4977"/>
        <v>16055</v>
      </c>
      <c r="W1532" s="451">
        <f t="shared" si="4977"/>
        <v>15684</v>
      </c>
      <c r="X1532" s="451">
        <f t="shared" si="4977"/>
        <v>16887</v>
      </c>
      <c r="Y1532" s="451">
        <f t="shared" si="4977"/>
        <v>21870</v>
      </c>
      <c r="Z1532" s="451">
        <f t="shared" si="4977"/>
        <v>17856</v>
      </c>
      <c r="AA1532" s="451">
        <f t="shared" si="4977"/>
        <v>0</v>
      </c>
      <c r="AB1532" s="451">
        <f t="shared" si="4977"/>
        <v>0</v>
      </c>
      <c r="AC1532" s="451">
        <f t="shared" si="4977"/>
        <v>0</v>
      </c>
      <c r="AD1532" s="451">
        <f>(AD1525*AD1528)/1000</f>
        <v>0</v>
      </c>
      <c r="AE1532" s="451">
        <f>(AE1525*AE1528)/1000</f>
        <v>0</v>
      </c>
      <c r="AF1532" s="451">
        <f>(AF1525*AF1528)/1000</f>
        <v>0</v>
      </c>
      <c r="AG1532" s="451">
        <f>(AG1525*AG1528)/1000</f>
        <v>0</v>
      </c>
      <c r="AH1532" s="451">
        <f t="shared" ref="AH1532:CS1532" si="4978">(AH1525*AH1528)/1000</f>
        <v>0</v>
      </c>
      <c r="AI1532" s="451">
        <f t="shared" si="4978"/>
        <v>0</v>
      </c>
      <c r="AJ1532" s="451">
        <f t="shared" si="4978"/>
        <v>0</v>
      </c>
      <c r="AK1532" s="451">
        <f t="shared" si="4978"/>
        <v>0</v>
      </c>
      <c r="AL1532" s="451">
        <f t="shared" si="4978"/>
        <v>0</v>
      </c>
      <c r="AM1532" s="451">
        <f t="shared" si="4978"/>
        <v>0</v>
      </c>
      <c r="AN1532" s="451">
        <f t="shared" si="4978"/>
        <v>0</v>
      </c>
      <c r="AO1532" s="451">
        <f t="shared" si="4978"/>
        <v>0</v>
      </c>
      <c r="AP1532" s="451">
        <f t="shared" si="4978"/>
        <v>0</v>
      </c>
      <c r="AQ1532" s="451">
        <f t="shared" si="4978"/>
        <v>0</v>
      </c>
      <c r="AR1532" s="451">
        <f t="shared" si="4978"/>
        <v>0</v>
      </c>
      <c r="AS1532" s="451">
        <f t="shared" si="4978"/>
        <v>0</v>
      </c>
      <c r="AT1532" s="451">
        <f t="shared" si="4978"/>
        <v>0</v>
      </c>
      <c r="AU1532" s="451">
        <f t="shared" si="4978"/>
        <v>0</v>
      </c>
      <c r="AV1532" s="451">
        <f t="shared" si="4978"/>
        <v>0</v>
      </c>
      <c r="AW1532" s="451">
        <f t="shared" si="4978"/>
        <v>0</v>
      </c>
      <c r="AX1532" s="451">
        <f t="shared" si="4978"/>
        <v>0</v>
      </c>
      <c r="AY1532" s="451">
        <f t="shared" si="4978"/>
        <v>0</v>
      </c>
      <c r="AZ1532" s="451">
        <f t="shared" si="4978"/>
        <v>0</v>
      </c>
      <c r="BA1532" s="451">
        <f t="shared" si="4978"/>
        <v>0</v>
      </c>
      <c r="BB1532" s="451">
        <f t="shared" si="4978"/>
        <v>0</v>
      </c>
      <c r="BC1532" s="451">
        <f t="shared" si="4978"/>
        <v>0</v>
      </c>
      <c r="BD1532" s="451">
        <f t="shared" si="4978"/>
        <v>0</v>
      </c>
      <c r="BE1532" s="451">
        <f t="shared" si="4978"/>
        <v>0</v>
      </c>
      <c r="BF1532" s="451">
        <f t="shared" si="4978"/>
        <v>0</v>
      </c>
      <c r="BG1532" s="451">
        <f t="shared" si="4978"/>
        <v>0</v>
      </c>
      <c r="BH1532" s="451">
        <f t="shared" si="4978"/>
        <v>0</v>
      </c>
      <c r="BI1532" s="451">
        <f t="shared" si="4978"/>
        <v>0</v>
      </c>
      <c r="BJ1532" s="451">
        <f t="shared" si="4978"/>
        <v>0</v>
      </c>
      <c r="BK1532" s="451">
        <f t="shared" si="4978"/>
        <v>0</v>
      </c>
      <c r="BL1532" s="451">
        <f t="shared" si="4978"/>
        <v>0</v>
      </c>
      <c r="BM1532" s="451">
        <f t="shared" si="4978"/>
        <v>0</v>
      </c>
      <c r="BN1532" s="451">
        <f t="shared" si="4978"/>
        <v>0</v>
      </c>
      <c r="BO1532" s="451">
        <f t="shared" si="4978"/>
        <v>0</v>
      </c>
      <c r="BP1532" s="451">
        <f t="shared" si="4978"/>
        <v>0</v>
      </c>
      <c r="BQ1532" s="451">
        <f t="shared" si="4978"/>
        <v>0</v>
      </c>
      <c r="BR1532" s="451">
        <f t="shared" si="4978"/>
        <v>0</v>
      </c>
      <c r="BS1532" s="451">
        <f t="shared" si="4978"/>
        <v>0</v>
      </c>
      <c r="BT1532" s="451">
        <f t="shared" si="4978"/>
        <v>0</v>
      </c>
      <c r="BU1532" s="451">
        <f t="shared" si="4978"/>
        <v>0</v>
      </c>
      <c r="BV1532" s="451">
        <f t="shared" si="4978"/>
        <v>0</v>
      </c>
      <c r="BW1532" s="451">
        <f t="shared" si="4978"/>
        <v>0</v>
      </c>
      <c r="BX1532" s="451">
        <f t="shared" si="4978"/>
        <v>0</v>
      </c>
      <c r="BY1532" s="451">
        <f t="shared" si="4978"/>
        <v>0</v>
      </c>
      <c r="BZ1532" s="451">
        <f t="shared" si="4978"/>
        <v>0</v>
      </c>
      <c r="CA1532" s="451">
        <f t="shared" si="4978"/>
        <v>0</v>
      </c>
      <c r="CB1532" s="451">
        <f t="shared" si="4978"/>
        <v>0</v>
      </c>
      <c r="CC1532" s="451">
        <f t="shared" si="4978"/>
        <v>0</v>
      </c>
      <c r="CD1532" s="451">
        <f t="shared" si="4978"/>
        <v>0</v>
      </c>
      <c r="CE1532" s="451">
        <f t="shared" si="4978"/>
        <v>0</v>
      </c>
      <c r="CF1532" s="451">
        <f t="shared" si="4978"/>
        <v>0</v>
      </c>
      <c r="CG1532" s="451">
        <f t="shared" si="4978"/>
        <v>0</v>
      </c>
      <c r="CH1532" s="451">
        <f t="shared" si="4978"/>
        <v>0</v>
      </c>
      <c r="CI1532" s="451">
        <f t="shared" si="4978"/>
        <v>0</v>
      </c>
      <c r="CJ1532" s="451">
        <f t="shared" si="4978"/>
        <v>0</v>
      </c>
      <c r="CK1532" s="451">
        <f t="shared" si="4978"/>
        <v>0</v>
      </c>
      <c r="CL1532" s="451">
        <f t="shared" si="4978"/>
        <v>0</v>
      </c>
      <c r="CM1532" s="451">
        <f t="shared" si="4978"/>
        <v>0</v>
      </c>
      <c r="CN1532" s="451">
        <f t="shared" si="4978"/>
        <v>0</v>
      </c>
      <c r="CO1532" s="451">
        <f t="shared" si="4978"/>
        <v>0</v>
      </c>
      <c r="CP1532" s="451">
        <f t="shared" si="4978"/>
        <v>0</v>
      </c>
      <c r="CQ1532" s="451">
        <f t="shared" si="4978"/>
        <v>0</v>
      </c>
      <c r="CR1532" s="451">
        <f t="shared" si="4978"/>
        <v>0</v>
      </c>
      <c r="CS1532" s="451">
        <f t="shared" si="4978"/>
        <v>0</v>
      </c>
      <c r="CT1532" s="451">
        <f t="shared" ref="CT1532:DJ1532" si="4979">(CT1525*CT1528)/1000</f>
        <v>0</v>
      </c>
      <c r="CU1532" s="451">
        <f t="shared" si="4979"/>
        <v>0</v>
      </c>
      <c r="CV1532" s="451">
        <f t="shared" si="4979"/>
        <v>0</v>
      </c>
      <c r="CW1532" s="451">
        <f t="shared" si="4979"/>
        <v>0</v>
      </c>
      <c r="CX1532" s="451">
        <f t="shared" si="4979"/>
        <v>0</v>
      </c>
      <c r="CY1532" s="451">
        <f t="shared" si="4979"/>
        <v>0</v>
      </c>
      <c r="CZ1532" s="451">
        <f t="shared" si="4979"/>
        <v>0</v>
      </c>
      <c r="DA1532" s="451">
        <f t="shared" si="4979"/>
        <v>0</v>
      </c>
      <c r="DB1532" s="451">
        <f t="shared" si="4979"/>
        <v>0</v>
      </c>
      <c r="DC1532" s="451">
        <f t="shared" si="4979"/>
        <v>0</v>
      </c>
      <c r="DD1532" s="451">
        <f t="shared" si="4979"/>
        <v>0</v>
      </c>
      <c r="DE1532" s="451">
        <f t="shared" si="4979"/>
        <v>0</v>
      </c>
      <c r="DF1532" s="451">
        <f t="shared" si="4979"/>
        <v>0</v>
      </c>
      <c r="DG1532" s="451">
        <f t="shared" si="4979"/>
        <v>0</v>
      </c>
      <c r="DH1532" s="451">
        <f t="shared" si="4979"/>
        <v>0</v>
      </c>
      <c r="DI1532" s="451">
        <f t="shared" si="4979"/>
        <v>0</v>
      </c>
      <c r="DJ1532" s="451">
        <f t="shared" si="4979"/>
        <v>0</v>
      </c>
    </row>
    <row r="1533" spans="1:114" x14ac:dyDescent="0.35">
      <c r="A1533" s="5" t="s">
        <v>354</v>
      </c>
      <c r="B1533" s="452" t="s">
        <v>356</v>
      </c>
      <c r="C1533" s="451">
        <f>C1534-C1532</f>
        <v>-201</v>
      </c>
      <c r="D1533" s="451">
        <f t="shared" ref="D1533:AB1533" si="4980">D1534-D1532</f>
        <v>-36</v>
      </c>
      <c r="E1533" s="451">
        <f t="shared" si="4980"/>
        <v>2973</v>
      </c>
      <c r="F1533" s="451">
        <f t="shared" si="4980"/>
        <v>3363</v>
      </c>
      <c r="G1533" s="451">
        <f t="shared" si="4980"/>
        <v>2144</v>
      </c>
      <c r="H1533" s="451">
        <f t="shared" si="4980"/>
        <v>2519</v>
      </c>
      <c r="I1533" s="451">
        <f t="shared" si="4980"/>
        <v>1440</v>
      </c>
      <c r="J1533" s="451">
        <f t="shared" si="4980"/>
        <v>1884</v>
      </c>
      <c r="K1533" s="451">
        <f t="shared" si="4980"/>
        <v>1133</v>
      </c>
      <c r="L1533" s="451">
        <f t="shared" si="4980"/>
        <v>2372</v>
      </c>
      <c r="M1533" s="451">
        <f t="shared" si="4980"/>
        <v>-64</v>
      </c>
      <c r="N1533" s="451">
        <f t="shared" si="4980"/>
        <v>2796</v>
      </c>
      <c r="O1533" s="451">
        <f t="shared" si="4980"/>
        <v>1030</v>
      </c>
      <c r="P1533" s="451">
        <f t="shared" si="4980"/>
        <v>855</v>
      </c>
      <c r="Q1533" s="451">
        <f t="shared" si="4980"/>
        <v>415</v>
      </c>
      <c r="R1533" s="451">
        <f t="shared" si="4980"/>
        <v>1708</v>
      </c>
      <c r="S1533" s="451">
        <f t="shared" si="4980"/>
        <v>1480</v>
      </c>
      <c r="T1533" s="451">
        <f t="shared" si="4980"/>
        <v>552</v>
      </c>
      <c r="U1533" s="451">
        <f t="shared" si="4980"/>
        <v>-590</v>
      </c>
      <c r="V1533" s="451">
        <f t="shared" si="4980"/>
        <v>1445</v>
      </c>
      <c r="W1533" s="451">
        <f t="shared" si="4980"/>
        <v>516</v>
      </c>
      <c r="X1533" s="451">
        <f t="shared" si="4980"/>
        <v>213</v>
      </c>
      <c r="Y1533" s="451">
        <f t="shared" si="4980"/>
        <v>-170</v>
      </c>
      <c r="Z1533" s="451">
        <f t="shared" si="4980"/>
        <v>1544</v>
      </c>
      <c r="AA1533" s="451">
        <f t="shared" si="4980"/>
        <v>19600</v>
      </c>
      <c r="AB1533" s="451">
        <f t="shared" si="4980"/>
        <v>13900</v>
      </c>
      <c r="AC1533" s="451">
        <f>AC1534-AC1532</f>
        <v>13400</v>
      </c>
      <c r="AD1533" s="459">
        <f>AC1533</f>
        <v>13400</v>
      </c>
      <c r="AE1533" s="459">
        <v>0</v>
      </c>
      <c r="AF1533" s="459">
        <v>0</v>
      </c>
      <c r="AG1533" s="459">
        <v>0</v>
      </c>
      <c r="AH1533" s="459">
        <v>0</v>
      </c>
      <c r="AI1533" s="459">
        <v>0</v>
      </c>
      <c r="AJ1533" s="459">
        <v>0</v>
      </c>
      <c r="AK1533" s="459">
        <v>0</v>
      </c>
      <c r="AL1533" s="459">
        <v>0</v>
      </c>
      <c r="AM1533" s="459">
        <v>0</v>
      </c>
      <c r="AN1533" s="459">
        <v>0</v>
      </c>
      <c r="AO1533" s="459">
        <v>0</v>
      </c>
      <c r="AP1533" s="459">
        <v>0</v>
      </c>
      <c r="AQ1533" s="459">
        <v>0</v>
      </c>
      <c r="AR1533" s="459">
        <v>0</v>
      </c>
      <c r="AS1533" s="459">
        <v>0</v>
      </c>
      <c r="AT1533" s="459">
        <v>0</v>
      </c>
      <c r="AU1533" s="459">
        <v>0</v>
      </c>
      <c r="AV1533" s="459">
        <v>0</v>
      </c>
      <c r="AW1533" s="459">
        <v>0</v>
      </c>
      <c r="AX1533" s="459">
        <v>0</v>
      </c>
      <c r="AY1533" s="459">
        <v>0</v>
      </c>
      <c r="AZ1533" s="459">
        <v>0</v>
      </c>
      <c r="BA1533" s="459">
        <v>0</v>
      </c>
      <c r="BB1533" s="459">
        <v>0</v>
      </c>
      <c r="BC1533" s="459">
        <v>0</v>
      </c>
      <c r="BD1533" s="459">
        <v>0</v>
      </c>
      <c r="BE1533" s="459">
        <v>0</v>
      </c>
      <c r="BF1533" s="459">
        <v>0</v>
      </c>
      <c r="BG1533" s="459">
        <v>0</v>
      </c>
      <c r="BH1533" s="459">
        <v>0</v>
      </c>
      <c r="BI1533" s="459">
        <v>0</v>
      </c>
      <c r="BJ1533" s="459">
        <v>0</v>
      </c>
      <c r="BK1533" s="459">
        <v>0</v>
      </c>
      <c r="BL1533" s="459">
        <v>0</v>
      </c>
      <c r="BM1533" s="459">
        <v>0</v>
      </c>
      <c r="BN1533" s="459">
        <v>0</v>
      </c>
      <c r="BO1533" s="459">
        <v>0</v>
      </c>
      <c r="BP1533" s="459">
        <v>0</v>
      </c>
      <c r="BQ1533" s="459">
        <v>0</v>
      </c>
      <c r="BR1533" s="459">
        <v>0</v>
      </c>
      <c r="BS1533" s="459">
        <v>0</v>
      </c>
      <c r="BT1533" s="459">
        <v>0</v>
      </c>
      <c r="BU1533" s="459">
        <v>0</v>
      </c>
      <c r="BV1533" s="459">
        <v>0</v>
      </c>
      <c r="BW1533" s="459">
        <v>0</v>
      </c>
      <c r="BX1533" s="459">
        <v>0</v>
      </c>
      <c r="BY1533" s="459">
        <v>0</v>
      </c>
      <c r="BZ1533" s="459">
        <v>0</v>
      </c>
      <c r="CA1533" s="459">
        <v>0</v>
      </c>
      <c r="CB1533" s="459">
        <v>0</v>
      </c>
      <c r="CC1533" s="459">
        <v>0</v>
      </c>
      <c r="CD1533" s="459">
        <v>0</v>
      </c>
      <c r="CE1533" s="459">
        <v>0</v>
      </c>
      <c r="CF1533" s="459">
        <v>0</v>
      </c>
      <c r="CG1533" s="459">
        <v>0</v>
      </c>
      <c r="CH1533" s="459">
        <v>0</v>
      </c>
      <c r="CI1533" s="459">
        <v>0</v>
      </c>
      <c r="CJ1533" s="459">
        <v>0</v>
      </c>
      <c r="CK1533" s="459">
        <v>0</v>
      </c>
      <c r="CL1533" s="459">
        <v>0</v>
      </c>
      <c r="CM1533" s="459">
        <v>0</v>
      </c>
      <c r="CN1533" s="459">
        <v>0</v>
      </c>
      <c r="CO1533" s="459">
        <v>0</v>
      </c>
      <c r="CP1533" s="459">
        <v>0</v>
      </c>
      <c r="CQ1533" s="459">
        <v>0</v>
      </c>
      <c r="CR1533" s="459">
        <v>0</v>
      </c>
      <c r="CS1533" s="459">
        <v>0</v>
      </c>
      <c r="CT1533" s="459">
        <v>0</v>
      </c>
      <c r="CU1533" s="459">
        <v>0</v>
      </c>
      <c r="CV1533" s="459">
        <v>0</v>
      </c>
      <c r="CW1533" s="459">
        <v>0</v>
      </c>
      <c r="CX1533" s="459">
        <v>0</v>
      </c>
      <c r="CY1533" s="459">
        <v>0</v>
      </c>
      <c r="CZ1533" s="459">
        <v>0</v>
      </c>
      <c r="DA1533" s="459">
        <v>0</v>
      </c>
      <c r="DB1533" s="459">
        <v>0</v>
      </c>
      <c r="DC1533" s="459">
        <v>0</v>
      </c>
      <c r="DD1533" s="459">
        <v>0</v>
      </c>
      <c r="DE1533" s="459">
        <v>0</v>
      </c>
      <c r="DF1533" s="459">
        <v>0</v>
      </c>
      <c r="DG1533" s="459">
        <v>0</v>
      </c>
      <c r="DH1533" s="459">
        <v>0</v>
      </c>
      <c r="DI1533" s="459">
        <v>0</v>
      </c>
      <c r="DJ1533" s="459">
        <v>0</v>
      </c>
    </row>
    <row r="1534" spans="1:114" x14ac:dyDescent="0.35">
      <c r="A1534" s="5" t="s">
        <v>354</v>
      </c>
      <c r="B1534" s="255" t="s">
        <v>357</v>
      </c>
      <c r="C1534" s="453">
        <f>C1591*1000</f>
        <v>26700</v>
      </c>
      <c r="D1534" s="453">
        <f t="shared" ref="D1534:AA1534" si="4981">D1591*1000</f>
        <v>36000</v>
      </c>
      <c r="E1534" s="453">
        <f t="shared" si="4981"/>
        <v>30000</v>
      </c>
      <c r="F1534" s="453">
        <f t="shared" si="4981"/>
        <v>28500</v>
      </c>
      <c r="G1534" s="453">
        <f t="shared" si="4981"/>
        <v>25400</v>
      </c>
      <c r="H1534" s="453">
        <f t="shared" si="4981"/>
        <v>22800</v>
      </c>
      <c r="I1534" s="453">
        <f t="shared" si="4981"/>
        <v>18300</v>
      </c>
      <c r="J1534" s="453">
        <f t="shared" si="4981"/>
        <v>21900</v>
      </c>
      <c r="K1534" s="453">
        <f t="shared" si="4981"/>
        <v>23800</v>
      </c>
      <c r="L1534" s="453">
        <f t="shared" si="4981"/>
        <v>22500</v>
      </c>
      <c r="M1534" s="453">
        <f t="shared" si="4981"/>
        <v>21200</v>
      </c>
      <c r="N1534" s="453">
        <f t="shared" si="4981"/>
        <v>25900</v>
      </c>
      <c r="O1534" s="453">
        <f t="shared" si="4981"/>
        <v>19300</v>
      </c>
      <c r="P1534" s="453">
        <f t="shared" si="4981"/>
        <v>19800</v>
      </c>
      <c r="Q1534" s="453">
        <f t="shared" si="4981"/>
        <v>19600</v>
      </c>
      <c r="R1534" s="453">
        <f t="shared" si="4981"/>
        <v>23400</v>
      </c>
      <c r="S1534" s="453">
        <f t="shared" si="4981"/>
        <v>20100</v>
      </c>
      <c r="T1534" s="453">
        <f t="shared" si="4981"/>
        <v>21400</v>
      </c>
      <c r="U1534" s="453">
        <f t="shared" si="4981"/>
        <v>17500</v>
      </c>
      <c r="V1534" s="453">
        <f t="shared" si="4981"/>
        <v>17500</v>
      </c>
      <c r="W1534" s="453">
        <f t="shared" si="4981"/>
        <v>16200</v>
      </c>
      <c r="X1534" s="453">
        <f t="shared" si="4981"/>
        <v>17100</v>
      </c>
      <c r="Y1534" s="453">
        <f t="shared" si="4981"/>
        <v>21700</v>
      </c>
      <c r="Z1534" s="453">
        <f t="shared" si="4981"/>
        <v>19400</v>
      </c>
      <c r="AA1534" s="453">
        <f t="shared" si="4981"/>
        <v>19600</v>
      </c>
      <c r="AB1534" s="453">
        <f>AB1591*1000</f>
        <v>13900</v>
      </c>
      <c r="AC1534" s="453">
        <f>AC1591*1000</f>
        <v>13400</v>
      </c>
      <c r="AD1534" s="510">
        <f>AC1534</f>
        <v>13400</v>
      </c>
      <c r="AE1534" s="510">
        <v>0</v>
      </c>
      <c r="AF1534" s="510">
        <v>0</v>
      </c>
      <c r="AG1534" s="510">
        <v>0</v>
      </c>
      <c r="AH1534" s="510">
        <v>0</v>
      </c>
      <c r="AI1534" s="510">
        <v>0</v>
      </c>
      <c r="AJ1534" s="510">
        <v>0</v>
      </c>
      <c r="AK1534" s="510">
        <v>0</v>
      </c>
      <c r="AL1534" s="510">
        <v>0</v>
      </c>
      <c r="AM1534" s="510">
        <v>0</v>
      </c>
      <c r="AN1534" s="510">
        <v>0</v>
      </c>
      <c r="AO1534" s="510">
        <v>0</v>
      </c>
      <c r="AP1534" s="510">
        <v>0</v>
      </c>
      <c r="AQ1534" s="510">
        <v>0</v>
      </c>
      <c r="AR1534" s="510">
        <v>0</v>
      </c>
      <c r="AS1534" s="510">
        <v>0</v>
      </c>
      <c r="AT1534" s="510">
        <v>0</v>
      </c>
      <c r="AU1534" s="510">
        <v>0</v>
      </c>
      <c r="AV1534" s="510">
        <v>0</v>
      </c>
      <c r="AW1534" s="510">
        <v>0</v>
      </c>
      <c r="AX1534" s="510">
        <v>0</v>
      </c>
      <c r="AY1534" s="510">
        <v>0</v>
      </c>
      <c r="AZ1534" s="510">
        <v>0</v>
      </c>
      <c r="BA1534" s="510">
        <v>0</v>
      </c>
      <c r="BB1534" s="510">
        <v>0</v>
      </c>
      <c r="BC1534" s="510">
        <v>0</v>
      </c>
      <c r="BD1534" s="510">
        <v>0</v>
      </c>
      <c r="BE1534" s="510">
        <v>0</v>
      </c>
      <c r="BF1534" s="510">
        <v>0</v>
      </c>
      <c r="BG1534" s="510">
        <v>0</v>
      </c>
      <c r="BH1534" s="510">
        <v>0</v>
      </c>
      <c r="BI1534" s="510">
        <v>0</v>
      </c>
      <c r="BJ1534" s="510">
        <v>0</v>
      </c>
      <c r="BK1534" s="510">
        <v>0</v>
      </c>
      <c r="BL1534" s="510">
        <v>0</v>
      </c>
      <c r="BM1534" s="510">
        <v>0</v>
      </c>
      <c r="BN1534" s="510">
        <v>0</v>
      </c>
      <c r="BO1534" s="510">
        <v>0</v>
      </c>
      <c r="BP1534" s="510">
        <v>0</v>
      </c>
      <c r="BQ1534" s="510">
        <v>0</v>
      </c>
      <c r="BR1534" s="510">
        <v>0</v>
      </c>
      <c r="BS1534" s="510">
        <v>0</v>
      </c>
      <c r="BT1534" s="510">
        <v>0</v>
      </c>
      <c r="BU1534" s="510">
        <v>0</v>
      </c>
      <c r="BV1534" s="510">
        <v>0</v>
      </c>
      <c r="BW1534" s="510">
        <v>0</v>
      </c>
      <c r="BX1534" s="510">
        <v>0</v>
      </c>
      <c r="BY1534" s="510">
        <v>0</v>
      </c>
      <c r="BZ1534" s="510">
        <v>0</v>
      </c>
      <c r="CA1534" s="510">
        <v>0</v>
      </c>
      <c r="CB1534" s="510">
        <v>0</v>
      </c>
      <c r="CC1534" s="510">
        <v>0</v>
      </c>
      <c r="CD1534" s="510">
        <v>0</v>
      </c>
      <c r="CE1534" s="510">
        <v>0</v>
      </c>
      <c r="CF1534" s="510">
        <v>0</v>
      </c>
      <c r="CG1534" s="510">
        <v>0</v>
      </c>
      <c r="CH1534" s="510">
        <v>0</v>
      </c>
      <c r="CI1534" s="510">
        <v>0</v>
      </c>
      <c r="CJ1534" s="510">
        <v>0</v>
      </c>
      <c r="CK1534" s="510">
        <v>0</v>
      </c>
      <c r="CL1534" s="510">
        <v>0</v>
      </c>
      <c r="CM1534" s="510">
        <v>0</v>
      </c>
      <c r="CN1534" s="510">
        <v>0</v>
      </c>
      <c r="CO1534" s="510">
        <v>0</v>
      </c>
      <c r="CP1534" s="510">
        <v>0</v>
      </c>
      <c r="CQ1534" s="510">
        <v>0</v>
      </c>
      <c r="CR1534" s="510">
        <v>0</v>
      </c>
      <c r="CS1534" s="510">
        <v>0</v>
      </c>
      <c r="CT1534" s="510">
        <v>0</v>
      </c>
      <c r="CU1534" s="510">
        <v>0</v>
      </c>
      <c r="CV1534" s="510">
        <v>0</v>
      </c>
      <c r="CW1534" s="510">
        <v>0</v>
      </c>
      <c r="CX1534" s="510">
        <v>0</v>
      </c>
      <c r="CY1534" s="510">
        <v>0</v>
      </c>
      <c r="CZ1534" s="510">
        <v>0</v>
      </c>
      <c r="DA1534" s="510">
        <v>0</v>
      </c>
      <c r="DB1534" s="510">
        <v>0</v>
      </c>
      <c r="DC1534" s="510">
        <v>0</v>
      </c>
      <c r="DD1534" s="510">
        <v>0</v>
      </c>
      <c r="DE1534" s="510">
        <v>0</v>
      </c>
      <c r="DF1534" s="510">
        <v>0</v>
      </c>
      <c r="DG1534" s="510">
        <v>0</v>
      </c>
      <c r="DH1534" s="510">
        <v>0</v>
      </c>
      <c r="DI1534" s="510">
        <v>0</v>
      </c>
      <c r="DJ1534" s="510">
        <v>0</v>
      </c>
    </row>
    <row r="1535" spans="1:114" x14ac:dyDescent="0.35">
      <c r="A1535" s="5" t="s">
        <v>354</v>
      </c>
      <c r="B1535" s="452" t="s">
        <v>370</v>
      </c>
      <c r="C1535" s="451">
        <f>-C1592*1000</f>
        <v>-26400</v>
      </c>
      <c r="D1535" s="451">
        <f t="shared" ref="D1535:AC1535" si="4982">-D1592*1000</f>
        <v>-39200</v>
      </c>
      <c r="E1535" s="451">
        <f t="shared" si="4982"/>
        <v>-26400</v>
      </c>
      <c r="F1535" s="451">
        <f t="shared" si="4982"/>
        <v>-25200</v>
      </c>
      <c r="G1535" s="451">
        <f t="shared" si="4982"/>
        <v>-18600</v>
      </c>
      <c r="H1535" s="451">
        <f t="shared" si="4982"/>
        <v>-13200</v>
      </c>
      <c r="I1535" s="451">
        <f t="shared" si="4982"/>
        <v>-10900</v>
      </c>
      <c r="J1535" s="451">
        <f t="shared" si="4982"/>
        <v>-17400</v>
      </c>
      <c r="K1535" s="451">
        <f t="shared" si="4982"/>
        <v>-16500</v>
      </c>
      <c r="L1535" s="451">
        <f t="shared" si="4982"/>
        <v>-16700</v>
      </c>
      <c r="M1535" s="451">
        <f t="shared" si="4982"/>
        <v>-17800</v>
      </c>
      <c r="N1535" s="451">
        <f t="shared" si="4982"/>
        <v>-25500</v>
      </c>
      <c r="O1535" s="451">
        <f t="shared" si="4982"/>
        <v>-15000</v>
      </c>
      <c r="P1535" s="451">
        <f t="shared" si="4982"/>
        <v>-12200</v>
      </c>
      <c r="Q1535" s="451">
        <f t="shared" si="4982"/>
        <v>-13900</v>
      </c>
      <c r="R1535" s="451">
        <f t="shared" si="4982"/>
        <v>-18300</v>
      </c>
      <c r="S1535" s="451">
        <f t="shared" si="4982"/>
        <v>-13800</v>
      </c>
      <c r="T1535" s="451">
        <f t="shared" si="4982"/>
        <v>-15800</v>
      </c>
      <c r="U1535" s="451">
        <f t="shared" si="4982"/>
        <v>-13300</v>
      </c>
      <c r="V1535" s="451">
        <f t="shared" si="4982"/>
        <v>-12100</v>
      </c>
      <c r="W1535" s="451">
        <f t="shared" si="4982"/>
        <v>-10300</v>
      </c>
      <c r="X1535" s="451">
        <f t="shared" si="4982"/>
        <v>-11300</v>
      </c>
      <c r="Y1535" s="451">
        <f t="shared" si="4982"/>
        <v>-13200</v>
      </c>
      <c r="Z1535" s="451">
        <f t="shared" si="4982"/>
        <v>-12200</v>
      </c>
      <c r="AA1535" s="451">
        <f t="shared" si="4982"/>
        <v>-11800</v>
      </c>
      <c r="AB1535" s="451">
        <f t="shared" si="4982"/>
        <v>-11000</v>
      </c>
      <c r="AC1535" s="451">
        <f t="shared" si="4982"/>
        <v>-11200</v>
      </c>
      <c r="AD1535" s="459">
        <f>AC1535</f>
        <v>-11200</v>
      </c>
      <c r="AE1535" s="459">
        <v>0</v>
      </c>
      <c r="AF1535" s="459">
        <v>0</v>
      </c>
      <c r="AG1535" s="459">
        <v>0</v>
      </c>
      <c r="AH1535" s="459">
        <v>0</v>
      </c>
      <c r="AI1535" s="459">
        <v>0</v>
      </c>
      <c r="AJ1535" s="459">
        <v>0</v>
      </c>
      <c r="AK1535" s="459">
        <v>0</v>
      </c>
      <c r="AL1535" s="459">
        <v>0</v>
      </c>
      <c r="AM1535" s="459">
        <v>0</v>
      </c>
      <c r="AN1535" s="459">
        <v>0</v>
      </c>
      <c r="AO1535" s="459">
        <v>0</v>
      </c>
      <c r="AP1535" s="459">
        <v>0</v>
      </c>
      <c r="AQ1535" s="459">
        <v>0</v>
      </c>
      <c r="AR1535" s="459">
        <v>0</v>
      </c>
      <c r="AS1535" s="459">
        <v>0</v>
      </c>
      <c r="AT1535" s="459">
        <v>0</v>
      </c>
      <c r="AU1535" s="459">
        <v>0</v>
      </c>
      <c r="AV1535" s="459">
        <v>0</v>
      </c>
      <c r="AW1535" s="459">
        <v>0</v>
      </c>
      <c r="AX1535" s="459">
        <v>0</v>
      </c>
      <c r="AY1535" s="459">
        <v>0</v>
      </c>
      <c r="AZ1535" s="459">
        <v>0</v>
      </c>
      <c r="BA1535" s="459">
        <v>0</v>
      </c>
      <c r="BB1535" s="459">
        <v>0</v>
      </c>
      <c r="BC1535" s="459">
        <v>0</v>
      </c>
      <c r="BD1535" s="459">
        <v>0</v>
      </c>
      <c r="BE1535" s="459">
        <v>0</v>
      </c>
      <c r="BF1535" s="459">
        <v>0</v>
      </c>
      <c r="BG1535" s="459">
        <v>0</v>
      </c>
      <c r="BH1535" s="459">
        <v>0</v>
      </c>
      <c r="BI1535" s="459">
        <v>0</v>
      </c>
      <c r="BJ1535" s="459">
        <v>0</v>
      </c>
      <c r="BK1535" s="459">
        <v>0</v>
      </c>
      <c r="BL1535" s="459">
        <v>0</v>
      </c>
      <c r="BM1535" s="459">
        <v>0</v>
      </c>
      <c r="BN1535" s="459">
        <v>0</v>
      </c>
      <c r="BO1535" s="459">
        <v>0</v>
      </c>
      <c r="BP1535" s="459">
        <v>0</v>
      </c>
      <c r="BQ1535" s="459">
        <v>0</v>
      </c>
      <c r="BR1535" s="459">
        <v>0</v>
      </c>
      <c r="BS1535" s="459">
        <v>0</v>
      </c>
      <c r="BT1535" s="459">
        <v>0</v>
      </c>
      <c r="BU1535" s="459">
        <v>0</v>
      </c>
      <c r="BV1535" s="459">
        <v>0</v>
      </c>
      <c r="BW1535" s="459">
        <v>0</v>
      </c>
      <c r="BX1535" s="459">
        <v>0</v>
      </c>
      <c r="BY1535" s="459">
        <v>0</v>
      </c>
      <c r="BZ1535" s="459">
        <v>0</v>
      </c>
      <c r="CA1535" s="459">
        <v>0</v>
      </c>
      <c r="CB1535" s="459">
        <v>0</v>
      </c>
      <c r="CC1535" s="459">
        <v>0</v>
      </c>
      <c r="CD1535" s="459">
        <v>0</v>
      </c>
      <c r="CE1535" s="459">
        <v>0</v>
      </c>
      <c r="CF1535" s="459">
        <v>0</v>
      </c>
      <c r="CG1535" s="459">
        <v>0</v>
      </c>
      <c r="CH1535" s="459">
        <v>0</v>
      </c>
      <c r="CI1535" s="459">
        <v>0</v>
      </c>
      <c r="CJ1535" s="459">
        <v>0</v>
      </c>
      <c r="CK1535" s="459">
        <v>0</v>
      </c>
      <c r="CL1535" s="459">
        <v>0</v>
      </c>
      <c r="CM1535" s="459">
        <v>0</v>
      </c>
      <c r="CN1535" s="459">
        <v>0</v>
      </c>
      <c r="CO1535" s="459">
        <v>0</v>
      </c>
      <c r="CP1535" s="459">
        <v>0</v>
      </c>
      <c r="CQ1535" s="459">
        <v>0</v>
      </c>
      <c r="CR1535" s="459">
        <v>0</v>
      </c>
      <c r="CS1535" s="459">
        <v>0</v>
      </c>
      <c r="CT1535" s="459">
        <v>0</v>
      </c>
      <c r="CU1535" s="459">
        <v>0</v>
      </c>
      <c r="CV1535" s="459">
        <v>0</v>
      </c>
      <c r="CW1535" s="459">
        <v>0</v>
      </c>
      <c r="CX1535" s="459">
        <v>0</v>
      </c>
      <c r="CY1535" s="459">
        <v>0</v>
      </c>
      <c r="CZ1535" s="459">
        <v>0</v>
      </c>
      <c r="DA1535" s="459">
        <v>0</v>
      </c>
      <c r="DB1535" s="459">
        <v>0</v>
      </c>
      <c r="DC1535" s="459">
        <v>0</v>
      </c>
      <c r="DD1535" s="459">
        <v>0</v>
      </c>
      <c r="DE1535" s="459">
        <v>0</v>
      </c>
      <c r="DF1535" s="459">
        <v>0</v>
      </c>
      <c r="DG1535" s="459">
        <v>0</v>
      </c>
      <c r="DH1535" s="459">
        <v>0</v>
      </c>
      <c r="DI1535" s="459">
        <v>0</v>
      </c>
      <c r="DJ1535" s="459">
        <v>0</v>
      </c>
    </row>
    <row r="1536" spans="1:114" x14ac:dyDescent="0.35">
      <c r="A1536" s="5" t="s">
        <v>354</v>
      </c>
      <c r="B1536" s="452" t="s">
        <v>144</v>
      </c>
      <c r="C1536" s="451">
        <f>-C1593*1000</f>
        <v>-6900</v>
      </c>
      <c r="D1536" s="451">
        <f t="shared" ref="D1536:AC1536" si="4983">-D1593*1000</f>
        <v>-6700</v>
      </c>
      <c r="E1536" s="451">
        <f t="shared" si="4983"/>
        <v>-6200</v>
      </c>
      <c r="F1536" s="451">
        <f t="shared" si="4983"/>
        <v>-9100</v>
      </c>
      <c r="G1536" s="451">
        <f t="shared" si="4983"/>
        <v>-3700</v>
      </c>
      <c r="H1536" s="451">
        <f t="shared" si="4983"/>
        <v>-3300</v>
      </c>
      <c r="I1536" s="451">
        <f t="shared" si="4983"/>
        <v>-3300</v>
      </c>
      <c r="J1536" s="451">
        <f t="shared" si="4983"/>
        <v>-799.99999999999909</v>
      </c>
      <c r="K1536" s="451">
        <f t="shared" si="4983"/>
        <v>-900</v>
      </c>
      <c r="L1536" s="451">
        <f t="shared" si="4983"/>
        <v>-1000</v>
      </c>
      <c r="M1536" s="451">
        <f t="shared" si="4983"/>
        <v>-300</v>
      </c>
      <c r="N1536" s="451">
        <f t="shared" si="4983"/>
        <v>-1500</v>
      </c>
      <c r="O1536" s="451">
        <f t="shared" si="4983"/>
        <v>-400</v>
      </c>
      <c r="P1536" s="451">
        <f t="shared" si="4983"/>
        <v>-300</v>
      </c>
      <c r="Q1536" s="451">
        <f t="shared" si="4983"/>
        <v>-400</v>
      </c>
      <c r="R1536" s="451">
        <f t="shared" si="4983"/>
        <v>-500</v>
      </c>
      <c r="S1536" s="451">
        <f t="shared" si="4983"/>
        <v>-400</v>
      </c>
      <c r="T1536" s="451">
        <f t="shared" si="4983"/>
        <v>-400</v>
      </c>
      <c r="U1536" s="451">
        <f t="shared" si="4983"/>
        <v>-500</v>
      </c>
      <c r="V1536" s="451">
        <f t="shared" si="4983"/>
        <v>-500</v>
      </c>
      <c r="W1536" s="451">
        <f t="shared" si="4983"/>
        <v>-400</v>
      </c>
      <c r="X1536" s="451">
        <f t="shared" si="4983"/>
        <v>-400</v>
      </c>
      <c r="Y1536" s="451">
        <f t="shared" si="4983"/>
        <v>-400</v>
      </c>
      <c r="Z1536" s="451">
        <f t="shared" si="4983"/>
        <v>-400</v>
      </c>
      <c r="AA1536" s="451">
        <f t="shared" si="4983"/>
        <v>0</v>
      </c>
      <c r="AB1536" s="451">
        <f t="shared" si="4983"/>
        <v>0</v>
      </c>
      <c r="AC1536" s="451">
        <f t="shared" si="4983"/>
        <v>0</v>
      </c>
      <c r="AD1536" s="459">
        <f>AC1536</f>
        <v>0</v>
      </c>
      <c r="AE1536" s="459">
        <v>0</v>
      </c>
      <c r="AF1536" s="459">
        <v>0</v>
      </c>
      <c r="AG1536" s="459">
        <v>0</v>
      </c>
      <c r="AH1536" s="459">
        <v>0</v>
      </c>
      <c r="AI1536" s="459">
        <v>0</v>
      </c>
      <c r="AJ1536" s="459">
        <v>0</v>
      </c>
      <c r="AK1536" s="459">
        <v>0</v>
      </c>
      <c r="AL1536" s="459">
        <v>0</v>
      </c>
      <c r="AM1536" s="459">
        <v>0</v>
      </c>
      <c r="AN1536" s="459">
        <v>0</v>
      </c>
      <c r="AO1536" s="459">
        <v>0</v>
      </c>
      <c r="AP1536" s="459">
        <v>0</v>
      </c>
      <c r="AQ1536" s="459">
        <v>0</v>
      </c>
      <c r="AR1536" s="459">
        <v>0</v>
      </c>
      <c r="AS1536" s="459">
        <v>0</v>
      </c>
      <c r="AT1536" s="459">
        <v>0</v>
      </c>
      <c r="AU1536" s="459">
        <v>0</v>
      </c>
      <c r="AV1536" s="459">
        <v>0</v>
      </c>
      <c r="AW1536" s="459">
        <v>0</v>
      </c>
      <c r="AX1536" s="459">
        <v>0</v>
      </c>
      <c r="AY1536" s="459">
        <v>0</v>
      </c>
      <c r="AZ1536" s="459">
        <v>0</v>
      </c>
      <c r="BA1536" s="459">
        <v>0</v>
      </c>
      <c r="BB1536" s="459">
        <v>0</v>
      </c>
      <c r="BC1536" s="459">
        <v>0</v>
      </c>
      <c r="BD1536" s="459">
        <v>0</v>
      </c>
      <c r="BE1536" s="459">
        <v>0</v>
      </c>
      <c r="BF1536" s="459">
        <v>0</v>
      </c>
      <c r="BG1536" s="459">
        <v>0</v>
      </c>
      <c r="BH1536" s="459">
        <v>0</v>
      </c>
      <c r="BI1536" s="459">
        <v>0</v>
      </c>
      <c r="BJ1536" s="459">
        <v>0</v>
      </c>
      <c r="BK1536" s="459">
        <v>0</v>
      </c>
      <c r="BL1536" s="459">
        <v>0</v>
      </c>
      <c r="BM1536" s="459">
        <v>0</v>
      </c>
      <c r="BN1536" s="459">
        <v>0</v>
      </c>
      <c r="BO1536" s="459">
        <v>0</v>
      </c>
      <c r="BP1536" s="459">
        <v>0</v>
      </c>
      <c r="BQ1536" s="459">
        <v>0</v>
      </c>
      <c r="BR1536" s="459">
        <v>0</v>
      </c>
      <c r="BS1536" s="459">
        <v>0</v>
      </c>
      <c r="BT1536" s="459">
        <v>0</v>
      </c>
      <c r="BU1536" s="459">
        <v>0</v>
      </c>
      <c r="BV1536" s="459">
        <v>0</v>
      </c>
      <c r="BW1536" s="459">
        <v>0</v>
      </c>
      <c r="BX1536" s="459">
        <v>0</v>
      </c>
      <c r="BY1536" s="459">
        <v>0</v>
      </c>
      <c r="BZ1536" s="459">
        <v>0</v>
      </c>
      <c r="CA1536" s="459">
        <v>0</v>
      </c>
      <c r="CB1536" s="459">
        <v>0</v>
      </c>
      <c r="CC1536" s="459">
        <v>0</v>
      </c>
      <c r="CD1536" s="459">
        <v>0</v>
      </c>
      <c r="CE1536" s="459">
        <v>0</v>
      </c>
      <c r="CF1536" s="459">
        <v>0</v>
      </c>
      <c r="CG1536" s="459">
        <v>0</v>
      </c>
      <c r="CH1536" s="459">
        <v>0</v>
      </c>
      <c r="CI1536" s="459">
        <v>0</v>
      </c>
      <c r="CJ1536" s="459">
        <v>0</v>
      </c>
      <c r="CK1536" s="459">
        <v>0</v>
      </c>
      <c r="CL1536" s="459">
        <v>0</v>
      </c>
      <c r="CM1536" s="459">
        <v>0</v>
      </c>
      <c r="CN1536" s="459">
        <v>0</v>
      </c>
      <c r="CO1536" s="459">
        <v>0</v>
      </c>
      <c r="CP1536" s="459">
        <v>0</v>
      </c>
      <c r="CQ1536" s="459">
        <v>0</v>
      </c>
      <c r="CR1536" s="459">
        <v>0</v>
      </c>
      <c r="CS1536" s="459">
        <v>0</v>
      </c>
      <c r="CT1536" s="459">
        <v>0</v>
      </c>
      <c r="CU1536" s="459">
        <v>0</v>
      </c>
      <c r="CV1536" s="459">
        <v>0</v>
      </c>
      <c r="CW1536" s="459">
        <v>0</v>
      </c>
      <c r="CX1536" s="459">
        <v>0</v>
      </c>
      <c r="CY1536" s="459">
        <v>0</v>
      </c>
      <c r="CZ1536" s="459">
        <v>0</v>
      </c>
      <c r="DA1536" s="459">
        <v>0</v>
      </c>
      <c r="DB1536" s="459">
        <v>0</v>
      </c>
      <c r="DC1536" s="459">
        <v>0</v>
      </c>
      <c r="DD1536" s="459">
        <v>0</v>
      </c>
      <c r="DE1536" s="459">
        <v>0</v>
      </c>
      <c r="DF1536" s="459">
        <v>0</v>
      </c>
      <c r="DG1536" s="459">
        <v>0</v>
      </c>
      <c r="DH1536" s="459">
        <v>0</v>
      </c>
      <c r="DI1536" s="459">
        <v>0</v>
      </c>
      <c r="DJ1536" s="459">
        <v>0</v>
      </c>
    </row>
    <row r="1537" spans="1:114" x14ac:dyDescent="0.35">
      <c r="A1537" s="5" t="s">
        <v>354</v>
      </c>
      <c r="B1537" s="255" t="s">
        <v>368</v>
      </c>
      <c r="C1537" s="453">
        <f>C1534+C1535</f>
        <v>300</v>
      </c>
      <c r="D1537" s="453">
        <f t="shared" ref="D1537:AD1537" si="4984">D1534+D1535</f>
        <v>-3200</v>
      </c>
      <c r="E1537" s="453">
        <f t="shared" si="4984"/>
        <v>3600</v>
      </c>
      <c r="F1537" s="453">
        <f t="shared" si="4984"/>
        <v>3300</v>
      </c>
      <c r="G1537" s="453">
        <f t="shared" si="4984"/>
        <v>6800</v>
      </c>
      <c r="H1537" s="453">
        <f t="shared" si="4984"/>
        <v>9600</v>
      </c>
      <c r="I1537" s="453">
        <f t="shared" si="4984"/>
        <v>7400</v>
      </c>
      <c r="J1537" s="453">
        <f t="shared" si="4984"/>
        <v>4500</v>
      </c>
      <c r="K1537" s="453">
        <f t="shared" si="4984"/>
        <v>7300</v>
      </c>
      <c r="L1537" s="453">
        <f t="shared" si="4984"/>
        <v>5800</v>
      </c>
      <c r="M1537" s="453">
        <f t="shared" si="4984"/>
        <v>3400</v>
      </c>
      <c r="N1537" s="453">
        <f t="shared" si="4984"/>
        <v>400</v>
      </c>
      <c r="O1537" s="453">
        <f t="shared" si="4984"/>
        <v>4300</v>
      </c>
      <c r="P1537" s="453">
        <f t="shared" si="4984"/>
        <v>7600</v>
      </c>
      <c r="Q1537" s="453">
        <f t="shared" si="4984"/>
        <v>5700</v>
      </c>
      <c r="R1537" s="453">
        <f t="shared" si="4984"/>
        <v>5100</v>
      </c>
      <c r="S1537" s="453">
        <f t="shared" si="4984"/>
        <v>6300</v>
      </c>
      <c r="T1537" s="453">
        <f t="shared" si="4984"/>
        <v>5600</v>
      </c>
      <c r="U1537" s="453">
        <f t="shared" si="4984"/>
        <v>4200</v>
      </c>
      <c r="V1537" s="453">
        <f t="shared" si="4984"/>
        <v>5400</v>
      </c>
      <c r="W1537" s="453">
        <f t="shared" si="4984"/>
        <v>5900</v>
      </c>
      <c r="X1537" s="453">
        <f t="shared" si="4984"/>
        <v>5800</v>
      </c>
      <c r="Y1537" s="453">
        <f t="shared" si="4984"/>
        <v>8500</v>
      </c>
      <c r="Z1537" s="453">
        <f t="shared" si="4984"/>
        <v>7200</v>
      </c>
      <c r="AA1537" s="453">
        <f t="shared" si="4984"/>
        <v>7800</v>
      </c>
      <c r="AB1537" s="453">
        <f>AB1534+AB1535</f>
        <v>2900</v>
      </c>
      <c r="AC1537" s="453">
        <f t="shared" si="4984"/>
        <v>2200</v>
      </c>
      <c r="AD1537" s="453">
        <f t="shared" si="4984"/>
        <v>2200</v>
      </c>
      <c r="AE1537" s="453">
        <f t="shared" ref="AE1537:AF1537" si="4985">AE1534+AE1535</f>
        <v>0</v>
      </c>
      <c r="AF1537" s="453">
        <f t="shared" si="4985"/>
        <v>0</v>
      </c>
      <c r="AG1537" s="453">
        <f t="shared" ref="AG1537:CR1537" si="4986">AG1534+AG1535</f>
        <v>0</v>
      </c>
      <c r="AH1537" s="453">
        <f t="shared" si="4986"/>
        <v>0</v>
      </c>
      <c r="AI1537" s="453">
        <f t="shared" si="4986"/>
        <v>0</v>
      </c>
      <c r="AJ1537" s="453">
        <f t="shared" si="4986"/>
        <v>0</v>
      </c>
      <c r="AK1537" s="453">
        <f t="shared" si="4986"/>
        <v>0</v>
      </c>
      <c r="AL1537" s="453">
        <f t="shared" si="4986"/>
        <v>0</v>
      </c>
      <c r="AM1537" s="453">
        <f t="shared" si="4986"/>
        <v>0</v>
      </c>
      <c r="AN1537" s="453">
        <f t="shared" si="4986"/>
        <v>0</v>
      </c>
      <c r="AO1537" s="453">
        <f t="shared" si="4986"/>
        <v>0</v>
      </c>
      <c r="AP1537" s="453">
        <f t="shared" si="4986"/>
        <v>0</v>
      </c>
      <c r="AQ1537" s="453">
        <f t="shared" si="4986"/>
        <v>0</v>
      </c>
      <c r="AR1537" s="453">
        <f t="shared" si="4986"/>
        <v>0</v>
      </c>
      <c r="AS1537" s="453">
        <f t="shared" si="4986"/>
        <v>0</v>
      </c>
      <c r="AT1537" s="453">
        <f t="shared" si="4986"/>
        <v>0</v>
      </c>
      <c r="AU1537" s="453">
        <f t="shared" si="4986"/>
        <v>0</v>
      </c>
      <c r="AV1537" s="453">
        <f t="shared" si="4986"/>
        <v>0</v>
      </c>
      <c r="AW1537" s="453">
        <f t="shared" si="4986"/>
        <v>0</v>
      </c>
      <c r="AX1537" s="453">
        <f t="shared" si="4986"/>
        <v>0</v>
      </c>
      <c r="AY1537" s="453">
        <f t="shared" si="4986"/>
        <v>0</v>
      </c>
      <c r="AZ1537" s="453">
        <f t="shared" si="4986"/>
        <v>0</v>
      </c>
      <c r="BA1537" s="453">
        <f t="shared" si="4986"/>
        <v>0</v>
      </c>
      <c r="BB1537" s="453">
        <f t="shared" si="4986"/>
        <v>0</v>
      </c>
      <c r="BC1537" s="453">
        <f t="shared" si="4986"/>
        <v>0</v>
      </c>
      <c r="BD1537" s="453">
        <f t="shared" si="4986"/>
        <v>0</v>
      </c>
      <c r="BE1537" s="453">
        <f t="shared" si="4986"/>
        <v>0</v>
      </c>
      <c r="BF1537" s="453">
        <f t="shared" si="4986"/>
        <v>0</v>
      </c>
      <c r="BG1537" s="453">
        <f t="shared" si="4986"/>
        <v>0</v>
      </c>
      <c r="BH1537" s="453">
        <f t="shared" si="4986"/>
        <v>0</v>
      </c>
      <c r="BI1537" s="453">
        <f t="shared" si="4986"/>
        <v>0</v>
      </c>
      <c r="BJ1537" s="453">
        <f t="shared" si="4986"/>
        <v>0</v>
      </c>
      <c r="BK1537" s="453">
        <f t="shared" si="4986"/>
        <v>0</v>
      </c>
      <c r="BL1537" s="453">
        <f t="shared" si="4986"/>
        <v>0</v>
      </c>
      <c r="BM1537" s="453">
        <f t="shared" si="4986"/>
        <v>0</v>
      </c>
      <c r="BN1537" s="453">
        <f t="shared" si="4986"/>
        <v>0</v>
      </c>
      <c r="BO1537" s="453">
        <f t="shared" si="4986"/>
        <v>0</v>
      </c>
      <c r="BP1537" s="453">
        <f t="shared" si="4986"/>
        <v>0</v>
      </c>
      <c r="BQ1537" s="453">
        <f t="shared" si="4986"/>
        <v>0</v>
      </c>
      <c r="BR1537" s="453">
        <f t="shared" si="4986"/>
        <v>0</v>
      </c>
      <c r="BS1537" s="453">
        <f t="shared" si="4986"/>
        <v>0</v>
      </c>
      <c r="BT1537" s="453">
        <f t="shared" si="4986"/>
        <v>0</v>
      </c>
      <c r="BU1537" s="453">
        <f t="shared" si="4986"/>
        <v>0</v>
      </c>
      <c r="BV1537" s="453">
        <f t="shared" si="4986"/>
        <v>0</v>
      </c>
      <c r="BW1537" s="453">
        <f t="shared" si="4986"/>
        <v>0</v>
      </c>
      <c r="BX1537" s="453">
        <f t="shared" si="4986"/>
        <v>0</v>
      </c>
      <c r="BY1537" s="453">
        <f t="shared" si="4986"/>
        <v>0</v>
      </c>
      <c r="BZ1537" s="453">
        <f t="shared" si="4986"/>
        <v>0</v>
      </c>
      <c r="CA1537" s="453">
        <f t="shared" si="4986"/>
        <v>0</v>
      </c>
      <c r="CB1537" s="453">
        <f t="shared" si="4986"/>
        <v>0</v>
      </c>
      <c r="CC1537" s="453">
        <f t="shared" si="4986"/>
        <v>0</v>
      </c>
      <c r="CD1537" s="453">
        <f t="shared" si="4986"/>
        <v>0</v>
      </c>
      <c r="CE1537" s="453">
        <f t="shared" si="4986"/>
        <v>0</v>
      </c>
      <c r="CF1537" s="453">
        <f t="shared" si="4986"/>
        <v>0</v>
      </c>
      <c r="CG1537" s="453">
        <f t="shared" si="4986"/>
        <v>0</v>
      </c>
      <c r="CH1537" s="453">
        <f t="shared" si="4986"/>
        <v>0</v>
      </c>
      <c r="CI1537" s="453">
        <f t="shared" si="4986"/>
        <v>0</v>
      </c>
      <c r="CJ1537" s="453">
        <f t="shared" si="4986"/>
        <v>0</v>
      </c>
      <c r="CK1537" s="453">
        <f t="shared" si="4986"/>
        <v>0</v>
      </c>
      <c r="CL1537" s="453">
        <f t="shared" si="4986"/>
        <v>0</v>
      </c>
      <c r="CM1537" s="453">
        <f t="shared" si="4986"/>
        <v>0</v>
      </c>
      <c r="CN1537" s="453">
        <f t="shared" si="4986"/>
        <v>0</v>
      </c>
      <c r="CO1537" s="453">
        <f t="shared" si="4986"/>
        <v>0</v>
      </c>
      <c r="CP1537" s="453">
        <f t="shared" si="4986"/>
        <v>0</v>
      </c>
      <c r="CQ1537" s="453">
        <f t="shared" si="4986"/>
        <v>0</v>
      </c>
      <c r="CR1537" s="453">
        <f t="shared" si="4986"/>
        <v>0</v>
      </c>
      <c r="CS1537" s="453">
        <f t="shared" ref="CS1537:DJ1537" si="4987">CS1534+CS1535</f>
        <v>0</v>
      </c>
      <c r="CT1537" s="453">
        <f t="shared" si="4987"/>
        <v>0</v>
      </c>
      <c r="CU1537" s="453">
        <f t="shared" si="4987"/>
        <v>0</v>
      </c>
      <c r="CV1537" s="453">
        <f t="shared" si="4987"/>
        <v>0</v>
      </c>
      <c r="CW1537" s="453">
        <f t="shared" si="4987"/>
        <v>0</v>
      </c>
      <c r="CX1537" s="453">
        <f t="shared" si="4987"/>
        <v>0</v>
      </c>
      <c r="CY1537" s="453">
        <f t="shared" si="4987"/>
        <v>0</v>
      </c>
      <c r="CZ1537" s="453">
        <f t="shared" si="4987"/>
        <v>0</v>
      </c>
      <c r="DA1537" s="453">
        <f t="shared" si="4987"/>
        <v>0</v>
      </c>
      <c r="DB1537" s="453">
        <f t="shared" si="4987"/>
        <v>0</v>
      </c>
      <c r="DC1537" s="453">
        <f t="shared" si="4987"/>
        <v>0</v>
      </c>
      <c r="DD1537" s="453">
        <f t="shared" si="4987"/>
        <v>0</v>
      </c>
      <c r="DE1537" s="453">
        <f t="shared" si="4987"/>
        <v>0</v>
      </c>
      <c r="DF1537" s="453">
        <f t="shared" si="4987"/>
        <v>0</v>
      </c>
      <c r="DG1537" s="453">
        <f t="shared" si="4987"/>
        <v>0</v>
      </c>
      <c r="DH1537" s="453">
        <f t="shared" si="4987"/>
        <v>0</v>
      </c>
      <c r="DI1537" s="453">
        <f t="shared" si="4987"/>
        <v>0</v>
      </c>
      <c r="DJ1537" s="453">
        <f t="shared" si="4987"/>
        <v>0</v>
      </c>
    </row>
    <row r="1538" spans="1:114" x14ac:dyDescent="0.35">
      <c r="A1538" s="5" t="s">
        <v>354</v>
      </c>
      <c r="B1538" s="454" t="s">
        <v>369</v>
      </c>
      <c r="C1538" s="455">
        <f>C1537+C1536</f>
        <v>-6600</v>
      </c>
      <c r="D1538" s="455">
        <f t="shared" ref="D1538:AD1538" si="4988">D1537+D1536</f>
        <v>-9900</v>
      </c>
      <c r="E1538" s="455">
        <f t="shared" si="4988"/>
        <v>-2600</v>
      </c>
      <c r="F1538" s="455">
        <f t="shared" si="4988"/>
        <v>-5800</v>
      </c>
      <c r="G1538" s="455">
        <f t="shared" si="4988"/>
        <v>3100</v>
      </c>
      <c r="H1538" s="455">
        <f t="shared" si="4988"/>
        <v>6300</v>
      </c>
      <c r="I1538" s="455">
        <f t="shared" si="4988"/>
        <v>4100</v>
      </c>
      <c r="J1538" s="455">
        <f t="shared" si="4988"/>
        <v>3700.0000000000009</v>
      </c>
      <c r="K1538" s="455">
        <f t="shared" si="4988"/>
        <v>6400</v>
      </c>
      <c r="L1538" s="455">
        <f t="shared" si="4988"/>
        <v>4800</v>
      </c>
      <c r="M1538" s="455">
        <f t="shared" si="4988"/>
        <v>3100</v>
      </c>
      <c r="N1538" s="455">
        <f t="shared" si="4988"/>
        <v>-1100</v>
      </c>
      <c r="O1538" s="455">
        <f t="shared" si="4988"/>
        <v>3900</v>
      </c>
      <c r="P1538" s="455">
        <f t="shared" si="4988"/>
        <v>7300</v>
      </c>
      <c r="Q1538" s="455">
        <f t="shared" si="4988"/>
        <v>5300</v>
      </c>
      <c r="R1538" s="455">
        <f t="shared" si="4988"/>
        <v>4600</v>
      </c>
      <c r="S1538" s="455">
        <f t="shared" si="4988"/>
        <v>5900</v>
      </c>
      <c r="T1538" s="455">
        <f t="shared" si="4988"/>
        <v>5200</v>
      </c>
      <c r="U1538" s="455">
        <f t="shared" si="4988"/>
        <v>3700</v>
      </c>
      <c r="V1538" s="455">
        <f t="shared" si="4988"/>
        <v>4900</v>
      </c>
      <c r="W1538" s="455">
        <f t="shared" si="4988"/>
        <v>5500</v>
      </c>
      <c r="X1538" s="455">
        <f t="shared" si="4988"/>
        <v>5400</v>
      </c>
      <c r="Y1538" s="455">
        <f t="shared" si="4988"/>
        <v>8100</v>
      </c>
      <c r="Z1538" s="455">
        <f t="shared" si="4988"/>
        <v>6800</v>
      </c>
      <c r="AA1538" s="455">
        <f t="shared" si="4988"/>
        <v>7800</v>
      </c>
      <c r="AB1538" s="455">
        <f t="shared" si="4988"/>
        <v>2900</v>
      </c>
      <c r="AC1538" s="455">
        <f t="shared" si="4988"/>
        <v>2200</v>
      </c>
      <c r="AD1538" s="455">
        <f t="shared" si="4988"/>
        <v>2200</v>
      </c>
      <c r="AE1538" s="455">
        <f t="shared" ref="AE1538:AF1538" si="4989">AE1537+AE1536</f>
        <v>0</v>
      </c>
      <c r="AF1538" s="455">
        <f t="shared" si="4989"/>
        <v>0</v>
      </c>
      <c r="AG1538" s="455">
        <f t="shared" ref="AG1538:CR1538" si="4990">AG1537+AG1536</f>
        <v>0</v>
      </c>
      <c r="AH1538" s="455">
        <f t="shared" si="4990"/>
        <v>0</v>
      </c>
      <c r="AI1538" s="455">
        <f t="shared" si="4990"/>
        <v>0</v>
      </c>
      <c r="AJ1538" s="455">
        <f t="shared" si="4990"/>
        <v>0</v>
      </c>
      <c r="AK1538" s="455">
        <f t="shared" si="4990"/>
        <v>0</v>
      </c>
      <c r="AL1538" s="455">
        <f t="shared" si="4990"/>
        <v>0</v>
      </c>
      <c r="AM1538" s="455">
        <f t="shared" si="4990"/>
        <v>0</v>
      </c>
      <c r="AN1538" s="455">
        <f t="shared" si="4990"/>
        <v>0</v>
      </c>
      <c r="AO1538" s="455">
        <f t="shared" si="4990"/>
        <v>0</v>
      </c>
      <c r="AP1538" s="455">
        <f t="shared" si="4990"/>
        <v>0</v>
      </c>
      <c r="AQ1538" s="455">
        <f t="shared" si="4990"/>
        <v>0</v>
      </c>
      <c r="AR1538" s="455">
        <f t="shared" si="4990"/>
        <v>0</v>
      </c>
      <c r="AS1538" s="455">
        <f t="shared" si="4990"/>
        <v>0</v>
      </c>
      <c r="AT1538" s="455">
        <f t="shared" si="4990"/>
        <v>0</v>
      </c>
      <c r="AU1538" s="455">
        <f t="shared" si="4990"/>
        <v>0</v>
      </c>
      <c r="AV1538" s="455">
        <f t="shared" si="4990"/>
        <v>0</v>
      </c>
      <c r="AW1538" s="455">
        <f t="shared" si="4990"/>
        <v>0</v>
      </c>
      <c r="AX1538" s="455">
        <f t="shared" si="4990"/>
        <v>0</v>
      </c>
      <c r="AY1538" s="455">
        <f t="shared" si="4990"/>
        <v>0</v>
      </c>
      <c r="AZ1538" s="455">
        <f t="shared" si="4990"/>
        <v>0</v>
      </c>
      <c r="BA1538" s="455">
        <f t="shared" si="4990"/>
        <v>0</v>
      </c>
      <c r="BB1538" s="455">
        <f t="shared" si="4990"/>
        <v>0</v>
      </c>
      <c r="BC1538" s="455">
        <f t="shared" si="4990"/>
        <v>0</v>
      </c>
      <c r="BD1538" s="455">
        <f t="shared" si="4990"/>
        <v>0</v>
      </c>
      <c r="BE1538" s="455">
        <f t="shared" si="4990"/>
        <v>0</v>
      </c>
      <c r="BF1538" s="455">
        <f t="shared" si="4990"/>
        <v>0</v>
      </c>
      <c r="BG1538" s="455">
        <f t="shared" si="4990"/>
        <v>0</v>
      </c>
      <c r="BH1538" s="455">
        <f t="shared" si="4990"/>
        <v>0</v>
      </c>
      <c r="BI1538" s="455">
        <f t="shared" si="4990"/>
        <v>0</v>
      </c>
      <c r="BJ1538" s="455">
        <f t="shared" si="4990"/>
        <v>0</v>
      </c>
      <c r="BK1538" s="455">
        <f t="shared" si="4990"/>
        <v>0</v>
      </c>
      <c r="BL1538" s="455">
        <f t="shared" si="4990"/>
        <v>0</v>
      </c>
      <c r="BM1538" s="455">
        <f t="shared" si="4990"/>
        <v>0</v>
      </c>
      <c r="BN1538" s="455">
        <f t="shared" si="4990"/>
        <v>0</v>
      </c>
      <c r="BO1538" s="455">
        <f t="shared" si="4990"/>
        <v>0</v>
      </c>
      <c r="BP1538" s="455">
        <f t="shared" si="4990"/>
        <v>0</v>
      </c>
      <c r="BQ1538" s="455">
        <f t="shared" si="4990"/>
        <v>0</v>
      </c>
      <c r="BR1538" s="455">
        <f t="shared" si="4990"/>
        <v>0</v>
      </c>
      <c r="BS1538" s="455">
        <f t="shared" si="4990"/>
        <v>0</v>
      </c>
      <c r="BT1538" s="455">
        <f t="shared" si="4990"/>
        <v>0</v>
      </c>
      <c r="BU1538" s="455">
        <f t="shared" si="4990"/>
        <v>0</v>
      </c>
      <c r="BV1538" s="455">
        <f t="shared" si="4990"/>
        <v>0</v>
      </c>
      <c r="BW1538" s="455">
        <f t="shared" si="4990"/>
        <v>0</v>
      </c>
      <c r="BX1538" s="455">
        <f t="shared" si="4990"/>
        <v>0</v>
      </c>
      <c r="BY1538" s="455">
        <f t="shared" si="4990"/>
        <v>0</v>
      </c>
      <c r="BZ1538" s="455">
        <f t="shared" si="4990"/>
        <v>0</v>
      </c>
      <c r="CA1538" s="455">
        <f t="shared" si="4990"/>
        <v>0</v>
      </c>
      <c r="CB1538" s="455">
        <f t="shared" si="4990"/>
        <v>0</v>
      </c>
      <c r="CC1538" s="455">
        <f t="shared" si="4990"/>
        <v>0</v>
      </c>
      <c r="CD1538" s="455">
        <f t="shared" si="4990"/>
        <v>0</v>
      </c>
      <c r="CE1538" s="455">
        <f t="shared" si="4990"/>
        <v>0</v>
      </c>
      <c r="CF1538" s="455">
        <f t="shared" si="4990"/>
        <v>0</v>
      </c>
      <c r="CG1538" s="455">
        <f t="shared" si="4990"/>
        <v>0</v>
      </c>
      <c r="CH1538" s="455">
        <f t="shared" si="4990"/>
        <v>0</v>
      </c>
      <c r="CI1538" s="455">
        <f t="shared" si="4990"/>
        <v>0</v>
      </c>
      <c r="CJ1538" s="455">
        <f t="shared" si="4990"/>
        <v>0</v>
      </c>
      <c r="CK1538" s="455">
        <f t="shared" si="4990"/>
        <v>0</v>
      </c>
      <c r="CL1538" s="455">
        <f t="shared" si="4990"/>
        <v>0</v>
      </c>
      <c r="CM1538" s="455">
        <f t="shared" si="4990"/>
        <v>0</v>
      </c>
      <c r="CN1538" s="455">
        <f t="shared" si="4990"/>
        <v>0</v>
      </c>
      <c r="CO1538" s="455">
        <f t="shared" si="4990"/>
        <v>0</v>
      </c>
      <c r="CP1538" s="455">
        <f t="shared" si="4990"/>
        <v>0</v>
      </c>
      <c r="CQ1538" s="455">
        <f t="shared" si="4990"/>
        <v>0</v>
      </c>
      <c r="CR1538" s="455">
        <f t="shared" si="4990"/>
        <v>0</v>
      </c>
      <c r="CS1538" s="455">
        <f t="shared" ref="CS1538:DJ1538" si="4991">CS1537+CS1536</f>
        <v>0</v>
      </c>
      <c r="CT1538" s="455">
        <f t="shared" si="4991"/>
        <v>0</v>
      </c>
      <c r="CU1538" s="455">
        <f t="shared" si="4991"/>
        <v>0</v>
      </c>
      <c r="CV1538" s="455">
        <f t="shared" si="4991"/>
        <v>0</v>
      </c>
      <c r="CW1538" s="455">
        <f t="shared" si="4991"/>
        <v>0</v>
      </c>
      <c r="CX1538" s="455">
        <f t="shared" si="4991"/>
        <v>0</v>
      </c>
      <c r="CY1538" s="455">
        <f t="shared" si="4991"/>
        <v>0</v>
      </c>
      <c r="CZ1538" s="455">
        <f t="shared" si="4991"/>
        <v>0</v>
      </c>
      <c r="DA1538" s="455">
        <f t="shared" si="4991"/>
        <v>0</v>
      </c>
      <c r="DB1538" s="455">
        <f t="shared" si="4991"/>
        <v>0</v>
      </c>
      <c r="DC1538" s="455">
        <f t="shared" si="4991"/>
        <v>0</v>
      </c>
      <c r="DD1538" s="455">
        <f t="shared" si="4991"/>
        <v>0</v>
      </c>
      <c r="DE1538" s="455">
        <f t="shared" si="4991"/>
        <v>0</v>
      </c>
      <c r="DF1538" s="455">
        <f t="shared" si="4991"/>
        <v>0</v>
      </c>
      <c r="DG1538" s="455">
        <f t="shared" si="4991"/>
        <v>0</v>
      </c>
      <c r="DH1538" s="455">
        <f t="shared" si="4991"/>
        <v>0</v>
      </c>
      <c r="DI1538" s="455">
        <f t="shared" si="4991"/>
        <v>0</v>
      </c>
      <c r="DJ1538" s="455">
        <f t="shared" si="4991"/>
        <v>0</v>
      </c>
    </row>
    <row r="1539" spans="1:114" x14ac:dyDescent="0.35">
      <c r="A1539" s="5" t="s">
        <v>354</v>
      </c>
      <c r="B1539" s="452" t="s">
        <v>85</v>
      </c>
      <c r="C1539" s="451">
        <f>-C1594*1000</f>
        <v>-100</v>
      </c>
      <c r="D1539" s="451">
        <f t="shared" ref="D1539:AC1539" si="4992">-D1594*1000</f>
        <v>-100</v>
      </c>
      <c r="E1539" s="451">
        <f t="shared" si="4992"/>
        <v>0</v>
      </c>
      <c r="F1539" s="451">
        <f t="shared" si="4992"/>
        <v>-400</v>
      </c>
      <c r="G1539" s="451">
        <f t="shared" si="4992"/>
        <v>0</v>
      </c>
      <c r="H1539" s="451">
        <f t="shared" si="4992"/>
        <v>0</v>
      </c>
      <c r="I1539" s="451">
        <f t="shared" si="4992"/>
        <v>0</v>
      </c>
      <c r="J1539" s="451">
        <f t="shared" si="4992"/>
        <v>-300</v>
      </c>
      <c r="K1539" s="451">
        <f t="shared" si="4992"/>
        <v>-100</v>
      </c>
      <c r="L1539" s="451">
        <f t="shared" si="4992"/>
        <v>-200</v>
      </c>
      <c r="M1539" s="451">
        <f t="shared" si="4992"/>
        <v>-200</v>
      </c>
      <c r="N1539" s="451">
        <f t="shared" si="4992"/>
        <v>-100</v>
      </c>
      <c r="O1539" s="451">
        <f t="shared" si="4992"/>
        <v>-300</v>
      </c>
      <c r="P1539" s="451">
        <f t="shared" si="4992"/>
        <v>-300</v>
      </c>
      <c r="Q1539" s="451">
        <f t="shared" si="4992"/>
        <v>-500</v>
      </c>
      <c r="R1539" s="451">
        <f t="shared" si="4992"/>
        <v>-300</v>
      </c>
      <c r="S1539" s="451">
        <f t="shared" si="4992"/>
        <v>-200</v>
      </c>
      <c r="T1539" s="451">
        <f t="shared" si="4992"/>
        <v>-100</v>
      </c>
      <c r="U1539" s="451">
        <f t="shared" si="4992"/>
        <v>0</v>
      </c>
      <c r="V1539" s="451">
        <f t="shared" si="4992"/>
        <v>100</v>
      </c>
      <c r="W1539" s="451">
        <f t="shared" si="4992"/>
        <v>0</v>
      </c>
      <c r="X1539" s="451">
        <f t="shared" si="4992"/>
        <v>0</v>
      </c>
      <c r="Y1539" s="451">
        <f t="shared" si="4992"/>
        <v>0</v>
      </c>
      <c r="Z1539" s="451">
        <f t="shared" si="4992"/>
        <v>0</v>
      </c>
      <c r="AA1539" s="451">
        <f t="shared" si="4992"/>
        <v>0</v>
      </c>
      <c r="AB1539" s="451">
        <f t="shared" si="4992"/>
        <v>0</v>
      </c>
      <c r="AC1539" s="451">
        <f t="shared" si="4992"/>
        <v>0</v>
      </c>
      <c r="AD1539" s="459">
        <f t="shared" ref="AD1539:AG1541" si="4993">AC1539</f>
        <v>0</v>
      </c>
      <c r="AE1539" s="459">
        <f t="shared" si="4993"/>
        <v>0</v>
      </c>
      <c r="AF1539" s="459">
        <f t="shared" si="4993"/>
        <v>0</v>
      </c>
      <c r="AG1539" s="459">
        <f t="shared" si="4993"/>
        <v>0</v>
      </c>
      <c r="AH1539" s="459">
        <f t="shared" ref="AH1539:CS1539" si="4994">AG1539</f>
        <v>0</v>
      </c>
      <c r="AI1539" s="459">
        <f t="shared" si="4994"/>
        <v>0</v>
      </c>
      <c r="AJ1539" s="459">
        <f t="shared" si="4994"/>
        <v>0</v>
      </c>
      <c r="AK1539" s="459">
        <f t="shared" si="4994"/>
        <v>0</v>
      </c>
      <c r="AL1539" s="459">
        <f t="shared" si="4994"/>
        <v>0</v>
      </c>
      <c r="AM1539" s="459">
        <f t="shared" si="4994"/>
        <v>0</v>
      </c>
      <c r="AN1539" s="459">
        <f t="shared" si="4994"/>
        <v>0</v>
      </c>
      <c r="AO1539" s="459">
        <f t="shared" si="4994"/>
        <v>0</v>
      </c>
      <c r="AP1539" s="459">
        <f t="shared" si="4994"/>
        <v>0</v>
      </c>
      <c r="AQ1539" s="459">
        <f t="shared" si="4994"/>
        <v>0</v>
      </c>
      <c r="AR1539" s="459">
        <f t="shared" si="4994"/>
        <v>0</v>
      </c>
      <c r="AS1539" s="459">
        <f t="shared" si="4994"/>
        <v>0</v>
      </c>
      <c r="AT1539" s="459">
        <f t="shared" si="4994"/>
        <v>0</v>
      </c>
      <c r="AU1539" s="459">
        <f t="shared" si="4994"/>
        <v>0</v>
      </c>
      <c r="AV1539" s="459">
        <f t="shared" si="4994"/>
        <v>0</v>
      </c>
      <c r="AW1539" s="459">
        <f t="shared" si="4994"/>
        <v>0</v>
      </c>
      <c r="AX1539" s="459">
        <f t="shared" si="4994"/>
        <v>0</v>
      </c>
      <c r="AY1539" s="459">
        <f t="shared" si="4994"/>
        <v>0</v>
      </c>
      <c r="AZ1539" s="459">
        <f t="shared" si="4994"/>
        <v>0</v>
      </c>
      <c r="BA1539" s="459">
        <f t="shared" si="4994"/>
        <v>0</v>
      </c>
      <c r="BB1539" s="459">
        <f t="shared" si="4994"/>
        <v>0</v>
      </c>
      <c r="BC1539" s="459">
        <f t="shared" si="4994"/>
        <v>0</v>
      </c>
      <c r="BD1539" s="459">
        <f t="shared" si="4994"/>
        <v>0</v>
      </c>
      <c r="BE1539" s="459">
        <f t="shared" si="4994"/>
        <v>0</v>
      </c>
      <c r="BF1539" s="459">
        <f t="shared" si="4994"/>
        <v>0</v>
      </c>
      <c r="BG1539" s="459">
        <f t="shared" si="4994"/>
        <v>0</v>
      </c>
      <c r="BH1539" s="459">
        <f t="shared" si="4994"/>
        <v>0</v>
      </c>
      <c r="BI1539" s="459">
        <f t="shared" si="4994"/>
        <v>0</v>
      </c>
      <c r="BJ1539" s="459">
        <f t="shared" si="4994"/>
        <v>0</v>
      </c>
      <c r="BK1539" s="459">
        <f t="shared" si="4994"/>
        <v>0</v>
      </c>
      <c r="BL1539" s="459">
        <f t="shared" si="4994"/>
        <v>0</v>
      </c>
      <c r="BM1539" s="459">
        <f t="shared" si="4994"/>
        <v>0</v>
      </c>
      <c r="BN1539" s="459">
        <f t="shared" si="4994"/>
        <v>0</v>
      </c>
      <c r="BO1539" s="459">
        <f t="shared" si="4994"/>
        <v>0</v>
      </c>
      <c r="BP1539" s="459">
        <f t="shared" si="4994"/>
        <v>0</v>
      </c>
      <c r="BQ1539" s="459">
        <f t="shared" si="4994"/>
        <v>0</v>
      </c>
      <c r="BR1539" s="459">
        <f t="shared" si="4994"/>
        <v>0</v>
      </c>
      <c r="BS1539" s="459">
        <f t="shared" si="4994"/>
        <v>0</v>
      </c>
      <c r="BT1539" s="459">
        <f t="shared" si="4994"/>
        <v>0</v>
      </c>
      <c r="BU1539" s="459">
        <f t="shared" si="4994"/>
        <v>0</v>
      </c>
      <c r="BV1539" s="459">
        <f t="shared" si="4994"/>
        <v>0</v>
      </c>
      <c r="BW1539" s="459">
        <f t="shared" si="4994"/>
        <v>0</v>
      </c>
      <c r="BX1539" s="459">
        <f t="shared" si="4994"/>
        <v>0</v>
      </c>
      <c r="BY1539" s="459">
        <f t="shared" si="4994"/>
        <v>0</v>
      </c>
      <c r="BZ1539" s="459">
        <f t="shared" si="4994"/>
        <v>0</v>
      </c>
      <c r="CA1539" s="459">
        <f t="shared" si="4994"/>
        <v>0</v>
      </c>
      <c r="CB1539" s="459">
        <f t="shared" si="4994"/>
        <v>0</v>
      </c>
      <c r="CC1539" s="459">
        <f t="shared" si="4994"/>
        <v>0</v>
      </c>
      <c r="CD1539" s="459">
        <f t="shared" si="4994"/>
        <v>0</v>
      </c>
      <c r="CE1539" s="459">
        <f t="shared" si="4994"/>
        <v>0</v>
      </c>
      <c r="CF1539" s="459">
        <f t="shared" si="4994"/>
        <v>0</v>
      </c>
      <c r="CG1539" s="459">
        <f t="shared" si="4994"/>
        <v>0</v>
      </c>
      <c r="CH1539" s="459">
        <f t="shared" si="4994"/>
        <v>0</v>
      </c>
      <c r="CI1539" s="459">
        <f t="shared" si="4994"/>
        <v>0</v>
      </c>
      <c r="CJ1539" s="459">
        <f t="shared" si="4994"/>
        <v>0</v>
      </c>
      <c r="CK1539" s="459">
        <f t="shared" si="4994"/>
        <v>0</v>
      </c>
      <c r="CL1539" s="459">
        <f t="shared" si="4994"/>
        <v>0</v>
      </c>
      <c r="CM1539" s="459">
        <f t="shared" si="4994"/>
        <v>0</v>
      </c>
      <c r="CN1539" s="459">
        <f t="shared" si="4994"/>
        <v>0</v>
      </c>
      <c r="CO1539" s="459">
        <f t="shared" si="4994"/>
        <v>0</v>
      </c>
      <c r="CP1539" s="459">
        <f t="shared" si="4994"/>
        <v>0</v>
      </c>
      <c r="CQ1539" s="459">
        <f t="shared" si="4994"/>
        <v>0</v>
      </c>
      <c r="CR1539" s="459">
        <f t="shared" si="4994"/>
        <v>0</v>
      </c>
      <c r="CS1539" s="459">
        <f t="shared" si="4994"/>
        <v>0</v>
      </c>
      <c r="CT1539" s="459">
        <f t="shared" ref="CT1539:DJ1539" si="4995">CS1539</f>
        <v>0</v>
      </c>
      <c r="CU1539" s="459">
        <f t="shared" si="4995"/>
        <v>0</v>
      </c>
      <c r="CV1539" s="459">
        <f t="shared" si="4995"/>
        <v>0</v>
      </c>
      <c r="CW1539" s="459">
        <f t="shared" si="4995"/>
        <v>0</v>
      </c>
      <c r="CX1539" s="459">
        <f t="shared" si="4995"/>
        <v>0</v>
      </c>
      <c r="CY1539" s="459">
        <f t="shared" si="4995"/>
        <v>0</v>
      </c>
      <c r="CZ1539" s="459">
        <f t="shared" si="4995"/>
        <v>0</v>
      </c>
      <c r="DA1539" s="459">
        <f t="shared" si="4995"/>
        <v>0</v>
      </c>
      <c r="DB1539" s="459">
        <f t="shared" si="4995"/>
        <v>0</v>
      </c>
      <c r="DC1539" s="459">
        <f t="shared" si="4995"/>
        <v>0</v>
      </c>
      <c r="DD1539" s="459">
        <f t="shared" si="4995"/>
        <v>0</v>
      </c>
      <c r="DE1539" s="459">
        <f t="shared" si="4995"/>
        <v>0</v>
      </c>
      <c r="DF1539" s="459">
        <f t="shared" si="4995"/>
        <v>0</v>
      </c>
      <c r="DG1539" s="459">
        <f t="shared" si="4995"/>
        <v>0</v>
      </c>
      <c r="DH1539" s="459">
        <f t="shared" si="4995"/>
        <v>0</v>
      </c>
      <c r="DI1539" s="459">
        <f t="shared" si="4995"/>
        <v>0</v>
      </c>
      <c r="DJ1539" s="459">
        <f t="shared" si="4995"/>
        <v>0</v>
      </c>
    </row>
    <row r="1540" spans="1:114" x14ac:dyDescent="0.35">
      <c r="A1540" s="5" t="s">
        <v>354</v>
      </c>
      <c r="B1540" s="452" t="s">
        <v>371</v>
      </c>
      <c r="C1540" s="451">
        <f>-C1595*1000</f>
        <v>0</v>
      </c>
      <c r="D1540" s="451">
        <f t="shared" ref="D1540:AC1540" si="4996">-D1595*1000</f>
        <v>0</v>
      </c>
      <c r="E1540" s="451">
        <f t="shared" si="4996"/>
        <v>0</v>
      </c>
      <c r="F1540" s="451">
        <f t="shared" si="4996"/>
        <v>0</v>
      </c>
      <c r="G1540" s="451">
        <f t="shared" si="4996"/>
        <v>0</v>
      </c>
      <c r="H1540" s="451">
        <f t="shared" si="4996"/>
        <v>0</v>
      </c>
      <c r="I1540" s="451">
        <f t="shared" si="4996"/>
        <v>0</v>
      </c>
      <c r="J1540" s="451">
        <f t="shared" si="4996"/>
        <v>0</v>
      </c>
      <c r="K1540" s="451">
        <f t="shared" si="4996"/>
        <v>0</v>
      </c>
      <c r="L1540" s="451">
        <f t="shared" si="4996"/>
        <v>0</v>
      </c>
      <c r="M1540" s="451">
        <f t="shared" si="4996"/>
        <v>0</v>
      </c>
      <c r="N1540" s="451">
        <f t="shared" si="4996"/>
        <v>0</v>
      </c>
      <c r="O1540" s="451">
        <f t="shared" si="4996"/>
        <v>0</v>
      </c>
      <c r="P1540" s="451">
        <f t="shared" si="4996"/>
        <v>0</v>
      </c>
      <c r="Q1540" s="451">
        <f t="shared" si="4996"/>
        <v>0</v>
      </c>
      <c r="R1540" s="451">
        <f t="shared" si="4996"/>
        <v>0</v>
      </c>
      <c r="S1540" s="451">
        <f t="shared" si="4996"/>
        <v>0</v>
      </c>
      <c r="T1540" s="451">
        <f t="shared" si="4996"/>
        <v>0</v>
      </c>
      <c r="U1540" s="451">
        <f t="shared" si="4996"/>
        <v>0</v>
      </c>
      <c r="V1540" s="451">
        <f t="shared" si="4996"/>
        <v>0</v>
      </c>
      <c r="W1540" s="451">
        <f t="shared" si="4996"/>
        <v>0</v>
      </c>
      <c r="X1540" s="451">
        <f t="shared" si="4996"/>
        <v>0</v>
      </c>
      <c r="Y1540" s="451">
        <f t="shared" si="4996"/>
        <v>0</v>
      </c>
      <c r="Z1540" s="451">
        <f t="shared" si="4996"/>
        <v>-36300</v>
      </c>
      <c r="AA1540" s="451">
        <f t="shared" si="4996"/>
        <v>0</v>
      </c>
      <c r="AB1540" s="451">
        <f t="shared" si="4996"/>
        <v>0</v>
      </c>
      <c r="AC1540" s="451">
        <f t="shared" si="4996"/>
        <v>0</v>
      </c>
      <c r="AD1540" s="459">
        <f t="shared" si="4993"/>
        <v>0</v>
      </c>
      <c r="AE1540" s="459">
        <f t="shared" si="4993"/>
        <v>0</v>
      </c>
      <c r="AF1540" s="459">
        <f t="shared" si="4993"/>
        <v>0</v>
      </c>
      <c r="AG1540" s="459">
        <f t="shared" si="4993"/>
        <v>0</v>
      </c>
      <c r="AH1540" s="459">
        <f t="shared" ref="AH1540:CS1540" si="4997">AG1540</f>
        <v>0</v>
      </c>
      <c r="AI1540" s="459">
        <f t="shared" si="4997"/>
        <v>0</v>
      </c>
      <c r="AJ1540" s="459">
        <f t="shared" si="4997"/>
        <v>0</v>
      </c>
      <c r="AK1540" s="459">
        <f t="shared" si="4997"/>
        <v>0</v>
      </c>
      <c r="AL1540" s="459">
        <f t="shared" si="4997"/>
        <v>0</v>
      </c>
      <c r="AM1540" s="459">
        <f t="shared" si="4997"/>
        <v>0</v>
      </c>
      <c r="AN1540" s="459">
        <f t="shared" si="4997"/>
        <v>0</v>
      </c>
      <c r="AO1540" s="459">
        <f t="shared" si="4997"/>
        <v>0</v>
      </c>
      <c r="AP1540" s="459">
        <f t="shared" si="4997"/>
        <v>0</v>
      </c>
      <c r="AQ1540" s="459">
        <f t="shared" si="4997"/>
        <v>0</v>
      </c>
      <c r="AR1540" s="459">
        <f t="shared" si="4997"/>
        <v>0</v>
      </c>
      <c r="AS1540" s="459">
        <f t="shared" si="4997"/>
        <v>0</v>
      </c>
      <c r="AT1540" s="459">
        <f t="shared" si="4997"/>
        <v>0</v>
      </c>
      <c r="AU1540" s="459">
        <f t="shared" si="4997"/>
        <v>0</v>
      </c>
      <c r="AV1540" s="459">
        <f t="shared" si="4997"/>
        <v>0</v>
      </c>
      <c r="AW1540" s="459">
        <f t="shared" si="4997"/>
        <v>0</v>
      </c>
      <c r="AX1540" s="459">
        <f t="shared" si="4997"/>
        <v>0</v>
      </c>
      <c r="AY1540" s="459">
        <f t="shared" si="4997"/>
        <v>0</v>
      </c>
      <c r="AZ1540" s="459">
        <f t="shared" si="4997"/>
        <v>0</v>
      </c>
      <c r="BA1540" s="459">
        <f t="shared" si="4997"/>
        <v>0</v>
      </c>
      <c r="BB1540" s="459">
        <f t="shared" si="4997"/>
        <v>0</v>
      </c>
      <c r="BC1540" s="459">
        <f t="shared" si="4997"/>
        <v>0</v>
      </c>
      <c r="BD1540" s="459">
        <f t="shared" si="4997"/>
        <v>0</v>
      </c>
      <c r="BE1540" s="459">
        <f t="shared" si="4997"/>
        <v>0</v>
      </c>
      <c r="BF1540" s="459">
        <f t="shared" si="4997"/>
        <v>0</v>
      </c>
      <c r="BG1540" s="459">
        <f t="shared" si="4997"/>
        <v>0</v>
      </c>
      <c r="BH1540" s="459">
        <f t="shared" si="4997"/>
        <v>0</v>
      </c>
      <c r="BI1540" s="459">
        <f t="shared" si="4997"/>
        <v>0</v>
      </c>
      <c r="BJ1540" s="459">
        <f t="shared" si="4997"/>
        <v>0</v>
      </c>
      <c r="BK1540" s="459">
        <f t="shared" si="4997"/>
        <v>0</v>
      </c>
      <c r="BL1540" s="459">
        <f t="shared" si="4997"/>
        <v>0</v>
      </c>
      <c r="BM1540" s="459">
        <f t="shared" si="4997"/>
        <v>0</v>
      </c>
      <c r="BN1540" s="459">
        <f t="shared" si="4997"/>
        <v>0</v>
      </c>
      <c r="BO1540" s="459">
        <f t="shared" si="4997"/>
        <v>0</v>
      </c>
      <c r="BP1540" s="459">
        <f t="shared" si="4997"/>
        <v>0</v>
      </c>
      <c r="BQ1540" s="459">
        <f t="shared" si="4997"/>
        <v>0</v>
      </c>
      <c r="BR1540" s="459">
        <f t="shared" si="4997"/>
        <v>0</v>
      </c>
      <c r="BS1540" s="459">
        <f t="shared" si="4997"/>
        <v>0</v>
      </c>
      <c r="BT1540" s="459">
        <f t="shared" si="4997"/>
        <v>0</v>
      </c>
      <c r="BU1540" s="459">
        <f t="shared" si="4997"/>
        <v>0</v>
      </c>
      <c r="BV1540" s="459">
        <f t="shared" si="4997"/>
        <v>0</v>
      </c>
      <c r="BW1540" s="459">
        <f t="shared" si="4997"/>
        <v>0</v>
      </c>
      <c r="BX1540" s="459">
        <f t="shared" si="4997"/>
        <v>0</v>
      </c>
      <c r="BY1540" s="459">
        <f t="shared" si="4997"/>
        <v>0</v>
      </c>
      <c r="BZ1540" s="459">
        <f t="shared" si="4997"/>
        <v>0</v>
      </c>
      <c r="CA1540" s="459">
        <f t="shared" si="4997"/>
        <v>0</v>
      </c>
      <c r="CB1540" s="459">
        <f t="shared" si="4997"/>
        <v>0</v>
      </c>
      <c r="CC1540" s="459">
        <f t="shared" si="4997"/>
        <v>0</v>
      </c>
      <c r="CD1540" s="459">
        <f t="shared" si="4997"/>
        <v>0</v>
      </c>
      <c r="CE1540" s="459">
        <f t="shared" si="4997"/>
        <v>0</v>
      </c>
      <c r="CF1540" s="459">
        <f t="shared" si="4997"/>
        <v>0</v>
      </c>
      <c r="CG1540" s="459">
        <f t="shared" si="4997"/>
        <v>0</v>
      </c>
      <c r="CH1540" s="459">
        <f t="shared" si="4997"/>
        <v>0</v>
      </c>
      <c r="CI1540" s="459">
        <f t="shared" si="4997"/>
        <v>0</v>
      </c>
      <c r="CJ1540" s="459">
        <f t="shared" si="4997"/>
        <v>0</v>
      </c>
      <c r="CK1540" s="459">
        <f t="shared" si="4997"/>
        <v>0</v>
      </c>
      <c r="CL1540" s="459">
        <f t="shared" si="4997"/>
        <v>0</v>
      </c>
      <c r="CM1540" s="459">
        <f t="shared" si="4997"/>
        <v>0</v>
      </c>
      <c r="CN1540" s="459">
        <f t="shared" si="4997"/>
        <v>0</v>
      </c>
      <c r="CO1540" s="459">
        <f t="shared" si="4997"/>
        <v>0</v>
      </c>
      <c r="CP1540" s="459">
        <f t="shared" si="4997"/>
        <v>0</v>
      </c>
      <c r="CQ1540" s="459">
        <f t="shared" si="4997"/>
        <v>0</v>
      </c>
      <c r="CR1540" s="459">
        <f t="shared" si="4997"/>
        <v>0</v>
      </c>
      <c r="CS1540" s="459">
        <f t="shared" si="4997"/>
        <v>0</v>
      </c>
      <c r="CT1540" s="459">
        <f t="shared" ref="CT1540:DJ1540" si="4998">CS1540</f>
        <v>0</v>
      </c>
      <c r="CU1540" s="459">
        <f t="shared" si="4998"/>
        <v>0</v>
      </c>
      <c r="CV1540" s="459">
        <f t="shared" si="4998"/>
        <v>0</v>
      </c>
      <c r="CW1540" s="459">
        <f t="shared" si="4998"/>
        <v>0</v>
      </c>
      <c r="CX1540" s="459">
        <f t="shared" si="4998"/>
        <v>0</v>
      </c>
      <c r="CY1540" s="459">
        <f t="shared" si="4998"/>
        <v>0</v>
      </c>
      <c r="CZ1540" s="459">
        <f t="shared" si="4998"/>
        <v>0</v>
      </c>
      <c r="DA1540" s="459">
        <f t="shared" si="4998"/>
        <v>0</v>
      </c>
      <c r="DB1540" s="459">
        <f t="shared" si="4998"/>
        <v>0</v>
      </c>
      <c r="DC1540" s="459">
        <f t="shared" si="4998"/>
        <v>0</v>
      </c>
      <c r="DD1540" s="459">
        <f t="shared" si="4998"/>
        <v>0</v>
      </c>
      <c r="DE1540" s="459">
        <f t="shared" si="4998"/>
        <v>0</v>
      </c>
      <c r="DF1540" s="459">
        <f t="shared" si="4998"/>
        <v>0</v>
      </c>
      <c r="DG1540" s="459">
        <f t="shared" si="4998"/>
        <v>0</v>
      </c>
      <c r="DH1540" s="459">
        <f t="shared" si="4998"/>
        <v>0</v>
      </c>
      <c r="DI1540" s="459">
        <f t="shared" si="4998"/>
        <v>0</v>
      </c>
      <c r="DJ1540" s="459">
        <f t="shared" si="4998"/>
        <v>0</v>
      </c>
    </row>
    <row r="1541" spans="1:114" x14ac:dyDescent="0.35">
      <c r="A1541" s="5" t="s">
        <v>354</v>
      </c>
      <c r="B1541" s="452" t="s">
        <v>362</v>
      </c>
      <c r="C1541" s="451">
        <f>-C1596*1000</f>
        <v>0</v>
      </c>
      <c r="D1541" s="451">
        <f t="shared" ref="D1541:AC1541" si="4999">-D1596*1000</f>
        <v>0</v>
      </c>
      <c r="E1541" s="451">
        <f t="shared" si="4999"/>
        <v>0</v>
      </c>
      <c r="F1541" s="451">
        <f t="shared" si="4999"/>
        <v>0</v>
      </c>
      <c r="G1541" s="451">
        <f t="shared" si="4999"/>
        <v>0</v>
      </c>
      <c r="H1541" s="451">
        <f t="shared" si="4999"/>
        <v>0</v>
      </c>
      <c r="I1541" s="451">
        <f t="shared" si="4999"/>
        <v>0</v>
      </c>
      <c r="J1541" s="451">
        <f t="shared" si="4999"/>
        <v>800</v>
      </c>
      <c r="K1541" s="451">
        <f t="shared" si="4999"/>
        <v>0</v>
      </c>
      <c r="L1541" s="451">
        <f t="shared" si="4999"/>
        <v>-1500</v>
      </c>
      <c r="M1541" s="451">
        <f t="shared" si="4999"/>
        <v>0</v>
      </c>
      <c r="N1541" s="451">
        <f t="shared" si="4999"/>
        <v>-1100</v>
      </c>
      <c r="O1541" s="451">
        <f t="shared" si="4999"/>
        <v>0</v>
      </c>
      <c r="P1541" s="451">
        <f t="shared" si="4999"/>
        <v>0</v>
      </c>
      <c r="Q1541" s="451">
        <f t="shared" si="4999"/>
        <v>0</v>
      </c>
      <c r="R1541" s="451">
        <f t="shared" si="4999"/>
        <v>0</v>
      </c>
      <c r="S1541" s="451">
        <f t="shared" si="4999"/>
        <v>0</v>
      </c>
      <c r="T1541" s="451">
        <f t="shared" si="4999"/>
        <v>-2400</v>
      </c>
      <c r="U1541" s="451">
        <f t="shared" si="4999"/>
        <v>0</v>
      </c>
      <c r="V1541" s="451">
        <f t="shared" si="4999"/>
        <v>-1100</v>
      </c>
      <c r="W1541" s="451">
        <f t="shared" si="4999"/>
        <v>0</v>
      </c>
      <c r="X1541" s="451">
        <f t="shared" si="4999"/>
        <v>0</v>
      </c>
      <c r="Y1541" s="451">
        <f t="shared" si="4999"/>
        <v>0</v>
      </c>
      <c r="Z1541" s="451">
        <f t="shared" si="4999"/>
        <v>-3400</v>
      </c>
      <c r="AA1541" s="451">
        <f>-AA1596*1000</f>
        <v>-7800</v>
      </c>
      <c r="AB1541" s="451">
        <f>-AB1596*1000</f>
        <v>0</v>
      </c>
      <c r="AC1541" s="451">
        <f t="shared" si="4999"/>
        <v>0</v>
      </c>
      <c r="AD1541" s="459">
        <f t="shared" si="4993"/>
        <v>0</v>
      </c>
      <c r="AE1541" s="459">
        <f t="shared" si="4993"/>
        <v>0</v>
      </c>
      <c r="AF1541" s="459">
        <f t="shared" si="4993"/>
        <v>0</v>
      </c>
      <c r="AG1541" s="459">
        <f t="shared" si="4993"/>
        <v>0</v>
      </c>
      <c r="AH1541" s="459">
        <f t="shared" ref="AH1541:CS1541" si="5000">AG1541</f>
        <v>0</v>
      </c>
      <c r="AI1541" s="459">
        <f t="shared" si="5000"/>
        <v>0</v>
      </c>
      <c r="AJ1541" s="459">
        <f t="shared" si="5000"/>
        <v>0</v>
      </c>
      <c r="AK1541" s="459">
        <f t="shared" si="5000"/>
        <v>0</v>
      </c>
      <c r="AL1541" s="459">
        <f t="shared" si="5000"/>
        <v>0</v>
      </c>
      <c r="AM1541" s="459">
        <f t="shared" si="5000"/>
        <v>0</v>
      </c>
      <c r="AN1541" s="459">
        <f t="shared" si="5000"/>
        <v>0</v>
      </c>
      <c r="AO1541" s="459">
        <f t="shared" si="5000"/>
        <v>0</v>
      </c>
      <c r="AP1541" s="459">
        <f t="shared" si="5000"/>
        <v>0</v>
      </c>
      <c r="AQ1541" s="459">
        <f t="shared" si="5000"/>
        <v>0</v>
      </c>
      <c r="AR1541" s="459">
        <f t="shared" si="5000"/>
        <v>0</v>
      </c>
      <c r="AS1541" s="459">
        <f t="shared" si="5000"/>
        <v>0</v>
      </c>
      <c r="AT1541" s="459">
        <f t="shared" si="5000"/>
        <v>0</v>
      </c>
      <c r="AU1541" s="459">
        <f t="shared" si="5000"/>
        <v>0</v>
      </c>
      <c r="AV1541" s="459">
        <f t="shared" si="5000"/>
        <v>0</v>
      </c>
      <c r="AW1541" s="459">
        <f t="shared" si="5000"/>
        <v>0</v>
      </c>
      <c r="AX1541" s="459">
        <f t="shared" si="5000"/>
        <v>0</v>
      </c>
      <c r="AY1541" s="459">
        <f t="shared" si="5000"/>
        <v>0</v>
      </c>
      <c r="AZ1541" s="459">
        <f t="shared" si="5000"/>
        <v>0</v>
      </c>
      <c r="BA1541" s="459">
        <f t="shared" si="5000"/>
        <v>0</v>
      </c>
      <c r="BB1541" s="459">
        <f t="shared" si="5000"/>
        <v>0</v>
      </c>
      <c r="BC1541" s="459">
        <f t="shared" si="5000"/>
        <v>0</v>
      </c>
      <c r="BD1541" s="459">
        <f t="shared" si="5000"/>
        <v>0</v>
      </c>
      <c r="BE1541" s="459">
        <f t="shared" si="5000"/>
        <v>0</v>
      </c>
      <c r="BF1541" s="459">
        <f t="shared" si="5000"/>
        <v>0</v>
      </c>
      <c r="BG1541" s="459">
        <f t="shared" si="5000"/>
        <v>0</v>
      </c>
      <c r="BH1541" s="459">
        <f t="shared" si="5000"/>
        <v>0</v>
      </c>
      <c r="BI1541" s="459">
        <f t="shared" si="5000"/>
        <v>0</v>
      </c>
      <c r="BJ1541" s="459">
        <f t="shared" si="5000"/>
        <v>0</v>
      </c>
      <c r="BK1541" s="459">
        <f t="shared" si="5000"/>
        <v>0</v>
      </c>
      <c r="BL1541" s="459">
        <f t="shared" si="5000"/>
        <v>0</v>
      </c>
      <c r="BM1541" s="459">
        <f t="shared" si="5000"/>
        <v>0</v>
      </c>
      <c r="BN1541" s="459">
        <f t="shared" si="5000"/>
        <v>0</v>
      </c>
      <c r="BO1541" s="459">
        <f t="shared" si="5000"/>
        <v>0</v>
      </c>
      <c r="BP1541" s="459">
        <f t="shared" si="5000"/>
        <v>0</v>
      </c>
      <c r="BQ1541" s="459">
        <f t="shared" si="5000"/>
        <v>0</v>
      </c>
      <c r="BR1541" s="459">
        <f t="shared" si="5000"/>
        <v>0</v>
      </c>
      <c r="BS1541" s="459">
        <f t="shared" si="5000"/>
        <v>0</v>
      </c>
      <c r="BT1541" s="459">
        <f t="shared" si="5000"/>
        <v>0</v>
      </c>
      <c r="BU1541" s="459">
        <f t="shared" si="5000"/>
        <v>0</v>
      </c>
      <c r="BV1541" s="459">
        <f t="shared" si="5000"/>
        <v>0</v>
      </c>
      <c r="BW1541" s="459">
        <f t="shared" si="5000"/>
        <v>0</v>
      </c>
      <c r="BX1541" s="459">
        <f t="shared" si="5000"/>
        <v>0</v>
      </c>
      <c r="BY1541" s="459">
        <f t="shared" si="5000"/>
        <v>0</v>
      </c>
      <c r="BZ1541" s="459">
        <f t="shared" si="5000"/>
        <v>0</v>
      </c>
      <c r="CA1541" s="459">
        <f t="shared" si="5000"/>
        <v>0</v>
      </c>
      <c r="CB1541" s="459">
        <f t="shared" si="5000"/>
        <v>0</v>
      </c>
      <c r="CC1541" s="459">
        <f t="shared" si="5000"/>
        <v>0</v>
      </c>
      <c r="CD1541" s="459">
        <f t="shared" si="5000"/>
        <v>0</v>
      </c>
      <c r="CE1541" s="459">
        <f t="shared" si="5000"/>
        <v>0</v>
      </c>
      <c r="CF1541" s="459">
        <f t="shared" si="5000"/>
        <v>0</v>
      </c>
      <c r="CG1541" s="459">
        <f t="shared" si="5000"/>
        <v>0</v>
      </c>
      <c r="CH1541" s="459">
        <f t="shared" si="5000"/>
        <v>0</v>
      </c>
      <c r="CI1541" s="459">
        <f t="shared" si="5000"/>
        <v>0</v>
      </c>
      <c r="CJ1541" s="459">
        <f t="shared" si="5000"/>
        <v>0</v>
      </c>
      <c r="CK1541" s="459">
        <f t="shared" si="5000"/>
        <v>0</v>
      </c>
      <c r="CL1541" s="459">
        <f t="shared" si="5000"/>
        <v>0</v>
      </c>
      <c r="CM1541" s="459">
        <f t="shared" si="5000"/>
        <v>0</v>
      </c>
      <c r="CN1541" s="459">
        <f t="shared" si="5000"/>
        <v>0</v>
      </c>
      <c r="CO1541" s="459">
        <f t="shared" si="5000"/>
        <v>0</v>
      </c>
      <c r="CP1541" s="459">
        <f t="shared" si="5000"/>
        <v>0</v>
      </c>
      <c r="CQ1541" s="459">
        <f t="shared" si="5000"/>
        <v>0</v>
      </c>
      <c r="CR1541" s="459">
        <f t="shared" si="5000"/>
        <v>0</v>
      </c>
      <c r="CS1541" s="459">
        <f t="shared" si="5000"/>
        <v>0</v>
      </c>
      <c r="CT1541" s="459">
        <f t="shared" ref="CT1541:DJ1541" si="5001">CS1541</f>
        <v>0</v>
      </c>
      <c r="CU1541" s="459">
        <f t="shared" si="5001"/>
        <v>0</v>
      </c>
      <c r="CV1541" s="459">
        <f t="shared" si="5001"/>
        <v>0</v>
      </c>
      <c r="CW1541" s="459">
        <f t="shared" si="5001"/>
        <v>0</v>
      </c>
      <c r="CX1541" s="459">
        <f t="shared" si="5001"/>
        <v>0</v>
      </c>
      <c r="CY1541" s="459">
        <f t="shared" si="5001"/>
        <v>0</v>
      </c>
      <c r="CZ1541" s="459">
        <f t="shared" si="5001"/>
        <v>0</v>
      </c>
      <c r="DA1541" s="459">
        <f t="shared" si="5001"/>
        <v>0</v>
      </c>
      <c r="DB1541" s="459">
        <f t="shared" si="5001"/>
        <v>0</v>
      </c>
      <c r="DC1541" s="459">
        <f t="shared" si="5001"/>
        <v>0</v>
      </c>
      <c r="DD1541" s="459">
        <f t="shared" si="5001"/>
        <v>0</v>
      </c>
      <c r="DE1541" s="459">
        <f t="shared" si="5001"/>
        <v>0</v>
      </c>
      <c r="DF1541" s="459">
        <f t="shared" si="5001"/>
        <v>0</v>
      </c>
      <c r="DG1541" s="459">
        <f t="shared" si="5001"/>
        <v>0</v>
      </c>
      <c r="DH1541" s="459">
        <f t="shared" si="5001"/>
        <v>0</v>
      </c>
      <c r="DI1541" s="459">
        <f t="shared" si="5001"/>
        <v>0</v>
      </c>
      <c r="DJ1541" s="459">
        <f t="shared" si="5001"/>
        <v>0</v>
      </c>
    </row>
    <row r="1542" spans="1:114" x14ac:dyDescent="0.35">
      <c r="A1542" s="5" t="s">
        <v>354</v>
      </c>
      <c r="B1542" s="255" t="s">
        <v>372</v>
      </c>
      <c r="C1542" s="453">
        <f>C1538+C1539+C1540+C1541</f>
        <v>-6700</v>
      </c>
      <c r="D1542" s="453">
        <f t="shared" ref="D1542:AB1542" si="5002">D1538+D1539+D1540+D1541</f>
        <v>-10000</v>
      </c>
      <c r="E1542" s="453">
        <f t="shared" si="5002"/>
        <v>-2600</v>
      </c>
      <c r="F1542" s="453">
        <f t="shared" si="5002"/>
        <v>-6200</v>
      </c>
      <c r="G1542" s="453">
        <f t="shared" si="5002"/>
        <v>3100</v>
      </c>
      <c r="H1542" s="453">
        <f t="shared" si="5002"/>
        <v>6300</v>
      </c>
      <c r="I1542" s="453">
        <f t="shared" si="5002"/>
        <v>4100</v>
      </c>
      <c r="J1542" s="453">
        <f>J1538+J1539+J1540+J1541</f>
        <v>4200.0000000000009</v>
      </c>
      <c r="K1542" s="453">
        <f t="shared" si="5002"/>
        <v>6300</v>
      </c>
      <c r="L1542" s="453">
        <f t="shared" si="5002"/>
        <v>3100</v>
      </c>
      <c r="M1542" s="453">
        <f t="shared" si="5002"/>
        <v>2900</v>
      </c>
      <c r="N1542" s="453">
        <f t="shared" si="5002"/>
        <v>-2300</v>
      </c>
      <c r="O1542" s="453">
        <f t="shared" si="5002"/>
        <v>3600</v>
      </c>
      <c r="P1542" s="453">
        <f t="shared" si="5002"/>
        <v>7000</v>
      </c>
      <c r="Q1542" s="453">
        <f t="shared" si="5002"/>
        <v>4800</v>
      </c>
      <c r="R1542" s="453">
        <f t="shared" si="5002"/>
        <v>4300</v>
      </c>
      <c r="S1542" s="453">
        <f t="shared" si="5002"/>
        <v>5700</v>
      </c>
      <c r="T1542" s="453">
        <f t="shared" si="5002"/>
        <v>2700</v>
      </c>
      <c r="U1542" s="453">
        <f t="shared" si="5002"/>
        <v>3700</v>
      </c>
      <c r="V1542" s="453">
        <f t="shared" si="5002"/>
        <v>3900</v>
      </c>
      <c r="W1542" s="453">
        <f t="shared" si="5002"/>
        <v>5500</v>
      </c>
      <c r="X1542" s="453">
        <f t="shared" si="5002"/>
        <v>5400</v>
      </c>
      <c r="Y1542" s="453">
        <f t="shared" si="5002"/>
        <v>8100</v>
      </c>
      <c r="Z1542" s="453">
        <f t="shared" si="5002"/>
        <v>-32900</v>
      </c>
      <c r="AA1542" s="453">
        <f>AA1538+AA1539+AA1540+AA1541</f>
        <v>0</v>
      </c>
      <c r="AB1542" s="453">
        <f t="shared" si="5002"/>
        <v>2900</v>
      </c>
      <c r="AC1542" s="453">
        <f>AC1538+AC1539+AC1540+AC1541</f>
        <v>2200</v>
      </c>
      <c r="AD1542" s="453">
        <f>AD1538+AD1539+AD1540+AD1541</f>
        <v>2200</v>
      </c>
      <c r="AE1542" s="453">
        <f>AE1538+AE1539+AE1540+AE1541</f>
        <v>0</v>
      </c>
      <c r="AF1542" s="453">
        <f>AF1538+AF1539+AF1540+AF1541</f>
        <v>0</v>
      </c>
      <c r="AG1542" s="453">
        <f>AG1538+AG1539+AG1540+AG1541</f>
        <v>0</v>
      </c>
      <c r="AH1542" s="453">
        <f t="shared" ref="AH1542:CS1542" si="5003">AH1538+AH1539+AH1540+AH1541</f>
        <v>0</v>
      </c>
      <c r="AI1542" s="453">
        <f t="shared" si="5003"/>
        <v>0</v>
      </c>
      <c r="AJ1542" s="453">
        <f t="shared" si="5003"/>
        <v>0</v>
      </c>
      <c r="AK1542" s="453">
        <f t="shared" si="5003"/>
        <v>0</v>
      </c>
      <c r="AL1542" s="453">
        <f t="shared" si="5003"/>
        <v>0</v>
      </c>
      <c r="AM1542" s="453">
        <f t="shared" si="5003"/>
        <v>0</v>
      </c>
      <c r="AN1542" s="453">
        <f t="shared" si="5003"/>
        <v>0</v>
      </c>
      <c r="AO1542" s="453">
        <f t="shared" si="5003"/>
        <v>0</v>
      </c>
      <c r="AP1542" s="453">
        <f t="shared" si="5003"/>
        <v>0</v>
      </c>
      <c r="AQ1542" s="453">
        <f t="shared" si="5003"/>
        <v>0</v>
      </c>
      <c r="AR1542" s="453">
        <f t="shared" si="5003"/>
        <v>0</v>
      </c>
      <c r="AS1542" s="453">
        <f t="shared" si="5003"/>
        <v>0</v>
      </c>
      <c r="AT1542" s="453">
        <f t="shared" si="5003"/>
        <v>0</v>
      </c>
      <c r="AU1542" s="453">
        <f t="shared" si="5003"/>
        <v>0</v>
      </c>
      <c r="AV1542" s="453">
        <f t="shared" si="5003"/>
        <v>0</v>
      </c>
      <c r="AW1542" s="453">
        <f t="shared" si="5003"/>
        <v>0</v>
      </c>
      <c r="AX1542" s="453">
        <f t="shared" si="5003"/>
        <v>0</v>
      </c>
      <c r="AY1542" s="453">
        <f t="shared" si="5003"/>
        <v>0</v>
      </c>
      <c r="AZ1542" s="453">
        <f t="shared" si="5003"/>
        <v>0</v>
      </c>
      <c r="BA1542" s="453">
        <f t="shared" si="5003"/>
        <v>0</v>
      </c>
      <c r="BB1542" s="453">
        <f t="shared" si="5003"/>
        <v>0</v>
      </c>
      <c r="BC1542" s="453">
        <f t="shared" si="5003"/>
        <v>0</v>
      </c>
      <c r="BD1542" s="453">
        <f t="shared" si="5003"/>
        <v>0</v>
      </c>
      <c r="BE1542" s="453">
        <f t="shared" si="5003"/>
        <v>0</v>
      </c>
      <c r="BF1542" s="453">
        <f t="shared" si="5003"/>
        <v>0</v>
      </c>
      <c r="BG1542" s="453">
        <f t="shared" si="5003"/>
        <v>0</v>
      </c>
      <c r="BH1542" s="453">
        <f t="shared" si="5003"/>
        <v>0</v>
      </c>
      <c r="BI1542" s="453">
        <f t="shared" si="5003"/>
        <v>0</v>
      </c>
      <c r="BJ1542" s="453">
        <f t="shared" si="5003"/>
        <v>0</v>
      </c>
      <c r="BK1542" s="453">
        <f t="shared" si="5003"/>
        <v>0</v>
      </c>
      <c r="BL1542" s="453">
        <f t="shared" si="5003"/>
        <v>0</v>
      </c>
      <c r="BM1542" s="453">
        <f t="shared" si="5003"/>
        <v>0</v>
      </c>
      <c r="BN1542" s="453">
        <f t="shared" si="5003"/>
        <v>0</v>
      </c>
      <c r="BO1542" s="453">
        <f t="shared" si="5003"/>
        <v>0</v>
      </c>
      <c r="BP1542" s="453">
        <f t="shared" si="5003"/>
        <v>0</v>
      </c>
      <c r="BQ1542" s="453">
        <f t="shared" si="5003"/>
        <v>0</v>
      </c>
      <c r="BR1542" s="453">
        <f t="shared" si="5003"/>
        <v>0</v>
      </c>
      <c r="BS1542" s="453">
        <f t="shared" si="5003"/>
        <v>0</v>
      </c>
      <c r="BT1542" s="453">
        <f t="shared" si="5003"/>
        <v>0</v>
      </c>
      <c r="BU1542" s="453">
        <f t="shared" si="5003"/>
        <v>0</v>
      </c>
      <c r="BV1542" s="453">
        <f t="shared" si="5003"/>
        <v>0</v>
      </c>
      <c r="BW1542" s="453">
        <f t="shared" si="5003"/>
        <v>0</v>
      </c>
      <c r="BX1542" s="453">
        <f t="shared" si="5003"/>
        <v>0</v>
      </c>
      <c r="BY1542" s="453">
        <f t="shared" si="5003"/>
        <v>0</v>
      </c>
      <c r="BZ1542" s="453">
        <f t="shared" si="5003"/>
        <v>0</v>
      </c>
      <c r="CA1542" s="453">
        <f t="shared" si="5003"/>
        <v>0</v>
      </c>
      <c r="CB1542" s="453">
        <f t="shared" si="5003"/>
        <v>0</v>
      </c>
      <c r="CC1542" s="453">
        <f t="shared" si="5003"/>
        <v>0</v>
      </c>
      <c r="CD1542" s="453">
        <f t="shared" si="5003"/>
        <v>0</v>
      </c>
      <c r="CE1542" s="453">
        <f t="shared" si="5003"/>
        <v>0</v>
      </c>
      <c r="CF1542" s="453">
        <f t="shared" si="5003"/>
        <v>0</v>
      </c>
      <c r="CG1542" s="453">
        <f t="shared" si="5003"/>
        <v>0</v>
      </c>
      <c r="CH1542" s="453">
        <f t="shared" si="5003"/>
        <v>0</v>
      </c>
      <c r="CI1542" s="453">
        <f t="shared" si="5003"/>
        <v>0</v>
      </c>
      <c r="CJ1542" s="453">
        <f t="shared" si="5003"/>
        <v>0</v>
      </c>
      <c r="CK1542" s="453">
        <f t="shared" si="5003"/>
        <v>0</v>
      </c>
      <c r="CL1542" s="453">
        <f t="shared" si="5003"/>
        <v>0</v>
      </c>
      <c r="CM1542" s="453">
        <f t="shared" si="5003"/>
        <v>0</v>
      </c>
      <c r="CN1542" s="453">
        <f t="shared" si="5003"/>
        <v>0</v>
      </c>
      <c r="CO1542" s="453">
        <f t="shared" si="5003"/>
        <v>0</v>
      </c>
      <c r="CP1542" s="453">
        <f t="shared" si="5003"/>
        <v>0</v>
      </c>
      <c r="CQ1542" s="453">
        <f t="shared" si="5003"/>
        <v>0</v>
      </c>
      <c r="CR1542" s="453">
        <f t="shared" si="5003"/>
        <v>0</v>
      </c>
      <c r="CS1542" s="453">
        <f t="shared" si="5003"/>
        <v>0</v>
      </c>
      <c r="CT1542" s="453">
        <f t="shared" ref="CT1542:DJ1542" si="5004">CT1538+CT1539+CT1540+CT1541</f>
        <v>0</v>
      </c>
      <c r="CU1542" s="453">
        <f t="shared" si="5004"/>
        <v>0</v>
      </c>
      <c r="CV1542" s="453">
        <f t="shared" si="5004"/>
        <v>0</v>
      </c>
      <c r="CW1542" s="453">
        <f t="shared" si="5004"/>
        <v>0</v>
      </c>
      <c r="CX1542" s="453">
        <f t="shared" si="5004"/>
        <v>0</v>
      </c>
      <c r="CY1542" s="453">
        <f t="shared" si="5004"/>
        <v>0</v>
      </c>
      <c r="CZ1542" s="453">
        <f t="shared" si="5004"/>
        <v>0</v>
      </c>
      <c r="DA1542" s="453">
        <f t="shared" si="5004"/>
        <v>0</v>
      </c>
      <c r="DB1542" s="453">
        <f t="shared" si="5004"/>
        <v>0</v>
      </c>
      <c r="DC1542" s="453">
        <f t="shared" si="5004"/>
        <v>0</v>
      </c>
      <c r="DD1542" s="453">
        <f t="shared" si="5004"/>
        <v>0</v>
      </c>
      <c r="DE1542" s="453">
        <f t="shared" si="5004"/>
        <v>0</v>
      </c>
      <c r="DF1542" s="453">
        <f t="shared" si="5004"/>
        <v>0</v>
      </c>
      <c r="DG1542" s="453">
        <f t="shared" si="5004"/>
        <v>0</v>
      </c>
      <c r="DH1542" s="453">
        <f t="shared" si="5004"/>
        <v>0</v>
      </c>
      <c r="DI1542" s="453">
        <f t="shared" si="5004"/>
        <v>0</v>
      </c>
      <c r="DJ1542" s="453">
        <f t="shared" si="5004"/>
        <v>0</v>
      </c>
    </row>
    <row r="1543" spans="1:114" x14ac:dyDescent="0.35">
      <c r="A1543" s="5" t="s">
        <v>354</v>
      </c>
      <c r="B1543" s="452" t="s">
        <v>315</v>
      </c>
      <c r="C1543" s="451">
        <f>IF(C1542&lt;0,"0",C1542*('General Assumptions'!$E$21+'General Assumptions'!$E$22))*-1</f>
        <v>0</v>
      </c>
      <c r="D1543" s="451">
        <f>IF(D1542&lt;0,"0",D1542*('General Assumptions'!$E$21+'General Assumptions'!$E$22))*-1</f>
        <v>0</v>
      </c>
      <c r="E1543" s="451">
        <f>IF(E1542&lt;0,"0",E1542*('General Assumptions'!$E$21+'General Assumptions'!$E$22))*-1</f>
        <v>0</v>
      </c>
      <c r="F1543" s="451">
        <f>IF(F1542&lt;0,"0",F1542*('General Assumptions'!$E$21+'General Assumptions'!$E$22))*-1</f>
        <v>0</v>
      </c>
      <c r="G1543" s="451">
        <f>IF(G1542&lt;0,"0",G1542*('General Assumptions'!$E$21+'General Assumptions'!$E$22))*-1</f>
        <v>-880.40000000000009</v>
      </c>
      <c r="H1543" s="451">
        <f>IF(H1542&lt;0,"0",H1542*('General Assumptions'!$E$21+'General Assumptions'!$E$22))*-1</f>
        <v>-1789.2000000000003</v>
      </c>
      <c r="I1543" s="451">
        <f>IF(I1542&lt;0,"0",I1542*('General Assumptions'!$E$21+'General Assumptions'!$E$22))*-1</f>
        <v>-1164.4000000000001</v>
      </c>
      <c r="J1543" s="451">
        <f>IF(J1542&lt;0,"0",J1542*('General Assumptions'!$E$21+'General Assumptions'!$E$22))*-1</f>
        <v>-1192.8000000000004</v>
      </c>
      <c r="K1543" s="451">
        <f>IF(K1542&lt;0,"0",K1542*('General Assumptions'!$E$21+'General Assumptions'!$E$22))*-1</f>
        <v>-1789.2000000000003</v>
      </c>
      <c r="L1543" s="451">
        <f>IF(L1542&lt;0,"0",L1542*('General Assumptions'!$E$21+'General Assumptions'!$E$22))*-1</f>
        <v>-880.40000000000009</v>
      </c>
      <c r="M1543" s="451">
        <f>IF(M1542&lt;0,"0",M1542*('General Assumptions'!$E$21+'General Assumptions'!$E$22))*-1</f>
        <v>-823.60000000000014</v>
      </c>
      <c r="N1543" s="451">
        <f>IF(N1542&lt;0,"0",N1542*('General Assumptions'!$E$21+'General Assumptions'!$E$22))*-1</f>
        <v>0</v>
      </c>
      <c r="O1543" s="451">
        <f>IF(O1542&lt;0,"0",O1542*('General Assumptions'!$E$21+'General Assumptions'!$E$22))*-1</f>
        <v>-1022.4000000000001</v>
      </c>
      <c r="P1543" s="451">
        <f>IF(P1542&lt;0,"0",P1542*('General Assumptions'!$E$21+'General Assumptions'!$E$22))*-1</f>
        <v>-1988.0000000000002</v>
      </c>
      <c r="Q1543" s="451">
        <f>IF(Q1542&lt;0,"0",Q1542*('General Assumptions'!$E$21+'General Assumptions'!$E$22))*-1</f>
        <v>-1363.2</v>
      </c>
      <c r="R1543" s="451">
        <f>IF(R1542&lt;0,"0",R1542*('General Assumptions'!$E$21+'General Assumptions'!$E$22))*-1</f>
        <v>-1221.2</v>
      </c>
      <c r="S1543" s="451">
        <f>IF(S1542&lt;0,"0",S1542*('General Assumptions'!$E$21+'General Assumptions'!$E$22))*-1</f>
        <v>-1618.8000000000002</v>
      </c>
      <c r="T1543" s="451">
        <f>IF(T1542&lt;0,"0",T1542*('General Assumptions'!$E$21+'General Assumptions'!$E$22))*-1</f>
        <v>-766.80000000000007</v>
      </c>
      <c r="U1543" s="451">
        <f>IF(U1542&lt;0,"0",U1542*('General Assumptions'!$E$21+'General Assumptions'!$E$22))*-1</f>
        <v>-1050.8000000000002</v>
      </c>
      <c r="V1543" s="451">
        <f>IF(V1542&lt;0,"0",V1542*('General Assumptions'!$E$21+'General Assumptions'!$E$22))*-1</f>
        <v>-1107.6000000000001</v>
      </c>
      <c r="W1543" s="451">
        <f>IF(W1542&lt;0,"0",W1542*('General Assumptions'!$E$21+'General Assumptions'!$E$22))*-1</f>
        <v>-1562.0000000000002</v>
      </c>
      <c r="X1543" s="451">
        <f>IF(X1542&lt;0,"0",X1542*('General Assumptions'!$E$21+'General Assumptions'!$E$22))*-1</f>
        <v>-1533.6000000000001</v>
      </c>
      <c r="Y1543" s="451">
        <f>IF(Y1542&lt;0,"0",Y1542*('General Assumptions'!$E$21+'General Assumptions'!$E$22))*-1</f>
        <v>-2300.4</v>
      </c>
      <c r="Z1543" s="451">
        <f>IF(Z1542&lt;0,"0",Z1542*('General Assumptions'!$E$21+'General Assumptions'!$E$22))*-1</f>
        <v>0</v>
      </c>
      <c r="AA1543" s="451">
        <f>IF(AA1542&lt;0,"0",AA1542*('General Assumptions'!$E$21+'General Assumptions'!$E$22))*-1</f>
        <v>0</v>
      </c>
      <c r="AB1543" s="451">
        <f>IF(AB1542&lt;0,"0",AB1542*('General Assumptions'!$E$21+'General Assumptions'!$E$22))*-1</f>
        <v>-823.60000000000014</v>
      </c>
      <c r="AC1543" s="451">
        <f>IF(AC1542&lt;0,"0",AC1542*('General Assumptions'!$E$21+'General Assumptions'!$E$22))*-1</f>
        <v>-624.80000000000007</v>
      </c>
      <c r="AD1543" s="451">
        <f>-AD1542*0.65</f>
        <v>-1430</v>
      </c>
      <c r="AE1543" s="451">
        <f>-AE1542*0.65</f>
        <v>0</v>
      </c>
      <c r="AF1543" s="451">
        <f>-AF1542*0.65</f>
        <v>0</v>
      </c>
      <c r="AG1543" s="451">
        <f>-AG1542*0.65</f>
        <v>0</v>
      </c>
      <c r="AH1543" s="451">
        <f t="shared" ref="AH1543:CS1543" si="5005">-AH1542*0.65</f>
        <v>0</v>
      </c>
      <c r="AI1543" s="451">
        <f t="shared" si="5005"/>
        <v>0</v>
      </c>
      <c r="AJ1543" s="451">
        <f t="shared" si="5005"/>
        <v>0</v>
      </c>
      <c r="AK1543" s="451">
        <f t="shared" si="5005"/>
        <v>0</v>
      </c>
      <c r="AL1543" s="451">
        <f t="shared" si="5005"/>
        <v>0</v>
      </c>
      <c r="AM1543" s="451">
        <f t="shared" si="5005"/>
        <v>0</v>
      </c>
      <c r="AN1543" s="451">
        <f t="shared" si="5005"/>
        <v>0</v>
      </c>
      <c r="AO1543" s="451">
        <f t="shared" si="5005"/>
        <v>0</v>
      </c>
      <c r="AP1543" s="451">
        <f t="shared" si="5005"/>
        <v>0</v>
      </c>
      <c r="AQ1543" s="451">
        <f t="shared" si="5005"/>
        <v>0</v>
      </c>
      <c r="AR1543" s="451">
        <f t="shared" si="5005"/>
        <v>0</v>
      </c>
      <c r="AS1543" s="451">
        <f t="shared" si="5005"/>
        <v>0</v>
      </c>
      <c r="AT1543" s="451">
        <f t="shared" si="5005"/>
        <v>0</v>
      </c>
      <c r="AU1543" s="451">
        <f t="shared" si="5005"/>
        <v>0</v>
      </c>
      <c r="AV1543" s="451">
        <f t="shared" si="5005"/>
        <v>0</v>
      </c>
      <c r="AW1543" s="451">
        <f t="shared" si="5005"/>
        <v>0</v>
      </c>
      <c r="AX1543" s="451">
        <f t="shared" si="5005"/>
        <v>0</v>
      </c>
      <c r="AY1543" s="451">
        <f t="shared" si="5005"/>
        <v>0</v>
      </c>
      <c r="AZ1543" s="451">
        <f t="shared" si="5005"/>
        <v>0</v>
      </c>
      <c r="BA1543" s="451">
        <f t="shared" si="5005"/>
        <v>0</v>
      </c>
      <c r="BB1543" s="451">
        <f t="shared" si="5005"/>
        <v>0</v>
      </c>
      <c r="BC1543" s="451">
        <f t="shared" si="5005"/>
        <v>0</v>
      </c>
      <c r="BD1543" s="451">
        <f t="shared" si="5005"/>
        <v>0</v>
      </c>
      <c r="BE1543" s="451">
        <f t="shared" si="5005"/>
        <v>0</v>
      </c>
      <c r="BF1543" s="451">
        <f t="shared" si="5005"/>
        <v>0</v>
      </c>
      <c r="BG1543" s="451">
        <f t="shared" si="5005"/>
        <v>0</v>
      </c>
      <c r="BH1543" s="451">
        <f t="shared" si="5005"/>
        <v>0</v>
      </c>
      <c r="BI1543" s="451">
        <f t="shared" si="5005"/>
        <v>0</v>
      </c>
      <c r="BJ1543" s="451">
        <f t="shared" si="5005"/>
        <v>0</v>
      </c>
      <c r="BK1543" s="451">
        <f t="shared" si="5005"/>
        <v>0</v>
      </c>
      <c r="BL1543" s="451">
        <f t="shared" si="5005"/>
        <v>0</v>
      </c>
      <c r="BM1543" s="451">
        <f t="shared" si="5005"/>
        <v>0</v>
      </c>
      <c r="BN1543" s="451">
        <f t="shared" si="5005"/>
        <v>0</v>
      </c>
      <c r="BO1543" s="451">
        <f t="shared" si="5005"/>
        <v>0</v>
      </c>
      <c r="BP1543" s="451">
        <f t="shared" si="5005"/>
        <v>0</v>
      </c>
      <c r="BQ1543" s="451">
        <f t="shared" si="5005"/>
        <v>0</v>
      </c>
      <c r="BR1543" s="451">
        <f t="shared" si="5005"/>
        <v>0</v>
      </c>
      <c r="BS1543" s="451">
        <f t="shared" si="5005"/>
        <v>0</v>
      </c>
      <c r="BT1543" s="451">
        <f t="shared" si="5005"/>
        <v>0</v>
      </c>
      <c r="BU1543" s="451">
        <f t="shared" si="5005"/>
        <v>0</v>
      </c>
      <c r="BV1543" s="451">
        <f t="shared" si="5005"/>
        <v>0</v>
      </c>
      <c r="BW1543" s="451">
        <f t="shared" si="5005"/>
        <v>0</v>
      </c>
      <c r="BX1543" s="451">
        <f t="shared" si="5005"/>
        <v>0</v>
      </c>
      <c r="BY1543" s="451">
        <f t="shared" si="5005"/>
        <v>0</v>
      </c>
      <c r="BZ1543" s="451">
        <f t="shared" si="5005"/>
        <v>0</v>
      </c>
      <c r="CA1543" s="451">
        <f t="shared" si="5005"/>
        <v>0</v>
      </c>
      <c r="CB1543" s="451">
        <f t="shared" si="5005"/>
        <v>0</v>
      </c>
      <c r="CC1543" s="451">
        <f t="shared" si="5005"/>
        <v>0</v>
      </c>
      <c r="CD1543" s="451">
        <f t="shared" si="5005"/>
        <v>0</v>
      </c>
      <c r="CE1543" s="451">
        <f t="shared" si="5005"/>
        <v>0</v>
      </c>
      <c r="CF1543" s="451">
        <f t="shared" si="5005"/>
        <v>0</v>
      </c>
      <c r="CG1543" s="451">
        <f t="shared" si="5005"/>
        <v>0</v>
      </c>
      <c r="CH1543" s="451">
        <f t="shared" si="5005"/>
        <v>0</v>
      </c>
      <c r="CI1543" s="451">
        <f t="shared" si="5005"/>
        <v>0</v>
      </c>
      <c r="CJ1543" s="451">
        <f t="shared" si="5005"/>
        <v>0</v>
      </c>
      <c r="CK1543" s="451">
        <f t="shared" si="5005"/>
        <v>0</v>
      </c>
      <c r="CL1543" s="451">
        <f t="shared" si="5005"/>
        <v>0</v>
      </c>
      <c r="CM1543" s="451">
        <f t="shared" si="5005"/>
        <v>0</v>
      </c>
      <c r="CN1543" s="451">
        <f t="shared" si="5005"/>
        <v>0</v>
      </c>
      <c r="CO1543" s="451">
        <f t="shared" si="5005"/>
        <v>0</v>
      </c>
      <c r="CP1543" s="451">
        <f t="shared" si="5005"/>
        <v>0</v>
      </c>
      <c r="CQ1543" s="451">
        <f t="shared" si="5005"/>
        <v>0</v>
      </c>
      <c r="CR1543" s="451">
        <f t="shared" si="5005"/>
        <v>0</v>
      </c>
      <c r="CS1543" s="451">
        <f t="shared" si="5005"/>
        <v>0</v>
      </c>
      <c r="CT1543" s="451">
        <f t="shared" ref="CT1543:DJ1543" si="5006">-CT1542*0.65</f>
        <v>0</v>
      </c>
      <c r="CU1543" s="451">
        <f t="shared" si="5006"/>
        <v>0</v>
      </c>
      <c r="CV1543" s="451">
        <f t="shared" si="5006"/>
        <v>0</v>
      </c>
      <c r="CW1543" s="451">
        <f t="shared" si="5006"/>
        <v>0</v>
      </c>
      <c r="CX1543" s="451">
        <f t="shared" si="5006"/>
        <v>0</v>
      </c>
      <c r="CY1543" s="451">
        <f t="shared" si="5006"/>
        <v>0</v>
      </c>
      <c r="CZ1543" s="451">
        <f t="shared" si="5006"/>
        <v>0</v>
      </c>
      <c r="DA1543" s="451">
        <f t="shared" si="5006"/>
        <v>0</v>
      </c>
      <c r="DB1543" s="451">
        <f t="shared" si="5006"/>
        <v>0</v>
      </c>
      <c r="DC1543" s="451">
        <f t="shared" si="5006"/>
        <v>0</v>
      </c>
      <c r="DD1543" s="451">
        <f t="shared" si="5006"/>
        <v>0</v>
      </c>
      <c r="DE1543" s="451">
        <f t="shared" si="5006"/>
        <v>0</v>
      </c>
      <c r="DF1543" s="451">
        <f t="shared" si="5006"/>
        <v>0</v>
      </c>
      <c r="DG1543" s="451">
        <f t="shared" si="5006"/>
        <v>0</v>
      </c>
      <c r="DH1543" s="451">
        <f t="shared" si="5006"/>
        <v>0</v>
      </c>
      <c r="DI1543" s="451">
        <f t="shared" si="5006"/>
        <v>0</v>
      </c>
      <c r="DJ1543" s="451">
        <f t="shared" si="5006"/>
        <v>0</v>
      </c>
    </row>
    <row r="1544" spans="1:114" x14ac:dyDescent="0.35">
      <c r="A1544" s="5" t="s">
        <v>354</v>
      </c>
      <c r="B1544" s="255" t="s">
        <v>169</v>
      </c>
      <c r="C1544" s="453">
        <f>C1542+C1543</f>
        <v>-6700</v>
      </c>
      <c r="D1544" s="453">
        <f t="shared" ref="D1544:AB1544" si="5007">D1542+D1543</f>
        <v>-10000</v>
      </c>
      <c r="E1544" s="453">
        <f t="shared" si="5007"/>
        <v>-2600</v>
      </c>
      <c r="F1544" s="453">
        <f t="shared" si="5007"/>
        <v>-6200</v>
      </c>
      <c r="G1544" s="453">
        <f t="shared" si="5007"/>
        <v>2219.6</v>
      </c>
      <c r="H1544" s="453">
        <f t="shared" si="5007"/>
        <v>4510.7999999999993</v>
      </c>
      <c r="I1544" s="453">
        <f t="shared" si="5007"/>
        <v>2935.6</v>
      </c>
      <c r="J1544" s="453">
        <f t="shared" si="5007"/>
        <v>3007.2000000000007</v>
      </c>
      <c r="K1544" s="453">
        <f t="shared" si="5007"/>
        <v>4510.7999999999993</v>
      </c>
      <c r="L1544" s="453">
        <f t="shared" si="5007"/>
        <v>2219.6</v>
      </c>
      <c r="M1544" s="453">
        <f t="shared" si="5007"/>
        <v>2076.3999999999996</v>
      </c>
      <c r="N1544" s="453">
        <f t="shared" si="5007"/>
        <v>-2300</v>
      </c>
      <c r="O1544" s="453">
        <f t="shared" si="5007"/>
        <v>2577.6</v>
      </c>
      <c r="P1544" s="453">
        <f t="shared" si="5007"/>
        <v>5012</v>
      </c>
      <c r="Q1544" s="453">
        <f t="shared" si="5007"/>
        <v>3436.8</v>
      </c>
      <c r="R1544" s="453">
        <f t="shared" si="5007"/>
        <v>3078.8</v>
      </c>
      <c r="S1544" s="453">
        <f t="shared" si="5007"/>
        <v>4081.2</v>
      </c>
      <c r="T1544" s="453">
        <f t="shared" si="5007"/>
        <v>1933.1999999999998</v>
      </c>
      <c r="U1544" s="453">
        <f t="shared" si="5007"/>
        <v>2649.2</v>
      </c>
      <c r="V1544" s="453">
        <f t="shared" si="5007"/>
        <v>2792.3999999999996</v>
      </c>
      <c r="W1544" s="453">
        <f t="shared" si="5007"/>
        <v>3938</v>
      </c>
      <c r="X1544" s="453">
        <f t="shared" si="5007"/>
        <v>3866.3999999999996</v>
      </c>
      <c r="Y1544" s="453">
        <f t="shared" si="5007"/>
        <v>5799.6</v>
      </c>
      <c r="Z1544" s="453">
        <f t="shared" si="5007"/>
        <v>-32900</v>
      </c>
      <c r="AA1544" s="453">
        <f t="shared" si="5007"/>
        <v>0</v>
      </c>
      <c r="AB1544" s="453">
        <f t="shared" si="5007"/>
        <v>2076.3999999999996</v>
      </c>
      <c r="AC1544" s="453">
        <f>AC1542+AC1543</f>
        <v>1575.1999999999998</v>
      </c>
      <c r="AD1544" s="453">
        <f>AD1542+AD1543</f>
        <v>770</v>
      </c>
      <c r="AE1544" s="453">
        <f>AE1542+AE1543</f>
        <v>0</v>
      </c>
      <c r="AF1544" s="453">
        <f>AF1542+AF1543</f>
        <v>0</v>
      </c>
      <c r="AG1544" s="453">
        <f>AG1542+AG1543</f>
        <v>0</v>
      </c>
      <c r="AH1544" s="453">
        <f t="shared" ref="AH1544:CS1544" si="5008">AH1542+AH1543</f>
        <v>0</v>
      </c>
      <c r="AI1544" s="453">
        <f t="shared" si="5008"/>
        <v>0</v>
      </c>
      <c r="AJ1544" s="453">
        <f t="shared" si="5008"/>
        <v>0</v>
      </c>
      <c r="AK1544" s="453">
        <f t="shared" si="5008"/>
        <v>0</v>
      </c>
      <c r="AL1544" s="453">
        <f t="shared" si="5008"/>
        <v>0</v>
      </c>
      <c r="AM1544" s="453">
        <f t="shared" si="5008"/>
        <v>0</v>
      </c>
      <c r="AN1544" s="453">
        <f t="shared" si="5008"/>
        <v>0</v>
      </c>
      <c r="AO1544" s="453">
        <f t="shared" si="5008"/>
        <v>0</v>
      </c>
      <c r="AP1544" s="453">
        <f t="shared" si="5008"/>
        <v>0</v>
      </c>
      <c r="AQ1544" s="453">
        <f t="shared" si="5008"/>
        <v>0</v>
      </c>
      <c r="AR1544" s="453">
        <f t="shared" si="5008"/>
        <v>0</v>
      </c>
      <c r="AS1544" s="453">
        <f t="shared" si="5008"/>
        <v>0</v>
      </c>
      <c r="AT1544" s="453">
        <f t="shared" si="5008"/>
        <v>0</v>
      </c>
      <c r="AU1544" s="453">
        <f t="shared" si="5008"/>
        <v>0</v>
      </c>
      <c r="AV1544" s="453">
        <f t="shared" si="5008"/>
        <v>0</v>
      </c>
      <c r="AW1544" s="453">
        <f t="shared" si="5008"/>
        <v>0</v>
      </c>
      <c r="AX1544" s="453">
        <f t="shared" si="5008"/>
        <v>0</v>
      </c>
      <c r="AY1544" s="453">
        <f t="shared" si="5008"/>
        <v>0</v>
      </c>
      <c r="AZ1544" s="453">
        <f t="shared" si="5008"/>
        <v>0</v>
      </c>
      <c r="BA1544" s="453">
        <f t="shared" si="5008"/>
        <v>0</v>
      </c>
      <c r="BB1544" s="453">
        <f t="shared" si="5008"/>
        <v>0</v>
      </c>
      <c r="BC1544" s="453">
        <f t="shared" si="5008"/>
        <v>0</v>
      </c>
      <c r="BD1544" s="453">
        <f t="shared" si="5008"/>
        <v>0</v>
      </c>
      <c r="BE1544" s="453">
        <f t="shared" si="5008"/>
        <v>0</v>
      </c>
      <c r="BF1544" s="453">
        <f t="shared" si="5008"/>
        <v>0</v>
      </c>
      <c r="BG1544" s="453">
        <f t="shared" si="5008"/>
        <v>0</v>
      </c>
      <c r="BH1544" s="453">
        <f t="shared" si="5008"/>
        <v>0</v>
      </c>
      <c r="BI1544" s="453">
        <f t="shared" si="5008"/>
        <v>0</v>
      </c>
      <c r="BJ1544" s="453">
        <f t="shared" si="5008"/>
        <v>0</v>
      </c>
      <c r="BK1544" s="453">
        <f t="shared" si="5008"/>
        <v>0</v>
      </c>
      <c r="BL1544" s="453">
        <f t="shared" si="5008"/>
        <v>0</v>
      </c>
      <c r="BM1544" s="453">
        <f t="shared" si="5008"/>
        <v>0</v>
      </c>
      <c r="BN1544" s="453">
        <f t="shared" si="5008"/>
        <v>0</v>
      </c>
      <c r="BO1544" s="453">
        <f t="shared" si="5008"/>
        <v>0</v>
      </c>
      <c r="BP1544" s="453">
        <f t="shared" si="5008"/>
        <v>0</v>
      </c>
      <c r="BQ1544" s="453">
        <f t="shared" si="5008"/>
        <v>0</v>
      </c>
      <c r="BR1544" s="453">
        <f t="shared" si="5008"/>
        <v>0</v>
      </c>
      <c r="BS1544" s="453">
        <f t="shared" si="5008"/>
        <v>0</v>
      </c>
      <c r="BT1544" s="453">
        <f t="shared" si="5008"/>
        <v>0</v>
      </c>
      <c r="BU1544" s="453">
        <f t="shared" si="5008"/>
        <v>0</v>
      </c>
      <c r="BV1544" s="453">
        <f t="shared" si="5008"/>
        <v>0</v>
      </c>
      <c r="BW1544" s="453">
        <f t="shared" si="5008"/>
        <v>0</v>
      </c>
      <c r="BX1544" s="453">
        <f t="shared" si="5008"/>
        <v>0</v>
      </c>
      <c r="BY1544" s="453">
        <f t="shared" si="5008"/>
        <v>0</v>
      </c>
      <c r="BZ1544" s="453">
        <f t="shared" si="5008"/>
        <v>0</v>
      </c>
      <c r="CA1544" s="453">
        <f t="shared" si="5008"/>
        <v>0</v>
      </c>
      <c r="CB1544" s="453">
        <f t="shared" si="5008"/>
        <v>0</v>
      </c>
      <c r="CC1544" s="453">
        <f t="shared" si="5008"/>
        <v>0</v>
      </c>
      <c r="CD1544" s="453">
        <f t="shared" si="5008"/>
        <v>0</v>
      </c>
      <c r="CE1544" s="453">
        <f t="shared" si="5008"/>
        <v>0</v>
      </c>
      <c r="CF1544" s="453">
        <f t="shared" si="5008"/>
        <v>0</v>
      </c>
      <c r="CG1544" s="453">
        <f t="shared" si="5008"/>
        <v>0</v>
      </c>
      <c r="CH1544" s="453">
        <f t="shared" si="5008"/>
        <v>0</v>
      </c>
      <c r="CI1544" s="453">
        <f t="shared" si="5008"/>
        <v>0</v>
      </c>
      <c r="CJ1544" s="453">
        <f t="shared" si="5008"/>
        <v>0</v>
      </c>
      <c r="CK1544" s="453">
        <f t="shared" si="5008"/>
        <v>0</v>
      </c>
      <c r="CL1544" s="453">
        <f t="shared" si="5008"/>
        <v>0</v>
      </c>
      <c r="CM1544" s="453">
        <f t="shared" si="5008"/>
        <v>0</v>
      </c>
      <c r="CN1544" s="453">
        <f t="shared" si="5008"/>
        <v>0</v>
      </c>
      <c r="CO1544" s="453">
        <f t="shared" si="5008"/>
        <v>0</v>
      </c>
      <c r="CP1544" s="453">
        <f t="shared" si="5008"/>
        <v>0</v>
      </c>
      <c r="CQ1544" s="453">
        <f t="shared" si="5008"/>
        <v>0</v>
      </c>
      <c r="CR1544" s="453">
        <f t="shared" si="5008"/>
        <v>0</v>
      </c>
      <c r="CS1544" s="453">
        <f t="shared" si="5008"/>
        <v>0</v>
      </c>
      <c r="CT1544" s="453">
        <f t="shared" ref="CT1544:DJ1544" si="5009">CT1542+CT1543</f>
        <v>0</v>
      </c>
      <c r="CU1544" s="453">
        <f t="shared" si="5009"/>
        <v>0</v>
      </c>
      <c r="CV1544" s="453">
        <f t="shared" si="5009"/>
        <v>0</v>
      </c>
      <c r="CW1544" s="453">
        <f t="shared" si="5009"/>
        <v>0</v>
      </c>
      <c r="CX1544" s="453">
        <f t="shared" si="5009"/>
        <v>0</v>
      </c>
      <c r="CY1544" s="453">
        <f t="shared" si="5009"/>
        <v>0</v>
      </c>
      <c r="CZ1544" s="453">
        <f t="shared" si="5009"/>
        <v>0</v>
      </c>
      <c r="DA1544" s="453">
        <f t="shared" si="5009"/>
        <v>0</v>
      </c>
      <c r="DB1544" s="453">
        <f t="shared" si="5009"/>
        <v>0</v>
      </c>
      <c r="DC1544" s="453">
        <f t="shared" si="5009"/>
        <v>0</v>
      </c>
      <c r="DD1544" s="453">
        <f t="shared" si="5009"/>
        <v>0</v>
      </c>
      <c r="DE1544" s="453">
        <f t="shared" si="5009"/>
        <v>0</v>
      </c>
      <c r="DF1544" s="453">
        <f t="shared" si="5009"/>
        <v>0</v>
      </c>
      <c r="DG1544" s="453">
        <f t="shared" si="5009"/>
        <v>0</v>
      </c>
      <c r="DH1544" s="453">
        <f t="shared" si="5009"/>
        <v>0</v>
      </c>
      <c r="DI1544" s="453">
        <f t="shared" si="5009"/>
        <v>0</v>
      </c>
      <c r="DJ1544" s="453">
        <f t="shared" si="5009"/>
        <v>0</v>
      </c>
    </row>
    <row r="1545" spans="1:114" x14ac:dyDescent="0.35">
      <c r="A1545" s="5"/>
      <c r="B1545" s="70"/>
      <c r="C1545" s="451"/>
      <c r="D1545" s="451"/>
      <c r="E1545" s="451"/>
      <c r="F1545" s="451"/>
      <c r="G1545" s="451"/>
      <c r="H1545" s="451"/>
      <c r="I1545" s="451"/>
      <c r="J1545" s="451"/>
      <c r="K1545" s="451"/>
      <c r="L1545" s="451"/>
      <c r="M1545" s="451"/>
      <c r="N1545" s="451"/>
      <c r="O1545" s="451"/>
      <c r="P1545" s="451"/>
      <c r="Q1545" s="451"/>
      <c r="R1545" s="451"/>
      <c r="S1545" s="451"/>
      <c r="T1545" s="451"/>
      <c r="U1545" s="451"/>
      <c r="V1545" s="451"/>
      <c r="W1545" s="451"/>
      <c r="X1545" s="451"/>
      <c r="Y1545" s="451"/>
      <c r="Z1545" s="451"/>
      <c r="AA1545" s="451"/>
      <c r="AB1545" s="451"/>
      <c r="AC1545" s="451"/>
      <c r="AD1545" s="110"/>
    </row>
    <row r="1546" spans="1:114" x14ac:dyDescent="0.35">
      <c r="A1546" s="5"/>
      <c r="B1546" s="70"/>
      <c r="C1546" s="451"/>
      <c r="D1546" s="451"/>
      <c r="E1546" s="451"/>
      <c r="F1546" s="451"/>
      <c r="G1546" s="451"/>
      <c r="H1546" s="451"/>
      <c r="I1546" s="451"/>
      <c r="J1546" s="451"/>
      <c r="K1546" s="451"/>
      <c r="L1546" s="451"/>
      <c r="M1546" s="451"/>
      <c r="N1546" s="451"/>
      <c r="O1546" s="451"/>
      <c r="P1546" s="451"/>
      <c r="Q1546" s="451"/>
      <c r="R1546" s="451"/>
      <c r="S1546" s="451"/>
      <c r="T1546" s="451"/>
      <c r="U1546" s="451"/>
      <c r="V1546" s="451"/>
      <c r="W1546" s="451"/>
      <c r="X1546" s="451"/>
      <c r="Y1546" s="451"/>
      <c r="Z1546" s="451"/>
      <c r="AA1546" s="451"/>
      <c r="AB1546" s="451"/>
      <c r="AC1546" s="451"/>
      <c r="AD1546" s="110"/>
    </row>
    <row r="1547" spans="1:114" x14ac:dyDescent="0.35">
      <c r="A1547" s="5" t="s">
        <v>354</v>
      </c>
      <c r="B1547" s="69" t="s">
        <v>138</v>
      </c>
      <c r="C1547" s="451">
        <f>C1542-C1536</f>
        <v>200</v>
      </c>
      <c r="D1547" s="451">
        <f t="shared" ref="D1547:AB1547" si="5010">D1542-D1536</f>
        <v>-3300</v>
      </c>
      <c r="E1547" s="451">
        <f t="shared" si="5010"/>
        <v>3600</v>
      </c>
      <c r="F1547" s="451">
        <f t="shared" si="5010"/>
        <v>2900</v>
      </c>
      <c r="G1547" s="451">
        <f t="shared" si="5010"/>
        <v>6800</v>
      </c>
      <c r="H1547" s="451">
        <f t="shared" si="5010"/>
        <v>9600</v>
      </c>
      <c r="I1547" s="451">
        <f t="shared" si="5010"/>
        <v>7400</v>
      </c>
      <c r="J1547" s="451">
        <f t="shared" si="5010"/>
        <v>5000</v>
      </c>
      <c r="K1547" s="451">
        <f t="shared" si="5010"/>
        <v>7200</v>
      </c>
      <c r="L1547" s="451">
        <f t="shared" si="5010"/>
        <v>4100</v>
      </c>
      <c r="M1547" s="451">
        <f t="shared" si="5010"/>
        <v>3200</v>
      </c>
      <c r="N1547" s="451">
        <f t="shared" si="5010"/>
        <v>-800</v>
      </c>
      <c r="O1547" s="451">
        <f t="shared" si="5010"/>
        <v>4000</v>
      </c>
      <c r="P1547" s="451">
        <f t="shared" si="5010"/>
        <v>7300</v>
      </c>
      <c r="Q1547" s="451">
        <f t="shared" si="5010"/>
        <v>5200</v>
      </c>
      <c r="R1547" s="451">
        <f t="shared" si="5010"/>
        <v>4800</v>
      </c>
      <c r="S1547" s="451">
        <f t="shared" si="5010"/>
        <v>6100</v>
      </c>
      <c r="T1547" s="451">
        <f t="shared" si="5010"/>
        <v>3100</v>
      </c>
      <c r="U1547" s="451">
        <f t="shared" si="5010"/>
        <v>4200</v>
      </c>
      <c r="V1547" s="451">
        <f t="shared" si="5010"/>
        <v>4400</v>
      </c>
      <c r="W1547" s="451">
        <f t="shared" si="5010"/>
        <v>5900</v>
      </c>
      <c r="X1547" s="451">
        <f t="shared" si="5010"/>
        <v>5800</v>
      </c>
      <c r="Y1547" s="451">
        <f t="shared" si="5010"/>
        <v>8500</v>
      </c>
      <c r="Z1547" s="451">
        <f t="shared" si="5010"/>
        <v>-32500</v>
      </c>
      <c r="AA1547" s="451">
        <f t="shared" si="5010"/>
        <v>0</v>
      </c>
      <c r="AB1547" s="451">
        <f t="shared" si="5010"/>
        <v>2900</v>
      </c>
      <c r="AC1547" s="451">
        <f>AC1542-AC1536</f>
        <v>2200</v>
      </c>
      <c r="AD1547" s="451">
        <f>AD1542-AD1536</f>
        <v>2200</v>
      </c>
      <c r="AE1547" s="451">
        <f>AE1542-AE1536</f>
        <v>0</v>
      </c>
      <c r="AF1547" s="451">
        <f>AF1542-AF1536</f>
        <v>0</v>
      </c>
      <c r="AG1547" s="451">
        <f>AG1542-AG1536</f>
        <v>0</v>
      </c>
      <c r="AH1547" s="451">
        <f t="shared" ref="AH1547:CS1547" si="5011">AH1542-AH1536</f>
        <v>0</v>
      </c>
      <c r="AI1547" s="451">
        <f t="shared" si="5011"/>
        <v>0</v>
      </c>
      <c r="AJ1547" s="451">
        <f t="shared" si="5011"/>
        <v>0</v>
      </c>
      <c r="AK1547" s="451">
        <f t="shared" si="5011"/>
        <v>0</v>
      </c>
      <c r="AL1547" s="451">
        <f t="shared" si="5011"/>
        <v>0</v>
      </c>
      <c r="AM1547" s="451">
        <f t="shared" si="5011"/>
        <v>0</v>
      </c>
      <c r="AN1547" s="451">
        <f t="shared" si="5011"/>
        <v>0</v>
      </c>
      <c r="AO1547" s="451">
        <f t="shared" si="5011"/>
        <v>0</v>
      </c>
      <c r="AP1547" s="451">
        <f t="shared" si="5011"/>
        <v>0</v>
      </c>
      <c r="AQ1547" s="451">
        <f t="shared" si="5011"/>
        <v>0</v>
      </c>
      <c r="AR1547" s="451">
        <f t="shared" si="5011"/>
        <v>0</v>
      </c>
      <c r="AS1547" s="451">
        <f t="shared" si="5011"/>
        <v>0</v>
      </c>
      <c r="AT1547" s="451">
        <f t="shared" si="5011"/>
        <v>0</v>
      </c>
      <c r="AU1547" s="451">
        <f t="shared" si="5011"/>
        <v>0</v>
      </c>
      <c r="AV1547" s="451">
        <f t="shared" si="5011"/>
        <v>0</v>
      </c>
      <c r="AW1547" s="451">
        <f t="shared" si="5011"/>
        <v>0</v>
      </c>
      <c r="AX1547" s="451">
        <f t="shared" si="5011"/>
        <v>0</v>
      </c>
      <c r="AY1547" s="451">
        <f t="shared" si="5011"/>
        <v>0</v>
      </c>
      <c r="AZ1547" s="451">
        <f t="shared" si="5011"/>
        <v>0</v>
      </c>
      <c r="BA1547" s="451">
        <f t="shared" si="5011"/>
        <v>0</v>
      </c>
      <c r="BB1547" s="451">
        <f t="shared" si="5011"/>
        <v>0</v>
      </c>
      <c r="BC1547" s="451">
        <f t="shared" si="5011"/>
        <v>0</v>
      </c>
      <c r="BD1547" s="451">
        <f t="shared" si="5011"/>
        <v>0</v>
      </c>
      <c r="BE1547" s="451">
        <f t="shared" si="5011"/>
        <v>0</v>
      </c>
      <c r="BF1547" s="451">
        <f t="shared" si="5011"/>
        <v>0</v>
      </c>
      <c r="BG1547" s="451">
        <f t="shared" si="5011"/>
        <v>0</v>
      </c>
      <c r="BH1547" s="451">
        <f t="shared" si="5011"/>
        <v>0</v>
      </c>
      <c r="BI1547" s="451">
        <f t="shared" si="5011"/>
        <v>0</v>
      </c>
      <c r="BJ1547" s="451">
        <f t="shared" si="5011"/>
        <v>0</v>
      </c>
      <c r="BK1547" s="451">
        <f t="shared" si="5011"/>
        <v>0</v>
      </c>
      <c r="BL1547" s="451">
        <f t="shared" si="5011"/>
        <v>0</v>
      </c>
      <c r="BM1547" s="451">
        <f t="shared" si="5011"/>
        <v>0</v>
      </c>
      <c r="BN1547" s="451">
        <f t="shared" si="5011"/>
        <v>0</v>
      </c>
      <c r="BO1547" s="451">
        <f t="shared" si="5011"/>
        <v>0</v>
      </c>
      <c r="BP1547" s="451">
        <f t="shared" si="5011"/>
        <v>0</v>
      </c>
      <c r="BQ1547" s="451">
        <f t="shared" si="5011"/>
        <v>0</v>
      </c>
      <c r="BR1547" s="451">
        <f t="shared" si="5011"/>
        <v>0</v>
      </c>
      <c r="BS1547" s="451">
        <f t="shared" si="5011"/>
        <v>0</v>
      </c>
      <c r="BT1547" s="451">
        <f t="shared" si="5011"/>
        <v>0</v>
      </c>
      <c r="BU1547" s="451">
        <f t="shared" si="5011"/>
        <v>0</v>
      </c>
      <c r="BV1547" s="451">
        <f t="shared" si="5011"/>
        <v>0</v>
      </c>
      <c r="BW1547" s="451">
        <f t="shared" si="5011"/>
        <v>0</v>
      </c>
      <c r="BX1547" s="451">
        <f t="shared" si="5011"/>
        <v>0</v>
      </c>
      <c r="BY1547" s="451">
        <f t="shared" si="5011"/>
        <v>0</v>
      </c>
      <c r="BZ1547" s="451">
        <f t="shared" si="5011"/>
        <v>0</v>
      </c>
      <c r="CA1547" s="451">
        <f t="shared" si="5011"/>
        <v>0</v>
      </c>
      <c r="CB1547" s="451">
        <f t="shared" si="5011"/>
        <v>0</v>
      </c>
      <c r="CC1547" s="451">
        <f t="shared" si="5011"/>
        <v>0</v>
      </c>
      <c r="CD1547" s="451">
        <f t="shared" si="5011"/>
        <v>0</v>
      </c>
      <c r="CE1547" s="451">
        <f t="shared" si="5011"/>
        <v>0</v>
      </c>
      <c r="CF1547" s="451">
        <f t="shared" si="5011"/>
        <v>0</v>
      </c>
      <c r="CG1547" s="451">
        <f t="shared" si="5011"/>
        <v>0</v>
      </c>
      <c r="CH1547" s="451">
        <f t="shared" si="5011"/>
        <v>0</v>
      </c>
      <c r="CI1547" s="451">
        <f t="shared" si="5011"/>
        <v>0</v>
      </c>
      <c r="CJ1547" s="451">
        <f t="shared" si="5011"/>
        <v>0</v>
      </c>
      <c r="CK1547" s="451">
        <f t="shared" si="5011"/>
        <v>0</v>
      </c>
      <c r="CL1547" s="451">
        <f t="shared" si="5011"/>
        <v>0</v>
      </c>
      <c r="CM1547" s="451">
        <f t="shared" si="5011"/>
        <v>0</v>
      </c>
      <c r="CN1547" s="451">
        <f t="shared" si="5011"/>
        <v>0</v>
      </c>
      <c r="CO1547" s="451">
        <f t="shared" si="5011"/>
        <v>0</v>
      </c>
      <c r="CP1547" s="451">
        <f t="shared" si="5011"/>
        <v>0</v>
      </c>
      <c r="CQ1547" s="451">
        <f t="shared" si="5011"/>
        <v>0</v>
      </c>
      <c r="CR1547" s="451">
        <f t="shared" si="5011"/>
        <v>0</v>
      </c>
      <c r="CS1547" s="451">
        <f t="shared" si="5011"/>
        <v>0</v>
      </c>
      <c r="CT1547" s="451">
        <f t="shared" ref="CT1547:DJ1547" si="5012">CT1542-CT1536</f>
        <v>0</v>
      </c>
      <c r="CU1547" s="451">
        <f t="shared" si="5012"/>
        <v>0</v>
      </c>
      <c r="CV1547" s="451">
        <f t="shared" si="5012"/>
        <v>0</v>
      </c>
      <c r="CW1547" s="451">
        <f t="shared" si="5012"/>
        <v>0</v>
      </c>
      <c r="CX1547" s="451">
        <f t="shared" si="5012"/>
        <v>0</v>
      </c>
      <c r="CY1547" s="451">
        <f t="shared" si="5012"/>
        <v>0</v>
      </c>
      <c r="CZ1547" s="451">
        <f t="shared" si="5012"/>
        <v>0</v>
      </c>
      <c r="DA1547" s="451">
        <f t="shared" si="5012"/>
        <v>0</v>
      </c>
      <c r="DB1547" s="451">
        <f t="shared" si="5012"/>
        <v>0</v>
      </c>
      <c r="DC1547" s="451">
        <f t="shared" si="5012"/>
        <v>0</v>
      </c>
      <c r="DD1547" s="451">
        <f t="shared" si="5012"/>
        <v>0</v>
      </c>
      <c r="DE1547" s="451">
        <f t="shared" si="5012"/>
        <v>0</v>
      </c>
      <c r="DF1547" s="451">
        <f t="shared" si="5012"/>
        <v>0</v>
      </c>
      <c r="DG1547" s="451">
        <f t="shared" si="5012"/>
        <v>0</v>
      </c>
      <c r="DH1547" s="451">
        <f t="shared" si="5012"/>
        <v>0</v>
      </c>
      <c r="DI1547" s="451">
        <f t="shared" si="5012"/>
        <v>0</v>
      </c>
      <c r="DJ1547" s="451">
        <f t="shared" si="5012"/>
        <v>0</v>
      </c>
    </row>
    <row r="1548" spans="1:114" x14ac:dyDescent="0.35">
      <c r="A1548" s="5" t="s">
        <v>354</v>
      </c>
      <c r="B1548" s="69" t="s">
        <v>186</v>
      </c>
      <c r="C1548" s="451">
        <f>C1547-C1540</f>
        <v>200</v>
      </c>
      <c r="D1548" s="451">
        <f t="shared" ref="D1548:AC1548" si="5013">D1547-D1540</f>
        <v>-3300</v>
      </c>
      <c r="E1548" s="451">
        <f t="shared" si="5013"/>
        <v>3600</v>
      </c>
      <c r="F1548" s="451">
        <f t="shared" si="5013"/>
        <v>2900</v>
      </c>
      <c r="G1548" s="451">
        <f t="shared" si="5013"/>
        <v>6800</v>
      </c>
      <c r="H1548" s="451">
        <f t="shared" si="5013"/>
        <v>9600</v>
      </c>
      <c r="I1548" s="451">
        <f t="shared" si="5013"/>
        <v>7400</v>
      </c>
      <c r="J1548" s="451">
        <f t="shared" si="5013"/>
        <v>5000</v>
      </c>
      <c r="K1548" s="451">
        <f t="shared" si="5013"/>
        <v>7200</v>
      </c>
      <c r="L1548" s="451">
        <f t="shared" si="5013"/>
        <v>4100</v>
      </c>
      <c r="M1548" s="451">
        <f t="shared" si="5013"/>
        <v>3200</v>
      </c>
      <c r="N1548" s="451">
        <f t="shared" si="5013"/>
        <v>-800</v>
      </c>
      <c r="O1548" s="451">
        <f t="shared" si="5013"/>
        <v>4000</v>
      </c>
      <c r="P1548" s="451">
        <f t="shared" si="5013"/>
        <v>7300</v>
      </c>
      <c r="Q1548" s="451">
        <f t="shared" si="5013"/>
        <v>5200</v>
      </c>
      <c r="R1548" s="451">
        <f t="shared" si="5013"/>
        <v>4800</v>
      </c>
      <c r="S1548" s="451">
        <f t="shared" si="5013"/>
        <v>6100</v>
      </c>
      <c r="T1548" s="451">
        <f t="shared" si="5013"/>
        <v>3100</v>
      </c>
      <c r="U1548" s="451">
        <f t="shared" si="5013"/>
        <v>4200</v>
      </c>
      <c r="V1548" s="451">
        <f t="shared" si="5013"/>
        <v>4400</v>
      </c>
      <c r="W1548" s="451">
        <f t="shared" si="5013"/>
        <v>5900</v>
      </c>
      <c r="X1548" s="451">
        <f t="shared" si="5013"/>
        <v>5800</v>
      </c>
      <c r="Y1548" s="451">
        <f t="shared" si="5013"/>
        <v>8500</v>
      </c>
      <c r="Z1548" s="451">
        <f t="shared" si="5013"/>
        <v>3800</v>
      </c>
      <c r="AA1548" s="451">
        <f t="shared" si="5013"/>
        <v>0</v>
      </c>
      <c r="AB1548" s="451">
        <f t="shared" si="5013"/>
        <v>2900</v>
      </c>
      <c r="AC1548" s="451">
        <f t="shared" si="5013"/>
        <v>2200</v>
      </c>
      <c r="AD1548" s="451">
        <f t="shared" ref="AD1548:AE1548" si="5014">AD1547-AD1540</f>
        <v>2200</v>
      </c>
      <c r="AE1548" s="451">
        <f t="shared" si="5014"/>
        <v>0</v>
      </c>
      <c r="AF1548" s="451">
        <f t="shared" ref="AF1548:AG1548" si="5015">AF1547-AF1540</f>
        <v>0</v>
      </c>
      <c r="AG1548" s="451">
        <f t="shared" si="5015"/>
        <v>0</v>
      </c>
      <c r="AH1548" s="451">
        <f t="shared" ref="AH1548:CS1548" si="5016">AH1547-AH1540</f>
        <v>0</v>
      </c>
      <c r="AI1548" s="451">
        <f t="shared" si="5016"/>
        <v>0</v>
      </c>
      <c r="AJ1548" s="451">
        <f t="shared" si="5016"/>
        <v>0</v>
      </c>
      <c r="AK1548" s="451">
        <f t="shared" si="5016"/>
        <v>0</v>
      </c>
      <c r="AL1548" s="451">
        <f t="shared" si="5016"/>
        <v>0</v>
      </c>
      <c r="AM1548" s="451">
        <f t="shared" si="5016"/>
        <v>0</v>
      </c>
      <c r="AN1548" s="451">
        <f t="shared" si="5016"/>
        <v>0</v>
      </c>
      <c r="AO1548" s="451">
        <f t="shared" si="5016"/>
        <v>0</v>
      </c>
      <c r="AP1548" s="451">
        <f t="shared" si="5016"/>
        <v>0</v>
      </c>
      <c r="AQ1548" s="451">
        <f t="shared" si="5016"/>
        <v>0</v>
      </c>
      <c r="AR1548" s="451">
        <f t="shared" si="5016"/>
        <v>0</v>
      </c>
      <c r="AS1548" s="451">
        <f t="shared" si="5016"/>
        <v>0</v>
      </c>
      <c r="AT1548" s="451">
        <f t="shared" si="5016"/>
        <v>0</v>
      </c>
      <c r="AU1548" s="451">
        <f t="shared" si="5016"/>
        <v>0</v>
      </c>
      <c r="AV1548" s="451">
        <f t="shared" si="5016"/>
        <v>0</v>
      </c>
      <c r="AW1548" s="451">
        <f t="shared" si="5016"/>
        <v>0</v>
      </c>
      <c r="AX1548" s="451">
        <f t="shared" si="5016"/>
        <v>0</v>
      </c>
      <c r="AY1548" s="451">
        <f t="shared" si="5016"/>
        <v>0</v>
      </c>
      <c r="AZ1548" s="451">
        <f t="shared" si="5016"/>
        <v>0</v>
      </c>
      <c r="BA1548" s="451">
        <f t="shared" si="5016"/>
        <v>0</v>
      </c>
      <c r="BB1548" s="451">
        <f t="shared" si="5016"/>
        <v>0</v>
      </c>
      <c r="BC1548" s="451">
        <f t="shared" si="5016"/>
        <v>0</v>
      </c>
      <c r="BD1548" s="451">
        <f t="shared" si="5016"/>
        <v>0</v>
      </c>
      <c r="BE1548" s="451">
        <f t="shared" si="5016"/>
        <v>0</v>
      </c>
      <c r="BF1548" s="451">
        <f t="shared" si="5016"/>
        <v>0</v>
      </c>
      <c r="BG1548" s="451">
        <f t="shared" si="5016"/>
        <v>0</v>
      </c>
      <c r="BH1548" s="451">
        <f t="shared" si="5016"/>
        <v>0</v>
      </c>
      <c r="BI1548" s="451">
        <f t="shared" si="5016"/>
        <v>0</v>
      </c>
      <c r="BJ1548" s="451">
        <f t="shared" si="5016"/>
        <v>0</v>
      </c>
      <c r="BK1548" s="451">
        <f t="shared" si="5016"/>
        <v>0</v>
      </c>
      <c r="BL1548" s="451">
        <f t="shared" si="5016"/>
        <v>0</v>
      </c>
      <c r="BM1548" s="451">
        <f t="shared" si="5016"/>
        <v>0</v>
      </c>
      <c r="BN1548" s="451">
        <f t="shared" si="5016"/>
        <v>0</v>
      </c>
      <c r="BO1548" s="451">
        <f t="shared" si="5016"/>
        <v>0</v>
      </c>
      <c r="BP1548" s="451">
        <f t="shared" si="5016"/>
        <v>0</v>
      </c>
      <c r="BQ1548" s="451">
        <f t="shared" si="5016"/>
        <v>0</v>
      </c>
      <c r="BR1548" s="451">
        <f t="shared" si="5016"/>
        <v>0</v>
      </c>
      <c r="BS1548" s="451">
        <f t="shared" si="5016"/>
        <v>0</v>
      </c>
      <c r="BT1548" s="451">
        <f t="shared" si="5016"/>
        <v>0</v>
      </c>
      <c r="BU1548" s="451">
        <f t="shared" si="5016"/>
        <v>0</v>
      </c>
      <c r="BV1548" s="451">
        <f t="shared" si="5016"/>
        <v>0</v>
      </c>
      <c r="BW1548" s="451">
        <f t="shared" si="5016"/>
        <v>0</v>
      </c>
      <c r="BX1548" s="451">
        <f t="shared" si="5016"/>
        <v>0</v>
      </c>
      <c r="BY1548" s="451">
        <f t="shared" si="5016"/>
        <v>0</v>
      </c>
      <c r="BZ1548" s="451">
        <f t="shared" si="5016"/>
        <v>0</v>
      </c>
      <c r="CA1548" s="451">
        <f t="shared" si="5016"/>
        <v>0</v>
      </c>
      <c r="CB1548" s="451">
        <f t="shared" si="5016"/>
        <v>0</v>
      </c>
      <c r="CC1548" s="451">
        <f t="shared" si="5016"/>
        <v>0</v>
      </c>
      <c r="CD1548" s="451">
        <f t="shared" si="5016"/>
        <v>0</v>
      </c>
      <c r="CE1548" s="451">
        <f t="shared" si="5016"/>
        <v>0</v>
      </c>
      <c r="CF1548" s="451">
        <f t="shared" si="5016"/>
        <v>0</v>
      </c>
      <c r="CG1548" s="451">
        <f t="shared" si="5016"/>
        <v>0</v>
      </c>
      <c r="CH1548" s="451">
        <f t="shared" si="5016"/>
        <v>0</v>
      </c>
      <c r="CI1548" s="451">
        <f t="shared" si="5016"/>
        <v>0</v>
      </c>
      <c r="CJ1548" s="451">
        <f t="shared" si="5016"/>
        <v>0</v>
      </c>
      <c r="CK1548" s="451">
        <f t="shared" si="5016"/>
        <v>0</v>
      </c>
      <c r="CL1548" s="451">
        <f t="shared" si="5016"/>
        <v>0</v>
      </c>
      <c r="CM1548" s="451">
        <f t="shared" si="5016"/>
        <v>0</v>
      </c>
      <c r="CN1548" s="451">
        <f t="shared" si="5016"/>
        <v>0</v>
      </c>
      <c r="CO1548" s="451">
        <f t="shared" si="5016"/>
        <v>0</v>
      </c>
      <c r="CP1548" s="451">
        <f t="shared" si="5016"/>
        <v>0</v>
      </c>
      <c r="CQ1548" s="451">
        <f t="shared" si="5016"/>
        <v>0</v>
      </c>
      <c r="CR1548" s="451">
        <f t="shared" si="5016"/>
        <v>0</v>
      </c>
      <c r="CS1548" s="451">
        <f t="shared" si="5016"/>
        <v>0</v>
      </c>
      <c r="CT1548" s="451">
        <f t="shared" ref="CT1548:DJ1548" si="5017">CT1547-CT1540</f>
        <v>0</v>
      </c>
      <c r="CU1548" s="451">
        <f t="shared" si="5017"/>
        <v>0</v>
      </c>
      <c r="CV1548" s="451">
        <f t="shared" si="5017"/>
        <v>0</v>
      </c>
      <c r="CW1548" s="451">
        <f t="shared" si="5017"/>
        <v>0</v>
      </c>
      <c r="CX1548" s="451">
        <f t="shared" si="5017"/>
        <v>0</v>
      </c>
      <c r="CY1548" s="451">
        <f t="shared" si="5017"/>
        <v>0</v>
      </c>
      <c r="CZ1548" s="451">
        <f t="shared" si="5017"/>
        <v>0</v>
      </c>
      <c r="DA1548" s="451">
        <f t="shared" si="5017"/>
        <v>0</v>
      </c>
      <c r="DB1548" s="451">
        <f t="shared" si="5017"/>
        <v>0</v>
      </c>
      <c r="DC1548" s="451">
        <f t="shared" si="5017"/>
        <v>0</v>
      </c>
      <c r="DD1548" s="451">
        <f t="shared" si="5017"/>
        <v>0</v>
      </c>
      <c r="DE1548" s="451">
        <f t="shared" si="5017"/>
        <v>0</v>
      </c>
      <c r="DF1548" s="451">
        <f t="shared" si="5017"/>
        <v>0</v>
      </c>
      <c r="DG1548" s="451">
        <f t="shared" si="5017"/>
        <v>0</v>
      </c>
      <c r="DH1548" s="451">
        <f t="shared" si="5017"/>
        <v>0</v>
      </c>
      <c r="DI1548" s="451">
        <f t="shared" si="5017"/>
        <v>0</v>
      </c>
      <c r="DJ1548" s="451">
        <f t="shared" si="5017"/>
        <v>0</v>
      </c>
    </row>
    <row r="1549" spans="1:114" x14ac:dyDescent="0.35">
      <c r="A1549" s="5"/>
      <c r="B1549" s="69"/>
      <c r="C1549" s="110"/>
      <c r="D1549" s="110"/>
      <c r="E1549" s="110"/>
      <c r="F1549" s="110"/>
      <c r="G1549" s="110"/>
      <c r="H1549" s="110"/>
      <c r="I1549" s="110"/>
      <c r="J1549" s="110"/>
      <c r="K1549" s="110"/>
      <c r="L1549" s="110"/>
      <c r="M1549" s="110"/>
      <c r="N1549" s="110"/>
      <c r="O1549" s="110"/>
      <c r="P1549" s="110"/>
      <c r="Q1549" s="110"/>
      <c r="R1549" s="110"/>
      <c r="S1549" s="110"/>
      <c r="T1549" s="110"/>
      <c r="U1549" s="110"/>
      <c r="V1549" s="110"/>
      <c r="W1549" s="110"/>
      <c r="X1549" s="110"/>
      <c r="Y1549" s="110"/>
      <c r="Z1549" s="110"/>
      <c r="AA1549" s="110"/>
      <c r="AB1549" s="110"/>
      <c r="AC1549" s="110"/>
      <c r="AD1549" s="110"/>
    </row>
    <row r="1550" spans="1:114" x14ac:dyDescent="0.35">
      <c r="A1550" s="5" t="s">
        <v>354</v>
      </c>
      <c r="B1550" s="314" t="s">
        <v>394</v>
      </c>
      <c r="C1550" s="458">
        <f>C1551+C1552</f>
        <v>3800</v>
      </c>
      <c r="D1550" s="458">
        <f t="shared" ref="D1550:AC1550" si="5018">D1551+D1552</f>
        <v>2300</v>
      </c>
      <c r="E1550" s="458">
        <f t="shared" si="5018"/>
        <v>1000</v>
      </c>
      <c r="F1550" s="458">
        <f t="shared" si="5018"/>
        <v>3800</v>
      </c>
      <c r="G1550" s="458">
        <f t="shared" si="5018"/>
        <v>1700</v>
      </c>
      <c r="H1550" s="458">
        <f t="shared" si="5018"/>
        <v>1300</v>
      </c>
      <c r="I1550" s="458">
        <f t="shared" si="5018"/>
        <v>1700</v>
      </c>
      <c r="J1550" s="458">
        <f t="shared" si="5018"/>
        <v>4400</v>
      </c>
      <c r="K1550" s="458">
        <f t="shared" si="5018"/>
        <v>1600</v>
      </c>
      <c r="L1550" s="458">
        <f t="shared" si="5018"/>
        <v>700</v>
      </c>
      <c r="M1550" s="458">
        <f t="shared" si="5018"/>
        <v>1100</v>
      </c>
      <c r="N1550" s="458">
        <f t="shared" si="5018"/>
        <v>2200</v>
      </c>
      <c r="O1550" s="458">
        <f t="shared" si="5018"/>
        <v>1600</v>
      </c>
      <c r="P1550" s="458">
        <f t="shared" si="5018"/>
        <v>1800</v>
      </c>
      <c r="Q1550" s="458">
        <f t="shared" si="5018"/>
        <v>2400</v>
      </c>
      <c r="R1550" s="458">
        <f t="shared" si="5018"/>
        <v>4200</v>
      </c>
      <c r="S1550" s="458">
        <f t="shared" si="5018"/>
        <v>300</v>
      </c>
      <c r="T1550" s="458">
        <f t="shared" si="5018"/>
        <v>400</v>
      </c>
      <c r="U1550" s="458">
        <f t="shared" si="5018"/>
        <v>100</v>
      </c>
      <c r="V1550" s="458">
        <f t="shared" si="5018"/>
        <v>400</v>
      </c>
      <c r="W1550" s="458">
        <f t="shared" si="5018"/>
        <v>0</v>
      </c>
      <c r="X1550" s="458">
        <f t="shared" si="5018"/>
        <v>0</v>
      </c>
      <c r="Y1550" s="458">
        <f t="shared" si="5018"/>
        <v>0</v>
      </c>
      <c r="Z1550" s="458">
        <f t="shared" si="5018"/>
        <v>0</v>
      </c>
      <c r="AA1550" s="458">
        <f t="shared" si="5018"/>
        <v>0</v>
      </c>
      <c r="AB1550" s="458">
        <f t="shared" si="5018"/>
        <v>0</v>
      </c>
      <c r="AC1550" s="458">
        <f t="shared" si="5018"/>
        <v>0</v>
      </c>
      <c r="AD1550" s="458">
        <f t="shared" ref="AD1550:AE1550" si="5019">AD1551+AD1552</f>
        <v>0</v>
      </c>
      <c r="AE1550" s="458">
        <f t="shared" si="5019"/>
        <v>0</v>
      </c>
      <c r="AF1550" s="458">
        <f t="shared" ref="AF1550:AG1550" si="5020">AF1551+AF1552</f>
        <v>0</v>
      </c>
      <c r="AG1550" s="458">
        <f t="shared" si="5020"/>
        <v>0</v>
      </c>
      <c r="AH1550" s="458">
        <f t="shared" ref="AH1550:CS1550" si="5021">AH1551+AH1552</f>
        <v>0</v>
      </c>
      <c r="AI1550" s="458">
        <f t="shared" si="5021"/>
        <v>0</v>
      </c>
      <c r="AJ1550" s="458">
        <f t="shared" si="5021"/>
        <v>0</v>
      </c>
      <c r="AK1550" s="458">
        <f t="shared" si="5021"/>
        <v>0</v>
      </c>
      <c r="AL1550" s="458">
        <f t="shared" si="5021"/>
        <v>0</v>
      </c>
      <c r="AM1550" s="458">
        <f t="shared" si="5021"/>
        <v>0</v>
      </c>
      <c r="AN1550" s="458">
        <f t="shared" si="5021"/>
        <v>0</v>
      </c>
      <c r="AO1550" s="458">
        <f t="shared" si="5021"/>
        <v>0</v>
      </c>
      <c r="AP1550" s="458">
        <f t="shared" si="5021"/>
        <v>0</v>
      </c>
      <c r="AQ1550" s="458">
        <f t="shared" si="5021"/>
        <v>0</v>
      </c>
      <c r="AR1550" s="458">
        <f t="shared" si="5021"/>
        <v>0</v>
      </c>
      <c r="AS1550" s="458">
        <f t="shared" si="5021"/>
        <v>0</v>
      </c>
      <c r="AT1550" s="458">
        <f t="shared" si="5021"/>
        <v>0</v>
      </c>
      <c r="AU1550" s="458">
        <f t="shared" si="5021"/>
        <v>0</v>
      </c>
      <c r="AV1550" s="458">
        <f t="shared" si="5021"/>
        <v>0</v>
      </c>
      <c r="AW1550" s="458">
        <f t="shared" si="5021"/>
        <v>0</v>
      </c>
      <c r="AX1550" s="458">
        <f t="shared" si="5021"/>
        <v>0</v>
      </c>
      <c r="AY1550" s="458">
        <f t="shared" si="5021"/>
        <v>0</v>
      </c>
      <c r="AZ1550" s="458">
        <f t="shared" si="5021"/>
        <v>0</v>
      </c>
      <c r="BA1550" s="458">
        <f t="shared" si="5021"/>
        <v>0</v>
      </c>
      <c r="BB1550" s="458">
        <f t="shared" si="5021"/>
        <v>0</v>
      </c>
      <c r="BC1550" s="458">
        <f t="shared" si="5021"/>
        <v>0</v>
      </c>
      <c r="BD1550" s="458">
        <f t="shared" si="5021"/>
        <v>0</v>
      </c>
      <c r="BE1550" s="458">
        <f t="shared" si="5021"/>
        <v>0</v>
      </c>
      <c r="BF1550" s="458">
        <f t="shared" si="5021"/>
        <v>0</v>
      </c>
      <c r="BG1550" s="458">
        <f t="shared" si="5021"/>
        <v>0</v>
      </c>
      <c r="BH1550" s="458">
        <f t="shared" si="5021"/>
        <v>0</v>
      </c>
      <c r="BI1550" s="458">
        <f t="shared" si="5021"/>
        <v>0</v>
      </c>
      <c r="BJ1550" s="458">
        <f t="shared" si="5021"/>
        <v>0</v>
      </c>
      <c r="BK1550" s="458">
        <f t="shared" si="5021"/>
        <v>0</v>
      </c>
      <c r="BL1550" s="458">
        <f t="shared" si="5021"/>
        <v>0</v>
      </c>
      <c r="BM1550" s="458">
        <f t="shared" si="5021"/>
        <v>0</v>
      </c>
      <c r="BN1550" s="458">
        <f t="shared" si="5021"/>
        <v>0</v>
      </c>
      <c r="BO1550" s="458">
        <f t="shared" si="5021"/>
        <v>0</v>
      </c>
      <c r="BP1550" s="458">
        <f t="shared" si="5021"/>
        <v>0</v>
      </c>
      <c r="BQ1550" s="458">
        <f t="shared" si="5021"/>
        <v>0</v>
      </c>
      <c r="BR1550" s="458">
        <f t="shared" si="5021"/>
        <v>0</v>
      </c>
      <c r="BS1550" s="458">
        <f t="shared" si="5021"/>
        <v>0</v>
      </c>
      <c r="BT1550" s="458">
        <f t="shared" si="5021"/>
        <v>0</v>
      </c>
      <c r="BU1550" s="458">
        <f t="shared" si="5021"/>
        <v>0</v>
      </c>
      <c r="BV1550" s="458">
        <f t="shared" si="5021"/>
        <v>0</v>
      </c>
      <c r="BW1550" s="458">
        <f t="shared" si="5021"/>
        <v>0</v>
      </c>
      <c r="BX1550" s="458">
        <f t="shared" si="5021"/>
        <v>0</v>
      </c>
      <c r="BY1550" s="458">
        <f t="shared" si="5021"/>
        <v>0</v>
      </c>
      <c r="BZ1550" s="458">
        <f t="shared" si="5021"/>
        <v>0</v>
      </c>
      <c r="CA1550" s="458">
        <f t="shared" si="5021"/>
        <v>0</v>
      </c>
      <c r="CB1550" s="458">
        <f t="shared" si="5021"/>
        <v>0</v>
      </c>
      <c r="CC1550" s="458">
        <f t="shared" si="5021"/>
        <v>0</v>
      </c>
      <c r="CD1550" s="458">
        <f t="shared" si="5021"/>
        <v>0</v>
      </c>
      <c r="CE1550" s="458">
        <f t="shared" si="5021"/>
        <v>0</v>
      </c>
      <c r="CF1550" s="458">
        <f t="shared" si="5021"/>
        <v>0</v>
      </c>
      <c r="CG1550" s="458">
        <f t="shared" si="5021"/>
        <v>0</v>
      </c>
      <c r="CH1550" s="458">
        <f t="shared" si="5021"/>
        <v>0</v>
      </c>
      <c r="CI1550" s="458">
        <f t="shared" si="5021"/>
        <v>0</v>
      </c>
      <c r="CJ1550" s="458">
        <f t="shared" si="5021"/>
        <v>0</v>
      </c>
      <c r="CK1550" s="458">
        <f t="shared" si="5021"/>
        <v>0</v>
      </c>
      <c r="CL1550" s="458">
        <f t="shared" si="5021"/>
        <v>0</v>
      </c>
      <c r="CM1550" s="458">
        <f t="shared" si="5021"/>
        <v>0</v>
      </c>
      <c r="CN1550" s="458">
        <f t="shared" si="5021"/>
        <v>0</v>
      </c>
      <c r="CO1550" s="458">
        <f t="shared" si="5021"/>
        <v>0</v>
      </c>
      <c r="CP1550" s="458">
        <f t="shared" si="5021"/>
        <v>0</v>
      </c>
      <c r="CQ1550" s="458">
        <f t="shared" si="5021"/>
        <v>0</v>
      </c>
      <c r="CR1550" s="458">
        <f t="shared" si="5021"/>
        <v>0</v>
      </c>
      <c r="CS1550" s="458">
        <f t="shared" si="5021"/>
        <v>0</v>
      </c>
      <c r="CT1550" s="458">
        <f t="shared" ref="CT1550:DJ1550" si="5022">CT1551+CT1552</f>
        <v>0</v>
      </c>
      <c r="CU1550" s="458">
        <f t="shared" si="5022"/>
        <v>0</v>
      </c>
      <c r="CV1550" s="458">
        <f t="shared" si="5022"/>
        <v>0</v>
      </c>
      <c r="CW1550" s="458">
        <f t="shared" si="5022"/>
        <v>0</v>
      </c>
      <c r="CX1550" s="458">
        <f t="shared" si="5022"/>
        <v>0</v>
      </c>
      <c r="CY1550" s="458">
        <f t="shared" si="5022"/>
        <v>0</v>
      </c>
      <c r="CZ1550" s="458">
        <f t="shared" si="5022"/>
        <v>0</v>
      </c>
      <c r="DA1550" s="458">
        <f t="shared" si="5022"/>
        <v>0</v>
      </c>
      <c r="DB1550" s="458">
        <f t="shared" si="5022"/>
        <v>0</v>
      </c>
      <c r="DC1550" s="458">
        <f t="shared" si="5022"/>
        <v>0</v>
      </c>
      <c r="DD1550" s="458">
        <f t="shared" si="5022"/>
        <v>0</v>
      </c>
      <c r="DE1550" s="458">
        <f t="shared" si="5022"/>
        <v>0</v>
      </c>
      <c r="DF1550" s="458">
        <f t="shared" si="5022"/>
        <v>0</v>
      </c>
      <c r="DG1550" s="458">
        <f t="shared" si="5022"/>
        <v>0</v>
      </c>
      <c r="DH1550" s="458">
        <f t="shared" si="5022"/>
        <v>0</v>
      </c>
      <c r="DI1550" s="458">
        <f t="shared" si="5022"/>
        <v>0</v>
      </c>
      <c r="DJ1550" s="458">
        <f t="shared" si="5022"/>
        <v>0</v>
      </c>
    </row>
    <row r="1551" spans="1:114" x14ac:dyDescent="0.35">
      <c r="A1551" s="5" t="s">
        <v>354</v>
      </c>
      <c r="B1551" s="254" t="s">
        <v>392</v>
      </c>
      <c r="C1551" s="493">
        <v>300</v>
      </c>
      <c r="D1551" s="493">
        <v>800</v>
      </c>
      <c r="E1551" s="493">
        <v>700</v>
      </c>
      <c r="F1551" s="493">
        <v>2300</v>
      </c>
      <c r="G1551" s="493">
        <v>400</v>
      </c>
      <c r="H1551" s="493">
        <v>700</v>
      </c>
      <c r="I1551" s="493">
        <v>700</v>
      </c>
      <c r="J1551" s="493">
        <v>3000</v>
      </c>
      <c r="K1551" s="493">
        <v>300</v>
      </c>
      <c r="L1551" s="493">
        <v>600</v>
      </c>
      <c r="M1551" s="493">
        <v>900</v>
      </c>
      <c r="N1551" s="493">
        <v>1300</v>
      </c>
      <c r="O1551" s="493">
        <v>800</v>
      </c>
      <c r="P1551" s="493">
        <v>500</v>
      </c>
      <c r="Q1551" s="493">
        <v>1000</v>
      </c>
      <c r="R1551" s="493">
        <v>2000</v>
      </c>
      <c r="S1551" s="493">
        <v>0</v>
      </c>
      <c r="T1551" s="493">
        <v>0</v>
      </c>
      <c r="U1551" s="493">
        <v>0</v>
      </c>
      <c r="V1551" s="493">
        <v>0</v>
      </c>
      <c r="W1551" s="493">
        <v>0</v>
      </c>
      <c r="X1551" s="493">
        <v>0</v>
      </c>
      <c r="Y1551" s="493">
        <v>0</v>
      </c>
      <c r="Z1551" s="493">
        <v>0</v>
      </c>
      <c r="AA1551" s="493">
        <v>0</v>
      </c>
      <c r="AB1551" s="493">
        <v>0</v>
      </c>
      <c r="AC1551" s="493">
        <v>0</v>
      </c>
      <c r="AD1551" s="493">
        <v>0</v>
      </c>
      <c r="AE1551" s="493">
        <f t="shared" ref="AE1551:AG1552" si="5023">AD1551</f>
        <v>0</v>
      </c>
      <c r="AF1551" s="493">
        <f t="shared" si="5023"/>
        <v>0</v>
      </c>
      <c r="AG1551" s="493">
        <f t="shared" si="5023"/>
        <v>0</v>
      </c>
      <c r="AH1551" s="493">
        <f t="shared" ref="AH1551:CS1551" si="5024">AG1551</f>
        <v>0</v>
      </c>
      <c r="AI1551" s="493">
        <f t="shared" si="5024"/>
        <v>0</v>
      </c>
      <c r="AJ1551" s="493">
        <f t="shared" si="5024"/>
        <v>0</v>
      </c>
      <c r="AK1551" s="493">
        <f t="shared" si="5024"/>
        <v>0</v>
      </c>
      <c r="AL1551" s="493">
        <f t="shared" si="5024"/>
        <v>0</v>
      </c>
      <c r="AM1551" s="493">
        <f t="shared" si="5024"/>
        <v>0</v>
      </c>
      <c r="AN1551" s="493">
        <f t="shared" si="5024"/>
        <v>0</v>
      </c>
      <c r="AO1551" s="493">
        <f t="shared" si="5024"/>
        <v>0</v>
      </c>
      <c r="AP1551" s="493">
        <f t="shared" si="5024"/>
        <v>0</v>
      </c>
      <c r="AQ1551" s="493">
        <f t="shared" si="5024"/>
        <v>0</v>
      </c>
      <c r="AR1551" s="493">
        <f t="shared" si="5024"/>
        <v>0</v>
      </c>
      <c r="AS1551" s="493">
        <f t="shared" si="5024"/>
        <v>0</v>
      </c>
      <c r="AT1551" s="493">
        <f t="shared" si="5024"/>
        <v>0</v>
      </c>
      <c r="AU1551" s="493">
        <f t="shared" si="5024"/>
        <v>0</v>
      </c>
      <c r="AV1551" s="493">
        <f t="shared" si="5024"/>
        <v>0</v>
      </c>
      <c r="AW1551" s="493">
        <f t="shared" si="5024"/>
        <v>0</v>
      </c>
      <c r="AX1551" s="493">
        <f t="shared" si="5024"/>
        <v>0</v>
      </c>
      <c r="AY1551" s="493">
        <f t="shared" si="5024"/>
        <v>0</v>
      </c>
      <c r="AZ1551" s="493">
        <f t="shared" si="5024"/>
        <v>0</v>
      </c>
      <c r="BA1551" s="493">
        <f t="shared" si="5024"/>
        <v>0</v>
      </c>
      <c r="BB1551" s="493">
        <f t="shared" si="5024"/>
        <v>0</v>
      </c>
      <c r="BC1551" s="493">
        <f t="shared" si="5024"/>
        <v>0</v>
      </c>
      <c r="BD1551" s="493">
        <f t="shared" si="5024"/>
        <v>0</v>
      </c>
      <c r="BE1551" s="493">
        <f t="shared" si="5024"/>
        <v>0</v>
      </c>
      <c r="BF1551" s="493">
        <f t="shared" si="5024"/>
        <v>0</v>
      </c>
      <c r="BG1551" s="493">
        <f t="shared" si="5024"/>
        <v>0</v>
      </c>
      <c r="BH1551" s="493">
        <f t="shared" si="5024"/>
        <v>0</v>
      </c>
      <c r="BI1551" s="493">
        <f t="shared" si="5024"/>
        <v>0</v>
      </c>
      <c r="BJ1551" s="493">
        <f t="shared" si="5024"/>
        <v>0</v>
      </c>
      <c r="BK1551" s="493">
        <f t="shared" si="5024"/>
        <v>0</v>
      </c>
      <c r="BL1551" s="493">
        <f t="shared" si="5024"/>
        <v>0</v>
      </c>
      <c r="BM1551" s="493">
        <f t="shared" si="5024"/>
        <v>0</v>
      </c>
      <c r="BN1551" s="493">
        <f t="shared" si="5024"/>
        <v>0</v>
      </c>
      <c r="BO1551" s="493">
        <f t="shared" si="5024"/>
        <v>0</v>
      </c>
      <c r="BP1551" s="493">
        <f t="shared" si="5024"/>
        <v>0</v>
      </c>
      <c r="BQ1551" s="493">
        <f t="shared" si="5024"/>
        <v>0</v>
      </c>
      <c r="BR1551" s="493">
        <f t="shared" si="5024"/>
        <v>0</v>
      </c>
      <c r="BS1551" s="493">
        <f t="shared" si="5024"/>
        <v>0</v>
      </c>
      <c r="BT1551" s="493">
        <f t="shared" si="5024"/>
        <v>0</v>
      </c>
      <c r="BU1551" s="493">
        <f t="shared" si="5024"/>
        <v>0</v>
      </c>
      <c r="BV1551" s="493">
        <f t="shared" si="5024"/>
        <v>0</v>
      </c>
      <c r="BW1551" s="493">
        <f t="shared" si="5024"/>
        <v>0</v>
      </c>
      <c r="BX1551" s="493">
        <f t="shared" si="5024"/>
        <v>0</v>
      </c>
      <c r="BY1551" s="493">
        <f t="shared" si="5024"/>
        <v>0</v>
      </c>
      <c r="BZ1551" s="493">
        <f t="shared" si="5024"/>
        <v>0</v>
      </c>
      <c r="CA1551" s="493">
        <f t="shared" si="5024"/>
        <v>0</v>
      </c>
      <c r="CB1551" s="493">
        <f t="shared" si="5024"/>
        <v>0</v>
      </c>
      <c r="CC1551" s="493">
        <f t="shared" si="5024"/>
        <v>0</v>
      </c>
      <c r="CD1551" s="493">
        <f t="shared" si="5024"/>
        <v>0</v>
      </c>
      <c r="CE1551" s="493">
        <f t="shared" si="5024"/>
        <v>0</v>
      </c>
      <c r="CF1551" s="493">
        <f t="shared" si="5024"/>
        <v>0</v>
      </c>
      <c r="CG1551" s="493">
        <f t="shared" si="5024"/>
        <v>0</v>
      </c>
      <c r="CH1551" s="493">
        <f t="shared" si="5024"/>
        <v>0</v>
      </c>
      <c r="CI1551" s="493">
        <f t="shared" si="5024"/>
        <v>0</v>
      </c>
      <c r="CJ1551" s="493">
        <f t="shared" si="5024"/>
        <v>0</v>
      </c>
      <c r="CK1551" s="493">
        <f t="shared" si="5024"/>
        <v>0</v>
      </c>
      <c r="CL1551" s="493">
        <f t="shared" si="5024"/>
        <v>0</v>
      </c>
      <c r="CM1551" s="493">
        <f t="shared" si="5024"/>
        <v>0</v>
      </c>
      <c r="CN1551" s="493">
        <f t="shared" si="5024"/>
        <v>0</v>
      </c>
      <c r="CO1551" s="493">
        <f t="shared" si="5024"/>
        <v>0</v>
      </c>
      <c r="CP1551" s="493">
        <f t="shared" si="5024"/>
        <v>0</v>
      </c>
      <c r="CQ1551" s="493">
        <f t="shared" si="5024"/>
        <v>0</v>
      </c>
      <c r="CR1551" s="493">
        <f t="shared" si="5024"/>
        <v>0</v>
      </c>
      <c r="CS1551" s="493">
        <f t="shared" si="5024"/>
        <v>0</v>
      </c>
      <c r="CT1551" s="493">
        <f t="shared" ref="CT1551:DJ1551" si="5025">CS1551</f>
        <v>0</v>
      </c>
      <c r="CU1551" s="493">
        <f t="shared" si="5025"/>
        <v>0</v>
      </c>
      <c r="CV1551" s="493">
        <f t="shared" si="5025"/>
        <v>0</v>
      </c>
      <c r="CW1551" s="493">
        <f t="shared" si="5025"/>
        <v>0</v>
      </c>
      <c r="CX1551" s="493">
        <f t="shared" si="5025"/>
        <v>0</v>
      </c>
      <c r="CY1551" s="493">
        <f t="shared" si="5025"/>
        <v>0</v>
      </c>
      <c r="CZ1551" s="493">
        <f t="shared" si="5025"/>
        <v>0</v>
      </c>
      <c r="DA1551" s="493">
        <f t="shared" si="5025"/>
        <v>0</v>
      </c>
      <c r="DB1551" s="493">
        <f t="shared" si="5025"/>
        <v>0</v>
      </c>
      <c r="DC1551" s="493">
        <f t="shared" si="5025"/>
        <v>0</v>
      </c>
      <c r="DD1551" s="493">
        <f t="shared" si="5025"/>
        <v>0</v>
      </c>
      <c r="DE1551" s="493">
        <f t="shared" si="5025"/>
        <v>0</v>
      </c>
      <c r="DF1551" s="493">
        <f t="shared" si="5025"/>
        <v>0</v>
      </c>
      <c r="DG1551" s="493">
        <f t="shared" si="5025"/>
        <v>0</v>
      </c>
      <c r="DH1551" s="493">
        <f t="shared" si="5025"/>
        <v>0</v>
      </c>
      <c r="DI1551" s="493">
        <f t="shared" si="5025"/>
        <v>0</v>
      </c>
      <c r="DJ1551" s="493">
        <f t="shared" si="5025"/>
        <v>0</v>
      </c>
    </row>
    <row r="1552" spans="1:114" x14ac:dyDescent="0.35">
      <c r="A1552" s="5" t="s">
        <v>354</v>
      </c>
      <c r="B1552" s="254" t="s">
        <v>393</v>
      </c>
      <c r="C1552" s="459">
        <v>3500</v>
      </c>
      <c r="D1552" s="459">
        <v>1500</v>
      </c>
      <c r="E1552" s="459">
        <v>300</v>
      </c>
      <c r="F1552" s="459">
        <v>1500</v>
      </c>
      <c r="G1552" s="459">
        <v>1300</v>
      </c>
      <c r="H1552" s="459">
        <v>600</v>
      </c>
      <c r="I1552" s="459">
        <v>1000</v>
      </c>
      <c r="J1552" s="459">
        <v>1400</v>
      </c>
      <c r="K1552" s="459">
        <v>1300</v>
      </c>
      <c r="L1552" s="459">
        <v>100</v>
      </c>
      <c r="M1552" s="459">
        <v>200</v>
      </c>
      <c r="N1552" s="459">
        <v>900</v>
      </c>
      <c r="O1552" s="459">
        <v>800</v>
      </c>
      <c r="P1552" s="459">
        <v>1300</v>
      </c>
      <c r="Q1552" s="459">
        <v>1400</v>
      </c>
      <c r="R1552" s="459">
        <v>2200</v>
      </c>
      <c r="S1552" s="459">
        <v>300</v>
      </c>
      <c r="T1552" s="459">
        <v>400</v>
      </c>
      <c r="U1552" s="459">
        <v>100</v>
      </c>
      <c r="V1552" s="459">
        <v>400</v>
      </c>
      <c r="W1552" s="459">
        <v>0</v>
      </c>
      <c r="X1552" s="459">
        <v>0</v>
      </c>
      <c r="Y1552" s="459">
        <v>0</v>
      </c>
      <c r="Z1552" s="459">
        <v>0</v>
      </c>
      <c r="AA1552" s="459">
        <v>0</v>
      </c>
      <c r="AB1552" s="459">
        <v>0</v>
      </c>
      <c r="AC1552" s="459">
        <v>0</v>
      </c>
      <c r="AD1552" s="459">
        <v>0</v>
      </c>
      <c r="AE1552" s="459">
        <f t="shared" si="5023"/>
        <v>0</v>
      </c>
      <c r="AF1552" s="459">
        <f t="shared" si="5023"/>
        <v>0</v>
      </c>
      <c r="AG1552" s="459">
        <f t="shared" si="5023"/>
        <v>0</v>
      </c>
      <c r="AH1552" s="459">
        <f t="shared" ref="AH1552:CS1552" si="5026">AG1552</f>
        <v>0</v>
      </c>
      <c r="AI1552" s="459">
        <f t="shared" si="5026"/>
        <v>0</v>
      </c>
      <c r="AJ1552" s="459">
        <f t="shared" si="5026"/>
        <v>0</v>
      </c>
      <c r="AK1552" s="459">
        <f t="shared" si="5026"/>
        <v>0</v>
      </c>
      <c r="AL1552" s="459">
        <f t="shared" si="5026"/>
        <v>0</v>
      </c>
      <c r="AM1552" s="459">
        <f t="shared" si="5026"/>
        <v>0</v>
      </c>
      <c r="AN1552" s="459">
        <f t="shared" si="5026"/>
        <v>0</v>
      </c>
      <c r="AO1552" s="459">
        <f t="shared" si="5026"/>
        <v>0</v>
      </c>
      <c r="AP1552" s="459">
        <f t="shared" si="5026"/>
        <v>0</v>
      </c>
      <c r="AQ1552" s="459">
        <f t="shared" si="5026"/>
        <v>0</v>
      </c>
      <c r="AR1552" s="459">
        <f t="shared" si="5026"/>
        <v>0</v>
      </c>
      <c r="AS1552" s="459">
        <f t="shared" si="5026"/>
        <v>0</v>
      </c>
      <c r="AT1552" s="459">
        <f t="shared" si="5026"/>
        <v>0</v>
      </c>
      <c r="AU1552" s="459">
        <f t="shared" si="5026"/>
        <v>0</v>
      </c>
      <c r="AV1552" s="459">
        <f t="shared" si="5026"/>
        <v>0</v>
      </c>
      <c r="AW1552" s="459">
        <f t="shared" si="5026"/>
        <v>0</v>
      </c>
      <c r="AX1552" s="459">
        <f t="shared" si="5026"/>
        <v>0</v>
      </c>
      <c r="AY1552" s="459">
        <f t="shared" si="5026"/>
        <v>0</v>
      </c>
      <c r="AZ1552" s="459">
        <f t="shared" si="5026"/>
        <v>0</v>
      </c>
      <c r="BA1552" s="459">
        <f t="shared" si="5026"/>
        <v>0</v>
      </c>
      <c r="BB1552" s="459">
        <f t="shared" si="5026"/>
        <v>0</v>
      </c>
      <c r="BC1552" s="459">
        <f t="shared" si="5026"/>
        <v>0</v>
      </c>
      <c r="BD1552" s="459">
        <f t="shared" si="5026"/>
        <v>0</v>
      </c>
      <c r="BE1552" s="459">
        <f t="shared" si="5026"/>
        <v>0</v>
      </c>
      <c r="BF1552" s="459">
        <f t="shared" si="5026"/>
        <v>0</v>
      </c>
      <c r="BG1552" s="459">
        <f t="shared" si="5026"/>
        <v>0</v>
      </c>
      <c r="BH1552" s="459">
        <f t="shared" si="5026"/>
        <v>0</v>
      </c>
      <c r="BI1552" s="459">
        <f t="shared" si="5026"/>
        <v>0</v>
      </c>
      <c r="BJ1552" s="459">
        <f t="shared" si="5026"/>
        <v>0</v>
      </c>
      <c r="BK1552" s="459">
        <f t="shared" si="5026"/>
        <v>0</v>
      </c>
      <c r="BL1552" s="459">
        <f t="shared" si="5026"/>
        <v>0</v>
      </c>
      <c r="BM1552" s="459">
        <f t="shared" si="5026"/>
        <v>0</v>
      </c>
      <c r="BN1552" s="459">
        <f t="shared" si="5026"/>
        <v>0</v>
      </c>
      <c r="BO1552" s="459">
        <f t="shared" si="5026"/>
        <v>0</v>
      </c>
      <c r="BP1552" s="459">
        <f t="shared" si="5026"/>
        <v>0</v>
      </c>
      <c r="BQ1552" s="459">
        <f t="shared" si="5026"/>
        <v>0</v>
      </c>
      <c r="BR1552" s="459">
        <f t="shared" si="5026"/>
        <v>0</v>
      </c>
      <c r="BS1552" s="459">
        <f t="shared" si="5026"/>
        <v>0</v>
      </c>
      <c r="BT1552" s="459">
        <f t="shared" si="5026"/>
        <v>0</v>
      </c>
      <c r="BU1552" s="459">
        <f t="shared" si="5026"/>
        <v>0</v>
      </c>
      <c r="BV1552" s="459">
        <f t="shared" si="5026"/>
        <v>0</v>
      </c>
      <c r="BW1552" s="459">
        <f t="shared" si="5026"/>
        <v>0</v>
      </c>
      <c r="BX1552" s="459">
        <f t="shared" si="5026"/>
        <v>0</v>
      </c>
      <c r="BY1552" s="459">
        <f t="shared" si="5026"/>
        <v>0</v>
      </c>
      <c r="BZ1552" s="459">
        <f t="shared" si="5026"/>
        <v>0</v>
      </c>
      <c r="CA1552" s="459">
        <f t="shared" si="5026"/>
        <v>0</v>
      </c>
      <c r="CB1552" s="459">
        <f t="shared" si="5026"/>
        <v>0</v>
      </c>
      <c r="CC1552" s="459">
        <f t="shared" si="5026"/>
        <v>0</v>
      </c>
      <c r="CD1552" s="459">
        <f t="shared" si="5026"/>
        <v>0</v>
      </c>
      <c r="CE1552" s="459">
        <f t="shared" si="5026"/>
        <v>0</v>
      </c>
      <c r="CF1552" s="459">
        <f t="shared" si="5026"/>
        <v>0</v>
      </c>
      <c r="CG1552" s="459">
        <f t="shared" si="5026"/>
        <v>0</v>
      </c>
      <c r="CH1552" s="459">
        <f t="shared" si="5026"/>
        <v>0</v>
      </c>
      <c r="CI1552" s="459">
        <f t="shared" si="5026"/>
        <v>0</v>
      </c>
      <c r="CJ1552" s="459">
        <f t="shared" si="5026"/>
        <v>0</v>
      </c>
      <c r="CK1552" s="459">
        <f t="shared" si="5026"/>
        <v>0</v>
      </c>
      <c r="CL1552" s="459">
        <f t="shared" si="5026"/>
        <v>0</v>
      </c>
      <c r="CM1552" s="459">
        <f t="shared" si="5026"/>
        <v>0</v>
      </c>
      <c r="CN1552" s="459">
        <f t="shared" si="5026"/>
        <v>0</v>
      </c>
      <c r="CO1552" s="459">
        <f t="shared" si="5026"/>
        <v>0</v>
      </c>
      <c r="CP1552" s="459">
        <f t="shared" si="5026"/>
        <v>0</v>
      </c>
      <c r="CQ1552" s="459">
        <f t="shared" si="5026"/>
        <v>0</v>
      </c>
      <c r="CR1552" s="459">
        <f t="shared" si="5026"/>
        <v>0</v>
      </c>
      <c r="CS1552" s="459">
        <f t="shared" si="5026"/>
        <v>0</v>
      </c>
      <c r="CT1552" s="459">
        <f t="shared" ref="CT1552:DJ1552" si="5027">CS1552</f>
        <v>0</v>
      </c>
      <c r="CU1552" s="459">
        <f t="shared" si="5027"/>
        <v>0</v>
      </c>
      <c r="CV1552" s="459">
        <f t="shared" si="5027"/>
        <v>0</v>
      </c>
      <c r="CW1552" s="459">
        <f t="shared" si="5027"/>
        <v>0</v>
      </c>
      <c r="CX1552" s="459">
        <f t="shared" si="5027"/>
        <v>0</v>
      </c>
      <c r="CY1552" s="459">
        <f t="shared" si="5027"/>
        <v>0</v>
      </c>
      <c r="CZ1552" s="459">
        <f t="shared" si="5027"/>
        <v>0</v>
      </c>
      <c r="DA1552" s="459">
        <f t="shared" si="5027"/>
        <v>0</v>
      </c>
      <c r="DB1552" s="459">
        <f t="shared" si="5027"/>
        <v>0</v>
      </c>
      <c r="DC1552" s="459">
        <f t="shared" si="5027"/>
        <v>0</v>
      </c>
      <c r="DD1552" s="459">
        <f t="shared" si="5027"/>
        <v>0</v>
      </c>
      <c r="DE1552" s="459">
        <f t="shared" si="5027"/>
        <v>0</v>
      </c>
      <c r="DF1552" s="459">
        <f t="shared" si="5027"/>
        <v>0</v>
      </c>
      <c r="DG1552" s="459">
        <f t="shared" si="5027"/>
        <v>0</v>
      </c>
      <c r="DH1552" s="459">
        <f t="shared" si="5027"/>
        <v>0</v>
      </c>
      <c r="DI1552" s="459">
        <f t="shared" si="5027"/>
        <v>0</v>
      </c>
      <c r="DJ1552" s="459">
        <f t="shared" si="5027"/>
        <v>0</v>
      </c>
    </row>
    <row r="1553" spans="1:114" x14ac:dyDescent="0.35">
      <c r="A1553" s="424" t="s">
        <v>82</v>
      </c>
      <c r="B1553" s="460" t="s">
        <v>419</v>
      </c>
      <c r="C1553" s="425">
        <f t="shared" ref="C1553:AC1553" si="5028">C1552*1000/C1525</f>
        <v>166.66666666666666</v>
      </c>
      <c r="D1553" s="425">
        <f t="shared" si="5028"/>
        <v>53.571428571428569</v>
      </c>
      <c r="E1553" s="425">
        <f t="shared" si="5028"/>
        <v>14.285714285714286</v>
      </c>
      <c r="F1553" s="425">
        <f t="shared" si="5028"/>
        <v>71.428571428571431</v>
      </c>
      <c r="G1553" s="425">
        <f t="shared" si="5028"/>
        <v>68.421052631578945</v>
      </c>
      <c r="H1553" s="425">
        <f t="shared" si="5028"/>
        <v>35.294117647058826</v>
      </c>
      <c r="I1553" s="425">
        <f t="shared" si="5028"/>
        <v>66.666666666666671</v>
      </c>
      <c r="J1553" s="425">
        <f t="shared" si="5028"/>
        <v>77.777777777777771</v>
      </c>
      <c r="K1553" s="425">
        <f t="shared" si="5028"/>
        <v>68.421052631578945</v>
      </c>
      <c r="L1553" s="425">
        <f t="shared" si="5028"/>
        <v>6.25</v>
      </c>
      <c r="M1553" s="425">
        <f t="shared" si="5028"/>
        <v>12.5</v>
      </c>
      <c r="N1553" s="425">
        <f t="shared" si="5028"/>
        <v>47.368421052631582</v>
      </c>
      <c r="O1553" s="425">
        <f t="shared" si="5028"/>
        <v>53.333333333333336</v>
      </c>
      <c r="P1553" s="425">
        <f t="shared" si="5028"/>
        <v>86.666666666666671</v>
      </c>
      <c r="Q1553" s="425">
        <f t="shared" si="5028"/>
        <v>93.333333333333329</v>
      </c>
      <c r="R1553" s="425">
        <f t="shared" si="5028"/>
        <v>129.41176470588235</v>
      </c>
      <c r="S1553" s="425">
        <f t="shared" si="5028"/>
        <v>21.428571428571427</v>
      </c>
      <c r="T1553" s="425">
        <f t="shared" si="5028"/>
        <v>25</v>
      </c>
      <c r="U1553" s="425">
        <f t="shared" si="5028"/>
        <v>6.666666666666667</v>
      </c>
      <c r="V1553" s="425">
        <f t="shared" si="5028"/>
        <v>30.76923076923077</v>
      </c>
      <c r="W1553" s="425">
        <f t="shared" si="5028"/>
        <v>0</v>
      </c>
      <c r="X1553" s="425">
        <f t="shared" si="5028"/>
        <v>0</v>
      </c>
      <c r="Y1553" s="425">
        <f t="shared" si="5028"/>
        <v>0</v>
      </c>
      <c r="Z1553" s="425">
        <f t="shared" si="5028"/>
        <v>0</v>
      </c>
      <c r="AA1553" s="425" t="e">
        <f t="shared" si="5028"/>
        <v>#DIV/0!</v>
      </c>
      <c r="AB1553" s="425" t="e">
        <f t="shared" si="5028"/>
        <v>#DIV/0!</v>
      </c>
      <c r="AC1553" s="425" t="e">
        <f t="shared" si="5028"/>
        <v>#DIV/0!</v>
      </c>
      <c r="AD1553" s="110"/>
    </row>
    <row r="1554" spans="1:114" x14ac:dyDescent="0.35">
      <c r="B1554" s="311"/>
      <c r="C1554" s="110"/>
      <c r="D1554" s="110"/>
      <c r="E1554" s="110"/>
      <c r="F1554" s="110"/>
      <c r="G1554" s="110"/>
      <c r="H1554" s="110"/>
      <c r="I1554" s="110"/>
      <c r="J1554" s="110"/>
      <c r="K1554" s="110"/>
      <c r="L1554" s="110"/>
      <c r="M1554" s="110"/>
      <c r="N1554" s="110"/>
      <c r="O1554" s="110"/>
      <c r="P1554" s="110"/>
      <c r="Q1554" s="110"/>
      <c r="R1554" s="110"/>
      <c r="S1554" s="110"/>
      <c r="T1554" s="110"/>
      <c r="U1554" s="110"/>
      <c r="V1554" s="110"/>
      <c r="W1554" s="110"/>
      <c r="X1554" s="110"/>
      <c r="Y1554" s="110"/>
      <c r="Z1554" s="110"/>
      <c r="AA1554" s="110"/>
      <c r="AB1554" s="110"/>
      <c r="AC1554" s="110"/>
      <c r="AD1554" s="110"/>
    </row>
    <row r="1555" spans="1:114" x14ac:dyDescent="0.35">
      <c r="B1555" s="311"/>
      <c r="C1555" s="110"/>
      <c r="D1555" s="110"/>
      <c r="E1555" s="110"/>
      <c r="F1555" s="110"/>
      <c r="G1555" s="110"/>
      <c r="H1555" s="110"/>
      <c r="I1555" s="110"/>
      <c r="J1555" s="110"/>
      <c r="K1555" s="110"/>
      <c r="L1555" s="110"/>
      <c r="M1555" s="110"/>
      <c r="N1555" s="110"/>
      <c r="O1555" s="110"/>
      <c r="P1555" s="110"/>
      <c r="Q1555" s="110"/>
      <c r="R1555" s="110"/>
      <c r="S1555" s="110"/>
      <c r="T1555" s="110"/>
      <c r="U1555" s="110"/>
      <c r="V1555" s="110"/>
      <c r="W1555" s="110"/>
      <c r="X1555" s="110"/>
      <c r="Y1555" s="110"/>
      <c r="Z1555" s="110"/>
      <c r="AA1555" s="110"/>
      <c r="AB1555" s="110"/>
      <c r="AC1555" s="110"/>
      <c r="AD1555" s="110"/>
    </row>
    <row r="1556" spans="1:114" x14ac:dyDescent="0.35">
      <c r="B1556" s="550" t="s">
        <v>459</v>
      </c>
      <c r="C1556" s="556"/>
      <c r="D1556" s="556"/>
      <c r="E1556" s="556"/>
      <c r="F1556" s="556"/>
      <c r="G1556" s="556"/>
      <c r="H1556" s="556"/>
      <c r="I1556" s="556"/>
      <c r="J1556" s="556"/>
      <c r="K1556" s="556"/>
      <c r="L1556" s="556"/>
      <c r="M1556" s="556"/>
      <c r="N1556" s="556"/>
      <c r="O1556" s="556"/>
      <c r="P1556" s="556"/>
      <c r="Q1556" s="556"/>
      <c r="R1556" s="556"/>
      <c r="S1556" s="556"/>
      <c r="T1556" s="556"/>
      <c r="U1556" s="556"/>
      <c r="V1556" s="556"/>
      <c r="W1556" s="556"/>
      <c r="X1556" s="556"/>
      <c r="Y1556" s="556"/>
      <c r="Z1556" s="556"/>
      <c r="AA1556" s="556"/>
      <c r="AB1556" s="556"/>
      <c r="AC1556" s="556"/>
      <c r="AD1556" s="556"/>
      <c r="AE1556" s="556"/>
      <c r="AF1556" s="556"/>
      <c r="AG1556" s="556"/>
      <c r="AH1556" s="556"/>
      <c r="AI1556" s="556"/>
      <c r="AJ1556" s="556"/>
      <c r="AK1556" s="556"/>
      <c r="AL1556" s="556"/>
      <c r="AM1556" s="556"/>
      <c r="AN1556" s="556"/>
      <c r="AO1556" s="556"/>
      <c r="AP1556" s="556"/>
      <c r="AQ1556" s="556"/>
      <c r="AR1556" s="556"/>
      <c r="AS1556" s="556"/>
      <c r="AT1556" s="556"/>
      <c r="AU1556" s="556"/>
      <c r="AV1556" s="556"/>
      <c r="AW1556" s="556"/>
      <c r="AX1556" s="556"/>
      <c r="AY1556" s="556"/>
      <c r="AZ1556" s="556"/>
      <c r="BA1556" s="556"/>
      <c r="BB1556" s="556"/>
      <c r="BC1556" s="556"/>
      <c r="BD1556" s="556"/>
      <c r="BE1556" s="556"/>
      <c r="BF1556" s="556"/>
      <c r="BG1556" s="556"/>
      <c r="BH1556" s="556"/>
      <c r="BI1556" s="556"/>
      <c r="BJ1556" s="556"/>
      <c r="BK1556" s="556"/>
      <c r="BL1556" s="556"/>
      <c r="BM1556" s="556"/>
      <c r="BN1556" s="556"/>
      <c r="BO1556" s="556"/>
      <c r="BP1556" s="556"/>
      <c r="BQ1556" s="556"/>
      <c r="BR1556" s="556"/>
      <c r="BS1556" s="556"/>
      <c r="BT1556" s="556"/>
      <c r="BU1556" s="556"/>
      <c r="BV1556" s="556"/>
      <c r="BW1556" s="556"/>
      <c r="BX1556" s="556"/>
      <c r="BY1556" s="556"/>
      <c r="BZ1556" s="556"/>
      <c r="CA1556" s="556"/>
      <c r="CB1556" s="556"/>
      <c r="CC1556" s="556"/>
      <c r="CD1556" s="556"/>
      <c r="CE1556" s="556"/>
      <c r="CF1556" s="556"/>
      <c r="CG1556" s="556"/>
      <c r="CH1556" s="556"/>
      <c r="CI1556" s="556"/>
      <c r="CJ1556" s="556"/>
      <c r="CK1556" s="556"/>
      <c r="CL1556" s="556"/>
      <c r="CM1556" s="556"/>
      <c r="CN1556" s="556"/>
      <c r="CO1556" s="556"/>
      <c r="CP1556" s="556"/>
      <c r="CQ1556" s="556"/>
      <c r="CR1556" s="556"/>
      <c r="CS1556" s="556"/>
      <c r="CT1556" s="556"/>
      <c r="CU1556" s="556"/>
      <c r="CV1556" s="556"/>
      <c r="CW1556" s="556"/>
      <c r="CX1556" s="556"/>
      <c r="CY1556" s="556"/>
      <c r="CZ1556" s="556"/>
      <c r="DA1556" s="556"/>
      <c r="DB1556" s="556"/>
      <c r="DC1556" s="556"/>
      <c r="DD1556" s="556"/>
      <c r="DE1556" s="556"/>
      <c r="DF1556" s="556"/>
      <c r="DG1556" s="556"/>
      <c r="DH1556" s="556"/>
      <c r="DI1556" s="556"/>
      <c r="DJ1556" s="556"/>
    </row>
    <row r="1557" spans="1:114" x14ac:dyDescent="0.35">
      <c r="B1557" s="311" t="s">
        <v>253</v>
      </c>
      <c r="C1557" s="110"/>
      <c r="D1557" s="110"/>
      <c r="E1557" s="110"/>
      <c r="F1557" s="110"/>
      <c r="G1557" s="110"/>
      <c r="H1557" s="110"/>
      <c r="I1557" s="110"/>
      <c r="J1557" s="110"/>
      <c r="K1557" s="110"/>
      <c r="L1557" s="110"/>
      <c r="M1557" s="110"/>
      <c r="N1557" s="110"/>
      <c r="O1557" s="110"/>
      <c r="P1557" s="110"/>
      <c r="Q1557" s="110"/>
      <c r="R1557" s="110"/>
      <c r="S1557" s="110"/>
      <c r="T1557" s="110"/>
      <c r="U1557" s="110"/>
      <c r="V1557" s="110"/>
      <c r="W1557" s="110"/>
      <c r="X1557" s="110"/>
      <c r="Y1557" s="110"/>
      <c r="Z1557" s="110"/>
      <c r="AA1557" s="110"/>
      <c r="AB1557" s="110"/>
      <c r="AC1557" s="110"/>
      <c r="AD1557" s="110"/>
    </row>
    <row r="1558" spans="1:114" x14ac:dyDescent="0.35">
      <c r="B1558" s="311" t="s">
        <v>441</v>
      </c>
      <c r="C1558" s="576">
        <v>2015</v>
      </c>
      <c r="D1558" s="576">
        <v>926</v>
      </c>
      <c r="E1558" s="576">
        <v>1021</v>
      </c>
      <c r="F1558" s="576">
        <v>1082</v>
      </c>
      <c r="G1558" s="576">
        <v>1493</v>
      </c>
      <c r="H1558" s="576">
        <v>1521</v>
      </c>
      <c r="I1558" s="576">
        <v>1565</v>
      </c>
      <c r="J1558" s="576">
        <v>1810</v>
      </c>
      <c r="K1558" s="576">
        <v>1105</v>
      </c>
      <c r="L1558" s="576">
        <v>1299</v>
      </c>
      <c r="M1558" s="576">
        <v>1201</v>
      </c>
      <c r="N1558" s="576">
        <v>1633</v>
      </c>
      <c r="O1558" s="576">
        <v>1376</v>
      </c>
      <c r="P1558" s="576">
        <v>1423</v>
      </c>
      <c r="Q1558" s="576">
        <v>1420</v>
      </c>
      <c r="R1558" s="576">
        <v>1175</v>
      </c>
      <c r="S1558" s="576">
        <v>1130</v>
      </c>
      <c r="T1558" s="576">
        <v>4</v>
      </c>
      <c r="U1558" s="576">
        <v>0</v>
      </c>
      <c r="V1558" s="576">
        <v>0</v>
      </c>
      <c r="W1558" s="576">
        <v>0</v>
      </c>
      <c r="X1558" s="576">
        <v>0</v>
      </c>
      <c r="Y1558" s="576">
        <v>0</v>
      </c>
      <c r="Z1558" s="576">
        <v>0</v>
      </c>
      <c r="AA1558" s="324"/>
      <c r="AB1558" s="324"/>
      <c r="AC1558" s="324"/>
      <c r="AD1558" s="324"/>
    </row>
    <row r="1559" spans="1:114" x14ac:dyDescent="0.35">
      <c r="B1559" s="311" t="s">
        <v>256</v>
      </c>
      <c r="C1559" s="576">
        <v>436</v>
      </c>
      <c r="D1559" s="576">
        <v>525</v>
      </c>
      <c r="E1559" s="576">
        <v>536</v>
      </c>
      <c r="F1559" s="576">
        <v>564</v>
      </c>
      <c r="G1559" s="576">
        <v>471</v>
      </c>
      <c r="H1559" s="576">
        <v>511</v>
      </c>
      <c r="I1559" s="576">
        <v>532</v>
      </c>
      <c r="J1559" s="576">
        <v>561</v>
      </c>
      <c r="K1559" s="576">
        <v>482</v>
      </c>
      <c r="L1559" s="576">
        <v>474</v>
      </c>
      <c r="M1559" s="576">
        <v>497</v>
      </c>
      <c r="N1559" s="576">
        <v>559</v>
      </c>
      <c r="O1559" s="576">
        <v>504</v>
      </c>
      <c r="P1559" s="576">
        <v>515</v>
      </c>
      <c r="Q1559" s="576">
        <v>514</v>
      </c>
      <c r="R1559" s="576">
        <v>529</v>
      </c>
      <c r="S1559" s="576">
        <v>487</v>
      </c>
      <c r="T1559" s="576">
        <v>538</v>
      </c>
      <c r="U1559" s="576">
        <v>523</v>
      </c>
      <c r="V1559" s="576">
        <v>577</v>
      </c>
      <c r="W1559" s="576">
        <v>489</v>
      </c>
      <c r="X1559" s="576">
        <v>487</v>
      </c>
      <c r="Y1559" s="576">
        <v>470</v>
      </c>
      <c r="Z1559" s="576">
        <v>511</v>
      </c>
      <c r="AA1559" s="324"/>
      <c r="AB1559" s="324"/>
      <c r="AC1559" s="324"/>
      <c r="AD1559" s="324"/>
    </row>
    <row r="1560" spans="1:114" x14ac:dyDescent="0.35">
      <c r="B1560" s="311" t="s">
        <v>257</v>
      </c>
      <c r="C1560" s="578">
        <v>1.39</v>
      </c>
      <c r="D1560" s="578">
        <v>1.39</v>
      </c>
      <c r="E1560" s="578">
        <v>1.29</v>
      </c>
      <c r="F1560" s="578">
        <v>1.25</v>
      </c>
      <c r="G1560" s="578">
        <v>1.23</v>
      </c>
      <c r="H1560" s="578">
        <v>1.1399999999999999</v>
      </c>
      <c r="I1560" s="578">
        <v>1.0900000000000001</v>
      </c>
      <c r="J1560" s="578">
        <v>0.96</v>
      </c>
      <c r="K1560" s="578">
        <v>1.22</v>
      </c>
      <c r="L1560" s="578">
        <v>1.2</v>
      </c>
      <c r="M1560" s="578">
        <v>1.1100000000000001</v>
      </c>
      <c r="N1560" s="578">
        <v>1.01</v>
      </c>
      <c r="O1560" s="578">
        <v>0.95</v>
      </c>
      <c r="P1560" s="578">
        <v>0.91</v>
      </c>
      <c r="Q1560" s="578">
        <v>0.93</v>
      </c>
      <c r="R1560" s="578">
        <v>1.1000000000000001</v>
      </c>
      <c r="S1560" s="578">
        <v>0.95</v>
      </c>
      <c r="T1560" s="578">
        <v>0.91</v>
      </c>
      <c r="U1560" s="578">
        <v>0.9</v>
      </c>
      <c r="V1560" s="578">
        <v>0.83</v>
      </c>
      <c r="W1560" s="578">
        <v>0.84</v>
      </c>
      <c r="X1560" s="578">
        <v>0.95</v>
      </c>
      <c r="Y1560" s="578">
        <v>0.93</v>
      </c>
      <c r="Z1560" s="578">
        <v>0.85</v>
      </c>
      <c r="AA1560" s="324"/>
      <c r="AB1560" s="324"/>
      <c r="AC1560" s="324"/>
      <c r="AD1560" s="324"/>
    </row>
    <row r="1561" spans="1:114" x14ac:dyDescent="0.35">
      <c r="B1561" s="311" t="s">
        <v>250</v>
      </c>
      <c r="C1561" s="581">
        <v>0.93</v>
      </c>
      <c r="D1561" s="581">
        <v>0.94</v>
      </c>
      <c r="E1561" s="581">
        <v>0.94</v>
      </c>
      <c r="F1561" s="581">
        <v>0.93</v>
      </c>
      <c r="G1561" s="581">
        <v>0.94</v>
      </c>
      <c r="H1561" s="581">
        <v>0.95</v>
      </c>
      <c r="I1561" s="581">
        <v>0.94</v>
      </c>
      <c r="J1561" s="581">
        <v>0.93</v>
      </c>
      <c r="K1561" s="581">
        <v>0.95</v>
      </c>
      <c r="L1561" s="581">
        <v>0.94</v>
      </c>
      <c r="M1561" s="581">
        <v>0.94</v>
      </c>
      <c r="N1561" s="581">
        <v>0.94</v>
      </c>
      <c r="O1561" s="581">
        <v>0.95</v>
      </c>
      <c r="P1561" s="581">
        <v>0.94</v>
      </c>
      <c r="Q1561" s="581">
        <v>0.94</v>
      </c>
      <c r="R1561" s="581">
        <v>0.94</v>
      </c>
      <c r="S1561" s="581">
        <v>0.94</v>
      </c>
      <c r="T1561" s="581">
        <v>0.94</v>
      </c>
      <c r="U1561" s="581">
        <v>0.94</v>
      </c>
      <c r="V1561" s="581">
        <v>0.93</v>
      </c>
      <c r="W1561" s="581">
        <v>0.92</v>
      </c>
      <c r="X1561" s="581">
        <v>0.91</v>
      </c>
      <c r="Y1561" s="581">
        <v>0.91</v>
      </c>
      <c r="Z1561" s="581">
        <v>0.92</v>
      </c>
      <c r="AA1561" s="468"/>
      <c r="AB1561" s="468"/>
      <c r="AC1561" s="468"/>
      <c r="AD1561" s="468"/>
    </row>
    <row r="1562" spans="1:114" x14ac:dyDescent="0.35">
      <c r="B1562" s="311" t="s">
        <v>456</v>
      </c>
      <c r="C1562" s="576">
        <v>19</v>
      </c>
      <c r="D1562" s="576">
        <v>24</v>
      </c>
      <c r="E1562" s="576">
        <v>21</v>
      </c>
      <c r="F1562" s="576">
        <v>20</v>
      </c>
      <c r="G1562" s="576">
        <v>19</v>
      </c>
      <c r="H1562" s="576">
        <v>17</v>
      </c>
      <c r="I1562" s="576">
        <v>17</v>
      </c>
      <c r="J1562" s="576">
        <v>16</v>
      </c>
      <c r="K1562" s="576">
        <v>19</v>
      </c>
      <c r="L1562" s="576">
        <v>18</v>
      </c>
      <c r="M1562" s="576">
        <v>17</v>
      </c>
      <c r="N1562" s="576">
        <v>16</v>
      </c>
      <c r="O1562" s="576">
        <v>16</v>
      </c>
      <c r="P1562" s="576">
        <v>14</v>
      </c>
      <c r="Q1562" s="576">
        <v>15</v>
      </c>
      <c r="R1562" s="576">
        <v>18</v>
      </c>
      <c r="S1562" s="576">
        <v>15</v>
      </c>
      <c r="T1562" s="576">
        <v>16</v>
      </c>
      <c r="U1562" s="576">
        <v>14</v>
      </c>
      <c r="V1562" s="576">
        <v>14</v>
      </c>
      <c r="W1562" s="576">
        <v>12</v>
      </c>
      <c r="X1562" s="576">
        <v>14</v>
      </c>
      <c r="Y1562" s="576">
        <v>13</v>
      </c>
      <c r="Z1562" s="576">
        <v>13</v>
      </c>
      <c r="AA1562" s="324"/>
      <c r="AB1562" s="324"/>
      <c r="AC1562" s="324"/>
      <c r="AD1562" s="324"/>
    </row>
    <row r="1563" spans="1:114" x14ac:dyDescent="0.35">
      <c r="B1563" s="311" t="s">
        <v>457</v>
      </c>
      <c r="C1563" s="576">
        <v>17</v>
      </c>
      <c r="D1563" s="576">
        <v>26</v>
      </c>
      <c r="E1563" s="576">
        <v>21</v>
      </c>
      <c r="F1563" s="576">
        <v>21</v>
      </c>
      <c r="G1563" s="576">
        <v>19</v>
      </c>
      <c r="H1563" s="576">
        <v>17</v>
      </c>
      <c r="I1563" s="576">
        <v>15</v>
      </c>
      <c r="J1563" s="576">
        <v>18</v>
      </c>
      <c r="K1563" s="576">
        <v>19</v>
      </c>
      <c r="L1563" s="576">
        <v>16</v>
      </c>
      <c r="M1563" s="576">
        <v>16</v>
      </c>
      <c r="N1563" s="576">
        <v>19</v>
      </c>
      <c r="O1563" s="576">
        <v>15</v>
      </c>
      <c r="P1563" s="576">
        <v>15</v>
      </c>
      <c r="Q1563" s="576">
        <v>15</v>
      </c>
      <c r="R1563" s="576">
        <v>17</v>
      </c>
      <c r="S1563" s="576">
        <v>14</v>
      </c>
      <c r="T1563" s="576">
        <v>16</v>
      </c>
      <c r="U1563" s="576">
        <v>15</v>
      </c>
      <c r="V1563" s="576">
        <v>13</v>
      </c>
      <c r="W1563" s="576">
        <v>12</v>
      </c>
      <c r="X1563" s="576">
        <v>13</v>
      </c>
      <c r="Y1563" s="576">
        <v>15</v>
      </c>
      <c r="Z1563" s="576">
        <v>12</v>
      </c>
      <c r="AA1563" s="324"/>
      <c r="AB1563" s="324"/>
      <c r="AC1563" s="324"/>
      <c r="AD1563" s="324"/>
    </row>
    <row r="1564" spans="1:114" x14ac:dyDescent="0.35">
      <c r="B1564" s="311" t="s">
        <v>263</v>
      </c>
      <c r="C1564" s="576"/>
      <c r="D1564" s="576"/>
      <c r="E1564" s="576"/>
      <c r="F1564" s="576"/>
      <c r="G1564" s="576"/>
      <c r="H1564" s="576"/>
      <c r="I1564" s="576"/>
      <c r="J1564" s="576"/>
      <c r="K1564" s="576"/>
      <c r="L1564" s="576"/>
      <c r="M1564" s="576"/>
      <c r="N1564" s="576"/>
      <c r="O1564" s="576"/>
      <c r="P1564" s="576"/>
      <c r="Q1564" s="576"/>
      <c r="R1564" s="576"/>
      <c r="S1564" s="576"/>
      <c r="T1564" s="576"/>
      <c r="U1564" s="576"/>
      <c r="V1564" s="576"/>
      <c r="W1564" s="576"/>
      <c r="X1564" s="576"/>
      <c r="Y1564" s="576"/>
      <c r="Z1564" s="576"/>
      <c r="AA1564" s="324"/>
      <c r="AB1564" s="324"/>
      <c r="AC1564" s="324"/>
      <c r="AD1564" s="324"/>
    </row>
    <row r="1565" spans="1:114" x14ac:dyDescent="0.35">
      <c r="B1565" s="311" t="s">
        <v>264</v>
      </c>
      <c r="C1565" s="584">
        <v>1281</v>
      </c>
      <c r="D1565" s="584">
        <v>1287</v>
      </c>
      <c r="E1565" s="584">
        <v>1287</v>
      </c>
      <c r="F1565" s="584">
        <v>1197</v>
      </c>
      <c r="G1565" s="584">
        <v>1224</v>
      </c>
      <c r="H1565" s="584">
        <v>1193</v>
      </c>
      <c r="I1565" s="584">
        <v>1124</v>
      </c>
      <c r="J1565" s="584">
        <v>1112</v>
      </c>
      <c r="K1565" s="584">
        <v>1193</v>
      </c>
      <c r="L1565" s="584">
        <v>1258</v>
      </c>
      <c r="M1565" s="584">
        <v>1329</v>
      </c>
      <c r="N1565" s="584">
        <v>1216</v>
      </c>
      <c r="O1565" s="584">
        <v>1218</v>
      </c>
      <c r="P1565" s="584">
        <v>1263</v>
      </c>
      <c r="Q1565" s="584">
        <v>1279</v>
      </c>
      <c r="R1565" s="584">
        <v>1276</v>
      </c>
      <c r="S1565" s="584">
        <v>1330</v>
      </c>
      <c r="T1565" s="584">
        <v>1303</v>
      </c>
      <c r="U1565" s="584">
        <v>1206</v>
      </c>
      <c r="V1565" s="584">
        <v>1235</v>
      </c>
      <c r="W1565" s="584">
        <v>1307</v>
      </c>
      <c r="X1565" s="584">
        <v>1299</v>
      </c>
      <c r="Y1565" s="584">
        <v>1458</v>
      </c>
      <c r="Z1565" s="584">
        <v>1488</v>
      </c>
      <c r="AA1565" s="469"/>
      <c r="AB1565" s="469"/>
      <c r="AC1565" s="469"/>
      <c r="AD1565" s="469"/>
    </row>
    <row r="1566" spans="1:114" x14ac:dyDescent="0.35">
      <c r="B1566" s="311" t="s">
        <v>266</v>
      </c>
      <c r="C1566" s="584">
        <v>1106</v>
      </c>
      <c r="D1566" s="584">
        <v>949</v>
      </c>
      <c r="E1566" s="584">
        <v>971</v>
      </c>
      <c r="F1566" s="584">
        <v>931</v>
      </c>
      <c r="G1566" s="584">
        <v>887</v>
      </c>
      <c r="H1566" s="584">
        <v>658</v>
      </c>
      <c r="I1566" s="584">
        <v>661</v>
      </c>
      <c r="J1566" s="584">
        <v>866</v>
      </c>
      <c r="K1566" s="584">
        <v>795</v>
      </c>
      <c r="L1566" s="584">
        <v>941</v>
      </c>
      <c r="M1566" s="584">
        <v>999</v>
      </c>
      <c r="N1566" s="584">
        <v>1166</v>
      </c>
      <c r="O1566" s="584">
        <v>957</v>
      </c>
      <c r="P1566" s="584">
        <v>898</v>
      </c>
      <c r="Q1566" s="584">
        <v>876</v>
      </c>
      <c r="R1566" s="584">
        <v>880</v>
      </c>
      <c r="S1566" s="584">
        <v>926</v>
      </c>
      <c r="T1566" s="584">
        <v>970</v>
      </c>
      <c r="U1566" s="584">
        <v>935</v>
      </c>
      <c r="V1566" s="584">
        <v>866</v>
      </c>
      <c r="W1566" s="584">
        <v>832</v>
      </c>
      <c r="X1566" s="584">
        <v>934</v>
      </c>
      <c r="Y1566" s="584">
        <v>915</v>
      </c>
      <c r="Z1566" s="584">
        <v>982</v>
      </c>
      <c r="AA1566" s="469"/>
      <c r="AB1566" s="469"/>
      <c r="AC1566" s="469"/>
      <c r="AD1566" s="469"/>
    </row>
    <row r="1567" spans="1:114" x14ac:dyDescent="0.35">
      <c r="B1567" s="311" t="s">
        <v>458</v>
      </c>
      <c r="C1567" s="584">
        <v>1170</v>
      </c>
      <c r="D1567" s="584">
        <v>1050</v>
      </c>
      <c r="E1567" s="584">
        <v>1077</v>
      </c>
      <c r="F1567" s="584">
        <v>1100</v>
      </c>
      <c r="G1567" s="584">
        <v>914</v>
      </c>
      <c r="H1567" s="584">
        <v>706</v>
      </c>
      <c r="I1567" s="584">
        <v>695</v>
      </c>
      <c r="J1567" s="584">
        <v>1010</v>
      </c>
      <c r="K1567" s="584">
        <v>821</v>
      </c>
      <c r="L1567" s="584">
        <v>973</v>
      </c>
      <c r="M1567" s="584">
        <v>1057</v>
      </c>
      <c r="N1567" s="584">
        <v>1297</v>
      </c>
      <c r="O1567" s="584">
        <v>1016</v>
      </c>
      <c r="P1567" s="584">
        <v>936</v>
      </c>
      <c r="Q1567" s="584">
        <v>970</v>
      </c>
      <c r="R1567" s="584">
        <v>1118</v>
      </c>
      <c r="S1567" s="584">
        <v>939</v>
      </c>
      <c r="T1567" s="584">
        <v>979</v>
      </c>
      <c r="U1567" s="584">
        <v>923</v>
      </c>
      <c r="V1567" s="584">
        <v>871</v>
      </c>
      <c r="W1567" s="584">
        <v>841</v>
      </c>
      <c r="X1567" s="584">
        <v>937</v>
      </c>
      <c r="Y1567" s="584">
        <v>891</v>
      </c>
      <c r="Z1567" s="584">
        <v>951</v>
      </c>
      <c r="AA1567" s="469"/>
      <c r="AB1567" s="469"/>
      <c r="AC1567" s="469"/>
      <c r="AD1567" s="469"/>
    </row>
    <row r="1568" spans="1:114" x14ac:dyDescent="0.35">
      <c r="B1568" s="311"/>
      <c r="C1568" s="110"/>
      <c r="D1568" s="110"/>
      <c r="E1568" s="110"/>
      <c r="F1568" s="110"/>
      <c r="G1568" s="110"/>
      <c r="H1568" s="110"/>
      <c r="I1568" s="110"/>
      <c r="J1568" s="110"/>
      <c r="K1568" s="110"/>
      <c r="L1568" s="110"/>
      <c r="M1568" s="110"/>
      <c r="N1568" s="110"/>
      <c r="O1568" s="110"/>
      <c r="P1568" s="110"/>
      <c r="Q1568" s="110"/>
      <c r="R1568" s="110"/>
      <c r="S1568" s="110"/>
      <c r="T1568" s="110"/>
      <c r="U1568" s="110"/>
      <c r="V1568" s="110"/>
      <c r="W1568" s="110"/>
      <c r="X1568" s="110"/>
      <c r="Y1568" s="110"/>
      <c r="Z1568" s="110"/>
      <c r="AA1568" s="110"/>
      <c r="AB1568" s="110"/>
      <c r="AC1568" s="110"/>
      <c r="AD1568" s="110"/>
    </row>
    <row r="1569" spans="2:114" x14ac:dyDescent="0.35">
      <c r="B1569" s="311"/>
      <c r="C1569" s="110"/>
      <c r="D1569" s="110"/>
      <c r="E1569" s="110"/>
      <c r="F1569" s="110"/>
      <c r="G1569" s="110"/>
      <c r="H1569" s="110"/>
      <c r="I1569" s="110"/>
      <c r="J1569" s="110"/>
      <c r="K1569" s="110"/>
      <c r="L1569" s="110"/>
      <c r="M1569" s="110"/>
      <c r="N1569" s="110"/>
      <c r="O1569" s="110"/>
      <c r="P1569" s="110"/>
      <c r="Q1569" s="110"/>
      <c r="R1569" s="110"/>
      <c r="S1569" s="110"/>
      <c r="T1569" s="110"/>
      <c r="U1569" s="110"/>
      <c r="V1569" s="110"/>
      <c r="W1569" s="110"/>
      <c r="X1569" s="110"/>
      <c r="Y1569" s="110"/>
      <c r="Z1569" s="110"/>
      <c r="AA1569" s="110"/>
      <c r="AB1569" s="110"/>
      <c r="AC1569" s="110"/>
      <c r="AD1569" s="110"/>
    </row>
    <row r="1570" spans="2:114" x14ac:dyDescent="0.35">
      <c r="B1570" s="311"/>
      <c r="C1570" s="110"/>
      <c r="D1570" s="110"/>
      <c r="E1570" s="110"/>
      <c r="F1570" s="110"/>
      <c r="G1570" s="110"/>
      <c r="H1570" s="110"/>
      <c r="I1570" s="110"/>
      <c r="J1570" s="110"/>
      <c r="K1570" s="110"/>
      <c r="L1570" s="110"/>
      <c r="M1570" s="110"/>
      <c r="N1570" s="110"/>
      <c r="O1570" s="110"/>
      <c r="P1570" s="110"/>
      <c r="Q1570" s="110"/>
      <c r="R1570" s="110"/>
      <c r="S1570" s="110"/>
      <c r="T1570" s="110"/>
      <c r="U1570" s="110"/>
      <c r="V1570" s="110"/>
      <c r="W1570" s="110"/>
      <c r="X1570" s="110"/>
      <c r="Y1570" s="110"/>
      <c r="Z1570" s="110"/>
      <c r="AA1570" s="110"/>
      <c r="AB1570" s="110"/>
      <c r="AC1570" s="110"/>
      <c r="AD1570" s="110"/>
    </row>
    <row r="1571" spans="2:114" x14ac:dyDescent="0.35">
      <c r="B1571" s="550" t="s">
        <v>460</v>
      </c>
      <c r="C1571" s="556"/>
      <c r="D1571" s="556"/>
      <c r="E1571" s="556"/>
      <c r="F1571" s="556"/>
      <c r="G1571" s="556"/>
      <c r="H1571" s="556"/>
      <c r="I1571" s="556"/>
      <c r="J1571" s="556"/>
      <c r="K1571" s="556"/>
      <c r="L1571" s="556"/>
      <c r="M1571" s="556"/>
      <c r="N1571" s="556"/>
      <c r="O1571" s="556"/>
      <c r="P1571" s="556"/>
      <c r="Q1571" s="556"/>
      <c r="R1571" s="556"/>
      <c r="S1571" s="556"/>
      <c r="T1571" s="556"/>
      <c r="U1571" s="556"/>
      <c r="V1571" s="556"/>
      <c r="W1571" s="556"/>
      <c r="X1571" s="556"/>
      <c r="Y1571" s="556"/>
      <c r="Z1571" s="556"/>
      <c r="AA1571" s="556"/>
      <c r="AB1571" s="556"/>
      <c r="AC1571" s="556"/>
      <c r="AD1571" s="556"/>
      <c r="AE1571" s="556"/>
      <c r="AF1571" s="556"/>
      <c r="AG1571" s="556"/>
      <c r="AH1571" s="556"/>
      <c r="AI1571" s="556"/>
      <c r="AJ1571" s="556"/>
      <c r="AK1571" s="556"/>
      <c r="AL1571" s="556"/>
      <c r="AM1571" s="556"/>
      <c r="AN1571" s="556"/>
      <c r="AO1571" s="556"/>
      <c r="AP1571" s="556"/>
      <c r="AQ1571" s="556"/>
      <c r="AR1571" s="556"/>
      <c r="AS1571" s="556"/>
      <c r="AT1571" s="556"/>
      <c r="AU1571" s="556"/>
      <c r="AV1571" s="556"/>
      <c r="AW1571" s="556"/>
      <c r="AX1571" s="556"/>
      <c r="AY1571" s="556"/>
      <c r="AZ1571" s="556"/>
      <c r="BA1571" s="556"/>
      <c r="BB1571" s="556"/>
      <c r="BC1571" s="556"/>
      <c r="BD1571" s="556"/>
      <c r="BE1571" s="556"/>
      <c r="BF1571" s="556"/>
      <c r="BG1571" s="556"/>
      <c r="BH1571" s="556"/>
      <c r="BI1571" s="556"/>
      <c r="BJ1571" s="556"/>
      <c r="BK1571" s="556"/>
      <c r="BL1571" s="556"/>
      <c r="BM1571" s="556"/>
      <c r="BN1571" s="556"/>
      <c r="BO1571" s="556"/>
      <c r="BP1571" s="556"/>
      <c r="BQ1571" s="556"/>
      <c r="BR1571" s="556"/>
      <c r="BS1571" s="556"/>
      <c r="BT1571" s="556"/>
      <c r="BU1571" s="556"/>
      <c r="BV1571" s="556"/>
      <c r="BW1571" s="556"/>
      <c r="BX1571" s="556"/>
      <c r="BY1571" s="556"/>
      <c r="BZ1571" s="556"/>
      <c r="CA1571" s="556"/>
      <c r="CB1571" s="556"/>
      <c r="CC1571" s="556"/>
      <c r="CD1571" s="556"/>
      <c r="CE1571" s="556"/>
      <c r="CF1571" s="556"/>
      <c r="CG1571" s="556"/>
      <c r="CH1571" s="556"/>
      <c r="CI1571" s="556"/>
      <c r="CJ1571" s="556"/>
      <c r="CK1571" s="556"/>
      <c r="CL1571" s="556"/>
      <c r="CM1571" s="556"/>
      <c r="CN1571" s="556"/>
      <c r="CO1571" s="556"/>
      <c r="CP1571" s="556"/>
      <c r="CQ1571" s="556"/>
      <c r="CR1571" s="556"/>
      <c r="CS1571" s="556"/>
      <c r="CT1571" s="556"/>
      <c r="CU1571" s="556"/>
      <c r="CV1571" s="556"/>
      <c r="CW1571" s="556"/>
      <c r="CX1571" s="556"/>
      <c r="CY1571" s="556"/>
      <c r="CZ1571" s="556"/>
      <c r="DA1571" s="556"/>
      <c r="DB1571" s="556"/>
      <c r="DC1571" s="556"/>
      <c r="DD1571" s="556"/>
      <c r="DE1571" s="556"/>
      <c r="DF1571" s="556"/>
      <c r="DG1571" s="556"/>
      <c r="DH1571" s="556"/>
      <c r="DI1571" s="556"/>
      <c r="DJ1571" s="556"/>
    </row>
    <row r="1572" spans="2:114" x14ac:dyDescent="0.35">
      <c r="B1572" s="311" t="s">
        <v>253</v>
      </c>
      <c r="C1572" s="110"/>
      <c r="D1572" s="110"/>
      <c r="E1572" s="110"/>
      <c r="F1572" s="110"/>
      <c r="G1572" s="110"/>
      <c r="H1572" s="110"/>
      <c r="I1572" s="110"/>
      <c r="J1572" s="110"/>
      <c r="K1572" s="110"/>
      <c r="L1572" s="110"/>
      <c r="M1572" s="110"/>
      <c r="N1572" s="110"/>
      <c r="O1572" s="110"/>
      <c r="P1572" s="110"/>
      <c r="Q1572" s="110"/>
      <c r="R1572" s="110"/>
      <c r="S1572" s="110"/>
      <c r="T1572" s="110"/>
      <c r="U1572" s="110"/>
      <c r="V1572" s="110"/>
      <c r="W1572" s="110"/>
      <c r="X1572" s="110"/>
      <c r="Y1572" s="110"/>
      <c r="Z1572" s="110"/>
      <c r="AA1572" s="110"/>
      <c r="AB1572" s="110"/>
      <c r="AC1572" s="110"/>
      <c r="AD1572" s="110"/>
    </row>
    <row r="1573" spans="2:114" x14ac:dyDescent="0.35">
      <c r="B1573" s="311" t="s">
        <v>461</v>
      </c>
      <c r="C1573" s="576">
        <v>227</v>
      </c>
      <c r="D1573" s="576">
        <v>220</v>
      </c>
      <c r="E1573" s="110"/>
      <c r="F1573" s="110"/>
      <c r="G1573" s="110"/>
      <c r="H1573" s="110"/>
      <c r="I1573" s="110"/>
      <c r="J1573" s="110"/>
      <c r="K1573" s="110"/>
      <c r="L1573" s="110"/>
      <c r="M1573" s="110"/>
      <c r="N1573" s="110"/>
      <c r="O1573" s="110"/>
      <c r="P1573" s="110"/>
      <c r="Q1573" s="110"/>
      <c r="R1573" s="110"/>
      <c r="S1573" s="110"/>
      <c r="T1573" s="110"/>
      <c r="U1573" s="110"/>
      <c r="V1573" s="110"/>
      <c r="W1573" s="110"/>
      <c r="X1573" s="110"/>
      <c r="Y1573" s="110"/>
      <c r="Z1573" s="110"/>
      <c r="AA1573" s="110"/>
      <c r="AB1573" s="110"/>
      <c r="AC1573" s="110"/>
      <c r="AD1573" s="110"/>
    </row>
    <row r="1574" spans="2:114" x14ac:dyDescent="0.35">
      <c r="B1574" s="311" t="s">
        <v>254</v>
      </c>
      <c r="C1574" s="576"/>
      <c r="D1574" s="576"/>
      <c r="E1574" s="110"/>
      <c r="F1574" s="110"/>
      <c r="G1574" s="110"/>
      <c r="H1574" s="110"/>
      <c r="I1574" s="110"/>
      <c r="J1574" s="110"/>
      <c r="K1574" s="110"/>
      <c r="L1574" s="110"/>
      <c r="M1574" s="110"/>
      <c r="N1574" s="110"/>
      <c r="O1574" s="110"/>
      <c r="P1574" s="110"/>
      <c r="Q1574" s="110"/>
      <c r="R1574" s="110"/>
      <c r="S1574" s="110"/>
      <c r="T1574" s="110"/>
      <c r="U1574" s="110"/>
      <c r="V1574" s="110"/>
      <c r="W1574" s="110"/>
      <c r="X1574" s="110"/>
      <c r="Y1574" s="110"/>
      <c r="Z1574" s="110"/>
      <c r="AA1574" s="110"/>
      <c r="AB1574" s="110"/>
      <c r="AC1574" s="110"/>
      <c r="AD1574" s="110"/>
    </row>
    <row r="1575" spans="2:114" x14ac:dyDescent="0.35">
      <c r="B1575" s="311" t="s">
        <v>462</v>
      </c>
      <c r="C1575" s="576"/>
      <c r="D1575" s="576"/>
      <c r="E1575" s="110"/>
      <c r="F1575" s="110"/>
      <c r="G1575" s="110"/>
      <c r="H1575" s="110"/>
      <c r="I1575" s="110"/>
      <c r="J1575" s="110"/>
      <c r="K1575" s="110"/>
      <c r="L1575" s="110"/>
      <c r="M1575" s="110"/>
      <c r="N1575" s="110"/>
      <c r="O1575" s="110"/>
      <c r="P1575" s="110"/>
      <c r="Q1575" s="110"/>
      <c r="R1575" s="110"/>
      <c r="S1575" s="110"/>
      <c r="T1575" s="110"/>
      <c r="U1575" s="110"/>
      <c r="V1575" s="110"/>
      <c r="W1575" s="110"/>
      <c r="X1575" s="110"/>
      <c r="Y1575" s="110"/>
      <c r="Z1575" s="110"/>
      <c r="AA1575" s="110"/>
      <c r="AB1575" s="110"/>
      <c r="AC1575" s="110"/>
      <c r="AD1575" s="110"/>
    </row>
    <row r="1576" spans="2:114" x14ac:dyDescent="0.35">
      <c r="B1576" s="311" t="s">
        <v>424</v>
      </c>
      <c r="C1576" s="576"/>
      <c r="D1576" s="576"/>
      <c r="E1576" s="110"/>
      <c r="F1576" s="110"/>
      <c r="G1576" s="110"/>
      <c r="H1576" s="110"/>
      <c r="I1576" s="110"/>
      <c r="J1576" s="110"/>
      <c r="K1576" s="110"/>
      <c r="L1576" s="110"/>
      <c r="M1576" s="110"/>
      <c r="N1576" s="110"/>
      <c r="O1576" s="110"/>
      <c r="P1576" s="110"/>
      <c r="Q1576" s="110"/>
      <c r="R1576" s="110"/>
      <c r="S1576" s="110"/>
      <c r="T1576" s="110"/>
      <c r="U1576" s="110"/>
      <c r="V1576" s="110"/>
      <c r="W1576" s="110"/>
      <c r="X1576" s="110"/>
      <c r="Y1576" s="110"/>
      <c r="Z1576" s="110"/>
      <c r="AA1576" s="110"/>
      <c r="AB1576" s="110"/>
      <c r="AC1576" s="110"/>
      <c r="AD1576" s="110"/>
    </row>
    <row r="1577" spans="2:114" x14ac:dyDescent="0.35">
      <c r="B1577" s="311" t="s">
        <v>257</v>
      </c>
      <c r="C1577" s="578">
        <v>0.51</v>
      </c>
      <c r="D1577" s="578">
        <v>0.62</v>
      </c>
      <c r="E1577" s="110"/>
      <c r="F1577" s="110"/>
      <c r="G1577" s="110"/>
      <c r="H1577" s="110"/>
      <c r="I1577" s="110"/>
      <c r="J1577" s="110"/>
      <c r="K1577" s="110"/>
      <c r="L1577" s="110"/>
      <c r="M1577" s="110"/>
      <c r="N1577" s="110"/>
      <c r="O1577" s="110"/>
      <c r="P1577" s="110"/>
      <c r="Q1577" s="110"/>
      <c r="R1577" s="110"/>
      <c r="S1577" s="110"/>
      <c r="T1577" s="110"/>
      <c r="U1577" s="110"/>
      <c r="V1577" s="110"/>
      <c r="W1577" s="110"/>
      <c r="X1577" s="110"/>
      <c r="Y1577" s="110"/>
      <c r="Z1577" s="110"/>
      <c r="AA1577" s="110"/>
      <c r="AB1577" s="110"/>
      <c r="AC1577" s="110"/>
      <c r="AD1577" s="110"/>
    </row>
    <row r="1578" spans="2:114" x14ac:dyDescent="0.35">
      <c r="B1578" s="311" t="s">
        <v>463</v>
      </c>
      <c r="C1578" s="578">
        <v>4</v>
      </c>
      <c r="D1578" s="578">
        <v>2</v>
      </c>
      <c r="E1578" s="110"/>
      <c r="F1578" s="110"/>
      <c r="G1578" s="110"/>
      <c r="H1578" s="110"/>
      <c r="I1578" s="110"/>
      <c r="J1578" s="110"/>
      <c r="K1578" s="110"/>
      <c r="L1578" s="110"/>
      <c r="M1578" s="110"/>
      <c r="N1578" s="110"/>
      <c r="O1578" s="110"/>
      <c r="P1578" s="110"/>
      <c r="Q1578" s="110"/>
      <c r="R1578" s="110"/>
      <c r="S1578" s="110"/>
      <c r="T1578" s="110"/>
      <c r="U1578" s="110"/>
      <c r="V1578" s="110"/>
      <c r="W1578" s="110"/>
      <c r="X1578" s="110"/>
      <c r="Y1578" s="110"/>
      <c r="Z1578" s="110"/>
      <c r="AA1578" s="110"/>
      <c r="AB1578" s="110"/>
      <c r="AC1578" s="110"/>
      <c r="AD1578" s="110"/>
    </row>
    <row r="1579" spans="2:114" x14ac:dyDescent="0.35">
      <c r="B1579" s="311" t="s">
        <v>464</v>
      </c>
      <c r="C1579" s="578">
        <v>4</v>
      </c>
      <c r="D1579" s="578">
        <v>2</v>
      </c>
      <c r="E1579" s="110"/>
      <c r="F1579" s="110"/>
      <c r="G1579" s="110"/>
      <c r="H1579" s="110"/>
      <c r="I1579" s="110"/>
      <c r="J1579" s="110"/>
      <c r="K1579" s="110"/>
      <c r="L1579" s="110"/>
      <c r="M1579" s="110"/>
      <c r="N1579" s="110"/>
      <c r="O1579" s="110"/>
      <c r="P1579" s="110"/>
      <c r="Q1579" s="110"/>
      <c r="R1579" s="110"/>
      <c r="S1579" s="110"/>
      <c r="T1579" s="110"/>
      <c r="U1579" s="110"/>
      <c r="V1579" s="110"/>
      <c r="W1579" s="110"/>
      <c r="X1579" s="110"/>
      <c r="Y1579" s="110"/>
      <c r="Z1579" s="110"/>
      <c r="AA1579" s="110"/>
      <c r="AB1579" s="110"/>
      <c r="AC1579" s="110"/>
      <c r="AD1579" s="110"/>
    </row>
    <row r="1580" spans="2:114" x14ac:dyDescent="0.35">
      <c r="B1580" s="311" t="s">
        <v>465</v>
      </c>
      <c r="C1580" s="578">
        <v>4</v>
      </c>
      <c r="D1580" s="578">
        <v>2</v>
      </c>
      <c r="E1580" s="110"/>
      <c r="F1580" s="110"/>
      <c r="G1580" s="110"/>
      <c r="H1580" s="110"/>
      <c r="I1580" s="110"/>
      <c r="J1580" s="110"/>
      <c r="K1580" s="110"/>
      <c r="L1580" s="110"/>
      <c r="M1580" s="110"/>
      <c r="N1580" s="110"/>
      <c r="O1580" s="110"/>
      <c r="P1580" s="110"/>
      <c r="Q1580" s="110"/>
      <c r="R1580" s="110"/>
      <c r="S1580" s="110"/>
      <c r="T1580" s="110"/>
      <c r="U1580" s="110"/>
      <c r="V1580" s="110"/>
      <c r="W1580" s="110"/>
      <c r="X1580" s="110"/>
      <c r="Y1580" s="110"/>
      <c r="Z1580" s="110"/>
      <c r="AA1580" s="110"/>
      <c r="AB1580" s="110"/>
      <c r="AC1580" s="110"/>
      <c r="AD1580" s="110"/>
    </row>
    <row r="1581" spans="2:114" x14ac:dyDescent="0.35">
      <c r="B1581" s="311" t="s">
        <v>263</v>
      </c>
      <c r="C1581" s="592"/>
      <c r="D1581" s="592"/>
      <c r="E1581" s="110"/>
      <c r="F1581" s="110"/>
      <c r="G1581" s="110"/>
      <c r="H1581" s="110"/>
      <c r="I1581" s="110"/>
      <c r="J1581" s="110"/>
      <c r="K1581" s="110"/>
      <c r="L1581" s="110"/>
      <c r="M1581" s="110"/>
      <c r="N1581" s="110"/>
      <c r="O1581" s="110"/>
      <c r="P1581" s="110"/>
      <c r="Q1581" s="110"/>
      <c r="R1581" s="110"/>
      <c r="S1581" s="110"/>
      <c r="T1581" s="110"/>
      <c r="U1581" s="110"/>
      <c r="V1581" s="110"/>
      <c r="W1581" s="110"/>
      <c r="X1581" s="110"/>
      <c r="Y1581" s="110"/>
      <c r="Z1581" s="110"/>
      <c r="AA1581" s="110"/>
      <c r="AB1581" s="110"/>
      <c r="AC1581" s="110"/>
      <c r="AD1581" s="110"/>
    </row>
    <row r="1582" spans="2:114" x14ac:dyDescent="0.35">
      <c r="B1582" s="311" t="s">
        <v>264</v>
      </c>
      <c r="C1582" s="584">
        <v>1286</v>
      </c>
      <c r="D1582" s="584">
        <v>1287</v>
      </c>
      <c r="E1582" s="110"/>
      <c r="F1582" s="110"/>
      <c r="G1582" s="110"/>
      <c r="H1582" s="110"/>
      <c r="I1582" s="110"/>
      <c r="J1582" s="110"/>
      <c r="K1582" s="110"/>
      <c r="L1582" s="110"/>
      <c r="M1582" s="110"/>
      <c r="N1582" s="110"/>
      <c r="O1582" s="110"/>
      <c r="P1582" s="110"/>
      <c r="Q1582" s="110"/>
      <c r="R1582" s="110"/>
      <c r="S1582" s="110"/>
      <c r="T1582" s="110"/>
      <c r="U1582" s="110"/>
      <c r="V1582" s="110"/>
      <c r="W1582" s="110"/>
      <c r="X1582" s="110"/>
      <c r="Y1582" s="110"/>
      <c r="Z1582" s="110"/>
      <c r="AA1582" s="110"/>
      <c r="AB1582" s="110"/>
      <c r="AC1582" s="110"/>
      <c r="AD1582" s="110"/>
    </row>
    <row r="1583" spans="2:114" x14ac:dyDescent="0.35">
      <c r="B1583" s="311" t="s">
        <v>267</v>
      </c>
      <c r="C1583" s="584">
        <v>1885</v>
      </c>
      <c r="D1583" s="584">
        <v>1910</v>
      </c>
      <c r="E1583" s="110"/>
      <c r="F1583" s="110"/>
      <c r="G1583" s="110"/>
      <c r="H1583" s="110"/>
      <c r="I1583" s="110"/>
      <c r="J1583" s="110"/>
      <c r="K1583" s="110"/>
      <c r="L1583" s="110"/>
      <c r="M1583" s="110"/>
      <c r="N1583" s="110"/>
      <c r="O1583" s="110"/>
      <c r="P1583" s="110"/>
      <c r="Q1583" s="110"/>
      <c r="R1583" s="110"/>
      <c r="S1583" s="110"/>
      <c r="T1583" s="110"/>
      <c r="U1583" s="110"/>
      <c r="V1583" s="110"/>
      <c r="W1583" s="110"/>
      <c r="X1583" s="110"/>
      <c r="Y1583" s="110"/>
      <c r="Z1583" s="110"/>
      <c r="AA1583" s="110"/>
      <c r="AB1583" s="110"/>
      <c r="AC1583" s="110"/>
      <c r="AD1583" s="110"/>
    </row>
    <row r="1584" spans="2:114" x14ac:dyDescent="0.35">
      <c r="B1584" s="311" t="s">
        <v>426</v>
      </c>
      <c r="C1584" s="584"/>
      <c r="D1584" s="584"/>
      <c r="E1584" s="110"/>
      <c r="F1584" s="110"/>
      <c r="G1584" s="110"/>
      <c r="H1584" s="110"/>
      <c r="I1584" s="110"/>
      <c r="J1584" s="110"/>
      <c r="K1584" s="110"/>
      <c r="L1584" s="110"/>
      <c r="M1584" s="110"/>
      <c r="N1584" s="110"/>
      <c r="O1584" s="110"/>
      <c r="P1584" s="110"/>
      <c r="Q1584" s="110"/>
      <c r="R1584" s="110"/>
      <c r="S1584" s="110"/>
      <c r="T1584" s="110"/>
      <c r="U1584" s="110"/>
      <c r="V1584" s="110"/>
      <c r="W1584" s="110"/>
      <c r="X1584" s="110"/>
      <c r="Y1584" s="110"/>
      <c r="Z1584" s="110"/>
      <c r="AA1584" s="110"/>
      <c r="AB1584" s="110"/>
      <c r="AC1584" s="110"/>
      <c r="AD1584" s="110"/>
    </row>
    <row r="1585" spans="2:114" x14ac:dyDescent="0.35">
      <c r="B1585" s="311" t="s">
        <v>427</v>
      </c>
      <c r="C1585" s="584"/>
      <c r="D1585" s="584"/>
      <c r="E1585" s="110"/>
      <c r="F1585" s="110"/>
      <c r="G1585" s="110"/>
      <c r="H1585" s="110"/>
      <c r="I1585" s="110"/>
      <c r="J1585" s="110"/>
      <c r="K1585" s="110"/>
      <c r="L1585" s="110"/>
      <c r="M1585" s="110"/>
      <c r="N1585" s="110"/>
      <c r="O1585" s="110"/>
      <c r="P1585" s="110"/>
      <c r="Q1585" s="110"/>
      <c r="R1585" s="110"/>
      <c r="S1585" s="110"/>
      <c r="T1585" s="110"/>
      <c r="U1585" s="110"/>
      <c r="V1585" s="110"/>
      <c r="W1585" s="110"/>
      <c r="X1585" s="110"/>
      <c r="Y1585" s="110"/>
      <c r="Z1585" s="110"/>
      <c r="AA1585" s="110"/>
      <c r="AB1585" s="110"/>
      <c r="AC1585" s="110"/>
      <c r="AD1585" s="110"/>
    </row>
    <row r="1586" spans="2:114" x14ac:dyDescent="0.35">
      <c r="B1586" s="311" t="s">
        <v>466</v>
      </c>
      <c r="C1586" s="584">
        <v>1551</v>
      </c>
      <c r="D1586" s="584">
        <v>1563</v>
      </c>
      <c r="E1586" s="110"/>
      <c r="F1586" s="110"/>
      <c r="G1586" s="110"/>
      <c r="H1586" s="110"/>
      <c r="I1586" s="110"/>
      <c r="J1586" s="110"/>
      <c r="K1586" s="110"/>
      <c r="L1586" s="110"/>
      <c r="M1586" s="110"/>
      <c r="N1586" s="110"/>
      <c r="O1586" s="110"/>
      <c r="P1586" s="110"/>
      <c r="Q1586" s="110"/>
      <c r="R1586" s="110"/>
      <c r="S1586" s="110"/>
      <c r="T1586" s="110"/>
      <c r="U1586" s="110"/>
      <c r="V1586" s="110"/>
      <c r="W1586" s="110"/>
      <c r="X1586" s="110"/>
      <c r="Y1586" s="110"/>
      <c r="Z1586" s="110"/>
      <c r="AA1586" s="110"/>
      <c r="AB1586" s="110"/>
      <c r="AC1586" s="110"/>
      <c r="AD1586" s="110"/>
    </row>
    <row r="1587" spans="2:114" x14ac:dyDescent="0.35">
      <c r="B1587" s="311"/>
      <c r="C1587" s="297"/>
      <c r="D1587" s="110"/>
      <c r="E1587" s="110"/>
      <c r="F1587" s="110"/>
      <c r="G1587" s="110"/>
      <c r="H1587" s="110"/>
      <c r="I1587" s="110"/>
      <c r="J1587" s="110"/>
      <c r="K1587" s="110"/>
      <c r="L1587" s="110"/>
      <c r="M1587" s="110"/>
      <c r="N1587" s="110"/>
      <c r="O1587" s="110"/>
      <c r="P1587" s="110"/>
      <c r="Q1587" s="110"/>
      <c r="R1587" s="110"/>
      <c r="S1587" s="110"/>
      <c r="T1587" s="110"/>
      <c r="U1587" s="110"/>
      <c r="V1587" s="110"/>
      <c r="W1587" s="110"/>
      <c r="X1587" s="110"/>
      <c r="Y1587" s="110"/>
      <c r="Z1587" s="110"/>
      <c r="AA1587" s="110"/>
      <c r="AB1587" s="110"/>
      <c r="AC1587" s="110"/>
      <c r="AD1587" s="110"/>
    </row>
    <row r="1588" spans="2:114" x14ac:dyDescent="0.35">
      <c r="B1588" s="311"/>
      <c r="C1588" s="110"/>
      <c r="D1588" s="110"/>
      <c r="E1588" s="110"/>
      <c r="F1588" s="110"/>
      <c r="G1588" s="110"/>
      <c r="H1588" s="110"/>
      <c r="I1588" s="110"/>
      <c r="J1588" s="110"/>
      <c r="K1588" s="110"/>
      <c r="L1588" s="110"/>
      <c r="M1588" s="110"/>
      <c r="N1588" s="110"/>
      <c r="O1588" s="110"/>
      <c r="P1588" s="110"/>
      <c r="Q1588" s="110"/>
      <c r="R1588" s="110"/>
      <c r="S1588" s="110"/>
      <c r="T1588" s="110"/>
      <c r="U1588" s="110"/>
      <c r="V1588" s="110"/>
      <c r="W1588" s="110"/>
      <c r="X1588" s="110"/>
      <c r="Y1588" s="110"/>
      <c r="Z1588" s="110"/>
      <c r="AA1588" s="110"/>
      <c r="AB1588" s="110"/>
      <c r="AC1588" s="110"/>
      <c r="AD1588" s="110"/>
    </row>
    <row r="1589" spans="2:114" x14ac:dyDescent="0.35">
      <c r="B1589" s="550" t="s">
        <v>467</v>
      </c>
      <c r="C1589" s="556"/>
      <c r="D1589" s="556"/>
      <c r="E1589" s="556"/>
      <c r="F1589" s="556"/>
      <c r="G1589" s="556"/>
      <c r="H1589" s="556"/>
      <c r="I1589" s="556"/>
      <c r="J1589" s="556"/>
      <c r="K1589" s="556"/>
      <c r="L1589" s="556"/>
      <c r="M1589" s="556"/>
      <c r="N1589" s="556"/>
      <c r="O1589" s="556"/>
      <c r="P1589" s="556"/>
      <c r="Q1589" s="556"/>
      <c r="R1589" s="556"/>
      <c r="S1589" s="556"/>
      <c r="T1589" s="556"/>
      <c r="U1589" s="556"/>
      <c r="V1589" s="556"/>
      <c r="W1589" s="556"/>
      <c r="X1589" s="556"/>
      <c r="Y1589" s="556"/>
      <c r="Z1589" s="556"/>
      <c r="AA1589" s="556"/>
      <c r="AB1589" s="556"/>
      <c r="AC1589" s="556"/>
      <c r="AD1589" s="556"/>
      <c r="AE1589" s="556"/>
      <c r="AF1589" s="556"/>
      <c r="AG1589" s="556"/>
      <c r="AH1589" s="556"/>
      <c r="AI1589" s="556"/>
      <c r="AJ1589" s="556"/>
      <c r="AK1589" s="556"/>
      <c r="AL1589" s="556"/>
      <c r="AM1589" s="556"/>
      <c r="AN1589" s="556"/>
      <c r="AO1589" s="556"/>
      <c r="AP1589" s="556"/>
      <c r="AQ1589" s="556"/>
      <c r="AR1589" s="556"/>
      <c r="AS1589" s="556"/>
      <c r="AT1589" s="556"/>
      <c r="AU1589" s="556"/>
      <c r="AV1589" s="556"/>
      <c r="AW1589" s="556"/>
      <c r="AX1589" s="556"/>
      <c r="AY1589" s="556"/>
      <c r="AZ1589" s="556"/>
      <c r="BA1589" s="556"/>
      <c r="BB1589" s="556"/>
      <c r="BC1589" s="556"/>
      <c r="BD1589" s="556"/>
      <c r="BE1589" s="556"/>
      <c r="BF1589" s="556"/>
      <c r="BG1589" s="556"/>
      <c r="BH1589" s="556"/>
      <c r="BI1589" s="556"/>
      <c r="BJ1589" s="556"/>
      <c r="BK1589" s="556"/>
      <c r="BL1589" s="556"/>
      <c r="BM1589" s="556"/>
      <c r="BN1589" s="556"/>
      <c r="BO1589" s="556"/>
      <c r="BP1589" s="556"/>
      <c r="BQ1589" s="556"/>
      <c r="BR1589" s="556"/>
      <c r="BS1589" s="556"/>
      <c r="BT1589" s="556"/>
      <c r="BU1589" s="556"/>
      <c r="BV1589" s="556"/>
      <c r="BW1589" s="556"/>
      <c r="BX1589" s="556"/>
      <c r="BY1589" s="556"/>
      <c r="BZ1589" s="556"/>
      <c r="CA1589" s="556"/>
      <c r="CB1589" s="556"/>
      <c r="CC1589" s="556"/>
      <c r="CD1589" s="556"/>
      <c r="CE1589" s="556"/>
      <c r="CF1589" s="556"/>
      <c r="CG1589" s="556"/>
      <c r="CH1589" s="556"/>
      <c r="CI1589" s="556"/>
      <c r="CJ1589" s="556"/>
      <c r="CK1589" s="556"/>
      <c r="CL1589" s="556"/>
      <c r="CM1589" s="556"/>
      <c r="CN1589" s="556"/>
      <c r="CO1589" s="556"/>
      <c r="CP1589" s="556"/>
      <c r="CQ1589" s="556"/>
      <c r="CR1589" s="556"/>
      <c r="CS1589" s="556"/>
      <c r="CT1589" s="556"/>
      <c r="CU1589" s="556"/>
      <c r="CV1589" s="556"/>
      <c r="CW1589" s="556"/>
      <c r="CX1589" s="556"/>
      <c r="CY1589" s="556"/>
      <c r="CZ1589" s="556"/>
      <c r="DA1589" s="556"/>
      <c r="DB1589" s="556"/>
      <c r="DC1589" s="556"/>
      <c r="DD1589" s="556"/>
      <c r="DE1589" s="556"/>
      <c r="DF1589" s="556"/>
      <c r="DG1589" s="556"/>
      <c r="DH1589" s="556"/>
      <c r="DI1589" s="556"/>
      <c r="DJ1589" s="556"/>
    </row>
    <row r="1590" spans="2:114" x14ac:dyDescent="0.35">
      <c r="B1590" s="311"/>
      <c r="C1590" s="110"/>
      <c r="D1590" s="110"/>
      <c r="E1590" s="110"/>
      <c r="F1590" s="110"/>
      <c r="G1590" s="110"/>
      <c r="H1590" s="110"/>
      <c r="I1590" s="110"/>
      <c r="J1590" s="110"/>
      <c r="K1590" s="110"/>
      <c r="L1590" s="110"/>
      <c r="M1590" s="110"/>
      <c r="N1590" s="110"/>
      <c r="O1590" s="110"/>
      <c r="P1590" s="110"/>
      <c r="Q1590" s="110"/>
      <c r="R1590" s="110"/>
      <c r="S1590" s="110"/>
      <c r="T1590" s="110"/>
      <c r="U1590" s="110"/>
      <c r="V1590" s="110"/>
      <c r="W1590" s="110"/>
      <c r="X1590" s="110"/>
      <c r="Y1590" s="110"/>
      <c r="Z1590" s="110"/>
      <c r="AA1590" s="110"/>
      <c r="AB1590" s="110"/>
      <c r="AC1590" s="110"/>
      <c r="AD1590" s="110"/>
    </row>
    <row r="1591" spans="2:114" x14ac:dyDescent="0.35">
      <c r="B1591" s="311" t="s">
        <v>89</v>
      </c>
      <c r="C1591" s="578">
        <v>26.7</v>
      </c>
      <c r="D1591" s="578">
        <v>36</v>
      </c>
      <c r="E1591" s="578">
        <v>30</v>
      </c>
      <c r="F1591" s="578">
        <v>28.5</v>
      </c>
      <c r="G1591" s="578">
        <v>25.4</v>
      </c>
      <c r="H1591" s="578">
        <v>22.8</v>
      </c>
      <c r="I1591" s="578">
        <v>18.3</v>
      </c>
      <c r="J1591" s="578">
        <v>21.9</v>
      </c>
      <c r="K1591" s="578">
        <v>23.8</v>
      </c>
      <c r="L1591" s="578">
        <v>22.5</v>
      </c>
      <c r="M1591" s="578">
        <v>21.2</v>
      </c>
      <c r="N1591" s="578">
        <v>25.9</v>
      </c>
      <c r="O1591" s="578">
        <v>19.3</v>
      </c>
      <c r="P1591" s="578">
        <v>19.8</v>
      </c>
      <c r="Q1591" s="578">
        <v>19.600000000000001</v>
      </c>
      <c r="R1591" s="578">
        <v>23.4</v>
      </c>
      <c r="S1591" s="578">
        <v>20.100000000000001</v>
      </c>
      <c r="T1591" s="578">
        <v>21.4</v>
      </c>
      <c r="U1591" s="578">
        <v>17.5</v>
      </c>
      <c r="V1591" s="578">
        <v>17.5</v>
      </c>
      <c r="W1591" s="578">
        <v>16.2</v>
      </c>
      <c r="X1591" s="578">
        <v>17.100000000000001</v>
      </c>
      <c r="Y1591" s="578">
        <v>21.7</v>
      </c>
      <c r="Z1591" s="578">
        <v>19.399999999999999</v>
      </c>
      <c r="AA1591" s="578">
        <v>19.600000000000001</v>
      </c>
      <c r="AB1591" s="578">
        <v>13.9</v>
      </c>
      <c r="AC1591" s="578">
        <v>13.4</v>
      </c>
      <c r="AD1591" s="324"/>
      <c r="AE1591" s="324"/>
      <c r="AF1591" s="324"/>
      <c r="AG1591" s="324"/>
      <c r="AH1591" s="324"/>
      <c r="AI1591" s="324"/>
      <c r="AJ1591" s="324"/>
      <c r="AK1591" s="324"/>
      <c r="AL1591" s="324"/>
      <c r="AM1591" s="324"/>
    </row>
    <row r="1592" spans="2:114" x14ac:dyDescent="0.35">
      <c r="B1592" s="311" t="s">
        <v>358</v>
      </c>
      <c r="C1592" s="578">
        <v>26.4</v>
      </c>
      <c r="D1592" s="578">
        <v>39.200000000000003</v>
      </c>
      <c r="E1592" s="578">
        <v>26.4</v>
      </c>
      <c r="F1592" s="578">
        <v>25.2</v>
      </c>
      <c r="G1592" s="578">
        <v>18.600000000000001</v>
      </c>
      <c r="H1592" s="578">
        <v>13.2</v>
      </c>
      <c r="I1592" s="578">
        <v>10.9</v>
      </c>
      <c r="J1592" s="578">
        <v>17.399999999999999</v>
      </c>
      <c r="K1592" s="578">
        <v>16.5</v>
      </c>
      <c r="L1592" s="578">
        <v>16.7</v>
      </c>
      <c r="M1592" s="578">
        <v>17.8</v>
      </c>
      <c r="N1592" s="578">
        <v>25.5</v>
      </c>
      <c r="O1592" s="578">
        <v>15</v>
      </c>
      <c r="P1592" s="578">
        <v>12.2</v>
      </c>
      <c r="Q1592" s="578">
        <v>13.9</v>
      </c>
      <c r="R1592" s="578">
        <v>18.3</v>
      </c>
      <c r="S1592" s="578">
        <v>13.8</v>
      </c>
      <c r="T1592" s="578">
        <v>15.8</v>
      </c>
      <c r="U1592" s="578">
        <v>13.3</v>
      </c>
      <c r="V1592" s="578">
        <v>12.1</v>
      </c>
      <c r="W1592" s="578">
        <v>10.3</v>
      </c>
      <c r="X1592" s="578">
        <v>11.3</v>
      </c>
      <c r="Y1592" s="578">
        <v>13.2</v>
      </c>
      <c r="Z1592" s="578">
        <v>12.2</v>
      </c>
      <c r="AA1592" s="578">
        <v>11.8</v>
      </c>
      <c r="AB1592" s="578">
        <v>11</v>
      </c>
      <c r="AC1592" s="578">
        <v>11.2</v>
      </c>
      <c r="AD1592" s="324"/>
      <c r="AE1592" s="324"/>
      <c r="AF1592" s="324"/>
      <c r="AG1592" s="324"/>
      <c r="AH1592" s="324"/>
      <c r="AI1592" s="324"/>
      <c r="AJ1592" s="324"/>
      <c r="AK1592" s="324"/>
      <c r="AL1592" s="324"/>
      <c r="AM1592" s="324"/>
    </row>
    <row r="1593" spans="2:114" x14ac:dyDescent="0.35">
      <c r="B1593" s="311" t="s">
        <v>359</v>
      </c>
      <c r="C1593" s="578">
        <v>6.9</v>
      </c>
      <c r="D1593" s="578">
        <v>6.7</v>
      </c>
      <c r="E1593" s="578">
        <v>6.2</v>
      </c>
      <c r="F1593" s="578">
        <v>9.1</v>
      </c>
      <c r="G1593" s="578">
        <v>3.7</v>
      </c>
      <c r="H1593" s="578">
        <v>3.3</v>
      </c>
      <c r="I1593" s="578">
        <v>3.3</v>
      </c>
      <c r="J1593" s="578">
        <v>0.79999999999999905</v>
      </c>
      <c r="K1593" s="578">
        <v>0.9</v>
      </c>
      <c r="L1593" s="578">
        <v>1</v>
      </c>
      <c r="M1593" s="578">
        <v>0.3</v>
      </c>
      <c r="N1593" s="578">
        <v>1.5</v>
      </c>
      <c r="O1593" s="578">
        <v>0.4</v>
      </c>
      <c r="P1593" s="578">
        <v>0.3</v>
      </c>
      <c r="Q1593" s="578">
        <v>0.4</v>
      </c>
      <c r="R1593" s="578">
        <v>0.5</v>
      </c>
      <c r="S1593" s="578">
        <v>0.4</v>
      </c>
      <c r="T1593" s="578">
        <v>0.4</v>
      </c>
      <c r="U1593" s="578">
        <v>0.5</v>
      </c>
      <c r="V1593" s="578">
        <v>0.5</v>
      </c>
      <c r="W1593" s="578">
        <v>0.4</v>
      </c>
      <c r="X1593" s="578">
        <v>0.4</v>
      </c>
      <c r="Y1593" s="578">
        <v>0.4</v>
      </c>
      <c r="Z1593" s="578">
        <v>0.4</v>
      </c>
      <c r="AA1593" s="578">
        <v>0</v>
      </c>
      <c r="AB1593" s="578">
        <v>0</v>
      </c>
      <c r="AC1593" s="578"/>
      <c r="AD1593" s="324"/>
      <c r="AE1593" s="324"/>
      <c r="AF1593" s="324"/>
      <c r="AG1593" s="324"/>
      <c r="AH1593" s="324"/>
      <c r="AI1593" s="324"/>
      <c r="AJ1593" s="324"/>
      <c r="AK1593" s="324"/>
      <c r="AL1593" s="324"/>
      <c r="AM1593" s="324"/>
    </row>
    <row r="1594" spans="2:114" x14ac:dyDescent="0.35">
      <c r="B1594" s="311" t="s">
        <v>85</v>
      </c>
      <c r="C1594" s="578">
        <v>0.1</v>
      </c>
      <c r="D1594" s="578">
        <v>0.1</v>
      </c>
      <c r="E1594" s="578">
        <v>0</v>
      </c>
      <c r="F1594" s="578">
        <v>0.4</v>
      </c>
      <c r="G1594" s="578">
        <v>0</v>
      </c>
      <c r="H1594" s="578">
        <v>0</v>
      </c>
      <c r="I1594" s="578">
        <v>0</v>
      </c>
      <c r="J1594" s="578">
        <v>0.3</v>
      </c>
      <c r="K1594" s="578">
        <v>0.1</v>
      </c>
      <c r="L1594" s="578">
        <v>0.2</v>
      </c>
      <c r="M1594" s="578">
        <v>0.2</v>
      </c>
      <c r="N1594" s="578">
        <v>0.1</v>
      </c>
      <c r="O1594" s="578">
        <v>0.3</v>
      </c>
      <c r="P1594" s="578">
        <v>0.3</v>
      </c>
      <c r="Q1594" s="578">
        <v>0.5</v>
      </c>
      <c r="R1594" s="578">
        <v>0.3</v>
      </c>
      <c r="S1594" s="578">
        <v>0.2</v>
      </c>
      <c r="T1594" s="578">
        <v>0.1</v>
      </c>
      <c r="U1594" s="578">
        <v>0</v>
      </c>
      <c r="V1594" s="578">
        <v>-0.1</v>
      </c>
      <c r="W1594" s="578">
        <v>0</v>
      </c>
      <c r="X1594" s="578">
        <v>0</v>
      </c>
      <c r="Y1594" s="578">
        <v>0</v>
      </c>
      <c r="Z1594" s="578">
        <v>0</v>
      </c>
      <c r="AA1594" s="578">
        <v>0</v>
      </c>
      <c r="AB1594" s="578">
        <v>0</v>
      </c>
      <c r="AC1594" s="578"/>
      <c r="AD1594" s="324"/>
      <c r="AE1594" s="324"/>
      <c r="AF1594" s="324"/>
      <c r="AG1594" s="324"/>
      <c r="AH1594" s="324"/>
      <c r="AI1594" s="324"/>
      <c r="AJ1594" s="324"/>
      <c r="AK1594" s="324"/>
      <c r="AL1594" s="324"/>
      <c r="AM1594" s="324"/>
    </row>
    <row r="1595" spans="2:114" x14ac:dyDescent="0.35">
      <c r="B1595" s="311" t="s">
        <v>361</v>
      </c>
      <c r="C1595" s="578"/>
      <c r="D1595" s="578"/>
      <c r="E1595" s="578"/>
      <c r="F1595" s="578">
        <v>0</v>
      </c>
      <c r="G1595" s="578"/>
      <c r="H1595" s="578"/>
      <c r="I1595" s="578"/>
      <c r="J1595" s="578"/>
      <c r="K1595" s="578"/>
      <c r="L1595" s="578"/>
      <c r="M1595" s="578"/>
      <c r="N1595" s="578">
        <v>0</v>
      </c>
      <c r="O1595" s="578">
        <v>0</v>
      </c>
      <c r="P1595" s="578">
        <v>0</v>
      </c>
      <c r="Q1595" s="578">
        <v>0</v>
      </c>
      <c r="R1595" s="578">
        <v>0</v>
      </c>
      <c r="S1595" s="578">
        <v>0</v>
      </c>
      <c r="T1595" s="578"/>
      <c r="U1595" s="578">
        <v>0</v>
      </c>
      <c r="V1595" s="578">
        <v>0</v>
      </c>
      <c r="W1595" s="578">
        <v>0</v>
      </c>
      <c r="X1595" s="578">
        <v>0</v>
      </c>
      <c r="Y1595" s="578">
        <v>0</v>
      </c>
      <c r="Z1595" s="578">
        <v>36.299999999999997</v>
      </c>
      <c r="AA1595" s="578"/>
      <c r="AB1595" s="578"/>
      <c r="AC1595" s="578"/>
      <c r="AD1595" s="324"/>
      <c r="AE1595" s="324"/>
      <c r="AF1595" s="324"/>
      <c r="AG1595" s="324"/>
      <c r="AH1595" s="324"/>
      <c r="AI1595" s="324"/>
      <c r="AJ1595" s="324"/>
      <c r="AK1595" s="324"/>
      <c r="AL1595" s="324"/>
      <c r="AM1595" s="324"/>
    </row>
    <row r="1596" spans="2:114" x14ac:dyDescent="0.35">
      <c r="B1596" s="311" t="s">
        <v>362</v>
      </c>
      <c r="C1596" s="578">
        <v>0</v>
      </c>
      <c r="D1596" s="578">
        <v>0</v>
      </c>
      <c r="E1596" s="578">
        <v>0</v>
      </c>
      <c r="F1596" s="578">
        <v>0</v>
      </c>
      <c r="G1596" s="578">
        <v>0</v>
      </c>
      <c r="H1596" s="578">
        <v>0</v>
      </c>
      <c r="I1596" s="578">
        <v>0</v>
      </c>
      <c r="J1596" s="578">
        <v>-0.8</v>
      </c>
      <c r="K1596" s="578">
        <v>0</v>
      </c>
      <c r="L1596" s="578">
        <v>1.5</v>
      </c>
      <c r="M1596" s="578">
        <v>0</v>
      </c>
      <c r="N1596" s="578">
        <v>1.1000000000000001</v>
      </c>
      <c r="O1596" s="578">
        <v>0</v>
      </c>
      <c r="P1596" s="578">
        <v>0</v>
      </c>
      <c r="Q1596" s="578">
        <v>0</v>
      </c>
      <c r="R1596" s="578">
        <v>0</v>
      </c>
      <c r="S1596" s="578">
        <v>0</v>
      </c>
      <c r="T1596" s="578">
        <v>2.4</v>
      </c>
      <c r="U1596" s="578">
        <v>0</v>
      </c>
      <c r="V1596" s="578">
        <v>1.1000000000000001</v>
      </c>
      <c r="W1596" s="578">
        <v>0</v>
      </c>
      <c r="X1596" s="578">
        <v>0</v>
      </c>
      <c r="Y1596" s="578">
        <v>0</v>
      </c>
      <c r="Z1596" s="578">
        <v>3.4</v>
      </c>
      <c r="AA1596" s="578">
        <v>7.8</v>
      </c>
      <c r="AB1596" s="578">
        <v>0</v>
      </c>
      <c r="AC1596" s="578"/>
      <c r="AD1596" s="324"/>
      <c r="AE1596" s="324"/>
      <c r="AF1596" s="324"/>
      <c r="AG1596" s="324"/>
      <c r="AH1596" s="324"/>
      <c r="AI1596" s="324"/>
      <c r="AJ1596" s="324"/>
      <c r="AK1596" s="324"/>
      <c r="AL1596" s="324"/>
      <c r="AM1596" s="324"/>
    </row>
    <row r="1597" spans="2:114" x14ac:dyDescent="0.35">
      <c r="B1597" s="311" t="s">
        <v>363</v>
      </c>
      <c r="C1597" s="578">
        <v>-6.7</v>
      </c>
      <c r="D1597" s="578">
        <v>-10</v>
      </c>
      <c r="E1597" s="578">
        <v>-2.6</v>
      </c>
      <c r="F1597" s="578">
        <v>-6.2</v>
      </c>
      <c r="G1597" s="578">
        <v>3.1</v>
      </c>
      <c r="H1597" s="578">
        <v>6.3</v>
      </c>
      <c r="I1597" s="578">
        <v>4.0999999999999996</v>
      </c>
      <c r="J1597" s="578">
        <v>4.2</v>
      </c>
      <c r="K1597" s="578">
        <v>6.3</v>
      </c>
      <c r="L1597" s="578">
        <v>3.1</v>
      </c>
      <c r="M1597" s="578">
        <v>2.9</v>
      </c>
      <c r="N1597" s="578">
        <v>-2.2999999999999998</v>
      </c>
      <c r="O1597" s="578">
        <v>3.6</v>
      </c>
      <c r="P1597" s="578">
        <v>7</v>
      </c>
      <c r="Q1597" s="578">
        <v>4.8</v>
      </c>
      <c r="R1597" s="578">
        <v>4.3</v>
      </c>
      <c r="S1597" s="578">
        <v>5.7</v>
      </c>
      <c r="T1597" s="578">
        <v>2.7</v>
      </c>
      <c r="U1597" s="578">
        <v>3.7</v>
      </c>
      <c r="V1597" s="578">
        <v>3.9</v>
      </c>
      <c r="W1597" s="578">
        <v>5.5</v>
      </c>
      <c r="X1597" s="578">
        <v>0</v>
      </c>
      <c r="Y1597" s="578">
        <v>8.1</v>
      </c>
      <c r="Z1597" s="578">
        <v>-27.5</v>
      </c>
      <c r="AA1597" s="578">
        <v>0</v>
      </c>
      <c r="AB1597" s="578">
        <v>2.9</v>
      </c>
      <c r="AC1597" s="578">
        <v>2.2000000000000002</v>
      </c>
      <c r="AD1597" s="324"/>
      <c r="AE1597" s="324"/>
      <c r="AF1597" s="324"/>
      <c r="AG1597" s="324"/>
      <c r="AH1597" s="324"/>
      <c r="AI1597" s="324"/>
      <c r="AJ1597" s="324"/>
      <c r="AK1597" s="324"/>
      <c r="AL1597" s="324"/>
      <c r="AM1597" s="324"/>
    </row>
    <row r="1598" spans="2:114" x14ac:dyDescent="0.35">
      <c r="B1598" s="311" t="s">
        <v>364</v>
      </c>
      <c r="C1598" s="578">
        <v>3.8</v>
      </c>
      <c r="D1598" s="578">
        <v>2.2999999999999998</v>
      </c>
      <c r="E1598" s="578">
        <v>1</v>
      </c>
      <c r="F1598" s="578">
        <v>3.8</v>
      </c>
      <c r="G1598" s="578">
        <v>1.7</v>
      </c>
      <c r="H1598" s="578">
        <v>1.3</v>
      </c>
      <c r="I1598" s="578">
        <v>1.7</v>
      </c>
      <c r="J1598" s="578">
        <v>2.8</v>
      </c>
      <c r="K1598" s="578">
        <v>0.9</v>
      </c>
      <c r="L1598" s="578">
        <v>0.7</v>
      </c>
      <c r="M1598" s="578">
        <v>1.1000000000000001</v>
      </c>
      <c r="N1598" s="578">
        <v>2.2000000000000002</v>
      </c>
      <c r="O1598" s="578">
        <v>1.6</v>
      </c>
      <c r="P1598" s="578">
        <v>1.8</v>
      </c>
      <c r="Q1598" s="578">
        <v>2.4</v>
      </c>
      <c r="R1598" s="578">
        <v>4.2</v>
      </c>
      <c r="S1598" s="578">
        <v>0.3</v>
      </c>
      <c r="T1598" s="578">
        <v>0.4</v>
      </c>
      <c r="U1598" s="578">
        <v>0.1</v>
      </c>
      <c r="V1598" s="578">
        <v>0.4</v>
      </c>
      <c r="W1598" s="578">
        <v>0</v>
      </c>
      <c r="X1598" s="578">
        <v>5.4</v>
      </c>
      <c r="Y1598" s="578">
        <v>0</v>
      </c>
      <c r="Z1598" s="578">
        <v>-5.4</v>
      </c>
      <c r="AA1598" s="578">
        <v>0</v>
      </c>
      <c r="AB1598" s="578">
        <v>0</v>
      </c>
      <c r="AC1598" s="578"/>
      <c r="AD1598" s="324"/>
      <c r="AE1598" s="324"/>
      <c r="AF1598" s="324"/>
      <c r="AG1598" s="324"/>
      <c r="AH1598" s="324"/>
      <c r="AI1598" s="324"/>
      <c r="AJ1598" s="324"/>
      <c r="AK1598" s="324"/>
      <c r="AL1598" s="324"/>
      <c r="AM1598" s="324"/>
    </row>
    <row r="1599" spans="2:114" x14ac:dyDescent="0.35">
      <c r="B1599" s="311" t="s">
        <v>365</v>
      </c>
      <c r="C1599" s="578">
        <v>116.2</v>
      </c>
      <c r="D1599" s="578">
        <v>112.8</v>
      </c>
      <c r="E1599" s="578">
        <v>104.5</v>
      </c>
      <c r="F1599" s="578">
        <v>100.6</v>
      </c>
      <c r="G1599" s="578">
        <v>99.8</v>
      </c>
      <c r="H1599" s="578">
        <v>104.3</v>
      </c>
      <c r="I1599" s="578">
        <v>104.9</v>
      </c>
      <c r="J1599" s="578">
        <v>111.5</v>
      </c>
      <c r="K1599" s="578">
        <v>118</v>
      </c>
      <c r="L1599" s="578">
        <v>108.6</v>
      </c>
      <c r="M1599" s="578">
        <v>108.2</v>
      </c>
      <c r="N1599" s="578">
        <v>116.5</v>
      </c>
      <c r="O1599" s="578">
        <v>117.2</v>
      </c>
      <c r="P1599" s="578">
        <v>122.4</v>
      </c>
      <c r="Q1599" s="578">
        <v>127.3</v>
      </c>
      <c r="R1599" s="578">
        <v>128.9</v>
      </c>
      <c r="S1599" s="578">
        <v>132.5</v>
      </c>
      <c r="T1599" s="578">
        <v>127.1</v>
      </c>
      <c r="U1599" s="578">
        <v>127.6</v>
      </c>
      <c r="V1599" s="578">
        <v>103.1</v>
      </c>
      <c r="W1599" s="578">
        <v>102.6</v>
      </c>
      <c r="X1599" s="578">
        <v>101.2</v>
      </c>
      <c r="Y1599" s="578">
        <v>100</v>
      </c>
      <c r="Z1599" s="578">
        <v>63.5</v>
      </c>
      <c r="AA1599" s="578">
        <v>62.9</v>
      </c>
      <c r="AB1599" s="578">
        <v>62.5</v>
      </c>
      <c r="AC1599" s="578">
        <v>64.599999999999994</v>
      </c>
      <c r="AD1599" s="324"/>
      <c r="AE1599" s="324"/>
      <c r="AF1599" s="324"/>
      <c r="AG1599" s="324"/>
      <c r="AH1599" s="324"/>
      <c r="AI1599" s="324"/>
      <c r="AJ1599" s="324"/>
      <c r="AK1599" s="324"/>
      <c r="AL1599" s="324"/>
      <c r="AM1599" s="324"/>
    </row>
    <row r="1600" spans="2:114" x14ac:dyDescent="0.35">
      <c r="B1600" s="311" t="s">
        <v>366</v>
      </c>
      <c r="C1600" s="578">
        <v>177</v>
      </c>
      <c r="D1600" s="578">
        <v>175.3</v>
      </c>
      <c r="E1600" s="578">
        <v>171.9</v>
      </c>
      <c r="F1600" s="578">
        <v>155.80000000000001</v>
      </c>
      <c r="G1600" s="578">
        <v>158.19999999999999</v>
      </c>
      <c r="H1600" s="578">
        <v>160.80000000000001</v>
      </c>
      <c r="I1600" s="578">
        <v>161.5</v>
      </c>
      <c r="J1600" s="578">
        <v>161</v>
      </c>
      <c r="K1600" s="578">
        <v>171</v>
      </c>
      <c r="L1600" s="578">
        <v>167.1</v>
      </c>
      <c r="M1600" s="578">
        <v>160.1</v>
      </c>
      <c r="N1600" s="578">
        <v>160.19999999999999</v>
      </c>
      <c r="O1600" s="578">
        <v>163.30000000000001</v>
      </c>
      <c r="P1600" s="578">
        <v>168.8</v>
      </c>
      <c r="Q1600" s="578">
        <v>173</v>
      </c>
      <c r="R1600" s="578">
        <v>179.9</v>
      </c>
      <c r="S1600" s="578">
        <v>182.5</v>
      </c>
      <c r="T1600" s="578">
        <v>183.8</v>
      </c>
      <c r="U1600" s="578">
        <v>184</v>
      </c>
      <c r="V1600" s="578">
        <v>166</v>
      </c>
      <c r="W1600" s="578">
        <v>167.8</v>
      </c>
      <c r="X1600" s="578">
        <v>167.4</v>
      </c>
      <c r="Y1600" s="578">
        <v>174.3</v>
      </c>
      <c r="Z1600" s="578">
        <v>140.69999999999999</v>
      </c>
      <c r="AA1600" s="578">
        <v>144.80000000000001</v>
      </c>
      <c r="AB1600" s="578">
        <v>142.30000000000001</v>
      </c>
      <c r="AC1600" s="578">
        <v>143.5</v>
      </c>
      <c r="AD1600" s="324"/>
      <c r="AE1600" s="324"/>
      <c r="AF1600" s="324"/>
      <c r="AG1600" s="324"/>
      <c r="AH1600" s="324"/>
      <c r="AI1600" s="324"/>
      <c r="AJ1600" s="324"/>
      <c r="AK1600" s="324"/>
      <c r="AL1600" s="324"/>
      <c r="AM1600" s="324"/>
    </row>
    <row r="1601" spans="1:114" x14ac:dyDescent="0.35">
      <c r="B1601" s="311" t="s">
        <v>367</v>
      </c>
      <c r="C1601" s="578">
        <v>137.4</v>
      </c>
      <c r="D1601" s="578">
        <v>146.9</v>
      </c>
      <c r="E1601" s="578">
        <v>146.1</v>
      </c>
      <c r="F1601" s="578">
        <v>135.1</v>
      </c>
      <c r="G1601" s="578">
        <v>135.5</v>
      </c>
      <c r="H1601" s="578">
        <v>138.5</v>
      </c>
      <c r="I1601" s="578">
        <v>136.69999999999999</v>
      </c>
      <c r="J1601" s="578">
        <v>140.4</v>
      </c>
      <c r="K1601" s="578">
        <v>146.5</v>
      </c>
      <c r="L1601" s="578">
        <v>152.6</v>
      </c>
      <c r="M1601" s="578">
        <v>142.80000000000001</v>
      </c>
      <c r="N1601" s="578">
        <v>144.1</v>
      </c>
      <c r="O1601" s="578">
        <v>146</v>
      </c>
      <c r="P1601" s="578">
        <v>145.5</v>
      </c>
      <c r="Q1601" s="578">
        <v>147.9</v>
      </c>
      <c r="R1601" s="578">
        <v>149.6</v>
      </c>
      <c r="S1601" s="578">
        <v>148.6</v>
      </c>
      <c r="T1601" s="578">
        <v>149.9</v>
      </c>
      <c r="U1601" s="578">
        <v>146.4</v>
      </c>
      <c r="V1601" s="578">
        <v>123.6</v>
      </c>
      <c r="W1601" s="578">
        <v>120.6</v>
      </c>
      <c r="X1601" s="578">
        <v>117</v>
      </c>
      <c r="Y1601" s="578">
        <v>116.6</v>
      </c>
      <c r="Z1601" s="578">
        <v>123.2</v>
      </c>
      <c r="AA1601" s="578">
        <v>121.3</v>
      </c>
      <c r="AB1601" s="578">
        <v>121.3</v>
      </c>
      <c r="AC1601" s="578">
        <v>120.4</v>
      </c>
      <c r="AD1601" s="324"/>
      <c r="AE1601" s="324"/>
      <c r="AF1601" s="324"/>
      <c r="AG1601" s="324"/>
      <c r="AH1601" s="324"/>
      <c r="AI1601" s="324"/>
      <c r="AJ1601" s="324"/>
      <c r="AK1601" s="324"/>
      <c r="AL1601" s="324"/>
      <c r="AM1601" s="324"/>
    </row>
    <row r="1602" spans="1:114" x14ac:dyDescent="0.35">
      <c r="B1602" s="69"/>
      <c r="C1602" s="69"/>
      <c r="D1602" s="69"/>
      <c r="E1602" s="69"/>
      <c r="F1602" s="69"/>
      <c r="G1602" s="69"/>
      <c r="H1602" s="69"/>
      <c r="I1602" s="69"/>
      <c r="J1602" s="69"/>
      <c r="K1602" s="69"/>
      <c r="L1602" s="69"/>
      <c r="M1602" s="69"/>
      <c r="N1602" s="69"/>
      <c r="O1602" s="69"/>
      <c r="P1602" s="69"/>
      <c r="Q1602" s="69"/>
      <c r="R1602" s="69"/>
      <c r="S1602" s="69"/>
      <c r="T1602" s="69"/>
      <c r="U1602" s="69"/>
      <c r="V1602" s="69"/>
      <c r="W1602" s="69"/>
      <c r="X1602" s="69"/>
      <c r="Y1602" s="69"/>
      <c r="Z1602" s="69"/>
      <c r="AA1602" s="69"/>
      <c r="AB1602" s="69"/>
      <c r="AC1602" s="69"/>
      <c r="AD1602" s="69"/>
    </row>
    <row r="1603" spans="1:114" x14ac:dyDescent="0.35">
      <c r="B1603" s="69"/>
      <c r="C1603" s="69"/>
      <c r="D1603" s="69"/>
      <c r="E1603" s="69"/>
      <c r="F1603" s="69"/>
      <c r="G1603" s="69"/>
      <c r="H1603" s="69"/>
      <c r="I1603" s="69"/>
      <c r="J1603" s="69"/>
      <c r="K1603" s="69"/>
      <c r="L1603" s="69"/>
      <c r="M1603" s="69"/>
      <c r="N1603" s="69"/>
      <c r="O1603" s="69"/>
      <c r="P1603" s="69"/>
      <c r="Q1603" s="69"/>
      <c r="R1603" s="69"/>
      <c r="S1603" s="69"/>
      <c r="T1603" s="69"/>
      <c r="U1603" s="69"/>
      <c r="V1603" s="69"/>
      <c r="W1603" s="69"/>
      <c r="X1603" s="69"/>
      <c r="Y1603" s="69"/>
      <c r="Z1603" s="69"/>
      <c r="AA1603" s="69"/>
      <c r="AB1603" s="69"/>
      <c r="AC1603" s="69"/>
      <c r="AD1603" s="69"/>
    </row>
    <row r="1604" spans="1:114" x14ac:dyDescent="0.35">
      <c r="B1604" s="69"/>
      <c r="C1604" s="69"/>
      <c r="D1604" s="69"/>
      <c r="E1604" s="69"/>
      <c r="F1604" s="69"/>
      <c r="G1604" s="69"/>
      <c r="H1604" s="69"/>
      <c r="I1604" s="69"/>
      <c r="J1604" s="69"/>
      <c r="K1604" s="69"/>
      <c r="L1604" s="69"/>
      <c r="M1604" s="69"/>
      <c r="N1604" s="69"/>
      <c r="O1604" s="69"/>
      <c r="P1604" s="69"/>
      <c r="Q1604" s="69"/>
      <c r="R1604" s="69"/>
      <c r="S1604" s="69"/>
      <c r="T1604" s="69"/>
      <c r="U1604" s="69"/>
      <c r="V1604" s="69"/>
      <c r="W1604" s="69"/>
      <c r="X1604" s="69"/>
      <c r="Y1604" s="69"/>
      <c r="Z1604" s="69"/>
      <c r="AA1604" s="69"/>
      <c r="AB1604" s="69"/>
      <c r="AC1604" s="69"/>
      <c r="AD1604" s="69"/>
    </row>
    <row r="1605" spans="1:114" x14ac:dyDescent="0.35">
      <c r="A1605" s="311" t="s">
        <v>189</v>
      </c>
      <c r="B1605" s="534" t="s">
        <v>188</v>
      </c>
      <c r="C1605" s="538"/>
      <c r="D1605" s="539"/>
      <c r="E1605" s="539"/>
      <c r="F1605" s="539"/>
      <c r="G1605" s="539"/>
      <c r="H1605" s="539"/>
      <c r="I1605" s="539"/>
      <c r="J1605" s="539"/>
      <c r="K1605" s="539"/>
      <c r="L1605" s="539"/>
      <c r="M1605" s="539"/>
      <c r="N1605" s="539"/>
      <c r="O1605" s="539"/>
      <c r="P1605" s="539"/>
      <c r="Q1605" s="541"/>
      <c r="R1605" s="540"/>
      <c r="S1605" s="546"/>
      <c r="T1605" s="547"/>
      <c r="U1605" s="540"/>
      <c r="V1605" s="540"/>
      <c r="W1605" s="540"/>
      <c r="X1605" s="540"/>
      <c r="Y1605" s="540"/>
      <c r="Z1605" s="540"/>
      <c r="AA1605" s="540"/>
      <c r="AB1605" s="540"/>
      <c r="AC1605" s="540"/>
      <c r="AD1605" s="540"/>
      <c r="AE1605" s="548"/>
      <c r="AF1605" s="548"/>
      <c r="AG1605" s="548"/>
      <c r="AH1605" s="548"/>
      <c r="AI1605" s="548"/>
      <c r="AJ1605" s="548"/>
      <c r="AK1605" s="548"/>
      <c r="AL1605" s="548"/>
      <c r="AM1605" s="534"/>
      <c r="AN1605" s="548"/>
      <c r="AO1605" s="548"/>
      <c r="AP1605" s="542"/>
      <c r="AQ1605" s="542"/>
      <c r="AR1605" s="542"/>
      <c r="AS1605" s="542"/>
      <c r="AT1605" s="542"/>
      <c r="AU1605" s="543"/>
      <c r="AV1605" s="543"/>
      <c r="AW1605" s="543"/>
      <c r="AX1605" s="543"/>
      <c r="AY1605" s="543"/>
      <c r="AZ1605" s="543"/>
      <c r="BA1605" s="543"/>
      <c r="BB1605" s="543"/>
      <c r="BC1605" s="543"/>
      <c r="BD1605" s="543"/>
      <c r="BE1605" s="543"/>
      <c r="BF1605" s="543"/>
      <c r="BG1605" s="543"/>
      <c r="BH1605" s="543"/>
      <c r="BI1605" s="543"/>
      <c r="BJ1605" s="543"/>
      <c r="BK1605" s="543"/>
      <c r="BL1605" s="543"/>
      <c r="BM1605" s="543"/>
      <c r="BN1605" s="543"/>
      <c r="BO1605" s="543"/>
      <c r="BP1605" s="543"/>
      <c r="BQ1605" s="543"/>
      <c r="BR1605" s="543"/>
      <c r="BS1605" s="543"/>
      <c r="BT1605" s="543"/>
      <c r="BU1605" s="543"/>
      <c r="BV1605" s="543"/>
      <c r="BW1605" s="543"/>
      <c r="BX1605" s="543"/>
      <c r="BY1605" s="543"/>
      <c r="BZ1605" s="543"/>
      <c r="CA1605" s="543"/>
      <c r="CB1605" s="543"/>
      <c r="CC1605" s="543"/>
      <c r="CD1605" s="543"/>
      <c r="CE1605" s="543"/>
      <c r="CF1605" s="543"/>
      <c r="CG1605" s="543"/>
      <c r="CH1605" s="543"/>
      <c r="CI1605" s="543"/>
      <c r="CJ1605" s="543"/>
      <c r="CK1605" s="543"/>
      <c r="CL1605" s="543"/>
      <c r="CM1605" s="543"/>
      <c r="CN1605" s="543"/>
      <c r="CO1605" s="543"/>
      <c r="CP1605" s="543"/>
      <c r="CQ1605" s="543"/>
      <c r="CR1605" s="543"/>
      <c r="CS1605" s="543"/>
      <c r="CT1605" s="543"/>
      <c r="CU1605" s="543"/>
      <c r="CV1605" s="543"/>
      <c r="CW1605" s="543"/>
      <c r="CX1605" s="543"/>
      <c r="CY1605" s="543"/>
      <c r="CZ1605" s="543"/>
      <c r="DA1605" s="543"/>
      <c r="DB1605" s="543"/>
      <c r="DC1605" s="543"/>
      <c r="DD1605" s="543"/>
      <c r="DE1605" s="543"/>
      <c r="DF1605" s="543"/>
      <c r="DG1605" s="543"/>
      <c r="DH1605" s="543"/>
      <c r="DI1605" s="543"/>
      <c r="DJ1605" s="543"/>
    </row>
    <row r="1606" spans="1:114" x14ac:dyDescent="0.35">
      <c r="A1606" s="312"/>
      <c r="B1606" s="312"/>
      <c r="C1606" s="296"/>
      <c r="D1606" s="296"/>
      <c r="E1606" s="296"/>
      <c r="F1606" s="296"/>
      <c r="G1606" s="296"/>
      <c r="H1606" s="296"/>
      <c r="I1606" s="296"/>
      <c r="J1606" s="296"/>
      <c r="K1606" s="296"/>
      <c r="L1606" s="296"/>
      <c r="M1606" s="296"/>
      <c r="N1606" s="296"/>
      <c r="O1606" s="296"/>
      <c r="P1606" s="296"/>
      <c r="Q1606" s="296"/>
      <c r="R1606" s="296"/>
      <c r="S1606" s="296"/>
      <c r="T1606" s="296"/>
      <c r="U1606" s="313"/>
      <c r="V1606" s="313"/>
      <c r="W1606" s="313"/>
      <c r="X1606" s="313"/>
      <c r="Y1606" s="313"/>
      <c r="Z1606" s="313"/>
      <c r="AA1606" s="296"/>
      <c r="AB1606" s="296"/>
      <c r="AC1606" s="296"/>
      <c r="AD1606" s="296"/>
    </row>
    <row r="1607" spans="1:114" x14ac:dyDescent="0.35">
      <c r="A1607" s="5"/>
      <c r="B1607" s="314" t="s">
        <v>268</v>
      </c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  <c r="BN1607" s="22"/>
      <c r="BO1607" s="22"/>
      <c r="BP1607" s="22"/>
      <c r="BQ1607" s="22"/>
      <c r="BR1607" s="22"/>
      <c r="BS1607" s="22"/>
      <c r="BT1607" s="22"/>
      <c r="BU1607" s="22"/>
      <c r="BV1607" s="22"/>
      <c r="BW1607" s="22"/>
      <c r="BX1607" s="22"/>
      <c r="BY1607" s="22"/>
      <c r="BZ1607" s="22"/>
      <c r="CA1607" s="22"/>
      <c r="CB1607" s="22"/>
      <c r="CC1607" s="22"/>
      <c r="CD1607" s="22"/>
      <c r="CE1607" s="22"/>
      <c r="CF1607" s="22"/>
      <c r="CG1607" s="22"/>
      <c r="CH1607" s="22"/>
      <c r="CI1607" s="22"/>
      <c r="CJ1607" s="22"/>
      <c r="CK1607" s="22"/>
      <c r="CL1607" s="22"/>
      <c r="CM1607" s="22"/>
      <c r="CN1607" s="22"/>
      <c r="CO1607" s="22"/>
      <c r="CP1607" s="22"/>
      <c r="CQ1607" s="22"/>
      <c r="CR1607" s="22"/>
      <c r="CS1607" s="22"/>
      <c r="CT1607" s="22"/>
      <c r="CU1607" s="22"/>
      <c r="CV1607" s="22"/>
      <c r="CW1607" s="22"/>
      <c r="CX1607" s="22"/>
      <c r="CY1607" s="22"/>
      <c r="CZ1607" s="22"/>
      <c r="DA1607" s="22"/>
      <c r="DB1607" s="22"/>
      <c r="DC1607" s="22"/>
      <c r="DD1607" s="22"/>
      <c r="DE1607" s="22"/>
      <c r="DF1607" s="22"/>
      <c r="DG1607" s="22"/>
      <c r="DH1607" s="22"/>
      <c r="DI1607" s="22"/>
      <c r="DJ1607" s="22"/>
    </row>
    <row r="1608" spans="1:114" x14ac:dyDescent="0.35">
      <c r="A1608" s="5" t="s">
        <v>269</v>
      </c>
      <c r="B1608" s="69" t="s">
        <v>468</v>
      </c>
      <c r="C1608" s="451">
        <f>C191+C525+C747+C986+C1240</f>
        <v>6032000</v>
      </c>
      <c r="D1608" s="451">
        <f t="shared" ref="D1608:BO1608" si="5029">D191+D525+D747+D986+D1240</f>
        <v>6925000</v>
      </c>
      <c r="E1608" s="451">
        <f t="shared" si="5029"/>
        <v>6241000</v>
      </c>
      <c r="F1608" s="451">
        <f t="shared" si="5029"/>
        <v>6077000</v>
      </c>
      <c r="G1608" s="451">
        <f t="shared" si="5029"/>
        <v>5837000</v>
      </c>
      <c r="H1608" s="451">
        <f t="shared" si="5029"/>
        <v>5946000</v>
      </c>
      <c r="I1608" s="451">
        <f t="shared" si="5029"/>
        <v>6327000</v>
      </c>
      <c r="J1608" s="451">
        <f t="shared" si="5029"/>
        <v>6272000</v>
      </c>
      <c r="K1608" s="451">
        <f t="shared" si="5029"/>
        <v>5882000</v>
      </c>
      <c r="L1608" s="451">
        <f t="shared" si="5029"/>
        <v>6094000</v>
      </c>
      <c r="M1608" s="451">
        <f t="shared" si="5029"/>
        <v>6257000</v>
      </c>
      <c r="N1608" s="451">
        <f t="shared" si="5029"/>
        <v>6724000</v>
      </c>
      <c r="O1608" s="451">
        <f t="shared" si="5029"/>
        <v>6806000</v>
      </c>
      <c r="P1608" s="451">
        <f t="shared" si="5029"/>
        <v>6835000</v>
      </c>
      <c r="Q1608" s="451">
        <f t="shared" si="5029"/>
        <v>6746000</v>
      </c>
      <c r="R1608" s="451">
        <f t="shared" si="5029"/>
        <v>6960000</v>
      </c>
      <c r="S1608" s="451">
        <f t="shared" si="5029"/>
        <v>6595000</v>
      </c>
      <c r="T1608" s="451">
        <f t="shared" si="5029"/>
        <v>6549000</v>
      </c>
      <c r="U1608" s="451">
        <f t="shared" si="5029"/>
        <v>6527000</v>
      </c>
      <c r="V1608" s="451">
        <f t="shared" si="5029"/>
        <v>6262000</v>
      </c>
      <c r="W1608" s="451">
        <f t="shared" si="5029"/>
        <v>6418000</v>
      </c>
      <c r="X1608" s="451">
        <f t="shared" si="5029"/>
        <v>6622000</v>
      </c>
      <c r="Y1608" s="451">
        <f t="shared" si="5029"/>
        <v>6793000</v>
      </c>
      <c r="Z1608" s="451">
        <f t="shared" si="5029"/>
        <v>6331000</v>
      </c>
      <c r="AA1608" s="451">
        <f t="shared" si="5029"/>
        <v>6342000</v>
      </c>
      <c r="AB1608" s="451">
        <f t="shared" si="5029"/>
        <v>5577000</v>
      </c>
      <c r="AC1608" s="451">
        <f t="shared" si="5029"/>
        <v>5622000</v>
      </c>
      <c r="AD1608" s="451">
        <f t="shared" si="5029"/>
        <v>6411351.2452948699</v>
      </c>
      <c r="AE1608" s="451">
        <f t="shared" si="5029"/>
        <v>6274504.355496644</v>
      </c>
      <c r="AF1608" s="451">
        <f t="shared" si="5029"/>
        <v>5917991.7800818514</v>
      </c>
      <c r="AG1608" s="451">
        <f t="shared" si="5029"/>
        <v>5920797.995063046</v>
      </c>
      <c r="AH1608" s="451">
        <f t="shared" si="5029"/>
        <v>6752414.4568768255</v>
      </c>
      <c r="AI1608" s="451">
        <f t="shared" si="5029"/>
        <v>5737499.0579964239</v>
      </c>
      <c r="AJ1608" s="451">
        <f t="shared" si="5029"/>
        <v>5437133.0370607218</v>
      </c>
      <c r="AK1608" s="451">
        <f t="shared" si="5029"/>
        <v>5488187.3447885737</v>
      </c>
      <c r="AL1608" s="451">
        <f t="shared" si="5029"/>
        <v>6215392.1582757114</v>
      </c>
      <c r="AM1608" s="451">
        <f t="shared" si="5029"/>
        <v>6512809.6509686317</v>
      </c>
      <c r="AN1608" s="451">
        <f t="shared" si="5029"/>
        <v>6121024.8454146078</v>
      </c>
      <c r="AO1608" s="451">
        <f t="shared" si="5029"/>
        <v>6081805.1103492081</v>
      </c>
      <c r="AP1608" s="451">
        <f t="shared" si="5029"/>
        <v>6972624.3984127063</v>
      </c>
      <c r="AQ1608" s="451">
        <f t="shared" si="5029"/>
        <v>10771424.57819606</v>
      </c>
      <c r="AR1608" s="451">
        <f t="shared" si="5029"/>
        <v>10248924.533941153</v>
      </c>
      <c r="AS1608" s="451">
        <f t="shared" si="5029"/>
        <v>10068950.593907904</v>
      </c>
      <c r="AT1608" s="451">
        <f t="shared" si="5029"/>
        <v>11187345.593294285</v>
      </c>
      <c r="AU1608" s="451">
        <f t="shared" si="5029"/>
        <v>13224158.742453925</v>
      </c>
      <c r="AV1608" s="451">
        <f t="shared" si="5029"/>
        <v>12659490.651490469</v>
      </c>
      <c r="AW1608" s="451">
        <f t="shared" si="5029"/>
        <v>12549267.941043153</v>
      </c>
      <c r="AX1608" s="451">
        <f t="shared" si="5029"/>
        <v>13803891.006947935</v>
      </c>
      <c r="AY1608" s="451">
        <f t="shared" si="5029"/>
        <v>13064263.861869752</v>
      </c>
      <c r="AZ1608" s="451">
        <f t="shared" si="5029"/>
        <v>12498443.139588956</v>
      </c>
      <c r="BA1608" s="451">
        <f t="shared" si="5029"/>
        <v>12305573.652983692</v>
      </c>
      <c r="BB1608" s="451">
        <f t="shared" si="5029"/>
        <v>13517800.387466431</v>
      </c>
      <c r="BC1608" s="451">
        <f t="shared" si="5029"/>
        <v>12347063.827547211</v>
      </c>
      <c r="BD1608" s="451">
        <f t="shared" si="5029"/>
        <v>11832215.657532655</v>
      </c>
      <c r="BE1608" s="451">
        <f t="shared" si="5029"/>
        <v>11666395.152979515</v>
      </c>
      <c r="BF1608" s="451">
        <f t="shared" si="5029"/>
        <v>12774693.972186584</v>
      </c>
      <c r="BG1608" s="451">
        <f t="shared" si="5029"/>
        <v>12634836.618311949</v>
      </c>
      <c r="BH1608" s="451">
        <f t="shared" si="5029"/>
        <v>12039874.865646772</v>
      </c>
      <c r="BI1608" s="451">
        <f t="shared" si="5029"/>
        <v>11812141.368920296</v>
      </c>
      <c r="BJ1608" s="451">
        <f t="shared" si="5029"/>
        <v>13073201.867790507</v>
      </c>
      <c r="BK1608" s="451">
        <f t="shared" si="5029"/>
        <v>9207500.5526963696</v>
      </c>
      <c r="BL1608" s="451">
        <f t="shared" si="5029"/>
        <v>8780489.1657681577</v>
      </c>
      <c r="BM1608" s="451">
        <f t="shared" si="5029"/>
        <v>8657150.9562497959</v>
      </c>
      <c r="BN1608" s="451">
        <f t="shared" si="5029"/>
        <v>9584107.2255265787</v>
      </c>
      <c r="BO1608" s="451">
        <f t="shared" si="5029"/>
        <v>7471989.2150368094</v>
      </c>
      <c r="BP1608" s="451">
        <f t="shared" ref="BP1608:DJ1608" si="5030">BP191+BP525+BP747+BP986+BP1240</f>
        <v>7249587.0052229781</v>
      </c>
      <c r="BQ1608" s="451">
        <f t="shared" si="5030"/>
        <v>7299108.534228703</v>
      </c>
      <c r="BR1608" s="451">
        <f t="shared" si="5030"/>
        <v>7843950.3029239578</v>
      </c>
      <c r="BS1608" s="451">
        <f t="shared" si="5030"/>
        <v>9062340.8377128616</v>
      </c>
      <c r="BT1608" s="451">
        <f t="shared" si="5030"/>
        <v>8689043.7820012867</v>
      </c>
      <c r="BU1608" s="451">
        <f t="shared" si="5030"/>
        <v>8615887.8651200049</v>
      </c>
      <c r="BV1608" s="451">
        <f t="shared" si="5030"/>
        <v>9445150.5694797114</v>
      </c>
      <c r="BW1608" s="451">
        <f t="shared" si="5030"/>
        <v>6933899.7274845261</v>
      </c>
      <c r="BX1608" s="451">
        <f t="shared" si="5030"/>
        <v>6559059.1729049329</v>
      </c>
      <c r="BY1608" s="451">
        <f t="shared" si="5030"/>
        <v>6184218.6183253396</v>
      </c>
      <c r="BZ1608" s="451">
        <f t="shared" si="5030"/>
        <v>6852519.870240273</v>
      </c>
      <c r="CA1608" s="451">
        <f t="shared" si="5030"/>
        <v>3658172.4004464508</v>
      </c>
      <c r="CB1608" s="451">
        <f t="shared" si="5030"/>
        <v>3631362.3101270823</v>
      </c>
      <c r="CC1608" s="451">
        <f t="shared" si="5030"/>
        <v>3604552.2198077138</v>
      </c>
      <c r="CD1608" s="451">
        <f t="shared" si="5030"/>
        <v>3652351.7887323773</v>
      </c>
      <c r="CE1608" s="451">
        <f t="shared" si="5030"/>
        <v>2764518.7146739131</v>
      </c>
      <c r="CF1608" s="451">
        <f t="shared" si="5030"/>
        <v>2764518.7146739131</v>
      </c>
      <c r="CG1608" s="451">
        <f t="shared" si="5030"/>
        <v>2764518.7146739131</v>
      </c>
      <c r="CH1608" s="451">
        <f t="shared" si="5030"/>
        <v>2764518.7146739131</v>
      </c>
      <c r="CI1608" s="451">
        <f t="shared" si="5030"/>
        <v>2157028.9334239131</v>
      </c>
      <c r="CJ1608" s="451">
        <f t="shared" si="5030"/>
        <v>2157028.9334239131</v>
      </c>
      <c r="CK1608" s="451">
        <f t="shared" si="5030"/>
        <v>2157028.9334239131</v>
      </c>
      <c r="CL1608" s="451">
        <f t="shared" si="5030"/>
        <v>2157028.9334239131</v>
      </c>
      <c r="CM1608" s="451">
        <f t="shared" si="5030"/>
        <v>2861364.9116847827</v>
      </c>
      <c r="CN1608" s="451">
        <f t="shared" si="5030"/>
        <v>2861364.9116847827</v>
      </c>
      <c r="CO1608" s="451">
        <f t="shared" si="5030"/>
        <v>2861364.9116847827</v>
      </c>
      <c r="CP1608" s="451">
        <f t="shared" si="5030"/>
        <v>2861364.9116847827</v>
      </c>
      <c r="CQ1608" s="451">
        <f t="shared" si="5030"/>
        <v>4032323.475543478</v>
      </c>
      <c r="CR1608" s="451">
        <f t="shared" si="5030"/>
        <v>4032323.475543478</v>
      </c>
      <c r="CS1608" s="451">
        <f t="shared" si="5030"/>
        <v>4032323.475543478</v>
      </c>
      <c r="CT1608" s="451">
        <f t="shared" si="5030"/>
        <v>4032323.475543478</v>
      </c>
      <c r="CU1608" s="451">
        <f t="shared" si="5030"/>
        <v>3407225.2948369565</v>
      </c>
      <c r="CV1608" s="451">
        <f t="shared" si="5030"/>
        <v>3407225.2948369565</v>
      </c>
      <c r="CW1608" s="451">
        <f t="shared" si="5030"/>
        <v>3407225.2948369565</v>
      </c>
      <c r="CX1608" s="451">
        <f t="shared" si="5030"/>
        <v>3407225.2948369565</v>
      </c>
      <c r="CY1608" s="451">
        <f t="shared" si="5030"/>
        <v>1575951.7513586956</v>
      </c>
      <c r="CZ1608" s="451">
        <f t="shared" si="5030"/>
        <v>1575951.7513586956</v>
      </c>
      <c r="DA1608" s="451">
        <f t="shared" si="5030"/>
        <v>1575951.7513586956</v>
      </c>
      <c r="DB1608" s="451">
        <f t="shared" si="5030"/>
        <v>1575951.7513586956</v>
      </c>
      <c r="DC1608" s="451">
        <f t="shared" si="5030"/>
        <v>1417476.15625</v>
      </c>
      <c r="DD1608" s="451">
        <f t="shared" si="5030"/>
        <v>1417476.15625</v>
      </c>
      <c r="DE1608" s="451">
        <f t="shared" si="5030"/>
        <v>1417476.15625</v>
      </c>
      <c r="DF1608" s="451">
        <f t="shared" si="5030"/>
        <v>1417476.15625</v>
      </c>
      <c r="DG1608" s="451">
        <f t="shared" si="5030"/>
        <v>1276608.9605978262</v>
      </c>
      <c r="DH1608" s="451">
        <f t="shared" si="5030"/>
        <v>1276608.9605978262</v>
      </c>
      <c r="DI1608" s="451">
        <f t="shared" si="5030"/>
        <v>1276608.9605978262</v>
      </c>
      <c r="DJ1608" s="451">
        <f t="shared" si="5030"/>
        <v>1276608.9605978262</v>
      </c>
    </row>
    <row r="1609" spans="1:114" x14ac:dyDescent="0.35">
      <c r="A1609" s="5" t="s">
        <v>230</v>
      </c>
      <c r="B1609" s="69" t="s">
        <v>271</v>
      </c>
      <c r="C1609" s="496">
        <f>AVERAGE(C192,C526,C748,C987,C1241)</f>
        <v>4.21</v>
      </c>
      <c r="D1609" s="496">
        <f t="shared" ref="D1609:BO1609" si="5031">AVERAGE(D192,D526,D748,D987,D1241)</f>
        <v>3.7033333333333331</v>
      </c>
      <c r="E1609" s="496">
        <f t="shared" si="5031"/>
        <v>3.1833333333333336</v>
      </c>
      <c r="F1609" s="496">
        <f t="shared" si="5031"/>
        <v>3.4533333333333331</v>
      </c>
      <c r="G1609" s="496">
        <f t="shared" si="5031"/>
        <v>2.81</v>
      </c>
      <c r="H1609" s="496">
        <f t="shared" si="5031"/>
        <v>3.03</v>
      </c>
      <c r="I1609" s="496">
        <f t="shared" si="5031"/>
        <v>2.7100000000000004</v>
      </c>
      <c r="J1609" s="496">
        <f t="shared" si="5031"/>
        <v>1.6933333333333334</v>
      </c>
      <c r="K1609" s="496">
        <f t="shared" si="5031"/>
        <v>2.5833333333333335</v>
      </c>
      <c r="L1609" s="496">
        <f t="shared" si="5031"/>
        <v>2.7066666666666666</v>
      </c>
      <c r="M1609" s="496">
        <f t="shared" si="5031"/>
        <v>2.8633333333333333</v>
      </c>
      <c r="N1609" s="496">
        <f t="shared" si="5031"/>
        <v>2.7533333333333334</v>
      </c>
      <c r="O1609" s="496">
        <f t="shared" si="5031"/>
        <v>2.7966666666666669</v>
      </c>
      <c r="P1609" s="496">
        <f t="shared" si="5031"/>
        <v>2.7600000000000002</v>
      </c>
      <c r="Q1609" s="496">
        <f t="shared" si="5031"/>
        <v>2.8466666666666662</v>
      </c>
      <c r="R1609" s="496">
        <f t="shared" si="5031"/>
        <v>2.9633333333333334</v>
      </c>
      <c r="S1609" s="496">
        <f t="shared" si="5031"/>
        <v>2.94</v>
      </c>
      <c r="T1609" s="496">
        <f t="shared" si="5031"/>
        <v>2.2333333333333329</v>
      </c>
      <c r="U1609" s="496">
        <f t="shared" si="5031"/>
        <v>2.7866666666666666</v>
      </c>
      <c r="V1609" s="496">
        <f t="shared" si="5031"/>
        <v>3</v>
      </c>
      <c r="W1609" s="496">
        <f t="shared" si="5031"/>
        <v>2.1300000000000003</v>
      </c>
      <c r="X1609" s="496">
        <f t="shared" si="5031"/>
        <v>2.33</v>
      </c>
      <c r="Y1609" s="496">
        <f t="shared" si="5031"/>
        <v>2.3066666666666666</v>
      </c>
      <c r="Z1609" s="496">
        <f t="shared" si="5031"/>
        <v>2.04</v>
      </c>
      <c r="AA1609" s="496">
        <f t="shared" si="5031"/>
        <v>1.75</v>
      </c>
      <c r="AB1609" s="496">
        <f t="shared" si="5031"/>
        <v>1.7283333333333335</v>
      </c>
      <c r="AC1609" s="496">
        <f t="shared" si="5031"/>
        <v>1.3049999999999999</v>
      </c>
      <c r="AD1609" s="496">
        <f t="shared" si="5031"/>
        <v>1.6366666666666667</v>
      </c>
      <c r="AE1609" s="496">
        <f t="shared" si="5031"/>
        <v>1.6366666666666667</v>
      </c>
      <c r="AF1609" s="496">
        <f t="shared" si="5031"/>
        <v>1.6366666666666667</v>
      </c>
      <c r="AG1609" s="496">
        <f t="shared" si="5031"/>
        <v>1.6366666666666667</v>
      </c>
      <c r="AH1609" s="496">
        <f t="shared" si="5031"/>
        <v>1.6366666666666667</v>
      </c>
      <c r="AI1609" s="496">
        <f t="shared" si="5031"/>
        <v>1.6366666666666667</v>
      </c>
      <c r="AJ1609" s="496">
        <f t="shared" si="5031"/>
        <v>1.6366666666666667</v>
      </c>
      <c r="AK1609" s="496">
        <f t="shared" si="5031"/>
        <v>1.6366666666666667</v>
      </c>
      <c r="AL1609" s="496">
        <f t="shared" si="5031"/>
        <v>1.6366666666666667</v>
      </c>
      <c r="AM1609" s="496">
        <f t="shared" si="5031"/>
        <v>1.6366666666666667</v>
      </c>
      <c r="AN1609" s="496">
        <f t="shared" si="5031"/>
        <v>1.6366666666666667</v>
      </c>
      <c r="AO1609" s="496">
        <f t="shared" si="5031"/>
        <v>1.6366666666666667</v>
      </c>
      <c r="AP1609" s="496">
        <f t="shared" si="5031"/>
        <v>1.6366666666666667</v>
      </c>
      <c r="AQ1609" s="496">
        <f t="shared" si="5031"/>
        <v>1.4675</v>
      </c>
      <c r="AR1609" s="496">
        <f t="shared" si="5031"/>
        <v>1.4675</v>
      </c>
      <c r="AS1609" s="496">
        <f t="shared" si="5031"/>
        <v>1.4675</v>
      </c>
      <c r="AT1609" s="496">
        <f t="shared" si="5031"/>
        <v>1.4675</v>
      </c>
      <c r="AU1609" s="496">
        <f t="shared" si="5031"/>
        <v>1.4675</v>
      </c>
      <c r="AV1609" s="496">
        <f t="shared" si="5031"/>
        <v>1.4675</v>
      </c>
      <c r="AW1609" s="496">
        <f t="shared" si="5031"/>
        <v>1.4675</v>
      </c>
      <c r="AX1609" s="496">
        <f t="shared" si="5031"/>
        <v>1.4675</v>
      </c>
      <c r="AY1609" s="496">
        <f t="shared" si="5031"/>
        <v>1.4675</v>
      </c>
      <c r="AZ1609" s="496">
        <f t="shared" si="5031"/>
        <v>1.4675</v>
      </c>
      <c r="BA1609" s="496">
        <f t="shared" si="5031"/>
        <v>1.4675</v>
      </c>
      <c r="BB1609" s="496">
        <f t="shared" si="5031"/>
        <v>1.4675</v>
      </c>
      <c r="BC1609" s="496">
        <f t="shared" si="5031"/>
        <v>1.263825</v>
      </c>
      <c r="BD1609" s="496">
        <f t="shared" si="5031"/>
        <v>1.263825</v>
      </c>
      <c r="BE1609" s="496">
        <f t="shared" si="5031"/>
        <v>1.263825</v>
      </c>
      <c r="BF1609" s="496">
        <f t="shared" si="5031"/>
        <v>1.263825</v>
      </c>
      <c r="BG1609" s="496">
        <f t="shared" si="5031"/>
        <v>1.263825</v>
      </c>
      <c r="BH1609" s="496">
        <f t="shared" si="5031"/>
        <v>1.263825</v>
      </c>
      <c r="BI1609" s="496">
        <f t="shared" si="5031"/>
        <v>1.263825</v>
      </c>
      <c r="BJ1609" s="496">
        <f t="shared" si="5031"/>
        <v>1.263825</v>
      </c>
      <c r="BK1609" s="496">
        <f t="shared" si="5031"/>
        <v>0.68509999999999993</v>
      </c>
      <c r="BL1609" s="496">
        <f t="shared" si="5031"/>
        <v>0.68509999999999993</v>
      </c>
      <c r="BM1609" s="496">
        <f t="shared" si="5031"/>
        <v>0.68509999999999993</v>
      </c>
      <c r="BN1609" s="496">
        <f t="shared" si="5031"/>
        <v>0.68509999999999993</v>
      </c>
      <c r="BO1609" s="496">
        <f t="shared" si="5031"/>
        <v>0.68509999999999993</v>
      </c>
      <c r="BP1609" s="496">
        <f t="shared" ref="BP1609:DJ1609" si="5032">AVERAGE(BP192,BP526,BP748,BP987,BP1241)</f>
        <v>0.68509999999999993</v>
      </c>
      <c r="BQ1609" s="496">
        <f t="shared" si="5032"/>
        <v>0.68509999999999993</v>
      </c>
      <c r="BR1609" s="496">
        <f t="shared" si="5032"/>
        <v>0.68509999999999993</v>
      </c>
      <c r="BS1609" s="496">
        <f t="shared" si="5032"/>
        <v>0.68509999999999993</v>
      </c>
      <c r="BT1609" s="496">
        <f t="shared" si="5032"/>
        <v>0.68509999999999993</v>
      </c>
      <c r="BU1609" s="496">
        <f t="shared" si="5032"/>
        <v>0.68509999999999993</v>
      </c>
      <c r="BV1609" s="496">
        <f t="shared" si="5032"/>
        <v>0.68509999999999993</v>
      </c>
      <c r="BW1609" s="496">
        <f t="shared" si="5032"/>
        <v>0.88</v>
      </c>
      <c r="BX1609" s="496">
        <f t="shared" si="5032"/>
        <v>0.88</v>
      </c>
      <c r="BY1609" s="496">
        <f t="shared" si="5032"/>
        <v>0.88</v>
      </c>
      <c r="BZ1609" s="496">
        <f t="shared" si="5032"/>
        <v>0.88</v>
      </c>
      <c r="CA1609" s="496">
        <f t="shared" si="5032"/>
        <v>0.88</v>
      </c>
      <c r="CB1609" s="496">
        <f t="shared" si="5032"/>
        <v>0.88</v>
      </c>
      <c r="CC1609" s="496">
        <f t="shared" si="5032"/>
        <v>0.88</v>
      </c>
      <c r="CD1609" s="496">
        <f t="shared" si="5032"/>
        <v>0.88</v>
      </c>
      <c r="CE1609" s="496">
        <f t="shared" si="5032"/>
        <v>0.96</v>
      </c>
      <c r="CF1609" s="496">
        <f t="shared" si="5032"/>
        <v>0.96</v>
      </c>
      <c r="CG1609" s="496">
        <f t="shared" si="5032"/>
        <v>0.96</v>
      </c>
      <c r="CH1609" s="496">
        <f t="shared" si="5032"/>
        <v>0.96</v>
      </c>
      <c r="CI1609" s="496">
        <f t="shared" si="5032"/>
        <v>0.96</v>
      </c>
      <c r="CJ1609" s="496">
        <f t="shared" si="5032"/>
        <v>0.96</v>
      </c>
      <c r="CK1609" s="496">
        <f t="shared" si="5032"/>
        <v>0.96</v>
      </c>
      <c r="CL1609" s="496">
        <f t="shared" si="5032"/>
        <v>0.96</v>
      </c>
      <c r="CM1609" s="496">
        <f t="shared" si="5032"/>
        <v>0.96</v>
      </c>
      <c r="CN1609" s="496">
        <f t="shared" si="5032"/>
        <v>0.96</v>
      </c>
      <c r="CO1609" s="496">
        <f t="shared" si="5032"/>
        <v>0.96</v>
      </c>
      <c r="CP1609" s="496">
        <f t="shared" si="5032"/>
        <v>0.96</v>
      </c>
      <c r="CQ1609" s="496">
        <f t="shared" si="5032"/>
        <v>0.96</v>
      </c>
      <c r="CR1609" s="496">
        <f t="shared" si="5032"/>
        <v>0.96</v>
      </c>
      <c r="CS1609" s="496">
        <f t="shared" si="5032"/>
        <v>0.96</v>
      </c>
      <c r="CT1609" s="496">
        <f t="shared" si="5032"/>
        <v>0.96</v>
      </c>
      <c r="CU1609" s="496">
        <f t="shared" si="5032"/>
        <v>0.96</v>
      </c>
      <c r="CV1609" s="496">
        <f t="shared" si="5032"/>
        <v>0.96</v>
      </c>
      <c r="CW1609" s="496">
        <f t="shared" si="5032"/>
        <v>0.96</v>
      </c>
      <c r="CX1609" s="496">
        <f t="shared" si="5032"/>
        <v>0.96</v>
      </c>
      <c r="CY1609" s="496">
        <f t="shared" si="5032"/>
        <v>0.96</v>
      </c>
      <c r="CZ1609" s="496">
        <f t="shared" si="5032"/>
        <v>0.96</v>
      </c>
      <c r="DA1609" s="496">
        <f t="shared" si="5032"/>
        <v>0.96</v>
      </c>
      <c r="DB1609" s="496">
        <f t="shared" si="5032"/>
        <v>0.96</v>
      </c>
      <c r="DC1609" s="496">
        <f t="shared" si="5032"/>
        <v>0.96</v>
      </c>
      <c r="DD1609" s="496">
        <f t="shared" si="5032"/>
        <v>0.96</v>
      </c>
      <c r="DE1609" s="496">
        <f t="shared" si="5032"/>
        <v>0.96</v>
      </c>
      <c r="DF1609" s="496">
        <f t="shared" si="5032"/>
        <v>0.96</v>
      </c>
      <c r="DG1609" s="496">
        <f t="shared" si="5032"/>
        <v>0.96</v>
      </c>
      <c r="DH1609" s="496">
        <f t="shared" si="5032"/>
        <v>0.96</v>
      </c>
      <c r="DI1609" s="496">
        <f t="shared" si="5032"/>
        <v>0.96</v>
      </c>
      <c r="DJ1609" s="496">
        <f t="shared" si="5032"/>
        <v>0.96</v>
      </c>
    </row>
    <row r="1610" spans="1:114" x14ac:dyDescent="0.35">
      <c r="A1610" s="5"/>
      <c r="B1610" s="322"/>
      <c r="C1610" s="317"/>
      <c r="D1610" s="317"/>
      <c r="E1610" s="317"/>
      <c r="F1610" s="317"/>
      <c r="G1610" s="317"/>
      <c r="H1610" s="317"/>
      <c r="I1610" s="317"/>
      <c r="J1610" s="317"/>
      <c r="K1610" s="317"/>
      <c r="L1610" s="317"/>
      <c r="M1610" s="317"/>
      <c r="N1610" s="317"/>
      <c r="O1610" s="317"/>
      <c r="P1610" s="317"/>
      <c r="Q1610" s="317"/>
      <c r="R1610" s="317"/>
      <c r="S1610" s="317"/>
      <c r="T1610" s="317"/>
      <c r="U1610" s="317"/>
      <c r="V1610" s="317"/>
      <c r="W1610" s="317"/>
      <c r="X1610" s="317"/>
      <c r="Y1610" s="317"/>
      <c r="Z1610" s="317"/>
      <c r="AA1610" s="317"/>
      <c r="AB1610" s="317"/>
      <c r="AC1610" s="317"/>
      <c r="AD1610" s="317"/>
      <c r="AE1610" s="317"/>
      <c r="AF1610" s="317"/>
      <c r="AG1610" s="317"/>
      <c r="AH1610" s="317"/>
      <c r="AI1610" s="317"/>
      <c r="AJ1610" s="317"/>
      <c r="AK1610" s="317"/>
      <c r="AL1610" s="317"/>
      <c r="AM1610" s="317"/>
      <c r="AN1610" s="317"/>
      <c r="AO1610" s="317"/>
      <c r="AP1610" s="317"/>
      <c r="AQ1610" s="317"/>
      <c r="AR1610" s="317"/>
      <c r="AS1610" s="317"/>
      <c r="AT1610" s="317"/>
      <c r="AU1610" s="317"/>
      <c r="AV1610" s="317"/>
      <c r="AW1610" s="317"/>
      <c r="AX1610" s="317"/>
      <c r="AY1610" s="317"/>
      <c r="AZ1610" s="317"/>
      <c r="BA1610" s="317"/>
      <c r="BB1610" s="317"/>
      <c r="BC1610" s="317"/>
      <c r="BD1610" s="317"/>
      <c r="BE1610" s="317"/>
      <c r="BF1610" s="317"/>
      <c r="BG1610" s="317"/>
      <c r="BH1610" s="317"/>
      <c r="BI1610" s="317"/>
      <c r="BJ1610" s="317"/>
      <c r="BK1610" s="317"/>
      <c r="BL1610" s="317"/>
      <c r="BM1610" s="317"/>
      <c r="BN1610" s="317"/>
      <c r="BO1610" s="317"/>
      <c r="BP1610" s="317"/>
      <c r="BQ1610" s="317"/>
      <c r="BR1610" s="317"/>
      <c r="BS1610" s="317"/>
      <c r="BT1610" s="317"/>
      <c r="BU1610" s="317"/>
      <c r="BV1610" s="317"/>
      <c r="BW1610" s="317"/>
      <c r="BX1610" s="317"/>
      <c r="BY1610" s="317"/>
      <c r="BZ1610" s="317"/>
      <c r="CA1610" s="317"/>
      <c r="CB1610" s="317"/>
      <c r="CC1610" s="317"/>
      <c r="CD1610" s="317"/>
      <c r="CE1610" s="317"/>
      <c r="CF1610" s="317"/>
      <c r="CG1610" s="317"/>
      <c r="CH1610" s="317"/>
      <c r="CI1610" s="317"/>
      <c r="CJ1610" s="317"/>
      <c r="CK1610" s="317"/>
      <c r="CL1610" s="317"/>
      <c r="CM1610" s="317"/>
      <c r="CN1610" s="317"/>
      <c r="CO1610" s="317"/>
      <c r="CP1610" s="317"/>
      <c r="CQ1610" s="317"/>
      <c r="CR1610" s="317"/>
      <c r="CS1610" s="317"/>
      <c r="CT1610" s="317"/>
      <c r="CU1610" s="317"/>
      <c r="CV1610" s="317"/>
      <c r="CW1610" s="317"/>
      <c r="CX1610" s="317"/>
      <c r="CY1610" s="317"/>
      <c r="CZ1610" s="317"/>
      <c r="DA1610" s="317"/>
      <c r="DB1610" s="317"/>
      <c r="DC1610" s="317"/>
      <c r="DD1610" s="317"/>
      <c r="DE1610" s="317"/>
      <c r="DF1610" s="317"/>
      <c r="DG1610" s="317"/>
      <c r="DH1610" s="317"/>
      <c r="DI1610" s="317"/>
      <c r="DJ1610" s="317"/>
    </row>
    <row r="1611" spans="1:114" x14ac:dyDescent="0.35">
      <c r="A1611" s="5"/>
      <c r="B1611" s="322"/>
      <c r="C1611" s="317"/>
      <c r="D1611" s="317"/>
      <c r="E1611" s="317"/>
      <c r="F1611" s="317"/>
      <c r="G1611" s="317"/>
      <c r="H1611" s="317"/>
      <c r="I1611" s="317"/>
      <c r="J1611" s="317"/>
      <c r="K1611" s="317"/>
      <c r="L1611" s="317"/>
      <c r="M1611" s="317"/>
      <c r="N1611" s="317"/>
      <c r="O1611" s="317"/>
      <c r="P1611" s="317"/>
      <c r="Q1611" s="317"/>
      <c r="R1611" s="317"/>
      <c r="S1611" s="317"/>
      <c r="T1611" s="317"/>
      <c r="U1611" s="317"/>
      <c r="V1611" s="317"/>
      <c r="W1611" s="317"/>
      <c r="X1611" s="317"/>
      <c r="Y1611" s="317"/>
      <c r="Z1611" s="317"/>
      <c r="AA1611" s="317"/>
      <c r="AB1611" s="317"/>
      <c r="AC1611" s="317"/>
      <c r="AD1611" s="317"/>
      <c r="AE1611" s="317"/>
      <c r="AF1611" s="317"/>
      <c r="AG1611" s="317"/>
      <c r="AH1611" s="317"/>
      <c r="AI1611" s="317"/>
      <c r="AJ1611" s="317"/>
      <c r="AK1611" s="317"/>
      <c r="AL1611" s="317"/>
      <c r="AM1611" s="317"/>
      <c r="AN1611" s="317"/>
      <c r="AO1611" s="317"/>
      <c r="AP1611" s="317"/>
      <c r="AQ1611" s="317"/>
      <c r="AR1611" s="317"/>
      <c r="AS1611" s="317"/>
      <c r="AT1611" s="317"/>
      <c r="AU1611" s="317"/>
      <c r="AV1611" s="317"/>
      <c r="AW1611" s="317"/>
      <c r="AX1611" s="317"/>
      <c r="AY1611" s="317"/>
      <c r="AZ1611" s="317"/>
      <c r="BA1611" s="317"/>
      <c r="BB1611" s="317"/>
      <c r="BC1611" s="317"/>
      <c r="BD1611" s="317"/>
      <c r="BE1611" s="317"/>
      <c r="BF1611" s="317"/>
      <c r="BG1611" s="317"/>
      <c r="BH1611" s="317"/>
      <c r="BI1611" s="317"/>
      <c r="BJ1611" s="317"/>
      <c r="BK1611" s="317"/>
      <c r="BL1611" s="317"/>
      <c r="BM1611" s="317"/>
      <c r="BN1611" s="317"/>
      <c r="BO1611" s="317"/>
      <c r="BP1611" s="317"/>
      <c r="BQ1611" s="317"/>
      <c r="BR1611" s="317"/>
      <c r="BS1611" s="317"/>
      <c r="BT1611" s="317"/>
      <c r="BU1611" s="317"/>
      <c r="BV1611" s="317"/>
      <c r="BW1611" s="317"/>
      <c r="BX1611" s="317"/>
      <c r="BY1611" s="317"/>
      <c r="BZ1611" s="317"/>
      <c r="CA1611" s="317"/>
      <c r="CB1611" s="317"/>
      <c r="CC1611" s="317"/>
      <c r="CD1611" s="317"/>
      <c r="CE1611" s="317"/>
      <c r="CF1611" s="317"/>
      <c r="CG1611" s="317"/>
      <c r="CH1611" s="317"/>
      <c r="CI1611" s="317"/>
      <c r="CJ1611" s="317"/>
      <c r="CK1611" s="317"/>
      <c r="CL1611" s="317"/>
      <c r="CM1611" s="317"/>
      <c r="CN1611" s="317"/>
      <c r="CO1611" s="317"/>
      <c r="CP1611" s="317"/>
      <c r="CQ1611" s="317"/>
      <c r="CR1611" s="317"/>
      <c r="CS1611" s="317"/>
      <c r="CT1611" s="317"/>
      <c r="CU1611" s="317"/>
      <c r="CV1611" s="317"/>
      <c r="CW1611" s="317"/>
      <c r="CX1611" s="317"/>
      <c r="CY1611" s="317"/>
      <c r="CZ1611" s="317"/>
      <c r="DA1611" s="317"/>
      <c r="DB1611" s="317"/>
      <c r="DC1611" s="317"/>
      <c r="DD1611" s="317"/>
      <c r="DE1611" s="317"/>
      <c r="DF1611" s="317"/>
      <c r="DG1611" s="317"/>
      <c r="DH1611" s="317"/>
      <c r="DI1611" s="317"/>
      <c r="DJ1611" s="317"/>
    </row>
    <row r="1612" spans="1:114" x14ac:dyDescent="0.35">
      <c r="A1612" s="5"/>
      <c r="B1612" s="314" t="s">
        <v>272</v>
      </c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  <c r="BJ1612" s="22"/>
      <c r="BK1612" s="22"/>
      <c r="BL1612" s="22"/>
      <c r="BM1612" s="22"/>
      <c r="BN1612" s="22"/>
      <c r="BO1612" s="22"/>
      <c r="BP1612" s="22"/>
      <c r="BQ1612" s="22"/>
      <c r="BR1612" s="22"/>
      <c r="BS1612" s="22"/>
      <c r="BT1612" s="22"/>
      <c r="BU1612" s="22"/>
      <c r="BV1612" s="22"/>
      <c r="BW1612" s="22"/>
      <c r="BX1612" s="22"/>
      <c r="BY1612" s="22"/>
      <c r="BZ1612" s="22"/>
      <c r="CA1612" s="22"/>
      <c r="CB1612" s="22"/>
      <c r="CC1612" s="22"/>
      <c r="CD1612" s="22"/>
      <c r="CE1612" s="22"/>
      <c r="CF1612" s="22"/>
      <c r="CG1612" s="22"/>
      <c r="CH1612" s="22"/>
      <c r="CI1612" s="22"/>
      <c r="CJ1612" s="22"/>
      <c r="CK1612" s="22"/>
      <c r="CL1612" s="22"/>
      <c r="CM1612" s="22"/>
      <c r="CN1612" s="22"/>
      <c r="CO1612" s="22"/>
      <c r="CP1612" s="22"/>
      <c r="CQ1612" s="22"/>
      <c r="CR1612" s="22"/>
      <c r="CS1612" s="22"/>
      <c r="CT1612" s="22"/>
      <c r="CU1612" s="22"/>
      <c r="CV1612" s="22"/>
      <c r="CW1612" s="22"/>
      <c r="CX1612" s="22"/>
      <c r="CY1612" s="22"/>
      <c r="CZ1612" s="22"/>
      <c r="DA1612" s="22"/>
      <c r="DB1612" s="22"/>
      <c r="DC1612" s="22"/>
      <c r="DD1612" s="22"/>
      <c r="DE1612" s="22"/>
      <c r="DF1612" s="22"/>
      <c r="DG1612" s="22"/>
      <c r="DH1612" s="22"/>
      <c r="DI1612" s="22"/>
      <c r="DJ1612" s="22"/>
    </row>
    <row r="1613" spans="1:114" x14ac:dyDescent="0.35">
      <c r="A1613" s="5" t="s">
        <v>81</v>
      </c>
      <c r="B1613" s="69" t="s">
        <v>273</v>
      </c>
      <c r="C1613" s="451">
        <f>C196+C530+C752+C991+C1245</f>
        <v>173241.08281039499</v>
      </c>
      <c r="D1613" s="451">
        <f t="shared" ref="D1613:BO1613" si="5033">D196+D530+D752+D991+D1245</f>
        <v>200302.68770467487</v>
      </c>
      <c r="E1613" s="451">
        <f t="shared" si="5033"/>
        <v>230067.52737044496</v>
      </c>
      <c r="F1613" s="451">
        <f t="shared" si="5033"/>
        <v>246501.05997153348</v>
      </c>
      <c r="G1613" s="451">
        <f t="shared" si="5033"/>
        <v>214499.8143744496</v>
      </c>
      <c r="H1613" s="451">
        <f t="shared" si="5033"/>
        <v>211862.81014089077</v>
      </c>
      <c r="I1613" s="451">
        <f t="shared" si="5033"/>
        <v>209022.61318901813</v>
      </c>
      <c r="J1613" s="451">
        <f t="shared" si="5033"/>
        <v>209539.275686376</v>
      </c>
      <c r="K1613" s="451">
        <f t="shared" si="5033"/>
        <v>198139.2639680719</v>
      </c>
      <c r="L1613" s="451">
        <f t="shared" si="5033"/>
        <v>209352.15834134657</v>
      </c>
      <c r="M1613" s="451">
        <f t="shared" si="5033"/>
        <v>228241.3649653469</v>
      </c>
      <c r="N1613" s="451">
        <f t="shared" si="5033"/>
        <v>237765.70212883723</v>
      </c>
      <c r="O1613" s="451">
        <f t="shared" si="5033"/>
        <v>235358.25422577842</v>
      </c>
      <c r="P1613" s="451">
        <f t="shared" si="5033"/>
        <v>241007.46190535201</v>
      </c>
      <c r="Q1613" s="451">
        <f t="shared" si="5033"/>
        <v>231997.215179494</v>
      </c>
      <c r="R1613" s="451">
        <f t="shared" si="5033"/>
        <v>243715.19778136187</v>
      </c>
      <c r="S1613" s="451">
        <f t="shared" si="5033"/>
        <v>248039.47319484231</v>
      </c>
      <c r="T1613" s="451">
        <f t="shared" si="5033"/>
        <v>231361.91642729793</v>
      </c>
      <c r="U1613" s="451">
        <f t="shared" si="5033"/>
        <v>223587.22289207231</v>
      </c>
      <c r="V1613" s="451">
        <f t="shared" si="5033"/>
        <v>248533.63016960214</v>
      </c>
      <c r="W1613" s="451">
        <f t="shared" si="5033"/>
        <v>200893.61842660626</v>
      </c>
      <c r="X1613" s="451">
        <f t="shared" si="5033"/>
        <v>212174.35087514075</v>
      </c>
      <c r="Y1613" s="451">
        <f t="shared" si="5033"/>
        <v>204630.17819281219</v>
      </c>
      <c r="Z1613" s="451">
        <f t="shared" si="5033"/>
        <v>204561.37559515535</v>
      </c>
      <c r="AA1613" s="451">
        <f t="shared" si="5033"/>
        <v>199895.33774565032</v>
      </c>
      <c r="AB1613" s="451">
        <f t="shared" si="5033"/>
        <v>191092.46333516005</v>
      </c>
      <c r="AC1613" s="451">
        <f t="shared" si="5033"/>
        <v>198360.78261192975</v>
      </c>
      <c r="AD1613" s="451">
        <f t="shared" si="5033"/>
        <v>210865.87436332769</v>
      </c>
      <c r="AE1613" s="451">
        <f t="shared" si="5033"/>
        <v>209403.63964038569</v>
      </c>
      <c r="AF1613" s="451">
        <f t="shared" si="5033"/>
        <v>200233.9232718338</v>
      </c>
      <c r="AG1613" s="451">
        <f t="shared" si="5033"/>
        <v>203887.33468105964</v>
      </c>
      <c r="AH1613" s="451">
        <f t="shared" si="5033"/>
        <v>227230.40706621908</v>
      </c>
      <c r="AI1613" s="451">
        <f t="shared" si="5033"/>
        <v>194925.98522720108</v>
      </c>
      <c r="AJ1613" s="451">
        <f t="shared" si="5033"/>
        <v>187200.39177365624</v>
      </c>
      <c r="AK1613" s="451">
        <f t="shared" si="5033"/>
        <v>192016.05109788926</v>
      </c>
      <c r="AL1613" s="451">
        <f t="shared" si="5033"/>
        <v>212630.65433852945</v>
      </c>
      <c r="AM1613" s="451">
        <f t="shared" si="5033"/>
        <v>214963.8974722345</v>
      </c>
      <c r="AN1613" s="451">
        <f t="shared" si="5033"/>
        <v>204886.95827798918</v>
      </c>
      <c r="AO1613" s="451">
        <f t="shared" si="5033"/>
        <v>207392.12463929947</v>
      </c>
      <c r="AP1613" s="451">
        <f t="shared" si="5033"/>
        <v>232221.213158864</v>
      </c>
      <c r="AQ1613" s="451">
        <f t="shared" si="5033"/>
        <v>340364.04810060543</v>
      </c>
      <c r="AR1613" s="451">
        <f t="shared" si="5033"/>
        <v>326925.03489665635</v>
      </c>
      <c r="AS1613" s="451">
        <f t="shared" si="5033"/>
        <v>325709.86335937388</v>
      </c>
      <c r="AT1613" s="451">
        <f t="shared" si="5033"/>
        <v>356337.75926904631</v>
      </c>
      <c r="AU1613" s="451">
        <f t="shared" si="5033"/>
        <v>418813.59321380092</v>
      </c>
      <c r="AV1613" s="451">
        <f t="shared" si="5033"/>
        <v>404289.99266343517</v>
      </c>
      <c r="AW1613" s="451">
        <f t="shared" si="5033"/>
        <v>405984.33377973607</v>
      </c>
      <c r="AX1613" s="451">
        <f t="shared" si="5033"/>
        <v>440724.53476098028</v>
      </c>
      <c r="AY1613" s="451">
        <f t="shared" si="5033"/>
        <v>410506.06522383739</v>
      </c>
      <c r="AZ1613" s="451">
        <f t="shared" si="5033"/>
        <v>395952.81830757507</v>
      </c>
      <c r="BA1613" s="451">
        <f t="shared" si="5033"/>
        <v>394709.20472464606</v>
      </c>
      <c r="BB1613" s="451">
        <f t="shared" si="5033"/>
        <v>427915.91205561371</v>
      </c>
      <c r="BC1613" s="451">
        <f t="shared" si="5033"/>
        <v>312297.67931844888</v>
      </c>
      <c r="BD1613" s="451">
        <f t="shared" si="5033"/>
        <v>299055.47689008084</v>
      </c>
      <c r="BE1613" s="451">
        <f t="shared" si="5033"/>
        <v>289126.98341693671</v>
      </c>
      <c r="BF1613" s="451">
        <f t="shared" si="5033"/>
        <v>314543.91404261207</v>
      </c>
      <c r="BG1613" s="451">
        <f t="shared" si="5033"/>
        <v>314439.79219753074</v>
      </c>
      <c r="BH1613" s="451">
        <f t="shared" si="5033"/>
        <v>299137.02057515888</v>
      </c>
      <c r="BI1613" s="451">
        <f t="shared" si="5033"/>
        <v>287320.75641547353</v>
      </c>
      <c r="BJ1613" s="451">
        <f t="shared" si="5033"/>
        <v>316505.71874338062</v>
      </c>
      <c r="BK1613" s="451">
        <f t="shared" si="5033"/>
        <v>210923.11051070623</v>
      </c>
      <c r="BL1613" s="451">
        <f t="shared" si="5033"/>
        <v>199940.1226042684</v>
      </c>
      <c r="BM1613" s="451">
        <f t="shared" si="5033"/>
        <v>191840.2429067858</v>
      </c>
      <c r="BN1613" s="451">
        <f t="shared" si="5033"/>
        <v>212994.3587175862</v>
      </c>
      <c r="BO1613" s="451">
        <f t="shared" si="5033"/>
        <v>171908.4652975061</v>
      </c>
      <c r="BP1613" s="451">
        <f t="shared" ref="BP1613:DJ1613" si="5034">BP196+BP530+BP752+BP991+BP1245</f>
        <v>166188.14763028425</v>
      </c>
      <c r="BQ1613" s="451">
        <f t="shared" si="5034"/>
        <v>163049.50533619671</v>
      </c>
      <c r="BR1613" s="451">
        <f t="shared" si="5034"/>
        <v>174656.41616531566</v>
      </c>
      <c r="BS1613" s="451">
        <f t="shared" si="5034"/>
        <v>209395.08207786659</v>
      </c>
      <c r="BT1613" s="451">
        <f t="shared" si="5034"/>
        <v>199793.65885146835</v>
      </c>
      <c r="BU1613" s="451">
        <f t="shared" si="5034"/>
        <v>193041.81025193579</v>
      </c>
      <c r="BV1613" s="451">
        <f t="shared" si="5034"/>
        <v>211714.45062131056</v>
      </c>
      <c r="BW1613" s="451">
        <f t="shared" si="5034"/>
        <v>197863.9698327388</v>
      </c>
      <c r="BX1613" s="451">
        <f t="shared" si="5034"/>
        <v>188222.8468935928</v>
      </c>
      <c r="BY1613" s="451">
        <f t="shared" si="5034"/>
        <v>178581.72395444685</v>
      </c>
      <c r="BZ1613" s="451">
        <f t="shared" si="5034"/>
        <v>195770.83129989787</v>
      </c>
      <c r="CA1613" s="451">
        <f t="shared" si="5034"/>
        <v>111753.42247914351</v>
      </c>
      <c r="CB1613" s="451">
        <f t="shared" si="5034"/>
        <v>111063.85094367148</v>
      </c>
      <c r="CC1613" s="451">
        <f t="shared" si="5034"/>
        <v>110374.27940819944</v>
      </c>
      <c r="CD1613" s="451">
        <f t="shared" si="5034"/>
        <v>111603.71286946865</v>
      </c>
      <c r="CE1613" s="451">
        <f t="shared" si="5034"/>
        <v>85326.086956521744</v>
      </c>
      <c r="CF1613" s="451">
        <f t="shared" si="5034"/>
        <v>85326.086956521744</v>
      </c>
      <c r="CG1613" s="451">
        <f t="shared" si="5034"/>
        <v>85326.086956521744</v>
      </c>
      <c r="CH1613" s="451">
        <f t="shared" si="5034"/>
        <v>85326.086956521744</v>
      </c>
      <c r="CI1613" s="451">
        <f t="shared" si="5034"/>
        <v>66576.086956521744</v>
      </c>
      <c r="CJ1613" s="451">
        <f t="shared" si="5034"/>
        <v>66576.086956521744</v>
      </c>
      <c r="CK1613" s="451">
        <f t="shared" si="5034"/>
        <v>66576.086956521744</v>
      </c>
      <c r="CL1613" s="451">
        <f t="shared" si="5034"/>
        <v>66576.086956521744</v>
      </c>
      <c r="CM1613" s="451">
        <f t="shared" si="5034"/>
        <v>88315.217391304337</v>
      </c>
      <c r="CN1613" s="451">
        <f t="shared" si="5034"/>
        <v>88315.217391304337</v>
      </c>
      <c r="CO1613" s="451">
        <f t="shared" si="5034"/>
        <v>88315.217391304337</v>
      </c>
      <c r="CP1613" s="451">
        <f t="shared" si="5034"/>
        <v>88315.217391304337</v>
      </c>
      <c r="CQ1613" s="451">
        <f t="shared" si="5034"/>
        <v>124456.52173913043</v>
      </c>
      <c r="CR1613" s="451">
        <f t="shared" si="5034"/>
        <v>124456.52173913043</v>
      </c>
      <c r="CS1613" s="451">
        <f t="shared" si="5034"/>
        <v>124456.52173913043</v>
      </c>
      <c r="CT1613" s="451">
        <f t="shared" si="5034"/>
        <v>124456.52173913043</v>
      </c>
      <c r="CU1613" s="451">
        <f t="shared" si="5034"/>
        <v>105163.04347826086</v>
      </c>
      <c r="CV1613" s="451">
        <f t="shared" si="5034"/>
        <v>105163.04347826086</v>
      </c>
      <c r="CW1613" s="451">
        <f t="shared" si="5034"/>
        <v>105163.04347826086</v>
      </c>
      <c r="CX1613" s="451">
        <f t="shared" si="5034"/>
        <v>105163.04347826086</v>
      </c>
      <c r="CY1613" s="451">
        <f t="shared" si="5034"/>
        <v>48641.304347826081</v>
      </c>
      <c r="CZ1613" s="451">
        <f t="shared" si="5034"/>
        <v>48641.304347826081</v>
      </c>
      <c r="DA1613" s="451">
        <f t="shared" si="5034"/>
        <v>48641.304347826081</v>
      </c>
      <c r="DB1613" s="451">
        <f t="shared" si="5034"/>
        <v>48641.304347826081</v>
      </c>
      <c r="DC1613" s="451">
        <f t="shared" si="5034"/>
        <v>43750</v>
      </c>
      <c r="DD1613" s="451">
        <f t="shared" si="5034"/>
        <v>43750</v>
      </c>
      <c r="DE1613" s="451">
        <f t="shared" si="5034"/>
        <v>43750</v>
      </c>
      <c r="DF1613" s="451">
        <f t="shared" si="5034"/>
        <v>43750</v>
      </c>
      <c r="DG1613" s="451">
        <f t="shared" si="5034"/>
        <v>39402.17391304348</v>
      </c>
      <c r="DH1613" s="451">
        <f t="shared" si="5034"/>
        <v>39402.17391304348</v>
      </c>
      <c r="DI1613" s="451">
        <f t="shared" si="5034"/>
        <v>39402.17391304348</v>
      </c>
      <c r="DJ1613" s="451">
        <f t="shared" si="5034"/>
        <v>39402.17391304348</v>
      </c>
    </row>
    <row r="1614" spans="1:114" x14ac:dyDescent="0.35">
      <c r="A1614" s="5" t="s">
        <v>80</v>
      </c>
      <c r="B1614" s="69" t="s">
        <v>469</v>
      </c>
      <c r="C1614" s="503">
        <f>AVERAGE(C197,C531,C753,C992,C1246)</f>
        <v>0.93333333333333324</v>
      </c>
      <c r="D1614" s="503">
        <f t="shared" ref="D1614:BO1614" si="5035">AVERAGE(D197,D531,D753,D992,D1246)</f>
        <v>0.92333333333333334</v>
      </c>
      <c r="E1614" s="503">
        <f t="shared" si="5035"/>
        <v>0.93666666666666665</v>
      </c>
      <c r="F1614" s="503">
        <f t="shared" si="5035"/>
        <v>0.94666666666666666</v>
      </c>
      <c r="G1614" s="503">
        <f t="shared" si="5035"/>
        <v>0.94333333333333336</v>
      </c>
      <c r="H1614" s="503">
        <f t="shared" si="5035"/>
        <v>0.94</v>
      </c>
      <c r="I1614" s="503">
        <f t="shared" si="5035"/>
        <v>0.93666666666666654</v>
      </c>
      <c r="J1614" s="503">
        <f t="shared" si="5035"/>
        <v>0.93</v>
      </c>
      <c r="K1614" s="503">
        <f t="shared" si="5035"/>
        <v>0.93666666666666665</v>
      </c>
      <c r="L1614" s="503">
        <f t="shared" si="5035"/>
        <v>0.92666666666666675</v>
      </c>
      <c r="M1614" s="503">
        <f t="shared" si="5035"/>
        <v>0.92333333333333334</v>
      </c>
      <c r="N1614" s="503">
        <f t="shared" si="5035"/>
        <v>0.91</v>
      </c>
      <c r="O1614" s="503">
        <f t="shared" si="5035"/>
        <v>0.91333333333333344</v>
      </c>
      <c r="P1614" s="503">
        <f t="shared" si="5035"/>
        <v>0.93</v>
      </c>
      <c r="Q1614" s="503">
        <f t="shared" si="5035"/>
        <v>0.93</v>
      </c>
      <c r="R1614" s="503">
        <f t="shared" si="5035"/>
        <v>0.93</v>
      </c>
      <c r="S1614" s="503">
        <f t="shared" si="5035"/>
        <v>0.93</v>
      </c>
      <c r="T1614" s="503">
        <f t="shared" si="5035"/>
        <v>0.92666666666666675</v>
      </c>
      <c r="U1614" s="503">
        <f t="shared" si="5035"/>
        <v>0.93666666666666665</v>
      </c>
      <c r="V1614" s="503">
        <f t="shared" si="5035"/>
        <v>0.93666666666666654</v>
      </c>
      <c r="W1614" s="503">
        <f t="shared" si="5035"/>
        <v>0.93333333333333346</v>
      </c>
      <c r="X1614" s="503">
        <f t="shared" si="5035"/>
        <v>0.93666666666666665</v>
      </c>
      <c r="Y1614" s="503">
        <f t="shared" si="5035"/>
        <v>0.92666666666666675</v>
      </c>
      <c r="Z1614" s="503">
        <f t="shared" si="5035"/>
        <v>0.93666666666666665</v>
      </c>
      <c r="AA1614" s="503">
        <f t="shared" si="5035"/>
        <v>0.92666666666666664</v>
      </c>
      <c r="AB1614" s="503">
        <f t="shared" si="5035"/>
        <v>0.91666666666666663</v>
      </c>
      <c r="AC1614" s="503">
        <f t="shared" si="5035"/>
        <v>0.89</v>
      </c>
      <c r="AD1614" s="503">
        <f t="shared" si="5035"/>
        <v>0.91</v>
      </c>
      <c r="AE1614" s="503">
        <f t="shared" si="5035"/>
        <v>0.91</v>
      </c>
      <c r="AF1614" s="503">
        <f t="shared" si="5035"/>
        <v>0.91</v>
      </c>
      <c r="AG1614" s="503">
        <f t="shared" si="5035"/>
        <v>0.91</v>
      </c>
      <c r="AH1614" s="503">
        <f t="shared" si="5035"/>
        <v>0.91</v>
      </c>
      <c r="AI1614" s="503">
        <f t="shared" si="5035"/>
        <v>0.91</v>
      </c>
      <c r="AJ1614" s="503">
        <f t="shared" si="5035"/>
        <v>0.91</v>
      </c>
      <c r="AK1614" s="503">
        <f t="shared" si="5035"/>
        <v>0.91</v>
      </c>
      <c r="AL1614" s="503">
        <f t="shared" si="5035"/>
        <v>0.91</v>
      </c>
      <c r="AM1614" s="503">
        <f t="shared" si="5035"/>
        <v>0.91</v>
      </c>
      <c r="AN1614" s="503">
        <f t="shared" si="5035"/>
        <v>0.91</v>
      </c>
      <c r="AO1614" s="503">
        <f t="shared" si="5035"/>
        <v>0.91</v>
      </c>
      <c r="AP1614" s="503">
        <f t="shared" si="5035"/>
        <v>0.91</v>
      </c>
      <c r="AQ1614" s="503">
        <f t="shared" si="5035"/>
        <v>0.91249999999999998</v>
      </c>
      <c r="AR1614" s="503">
        <f t="shared" si="5035"/>
        <v>0.91249999999999998</v>
      </c>
      <c r="AS1614" s="503">
        <f t="shared" si="5035"/>
        <v>0.91249999999999998</v>
      </c>
      <c r="AT1614" s="503">
        <f t="shared" si="5035"/>
        <v>0.91249999999999998</v>
      </c>
      <c r="AU1614" s="503">
        <f t="shared" si="5035"/>
        <v>0.91249999999999998</v>
      </c>
      <c r="AV1614" s="503">
        <f t="shared" si="5035"/>
        <v>0.91249999999999998</v>
      </c>
      <c r="AW1614" s="503">
        <f t="shared" si="5035"/>
        <v>0.91249999999999998</v>
      </c>
      <c r="AX1614" s="503">
        <f t="shared" si="5035"/>
        <v>0.91249999999999998</v>
      </c>
      <c r="AY1614" s="503">
        <f t="shared" si="5035"/>
        <v>0.91249999999999998</v>
      </c>
      <c r="AZ1614" s="503">
        <f t="shared" si="5035"/>
        <v>0.91249999999999998</v>
      </c>
      <c r="BA1614" s="503">
        <f t="shared" si="5035"/>
        <v>0.91249999999999998</v>
      </c>
      <c r="BB1614" s="503">
        <f t="shared" si="5035"/>
        <v>0.91249999999999998</v>
      </c>
      <c r="BC1614" s="503">
        <f t="shared" si="5035"/>
        <v>0.85499999999999998</v>
      </c>
      <c r="BD1614" s="503">
        <f t="shared" si="5035"/>
        <v>0.85499999999999998</v>
      </c>
      <c r="BE1614" s="503">
        <f t="shared" si="5035"/>
        <v>0.85499999999999998</v>
      </c>
      <c r="BF1614" s="503">
        <f t="shared" si="5035"/>
        <v>0.85499999999999998</v>
      </c>
      <c r="BG1614" s="503">
        <f t="shared" si="5035"/>
        <v>0.85499999999999998</v>
      </c>
      <c r="BH1614" s="503">
        <f t="shared" si="5035"/>
        <v>0.85499999999999998</v>
      </c>
      <c r="BI1614" s="503">
        <f t="shared" si="5035"/>
        <v>0.85499999999999998</v>
      </c>
      <c r="BJ1614" s="503">
        <f t="shared" si="5035"/>
        <v>0.85499999999999998</v>
      </c>
      <c r="BK1614" s="503">
        <f t="shared" si="5035"/>
        <v>0.83000000000000007</v>
      </c>
      <c r="BL1614" s="503">
        <f t="shared" si="5035"/>
        <v>0.83000000000000007</v>
      </c>
      <c r="BM1614" s="503">
        <f t="shared" si="5035"/>
        <v>0.83000000000000007</v>
      </c>
      <c r="BN1614" s="503">
        <f t="shared" si="5035"/>
        <v>0.83000000000000007</v>
      </c>
      <c r="BO1614" s="503">
        <f t="shared" si="5035"/>
        <v>0.83000000000000007</v>
      </c>
      <c r="BP1614" s="503">
        <f t="shared" ref="BP1614:DJ1614" si="5036">AVERAGE(BP197,BP531,BP753,BP992,BP1246)</f>
        <v>0.83000000000000007</v>
      </c>
      <c r="BQ1614" s="503">
        <f t="shared" si="5036"/>
        <v>0.83000000000000007</v>
      </c>
      <c r="BR1614" s="503">
        <f t="shared" si="5036"/>
        <v>0.83000000000000007</v>
      </c>
      <c r="BS1614" s="503">
        <f t="shared" si="5036"/>
        <v>0.83000000000000007</v>
      </c>
      <c r="BT1614" s="503">
        <f t="shared" si="5036"/>
        <v>0.83000000000000007</v>
      </c>
      <c r="BU1614" s="503">
        <f t="shared" si="5036"/>
        <v>0.83000000000000007</v>
      </c>
      <c r="BV1614" s="503">
        <f t="shared" si="5036"/>
        <v>0.83000000000000007</v>
      </c>
      <c r="BW1614" s="503">
        <f t="shared" si="5036"/>
        <v>0.91</v>
      </c>
      <c r="BX1614" s="503">
        <f t="shared" si="5036"/>
        <v>0.91</v>
      </c>
      <c r="BY1614" s="503">
        <f t="shared" si="5036"/>
        <v>0.91</v>
      </c>
      <c r="BZ1614" s="503">
        <f t="shared" si="5036"/>
        <v>0.91</v>
      </c>
      <c r="CA1614" s="503">
        <f t="shared" si="5036"/>
        <v>0.91</v>
      </c>
      <c r="CB1614" s="503">
        <f t="shared" si="5036"/>
        <v>0.91</v>
      </c>
      <c r="CC1614" s="503">
        <f t="shared" si="5036"/>
        <v>0.91</v>
      </c>
      <c r="CD1614" s="503">
        <f t="shared" si="5036"/>
        <v>0.91</v>
      </c>
      <c r="CE1614" s="503">
        <f t="shared" si="5036"/>
        <v>0.92</v>
      </c>
      <c r="CF1614" s="503">
        <f t="shared" si="5036"/>
        <v>0.92</v>
      </c>
      <c r="CG1614" s="503">
        <f t="shared" si="5036"/>
        <v>0.92</v>
      </c>
      <c r="CH1614" s="503">
        <f t="shared" si="5036"/>
        <v>0.92</v>
      </c>
      <c r="CI1614" s="503">
        <f t="shared" si="5036"/>
        <v>0.92</v>
      </c>
      <c r="CJ1614" s="503">
        <f t="shared" si="5036"/>
        <v>0.92</v>
      </c>
      <c r="CK1614" s="503">
        <f t="shared" si="5036"/>
        <v>0.92</v>
      </c>
      <c r="CL1614" s="503">
        <f t="shared" si="5036"/>
        <v>0.92</v>
      </c>
      <c r="CM1614" s="503">
        <f t="shared" si="5036"/>
        <v>0.92</v>
      </c>
      <c r="CN1614" s="503">
        <f t="shared" si="5036"/>
        <v>0.92</v>
      </c>
      <c r="CO1614" s="503">
        <f t="shared" si="5036"/>
        <v>0.92</v>
      </c>
      <c r="CP1614" s="503">
        <f t="shared" si="5036"/>
        <v>0.92</v>
      </c>
      <c r="CQ1614" s="503">
        <f t="shared" si="5036"/>
        <v>0.92</v>
      </c>
      <c r="CR1614" s="503">
        <f t="shared" si="5036"/>
        <v>0.92</v>
      </c>
      <c r="CS1614" s="503">
        <f t="shared" si="5036"/>
        <v>0.92</v>
      </c>
      <c r="CT1614" s="503">
        <f t="shared" si="5036"/>
        <v>0.92</v>
      </c>
      <c r="CU1614" s="503">
        <f t="shared" si="5036"/>
        <v>0.92</v>
      </c>
      <c r="CV1614" s="503">
        <f t="shared" si="5036"/>
        <v>0.92</v>
      </c>
      <c r="CW1614" s="503">
        <f t="shared" si="5036"/>
        <v>0.92</v>
      </c>
      <c r="CX1614" s="503">
        <f t="shared" si="5036"/>
        <v>0.92</v>
      </c>
      <c r="CY1614" s="503">
        <f t="shared" si="5036"/>
        <v>0.92</v>
      </c>
      <c r="CZ1614" s="503">
        <f t="shared" si="5036"/>
        <v>0.92</v>
      </c>
      <c r="DA1614" s="503">
        <f t="shared" si="5036"/>
        <v>0.92</v>
      </c>
      <c r="DB1614" s="503">
        <f t="shared" si="5036"/>
        <v>0.92</v>
      </c>
      <c r="DC1614" s="503">
        <f t="shared" si="5036"/>
        <v>0.92</v>
      </c>
      <c r="DD1614" s="503">
        <f t="shared" si="5036"/>
        <v>0.92</v>
      </c>
      <c r="DE1614" s="503">
        <f t="shared" si="5036"/>
        <v>0.92</v>
      </c>
      <c r="DF1614" s="503">
        <f t="shared" si="5036"/>
        <v>0.92</v>
      </c>
      <c r="DG1614" s="503">
        <f t="shared" si="5036"/>
        <v>0.92</v>
      </c>
      <c r="DH1614" s="503">
        <f t="shared" si="5036"/>
        <v>0.92</v>
      </c>
      <c r="DI1614" s="503">
        <f t="shared" si="5036"/>
        <v>0.92</v>
      </c>
      <c r="DJ1614" s="503">
        <f t="shared" si="5036"/>
        <v>0.92</v>
      </c>
    </row>
    <row r="1615" spans="1:114" x14ac:dyDescent="0.35">
      <c r="A1615" s="5" t="s">
        <v>81</v>
      </c>
      <c r="B1615" s="69" t="s">
        <v>429</v>
      </c>
      <c r="C1615" s="451">
        <f>C198+C532+C754+C993+C1247</f>
        <v>161000</v>
      </c>
      <c r="D1615" s="451">
        <f t="shared" ref="D1615:BO1615" si="5037">D198+D532+D754+D993+D1247</f>
        <v>182000</v>
      </c>
      <c r="E1615" s="451">
        <f t="shared" si="5037"/>
        <v>215000</v>
      </c>
      <c r="F1615" s="451">
        <f t="shared" si="5037"/>
        <v>233000</v>
      </c>
      <c r="G1615" s="451">
        <f t="shared" si="5037"/>
        <v>201000</v>
      </c>
      <c r="H1615" s="451">
        <f t="shared" si="5037"/>
        <v>197000</v>
      </c>
      <c r="I1615" s="451">
        <f t="shared" si="5037"/>
        <v>195000</v>
      </c>
      <c r="J1615" s="451">
        <f t="shared" si="5037"/>
        <v>195000</v>
      </c>
      <c r="K1615" s="451">
        <f t="shared" si="5037"/>
        <v>184000</v>
      </c>
      <c r="L1615" s="451">
        <f t="shared" si="5037"/>
        <v>192000</v>
      </c>
      <c r="M1615" s="451">
        <f t="shared" si="5037"/>
        <v>208000</v>
      </c>
      <c r="N1615" s="451">
        <f t="shared" si="5037"/>
        <v>212000</v>
      </c>
      <c r="O1615" s="451">
        <f t="shared" si="5037"/>
        <v>212000</v>
      </c>
      <c r="P1615" s="451">
        <f t="shared" si="5037"/>
        <v>223000</v>
      </c>
      <c r="Q1615" s="451">
        <f t="shared" si="5037"/>
        <v>215000</v>
      </c>
      <c r="R1615" s="451">
        <f t="shared" si="5037"/>
        <v>225000</v>
      </c>
      <c r="S1615" s="451">
        <f t="shared" si="5037"/>
        <v>230000</v>
      </c>
      <c r="T1615" s="451">
        <f t="shared" si="5037"/>
        <v>212000</v>
      </c>
      <c r="U1615" s="451">
        <f t="shared" si="5037"/>
        <v>208000</v>
      </c>
      <c r="V1615" s="451">
        <f t="shared" si="5037"/>
        <v>231000</v>
      </c>
      <c r="W1615" s="451">
        <f t="shared" si="5037"/>
        <v>187000</v>
      </c>
      <c r="X1615" s="451">
        <f t="shared" si="5037"/>
        <v>197000</v>
      </c>
      <c r="Y1615" s="451">
        <f t="shared" si="5037"/>
        <v>188000</v>
      </c>
      <c r="Z1615" s="451">
        <f t="shared" si="5037"/>
        <v>192000</v>
      </c>
      <c r="AA1615" s="451">
        <f t="shared" si="5037"/>
        <v>182000</v>
      </c>
      <c r="AB1615" s="451">
        <f t="shared" si="5037"/>
        <v>172000</v>
      </c>
      <c r="AC1615" s="451">
        <f t="shared" si="5037"/>
        <v>178000</v>
      </c>
      <c r="AD1615" s="451">
        <f t="shared" si="5037"/>
        <v>190263.15789473685</v>
      </c>
      <c r="AE1615" s="451">
        <f t="shared" si="5037"/>
        <v>189189.08212796002</v>
      </c>
      <c r="AF1615" s="451">
        <f t="shared" si="5037"/>
        <v>180936.33739626332</v>
      </c>
      <c r="AG1615" s="451">
        <f t="shared" si="5037"/>
        <v>184224.40766456659</v>
      </c>
      <c r="AH1615" s="451">
        <f t="shared" si="5037"/>
        <v>205233.1728112101</v>
      </c>
      <c r="AI1615" s="451">
        <f t="shared" si="5037"/>
        <v>176159.19315609385</v>
      </c>
      <c r="AJ1615" s="451">
        <f t="shared" si="5037"/>
        <v>169206.15904790355</v>
      </c>
      <c r="AK1615" s="451">
        <f t="shared" si="5037"/>
        <v>173540.25243971322</v>
      </c>
      <c r="AL1615" s="451">
        <f t="shared" si="5037"/>
        <v>192093.39535628937</v>
      </c>
      <c r="AM1615" s="451">
        <f t="shared" si="5037"/>
        <v>194193.31417662394</v>
      </c>
      <c r="AN1615" s="451">
        <f t="shared" si="5037"/>
        <v>185124.06890180317</v>
      </c>
      <c r="AO1615" s="451">
        <f t="shared" si="5037"/>
        <v>187378.71862698242</v>
      </c>
      <c r="AP1615" s="451">
        <f t="shared" si="5037"/>
        <v>209724.89829459047</v>
      </c>
      <c r="AQ1615" s="451">
        <f t="shared" si="5037"/>
        <v>309058.88452476647</v>
      </c>
      <c r="AR1615" s="451">
        <f t="shared" si="5037"/>
        <v>296963.77264121227</v>
      </c>
      <c r="AS1615" s="451">
        <f t="shared" si="5037"/>
        <v>295870.11825765803</v>
      </c>
      <c r="AT1615" s="451">
        <f t="shared" si="5037"/>
        <v>323435.22457636322</v>
      </c>
      <c r="AU1615" s="451">
        <f t="shared" si="5037"/>
        <v>380375.43164838152</v>
      </c>
      <c r="AV1615" s="451">
        <f t="shared" si="5037"/>
        <v>367304.19115305238</v>
      </c>
      <c r="AW1615" s="451">
        <f t="shared" si="5037"/>
        <v>368829.0981577232</v>
      </c>
      <c r="AX1615" s="451">
        <f t="shared" si="5037"/>
        <v>400095.2790408429</v>
      </c>
      <c r="AY1615" s="451">
        <f t="shared" si="5037"/>
        <v>373219.30863132741</v>
      </c>
      <c r="AZ1615" s="451">
        <f t="shared" si="5037"/>
        <v>360121.38640669128</v>
      </c>
      <c r="BA1615" s="451">
        <f t="shared" si="5037"/>
        <v>359002.13418205519</v>
      </c>
      <c r="BB1615" s="451">
        <f t="shared" si="5037"/>
        <v>388888.17077992612</v>
      </c>
      <c r="BC1615" s="451">
        <f t="shared" si="5037"/>
        <v>278333.75580382359</v>
      </c>
      <c r="BD1615" s="451">
        <f t="shared" si="5037"/>
        <v>266415.77361829241</v>
      </c>
      <c r="BE1615" s="451">
        <f t="shared" si="5037"/>
        <v>256717.97643276124</v>
      </c>
      <c r="BF1615" s="451">
        <f t="shared" si="5037"/>
        <v>279177.49414512276</v>
      </c>
      <c r="BG1615" s="451">
        <f t="shared" si="5037"/>
        <v>279594.12110362807</v>
      </c>
      <c r="BH1615" s="451">
        <f t="shared" si="5037"/>
        <v>265821.62664349336</v>
      </c>
      <c r="BI1615" s="451">
        <f t="shared" si="5037"/>
        <v>254385.09218335868</v>
      </c>
      <c r="BJ1615" s="451">
        <f t="shared" si="5037"/>
        <v>280214.16006951989</v>
      </c>
      <c r="BK1615" s="451">
        <f t="shared" si="5037"/>
        <v>186115.76884477516</v>
      </c>
      <c r="BL1615" s="451">
        <f t="shared" si="5037"/>
        <v>176231.0797289811</v>
      </c>
      <c r="BM1615" s="451">
        <f t="shared" si="5037"/>
        <v>168278.07311318704</v>
      </c>
      <c r="BN1615" s="451">
        <f t="shared" si="5037"/>
        <v>186955.0783130567</v>
      </c>
      <c r="BO1615" s="451">
        <f t="shared" si="5037"/>
        <v>151740.91191668477</v>
      </c>
      <c r="BP1615" s="451">
        <f t="shared" ref="BP1615:DJ1615" si="5038">BP198+BP532+BP754+BP993+BP1247</f>
        <v>146592.6260161851</v>
      </c>
      <c r="BQ1615" s="451">
        <f t="shared" si="5038"/>
        <v>143174.06261568543</v>
      </c>
      <c r="BR1615" s="451">
        <f t="shared" si="5038"/>
        <v>153296.39945144471</v>
      </c>
      <c r="BS1615" s="451">
        <f t="shared" si="5038"/>
        <v>185012.27256897674</v>
      </c>
      <c r="BT1615" s="451">
        <f t="shared" si="5038"/>
        <v>176370.99166521832</v>
      </c>
      <c r="BU1615" s="451">
        <f t="shared" si="5038"/>
        <v>169638.92576145992</v>
      </c>
      <c r="BV1615" s="451">
        <f t="shared" si="5038"/>
        <v>186086.810004345</v>
      </c>
      <c r="BW1615" s="451">
        <f t="shared" si="5038"/>
        <v>180419.96415381273</v>
      </c>
      <c r="BX1615" s="451">
        <f t="shared" si="5038"/>
        <v>171742.95350858135</v>
      </c>
      <c r="BY1615" s="451">
        <f t="shared" si="5038"/>
        <v>163065.94286334998</v>
      </c>
      <c r="BZ1615" s="451">
        <f t="shared" si="5038"/>
        <v>178536.13947425591</v>
      </c>
      <c r="CA1615" s="451">
        <f t="shared" si="5038"/>
        <v>102697.64544862046</v>
      </c>
      <c r="CB1615" s="451">
        <f t="shared" si="5038"/>
        <v>102077.03106669564</v>
      </c>
      <c r="CC1615" s="451">
        <f t="shared" si="5038"/>
        <v>101456.4166847708</v>
      </c>
      <c r="CD1615" s="451">
        <f t="shared" si="5038"/>
        <v>102562.90679991309</v>
      </c>
      <c r="CE1615" s="451">
        <f t="shared" si="5038"/>
        <v>78500</v>
      </c>
      <c r="CF1615" s="451">
        <f t="shared" si="5038"/>
        <v>78500</v>
      </c>
      <c r="CG1615" s="451">
        <f t="shared" si="5038"/>
        <v>78500</v>
      </c>
      <c r="CH1615" s="451">
        <f t="shared" si="5038"/>
        <v>78500</v>
      </c>
      <c r="CI1615" s="451">
        <f t="shared" si="5038"/>
        <v>61250</v>
      </c>
      <c r="CJ1615" s="451">
        <f t="shared" si="5038"/>
        <v>61250</v>
      </c>
      <c r="CK1615" s="451">
        <f t="shared" si="5038"/>
        <v>61250</v>
      </c>
      <c r="CL1615" s="451">
        <f t="shared" si="5038"/>
        <v>61250</v>
      </c>
      <c r="CM1615" s="451">
        <f t="shared" si="5038"/>
        <v>81250</v>
      </c>
      <c r="CN1615" s="451">
        <f t="shared" si="5038"/>
        <v>81250</v>
      </c>
      <c r="CO1615" s="451">
        <f t="shared" si="5038"/>
        <v>81250</v>
      </c>
      <c r="CP1615" s="451">
        <f t="shared" si="5038"/>
        <v>81250</v>
      </c>
      <c r="CQ1615" s="451">
        <f t="shared" si="5038"/>
        <v>114500</v>
      </c>
      <c r="CR1615" s="451">
        <f t="shared" si="5038"/>
        <v>114500</v>
      </c>
      <c r="CS1615" s="451">
        <f t="shared" si="5038"/>
        <v>114500</v>
      </c>
      <c r="CT1615" s="451">
        <f t="shared" si="5038"/>
        <v>114500</v>
      </c>
      <c r="CU1615" s="451">
        <f t="shared" si="5038"/>
        <v>96750</v>
      </c>
      <c r="CV1615" s="451">
        <f t="shared" si="5038"/>
        <v>96750</v>
      </c>
      <c r="CW1615" s="451">
        <f t="shared" si="5038"/>
        <v>96750</v>
      </c>
      <c r="CX1615" s="451">
        <f t="shared" si="5038"/>
        <v>96750</v>
      </c>
      <c r="CY1615" s="451">
        <f t="shared" si="5038"/>
        <v>44750</v>
      </c>
      <c r="CZ1615" s="451">
        <f t="shared" si="5038"/>
        <v>44750</v>
      </c>
      <c r="DA1615" s="451">
        <f t="shared" si="5038"/>
        <v>44750</v>
      </c>
      <c r="DB1615" s="451">
        <f t="shared" si="5038"/>
        <v>44750</v>
      </c>
      <c r="DC1615" s="451">
        <f t="shared" si="5038"/>
        <v>40250</v>
      </c>
      <c r="DD1615" s="451">
        <f t="shared" si="5038"/>
        <v>40250</v>
      </c>
      <c r="DE1615" s="451">
        <f t="shared" si="5038"/>
        <v>40250</v>
      </c>
      <c r="DF1615" s="451">
        <f t="shared" si="5038"/>
        <v>40250</v>
      </c>
      <c r="DG1615" s="451">
        <f t="shared" si="5038"/>
        <v>36250</v>
      </c>
      <c r="DH1615" s="451">
        <f t="shared" si="5038"/>
        <v>36250</v>
      </c>
      <c r="DI1615" s="451">
        <f t="shared" si="5038"/>
        <v>36250</v>
      </c>
      <c r="DJ1615" s="451">
        <f t="shared" si="5038"/>
        <v>36250</v>
      </c>
    </row>
    <row r="1616" spans="1:114" x14ac:dyDescent="0.35">
      <c r="A1616" s="5" t="s">
        <v>81</v>
      </c>
      <c r="B1616" s="69" t="s">
        <v>428</v>
      </c>
      <c r="C1616" s="451">
        <f>C199+C533+C754+C994+C1248</f>
        <v>149000</v>
      </c>
      <c r="D1616" s="451">
        <f t="shared" ref="D1616:BO1616" si="5039">D199+D533+D754+D994+D1248</f>
        <v>169000</v>
      </c>
      <c r="E1616" s="451">
        <f t="shared" si="5039"/>
        <v>201000</v>
      </c>
      <c r="F1616" s="451">
        <f t="shared" si="5039"/>
        <v>218000</v>
      </c>
      <c r="G1616" s="451">
        <f t="shared" si="5039"/>
        <v>187000</v>
      </c>
      <c r="H1616" s="451">
        <f t="shared" si="5039"/>
        <v>183000</v>
      </c>
      <c r="I1616" s="451">
        <f t="shared" si="5039"/>
        <v>179000</v>
      </c>
      <c r="J1616" s="451">
        <f t="shared" si="5039"/>
        <v>181000</v>
      </c>
      <c r="K1616" s="451">
        <f t="shared" si="5039"/>
        <v>171000</v>
      </c>
      <c r="L1616" s="451">
        <f t="shared" si="5039"/>
        <v>178000</v>
      </c>
      <c r="M1616" s="451">
        <f t="shared" si="5039"/>
        <v>192000</v>
      </c>
      <c r="N1616" s="451">
        <f t="shared" si="5039"/>
        <v>197000</v>
      </c>
      <c r="O1616" s="451">
        <f t="shared" si="5039"/>
        <v>197000</v>
      </c>
      <c r="P1616" s="451">
        <f t="shared" si="5039"/>
        <v>208000</v>
      </c>
      <c r="Q1616" s="451">
        <f t="shared" si="5039"/>
        <v>201000</v>
      </c>
      <c r="R1616" s="451">
        <f t="shared" si="5039"/>
        <v>210000</v>
      </c>
      <c r="S1616" s="451">
        <f t="shared" si="5039"/>
        <v>214000</v>
      </c>
      <c r="T1616" s="451">
        <f t="shared" si="5039"/>
        <v>198000</v>
      </c>
      <c r="U1616" s="451">
        <f t="shared" si="5039"/>
        <v>193000</v>
      </c>
      <c r="V1616" s="451">
        <f t="shared" si="5039"/>
        <v>216000</v>
      </c>
      <c r="W1616" s="451">
        <f t="shared" si="5039"/>
        <v>173000</v>
      </c>
      <c r="X1616" s="451">
        <f t="shared" si="5039"/>
        <v>188000</v>
      </c>
      <c r="Y1616" s="451">
        <f t="shared" si="5039"/>
        <v>176000</v>
      </c>
      <c r="Z1616" s="451">
        <f t="shared" si="5039"/>
        <v>179000</v>
      </c>
      <c r="AA1616" s="451">
        <f t="shared" si="5039"/>
        <v>170000</v>
      </c>
      <c r="AB1616" s="451">
        <f t="shared" si="5039"/>
        <v>157000</v>
      </c>
      <c r="AC1616" s="451">
        <f t="shared" si="5039"/>
        <v>162000</v>
      </c>
      <c r="AD1616" s="451">
        <f t="shared" si="5039"/>
        <v>176000</v>
      </c>
      <c r="AE1616" s="451">
        <f t="shared" si="5039"/>
        <v>175976.01077156203</v>
      </c>
      <c r="AF1616" s="451">
        <f t="shared" si="5039"/>
        <v>168135.90327645015</v>
      </c>
      <c r="AG1616" s="451">
        <f t="shared" si="5039"/>
        <v>170682.52928133827</v>
      </c>
      <c r="AH1616" s="451">
        <f t="shared" si="5039"/>
        <v>190326.10667064958</v>
      </c>
      <c r="AI1616" s="451">
        <f t="shared" si="5039"/>
        <v>163704.85687328916</v>
      </c>
      <c r="AJ1616" s="451">
        <f t="shared" si="5039"/>
        <v>157099.47447050837</v>
      </c>
      <c r="AK1616" s="451">
        <f t="shared" si="5039"/>
        <v>160652.50681772758</v>
      </c>
      <c r="AL1616" s="451">
        <f t="shared" si="5039"/>
        <v>177970.16183847492</v>
      </c>
      <c r="AM1616" s="451">
        <f t="shared" si="5039"/>
        <v>180821.72921779274</v>
      </c>
      <c r="AN1616" s="451">
        <f t="shared" si="5039"/>
        <v>172205.94620671304</v>
      </c>
      <c r="AO1616" s="451">
        <f t="shared" si="5039"/>
        <v>173781.66869563327</v>
      </c>
      <c r="AP1616" s="451">
        <f t="shared" si="5039"/>
        <v>194701.70587986097</v>
      </c>
      <c r="AQ1616" s="451">
        <f t="shared" si="5039"/>
        <v>267017.82417352812</v>
      </c>
      <c r="AR1616" s="451">
        <f t="shared" si="5039"/>
        <v>255527.46788415164</v>
      </c>
      <c r="AS1616" s="451">
        <f t="shared" si="5039"/>
        <v>253938.42334477516</v>
      </c>
      <c r="AT1616" s="451">
        <f t="shared" si="5039"/>
        <v>279825.23459754506</v>
      </c>
      <c r="AU1616" s="451">
        <f t="shared" si="5039"/>
        <v>325061.47044096241</v>
      </c>
      <c r="AV1616" s="451">
        <f t="shared" si="5039"/>
        <v>312643.79197039973</v>
      </c>
      <c r="AW1616" s="451">
        <f t="shared" si="5039"/>
        <v>313362.64624983707</v>
      </c>
      <c r="AX1616" s="451">
        <f t="shared" si="5039"/>
        <v>342667.44133880077</v>
      </c>
      <c r="AY1616" s="451">
        <f t="shared" si="5039"/>
        <v>315682.13269976102</v>
      </c>
      <c r="AZ1616" s="451">
        <f t="shared" si="5039"/>
        <v>303239.10658635671</v>
      </c>
      <c r="BA1616" s="451">
        <f t="shared" si="5039"/>
        <v>301576.88347295241</v>
      </c>
      <c r="BB1616" s="451">
        <f t="shared" si="5039"/>
        <v>329641.9272409298</v>
      </c>
      <c r="BC1616" s="451">
        <f t="shared" si="5039"/>
        <v>230291.03526363242</v>
      </c>
      <c r="BD1616" s="451">
        <f t="shared" si="5039"/>
        <v>218968.95218737778</v>
      </c>
      <c r="BE1616" s="451">
        <f t="shared" si="5039"/>
        <v>209645.03561112317</v>
      </c>
      <c r="BF1616" s="451">
        <f t="shared" si="5039"/>
        <v>230921.02693786661</v>
      </c>
      <c r="BG1616" s="451">
        <f t="shared" si="5039"/>
        <v>235251.94104844666</v>
      </c>
      <c r="BH1616" s="451">
        <f t="shared" si="5039"/>
        <v>222168.07131131869</v>
      </c>
      <c r="BI1616" s="451">
        <f t="shared" si="5039"/>
        <v>211186.56557419075</v>
      </c>
      <c r="BJ1616" s="451">
        <f t="shared" si="5039"/>
        <v>235660.47206604388</v>
      </c>
      <c r="BK1616" s="451">
        <f t="shared" si="5039"/>
        <v>154243.40552753638</v>
      </c>
      <c r="BL1616" s="451">
        <f t="shared" si="5039"/>
        <v>144852.95086753202</v>
      </c>
      <c r="BM1616" s="451">
        <f t="shared" si="5039"/>
        <v>137201.01045752771</v>
      </c>
      <c r="BN1616" s="451">
        <f t="shared" si="5039"/>
        <v>154891.48314740387</v>
      </c>
      <c r="BO1616" s="451">
        <f t="shared" si="5039"/>
        <v>119922.66544585054</v>
      </c>
      <c r="BP1616" s="451">
        <f t="shared" ref="BP1616:DJ1616" si="5040">BP199+BP533+BP754+BP994+BP1248</f>
        <v>115031.79384037583</v>
      </c>
      <c r="BQ1616" s="451">
        <f t="shared" si="5040"/>
        <v>111697.67248490115</v>
      </c>
      <c r="BR1616" s="451">
        <f t="shared" si="5040"/>
        <v>121266.71822887247</v>
      </c>
      <c r="BS1616" s="451">
        <f t="shared" si="5040"/>
        <v>150829.58169052791</v>
      </c>
      <c r="BT1616" s="451">
        <f t="shared" si="5040"/>
        <v>142620.36483195741</v>
      </c>
      <c r="BU1616" s="451">
        <f t="shared" si="5040"/>
        <v>136129.44147338692</v>
      </c>
      <c r="BV1616" s="451">
        <f t="shared" si="5040"/>
        <v>151702.86200412773</v>
      </c>
      <c r="BW1616" s="451">
        <f t="shared" si="5040"/>
        <v>144461.46594612207</v>
      </c>
      <c r="BX1616" s="451">
        <f t="shared" si="5040"/>
        <v>136218.30583315229</v>
      </c>
      <c r="BY1616" s="451">
        <f t="shared" si="5040"/>
        <v>127975.14572018248</v>
      </c>
      <c r="BZ1616" s="451">
        <f t="shared" si="5040"/>
        <v>142671.83250054313</v>
      </c>
      <c r="CA1616" s="451">
        <f t="shared" si="5040"/>
        <v>73187.763176189444</v>
      </c>
      <c r="CB1616" s="451">
        <f t="shared" si="5040"/>
        <v>72598.179513360854</v>
      </c>
      <c r="CC1616" s="451">
        <f t="shared" si="5040"/>
        <v>72008.595850532263</v>
      </c>
      <c r="CD1616" s="451">
        <f t="shared" si="5040"/>
        <v>73059.761459917441</v>
      </c>
      <c r="CE1616" s="451">
        <f t="shared" si="5040"/>
        <v>54950</v>
      </c>
      <c r="CF1616" s="451">
        <f t="shared" si="5040"/>
        <v>54950</v>
      </c>
      <c r="CG1616" s="451">
        <f t="shared" si="5040"/>
        <v>54950</v>
      </c>
      <c r="CH1616" s="451">
        <f t="shared" si="5040"/>
        <v>54950</v>
      </c>
      <c r="CI1616" s="451">
        <f t="shared" si="5040"/>
        <v>42875</v>
      </c>
      <c r="CJ1616" s="451">
        <f t="shared" si="5040"/>
        <v>42875</v>
      </c>
      <c r="CK1616" s="451">
        <f t="shared" si="5040"/>
        <v>42875</v>
      </c>
      <c r="CL1616" s="451">
        <f t="shared" si="5040"/>
        <v>42875</v>
      </c>
      <c r="CM1616" s="451">
        <f t="shared" si="5040"/>
        <v>56875</v>
      </c>
      <c r="CN1616" s="451">
        <f t="shared" si="5040"/>
        <v>56875</v>
      </c>
      <c r="CO1616" s="451">
        <f t="shared" si="5040"/>
        <v>56875</v>
      </c>
      <c r="CP1616" s="451">
        <f t="shared" si="5040"/>
        <v>56875</v>
      </c>
      <c r="CQ1616" s="451">
        <f t="shared" si="5040"/>
        <v>80150</v>
      </c>
      <c r="CR1616" s="451">
        <f t="shared" si="5040"/>
        <v>80150</v>
      </c>
      <c r="CS1616" s="451">
        <f t="shared" si="5040"/>
        <v>80150</v>
      </c>
      <c r="CT1616" s="451">
        <f t="shared" si="5040"/>
        <v>80150</v>
      </c>
      <c r="CU1616" s="451">
        <f t="shared" si="5040"/>
        <v>67725</v>
      </c>
      <c r="CV1616" s="451">
        <f t="shared" si="5040"/>
        <v>67725</v>
      </c>
      <c r="CW1616" s="451">
        <f t="shared" si="5040"/>
        <v>67725</v>
      </c>
      <c r="CX1616" s="451">
        <f t="shared" si="5040"/>
        <v>67725</v>
      </c>
      <c r="CY1616" s="451">
        <f t="shared" si="5040"/>
        <v>31324.999999999996</v>
      </c>
      <c r="CZ1616" s="451">
        <f t="shared" si="5040"/>
        <v>31324.999999999996</v>
      </c>
      <c r="DA1616" s="451">
        <f t="shared" si="5040"/>
        <v>31324.999999999996</v>
      </c>
      <c r="DB1616" s="451">
        <f t="shared" si="5040"/>
        <v>31324.999999999996</v>
      </c>
      <c r="DC1616" s="451">
        <f t="shared" si="5040"/>
        <v>28175</v>
      </c>
      <c r="DD1616" s="451">
        <f t="shared" si="5040"/>
        <v>28175</v>
      </c>
      <c r="DE1616" s="451">
        <f t="shared" si="5040"/>
        <v>28175</v>
      </c>
      <c r="DF1616" s="451">
        <f t="shared" si="5040"/>
        <v>28175</v>
      </c>
      <c r="DG1616" s="451">
        <f t="shared" si="5040"/>
        <v>25375</v>
      </c>
      <c r="DH1616" s="451">
        <f t="shared" si="5040"/>
        <v>25375</v>
      </c>
      <c r="DI1616" s="451">
        <f t="shared" si="5040"/>
        <v>25375</v>
      </c>
      <c r="DJ1616" s="451">
        <f t="shared" si="5040"/>
        <v>25375</v>
      </c>
    </row>
    <row r="1617" spans="1:114" x14ac:dyDescent="0.35">
      <c r="A1617" s="5"/>
      <c r="B1617" s="322"/>
      <c r="C1617" s="317"/>
      <c r="D1617" s="317"/>
      <c r="E1617" s="317"/>
      <c r="F1617" s="317"/>
      <c r="G1617" s="317"/>
      <c r="H1617" s="317"/>
      <c r="I1617" s="317"/>
      <c r="J1617" s="317"/>
      <c r="K1617" s="317"/>
      <c r="L1617" s="317"/>
      <c r="M1617" s="317"/>
      <c r="N1617" s="317"/>
      <c r="O1617" s="317"/>
      <c r="P1617" s="317"/>
      <c r="Q1617" s="317"/>
      <c r="R1617" s="317"/>
      <c r="S1617" s="317"/>
      <c r="T1617" s="317"/>
      <c r="U1617" s="317"/>
      <c r="V1617" s="317"/>
      <c r="W1617" s="317"/>
      <c r="X1617" s="317"/>
      <c r="Y1617" s="317"/>
      <c r="Z1617" s="317"/>
      <c r="AA1617" s="317"/>
      <c r="AB1617" s="317"/>
      <c r="AC1617" s="317"/>
      <c r="AD1617" s="317"/>
      <c r="AE1617" s="317"/>
      <c r="AF1617" s="317"/>
      <c r="AG1617" s="317"/>
      <c r="AH1617" s="317"/>
      <c r="AI1617" s="317"/>
      <c r="AJ1617" s="317"/>
      <c r="AK1617" s="317"/>
      <c r="AL1617" s="317"/>
      <c r="AM1617" s="317"/>
      <c r="AN1617" s="317"/>
      <c r="AO1617" s="317"/>
      <c r="AP1617" s="317"/>
      <c r="AQ1617" s="317"/>
      <c r="AR1617" s="317"/>
      <c r="AS1617" s="317"/>
      <c r="AT1617" s="317"/>
      <c r="AU1617" s="317"/>
      <c r="AV1617" s="317"/>
      <c r="AW1617" s="317"/>
      <c r="AX1617" s="317"/>
      <c r="AY1617" s="317"/>
      <c r="AZ1617" s="317"/>
      <c r="BA1617" s="317"/>
      <c r="BB1617" s="317"/>
      <c r="BC1617" s="317"/>
      <c r="BD1617" s="317"/>
      <c r="BE1617" s="317"/>
      <c r="BF1617" s="317"/>
      <c r="BG1617" s="317"/>
      <c r="BH1617" s="317"/>
      <c r="BI1617" s="317"/>
      <c r="BJ1617" s="317"/>
      <c r="BK1617" s="317"/>
      <c r="BL1617" s="317"/>
      <c r="BM1617" s="317"/>
      <c r="BN1617" s="317"/>
      <c r="BO1617" s="317"/>
      <c r="BP1617" s="317"/>
      <c r="BQ1617" s="317"/>
      <c r="BR1617" s="317"/>
      <c r="BS1617" s="317"/>
      <c r="BT1617" s="317"/>
      <c r="BU1617" s="317"/>
      <c r="BV1617" s="317"/>
      <c r="BW1617" s="317"/>
      <c r="BX1617" s="317"/>
      <c r="BY1617" s="317"/>
      <c r="BZ1617" s="317"/>
      <c r="CA1617" s="317"/>
      <c r="CB1617" s="317"/>
      <c r="CC1617" s="317"/>
      <c r="CD1617" s="317"/>
      <c r="CE1617" s="317"/>
      <c r="CF1617" s="317"/>
      <c r="CG1617" s="317"/>
      <c r="CH1617" s="317"/>
      <c r="CI1617" s="317"/>
      <c r="CJ1617" s="317"/>
      <c r="CK1617" s="317"/>
      <c r="CL1617" s="317"/>
      <c r="CM1617" s="317"/>
      <c r="CN1617" s="317"/>
      <c r="CO1617" s="317"/>
      <c r="CP1617" s="317"/>
      <c r="CQ1617" s="317"/>
      <c r="CR1617" s="317"/>
      <c r="CS1617" s="317"/>
      <c r="CT1617" s="317"/>
      <c r="CU1617" s="317"/>
      <c r="CV1617" s="317"/>
      <c r="CW1617" s="317"/>
      <c r="CX1617" s="317"/>
      <c r="CY1617" s="317"/>
      <c r="CZ1617" s="317"/>
      <c r="DA1617" s="317"/>
      <c r="DB1617" s="317"/>
      <c r="DC1617" s="317"/>
      <c r="DD1617" s="317"/>
      <c r="DE1617" s="317"/>
      <c r="DF1617" s="317"/>
      <c r="DG1617" s="317"/>
      <c r="DH1617" s="317"/>
      <c r="DI1617" s="317"/>
      <c r="DJ1617" s="317"/>
    </row>
    <row r="1618" spans="1:114" x14ac:dyDescent="0.35">
      <c r="A1618" s="5"/>
      <c r="B1618" s="322"/>
      <c r="C1618" s="317"/>
      <c r="D1618" s="317"/>
      <c r="E1618" s="317"/>
      <c r="F1618" s="317"/>
      <c r="G1618" s="317"/>
      <c r="H1618" s="317"/>
      <c r="I1618" s="317"/>
      <c r="J1618" s="317"/>
      <c r="K1618" s="317"/>
      <c r="L1618" s="317"/>
      <c r="M1618" s="317"/>
      <c r="N1618" s="317"/>
      <c r="O1618" s="317"/>
      <c r="P1618" s="317"/>
      <c r="Q1618" s="317"/>
      <c r="R1618" s="317"/>
      <c r="S1618" s="317"/>
      <c r="T1618" s="317"/>
      <c r="U1618" s="317"/>
      <c r="V1618" s="317"/>
      <c r="W1618" s="317"/>
      <c r="X1618" s="317"/>
      <c r="Y1618" s="317"/>
      <c r="Z1618" s="317"/>
      <c r="AA1618" s="317"/>
      <c r="AB1618" s="317"/>
      <c r="AC1618" s="317"/>
      <c r="AD1618" s="317"/>
      <c r="AE1618" s="317"/>
      <c r="AF1618" s="317"/>
      <c r="AG1618" s="317"/>
      <c r="AH1618" s="317"/>
      <c r="AI1618" s="317"/>
      <c r="AJ1618" s="317"/>
      <c r="AK1618" s="317"/>
      <c r="AL1618" s="317"/>
      <c r="AM1618" s="317"/>
      <c r="AN1618" s="317"/>
      <c r="AO1618" s="317"/>
      <c r="AP1618" s="317"/>
      <c r="AQ1618" s="317"/>
      <c r="AR1618" s="317"/>
      <c r="AS1618" s="317"/>
      <c r="AT1618" s="317"/>
      <c r="AU1618" s="317"/>
      <c r="AV1618" s="317"/>
      <c r="AW1618" s="317"/>
      <c r="AX1618" s="317"/>
      <c r="AY1618" s="317"/>
      <c r="AZ1618" s="317"/>
      <c r="BA1618" s="317"/>
      <c r="BB1618" s="317"/>
      <c r="BC1618" s="317"/>
      <c r="BD1618" s="317"/>
      <c r="BE1618" s="317"/>
      <c r="BF1618" s="317"/>
      <c r="BG1618" s="317"/>
      <c r="BH1618" s="317"/>
      <c r="BI1618" s="317"/>
      <c r="BJ1618" s="317"/>
      <c r="BK1618" s="317"/>
      <c r="BL1618" s="317"/>
      <c r="BM1618" s="317"/>
      <c r="BN1618" s="317"/>
      <c r="BO1618" s="317"/>
      <c r="BP1618" s="317"/>
      <c r="BQ1618" s="317"/>
      <c r="BR1618" s="317"/>
      <c r="BS1618" s="317"/>
      <c r="BT1618" s="317"/>
      <c r="BU1618" s="317"/>
      <c r="BV1618" s="317"/>
      <c r="BW1618" s="317"/>
      <c r="BX1618" s="317"/>
      <c r="BY1618" s="317"/>
      <c r="BZ1618" s="317"/>
      <c r="CA1618" s="317"/>
      <c r="CB1618" s="317"/>
      <c r="CC1618" s="317"/>
      <c r="CD1618" s="317"/>
      <c r="CE1618" s="317"/>
      <c r="CF1618" s="317"/>
      <c r="CG1618" s="317"/>
      <c r="CH1618" s="317"/>
      <c r="CI1618" s="317"/>
      <c r="CJ1618" s="317"/>
      <c r="CK1618" s="317"/>
      <c r="CL1618" s="317"/>
      <c r="CM1618" s="317"/>
      <c r="CN1618" s="317"/>
      <c r="CO1618" s="317"/>
      <c r="CP1618" s="317"/>
      <c r="CQ1618" s="317"/>
      <c r="CR1618" s="317"/>
      <c r="CS1618" s="317"/>
      <c r="CT1618" s="317"/>
      <c r="CU1618" s="317"/>
      <c r="CV1618" s="317"/>
      <c r="CW1618" s="317"/>
      <c r="CX1618" s="317"/>
      <c r="CY1618" s="317"/>
      <c r="CZ1618" s="317"/>
      <c r="DA1618" s="317"/>
      <c r="DB1618" s="317"/>
      <c r="DC1618" s="317"/>
      <c r="DD1618" s="317"/>
      <c r="DE1618" s="317"/>
      <c r="DF1618" s="317"/>
      <c r="DG1618" s="317"/>
      <c r="DH1618" s="317"/>
      <c r="DI1618" s="317"/>
      <c r="DJ1618" s="317"/>
    </row>
    <row r="1619" spans="1:114" x14ac:dyDescent="0.35">
      <c r="A1619" s="5"/>
      <c r="B1619" s="314" t="s">
        <v>276</v>
      </c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  <c r="BJ1619" s="22"/>
      <c r="BK1619" s="22"/>
      <c r="BL1619" s="22"/>
      <c r="BM1619" s="22"/>
      <c r="BN1619" s="22"/>
      <c r="BO1619" s="22"/>
      <c r="BP1619" s="22"/>
      <c r="BQ1619" s="22"/>
      <c r="BR1619" s="22"/>
      <c r="BS1619" s="22"/>
      <c r="BT1619" s="22"/>
      <c r="BU1619" s="22"/>
      <c r="BV1619" s="22"/>
      <c r="BW1619" s="22"/>
      <c r="BX1619" s="22"/>
      <c r="BY1619" s="22"/>
      <c r="BZ1619" s="22"/>
      <c r="CA1619" s="22"/>
      <c r="CB1619" s="22"/>
      <c r="CC1619" s="22"/>
      <c r="CD1619" s="22"/>
      <c r="CE1619" s="22"/>
      <c r="CF1619" s="22"/>
      <c r="CG1619" s="22"/>
      <c r="CH1619" s="22"/>
      <c r="CI1619" s="22"/>
      <c r="CJ1619" s="22"/>
      <c r="CK1619" s="22"/>
      <c r="CL1619" s="22"/>
      <c r="CM1619" s="22"/>
      <c r="CN1619" s="22"/>
      <c r="CO1619" s="22"/>
      <c r="CP1619" s="22"/>
      <c r="CQ1619" s="22"/>
      <c r="CR1619" s="22"/>
      <c r="CS1619" s="22"/>
      <c r="CT1619" s="22"/>
      <c r="CU1619" s="22"/>
      <c r="CV1619" s="22"/>
      <c r="CW1619" s="22"/>
      <c r="CX1619" s="22"/>
      <c r="CY1619" s="22"/>
      <c r="CZ1619" s="22"/>
      <c r="DA1619" s="22"/>
      <c r="DB1619" s="22"/>
      <c r="DC1619" s="22"/>
      <c r="DD1619" s="22"/>
      <c r="DE1619" s="22"/>
      <c r="DF1619" s="22"/>
      <c r="DG1619" s="22"/>
      <c r="DH1619" s="22"/>
      <c r="DI1619" s="22"/>
      <c r="DJ1619" s="22"/>
    </row>
    <row r="1620" spans="1:114" x14ac:dyDescent="0.35">
      <c r="A1620" s="5" t="s">
        <v>81</v>
      </c>
      <c r="B1620" s="69" t="s">
        <v>277</v>
      </c>
      <c r="C1620" s="451">
        <f>C203+C538+C758+C998+C1252</f>
        <v>168000</v>
      </c>
      <c r="D1620" s="451">
        <f t="shared" ref="D1620:BO1620" si="5041">D203+D538+D758+D998+D1252</f>
        <v>178000</v>
      </c>
      <c r="E1620" s="451">
        <f t="shared" si="5041"/>
        <v>217000</v>
      </c>
      <c r="F1620" s="451">
        <f t="shared" si="5041"/>
        <v>225000</v>
      </c>
      <c r="G1620" s="451">
        <f t="shared" si="5041"/>
        <v>200000</v>
      </c>
      <c r="H1620" s="451">
        <f t="shared" si="5041"/>
        <v>189000</v>
      </c>
      <c r="I1620" s="451">
        <f t="shared" si="5041"/>
        <v>184000</v>
      </c>
      <c r="J1620" s="451">
        <f t="shared" si="5041"/>
        <v>217000</v>
      </c>
      <c r="K1620" s="451">
        <f t="shared" si="5041"/>
        <v>184000</v>
      </c>
      <c r="L1620" s="451">
        <f t="shared" si="5041"/>
        <v>183000</v>
      </c>
      <c r="M1620" s="451">
        <f t="shared" si="5041"/>
        <v>211000</v>
      </c>
      <c r="N1620" s="451">
        <f t="shared" si="5041"/>
        <v>212000</v>
      </c>
      <c r="O1620" s="451">
        <f t="shared" si="5041"/>
        <v>210000</v>
      </c>
      <c r="P1620" s="451">
        <f t="shared" si="5041"/>
        <v>219000</v>
      </c>
      <c r="Q1620" s="451">
        <f t="shared" si="5041"/>
        <v>208000</v>
      </c>
      <c r="R1620" s="451">
        <f t="shared" si="5041"/>
        <v>227000</v>
      </c>
      <c r="S1620" s="451">
        <f t="shared" si="5041"/>
        <v>235000</v>
      </c>
      <c r="T1620" s="451">
        <f t="shared" si="5041"/>
        <v>214000</v>
      </c>
      <c r="U1620" s="451">
        <f t="shared" si="5041"/>
        <v>201000</v>
      </c>
      <c r="V1620" s="451">
        <f t="shared" si="5041"/>
        <v>222000</v>
      </c>
      <c r="W1620" s="451">
        <f t="shared" si="5041"/>
        <v>192000</v>
      </c>
      <c r="X1620" s="451">
        <f t="shared" si="5041"/>
        <v>187000</v>
      </c>
      <c r="Y1620" s="451">
        <f t="shared" si="5041"/>
        <v>184000</v>
      </c>
      <c r="Z1620" s="451">
        <f t="shared" si="5041"/>
        <v>198000</v>
      </c>
      <c r="AA1620" s="451">
        <f t="shared" si="5041"/>
        <v>171000</v>
      </c>
      <c r="AB1620" s="451">
        <f t="shared" si="5041"/>
        <v>165000</v>
      </c>
      <c r="AC1620" s="451">
        <f t="shared" si="5041"/>
        <v>175000</v>
      </c>
      <c r="AD1620" s="451">
        <f t="shared" si="5041"/>
        <v>190263.15789473685</v>
      </c>
      <c r="AE1620" s="451">
        <f t="shared" si="5041"/>
        <v>189189.08212796002</v>
      </c>
      <c r="AF1620" s="451">
        <f t="shared" si="5041"/>
        <v>180936.33739626332</v>
      </c>
      <c r="AG1620" s="451">
        <f t="shared" si="5041"/>
        <v>184224.40766456659</v>
      </c>
      <c r="AH1620" s="451">
        <f t="shared" si="5041"/>
        <v>205233.1728112101</v>
      </c>
      <c r="AI1620" s="451">
        <f t="shared" si="5041"/>
        <v>176159.19315609385</v>
      </c>
      <c r="AJ1620" s="451">
        <f t="shared" si="5041"/>
        <v>169206.15904790355</v>
      </c>
      <c r="AK1620" s="451">
        <f t="shared" si="5041"/>
        <v>173540.25243971322</v>
      </c>
      <c r="AL1620" s="451">
        <f t="shared" si="5041"/>
        <v>192093.39535628937</v>
      </c>
      <c r="AM1620" s="451">
        <f t="shared" si="5041"/>
        <v>194193.31417662394</v>
      </c>
      <c r="AN1620" s="451">
        <f t="shared" si="5041"/>
        <v>185124.06890180317</v>
      </c>
      <c r="AO1620" s="451">
        <f t="shared" si="5041"/>
        <v>187378.71862698242</v>
      </c>
      <c r="AP1620" s="451">
        <f t="shared" si="5041"/>
        <v>209724.89829459047</v>
      </c>
      <c r="AQ1620" s="451">
        <f t="shared" si="5041"/>
        <v>281383.88452476647</v>
      </c>
      <c r="AR1620" s="451">
        <f t="shared" si="5041"/>
        <v>269288.77264121227</v>
      </c>
      <c r="AS1620" s="451">
        <f t="shared" si="5041"/>
        <v>268195.11825765803</v>
      </c>
      <c r="AT1620" s="451">
        <f t="shared" si="5041"/>
        <v>295760.22457636322</v>
      </c>
      <c r="AU1620" s="451">
        <f t="shared" si="5041"/>
        <v>342875.43164838152</v>
      </c>
      <c r="AV1620" s="451">
        <f t="shared" si="5041"/>
        <v>329804.19115305238</v>
      </c>
      <c r="AW1620" s="451">
        <f t="shared" si="5041"/>
        <v>331329.0981577232</v>
      </c>
      <c r="AX1620" s="451">
        <f t="shared" si="5041"/>
        <v>362595.2790408429</v>
      </c>
      <c r="AY1620" s="451">
        <f t="shared" si="5041"/>
        <v>331294.30863132741</v>
      </c>
      <c r="AZ1620" s="451">
        <f t="shared" si="5041"/>
        <v>318196.38640669128</v>
      </c>
      <c r="BA1620" s="451">
        <f t="shared" si="5041"/>
        <v>317077.13418205519</v>
      </c>
      <c r="BB1620" s="451">
        <f t="shared" si="5041"/>
        <v>346963.17077992612</v>
      </c>
      <c r="BC1620" s="451">
        <f t="shared" si="5041"/>
        <v>237158.75580382359</v>
      </c>
      <c r="BD1620" s="451">
        <f t="shared" si="5041"/>
        <v>225240.77361829241</v>
      </c>
      <c r="BE1620" s="451">
        <f t="shared" si="5041"/>
        <v>215542.97643276124</v>
      </c>
      <c r="BF1620" s="451">
        <f t="shared" si="5041"/>
        <v>238002.49414512276</v>
      </c>
      <c r="BG1620" s="451">
        <f t="shared" si="5041"/>
        <v>242994.12110362807</v>
      </c>
      <c r="BH1620" s="451">
        <f t="shared" si="5041"/>
        <v>229221.62664349336</v>
      </c>
      <c r="BI1620" s="451">
        <f t="shared" si="5041"/>
        <v>217785.09218335868</v>
      </c>
      <c r="BJ1620" s="451">
        <f t="shared" si="5041"/>
        <v>243614.16006951986</v>
      </c>
      <c r="BK1620" s="451">
        <f t="shared" si="5041"/>
        <v>160015.76884477513</v>
      </c>
      <c r="BL1620" s="451">
        <f t="shared" si="5041"/>
        <v>150131.0797289811</v>
      </c>
      <c r="BM1620" s="451">
        <f t="shared" si="5041"/>
        <v>142178.07311318704</v>
      </c>
      <c r="BN1620" s="451">
        <f t="shared" si="5041"/>
        <v>160855.0783130567</v>
      </c>
      <c r="BO1620" s="451">
        <f t="shared" si="5041"/>
        <v>123540.91191668477</v>
      </c>
      <c r="BP1620" s="451">
        <f t="shared" ref="BP1620:DJ1620" si="5042">BP203+BP538+BP758+BP998+BP1252</f>
        <v>118392.6260161851</v>
      </c>
      <c r="BQ1620" s="451">
        <f t="shared" si="5042"/>
        <v>114974.06261568543</v>
      </c>
      <c r="BR1620" s="451">
        <f t="shared" si="5042"/>
        <v>125096.39945144471</v>
      </c>
      <c r="BS1620" s="451">
        <f t="shared" si="5042"/>
        <v>156062.27256897674</v>
      </c>
      <c r="BT1620" s="451">
        <f t="shared" si="5042"/>
        <v>147420.99166521832</v>
      </c>
      <c r="BU1620" s="451">
        <f t="shared" si="5042"/>
        <v>140688.92576145992</v>
      </c>
      <c r="BV1620" s="451">
        <f t="shared" si="5042"/>
        <v>157136.810004345</v>
      </c>
      <c r="BW1620" s="451">
        <f t="shared" si="5042"/>
        <v>148094.96415381273</v>
      </c>
      <c r="BX1620" s="451">
        <f t="shared" si="5042"/>
        <v>139417.95350858135</v>
      </c>
      <c r="BY1620" s="451">
        <f t="shared" si="5042"/>
        <v>130740.94286334999</v>
      </c>
      <c r="BZ1620" s="451">
        <f t="shared" si="5042"/>
        <v>146211.13947425591</v>
      </c>
      <c r="CA1620" s="451">
        <f t="shared" si="5042"/>
        <v>73447.64544862046</v>
      </c>
      <c r="CB1620" s="451">
        <f t="shared" si="5042"/>
        <v>72827.031066695636</v>
      </c>
      <c r="CC1620" s="451">
        <f t="shared" si="5042"/>
        <v>72206.416684770797</v>
      </c>
      <c r="CD1620" s="451">
        <f t="shared" si="5042"/>
        <v>73312.906799913093</v>
      </c>
      <c r="CE1620" s="451">
        <f t="shared" si="5042"/>
        <v>54950</v>
      </c>
      <c r="CF1620" s="451">
        <f t="shared" si="5042"/>
        <v>54950</v>
      </c>
      <c r="CG1620" s="451">
        <f t="shared" si="5042"/>
        <v>54950</v>
      </c>
      <c r="CH1620" s="451">
        <f t="shared" si="5042"/>
        <v>54950</v>
      </c>
      <c r="CI1620" s="451">
        <f t="shared" si="5042"/>
        <v>42875</v>
      </c>
      <c r="CJ1620" s="451">
        <f t="shared" si="5042"/>
        <v>42875</v>
      </c>
      <c r="CK1620" s="451">
        <f t="shared" si="5042"/>
        <v>42875</v>
      </c>
      <c r="CL1620" s="451">
        <f t="shared" si="5042"/>
        <v>42875</v>
      </c>
      <c r="CM1620" s="451">
        <f t="shared" si="5042"/>
        <v>56875</v>
      </c>
      <c r="CN1620" s="451">
        <f t="shared" si="5042"/>
        <v>56875</v>
      </c>
      <c r="CO1620" s="451">
        <f t="shared" si="5042"/>
        <v>56875</v>
      </c>
      <c r="CP1620" s="451">
        <f t="shared" si="5042"/>
        <v>56875</v>
      </c>
      <c r="CQ1620" s="451">
        <f t="shared" si="5042"/>
        <v>80150</v>
      </c>
      <c r="CR1620" s="451">
        <f t="shared" si="5042"/>
        <v>80150</v>
      </c>
      <c r="CS1620" s="451">
        <f t="shared" si="5042"/>
        <v>80150</v>
      </c>
      <c r="CT1620" s="451">
        <f t="shared" si="5042"/>
        <v>80150</v>
      </c>
      <c r="CU1620" s="451">
        <f t="shared" si="5042"/>
        <v>67725</v>
      </c>
      <c r="CV1620" s="451">
        <f t="shared" si="5042"/>
        <v>67725</v>
      </c>
      <c r="CW1620" s="451">
        <f t="shared" si="5042"/>
        <v>67725</v>
      </c>
      <c r="CX1620" s="451">
        <f t="shared" si="5042"/>
        <v>67725</v>
      </c>
      <c r="CY1620" s="451">
        <f t="shared" si="5042"/>
        <v>31324.999999999996</v>
      </c>
      <c r="CZ1620" s="451">
        <f t="shared" si="5042"/>
        <v>31324.999999999996</v>
      </c>
      <c r="DA1620" s="451">
        <f t="shared" si="5042"/>
        <v>31324.999999999996</v>
      </c>
      <c r="DB1620" s="451">
        <f t="shared" si="5042"/>
        <v>31324.999999999996</v>
      </c>
      <c r="DC1620" s="451">
        <f t="shared" si="5042"/>
        <v>28175</v>
      </c>
      <c r="DD1620" s="451">
        <f t="shared" si="5042"/>
        <v>28175</v>
      </c>
      <c r="DE1620" s="451">
        <f t="shared" si="5042"/>
        <v>28175</v>
      </c>
      <c r="DF1620" s="451">
        <f t="shared" si="5042"/>
        <v>28175</v>
      </c>
      <c r="DG1620" s="451">
        <f t="shared" si="5042"/>
        <v>25375</v>
      </c>
      <c r="DH1620" s="451">
        <f t="shared" si="5042"/>
        <v>25375</v>
      </c>
      <c r="DI1620" s="451">
        <f t="shared" si="5042"/>
        <v>25375</v>
      </c>
      <c r="DJ1620" s="451">
        <f t="shared" si="5042"/>
        <v>25375</v>
      </c>
    </row>
    <row r="1621" spans="1:114" x14ac:dyDescent="0.35">
      <c r="A1621" s="5"/>
      <c r="B1621" s="69"/>
      <c r="C1621" s="296"/>
      <c r="D1621" s="296"/>
      <c r="E1621" s="296"/>
      <c r="F1621" s="296"/>
      <c r="G1621" s="296"/>
      <c r="H1621" s="296"/>
      <c r="I1621" s="296"/>
      <c r="J1621" s="296"/>
      <c r="K1621" s="296"/>
      <c r="L1621" s="296"/>
      <c r="M1621" s="296"/>
      <c r="N1621" s="296"/>
      <c r="O1621" s="296"/>
      <c r="P1621" s="296"/>
      <c r="Q1621" s="296"/>
      <c r="R1621" s="296"/>
      <c r="S1621" s="296"/>
      <c r="T1621" s="296"/>
      <c r="U1621" s="296"/>
      <c r="V1621" s="296"/>
      <c r="W1621" s="296"/>
      <c r="X1621" s="296"/>
      <c r="Y1621" s="296"/>
      <c r="Z1621" s="296"/>
      <c r="AA1621" s="296"/>
      <c r="AB1621" s="296"/>
      <c r="AC1621" s="296"/>
      <c r="AD1621" s="296"/>
      <c r="AE1621" s="296"/>
      <c r="AF1621" s="296"/>
      <c r="AG1621" s="296"/>
      <c r="AH1621" s="296"/>
      <c r="AI1621" s="296"/>
      <c r="AJ1621" s="296"/>
      <c r="AK1621" s="296"/>
      <c r="AL1621" s="296"/>
      <c r="AM1621" s="296"/>
      <c r="AN1621" s="296"/>
      <c r="AO1621" s="296"/>
      <c r="AP1621" s="296"/>
      <c r="AQ1621" s="296"/>
      <c r="AR1621" s="296"/>
      <c r="AS1621" s="296"/>
      <c r="AT1621" s="296"/>
      <c r="AU1621" s="296"/>
      <c r="AV1621" s="296"/>
      <c r="AW1621" s="296"/>
      <c r="AX1621" s="296"/>
      <c r="AY1621" s="296"/>
      <c r="AZ1621" s="296"/>
      <c r="BA1621" s="296"/>
      <c r="BB1621" s="296"/>
      <c r="BC1621" s="296"/>
      <c r="BD1621" s="296"/>
      <c r="BE1621" s="296"/>
      <c r="BF1621" s="296"/>
      <c r="BG1621" s="296"/>
      <c r="BH1621" s="296"/>
      <c r="BI1621" s="296"/>
      <c r="BJ1621" s="296"/>
      <c r="BK1621" s="296"/>
      <c r="BL1621" s="296"/>
      <c r="BM1621" s="296"/>
      <c r="BN1621" s="296"/>
      <c r="BO1621" s="296"/>
      <c r="BP1621" s="296"/>
      <c r="BQ1621" s="296"/>
      <c r="BR1621" s="296"/>
      <c r="BS1621" s="296"/>
      <c r="BT1621" s="296"/>
      <c r="BU1621" s="296"/>
      <c r="BV1621" s="296"/>
      <c r="BW1621" s="296"/>
      <c r="BX1621" s="296"/>
      <c r="BY1621" s="296"/>
      <c r="BZ1621" s="296"/>
      <c r="CA1621" s="296"/>
      <c r="CB1621" s="296"/>
      <c r="CC1621" s="296"/>
      <c r="CD1621" s="296"/>
      <c r="CE1621" s="296"/>
      <c r="CF1621" s="296"/>
      <c r="CG1621" s="296"/>
      <c r="CH1621" s="296"/>
      <c r="CI1621" s="296"/>
      <c r="CJ1621" s="296"/>
      <c r="CK1621" s="296"/>
      <c r="CL1621" s="296"/>
      <c r="CM1621" s="296"/>
      <c r="CN1621" s="296"/>
      <c r="CO1621" s="296"/>
      <c r="CP1621" s="296"/>
      <c r="CQ1621" s="296"/>
      <c r="CR1621" s="296"/>
      <c r="CS1621" s="296"/>
      <c r="CT1621" s="296"/>
      <c r="CU1621" s="296"/>
      <c r="CV1621" s="296"/>
      <c r="CW1621" s="296"/>
      <c r="CX1621" s="296"/>
      <c r="CY1621" s="296"/>
      <c r="CZ1621" s="296"/>
      <c r="DA1621" s="296"/>
      <c r="DB1621" s="296"/>
      <c r="DC1621" s="296"/>
      <c r="DD1621" s="296"/>
      <c r="DE1621" s="296"/>
      <c r="DF1621" s="296"/>
      <c r="DG1621" s="296"/>
      <c r="DH1621" s="296"/>
      <c r="DI1621" s="296"/>
      <c r="DJ1621" s="296"/>
    </row>
    <row r="1622" spans="1:114" x14ac:dyDescent="0.35">
      <c r="A1622" s="5"/>
      <c r="B1622" s="314" t="s">
        <v>278</v>
      </c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  <c r="BJ1622" s="22"/>
      <c r="BK1622" s="22"/>
      <c r="BL1622" s="22"/>
      <c r="BM1622" s="22"/>
      <c r="BN1622" s="22"/>
      <c r="BO1622" s="22"/>
      <c r="BP1622" s="22"/>
      <c r="BQ1622" s="22"/>
      <c r="BR1622" s="22"/>
      <c r="BS1622" s="22"/>
      <c r="BT1622" s="22"/>
      <c r="BU1622" s="22"/>
      <c r="BV1622" s="22"/>
      <c r="BW1622" s="22"/>
      <c r="BX1622" s="22"/>
      <c r="BY1622" s="22"/>
      <c r="BZ1622" s="22"/>
      <c r="CA1622" s="22"/>
      <c r="CB1622" s="22"/>
      <c r="CC1622" s="22"/>
      <c r="CD1622" s="22"/>
      <c r="CE1622" s="22"/>
      <c r="CF1622" s="22"/>
      <c r="CG1622" s="22"/>
      <c r="CH1622" s="22"/>
      <c r="CI1622" s="22"/>
      <c r="CJ1622" s="22"/>
      <c r="CK1622" s="22"/>
      <c r="CL1622" s="22"/>
      <c r="CM1622" s="22"/>
      <c r="CN1622" s="22"/>
      <c r="CO1622" s="22"/>
      <c r="CP1622" s="22"/>
      <c r="CQ1622" s="22"/>
      <c r="CR1622" s="22"/>
      <c r="CS1622" s="22"/>
      <c r="CT1622" s="22"/>
      <c r="CU1622" s="22"/>
      <c r="CV1622" s="22"/>
      <c r="CW1622" s="22"/>
      <c r="CX1622" s="22"/>
      <c r="CY1622" s="22"/>
      <c r="CZ1622" s="22"/>
      <c r="DA1622" s="22"/>
      <c r="DB1622" s="22"/>
      <c r="DC1622" s="22"/>
      <c r="DD1622" s="22"/>
      <c r="DE1622" s="22"/>
      <c r="DF1622" s="22"/>
      <c r="DG1622" s="22"/>
      <c r="DH1622" s="22"/>
      <c r="DI1622" s="22"/>
      <c r="DJ1622" s="22"/>
    </row>
    <row r="1623" spans="1:114" x14ac:dyDescent="0.35">
      <c r="A1623" s="5" t="s">
        <v>82</v>
      </c>
      <c r="B1623" s="69" t="s">
        <v>279</v>
      </c>
      <c r="C1623" s="497">
        <f>AVERAGE(C206,C541,C761,C1001,C1255)</f>
        <v>1258.3333333333333</v>
      </c>
      <c r="D1623" s="497">
        <f t="shared" ref="D1623:BO1623" si="5043">AVERAGE(D206,D541,D761,D1001,D1255)</f>
        <v>1257.6666666666667</v>
      </c>
      <c r="E1623" s="497">
        <f t="shared" si="5043"/>
        <v>1268</v>
      </c>
      <c r="F1623" s="497">
        <f t="shared" si="5043"/>
        <v>1202</v>
      </c>
      <c r="G1623" s="497">
        <f t="shared" si="5043"/>
        <v>1223.6666666666667</v>
      </c>
      <c r="H1623" s="497">
        <f t="shared" si="5043"/>
        <v>1195.3333333333333</v>
      </c>
      <c r="I1623" s="497">
        <f t="shared" si="5043"/>
        <v>1119.3333333333333</v>
      </c>
      <c r="J1623" s="497">
        <f t="shared" si="5043"/>
        <v>1088.6666666666667</v>
      </c>
      <c r="K1623" s="497">
        <f t="shared" si="5043"/>
        <v>1190.3333333333333</v>
      </c>
      <c r="L1623" s="497">
        <f t="shared" si="5043"/>
        <v>1266</v>
      </c>
      <c r="M1623" s="497">
        <f t="shared" si="5043"/>
        <v>1328</v>
      </c>
      <c r="N1623" s="497">
        <f t="shared" si="5043"/>
        <v>1194</v>
      </c>
      <c r="O1623" s="497">
        <f t="shared" si="5043"/>
        <v>1230.6666666666667</v>
      </c>
      <c r="P1623" s="497">
        <f t="shared" si="5043"/>
        <v>1249.6666666666667</v>
      </c>
      <c r="Q1623" s="497">
        <f t="shared" si="5043"/>
        <v>1284</v>
      </c>
      <c r="R1623" s="497">
        <f t="shared" si="5043"/>
        <v>1276.6666666666667</v>
      </c>
      <c r="S1623" s="497">
        <f t="shared" si="5043"/>
        <v>1332</v>
      </c>
      <c r="T1623" s="497">
        <f t="shared" si="5043"/>
        <v>1299.3333333333333</v>
      </c>
      <c r="U1623" s="497">
        <f t="shared" si="5043"/>
        <v>1207</v>
      </c>
      <c r="V1623" s="497">
        <f t="shared" si="5043"/>
        <v>1232.6666666666667</v>
      </c>
      <c r="W1623" s="497">
        <f t="shared" si="5043"/>
        <v>1307.3333333333333</v>
      </c>
      <c r="X1623" s="497">
        <f t="shared" si="5043"/>
        <v>1315</v>
      </c>
      <c r="Y1623" s="497">
        <f t="shared" si="5043"/>
        <v>1484</v>
      </c>
      <c r="Z1623" s="497">
        <f t="shared" si="5043"/>
        <v>1481.6666666666667</v>
      </c>
      <c r="AA1623" s="497">
        <f t="shared" si="5043"/>
        <v>1601.3333333333333</v>
      </c>
      <c r="AB1623" s="497">
        <f t="shared" si="5043"/>
        <v>1725</v>
      </c>
      <c r="AC1623" s="497">
        <f t="shared" si="5043"/>
        <v>1909.6666666666667</v>
      </c>
      <c r="AD1623" s="497">
        <f t="shared" si="5043"/>
        <v>1876</v>
      </c>
      <c r="AE1623" s="497">
        <f t="shared" si="5043"/>
        <v>1893.75</v>
      </c>
      <c r="AF1623" s="497">
        <f t="shared" si="5043"/>
        <v>1893.75</v>
      </c>
      <c r="AG1623" s="497">
        <f t="shared" si="5043"/>
        <v>1893.75</v>
      </c>
      <c r="AH1623" s="497">
        <f t="shared" si="5043"/>
        <v>1893.75</v>
      </c>
      <c r="AI1623" s="497">
        <f t="shared" si="5043"/>
        <v>1850</v>
      </c>
      <c r="AJ1623" s="497">
        <f t="shared" si="5043"/>
        <v>1850</v>
      </c>
      <c r="AK1623" s="497">
        <f t="shared" si="5043"/>
        <v>1850</v>
      </c>
      <c r="AL1623" s="497">
        <f t="shared" si="5043"/>
        <v>1850</v>
      </c>
      <c r="AM1623" s="497">
        <f t="shared" si="5043"/>
        <v>1738.5</v>
      </c>
      <c r="AN1623" s="497">
        <f t="shared" si="5043"/>
        <v>1738.5</v>
      </c>
      <c r="AO1623" s="497">
        <f t="shared" si="5043"/>
        <v>1738.5</v>
      </c>
      <c r="AP1623" s="497">
        <f t="shared" si="5043"/>
        <v>1738.5</v>
      </c>
      <c r="AQ1623" s="497">
        <f t="shared" si="5043"/>
        <v>1698</v>
      </c>
      <c r="AR1623" s="497">
        <f t="shared" si="5043"/>
        <v>1698</v>
      </c>
      <c r="AS1623" s="497">
        <f t="shared" si="5043"/>
        <v>1698</v>
      </c>
      <c r="AT1623" s="497">
        <f t="shared" si="5043"/>
        <v>1698</v>
      </c>
      <c r="AU1623" s="497">
        <f t="shared" si="5043"/>
        <v>1738.5</v>
      </c>
      <c r="AV1623" s="497">
        <f t="shared" si="5043"/>
        <v>1738.5</v>
      </c>
      <c r="AW1623" s="497">
        <f t="shared" si="5043"/>
        <v>1738.5</v>
      </c>
      <c r="AX1623" s="497">
        <f t="shared" si="5043"/>
        <v>1738.5</v>
      </c>
      <c r="AY1623" s="497">
        <f t="shared" si="5043"/>
        <v>1738.5</v>
      </c>
      <c r="AZ1623" s="497">
        <f t="shared" si="5043"/>
        <v>1738.5</v>
      </c>
      <c r="BA1623" s="497">
        <f t="shared" si="5043"/>
        <v>1738.5</v>
      </c>
      <c r="BB1623" s="497">
        <f t="shared" si="5043"/>
        <v>1738.5</v>
      </c>
      <c r="BC1623" s="497">
        <f t="shared" si="5043"/>
        <v>1738.5</v>
      </c>
      <c r="BD1623" s="497">
        <f t="shared" si="5043"/>
        <v>1738.5</v>
      </c>
      <c r="BE1623" s="497">
        <f t="shared" si="5043"/>
        <v>1738.5</v>
      </c>
      <c r="BF1623" s="497">
        <f t="shared" si="5043"/>
        <v>1738.5</v>
      </c>
      <c r="BG1623" s="497">
        <f t="shared" si="5043"/>
        <v>1738.5</v>
      </c>
      <c r="BH1623" s="497">
        <f t="shared" si="5043"/>
        <v>1738.5</v>
      </c>
      <c r="BI1623" s="497">
        <f t="shared" si="5043"/>
        <v>1738.5</v>
      </c>
      <c r="BJ1623" s="497">
        <f t="shared" si="5043"/>
        <v>1738.5</v>
      </c>
      <c r="BK1623" s="497">
        <f t="shared" si="5043"/>
        <v>1738.5</v>
      </c>
      <c r="BL1623" s="497">
        <f t="shared" si="5043"/>
        <v>1738.5</v>
      </c>
      <c r="BM1623" s="497">
        <f t="shared" si="5043"/>
        <v>1738.5</v>
      </c>
      <c r="BN1623" s="497">
        <f t="shared" si="5043"/>
        <v>1738.5</v>
      </c>
      <c r="BO1623" s="497">
        <f t="shared" si="5043"/>
        <v>1738.5</v>
      </c>
      <c r="BP1623" s="497">
        <f t="shared" ref="BP1623:DJ1623" si="5044">AVERAGE(BP206,BP541,BP761,BP1001,BP1255)</f>
        <v>1738.5</v>
      </c>
      <c r="BQ1623" s="497">
        <f t="shared" si="5044"/>
        <v>1738.5</v>
      </c>
      <c r="BR1623" s="497">
        <f t="shared" si="5044"/>
        <v>1738.5</v>
      </c>
      <c r="BS1623" s="497">
        <f t="shared" si="5044"/>
        <v>1738.5</v>
      </c>
      <c r="BT1623" s="497">
        <f t="shared" si="5044"/>
        <v>1738.5</v>
      </c>
      <c r="BU1623" s="497">
        <f t="shared" si="5044"/>
        <v>1738.5</v>
      </c>
      <c r="BV1623" s="497">
        <f t="shared" si="5044"/>
        <v>1738.5</v>
      </c>
      <c r="BW1623" s="497">
        <f t="shared" si="5044"/>
        <v>1738.5</v>
      </c>
      <c r="BX1623" s="497">
        <f t="shared" si="5044"/>
        <v>1738.5</v>
      </c>
      <c r="BY1623" s="497">
        <f t="shared" si="5044"/>
        <v>1738.5</v>
      </c>
      <c r="BZ1623" s="497">
        <f t="shared" si="5044"/>
        <v>1738.5</v>
      </c>
      <c r="CA1623" s="497">
        <f t="shared" si="5044"/>
        <v>1738.5</v>
      </c>
      <c r="CB1623" s="497">
        <f t="shared" si="5044"/>
        <v>1738.5</v>
      </c>
      <c r="CC1623" s="497">
        <f t="shared" si="5044"/>
        <v>1738.5</v>
      </c>
      <c r="CD1623" s="497">
        <f t="shared" si="5044"/>
        <v>1738.5</v>
      </c>
      <c r="CE1623" s="497">
        <f t="shared" si="5044"/>
        <v>1738.5</v>
      </c>
      <c r="CF1623" s="497">
        <f t="shared" si="5044"/>
        <v>1738.5</v>
      </c>
      <c r="CG1623" s="497">
        <f t="shared" si="5044"/>
        <v>1738.5</v>
      </c>
      <c r="CH1623" s="497">
        <f t="shared" si="5044"/>
        <v>1738.5</v>
      </c>
      <c r="CI1623" s="497">
        <f t="shared" si="5044"/>
        <v>1738.5</v>
      </c>
      <c r="CJ1623" s="497">
        <f t="shared" si="5044"/>
        <v>1738.5</v>
      </c>
      <c r="CK1623" s="497">
        <f t="shared" si="5044"/>
        <v>1738.5</v>
      </c>
      <c r="CL1623" s="497">
        <f t="shared" si="5044"/>
        <v>1738.5</v>
      </c>
      <c r="CM1623" s="497">
        <f t="shared" si="5044"/>
        <v>1738.5</v>
      </c>
      <c r="CN1623" s="497">
        <f t="shared" si="5044"/>
        <v>1738.5</v>
      </c>
      <c r="CO1623" s="497">
        <f t="shared" si="5044"/>
        <v>1738.5</v>
      </c>
      <c r="CP1623" s="497">
        <f t="shared" si="5044"/>
        <v>1738.5</v>
      </c>
      <c r="CQ1623" s="497">
        <f t="shared" si="5044"/>
        <v>1738.5</v>
      </c>
      <c r="CR1623" s="497">
        <f t="shared" si="5044"/>
        <v>1738.5</v>
      </c>
      <c r="CS1623" s="497">
        <f t="shared" si="5044"/>
        <v>1738.5</v>
      </c>
      <c r="CT1623" s="497">
        <f t="shared" si="5044"/>
        <v>1738.5</v>
      </c>
      <c r="CU1623" s="497">
        <f t="shared" si="5044"/>
        <v>1738.5</v>
      </c>
      <c r="CV1623" s="497">
        <f t="shared" si="5044"/>
        <v>1738.5</v>
      </c>
      <c r="CW1623" s="497">
        <f t="shared" si="5044"/>
        <v>1738.5</v>
      </c>
      <c r="CX1623" s="497">
        <f t="shared" si="5044"/>
        <v>1738.5</v>
      </c>
      <c r="CY1623" s="497">
        <f t="shared" si="5044"/>
        <v>1738.5</v>
      </c>
      <c r="CZ1623" s="497">
        <f t="shared" si="5044"/>
        <v>1738.5</v>
      </c>
      <c r="DA1623" s="497">
        <f t="shared" si="5044"/>
        <v>1738.5</v>
      </c>
      <c r="DB1623" s="497">
        <f t="shared" si="5044"/>
        <v>1738.5</v>
      </c>
      <c r="DC1623" s="497">
        <f t="shared" si="5044"/>
        <v>1738.5</v>
      </c>
      <c r="DD1623" s="497">
        <f t="shared" si="5044"/>
        <v>1738.5</v>
      </c>
      <c r="DE1623" s="497">
        <f t="shared" si="5044"/>
        <v>1738.5</v>
      </c>
      <c r="DF1623" s="497">
        <f t="shared" si="5044"/>
        <v>1738.5</v>
      </c>
      <c r="DG1623" s="497">
        <f t="shared" si="5044"/>
        <v>1738.5</v>
      </c>
      <c r="DH1623" s="497">
        <f t="shared" si="5044"/>
        <v>1738.5</v>
      </c>
      <c r="DI1623" s="497">
        <f t="shared" si="5044"/>
        <v>1738.5</v>
      </c>
      <c r="DJ1623" s="497">
        <f t="shared" si="5044"/>
        <v>1738.5</v>
      </c>
    </row>
    <row r="1624" spans="1:114" x14ac:dyDescent="0.35">
      <c r="A1624" s="5"/>
      <c r="B1624" s="69" t="s">
        <v>280</v>
      </c>
      <c r="C1624" s="695">
        <f>C7</f>
        <v>1.1000000000000001</v>
      </c>
      <c r="D1624" s="695">
        <f t="shared" ref="D1624:BO1624" si="5045">D7</f>
        <v>1.0900000000000001</v>
      </c>
      <c r="E1624" s="695">
        <f t="shared" si="5045"/>
        <v>1.0900000000000001</v>
      </c>
      <c r="F1624" s="695">
        <f t="shared" si="5045"/>
        <v>1.1399999999999999</v>
      </c>
      <c r="G1624" s="695">
        <f t="shared" si="5045"/>
        <v>1.24</v>
      </c>
      <c r="H1624" s="695">
        <f t="shared" si="5045"/>
        <v>1.23</v>
      </c>
      <c r="I1624" s="695">
        <f t="shared" si="5045"/>
        <v>1.31</v>
      </c>
      <c r="J1624" s="695">
        <f t="shared" si="5045"/>
        <v>1.34</v>
      </c>
      <c r="K1624" s="695">
        <f t="shared" si="5045"/>
        <v>1.37</v>
      </c>
      <c r="L1624" s="695">
        <f t="shared" si="5045"/>
        <v>1.29</v>
      </c>
      <c r="M1624" s="695">
        <f t="shared" si="5045"/>
        <v>1.3</v>
      </c>
      <c r="N1624" s="695">
        <f t="shared" si="5045"/>
        <v>1.34</v>
      </c>
      <c r="O1624" s="695">
        <f t="shared" si="5045"/>
        <v>1.32</v>
      </c>
      <c r="P1624" s="695">
        <f t="shared" si="5045"/>
        <v>1.34</v>
      </c>
      <c r="Q1624" s="695">
        <f t="shared" si="5045"/>
        <v>1.25</v>
      </c>
      <c r="R1624" s="695">
        <f t="shared" si="5045"/>
        <v>1.27</v>
      </c>
      <c r="S1624" s="695">
        <f t="shared" si="5045"/>
        <v>1.26</v>
      </c>
      <c r="T1624" s="695">
        <f t="shared" si="5045"/>
        <v>1.29</v>
      </c>
      <c r="U1624" s="695">
        <f t="shared" si="5045"/>
        <v>1.31</v>
      </c>
      <c r="V1624" s="695">
        <f t="shared" si="5045"/>
        <v>1.32</v>
      </c>
      <c r="W1624" s="695">
        <f t="shared" si="5045"/>
        <v>1.33</v>
      </c>
      <c r="X1624" s="695">
        <f t="shared" si="5045"/>
        <v>1.34</v>
      </c>
      <c r="Y1624" s="695">
        <f t="shared" si="5045"/>
        <v>1.32</v>
      </c>
      <c r="Z1624" s="695">
        <f t="shared" si="5045"/>
        <v>1.32</v>
      </c>
      <c r="AA1624" s="695">
        <f t="shared" si="5045"/>
        <v>1.34</v>
      </c>
      <c r="AB1624" s="695">
        <f t="shared" si="5045"/>
        <v>1.39</v>
      </c>
      <c r="AC1624" s="695">
        <f t="shared" si="5045"/>
        <v>1.33</v>
      </c>
      <c r="AD1624" s="695">
        <f t="shared" si="5045"/>
        <v>1.3</v>
      </c>
      <c r="AE1624" s="695">
        <f t="shared" si="5045"/>
        <v>1.27</v>
      </c>
      <c r="AF1624" s="695">
        <f t="shared" si="5045"/>
        <v>1.27</v>
      </c>
      <c r="AG1624" s="695">
        <f t="shared" si="5045"/>
        <v>1.27</v>
      </c>
      <c r="AH1624" s="695">
        <f t="shared" si="5045"/>
        <v>1.27</v>
      </c>
      <c r="AI1624" s="695">
        <f t="shared" si="5045"/>
        <v>1.25</v>
      </c>
      <c r="AJ1624" s="695">
        <f t="shared" si="5045"/>
        <v>1.25</v>
      </c>
      <c r="AK1624" s="695">
        <f t="shared" si="5045"/>
        <v>1.25</v>
      </c>
      <c r="AL1624" s="695">
        <f t="shared" si="5045"/>
        <v>1.25</v>
      </c>
      <c r="AM1624" s="695">
        <f t="shared" si="5045"/>
        <v>1.26</v>
      </c>
      <c r="AN1624" s="695">
        <f t="shared" si="5045"/>
        <v>1.26</v>
      </c>
      <c r="AO1624" s="695">
        <f t="shared" si="5045"/>
        <v>1.26</v>
      </c>
      <c r="AP1624" s="695">
        <f t="shared" si="5045"/>
        <v>1.26</v>
      </c>
      <c r="AQ1624" s="695">
        <f t="shared" si="5045"/>
        <v>1.26</v>
      </c>
      <c r="AR1624" s="695">
        <f t="shared" si="5045"/>
        <v>1.26</v>
      </c>
      <c r="AS1624" s="695">
        <f t="shared" si="5045"/>
        <v>1.26</v>
      </c>
      <c r="AT1624" s="695">
        <f t="shared" si="5045"/>
        <v>1.26</v>
      </c>
      <c r="AU1624" s="695">
        <f t="shared" si="5045"/>
        <v>1.26</v>
      </c>
      <c r="AV1624" s="695">
        <f t="shared" si="5045"/>
        <v>1.26</v>
      </c>
      <c r="AW1624" s="695">
        <f t="shared" si="5045"/>
        <v>1.26</v>
      </c>
      <c r="AX1624" s="695">
        <f t="shared" si="5045"/>
        <v>1.26</v>
      </c>
      <c r="AY1624" s="695">
        <f t="shared" si="5045"/>
        <v>1.26</v>
      </c>
      <c r="AZ1624" s="695">
        <f t="shared" si="5045"/>
        <v>1.26</v>
      </c>
      <c r="BA1624" s="695">
        <f t="shared" si="5045"/>
        <v>1.26</v>
      </c>
      <c r="BB1624" s="695">
        <f t="shared" si="5045"/>
        <v>1.26</v>
      </c>
      <c r="BC1624" s="695">
        <f t="shared" si="5045"/>
        <v>1.26</v>
      </c>
      <c r="BD1624" s="695">
        <f t="shared" si="5045"/>
        <v>1.26</v>
      </c>
      <c r="BE1624" s="695">
        <f t="shared" si="5045"/>
        <v>1.26</v>
      </c>
      <c r="BF1624" s="695">
        <f t="shared" si="5045"/>
        <v>1.26</v>
      </c>
      <c r="BG1624" s="695">
        <f t="shared" si="5045"/>
        <v>1.26</v>
      </c>
      <c r="BH1624" s="695">
        <f t="shared" si="5045"/>
        <v>1.26</v>
      </c>
      <c r="BI1624" s="695">
        <f t="shared" si="5045"/>
        <v>1.26</v>
      </c>
      <c r="BJ1624" s="695">
        <f t="shared" si="5045"/>
        <v>1.26</v>
      </c>
      <c r="BK1624" s="695">
        <f t="shared" si="5045"/>
        <v>1.26</v>
      </c>
      <c r="BL1624" s="695">
        <f t="shared" si="5045"/>
        <v>1.26</v>
      </c>
      <c r="BM1624" s="695">
        <f t="shared" si="5045"/>
        <v>1.26</v>
      </c>
      <c r="BN1624" s="695">
        <f t="shared" si="5045"/>
        <v>1.26</v>
      </c>
      <c r="BO1624" s="695">
        <f t="shared" si="5045"/>
        <v>1.26</v>
      </c>
      <c r="BP1624" s="695">
        <f t="shared" ref="BP1624:DJ1624" si="5046">BP7</f>
        <v>1.26</v>
      </c>
      <c r="BQ1624" s="695">
        <f t="shared" si="5046"/>
        <v>1.26</v>
      </c>
      <c r="BR1624" s="695">
        <f t="shared" si="5046"/>
        <v>1.26</v>
      </c>
      <c r="BS1624" s="695">
        <f t="shared" si="5046"/>
        <v>1.26</v>
      </c>
      <c r="BT1624" s="695">
        <f t="shared" si="5046"/>
        <v>1.26</v>
      </c>
      <c r="BU1624" s="695">
        <f t="shared" si="5046"/>
        <v>1.26</v>
      </c>
      <c r="BV1624" s="695">
        <f t="shared" si="5046"/>
        <v>1.26</v>
      </c>
      <c r="BW1624" s="695">
        <f t="shared" si="5046"/>
        <v>1.26</v>
      </c>
      <c r="BX1624" s="695">
        <f t="shared" si="5046"/>
        <v>1.26</v>
      </c>
      <c r="BY1624" s="695">
        <f t="shared" si="5046"/>
        <v>1.26</v>
      </c>
      <c r="BZ1624" s="695">
        <f t="shared" si="5046"/>
        <v>1.26</v>
      </c>
      <c r="CA1624" s="695">
        <f t="shared" si="5046"/>
        <v>1.26</v>
      </c>
      <c r="CB1624" s="695">
        <f t="shared" si="5046"/>
        <v>1.26</v>
      </c>
      <c r="CC1624" s="695">
        <f t="shared" si="5046"/>
        <v>1.26</v>
      </c>
      <c r="CD1624" s="695">
        <f t="shared" si="5046"/>
        <v>1.26</v>
      </c>
      <c r="CE1624" s="695">
        <f t="shared" si="5046"/>
        <v>1.26</v>
      </c>
      <c r="CF1624" s="695">
        <f t="shared" si="5046"/>
        <v>1.26</v>
      </c>
      <c r="CG1624" s="695">
        <f t="shared" si="5046"/>
        <v>1.26</v>
      </c>
      <c r="CH1624" s="695">
        <f t="shared" si="5046"/>
        <v>1.26</v>
      </c>
      <c r="CI1624" s="695">
        <f t="shared" si="5046"/>
        <v>1.26</v>
      </c>
      <c r="CJ1624" s="695">
        <f t="shared" si="5046"/>
        <v>1.26</v>
      </c>
      <c r="CK1624" s="695">
        <f t="shared" si="5046"/>
        <v>1.26</v>
      </c>
      <c r="CL1624" s="695">
        <f t="shared" si="5046"/>
        <v>1.26</v>
      </c>
      <c r="CM1624" s="695">
        <f t="shared" si="5046"/>
        <v>1.26</v>
      </c>
      <c r="CN1624" s="695">
        <f t="shared" si="5046"/>
        <v>1.26</v>
      </c>
      <c r="CO1624" s="695">
        <f t="shared" si="5046"/>
        <v>1.26</v>
      </c>
      <c r="CP1624" s="695">
        <f t="shared" si="5046"/>
        <v>1.26</v>
      </c>
      <c r="CQ1624" s="695">
        <f t="shared" si="5046"/>
        <v>1.26</v>
      </c>
      <c r="CR1624" s="695">
        <f t="shared" si="5046"/>
        <v>1.26</v>
      </c>
      <c r="CS1624" s="695">
        <f t="shared" si="5046"/>
        <v>1.26</v>
      </c>
      <c r="CT1624" s="695">
        <f t="shared" si="5046"/>
        <v>1.26</v>
      </c>
      <c r="CU1624" s="695">
        <f t="shared" si="5046"/>
        <v>1.26</v>
      </c>
      <c r="CV1624" s="695">
        <f t="shared" si="5046"/>
        <v>1.26</v>
      </c>
      <c r="CW1624" s="695">
        <f t="shared" si="5046"/>
        <v>1.26</v>
      </c>
      <c r="CX1624" s="695">
        <f t="shared" si="5046"/>
        <v>1.26</v>
      </c>
      <c r="CY1624" s="695">
        <f t="shared" si="5046"/>
        <v>1.26</v>
      </c>
      <c r="CZ1624" s="695">
        <f t="shared" si="5046"/>
        <v>1.26</v>
      </c>
      <c r="DA1624" s="695">
        <f t="shared" si="5046"/>
        <v>1.26</v>
      </c>
      <c r="DB1624" s="695">
        <f t="shared" si="5046"/>
        <v>1.26</v>
      </c>
      <c r="DC1624" s="695">
        <f t="shared" si="5046"/>
        <v>1.26</v>
      </c>
      <c r="DD1624" s="695">
        <f t="shared" si="5046"/>
        <v>1.26</v>
      </c>
      <c r="DE1624" s="695">
        <f t="shared" si="5046"/>
        <v>1.26</v>
      </c>
      <c r="DF1624" s="695">
        <f t="shared" si="5046"/>
        <v>1.26</v>
      </c>
      <c r="DG1624" s="695">
        <f t="shared" si="5046"/>
        <v>1.26</v>
      </c>
      <c r="DH1624" s="695">
        <f t="shared" si="5046"/>
        <v>1.26</v>
      </c>
      <c r="DI1624" s="695">
        <f t="shared" si="5046"/>
        <v>1.26</v>
      </c>
      <c r="DJ1624" s="695">
        <f t="shared" si="5046"/>
        <v>1.26</v>
      </c>
    </row>
    <row r="1625" spans="1:114" x14ac:dyDescent="0.35">
      <c r="A1625" s="312"/>
      <c r="B1625" s="312"/>
      <c r="C1625" s="296"/>
      <c r="D1625" s="296"/>
      <c r="E1625" s="296"/>
      <c r="F1625" s="296"/>
      <c r="G1625" s="296"/>
      <c r="H1625" s="296"/>
      <c r="I1625" s="296"/>
      <c r="J1625" s="296"/>
      <c r="K1625" s="296"/>
      <c r="L1625" s="296"/>
      <c r="M1625" s="296"/>
      <c r="N1625" s="296"/>
      <c r="O1625" s="296"/>
      <c r="P1625" s="296"/>
      <c r="Q1625" s="296"/>
      <c r="R1625" s="296"/>
      <c r="S1625" s="296"/>
      <c r="T1625" s="296"/>
      <c r="U1625" s="296"/>
      <c r="V1625" s="296"/>
      <c r="W1625" s="296"/>
      <c r="X1625" s="296"/>
      <c r="Y1625" s="296"/>
      <c r="Z1625" s="296"/>
      <c r="AA1625" s="296"/>
      <c r="AB1625" s="296"/>
      <c r="AC1625" s="296"/>
      <c r="AD1625" s="296"/>
      <c r="AE1625" s="296"/>
      <c r="AF1625" s="296"/>
      <c r="AG1625" s="296"/>
      <c r="AH1625" s="296"/>
      <c r="AI1625" s="296"/>
      <c r="AJ1625" s="296"/>
      <c r="AK1625" s="296"/>
      <c r="AL1625" s="296"/>
      <c r="AM1625" s="296"/>
      <c r="AN1625" s="296"/>
      <c r="AO1625" s="296"/>
      <c r="AP1625" s="296"/>
      <c r="AQ1625" s="296"/>
      <c r="AR1625" s="296"/>
      <c r="AS1625" s="296"/>
      <c r="AT1625" s="296"/>
      <c r="AU1625" s="296"/>
      <c r="AV1625" s="296"/>
      <c r="AW1625" s="296"/>
      <c r="AX1625" s="296"/>
      <c r="AY1625" s="296"/>
      <c r="AZ1625" s="296"/>
      <c r="BA1625" s="296"/>
      <c r="BB1625" s="296"/>
      <c r="BC1625" s="296"/>
      <c r="BD1625" s="296"/>
      <c r="BE1625" s="296"/>
      <c r="BF1625" s="296"/>
      <c r="BG1625" s="296"/>
      <c r="BH1625" s="296"/>
      <c r="BI1625" s="296"/>
      <c r="BJ1625" s="296"/>
      <c r="BK1625" s="296"/>
      <c r="BL1625" s="296"/>
      <c r="BM1625" s="296"/>
      <c r="BN1625" s="296"/>
      <c r="BO1625" s="296"/>
      <c r="BP1625" s="296"/>
      <c r="BQ1625" s="296"/>
      <c r="BR1625" s="296"/>
      <c r="BS1625" s="296"/>
      <c r="BT1625" s="296"/>
      <c r="BU1625" s="296"/>
      <c r="BV1625" s="296"/>
      <c r="BW1625" s="296"/>
      <c r="BX1625" s="296"/>
      <c r="BY1625" s="296"/>
      <c r="BZ1625" s="296"/>
      <c r="CA1625" s="296"/>
      <c r="CB1625" s="296"/>
      <c r="CC1625" s="296"/>
      <c r="CD1625" s="296"/>
      <c r="CE1625" s="296"/>
      <c r="CF1625" s="296"/>
      <c r="CG1625" s="296"/>
      <c r="CH1625" s="296"/>
      <c r="CI1625" s="296"/>
      <c r="CJ1625" s="296"/>
      <c r="CK1625" s="296"/>
      <c r="CL1625" s="296"/>
      <c r="CM1625" s="296"/>
      <c r="CN1625" s="296"/>
      <c r="CO1625" s="296"/>
      <c r="CP1625" s="296"/>
      <c r="CQ1625" s="296"/>
      <c r="CR1625" s="296"/>
      <c r="CS1625" s="296"/>
      <c r="CT1625" s="296"/>
      <c r="CU1625" s="296"/>
      <c r="CV1625" s="296"/>
      <c r="CW1625" s="296"/>
      <c r="CX1625" s="296"/>
      <c r="CY1625" s="296"/>
      <c r="CZ1625" s="296"/>
      <c r="DA1625" s="296"/>
      <c r="DB1625" s="296"/>
      <c r="DC1625" s="296"/>
      <c r="DD1625" s="296"/>
      <c r="DE1625" s="296"/>
      <c r="DF1625" s="296"/>
      <c r="DG1625" s="296"/>
      <c r="DH1625" s="296"/>
      <c r="DI1625" s="296"/>
      <c r="DJ1625" s="296"/>
    </row>
    <row r="1626" spans="1:114" x14ac:dyDescent="0.35">
      <c r="A1626" s="312"/>
      <c r="B1626" s="312"/>
      <c r="C1626" s="296"/>
      <c r="D1626" s="296"/>
      <c r="E1626" s="296"/>
      <c r="F1626" s="296"/>
      <c r="G1626" s="296"/>
      <c r="H1626" s="296"/>
      <c r="I1626" s="296"/>
      <c r="J1626" s="296"/>
      <c r="K1626" s="296"/>
      <c r="L1626" s="296"/>
      <c r="M1626" s="296"/>
      <c r="N1626" s="296"/>
      <c r="O1626" s="296"/>
      <c r="P1626" s="296"/>
      <c r="Q1626" s="296"/>
      <c r="R1626" s="296"/>
      <c r="S1626" s="296"/>
      <c r="T1626" s="296"/>
      <c r="U1626" s="296"/>
      <c r="V1626" s="296"/>
      <c r="W1626" s="296"/>
      <c r="X1626" s="296"/>
      <c r="Y1626" s="296"/>
      <c r="Z1626" s="296"/>
      <c r="AA1626" s="296"/>
      <c r="AB1626" s="296"/>
      <c r="AC1626" s="296"/>
      <c r="AD1626" s="296"/>
      <c r="AE1626" s="296"/>
      <c r="AF1626" s="296"/>
      <c r="AG1626" s="296"/>
      <c r="AH1626" s="296"/>
      <c r="AI1626" s="296"/>
      <c r="AJ1626" s="296"/>
      <c r="AK1626" s="296"/>
      <c r="AL1626" s="296"/>
      <c r="AM1626" s="296"/>
      <c r="AN1626" s="296"/>
      <c r="AO1626" s="296"/>
      <c r="AP1626" s="296"/>
      <c r="AQ1626" s="296"/>
      <c r="AR1626" s="296"/>
      <c r="AS1626" s="296"/>
      <c r="AT1626" s="296"/>
      <c r="AU1626" s="296"/>
      <c r="AV1626" s="296"/>
      <c r="AW1626" s="296"/>
      <c r="AX1626" s="296"/>
      <c r="AY1626" s="296"/>
      <c r="AZ1626" s="296"/>
      <c r="BA1626" s="296"/>
      <c r="BB1626" s="296"/>
      <c r="BC1626" s="296"/>
      <c r="BD1626" s="296"/>
      <c r="BE1626" s="296"/>
      <c r="BF1626" s="296"/>
      <c r="BG1626" s="296"/>
      <c r="BH1626" s="296"/>
      <c r="BI1626" s="296"/>
      <c r="BJ1626" s="296"/>
      <c r="BK1626" s="296"/>
      <c r="BL1626" s="296"/>
      <c r="BM1626" s="296"/>
      <c r="BN1626" s="296"/>
      <c r="BO1626" s="296"/>
      <c r="BP1626" s="296"/>
      <c r="BQ1626" s="296"/>
      <c r="BR1626" s="296"/>
      <c r="BS1626" s="296"/>
      <c r="BT1626" s="296"/>
      <c r="BU1626" s="296"/>
      <c r="BV1626" s="296"/>
      <c r="BW1626" s="296"/>
      <c r="BX1626" s="296"/>
      <c r="BY1626" s="296"/>
      <c r="BZ1626" s="296"/>
      <c r="CA1626" s="296"/>
      <c r="CB1626" s="296"/>
      <c r="CC1626" s="296"/>
      <c r="CD1626" s="296"/>
      <c r="CE1626" s="296"/>
      <c r="CF1626" s="296"/>
      <c r="CG1626" s="296"/>
      <c r="CH1626" s="296"/>
      <c r="CI1626" s="296"/>
      <c r="CJ1626" s="296"/>
      <c r="CK1626" s="296"/>
      <c r="CL1626" s="296"/>
      <c r="CM1626" s="296"/>
      <c r="CN1626" s="296"/>
      <c r="CO1626" s="296"/>
      <c r="CP1626" s="296"/>
      <c r="CQ1626" s="296"/>
      <c r="CR1626" s="296"/>
      <c r="CS1626" s="296"/>
      <c r="CT1626" s="296"/>
      <c r="CU1626" s="296"/>
      <c r="CV1626" s="296"/>
      <c r="CW1626" s="296"/>
      <c r="CX1626" s="296"/>
      <c r="CY1626" s="296"/>
      <c r="CZ1626" s="296"/>
      <c r="DA1626" s="296"/>
      <c r="DB1626" s="296"/>
      <c r="DC1626" s="296"/>
      <c r="DD1626" s="296"/>
      <c r="DE1626" s="296"/>
      <c r="DF1626" s="296"/>
      <c r="DG1626" s="296"/>
      <c r="DH1626" s="296"/>
      <c r="DI1626" s="296"/>
      <c r="DJ1626" s="296"/>
    </row>
    <row r="1627" spans="1:114" x14ac:dyDescent="0.35">
      <c r="A1627" s="5" t="s">
        <v>354</v>
      </c>
      <c r="B1627" s="452" t="s">
        <v>470</v>
      </c>
      <c r="C1627" s="451">
        <f>C210+C545+C765+C1005+C1259</f>
        <v>215834</v>
      </c>
      <c r="D1627" s="451">
        <f t="shared" ref="D1627:BO1627" si="5047">D210+D545+D765+D1005+D1259</f>
        <v>228534</v>
      </c>
      <c r="E1627" s="451">
        <f t="shared" si="5047"/>
        <v>275411</v>
      </c>
      <c r="F1627" s="451">
        <f t="shared" si="5047"/>
        <v>270186</v>
      </c>
      <c r="G1627" s="451">
        <f t="shared" si="5047"/>
        <v>244069</v>
      </c>
      <c r="H1627" s="451">
        <f t="shared" si="5047"/>
        <v>225752</v>
      </c>
      <c r="I1627" s="451">
        <f t="shared" si="5047"/>
        <v>206102</v>
      </c>
      <c r="J1627" s="451">
        <f t="shared" si="5047"/>
        <v>238611</v>
      </c>
      <c r="K1627" s="451">
        <f t="shared" si="5047"/>
        <v>218536</v>
      </c>
      <c r="L1627" s="451">
        <f t="shared" si="5047"/>
        <v>232396</v>
      </c>
      <c r="M1627" s="451">
        <f t="shared" si="5047"/>
        <v>279768</v>
      </c>
      <c r="N1627" s="451">
        <f t="shared" si="5047"/>
        <v>251734</v>
      </c>
      <c r="O1627" s="451">
        <f t="shared" si="5047"/>
        <v>258362</v>
      </c>
      <c r="P1627" s="451">
        <f t="shared" si="5047"/>
        <v>273781</v>
      </c>
      <c r="Q1627" s="451">
        <f t="shared" si="5047"/>
        <v>267167</v>
      </c>
      <c r="R1627" s="451">
        <f t="shared" si="5047"/>
        <v>289843</v>
      </c>
      <c r="S1627" s="451">
        <f t="shared" si="5047"/>
        <v>312883</v>
      </c>
      <c r="T1627" s="451">
        <f t="shared" si="5047"/>
        <v>278048</v>
      </c>
      <c r="U1627" s="451">
        <f t="shared" si="5047"/>
        <v>242530</v>
      </c>
      <c r="V1627" s="451">
        <f t="shared" si="5047"/>
        <v>273686</v>
      </c>
      <c r="W1627" s="451">
        <f t="shared" si="5047"/>
        <v>251160</v>
      </c>
      <c r="X1627" s="451">
        <f t="shared" si="5047"/>
        <v>246021</v>
      </c>
      <c r="Y1627" s="451">
        <f t="shared" si="5047"/>
        <v>272802</v>
      </c>
      <c r="Z1627" s="451">
        <f t="shared" si="5047"/>
        <v>292958</v>
      </c>
      <c r="AA1627" s="451">
        <f t="shared" si="5047"/>
        <v>274152</v>
      </c>
      <c r="AB1627" s="451">
        <f t="shared" si="5047"/>
        <v>284557</v>
      </c>
      <c r="AC1627" s="451">
        <f t="shared" si="5047"/>
        <v>333871</v>
      </c>
      <c r="AD1627" s="451">
        <f t="shared" si="5047"/>
        <v>356933.68421052635</v>
      </c>
      <c r="AE1627" s="451">
        <f t="shared" si="5047"/>
        <v>358276.82427982427</v>
      </c>
      <c r="AF1627" s="451">
        <f t="shared" si="5047"/>
        <v>342648.18894417363</v>
      </c>
      <c r="AG1627" s="451">
        <f t="shared" si="5047"/>
        <v>348874.972014773</v>
      </c>
      <c r="AH1627" s="451">
        <f t="shared" si="5047"/>
        <v>388660.32101122907</v>
      </c>
      <c r="AI1627" s="451">
        <f t="shared" si="5047"/>
        <v>325894.50733877363</v>
      </c>
      <c r="AJ1627" s="451">
        <f t="shared" si="5047"/>
        <v>313031.39423862152</v>
      </c>
      <c r="AK1627" s="451">
        <f t="shared" si="5047"/>
        <v>321049.46701346949</v>
      </c>
      <c r="AL1627" s="451">
        <f t="shared" si="5047"/>
        <v>355372.78140913538</v>
      </c>
      <c r="AM1627" s="451">
        <f t="shared" si="5047"/>
        <v>337605.07669606071</v>
      </c>
      <c r="AN1627" s="451">
        <f t="shared" si="5047"/>
        <v>321838.19378578482</v>
      </c>
      <c r="AO1627" s="451">
        <f t="shared" si="5047"/>
        <v>325757.90233300888</v>
      </c>
      <c r="AP1627" s="451">
        <f t="shared" si="5047"/>
        <v>364606.7356851456</v>
      </c>
      <c r="AQ1627" s="451">
        <f t="shared" si="5047"/>
        <v>477789.83592305344</v>
      </c>
      <c r="AR1627" s="451">
        <f t="shared" si="5047"/>
        <v>457252.3359447784</v>
      </c>
      <c r="AS1627" s="451">
        <f t="shared" si="5047"/>
        <v>455395.31080150336</v>
      </c>
      <c r="AT1627" s="451">
        <f t="shared" si="5047"/>
        <v>502200.86133066483</v>
      </c>
      <c r="AU1627" s="451">
        <f t="shared" si="5047"/>
        <v>596088.93792071124</v>
      </c>
      <c r="AV1627" s="451">
        <f t="shared" si="5047"/>
        <v>573364.58631958161</v>
      </c>
      <c r="AW1627" s="451">
        <f t="shared" si="5047"/>
        <v>576015.63714720181</v>
      </c>
      <c r="AX1627" s="451">
        <f t="shared" si="5047"/>
        <v>630371.89261250547</v>
      </c>
      <c r="AY1627" s="451">
        <f t="shared" si="5047"/>
        <v>575955.1555555627</v>
      </c>
      <c r="AZ1627" s="451">
        <f t="shared" si="5047"/>
        <v>553184.41776803276</v>
      </c>
      <c r="BA1627" s="451">
        <f t="shared" si="5047"/>
        <v>551238.59777550295</v>
      </c>
      <c r="BB1627" s="451">
        <f t="shared" si="5047"/>
        <v>603195.47240090161</v>
      </c>
      <c r="BC1627" s="451">
        <f t="shared" si="5047"/>
        <v>412300.49696494732</v>
      </c>
      <c r="BD1627" s="451">
        <f t="shared" si="5047"/>
        <v>391581.08493540139</v>
      </c>
      <c r="BE1627" s="451">
        <f t="shared" si="5047"/>
        <v>374721.4645283554</v>
      </c>
      <c r="BF1627" s="451">
        <f t="shared" si="5047"/>
        <v>413767.3360712959</v>
      </c>
      <c r="BG1627" s="451">
        <f t="shared" si="5047"/>
        <v>422445.2795386574</v>
      </c>
      <c r="BH1627" s="451">
        <f t="shared" si="5047"/>
        <v>398501.79791971319</v>
      </c>
      <c r="BI1627" s="451">
        <f t="shared" si="5047"/>
        <v>378619.38276076905</v>
      </c>
      <c r="BJ1627" s="451">
        <f t="shared" si="5047"/>
        <v>423523.21728086029</v>
      </c>
      <c r="BK1627" s="451">
        <f t="shared" si="5047"/>
        <v>278187.4141366416</v>
      </c>
      <c r="BL1627" s="451">
        <f t="shared" si="5047"/>
        <v>261002.88210883364</v>
      </c>
      <c r="BM1627" s="451">
        <f t="shared" si="5047"/>
        <v>247176.58010727569</v>
      </c>
      <c r="BN1627" s="451">
        <f t="shared" si="5047"/>
        <v>279646.55364724906</v>
      </c>
      <c r="BO1627" s="451">
        <f t="shared" si="5047"/>
        <v>214775.87536715646</v>
      </c>
      <c r="BP1627" s="451">
        <f t="shared" ref="BP1627:DJ1627" si="5048">BP210+BP545+BP765+BP1005+BP1259</f>
        <v>205825.5803291378</v>
      </c>
      <c r="BQ1627" s="451">
        <f t="shared" si="5048"/>
        <v>199882.40785736911</v>
      </c>
      <c r="BR1627" s="451">
        <f t="shared" si="5048"/>
        <v>217480.0904463366</v>
      </c>
      <c r="BS1627" s="451">
        <f t="shared" si="5048"/>
        <v>271314.26086116611</v>
      </c>
      <c r="BT1627" s="451">
        <f t="shared" si="5048"/>
        <v>256291.39400998206</v>
      </c>
      <c r="BU1627" s="451">
        <f t="shared" si="5048"/>
        <v>244587.69743629807</v>
      </c>
      <c r="BV1627" s="451">
        <f t="shared" si="5048"/>
        <v>273182.34419255378</v>
      </c>
      <c r="BW1627" s="451">
        <f t="shared" si="5048"/>
        <v>257463.09518140342</v>
      </c>
      <c r="BX1627" s="451">
        <f t="shared" si="5048"/>
        <v>242378.1121746687</v>
      </c>
      <c r="BY1627" s="451">
        <f t="shared" si="5048"/>
        <v>227293.12916793395</v>
      </c>
      <c r="BZ1627" s="451">
        <f t="shared" si="5048"/>
        <v>254188.0659759939</v>
      </c>
      <c r="CA1627" s="451">
        <f t="shared" si="5048"/>
        <v>127688.73161242668</v>
      </c>
      <c r="CB1627" s="451">
        <f t="shared" si="5048"/>
        <v>126609.79350945036</v>
      </c>
      <c r="CC1627" s="451">
        <f t="shared" si="5048"/>
        <v>125530.85540647405</v>
      </c>
      <c r="CD1627" s="451">
        <f t="shared" si="5048"/>
        <v>127454.48847164892</v>
      </c>
      <c r="CE1627" s="451">
        <f t="shared" si="5048"/>
        <v>95530.574999999997</v>
      </c>
      <c r="CF1627" s="451">
        <f t="shared" si="5048"/>
        <v>95530.574999999997</v>
      </c>
      <c r="CG1627" s="451">
        <f t="shared" si="5048"/>
        <v>95530.574999999997</v>
      </c>
      <c r="CH1627" s="451">
        <f t="shared" si="5048"/>
        <v>95530.574999999997</v>
      </c>
      <c r="CI1627" s="451">
        <f t="shared" si="5048"/>
        <v>74538.1875</v>
      </c>
      <c r="CJ1627" s="451">
        <f t="shared" si="5048"/>
        <v>74538.1875</v>
      </c>
      <c r="CK1627" s="451">
        <f t="shared" si="5048"/>
        <v>74538.1875</v>
      </c>
      <c r="CL1627" s="451">
        <f t="shared" si="5048"/>
        <v>74538.1875</v>
      </c>
      <c r="CM1627" s="451">
        <f t="shared" si="5048"/>
        <v>98877.1875</v>
      </c>
      <c r="CN1627" s="451">
        <f t="shared" si="5048"/>
        <v>98877.1875</v>
      </c>
      <c r="CO1627" s="451">
        <f t="shared" si="5048"/>
        <v>98877.1875</v>
      </c>
      <c r="CP1627" s="451">
        <f t="shared" si="5048"/>
        <v>98877.1875</v>
      </c>
      <c r="CQ1627" s="451">
        <f t="shared" si="5048"/>
        <v>139340.77499999999</v>
      </c>
      <c r="CR1627" s="451">
        <f t="shared" si="5048"/>
        <v>139340.77499999999</v>
      </c>
      <c r="CS1627" s="451">
        <f t="shared" si="5048"/>
        <v>139340.77499999999</v>
      </c>
      <c r="CT1627" s="451">
        <f t="shared" si="5048"/>
        <v>139340.77499999999</v>
      </c>
      <c r="CU1627" s="451">
        <f t="shared" si="5048"/>
        <v>117739.91250000001</v>
      </c>
      <c r="CV1627" s="451">
        <f t="shared" si="5048"/>
        <v>117739.91250000001</v>
      </c>
      <c r="CW1627" s="451">
        <f t="shared" si="5048"/>
        <v>117739.91250000001</v>
      </c>
      <c r="CX1627" s="451">
        <f t="shared" si="5048"/>
        <v>117739.91250000001</v>
      </c>
      <c r="CY1627" s="451">
        <f t="shared" si="5048"/>
        <v>54458.51249999999</v>
      </c>
      <c r="CZ1627" s="451">
        <f t="shared" si="5048"/>
        <v>54458.51249999999</v>
      </c>
      <c r="DA1627" s="451">
        <f t="shared" si="5048"/>
        <v>54458.51249999999</v>
      </c>
      <c r="DB1627" s="451">
        <f t="shared" si="5048"/>
        <v>54458.51249999999</v>
      </c>
      <c r="DC1627" s="451">
        <f t="shared" si="5048"/>
        <v>48982.237500000003</v>
      </c>
      <c r="DD1627" s="451">
        <f t="shared" si="5048"/>
        <v>48982.237500000003</v>
      </c>
      <c r="DE1627" s="451">
        <f t="shared" si="5048"/>
        <v>48982.237500000003</v>
      </c>
      <c r="DF1627" s="451">
        <f t="shared" si="5048"/>
        <v>48982.237500000003</v>
      </c>
      <c r="DG1627" s="451">
        <f t="shared" si="5048"/>
        <v>44114.4375</v>
      </c>
      <c r="DH1627" s="451">
        <f t="shared" si="5048"/>
        <v>44114.4375</v>
      </c>
      <c r="DI1627" s="451">
        <f t="shared" si="5048"/>
        <v>44114.4375</v>
      </c>
      <c r="DJ1627" s="451">
        <f t="shared" si="5048"/>
        <v>44114.4375</v>
      </c>
    </row>
    <row r="1628" spans="1:114" x14ac:dyDescent="0.35">
      <c r="A1628" s="5"/>
      <c r="B1628" s="452" t="s">
        <v>356</v>
      </c>
      <c r="C1628" s="451">
        <f>C211+C546+C766+C1006+C1260</f>
        <v>-934</v>
      </c>
      <c r="D1628" s="451">
        <f t="shared" ref="D1628:BO1628" si="5049">D211+D546+D766+D1006+D1260</f>
        <v>566</v>
      </c>
      <c r="E1628" s="451">
        <f t="shared" si="5049"/>
        <v>9189</v>
      </c>
      <c r="F1628" s="451">
        <f t="shared" si="5049"/>
        <v>614</v>
      </c>
      <c r="G1628" s="451">
        <f t="shared" si="5049"/>
        <v>631</v>
      </c>
      <c r="H1628" s="451">
        <f t="shared" si="5049"/>
        <v>648</v>
      </c>
      <c r="I1628" s="451">
        <f t="shared" si="5049"/>
        <v>798</v>
      </c>
      <c r="J1628" s="451">
        <f t="shared" si="5049"/>
        <v>-811</v>
      </c>
      <c r="K1628" s="451">
        <f t="shared" si="5049"/>
        <v>864</v>
      </c>
      <c r="L1628" s="451">
        <f t="shared" si="5049"/>
        <v>4</v>
      </c>
      <c r="M1628" s="451">
        <f t="shared" si="5049"/>
        <v>2432</v>
      </c>
      <c r="N1628" s="451">
        <f t="shared" si="5049"/>
        <v>1166</v>
      </c>
      <c r="O1628" s="451">
        <f t="shared" si="5049"/>
        <v>1938</v>
      </c>
      <c r="P1628" s="451">
        <f t="shared" si="5049"/>
        <v>719</v>
      </c>
      <c r="Q1628" s="451">
        <f t="shared" si="5049"/>
        <v>1532.9999999999854</v>
      </c>
      <c r="R1628" s="451">
        <f t="shared" si="5049"/>
        <v>1157</v>
      </c>
      <c r="S1628" s="451">
        <f t="shared" si="5049"/>
        <v>1517</v>
      </c>
      <c r="T1628" s="451">
        <f t="shared" si="5049"/>
        <v>-748</v>
      </c>
      <c r="U1628" s="451">
        <f t="shared" si="5049"/>
        <v>2169.9999999999854</v>
      </c>
      <c r="V1628" s="451">
        <f t="shared" si="5049"/>
        <v>514</v>
      </c>
      <c r="W1628" s="451">
        <f t="shared" si="5049"/>
        <v>-160</v>
      </c>
      <c r="X1628" s="451">
        <f t="shared" si="5049"/>
        <v>479</v>
      </c>
      <c r="Y1628" s="451">
        <f t="shared" si="5049"/>
        <v>1598</v>
      </c>
      <c r="Z1628" s="451">
        <f t="shared" si="5049"/>
        <v>442</v>
      </c>
      <c r="AA1628" s="451">
        <f t="shared" si="5049"/>
        <v>348</v>
      </c>
      <c r="AB1628" s="451">
        <f t="shared" si="5049"/>
        <v>43</v>
      </c>
      <c r="AC1628" s="451">
        <f t="shared" si="5049"/>
        <v>1229</v>
      </c>
      <c r="AD1628" s="451">
        <f t="shared" si="5049"/>
        <v>0</v>
      </c>
      <c r="AE1628" s="451">
        <f t="shared" si="5049"/>
        <v>0</v>
      </c>
      <c r="AF1628" s="451">
        <f t="shared" si="5049"/>
        <v>0</v>
      </c>
      <c r="AG1628" s="451">
        <f t="shared" si="5049"/>
        <v>0</v>
      </c>
      <c r="AH1628" s="451">
        <f t="shared" si="5049"/>
        <v>0</v>
      </c>
      <c r="AI1628" s="451">
        <f t="shared" si="5049"/>
        <v>0</v>
      </c>
      <c r="AJ1628" s="451">
        <f t="shared" si="5049"/>
        <v>0</v>
      </c>
      <c r="AK1628" s="451">
        <f t="shared" si="5049"/>
        <v>0</v>
      </c>
      <c r="AL1628" s="451">
        <f t="shared" si="5049"/>
        <v>0</v>
      </c>
      <c r="AM1628" s="451">
        <f t="shared" si="5049"/>
        <v>0</v>
      </c>
      <c r="AN1628" s="451">
        <f t="shared" si="5049"/>
        <v>0</v>
      </c>
      <c r="AO1628" s="451">
        <f t="shared" si="5049"/>
        <v>0</v>
      </c>
      <c r="AP1628" s="451">
        <f t="shared" si="5049"/>
        <v>0</v>
      </c>
      <c r="AQ1628" s="451">
        <f t="shared" si="5049"/>
        <v>0</v>
      </c>
      <c r="AR1628" s="451">
        <f t="shared" si="5049"/>
        <v>0</v>
      </c>
      <c r="AS1628" s="451">
        <f t="shared" si="5049"/>
        <v>0</v>
      </c>
      <c r="AT1628" s="451">
        <f t="shared" si="5049"/>
        <v>0</v>
      </c>
      <c r="AU1628" s="451">
        <f t="shared" si="5049"/>
        <v>0</v>
      </c>
      <c r="AV1628" s="451">
        <f t="shared" si="5049"/>
        <v>0</v>
      </c>
      <c r="AW1628" s="451">
        <f t="shared" si="5049"/>
        <v>0</v>
      </c>
      <c r="AX1628" s="451">
        <f t="shared" si="5049"/>
        <v>0</v>
      </c>
      <c r="AY1628" s="451">
        <f t="shared" si="5049"/>
        <v>0</v>
      </c>
      <c r="AZ1628" s="451">
        <f t="shared" si="5049"/>
        <v>0</v>
      </c>
      <c r="BA1628" s="451">
        <f t="shared" si="5049"/>
        <v>0</v>
      </c>
      <c r="BB1628" s="451">
        <f t="shared" si="5049"/>
        <v>0</v>
      </c>
      <c r="BC1628" s="451">
        <f t="shared" si="5049"/>
        <v>0</v>
      </c>
      <c r="BD1628" s="451">
        <f t="shared" si="5049"/>
        <v>0</v>
      </c>
      <c r="BE1628" s="451">
        <f t="shared" si="5049"/>
        <v>0</v>
      </c>
      <c r="BF1628" s="451">
        <f t="shared" si="5049"/>
        <v>0</v>
      </c>
      <c r="BG1628" s="451">
        <f t="shared" si="5049"/>
        <v>0</v>
      </c>
      <c r="BH1628" s="451">
        <f t="shared" si="5049"/>
        <v>0</v>
      </c>
      <c r="BI1628" s="451">
        <f t="shared" si="5049"/>
        <v>0</v>
      </c>
      <c r="BJ1628" s="451">
        <f t="shared" si="5049"/>
        <v>0</v>
      </c>
      <c r="BK1628" s="451">
        <f t="shared" si="5049"/>
        <v>0</v>
      </c>
      <c r="BL1628" s="451">
        <f t="shared" si="5049"/>
        <v>0</v>
      </c>
      <c r="BM1628" s="451">
        <f t="shared" si="5049"/>
        <v>0</v>
      </c>
      <c r="BN1628" s="451">
        <f t="shared" si="5049"/>
        <v>0</v>
      </c>
      <c r="BO1628" s="451">
        <f t="shared" si="5049"/>
        <v>0</v>
      </c>
      <c r="BP1628" s="451">
        <f t="shared" ref="BP1628:DJ1628" si="5050">BP211+BP546+BP766+BP1006+BP1260</f>
        <v>0</v>
      </c>
      <c r="BQ1628" s="451">
        <f t="shared" si="5050"/>
        <v>0</v>
      </c>
      <c r="BR1628" s="451">
        <f t="shared" si="5050"/>
        <v>0</v>
      </c>
      <c r="BS1628" s="451">
        <f t="shared" si="5050"/>
        <v>0</v>
      </c>
      <c r="BT1628" s="451">
        <f t="shared" si="5050"/>
        <v>0</v>
      </c>
      <c r="BU1628" s="451">
        <f t="shared" si="5050"/>
        <v>0</v>
      </c>
      <c r="BV1628" s="451">
        <f t="shared" si="5050"/>
        <v>0</v>
      </c>
      <c r="BW1628" s="451">
        <f t="shared" si="5050"/>
        <v>0</v>
      </c>
      <c r="BX1628" s="451">
        <f t="shared" si="5050"/>
        <v>0</v>
      </c>
      <c r="BY1628" s="451">
        <f t="shared" si="5050"/>
        <v>0</v>
      </c>
      <c r="BZ1628" s="451">
        <f t="shared" si="5050"/>
        <v>0</v>
      </c>
      <c r="CA1628" s="451">
        <f t="shared" si="5050"/>
        <v>0</v>
      </c>
      <c r="CB1628" s="451">
        <f t="shared" si="5050"/>
        <v>0</v>
      </c>
      <c r="CC1628" s="451">
        <f t="shared" si="5050"/>
        <v>0</v>
      </c>
      <c r="CD1628" s="451">
        <f t="shared" si="5050"/>
        <v>0</v>
      </c>
      <c r="CE1628" s="451">
        <f t="shared" si="5050"/>
        <v>0</v>
      </c>
      <c r="CF1628" s="451">
        <f t="shared" si="5050"/>
        <v>0</v>
      </c>
      <c r="CG1628" s="451">
        <f t="shared" si="5050"/>
        <v>0</v>
      </c>
      <c r="CH1628" s="451">
        <f t="shared" si="5050"/>
        <v>0</v>
      </c>
      <c r="CI1628" s="451">
        <f t="shared" si="5050"/>
        <v>0</v>
      </c>
      <c r="CJ1628" s="451">
        <f t="shared" si="5050"/>
        <v>0</v>
      </c>
      <c r="CK1628" s="451">
        <f t="shared" si="5050"/>
        <v>0</v>
      </c>
      <c r="CL1628" s="451">
        <f t="shared" si="5050"/>
        <v>0</v>
      </c>
      <c r="CM1628" s="451">
        <f t="shared" si="5050"/>
        <v>0</v>
      </c>
      <c r="CN1628" s="451">
        <f t="shared" si="5050"/>
        <v>0</v>
      </c>
      <c r="CO1628" s="451">
        <f t="shared" si="5050"/>
        <v>0</v>
      </c>
      <c r="CP1628" s="451">
        <f t="shared" si="5050"/>
        <v>0</v>
      </c>
      <c r="CQ1628" s="451">
        <f t="shared" si="5050"/>
        <v>0</v>
      </c>
      <c r="CR1628" s="451">
        <f t="shared" si="5050"/>
        <v>0</v>
      </c>
      <c r="CS1628" s="451">
        <f t="shared" si="5050"/>
        <v>0</v>
      </c>
      <c r="CT1628" s="451">
        <f t="shared" si="5050"/>
        <v>0</v>
      </c>
      <c r="CU1628" s="451">
        <f t="shared" si="5050"/>
        <v>0</v>
      </c>
      <c r="CV1628" s="451">
        <f t="shared" si="5050"/>
        <v>0</v>
      </c>
      <c r="CW1628" s="451">
        <f t="shared" si="5050"/>
        <v>0</v>
      </c>
      <c r="CX1628" s="451">
        <f t="shared" si="5050"/>
        <v>0</v>
      </c>
      <c r="CY1628" s="451">
        <f t="shared" si="5050"/>
        <v>0</v>
      </c>
      <c r="CZ1628" s="451">
        <f t="shared" si="5050"/>
        <v>0</v>
      </c>
      <c r="DA1628" s="451">
        <f t="shared" si="5050"/>
        <v>0</v>
      </c>
      <c r="DB1628" s="451">
        <f t="shared" si="5050"/>
        <v>0</v>
      </c>
      <c r="DC1628" s="451">
        <f t="shared" si="5050"/>
        <v>0</v>
      </c>
      <c r="DD1628" s="451">
        <f t="shared" si="5050"/>
        <v>0</v>
      </c>
      <c r="DE1628" s="451">
        <f t="shared" si="5050"/>
        <v>0</v>
      </c>
      <c r="DF1628" s="451">
        <f t="shared" si="5050"/>
        <v>0</v>
      </c>
      <c r="DG1628" s="451">
        <f t="shared" si="5050"/>
        <v>0</v>
      </c>
      <c r="DH1628" s="451">
        <f t="shared" si="5050"/>
        <v>0</v>
      </c>
      <c r="DI1628" s="451">
        <f t="shared" si="5050"/>
        <v>0</v>
      </c>
      <c r="DJ1628" s="451">
        <f t="shared" si="5050"/>
        <v>0</v>
      </c>
    </row>
    <row r="1629" spans="1:114" x14ac:dyDescent="0.35">
      <c r="A1629" s="5" t="s">
        <v>354</v>
      </c>
      <c r="B1629" s="452" t="s">
        <v>672</v>
      </c>
      <c r="C1629" s="451">
        <f>C212+C547+C767+C1007+C1261</f>
        <v>214900</v>
      </c>
      <c r="D1629" s="451">
        <f t="shared" ref="D1629:BO1629" si="5051">D212+D547+D767+D1007+D1261</f>
        <v>229100</v>
      </c>
      <c r="E1629" s="451">
        <f t="shared" si="5051"/>
        <v>284600</v>
      </c>
      <c r="F1629" s="451">
        <f t="shared" si="5051"/>
        <v>270800</v>
      </c>
      <c r="G1629" s="451">
        <f t="shared" si="5051"/>
        <v>244700</v>
      </c>
      <c r="H1629" s="451">
        <f t="shared" si="5051"/>
        <v>226400</v>
      </c>
      <c r="I1629" s="451">
        <f t="shared" si="5051"/>
        <v>206900</v>
      </c>
      <c r="J1629" s="451">
        <f t="shared" si="5051"/>
        <v>237800</v>
      </c>
      <c r="K1629" s="451">
        <f t="shared" si="5051"/>
        <v>219400</v>
      </c>
      <c r="L1629" s="451">
        <f t="shared" si="5051"/>
        <v>232400</v>
      </c>
      <c r="M1629" s="451">
        <f t="shared" si="5051"/>
        <v>282200</v>
      </c>
      <c r="N1629" s="451">
        <f t="shared" si="5051"/>
        <v>252900</v>
      </c>
      <c r="O1629" s="451">
        <f t="shared" si="5051"/>
        <v>260300</v>
      </c>
      <c r="P1629" s="451">
        <f t="shared" si="5051"/>
        <v>274500</v>
      </c>
      <c r="Q1629" s="451">
        <f t="shared" si="5051"/>
        <v>268700</v>
      </c>
      <c r="R1629" s="451">
        <f t="shared" si="5051"/>
        <v>291000</v>
      </c>
      <c r="S1629" s="451">
        <f t="shared" si="5051"/>
        <v>314400</v>
      </c>
      <c r="T1629" s="451">
        <f t="shared" si="5051"/>
        <v>277300</v>
      </c>
      <c r="U1629" s="451">
        <f t="shared" si="5051"/>
        <v>244700</v>
      </c>
      <c r="V1629" s="451">
        <f t="shared" si="5051"/>
        <v>274200</v>
      </c>
      <c r="W1629" s="451">
        <f t="shared" si="5051"/>
        <v>251000</v>
      </c>
      <c r="X1629" s="451">
        <f t="shared" si="5051"/>
        <v>246500</v>
      </c>
      <c r="Y1629" s="451">
        <f t="shared" si="5051"/>
        <v>274400</v>
      </c>
      <c r="Z1629" s="451">
        <f t="shared" si="5051"/>
        <v>293400</v>
      </c>
      <c r="AA1629" s="451">
        <f t="shared" si="5051"/>
        <v>274500</v>
      </c>
      <c r="AB1629" s="451">
        <f t="shared" si="5051"/>
        <v>284600</v>
      </c>
      <c r="AC1629" s="451">
        <f t="shared" si="5051"/>
        <v>335100</v>
      </c>
      <c r="AD1629" s="451">
        <f t="shared" si="5051"/>
        <v>356933.68421052635</v>
      </c>
      <c r="AE1629" s="451">
        <f t="shared" si="5051"/>
        <v>358276.82427982427</v>
      </c>
      <c r="AF1629" s="451">
        <f t="shared" si="5051"/>
        <v>342648.18894417363</v>
      </c>
      <c r="AG1629" s="451">
        <f t="shared" si="5051"/>
        <v>348874.972014773</v>
      </c>
      <c r="AH1629" s="451">
        <f t="shared" si="5051"/>
        <v>388660.32101122907</v>
      </c>
      <c r="AI1629" s="451">
        <f t="shared" si="5051"/>
        <v>325894.50733877363</v>
      </c>
      <c r="AJ1629" s="451">
        <f t="shared" si="5051"/>
        <v>313031.39423862152</v>
      </c>
      <c r="AK1629" s="451">
        <f t="shared" si="5051"/>
        <v>321049.46701346949</v>
      </c>
      <c r="AL1629" s="451">
        <f t="shared" si="5051"/>
        <v>355372.78140913538</v>
      </c>
      <c r="AM1629" s="451">
        <f t="shared" si="5051"/>
        <v>337605.07669606071</v>
      </c>
      <c r="AN1629" s="451">
        <f t="shared" si="5051"/>
        <v>321838.19378578482</v>
      </c>
      <c r="AO1629" s="451">
        <f t="shared" si="5051"/>
        <v>325757.90233300888</v>
      </c>
      <c r="AP1629" s="451">
        <f t="shared" si="5051"/>
        <v>364606.7356851456</v>
      </c>
      <c r="AQ1629" s="451">
        <f t="shared" si="5051"/>
        <v>477789.83592305344</v>
      </c>
      <c r="AR1629" s="451">
        <f t="shared" si="5051"/>
        <v>457252.3359447784</v>
      </c>
      <c r="AS1629" s="451">
        <f t="shared" si="5051"/>
        <v>455395.31080150336</v>
      </c>
      <c r="AT1629" s="451">
        <f t="shared" si="5051"/>
        <v>502200.86133066483</v>
      </c>
      <c r="AU1629" s="451">
        <f t="shared" si="5051"/>
        <v>596088.93792071124</v>
      </c>
      <c r="AV1629" s="451">
        <f t="shared" si="5051"/>
        <v>573364.58631958161</v>
      </c>
      <c r="AW1629" s="451">
        <f t="shared" si="5051"/>
        <v>576015.63714720181</v>
      </c>
      <c r="AX1629" s="451">
        <f t="shared" si="5051"/>
        <v>630371.89261250547</v>
      </c>
      <c r="AY1629" s="451">
        <f t="shared" si="5051"/>
        <v>575955.1555555627</v>
      </c>
      <c r="AZ1629" s="451">
        <f t="shared" si="5051"/>
        <v>553184.41776803276</v>
      </c>
      <c r="BA1629" s="451">
        <f t="shared" si="5051"/>
        <v>551238.59777550295</v>
      </c>
      <c r="BB1629" s="451">
        <f t="shared" si="5051"/>
        <v>603195.47240090161</v>
      </c>
      <c r="BC1629" s="451">
        <f t="shared" si="5051"/>
        <v>412300.49696494732</v>
      </c>
      <c r="BD1629" s="451">
        <f t="shared" si="5051"/>
        <v>391581.08493540139</v>
      </c>
      <c r="BE1629" s="451">
        <f t="shared" si="5051"/>
        <v>374721.4645283554</v>
      </c>
      <c r="BF1629" s="451">
        <f t="shared" si="5051"/>
        <v>413767.3360712959</v>
      </c>
      <c r="BG1629" s="451">
        <f t="shared" si="5051"/>
        <v>422445.2795386574</v>
      </c>
      <c r="BH1629" s="451">
        <f t="shared" si="5051"/>
        <v>398501.79791971319</v>
      </c>
      <c r="BI1629" s="451">
        <f t="shared" si="5051"/>
        <v>378619.38276076905</v>
      </c>
      <c r="BJ1629" s="451">
        <f t="shared" si="5051"/>
        <v>423523.21728086029</v>
      </c>
      <c r="BK1629" s="451">
        <f t="shared" si="5051"/>
        <v>278187.4141366416</v>
      </c>
      <c r="BL1629" s="451">
        <f t="shared" si="5051"/>
        <v>261002.88210883364</v>
      </c>
      <c r="BM1629" s="451">
        <f t="shared" si="5051"/>
        <v>247176.58010727569</v>
      </c>
      <c r="BN1629" s="451">
        <f t="shared" si="5051"/>
        <v>279646.55364724906</v>
      </c>
      <c r="BO1629" s="451">
        <f t="shared" si="5051"/>
        <v>214775.87536715646</v>
      </c>
      <c r="BP1629" s="451">
        <f t="shared" ref="BP1629:DJ1629" si="5052">BP212+BP547+BP767+BP1007+BP1261</f>
        <v>205825.5803291378</v>
      </c>
      <c r="BQ1629" s="451">
        <f t="shared" si="5052"/>
        <v>199882.40785736911</v>
      </c>
      <c r="BR1629" s="451">
        <f t="shared" si="5052"/>
        <v>217480.0904463366</v>
      </c>
      <c r="BS1629" s="451">
        <f t="shared" si="5052"/>
        <v>271314.26086116611</v>
      </c>
      <c r="BT1629" s="451">
        <f t="shared" si="5052"/>
        <v>256291.39400998206</v>
      </c>
      <c r="BU1629" s="451">
        <f t="shared" si="5052"/>
        <v>244587.69743629807</v>
      </c>
      <c r="BV1629" s="451">
        <f t="shared" si="5052"/>
        <v>273182.34419255378</v>
      </c>
      <c r="BW1629" s="451">
        <f t="shared" si="5052"/>
        <v>257463.09518140342</v>
      </c>
      <c r="BX1629" s="451">
        <f t="shared" si="5052"/>
        <v>242378.1121746687</v>
      </c>
      <c r="BY1629" s="451">
        <f t="shared" si="5052"/>
        <v>227293.12916793395</v>
      </c>
      <c r="BZ1629" s="451">
        <f t="shared" si="5052"/>
        <v>254188.0659759939</v>
      </c>
      <c r="CA1629" s="451">
        <f t="shared" si="5052"/>
        <v>127688.73161242668</v>
      </c>
      <c r="CB1629" s="451">
        <f t="shared" si="5052"/>
        <v>126609.79350945036</v>
      </c>
      <c r="CC1629" s="451">
        <f t="shared" si="5052"/>
        <v>125530.85540647405</v>
      </c>
      <c r="CD1629" s="451">
        <f t="shared" si="5052"/>
        <v>127454.48847164892</v>
      </c>
      <c r="CE1629" s="451">
        <f t="shared" si="5052"/>
        <v>95530.574999999997</v>
      </c>
      <c r="CF1629" s="451">
        <f t="shared" si="5052"/>
        <v>95530.574999999997</v>
      </c>
      <c r="CG1629" s="451">
        <f t="shared" si="5052"/>
        <v>95530.574999999997</v>
      </c>
      <c r="CH1629" s="451">
        <f t="shared" si="5052"/>
        <v>95530.574999999997</v>
      </c>
      <c r="CI1629" s="451">
        <f t="shared" si="5052"/>
        <v>74538.1875</v>
      </c>
      <c r="CJ1629" s="451">
        <f t="shared" si="5052"/>
        <v>74538.1875</v>
      </c>
      <c r="CK1629" s="451">
        <f t="shared" si="5052"/>
        <v>74538.1875</v>
      </c>
      <c r="CL1629" s="451">
        <f t="shared" si="5052"/>
        <v>74538.1875</v>
      </c>
      <c r="CM1629" s="451">
        <f t="shared" si="5052"/>
        <v>98877.1875</v>
      </c>
      <c r="CN1629" s="451">
        <f t="shared" si="5052"/>
        <v>98877.1875</v>
      </c>
      <c r="CO1629" s="451">
        <f t="shared" si="5052"/>
        <v>98877.1875</v>
      </c>
      <c r="CP1629" s="451">
        <f t="shared" si="5052"/>
        <v>98877.1875</v>
      </c>
      <c r="CQ1629" s="451">
        <f t="shared" si="5052"/>
        <v>139340.77499999999</v>
      </c>
      <c r="CR1629" s="451">
        <f t="shared" si="5052"/>
        <v>139340.77499999999</v>
      </c>
      <c r="CS1629" s="451">
        <f t="shared" si="5052"/>
        <v>139340.77499999999</v>
      </c>
      <c r="CT1629" s="451">
        <f t="shared" si="5052"/>
        <v>139340.77499999999</v>
      </c>
      <c r="CU1629" s="451">
        <f t="shared" si="5052"/>
        <v>117739.91250000001</v>
      </c>
      <c r="CV1629" s="451">
        <f t="shared" si="5052"/>
        <v>117739.91250000001</v>
      </c>
      <c r="CW1629" s="451">
        <f t="shared" si="5052"/>
        <v>117739.91250000001</v>
      </c>
      <c r="CX1629" s="451">
        <f t="shared" si="5052"/>
        <v>117739.91250000001</v>
      </c>
      <c r="CY1629" s="451">
        <f t="shared" si="5052"/>
        <v>54458.51249999999</v>
      </c>
      <c r="CZ1629" s="451">
        <f t="shared" si="5052"/>
        <v>54458.51249999999</v>
      </c>
      <c r="DA1629" s="451">
        <f t="shared" si="5052"/>
        <v>54458.51249999999</v>
      </c>
      <c r="DB1629" s="451">
        <f t="shared" si="5052"/>
        <v>54458.51249999999</v>
      </c>
      <c r="DC1629" s="451">
        <f t="shared" si="5052"/>
        <v>48982.237500000003</v>
      </c>
      <c r="DD1629" s="451">
        <f t="shared" si="5052"/>
        <v>48982.237500000003</v>
      </c>
      <c r="DE1629" s="451">
        <f t="shared" si="5052"/>
        <v>48982.237500000003</v>
      </c>
      <c r="DF1629" s="451">
        <f t="shared" si="5052"/>
        <v>48982.237500000003</v>
      </c>
      <c r="DG1629" s="451">
        <f t="shared" si="5052"/>
        <v>44114.4375</v>
      </c>
      <c r="DH1629" s="451">
        <f t="shared" si="5052"/>
        <v>44114.4375</v>
      </c>
      <c r="DI1629" s="451">
        <f t="shared" si="5052"/>
        <v>44114.4375</v>
      </c>
      <c r="DJ1629" s="451">
        <f t="shared" si="5052"/>
        <v>44114.4375</v>
      </c>
    </row>
    <row r="1630" spans="1:114" x14ac:dyDescent="0.35">
      <c r="A1630" s="5" t="s">
        <v>354</v>
      </c>
      <c r="B1630" s="255" t="s">
        <v>673</v>
      </c>
      <c r="C1630" s="453">
        <f>C1629+C1400+C1464</f>
        <v>217300</v>
      </c>
      <c r="D1630" s="453">
        <f t="shared" ref="D1630:BO1630" si="5053">D1629+D1400+D1464</f>
        <v>231400</v>
      </c>
      <c r="E1630" s="453">
        <f t="shared" si="5053"/>
        <v>286700</v>
      </c>
      <c r="F1630" s="453">
        <f t="shared" si="5053"/>
        <v>272500</v>
      </c>
      <c r="G1630" s="453">
        <f t="shared" si="5053"/>
        <v>244700</v>
      </c>
      <c r="H1630" s="453">
        <f t="shared" si="5053"/>
        <v>226500</v>
      </c>
      <c r="I1630" s="453">
        <f t="shared" si="5053"/>
        <v>207600</v>
      </c>
      <c r="J1630" s="453">
        <f t="shared" si="5053"/>
        <v>238200</v>
      </c>
      <c r="K1630" s="453">
        <f t="shared" si="5053"/>
        <v>219700</v>
      </c>
      <c r="L1630" s="453">
        <f t="shared" si="5053"/>
        <v>232500</v>
      </c>
      <c r="M1630" s="453">
        <f t="shared" si="5053"/>
        <v>282400</v>
      </c>
      <c r="N1630" s="453">
        <f t="shared" si="5053"/>
        <v>252500</v>
      </c>
      <c r="O1630" s="453">
        <f t="shared" si="5053"/>
        <v>260500</v>
      </c>
      <c r="P1630" s="453">
        <f t="shared" si="5053"/>
        <v>274500</v>
      </c>
      <c r="Q1630" s="453">
        <f t="shared" si="5053"/>
        <v>268800</v>
      </c>
      <c r="R1630" s="453">
        <f t="shared" si="5053"/>
        <v>291100</v>
      </c>
      <c r="S1630" s="453">
        <f t="shared" si="5053"/>
        <v>314500</v>
      </c>
      <c r="T1630" s="453">
        <f t="shared" si="5053"/>
        <v>277400</v>
      </c>
      <c r="U1630" s="453">
        <f t="shared" si="5053"/>
        <v>244800</v>
      </c>
      <c r="V1630" s="453">
        <f t="shared" si="5053"/>
        <v>274300</v>
      </c>
      <c r="W1630" s="453">
        <f t="shared" si="5053"/>
        <v>251000</v>
      </c>
      <c r="X1630" s="453">
        <f t="shared" si="5053"/>
        <v>246500</v>
      </c>
      <c r="Y1630" s="453">
        <f t="shared" si="5053"/>
        <v>274400</v>
      </c>
      <c r="Z1630" s="453">
        <f t="shared" si="5053"/>
        <v>293400</v>
      </c>
      <c r="AA1630" s="453">
        <f t="shared" si="5053"/>
        <v>274500</v>
      </c>
      <c r="AB1630" s="453">
        <f t="shared" si="5053"/>
        <v>284600</v>
      </c>
      <c r="AC1630" s="453">
        <f t="shared" si="5053"/>
        <v>335100</v>
      </c>
      <c r="AD1630" s="453">
        <f t="shared" si="5053"/>
        <v>356933.68421052635</v>
      </c>
      <c r="AE1630" s="453">
        <f t="shared" si="5053"/>
        <v>358276.82427982427</v>
      </c>
      <c r="AF1630" s="453">
        <f t="shared" si="5053"/>
        <v>342648.18894417363</v>
      </c>
      <c r="AG1630" s="453">
        <f t="shared" si="5053"/>
        <v>348874.972014773</v>
      </c>
      <c r="AH1630" s="453">
        <f t="shared" si="5053"/>
        <v>388660.32101122907</v>
      </c>
      <c r="AI1630" s="453">
        <f t="shared" si="5053"/>
        <v>325894.50733877363</v>
      </c>
      <c r="AJ1630" s="453">
        <f t="shared" si="5053"/>
        <v>313031.39423862152</v>
      </c>
      <c r="AK1630" s="453">
        <f t="shared" si="5053"/>
        <v>321049.46701346949</v>
      </c>
      <c r="AL1630" s="453">
        <f t="shared" si="5053"/>
        <v>355372.78140913538</v>
      </c>
      <c r="AM1630" s="453">
        <f t="shared" si="5053"/>
        <v>337605.07669606071</v>
      </c>
      <c r="AN1630" s="453">
        <f t="shared" si="5053"/>
        <v>321838.19378578482</v>
      </c>
      <c r="AO1630" s="453">
        <f t="shared" si="5053"/>
        <v>325757.90233300888</v>
      </c>
      <c r="AP1630" s="453">
        <f t="shared" si="5053"/>
        <v>364606.7356851456</v>
      </c>
      <c r="AQ1630" s="453">
        <f t="shared" si="5053"/>
        <v>477789.83592305344</v>
      </c>
      <c r="AR1630" s="453">
        <f t="shared" si="5053"/>
        <v>457252.3359447784</v>
      </c>
      <c r="AS1630" s="453">
        <f t="shared" si="5053"/>
        <v>455395.31080150336</v>
      </c>
      <c r="AT1630" s="453">
        <f t="shared" si="5053"/>
        <v>502200.86133066483</v>
      </c>
      <c r="AU1630" s="453">
        <f t="shared" si="5053"/>
        <v>596088.93792071124</v>
      </c>
      <c r="AV1630" s="453">
        <f t="shared" si="5053"/>
        <v>573364.58631958161</v>
      </c>
      <c r="AW1630" s="453">
        <f t="shared" si="5053"/>
        <v>576015.63714720181</v>
      </c>
      <c r="AX1630" s="453">
        <f t="shared" si="5053"/>
        <v>630371.89261250547</v>
      </c>
      <c r="AY1630" s="453">
        <f t="shared" si="5053"/>
        <v>575955.1555555627</v>
      </c>
      <c r="AZ1630" s="453">
        <f t="shared" si="5053"/>
        <v>553184.41776803276</v>
      </c>
      <c r="BA1630" s="453">
        <f t="shared" si="5053"/>
        <v>551238.59777550295</v>
      </c>
      <c r="BB1630" s="453">
        <f t="shared" si="5053"/>
        <v>603195.47240090161</v>
      </c>
      <c r="BC1630" s="453">
        <f t="shared" si="5053"/>
        <v>412300.49696494732</v>
      </c>
      <c r="BD1630" s="453">
        <f t="shared" si="5053"/>
        <v>391581.08493540139</v>
      </c>
      <c r="BE1630" s="453">
        <f t="shared" si="5053"/>
        <v>374721.4645283554</v>
      </c>
      <c r="BF1630" s="453">
        <f t="shared" si="5053"/>
        <v>413767.3360712959</v>
      </c>
      <c r="BG1630" s="453">
        <f t="shared" si="5053"/>
        <v>422445.2795386574</v>
      </c>
      <c r="BH1630" s="453">
        <f t="shared" si="5053"/>
        <v>398501.79791971319</v>
      </c>
      <c r="BI1630" s="453">
        <f t="shared" si="5053"/>
        <v>378619.38276076905</v>
      </c>
      <c r="BJ1630" s="453">
        <f t="shared" si="5053"/>
        <v>423523.21728086029</v>
      </c>
      <c r="BK1630" s="453">
        <f t="shared" si="5053"/>
        <v>278187.4141366416</v>
      </c>
      <c r="BL1630" s="453">
        <f t="shared" si="5053"/>
        <v>261002.88210883364</v>
      </c>
      <c r="BM1630" s="453">
        <f t="shared" si="5053"/>
        <v>247176.58010727569</v>
      </c>
      <c r="BN1630" s="453">
        <f t="shared" si="5053"/>
        <v>279646.55364724906</v>
      </c>
      <c r="BO1630" s="453">
        <f t="shared" si="5053"/>
        <v>214775.87536715646</v>
      </c>
      <c r="BP1630" s="453">
        <f t="shared" ref="BP1630:DJ1630" si="5054">BP1629+BP1400+BP1464</f>
        <v>205825.5803291378</v>
      </c>
      <c r="BQ1630" s="453">
        <f t="shared" si="5054"/>
        <v>199882.40785736911</v>
      </c>
      <c r="BR1630" s="453">
        <f t="shared" si="5054"/>
        <v>217480.0904463366</v>
      </c>
      <c r="BS1630" s="453">
        <f t="shared" si="5054"/>
        <v>271314.26086116611</v>
      </c>
      <c r="BT1630" s="453">
        <f t="shared" si="5054"/>
        <v>256291.39400998206</v>
      </c>
      <c r="BU1630" s="453">
        <f t="shared" si="5054"/>
        <v>244587.69743629807</v>
      </c>
      <c r="BV1630" s="453">
        <f t="shared" si="5054"/>
        <v>273182.34419255378</v>
      </c>
      <c r="BW1630" s="453">
        <f t="shared" si="5054"/>
        <v>257463.09518140342</v>
      </c>
      <c r="BX1630" s="453">
        <f t="shared" si="5054"/>
        <v>242378.1121746687</v>
      </c>
      <c r="BY1630" s="453">
        <f t="shared" si="5054"/>
        <v>227293.12916793395</v>
      </c>
      <c r="BZ1630" s="453">
        <f t="shared" si="5054"/>
        <v>254188.0659759939</v>
      </c>
      <c r="CA1630" s="453">
        <f t="shared" si="5054"/>
        <v>127688.73161242668</v>
      </c>
      <c r="CB1630" s="453">
        <f t="shared" si="5054"/>
        <v>126609.79350945036</v>
      </c>
      <c r="CC1630" s="453">
        <f t="shared" si="5054"/>
        <v>125530.85540647405</v>
      </c>
      <c r="CD1630" s="453">
        <f t="shared" si="5054"/>
        <v>127454.48847164892</v>
      </c>
      <c r="CE1630" s="453">
        <f t="shared" si="5054"/>
        <v>95530.574999999997</v>
      </c>
      <c r="CF1630" s="453">
        <f t="shared" si="5054"/>
        <v>95530.574999999997</v>
      </c>
      <c r="CG1630" s="453">
        <f t="shared" si="5054"/>
        <v>95530.574999999997</v>
      </c>
      <c r="CH1630" s="453">
        <f t="shared" si="5054"/>
        <v>95530.574999999997</v>
      </c>
      <c r="CI1630" s="453">
        <f t="shared" si="5054"/>
        <v>74538.1875</v>
      </c>
      <c r="CJ1630" s="453">
        <f t="shared" si="5054"/>
        <v>74538.1875</v>
      </c>
      <c r="CK1630" s="453">
        <f t="shared" si="5054"/>
        <v>74538.1875</v>
      </c>
      <c r="CL1630" s="453">
        <f t="shared" si="5054"/>
        <v>74538.1875</v>
      </c>
      <c r="CM1630" s="453">
        <f t="shared" si="5054"/>
        <v>98877.1875</v>
      </c>
      <c r="CN1630" s="453">
        <f t="shared" si="5054"/>
        <v>98877.1875</v>
      </c>
      <c r="CO1630" s="453">
        <f t="shared" si="5054"/>
        <v>98877.1875</v>
      </c>
      <c r="CP1630" s="453">
        <f t="shared" si="5054"/>
        <v>98877.1875</v>
      </c>
      <c r="CQ1630" s="453">
        <f t="shared" si="5054"/>
        <v>139340.77499999999</v>
      </c>
      <c r="CR1630" s="453">
        <f t="shared" si="5054"/>
        <v>139340.77499999999</v>
      </c>
      <c r="CS1630" s="453">
        <f t="shared" si="5054"/>
        <v>139340.77499999999</v>
      </c>
      <c r="CT1630" s="453">
        <f t="shared" si="5054"/>
        <v>139340.77499999999</v>
      </c>
      <c r="CU1630" s="453">
        <f t="shared" si="5054"/>
        <v>117739.91250000001</v>
      </c>
      <c r="CV1630" s="453">
        <f t="shared" si="5054"/>
        <v>117739.91250000001</v>
      </c>
      <c r="CW1630" s="453">
        <f t="shared" si="5054"/>
        <v>117739.91250000001</v>
      </c>
      <c r="CX1630" s="453">
        <f t="shared" si="5054"/>
        <v>117739.91250000001</v>
      </c>
      <c r="CY1630" s="453">
        <f t="shared" si="5054"/>
        <v>54458.51249999999</v>
      </c>
      <c r="CZ1630" s="453">
        <f t="shared" si="5054"/>
        <v>54458.51249999999</v>
      </c>
      <c r="DA1630" s="453">
        <f t="shared" si="5054"/>
        <v>54458.51249999999</v>
      </c>
      <c r="DB1630" s="453">
        <f t="shared" si="5054"/>
        <v>54458.51249999999</v>
      </c>
      <c r="DC1630" s="453">
        <f t="shared" si="5054"/>
        <v>48982.237500000003</v>
      </c>
      <c r="DD1630" s="453">
        <f t="shared" si="5054"/>
        <v>48982.237500000003</v>
      </c>
      <c r="DE1630" s="453">
        <f t="shared" si="5054"/>
        <v>48982.237500000003</v>
      </c>
      <c r="DF1630" s="453">
        <f t="shared" si="5054"/>
        <v>48982.237500000003</v>
      </c>
      <c r="DG1630" s="453">
        <f t="shared" si="5054"/>
        <v>44114.4375</v>
      </c>
      <c r="DH1630" s="453">
        <f t="shared" si="5054"/>
        <v>44114.4375</v>
      </c>
      <c r="DI1630" s="453">
        <f t="shared" si="5054"/>
        <v>44114.4375</v>
      </c>
      <c r="DJ1630" s="453">
        <f t="shared" si="5054"/>
        <v>44114.4375</v>
      </c>
    </row>
    <row r="1631" spans="1:114" x14ac:dyDescent="0.35">
      <c r="A1631" s="5" t="s">
        <v>354</v>
      </c>
      <c r="B1631" s="452" t="s">
        <v>370</v>
      </c>
      <c r="C1631" s="451">
        <f>C213+C548+C768+C1008+C1262+C1401+C1465</f>
        <v>-147300</v>
      </c>
      <c r="D1631" s="451">
        <f t="shared" ref="D1631:BO1631" si="5055">D213+D548+D768+D1008+D1262+D1401+D1465</f>
        <v>-160500</v>
      </c>
      <c r="E1631" s="451">
        <f t="shared" si="5055"/>
        <v>-197600</v>
      </c>
      <c r="F1631" s="451">
        <f t="shared" si="5055"/>
        <v>-182500</v>
      </c>
      <c r="G1631" s="451">
        <f t="shared" si="5055"/>
        <v>-169400</v>
      </c>
      <c r="H1631" s="451">
        <f t="shared" si="5055"/>
        <v>-162400</v>
      </c>
      <c r="I1631" s="451">
        <f t="shared" si="5055"/>
        <v>-159300</v>
      </c>
      <c r="J1631" s="451">
        <f t="shared" si="5055"/>
        <v>-219600</v>
      </c>
      <c r="K1631" s="451">
        <f t="shared" si="5055"/>
        <v>-151700</v>
      </c>
      <c r="L1631" s="451">
        <f t="shared" si="5055"/>
        <v>-145800</v>
      </c>
      <c r="M1631" s="451">
        <f t="shared" si="5055"/>
        <v>-160900</v>
      </c>
      <c r="N1631" s="451">
        <f t="shared" si="5055"/>
        <v>-165200</v>
      </c>
      <c r="O1631" s="451">
        <f t="shared" si="5055"/>
        <v>-162100</v>
      </c>
      <c r="P1631" s="451">
        <f t="shared" si="5055"/>
        <v>-167100</v>
      </c>
      <c r="Q1631" s="451">
        <f t="shared" si="5055"/>
        <v>-165600</v>
      </c>
      <c r="R1631" s="451">
        <f t="shared" si="5055"/>
        <v>-181800</v>
      </c>
      <c r="S1631" s="451">
        <f t="shared" si="5055"/>
        <v>-174400</v>
      </c>
      <c r="T1631" s="451">
        <f t="shared" si="5055"/>
        <v>-175500</v>
      </c>
      <c r="U1631" s="451">
        <f t="shared" si="5055"/>
        <v>-172700</v>
      </c>
      <c r="V1631" s="451">
        <f t="shared" si="5055"/>
        <v>-186100</v>
      </c>
      <c r="W1631" s="451">
        <f t="shared" si="5055"/>
        <v>-183300</v>
      </c>
      <c r="X1631" s="451">
        <f t="shared" si="5055"/>
        <v>-176200</v>
      </c>
      <c r="Y1631" s="451">
        <f t="shared" si="5055"/>
        <v>-181700</v>
      </c>
      <c r="Z1631" s="451">
        <f t="shared" si="5055"/>
        <v>-179400</v>
      </c>
      <c r="AA1631" s="451">
        <f t="shared" si="5055"/>
        <v>-179200</v>
      </c>
      <c r="AB1631" s="451">
        <f t="shared" si="5055"/>
        <v>-169900</v>
      </c>
      <c r="AC1631" s="451">
        <f t="shared" si="5055"/>
        <v>-191700</v>
      </c>
      <c r="AD1631" s="451">
        <f t="shared" si="5055"/>
        <v>-205920.63556309251</v>
      </c>
      <c r="AE1631" s="451">
        <f t="shared" si="5055"/>
        <v>-208408.59533536946</v>
      </c>
      <c r="AF1631" s="451">
        <f t="shared" si="5055"/>
        <v>-200675.56751714548</v>
      </c>
      <c r="AG1631" s="451">
        <f t="shared" si="5055"/>
        <v>-205232.54775161264</v>
      </c>
      <c r="AH1631" s="451">
        <f t="shared" si="5055"/>
        <v>-228842.98558441681</v>
      </c>
      <c r="AI1631" s="451">
        <f t="shared" si="5055"/>
        <v>-198537.2092526273</v>
      </c>
      <c r="AJ1631" s="451">
        <f t="shared" si="5055"/>
        <v>-191987.82069912204</v>
      </c>
      <c r="AK1631" s="451">
        <f t="shared" si="5055"/>
        <v>-197712.38560908067</v>
      </c>
      <c r="AL1631" s="451">
        <f t="shared" si="5055"/>
        <v>-219049.45761048101</v>
      </c>
      <c r="AM1631" s="451">
        <f t="shared" si="5055"/>
        <v>-222395.75882368226</v>
      </c>
      <c r="AN1631" s="451">
        <f t="shared" si="5055"/>
        <v>-213471.9408403188</v>
      </c>
      <c r="AO1631" s="451">
        <f t="shared" si="5055"/>
        <v>-217087.50347329053</v>
      </c>
      <c r="AP1631" s="451">
        <f t="shared" si="5055"/>
        <v>-243170.91230261824</v>
      </c>
      <c r="AQ1631" s="451">
        <f t="shared" si="5055"/>
        <v>-285752.44796159829</v>
      </c>
      <c r="AR1631" s="451">
        <f t="shared" si="5055"/>
        <v>-273527.36898421351</v>
      </c>
      <c r="AS1631" s="451">
        <f t="shared" si="5055"/>
        <v>-273694.66342350014</v>
      </c>
      <c r="AT1631" s="451">
        <f t="shared" si="5055"/>
        <v>-306514.74614367069</v>
      </c>
      <c r="AU1631" s="451">
        <f t="shared" si="5055"/>
        <v>-347942.47827492701</v>
      </c>
      <c r="AV1631" s="451">
        <f t="shared" si="5055"/>
        <v>-334629.08846462413</v>
      </c>
      <c r="AW1631" s="451">
        <f t="shared" si="5055"/>
        <v>-338121.84525432723</v>
      </c>
      <c r="AX1631" s="451">
        <f t="shared" si="5055"/>
        <v>-376210.17706407246</v>
      </c>
      <c r="AY1631" s="451">
        <f t="shared" si="5055"/>
        <v>-334833.50365026004</v>
      </c>
      <c r="AZ1631" s="451">
        <f t="shared" si="5055"/>
        <v>-321119.89503921632</v>
      </c>
      <c r="BA1631" s="451">
        <f t="shared" si="5055"/>
        <v>-321449.80349626346</v>
      </c>
      <c r="BB1631" s="451">
        <f t="shared" si="5055"/>
        <v>-358545.03627676895</v>
      </c>
      <c r="BC1631" s="451">
        <f t="shared" si="5055"/>
        <v>-230125.41281917857</v>
      </c>
      <c r="BD1631" s="451">
        <f t="shared" si="5055"/>
        <v>-216992.3493934827</v>
      </c>
      <c r="BE1631" s="451">
        <f t="shared" si="5055"/>
        <v>-206405.05801654281</v>
      </c>
      <c r="BF1631" s="451">
        <f t="shared" si="5055"/>
        <v>-234629.39250785465</v>
      </c>
      <c r="BG1631" s="451">
        <f t="shared" si="5055"/>
        <v>-248857.58559547301</v>
      </c>
      <c r="BH1631" s="451">
        <f t="shared" si="5055"/>
        <v>-233262.94116302195</v>
      </c>
      <c r="BI1631" s="451">
        <f t="shared" si="5055"/>
        <v>-220385.76633130369</v>
      </c>
      <c r="BJ1631" s="451">
        <f t="shared" si="5055"/>
        <v>-253389.27494436537</v>
      </c>
      <c r="BK1631" s="451">
        <f t="shared" si="5055"/>
        <v>-157965.25013623215</v>
      </c>
      <c r="BL1631" s="451">
        <f t="shared" si="5055"/>
        <v>-146426.03790995019</v>
      </c>
      <c r="BM1631" s="451">
        <f t="shared" si="5055"/>
        <v>-137196.73553410658</v>
      </c>
      <c r="BN1631" s="451">
        <f t="shared" si="5055"/>
        <v>-161416.13162221873</v>
      </c>
      <c r="BO1631" s="451">
        <f t="shared" si="5055"/>
        <v>-111620.77688258885</v>
      </c>
      <c r="BP1631" s="451">
        <f t="shared" ref="BP1631:DJ1631" si="5056">BP213+BP548+BP768+BP1008+BP1262+BP1401+BP1465</f>
        <v>-105628.0995247289</v>
      </c>
      <c r="BQ1631" s="451">
        <f t="shared" si="5056"/>
        <v>-101791.80728414975</v>
      </c>
      <c r="BR1631" s="451">
        <f t="shared" si="5056"/>
        <v>-115313.67683144804</v>
      </c>
      <c r="BS1631" s="451">
        <f t="shared" si="5056"/>
        <v>-154664.04898519648</v>
      </c>
      <c r="BT1631" s="451">
        <f t="shared" si="5056"/>
        <v>-144220.47020843142</v>
      </c>
      <c r="BU1631" s="451">
        <f t="shared" si="5056"/>
        <v>-136167.32286441224</v>
      </c>
      <c r="BV1631" s="451">
        <f t="shared" si="5056"/>
        <v>-158416.9556237997</v>
      </c>
      <c r="BW1631" s="451">
        <f t="shared" si="5056"/>
        <v>-141150.82308174617</v>
      </c>
      <c r="BX1631" s="451">
        <f t="shared" si="5056"/>
        <v>-130004.00639978652</v>
      </c>
      <c r="BY1631" s="451">
        <f t="shared" si="5056"/>
        <v>-118858.33659805168</v>
      </c>
      <c r="BZ1631" s="451">
        <f t="shared" si="5056"/>
        <v>-139372.56627601295</v>
      </c>
      <c r="CA1631" s="451">
        <f t="shared" si="5056"/>
        <v>-49162.173279693714</v>
      </c>
      <c r="CB1631" s="451">
        <f t="shared" si="5056"/>
        <v>-48560.241046494666</v>
      </c>
      <c r="CC1631" s="451">
        <f t="shared" si="5056"/>
        <v>-47959.367505337046</v>
      </c>
      <c r="CD1631" s="451">
        <f t="shared" si="5056"/>
        <v>-49623.917695393502</v>
      </c>
      <c r="CE1631" s="451">
        <f t="shared" si="5056"/>
        <v>-34782.350548431212</v>
      </c>
      <c r="CF1631" s="451">
        <f t="shared" si="5056"/>
        <v>-34956.262301173359</v>
      </c>
      <c r="CG1631" s="451">
        <f t="shared" si="5056"/>
        <v>-35131.043612679219</v>
      </c>
      <c r="CH1631" s="451">
        <f t="shared" si="5056"/>
        <v>-35306.698830742622</v>
      </c>
      <c r="CI1631" s="451">
        <f t="shared" si="5056"/>
        <v>-27685.961527387262</v>
      </c>
      <c r="CJ1631" s="451">
        <f t="shared" si="5056"/>
        <v>-27824.391335024193</v>
      </c>
      <c r="CK1631" s="451">
        <f t="shared" si="5056"/>
        <v>-27963.51329169931</v>
      </c>
      <c r="CL1631" s="451">
        <f t="shared" si="5056"/>
        <v>-28103.330858157802</v>
      </c>
      <c r="CM1631" s="451">
        <f t="shared" si="5056"/>
        <v>-37466.328332839963</v>
      </c>
      <c r="CN1631" s="451">
        <f t="shared" si="5056"/>
        <v>-37653.65997450416</v>
      </c>
      <c r="CO1631" s="451">
        <f t="shared" si="5056"/>
        <v>-37841.928274376674</v>
      </c>
      <c r="CP1631" s="451">
        <f t="shared" si="5056"/>
        <v>-38031.137915748557</v>
      </c>
      <c r="CQ1631" s="451">
        <f t="shared" si="5056"/>
        <v>-53862.62298843047</v>
      </c>
      <c r="CR1631" s="451">
        <f t="shared" si="5056"/>
        <v>-54131.936103372609</v>
      </c>
      <c r="CS1631" s="451">
        <f t="shared" si="5056"/>
        <v>-54402.595783889476</v>
      </c>
      <c r="CT1631" s="451">
        <f t="shared" si="5056"/>
        <v>-54674.608762808908</v>
      </c>
      <c r="CU1631" s="451">
        <f t="shared" si="5056"/>
        <v>-46429.844889002365</v>
      </c>
      <c r="CV1631" s="451">
        <f t="shared" si="5056"/>
        <v>-46661.994113447377</v>
      </c>
      <c r="CW1631" s="451">
        <f t="shared" si="5056"/>
        <v>-46895.304084014606</v>
      </c>
      <c r="CX1631" s="451">
        <f t="shared" si="5056"/>
        <v>-47129.78060443468</v>
      </c>
      <c r="CY1631" s="451">
        <f t="shared" si="5056"/>
        <v>-21908.041038332754</v>
      </c>
      <c r="CZ1631" s="451">
        <f t="shared" si="5056"/>
        <v>-22017.581243524415</v>
      </c>
      <c r="DA1631" s="451">
        <f t="shared" si="5056"/>
        <v>-22127.669149742029</v>
      </c>
      <c r="DB1631" s="451">
        <f t="shared" si="5056"/>
        <v>-22238.307495490739</v>
      </c>
      <c r="DC1631" s="451">
        <f t="shared" si="5056"/>
        <v>-20102.063376021673</v>
      </c>
      <c r="DD1631" s="451">
        <f t="shared" si="5056"/>
        <v>-20202.57369290178</v>
      </c>
      <c r="DE1631" s="451">
        <f t="shared" si="5056"/>
        <v>-20303.586561366283</v>
      </c>
      <c r="DF1631" s="451">
        <f t="shared" si="5056"/>
        <v>-20405.104494173112</v>
      </c>
      <c r="DG1631" s="451">
        <f t="shared" si="5056"/>
        <v>-18469.154362816007</v>
      </c>
      <c r="DH1631" s="451">
        <f t="shared" si="5056"/>
        <v>-18561.500134630085</v>
      </c>
      <c r="DI1631" s="451">
        <f t="shared" si="5056"/>
        <v>-18654.307635303234</v>
      </c>
      <c r="DJ1631" s="451">
        <f t="shared" si="5056"/>
        <v>-18747.579173479746</v>
      </c>
    </row>
    <row r="1632" spans="1:114" x14ac:dyDescent="0.35">
      <c r="A1632" s="5" t="s">
        <v>354</v>
      </c>
      <c r="B1632" s="460" t="s">
        <v>430</v>
      </c>
      <c r="C1632" s="451">
        <f>C214+C549+C1009+C768+C1263</f>
        <v>-136025</v>
      </c>
      <c r="D1632" s="451">
        <f t="shared" ref="D1632:BO1632" si="5057">D214+D549+D1009+D768+D1263</f>
        <v>-148506</v>
      </c>
      <c r="E1632" s="451">
        <f t="shared" si="5057"/>
        <v>-184892</v>
      </c>
      <c r="F1632" s="451">
        <f t="shared" si="5057"/>
        <v>-171654</v>
      </c>
      <c r="G1632" s="451">
        <f t="shared" si="5057"/>
        <v>-159484</v>
      </c>
      <c r="H1632" s="451">
        <f t="shared" si="5057"/>
        <v>-152715</v>
      </c>
      <c r="I1632" s="451">
        <f t="shared" si="5057"/>
        <v>-149882</v>
      </c>
      <c r="J1632" s="451">
        <f t="shared" si="5057"/>
        <v>-207078</v>
      </c>
      <c r="K1632" s="451">
        <f t="shared" si="5057"/>
        <v>-142904</v>
      </c>
      <c r="L1632" s="451">
        <f t="shared" si="5057"/>
        <v>-136685</v>
      </c>
      <c r="M1632" s="451">
        <f t="shared" si="5057"/>
        <v>-145812</v>
      </c>
      <c r="N1632" s="451">
        <f t="shared" si="5057"/>
        <v>-154450</v>
      </c>
      <c r="O1632" s="451">
        <f t="shared" si="5057"/>
        <v>-152133</v>
      </c>
      <c r="P1632" s="451">
        <f t="shared" si="5057"/>
        <v>-155366</v>
      </c>
      <c r="Q1632" s="451">
        <f t="shared" si="5057"/>
        <v>-154869</v>
      </c>
      <c r="R1632" s="451">
        <f t="shared" si="5057"/>
        <v>-170768</v>
      </c>
      <c r="S1632" s="451">
        <f t="shared" si="5057"/>
        <v>-160617</v>
      </c>
      <c r="T1632" s="451">
        <f t="shared" si="5057"/>
        <v>-163720</v>
      </c>
      <c r="U1632" s="451">
        <f t="shared" si="5057"/>
        <v>-163041</v>
      </c>
      <c r="V1632" s="451">
        <f t="shared" si="5057"/>
        <v>-174858</v>
      </c>
      <c r="W1632" s="451">
        <f t="shared" si="5057"/>
        <v>-171855</v>
      </c>
      <c r="X1632" s="451">
        <f t="shared" si="5057"/>
        <v>-165636</v>
      </c>
      <c r="Y1632" s="451">
        <f t="shared" si="5057"/>
        <v>-169034</v>
      </c>
      <c r="Z1632" s="451">
        <f t="shared" si="5057"/>
        <v>-166103</v>
      </c>
      <c r="AA1632" s="451">
        <f t="shared" si="5057"/>
        <v>-166688</v>
      </c>
      <c r="AB1632" s="451">
        <f t="shared" si="5057"/>
        <v>-156801</v>
      </c>
      <c r="AC1632" s="451">
        <f t="shared" si="5057"/>
        <v>-175220</v>
      </c>
      <c r="AD1632" s="451">
        <f t="shared" si="5057"/>
        <v>-186980.53538061099</v>
      </c>
      <c r="AE1632" s="451">
        <f t="shared" si="5057"/>
        <v>-190134.48194593022</v>
      </c>
      <c r="AF1632" s="451">
        <f t="shared" si="5057"/>
        <v>-183368.00495035126</v>
      </c>
      <c r="AG1632" s="451">
        <f t="shared" si="5057"/>
        <v>-187687.53866609087</v>
      </c>
      <c r="AH1632" s="451">
        <f t="shared" si="5057"/>
        <v>-208917.99230174386</v>
      </c>
      <c r="AI1632" s="451">
        <f t="shared" si="5057"/>
        <v>-182149.25290865396</v>
      </c>
      <c r="AJ1632" s="451">
        <f t="shared" si="5057"/>
        <v>-176395.38183199248</v>
      </c>
      <c r="AK1632" s="451">
        <f t="shared" si="5057"/>
        <v>-181765.13656041349</v>
      </c>
      <c r="AL1632" s="451">
        <f t="shared" si="5057"/>
        <v>-201056.4331892569</v>
      </c>
      <c r="AM1632" s="451">
        <f t="shared" si="5057"/>
        <v>-205060.17999745041</v>
      </c>
      <c r="AN1632" s="451">
        <f t="shared" si="5057"/>
        <v>-197111.46273914591</v>
      </c>
      <c r="AO1632" s="451">
        <f t="shared" si="5057"/>
        <v>-200617.6076800531</v>
      </c>
      <c r="AP1632" s="451">
        <f t="shared" si="5057"/>
        <v>-224370.95905853302</v>
      </c>
      <c r="AQ1632" s="451">
        <f t="shared" si="5057"/>
        <v>-232932.38994444776</v>
      </c>
      <c r="AR1632" s="451">
        <f t="shared" si="5057"/>
        <v>-221810.03916710831</v>
      </c>
      <c r="AS1632" s="451">
        <f t="shared" si="5057"/>
        <v>-222050.13248769581</v>
      </c>
      <c r="AT1632" s="451">
        <f t="shared" si="5057"/>
        <v>-251875.27923675737</v>
      </c>
      <c r="AU1632" s="451">
        <f t="shared" si="5057"/>
        <v>-278070.73350096832</v>
      </c>
      <c r="AV1632" s="451">
        <f t="shared" si="5057"/>
        <v>-265931.31335370149</v>
      </c>
      <c r="AW1632" s="451">
        <f t="shared" si="5057"/>
        <v>-269198.97231550119</v>
      </c>
      <c r="AX1632" s="451">
        <f t="shared" si="5057"/>
        <v>-303785.42033573682</v>
      </c>
      <c r="AY1632" s="451">
        <f t="shared" si="5057"/>
        <v>-260553.07704985177</v>
      </c>
      <c r="AZ1632" s="451">
        <f t="shared" si="5057"/>
        <v>-247983.78653500907</v>
      </c>
      <c r="BA1632" s="451">
        <f t="shared" si="5057"/>
        <v>-248309.46551754329</v>
      </c>
      <c r="BB1632" s="451">
        <f t="shared" si="5057"/>
        <v>-282001.58942455752</v>
      </c>
      <c r="BC1632" s="451">
        <f t="shared" si="5057"/>
        <v>-164708.70370774658</v>
      </c>
      <c r="BD1632" s="451">
        <f t="shared" si="5057"/>
        <v>-152592.59269182169</v>
      </c>
      <c r="BE1632" s="451">
        <f t="shared" si="5057"/>
        <v>-142808.29873876463</v>
      </c>
      <c r="BF1632" s="451">
        <f t="shared" si="5057"/>
        <v>-168364.98183431436</v>
      </c>
      <c r="BG1632" s="451">
        <f t="shared" si="5057"/>
        <v>-186606.30118606112</v>
      </c>
      <c r="BH1632" s="451">
        <f t="shared" si="5057"/>
        <v>-172252.64670023811</v>
      </c>
      <c r="BI1632" s="451">
        <f t="shared" si="5057"/>
        <v>-160391.54198804914</v>
      </c>
      <c r="BJ1632" s="451">
        <f t="shared" si="5057"/>
        <v>-190390.74842581226</v>
      </c>
      <c r="BK1632" s="451">
        <f t="shared" si="5057"/>
        <v>-112611.49890616791</v>
      </c>
      <c r="BL1632" s="451">
        <f t="shared" si="5057"/>
        <v>-101960.61721680114</v>
      </c>
      <c r="BM1632" s="451">
        <f t="shared" si="5057"/>
        <v>-93433.770976568718</v>
      </c>
      <c r="BN1632" s="451">
        <f t="shared" si="5057"/>
        <v>-115481.2474465197</v>
      </c>
      <c r="BO1632" s="451">
        <f t="shared" si="5057"/>
        <v>-67128.73716924226</v>
      </c>
      <c r="BP1632" s="451">
        <f t="shared" ref="BP1632:DJ1632" si="5058">BP214+BP549+BP1009+BP768+BP1263</f>
        <v>-61497.311347203031</v>
      </c>
      <c r="BQ1632" s="451">
        <f t="shared" si="5058"/>
        <v>-57855.649298743388</v>
      </c>
      <c r="BR1632" s="451">
        <f t="shared" si="5058"/>
        <v>-70106.067715351091</v>
      </c>
      <c r="BS1632" s="451">
        <f t="shared" si="5058"/>
        <v>-105063.11252817119</v>
      </c>
      <c r="BT1632" s="451">
        <f t="shared" si="5058"/>
        <v>-95347.251332396598</v>
      </c>
      <c r="BU1632" s="451">
        <f t="shared" si="5058"/>
        <v>-87837.964312725031</v>
      </c>
      <c r="BV1632" s="451">
        <f t="shared" si="5058"/>
        <v>-108128.0075876293</v>
      </c>
      <c r="BW1632" s="451">
        <f t="shared" si="5058"/>
        <v>-87462.336071040161</v>
      </c>
      <c r="BX1632" s="451">
        <f t="shared" si="5058"/>
        <v>-77019.072062557767</v>
      </c>
      <c r="BY1632" s="451">
        <f t="shared" si="5058"/>
        <v>-66575.808054075344</v>
      </c>
      <c r="BZ1632" s="451">
        <f t="shared" si="5058"/>
        <v>-85195.048490251211</v>
      </c>
      <c r="CA1632" s="451">
        <f t="shared" si="5058"/>
        <v>-6255.6548403293</v>
      </c>
      <c r="CB1632" s="451">
        <f t="shared" si="5058"/>
        <v>-5508.7109787974432</v>
      </c>
      <c r="CC1632" s="451">
        <f t="shared" si="5058"/>
        <v>-4761.7671172655873</v>
      </c>
      <c r="CD1632" s="451">
        <f t="shared" si="5058"/>
        <v>-6093.489396707253</v>
      </c>
      <c r="CE1632" s="451">
        <f t="shared" si="5058"/>
        <v>0</v>
      </c>
      <c r="CF1632" s="451">
        <f t="shared" si="5058"/>
        <v>0</v>
      </c>
      <c r="CG1632" s="451">
        <f t="shared" si="5058"/>
        <v>0</v>
      </c>
      <c r="CH1632" s="451">
        <f t="shared" si="5058"/>
        <v>0</v>
      </c>
      <c r="CI1632" s="451">
        <f t="shared" si="5058"/>
        <v>0</v>
      </c>
      <c r="CJ1632" s="451">
        <f t="shared" si="5058"/>
        <v>0</v>
      </c>
      <c r="CK1632" s="451">
        <f t="shared" si="5058"/>
        <v>0</v>
      </c>
      <c r="CL1632" s="451">
        <f t="shared" si="5058"/>
        <v>0</v>
      </c>
      <c r="CM1632" s="451">
        <f t="shared" si="5058"/>
        <v>0</v>
      </c>
      <c r="CN1632" s="451">
        <f t="shared" si="5058"/>
        <v>0</v>
      </c>
      <c r="CO1632" s="451">
        <f t="shared" si="5058"/>
        <v>0</v>
      </c>
      <c r="CP1632" s="451">
        <f t="shared" si="5058"/>
        <v>0</v>
      </c>
      <c r="CQ1632" s="451">
        <f t="shared" si="5058"/>
        <v>0</v>
      </c>
      <c r="CR1632" s="451">
        <f t="shared" si="5058"/>
        <v>0</v>
      </c>
      <c r="CS1632" s="451">
        <f t="shared" si="5058"/>
        <v>0</v>
      </c>
      <c r="CT1632" s="451">
        <f t="shared" si="5058"/>
        <v>0</v>
      </c>
      <c r="CU1632" s="451">
        <f t="shared" si="5058"/>
        <v>0</v>
      </c>
      <c r="CV1632" s="451">
        <f t="shared" si="5058"/>
        <v>0</v>
      </c>
      <c r="CW1632" s="451">
        <f t="shared" si="5058"/>
        <v>0</v>
      </c>
      <c r="CX1632" s="451">
        <f t="shared" si="5058"/>
        <v>0</v>
      </c>
      <c r="CY1632" s="451">
        <f t="shared" si="5058"/>
        <v>0</v>
      </c>
      <c r="CZ1632" s="451">
        <f t="shared" si="5058"/>
        <v>0</v>
      </c>
      <c r="DA1632" s="451">
        <f t="shared" si="5058"/>
        <v>0</v>
      </c>
      <c r="DB1632" s="451">
        <f t="shared" si="5058"/>
        <v>0</v>
      </c>
      <c r="DC1632" s="451">
        <f t="shared" si="5058"/>
        <v>0</v>
      </c>
      <c r="DD1632" s="451">
        <f t="shared" si="5058"/>
        <v>0</v>
      </c>
      <c r="DE1632" s="451">
        <f t="shared" si="5058"/>
        <v>0</v>
      </c>
      <c r="DF1632" s="451">
        <f t="shared" si="5058"/>
        <v>0</v>
      </c>
      <c r="DG1632" s="451">
        <f t="shared" si="5058"/>
        <v>0</v>
      </c>
      <c r="DH1632" s="451">
        <f t="shared" si="5058"/>
        <v>0</v>
      </c>
      <c r="DI1632" s="451">
        <f t="shared" si="5058"/>
        <v>0</v>
      </c>
      <c r="DJ1632" s="451">
        <f t="shared" si="5058"/>
        <v>0</v>
      </c>
    </row>
    <row r="1633" spans="1:114" x14ac:dyDescent="0.35">
      <c r="A1633" s="5" t="s">
        <v>354</v>
      </c>
      <c r="B1633" s="460" t="s">
        <v>431</v>
      </c>
      <c r="C1633" s="451">
        <f>C215+C550+C1010+C1264</f>
        <v>-10675</v>
      </c>
      <c r="D1633" s="451">
        <f t="shared" ref="D1633:BO1633" si="5059">D215+D550+D1010+D1264</f>
        <v>-10894</v>
      </c>
      <c r="E1633" s="451">
        <f t="shared" si="5059"/>
        <v>-12408</v>
      </c>
      <c r="F1633" s="451">
        <f t="shared" si="5059"/>
        <v>-10846</v>
      </c>
      <c r="G1633" s="451">
        <f t="shared" si="5059"/>
        <v>-9416</v>
      </c>
      <c r="H1633" s="451">
        <f t="shared" si="5059"/>
        <v>-8685</v>
      </c>
      <c r="I1633" s="451">
        <f t="shared" si="5059"/>
        <v>-9118</v>
      </c>
      <c r="J1633" s="451">
        <f t="shared" si="5059"/>
        <v>-11622</v>
      </c>
      <c r="K1633" s="451">
        <f t="shared" si="5059"/>
        <v>-8896</v>
      </c>
      <c r="L1633" s="451">
        <f t="shared" si="5059"/>
        <v>-9315</v>
      </c>
      <c r="M1633" s="451">
        <f t="shared" si="5059"/>
        <v>-13788</v>
      </c>
      <c r="N1633" s="451">
        <f t="shared" si="5059"/>
        <v>-10850</v>
      </c>
      <c r="O1633" s="451">
        <f t="shared" si="5059"/>
        <v>-10467</v>
      </c>
      <c r="P1633" s="451">
        <f t="shared" si="5059"/>
        <v>-11234</v>
      </c>
      <c r="Q1633" s="451">
        <f t="shared" si="5059"/>
        <v>-10731</v>
      </c>
      <c r="R1633" s="451">
        <f t="shared" si="5059"/>
        <v>-11032</v>
      </c>
      <c r="S1633" s="451">
        <f t="shared" si="5059"/>
        <v>-13783</v>
      </c>
      <c r="T1633" s="451">
        <f t="shared" si="5059"/>
        <v>-11780</v>
      </c>
      <c r="U1633" s="451">
        <f t="shared" si="5059"/>
        <v>-9659</v>
      </c>
      <c r="V1633" s="451">
        <f t="shared" si="5059"/>
        <v>-11242</v>
      </c>
      <c r="W1633" s="451">
        <f t="shared" si="5059"/>
        <v>-11445</v>
      </c>
      <c r="X1633" s="451">
        <f t="shared" si="5059"/>
        <v>-10564</v>
      </c>
      <c r="Y1633" s="451">
        <f t="shared" si="5059"/>
        <v>-12666</v>
      </c>
      <c r="Z1633" s="451">
        <f t="shared" si="5059"/>
        <v>-13297</v>
      </c>
      <c r="AA1633" s="451">
        <f t="shared" si="5059"/>
        <v>-12512</v>
      </c>
      <c r="AB1633" s="451">
        <f t="shared" si="5059"/>
        <v>-13099</v>
      </c>
      <c r="AC1633" s="451">
        <f t="shared" si="5059"/>
        <v>-16480</v>
      </c>
      <c r="AD1633" s="451">
        <f t="shared" si="5059"/>
        <v>-18940.100182481518</v>
      </c>
      <c r="AE1633" s="451">
        <f t="shared" si="5059"/>
        <v>-18274.113389439251</v>
      </c>
      <c r="AF1633" s="451">
        <f t="shared" si="5059"/>
        <v>-17307.562566794189</v>
      </c>
      <c r="AG1633" s="451">
        <f t="shared" si="5059"/>
        <v>-17545.009085521764</v>
      </c>
      <c r="AH1633" s="451">
        <f t="shared" si="5059"/>
        <v>-19924.993282672949</v>
      </c>
      <c r="AI1633" s="451">
        <f t="shared" si="5059"/>
        <v>-16387.956343973325</v>
      </c>
      <c r="AJ1633" s="451">
        <f t="shared" si="5059"/>
        <v>-15592.438867129538</v>
      </c>
      <c r="AK1633" s="451">
        <f t="shared" si="5059"/>
        <v>-15947.249048667178</v>
      </c>
      <c r="AL1633" s="451">
        <f t="shared" si="5059"/>
        <v>-17993.024421224109</v>
      </c>
      <c r="AM1633" s="451">
        <f t="shared" si="5059"/>
        <v>-17335.57882623186</v>
      </c>
      <c r="AN1633" s="451">
        <f t="shared" si="5059"/>
        <v>-16360.47810117287</v>
      </c>
      <c r="AO1633" s="451">
        <f t="shared" si="5059"/>
        <v>-16469.895793237432</v>
      </c>
      <c r="AP1633" s="451">
        <f t="shared" si="5059"/>
        <v>-18799.953244085245</v>
      </c>
      <c r="AQ1633" s="451">
        <f t="shared" si="5059"/>
        <v>-19337.920517150535</v>
      </c>
      <c r="AR1633" s="451">
        <f t="shared" si="5059"/>
        <v>-18067.781629605226</v>
      </c>
      <c r="AS1633" s="451">
        <f t="shared" si="5059"/>
        <v>-17826.735007366839</v>
      </c>
      <c r="AT1633" s="451">
        <f t="shared" si="5059"/>
        <v>-20652.581998833637</v>
      </c>
      <c r="AU1633" s="451">
        <f t="shared" si="5059"/>
        <v>-23588.791748728203</v>
      </c>
      <c r="AV1633" s="451">
        <f t="shared" si="5059"/>
        <v>-22183.407320566097</v>
      </c>
      <c r="AW1633" s="451">
        <f t="shared" si="5059"/>
        <v>-22175.933309517703</v>
      </c>
      <c r="AX1633" s="451">
        <f t="shared" si="5059"/>
        <v>-25444.082400880718</v>
      </c>
      <c r="AY1633" s="451">
        <f t="shared" si="5059"/>
        <v>-21493.410732823249</v>
      </c>
      <c r="AZ1633" s="451">
        <f t="shared" si="5059"/>
        <v>-20085.15755728419</v>
      </c>
      <c r="BA1633" s="451">
        <f t="shared" si="5059"/>
        <v>-19824.132277062548</v>
      </c>
      <c r="BB1633" s="451">
        <f t="shared" si="5059"/>
        <v>-22960.660122045454</v>
      </c>
      <c r="BC1633" s="451">
        <f t="shared" si="5059"/>
        <v>-12529.348352155837</v>
      </c>
      <c r="BD1633" s="451">
        <f t="shared" si="5059"/>
        <v>-11247.959138588532</v>
      </c>
      <c r="BE1633" s="451">
        <f t="shared" si="5059"/>
        <v>-10179.202726890322</v>
      </c>
      <c r="BF1633" s="451">
        <f t="shared" si="5059"/>
        <v>-12579.766339897953</v>
      </c>
      <c r="BG1633" s="451">
        <f t="shared" si="5059"/>
        <v>-14293.002138024827</v>
      </c>
      <c r="BH1633" s="451">
        <f t="shared" si="5059"/>
        <v>-12812.220780039812</v>
      </c>
      <c r="BI1633" s="451">
        <f t="shared" si="5059"/>
        <v>-11555.160292096767</v>
      </c>
      <c r="BJ1633" s="451">
        <f t="shared" si="5059"/>
        <v>-14317.267147139597</v>
      </c>
      <c r="BK1633" s="451">
        <f t="shared" si="5059"/>
        <v>-10464.850302690955</v>
      </c>
      <c r="BL1633" s="451">
        <f t="shared" si="5059"/>
        <v>-9402.0752611388907</v>
      </c>
      <c r="BM1633" s="451">
        <f t="shared" si="5059"/>
        <v>-8524.3023983676503</v>
      </c>
      <c r="BN1633" s="451">
        <f t="shared" si="5059"/>
        <v>-10520.028705732968</v>
      </c>
      <c r="BO1633" s="451">
        <f t="shared" si="5059"/>
        <v>-6036.391480614494</v>
      </c>
      <c r="BP1633" s="451">
        <f t="shared" ref="BP1633:DJ1633" si="5060">BP215+BP550+BP1010+BP1264</f>
        <v>-5482.8617036301093</v>
      </c>
      <c r="BQ1633" s="451">
        <f t="shared" si="5060"/>
        <v>-5094.9918791411346</v>
      </c>
      <c r="BR1633" s="451">
        <f t="shared" si="5060"/>
        <v>-6172.2371793003822</v>
      </c>
      <c r="BS1633" s="451">
        <f t="shared" si="5060"/>
        <v>-9327.0220010639132</v>
      </c>
      <c r="BT1633" s="451">
        <f t="shared" si="5060"/>
        <v>-8397.9348477936237</v>
      </c>
      <c r="BU1633" s="451">
        <f t="shared" si="5060"/>
        <v>-7651.6981033048141</v>
      </c>
      <c r="BV1633" s="451">
        <f t="shared" si="5060"/>
        <v>-9407.8992855461074</v>
      </c>
      <c r="BW1633" s="451">
        <f t="shared" si="5060"/>
        <v>-7813.2780169840689</v>
      </c>
      <c r="BX1633" s="451">
        <f t="shared" si="5060"/>
        <v>-6880.34929853821</v>
      </c>
      <c r="BY1633" s="451">
        <f t="shared" si="5060"/>
        <v>-5947.420580092351</v>
      </c>
      <c r="BZ1633" s="451">
        <f t="shared" si="5060"/>
        <v>-7610.7342820583226</v>
      </c>
      <c r="CA1633" s="451">
        <f t="shared" si="5060"/>
        <v>-558.83678211024517</v>
      </c>
      <c r="CB1633" s="451">
        <f t="shared" si="5060"/>
        <v>-492.11000215678308</v>
      </c>
      <c r="CC1633" s="451">
        <f t="shared" si="5060"/>
        <v>-425.383222203321</v>
      </c>
      <c r="CD1633" s="451">
        <f t="shared" si="5060"/>
        <v>-544.35004698876992</v>
      </c>
      <c r="CE1633" s="451">
        <f t="shared" si="5060"/>
        <v>0</v>
      </c>
      <c r="CF1633" s="451">
        <f t="shared" si="5060"/>
        <v>0</v>
      </c>
      <c r="CG1633" s="451">
        <f t="shared" si="5060"/>
        <v>0</v>
      </c>
      <c r="CH1633" s="451">
        <f t="shared" si="5060"/>
        <v>0</v>
      </c>
      <c r="CI1633" s="451">
        <f t="shared" si="5060"/>
        <v>0</v>
      </c>
      <c r="CJ1633" s="451">
        <f t="shared" si="5060"/>
        <v>0</v>
      </c>
      <c r="CK1633" s="451">
        <f t="shared" si="5060"/>
        <v>0</v>
      </c>
      <c r="CL1633" s="451">
        <f t="shared" si="5060"/>
        <v>0</v>
      </c>
      <c r="CM1633" s="451">
        <f t="shared" si="5060"/>
        <v>0</v>
      </c>
      <c r="CN1633" s="451">
        <f t="shared" si="5060"/>
        <v>0</v>
      </c>
      <c r="CO1633" s="451">
        <f t="shared" si="5060"/>
        <v>0</v>
      </c>
      <c r="CP1633" s="451">
        <f t="shared" si="5060"/>
        <v>0</v>
      </c>
      <c r="CQ1633" s="451">
        <f t="shared" si="5060"/>
        <v>0</v>
      </c>
      <c r="CR1633" s="451">
        <f t="shared" si="5060"/>
        <v>0</v>
      </c>
      <c r="CS1633" s="451">
        <f t="shared" si="5060"/>
        <v>0</v>
      </c>
      <c r="CT1633" s="451">
        <f t="shared" si="5060"/>
        <v>0</v>
      </c>
      <c r="CU1633" s="451">
        <f t="shared" si="5060"/>
        <v>0</v>
      </c>
      <c r="CV1633" s="451">
        <f t="shared" si="5060"/>
        <v>0</v>
      </c>
      <c r="CW1633" s="451">
        <f t="shared" si="5060"/>
        <v>0</v>
      </c>
      <c r="CX1633" s="451">
        <f t="shared" si="5060"/>
        <v>0</v>
      </c>
      <c r="CY1633" s="451">
        <f t="shared" si="5060"/>
        <v>0</v>
      </c>
      <c r="CZ1633" s="451">
        <f t="shared" si="5060"/>
        <v>0</v>
      </c>
      <c r="DA1633" s="451">
        <f t="shared" si="5060"/>
        <v>0</v>
      </c>
      <c r="DB1633" s="451">
        <f t="shared" si="5060"/>
        <v>0</v>
      </c>
      <c r="DC1633" s="451">
        <f t="shared" si="5060"/>
        <v>0</v>
      </c>
      <c r="DD1633" s="451">
        <f t="shared" si="5060"/>
        <v>0</v>
      </c>
      <c r="DE1633" s="451">
        <f t="shared" si="5060"/>
        <v>0</v>
      </c>
      <c r="DF1633" s="451">
        <f t="shared" si="5060"/>
        <v>0</v>
      </c>
      <c r="DG1633" s="451">
        <f t="shared" si="5060"/>
        <v>0</v>
      </c>
      <c r="DH1633" s="451">
        <f t="shared" si="5060"/>
        <v>0</v>
      </c>
      <c r="DI1633" s="451">
        <f t="shared" si="5060"/>
        <v>0</v>
      </c>
      <c r="DJ1633" s="451">
        <f t="shared" si="5060"/>
        <v>0</v>
      </c>
    </row>
    <row r="1634" spans="1:114" x14ac:dyDescent="0.35">
      <c r="A1634" s="5" t="s">
        <v>354</v>
      </c>
      <c r="B1634" s="452" t="s">
        <v>144</v>
      </c>
      <c r="C1634" s="451">
        <f>C216+C551+C1011+C1265+C1467+C769+C1403</f>
        <v>-37900</v>
      </c>
      <c r="D1634" s="451">
        <f t="shared" ref="D1634:BO1634" si="5061">D216+D551+D1011+D1265+D1467+D769+D1403</f>
        <v>-46300</v>
      </c>
      <c r="E1634" s="451">
        <f t="shared" si="5061"/>
        <v>-63800</v>
      </c>
      <c r="F1634" s="451">
        <f t="shared" si="5061"/>
        <v>-57000</v>
      </c>
      <c r="G1634" s="451">
        <f t="shared" si="5061"/>
        <v>-62300</v>
      </c>
      <c r="H1634" s="451">
        <f t="shared" si="5061"/>
        <v>-66400</v>
      </c>
      <c r="I1634" s="451">
        <f t="shared" si="5061"/>
        <v>-68300</v>
      </c>
      <c r="J1634" s="451">
        <f t="shared" si="5061"/>
        <v>-63900</v>
      </c>
      <c r="K1634" s="451">
        <f t="shared" si="5061"/>
        <v>-61500</v>
      </c>
      <c r="L1634" s="451">
        <f t="shared" si="5061"/>
        <v>-62300</v>
      </c>
      <c r="M1634" s="451">
        <f t="shared" si="5061"/>
        <v>-69300</v>
      </c>
      <c r="N1634" s="451">
        <f t="shared" si="5061"/>
        <v>-68200</v>
      </c>
      <c r="O1634" s="451">
        <f t="shared" si="5061"/>
        <v>-63400</v>
      </c>
      <c r="P1634" s="451">
        <f t="shared" si="5061"/>
        <v>-71500</v>
      </c>
      <c r="Q1634" s="451">
        <f t="shared" si="5061"/>
        <v>-62300</v>
      </c>
      <c r="R1634" s="451">
        <f t="shared" si="5061"/>
        <v>-68200</v>
      </c>
      <c r="S1634" s="451">
        <f t="shared" si="5061"/>
        <v>-64300</v>
      </c>
      <c r="T1634" s="451">
        <f t="shared" si="5061"/>
        <v>-72300</v>
      </c>
      <c r="U1634" s="451">
        <f t="shared" si="5061"/>
        <v>-64600</v>
      </c>
      <c r="V1634" s="451">
        <f t="shared" si="5061"/>
        <v>-64200</v>
      </c>
      <c r="W1634" s="451">
        <f t="shared" si="5061"/>
        <v>-68600</v>
      </c>
      <c r="X1634" s="451">
        <f t="shared" si="5061"/>
        <v>-63700</v>
      </c>
      <c r="Y1634" s="451">
        <f t="shared" si="5061"/>
        <v>-69900</v>
      </c>
      <c r="Z1634" s="451">
        <f t="shared" si="5061"/>
        <v>-72900</v>
      </c>
      <c r="AA1634" s="451">
        <f t="shared" si="5061"/>
        <v>-63400</v>
      </c>
      <c r="AB1634" s="451">
        <f t="shared" si="5061"/>
        <v>-58400</v>
      </c>
      <c r="AC1634" s="451">
        <f t="shared" si="5061"/>
        <v>-65300</v>
      </c>
      <c r="AD1634" s="451">
        <f t="shared" si="5061"/>
        <v>-70183.229098715703</v>
      </c>
      <c r="AE1634" s="451">
        <f t="shared" si="5061"/>
        <v>-67277.988991631559</v>
      </c>
      <c r="AF1634" s="451">
        <f t="shared" si="5061"/>
        <v>-65028.711505933825</v>
      </c>
      <c r="AG1634" s="451">
        <f t="shared" si="5061"/>
        <v>-67906.2191452361</v>
      </c>
      <c r="AH1634" s="451">
        <f t="shared" si="5061"/>
        <v>-74712.872386184026</v>
      </c>
      <c r="AI1634" s="451">
        <f t="shared" si="5061"/>
        <v>-63358.480364137256</v>
      </c>
      <c r="AJ1634" s="451">
        <f t="shared" si="5061"/>
        <v>-61463.437734650099</v>
      </c>
      <c r="AK1634" s="451">
        <f t="shared" si="5061"/>
        <v>-64582.484436893712</v>
      </c>
      <c r="AL1634" s="451">
        <f t="shared" si="5061"/>
        <v>-70696.103784405481</v>
      </c>
      <c r="AM1634" s="451">
        <f t="shared" si="5061"/>
        <v>-68327.030068846594</v>
      </c>
      <c r="AN1634" s="451">
        <f t="shared" si="5061"/>
        <v>-65855.216160611133</v>
      </c>
      <c r="AO1634" s="451">
        <f t="shared" si="5061"/>
        <v>-68413.824838914123</v>
      </c>
      <c r="AP1634" s="451">
        <f t="shared" si="5061"/>
        <v>-75564.675711744872</v>
      </c>
      <c r="AQ1634" s="451">
        <f t="shared" si="5061"/>
        <v>-90166.616415523604</v>
      </c>
      <c r="AR1634" s="451">
        <f t="shared" si="5061"/>
        <v>-86870.105529613735</v>
      </c>
      <c r="AS1634" s="451">
        <f t="shared" si="5061"/>
        <v>-88460.780571588475</v>
      </c>
      <c r="AT1634" s="451">
        <f t="shared" si="5061"/>
        <v>-97003.850258866049</v>
      </c>
      <c r="AU1634" s="451">
        <f t="shared" si="5061"/>
        <v>-111626.80176693723</v>
      </c>
      <c r="AV1634" s="451">
        <f t="shared" si="5061"/>
        <v>-108064.24798487693</v>
      </c>
      <c r="AW1634" s="451">
        <f t="shared" si="5061"/>
        <v>-110985.75203454742</v>
      </c>
      <c r="AX1634" s="451">
        <f t="shared" si="5061"/>
        <v>-120874.16923960733</v>
      </c>
      <c r="AY1634" s="451">
        <f t="shared" si="5061"/>
        <v>-104438.31397320544</v>
      </c>
      <c r="AZ1634" s="451">
        <f t="shared" si="5061"/>
        <v>-100868.48811198109</v>
      </c>
      <c r="BA1634" s="451">
        <f t="shared" si="5061"/>
        <v>-102619.95603921828</v>
      </c>
      <c r="BB1634" s="451">
        <f t="shared" si="5061"/>
        <v>-111887.10366325339</v>
      </c>
      <c r="BC1634" s="451">
        <f t="shared" si="5061"/>
        <v>-64656.867451629369</v>
      </c>
      <c r="BD1634" s="451">
        <f t="shared" si="5061"/>
        <v>-61408.633091259107</v>
      </c>
      <c r="BE1634" s="451">
        <f t="shared" si="5061"/>
        <v>-59146.673221273457</v>
      </c>
      <c r="BF1634" s="451">
        <f t="shared" si="5061"/>
        <v>-65475.901070253436</v>
      </c>
      <c r="BG1634" s="451">
        <f t="shared" si="5061"/>
        <v>-66656.047716033092</v>
      </c>
      <c r="BH1634" s="451">
        <f t="shared" si="5061"/>
        <v>-62902.367853368924</v>
      </c>
      <c r="BI1634" s="451">
        <f t="shared" si="5061"/>
        <v>-60186.393298397074</v>
      </c>
      <c r="BJ1634" s="451">
        <f t="shared" si="5061"/>
        <v>-67444.830446254287</v>
      </c>
      <c r="BK1634" s="451">
        <f t="shared" si="5061"/>
        <v>-45442.725691083513</v>
      </c>
      <c r="BL1634" s="451">
        <f t="shared" si="5061"/>
        <v>-42748.663363445528</v>
      </c>
      <c r="BM1634" s="451">
        <f t="shared" si="5061"/>
        <v>-40912.713838692158</v>
      </c>
      <c r="BN1634" s="451">
        <f t="shared" si="5061"/>
        <v>-46184.004912208671</v>
      </c>
      <c r="BO1634" s="451">
        <f t="shared" si="5061"/>
        <v>-35097.905845071553</v>
      </c>
      <c r="BP1634" s="451">
        <f t="shared" ref="BP1634:DJ1634" si="5062">BP216+BP551+BP1011+BP1265+BP1467+BP769+BP1403</f>
        <v>-33694.745570229483</v>
      </c>
      <c r="BQ1634" s="451">
        <f t="shared" si="5062"/>
        <v>-33059.981252118181</v>
      </c>
      <c r="BR1634" s="451">
        <f t="shared" si="5062"/>
        <v>-35980.793388387719</v>
      </c>
      <c r="BS1634" s="451">
        <f t="shared" si="5062"/>
        <v>-44182.641799154</v>
      </c>
      <c r="BT1634" s="451">
        <f t="shared" si="5062"/>
        <v>-41827.469160678666</v>
      </c>
      <c r="BU1634" s="451">
        <f t="shared" si="5062"/>
        <v>-40320.428570280259</v>
      </c>
      <c r="BV1634" s="451">
        <f t="shared" si="5062"/>
        <v>-44982.07095254169</v>
      </c>
      <c r="BW1634" s="451">
        <f t="shared" si="5062"/>
        <v>-39062.377485058765</v>
      </c>
      <c r="BX1634" s="451">
        <f t="shared" si="5062"/>
        <v>-36697.466740574135</v>
      </c>
      <c r="BY1634" s="451">
        <f t="shared" si="5062"/>
        <v>-34332.555996089504</v>
      </c>
      <c r="BZ1634" s="451">
        <f t="shared" si="5062"/>
        <v>-38548.942915532498</v>
      </c>
      <c r="CA1634" s="451">
        <f t="shared" si="5062"/>
        <v>-18879.113171290675</v>
      </c>
      <c r="CB1634" s="451">
        <f t="shared" si="5062"/>
        <v>-18709.965329942534</v>
      </c>
      <c r="CC1634" s="451">
        <f t="shared" si="5062"/>
        <v>-18540.817488594395</v>
      </c>
      <c r="CD1634" s="451">
        <f t="shared" si="5062"/>
        <v>-18842.390284682198</v>
      </c>
      <c r="CE1634" s="451">
        <f t="shared" si="5062"/>
        <v>-14137.5</v>
      </c>
      <c r="CF1634" s="451">
        <f t="shared" si="5062"/>
        <v>-14137.5</v>
      </c>
      <c r="CG1634" s="451">
        <f t="shared" si="5062"/>
        <v>-14137.5</v>
      </c>
      <c r="CH1634" s="451">
        <f t="shared" si="5062"/>
        <v>-14137.5</v>
      </c>
      <c r="CI1634" s="451">
        <f t="shared" si="5062"/>
        <v>-11118.75</v>
      </c>
      <c r="CJ1634" s="451">
        <f t="shared" si="5062"/>
        <v>-11118.75</v>
      </c>
      <c r="CK1634" s="451">
        <f t="shared" si="5062"/>
        <v>-11118.75</v>
      </c>
      <c r="CL1634" s="451">
        <f t="shared" si="5062"/>
        <v>-11118.75</v>
      </c>
      <c r="CM1634" s="451">
        <f t="shared" si="5062"/>
        <v>-14618.75</v>
      </c>
      <c r="CN1634" s="451">
        <f t="shared" si="5062"/>
        <v>-14618.75</v>
      </c>
      <c r="CO1634" s="451">
        <f t="shared" si="5062"/>
        <v>-14618.75</v>
      </c>
      <c r="CP1634" s="451">
        <f t="shared" si="5062"/>
        <v>-14618.75</v>
      </c>
      <c r="CQ1634" s="451">
        <f t="shared" si="5062"/>
        <v>-20437.5</v>
      </c>
      <c r="CR1634" s="451">
        <f t="shared" si="5062"/>
        <v>-20437.5</v>
      </c>
      <c r="CS1634" s="451">
        <f t="shared" si="5062"/>
        <v>-20437.5</v>
      </c>
      <c r="CT1634" s="451">
        <f t="shared" si="5062"/>
        <v>-20437.5</v>
      </c>
      <c r="CU1634" s="451">
        <f t="shared" si="5062"/>
        <v>-17331.25</v>
      </c>
      <c r="CV1634" s="451">
        <f t="shared" si="5062"/>
        <v>-17331.25</v>
      </c>
      <c r="CW1634" s="451">
        <f t="shared" si="5062"/>
        <v>-17331.25</v>
      </c>
      <c r="CX1634" s="451">
        <f t="shared" si="5062"/>
        <v>-17331.25</v>
      </c>
      <c r="CY1634" s="451">
        <f t="shared" si="5062"/>
        <v>-8231.25</v>
      </c>
      <c r="CZ1634" s="451">
        <f t="shared" si="5062"/>
        <v>-8231.25</v>
      </c>
      <c r="DA1634" s="451">
        <f t="shared" si="5062"/>
        <v>-8231.25</v>
      </c>
      <c r="DB1634" s="451">
        <f t="shared" si="5062"/>
        <v>-8231.25</v>
      </c>
      <c r="DC1634" s="451">
        <f t="shared" si="5062"/>
        <v>-7443.75</v>
      </c>
      <c r="DD1634" s="451">
        <f t="shared" si="5062"/>
        <v>-7443.75</v>
      </c>
      <c r="DE1634" s="451">
        <f t="shared" si="5062"/>
        <v>-7443.75</v>
      </c>
      <c r="DF1634" s="451">
        <f t="shared" si="5062"/>
        <v>-7443.75</v>
      </c>
      <c r="DG1634" s="451">
        <f t="shared" si="5062"/>
        <v>-6743.75</v>
      </c>
      <c r="DH1634" s="451">
        <f t="shared" si="5062"/>
        <v>-6743.75</v>
      </c>
      <c r="DI1634" s="451">
        <f t="shared" si="5062"/>
        <v>-6743.75</v>
      </c>
      <c r="DJ1634" s="451">
        <f t="shared" si="5062"/>
        <v>-6743.75</v>
      </c>
    </row>
    <row r="1635" spans="1:114" x14ac:dyDescent="0.35">
      <c r="A1635" s="5" t="s">
        <v>354</v>
      </c>
      <c r="B1635" s="255" t="s">
        <v>368</v>
      </c>
      <c r="C1635" s="453">
        <f>C1630+C1631</f>
        <v>70000</v>
      </c>
      <c r="D1635" s="453">
        <f t="shared" ref="D1635:BO1635" si="5063">D1630+D1631</f>
        <v>70900</v>
      </c>
      <c r="E1635" s="453">
        <f t="shared" si="5063"/>
        <v>89100</v>
      </c>
      <c r="F1635" s="453">
        <f t="shared" si="5063"/>
        <v>90000</v>
      </c>
      <c r="G1635" s="453">
        <f t="shared" si="5063"/>
        <v>75300</v>
      </c>
      <c r="H1635" s="453">
        <f t="shared" si="5063"/>
        <v>64100</v>
      </c>
      <c r="I1635" s="453">
        <f t="shared" si="5063"/>
        <v>48300</v>
      </c>
      <c r="J1635" s="453">
        <f t="shared" si="5063"/>
        <v>18600</v>
      </c>
      <c r="K1635" s="453">
        <f t="shared" si="5063"/>
        <v>68000</v>
      </c>
      <c r="L1635" s="453">
        <f t="shared" si="5063"/>
        <v>86700</v>
      </c>
      <c r="M1635" s="453">
        <f t="shared" si="5063"/>
        <v>121500</v>
      </c>
      <c r="N1635" s="453">
        <f t="shared" si="5063"/>
        <v>87300</v>
      </c>
      <c r="O1635" s="453">
        <f t="shared" si="5063"/>
        <v>98400</v>
      </c>
      <c r="P1635" s="453">
        <f t="shared" si="5063"/>
        <v>107400</v>
      </c>
      <c r="Q1635" s="453">
        <f t="shared" si="5063"/>
        <v>103200</v>
      </c>
      <c r="R1635" s="453">
        <f t="shared" si="5063"/>
        <v>109300</v>
      </c>
      <c r="S1635" s="453">
        <f t="shared" si="5063"/>
        <v>140100</v>
      </c>
      <c r="T1635" s="453">
        <f t="shared" si="5063"/>
        <v>101900</v>
      </c>
      <c r="U1635" s="453">
        <f t="shared" si="5063"/>
        <v>72100</v>
      </c>
      <c r="V1635" s="453">
        <f t="shared" si="5063"/>
        <v>88200</v>
      </c>
      <c r="W1635" s="453">
        <f t="shared" si="5063"/>
        <v>67700</v>
      </c>
      <c r="X1635" s="453">
        <f t="shared" si="5063"/>
        <v>70300</v>
      </c>
      <c r="Y1635" s="453">
        <f t="shared" si="5063"/>
        <v>92700</v>
      </c>
      <c r="Z1635" s="453">
        <f t="shared" si="5063"/>
        <v>114000</v>
      </c>
      <c r="AA1635" s="453">
        <f t="shared" si="5063"/>
        <v>95300</v>
      </c>
      <c r="AB1635" s="453">
        <f t="shared" si="5063"/>
        <v>114700</v>
      </c>
      <c r="AC1635" s="453">
        <f t="shared" si="5063"/>
        <v>143400</v>
      </c>
      <c r="AD1635" s="453">
        <f t="shared" si="5063"/>
        <v>151013.04864743384</v>
      </c>
      <c r="AE1635" s="453">
        <f t="shared" si="5063"/>
        <v>149868.22894445481</v>
      </c>
      <c r="AF1635" s="453">
        <f t="shared" si="5063"/>
        <v>141972.62142702815</v>
      </c>
      <c r="AG1635" s="453">
        <f t="shared" si="5063"/>
        <v>143642.42426316036</v>
      </c>
      <c r="AH1635" s="453">
        <f t="shared" si="5063"/>
        <v>159817.33542681226</v>
      </c>
      <c r="AI1635" s="453">
        <f t="shared" si="5063"/>
        <v>127357.29808614633</v>
      </c>
      <c r="AJ1635" s="453">
        <f t="shared" si="5063"/>
        <v>121043.57353949948</v>
      </c>
      <c r="AK1635" s="453">
        <f t="shared" si="5063"/>
        <v>123337.08140438882</v>
      </c>
      <c r="AL1635" s="453">
        <f t="shared" si="5063"/>
        <v>136323.32379865437</v>
      </c>
      <c r="AM1635" s="453">
        <f t="shared" si="5063"/>
        <v>115209.31787237845</v>
      </c>
      <c r="AN1635" s="453">
        <f t="shared" si="5063"/>
        <v>108366.25294546603</v>
      </c>
      <c r="AO1635" s="453">
        <f t="shared" si="5063"/>
        <v>108670.39885971835</v>
      </c>
      <c r="AP1635" s="453">
        <f t="shared" si="5063"/>
        <v>121435.82338252736</v>
      </c>
      <c r="AQ1635" s="453">
        <f t="shared" si="5063"/>
        <v>192037.38796145516</v>
      </c>
      <c r="AR1635" s="453">
        <f t="shared" si="5063"/>
        <v>183724.9669605649</v>
      </c>
      <c r="AS1635" s="453">
        <f t="shared" si="5063"/>
        <v>181700.64737800322</v>
      </c>
      <c r="AT1635" s="453">
        <f t="shared" si="5063"/>
        <v>195686.11518699414</v>
      </c>
      <c r="AU1635" s="453">
        <f t="shared" si="5063"/>
        <v>248146.45964578423</v>
      </c>
      <c r="AV1635" s="453">
        <f t="shared" si="5063"/>
        <v>238735.49785495747</v>
      </c>
      <c r="AW1635" s="453">
        <f t="shared" si="5063"/>
        <v>237893.79189287458</v>
      </c>
      <c r="AX1635" s="453">
        <f t="shared" si="5063"/>
        <v>254161.71554843301</v>
      </c>
      <c r="AY1635" s="453">
        <f t="shared" si="5063"/>
        <v>241121.65190530266</v>
      </c>
      <c r="AZ1635" s="453">
        <f t="shared" si="5063"/>
        <v>232064.52272881643</v>
      </c>
      <c r="BA1635" s="453">
        <f t="shared" si="5063"/>
        <v>229788.79427923949</v>
      </c>
      <c r="BB1635" s="453">
        <f t="shared" si="5063"/>
        <v>244650.43612413266</v>
      </c>
      <c r="BC1635" s="453">
        <f t="shared" si="5063"/>
        <v>182175.08414576875</v>
      </c>
      <c r="BD1635" s="453">
        <f t="shared" si="5063"/>
        <v>174588.73554191869</v>
      </c>
      <c r="BE1635" s="453">
        <f t="shared" si="5063"/>
        <v>168316.40651181259</v>
      </c>
      <c r="BF1635" s="453">
        <f t="shared" si="5063"/>
        <v>179137.94356344125</v>
      </c>
      <c r="BG1635" s="453">
        <f t="shared" si="5063"/>
        <v>173587.69394318439</v>
      </c>
      <c r="BH1635" s="453">
        <f t="shared" si="5063"/>
        <v>165238.85675669124</v>
      </c>
      <c r="BI1635" s="453">
        <f t="shared" si="5063"/>
        <v>158233.61642946536</v>
      </c>
      <c r="BJ1635" s="453">
        <f t="shared" si="5063"/>
        <v>170133.94233649492</v>
      </c>
      <c r="BK1635" s="453">
        <f t="shared" si="5063"/>
        <v>120222.16400040945</v>
      </c>
      <c r="BL1635" s="453">
        <f t="shared" si="5063"/>
        <v>114576.84419888345</v>
      </c>
      <c r="BM1635" s="453">
        <f t="shared" si="5063"/>
        <v>109979.8445731691</v>
      </c>
      <c r="BN1635" s="453">
        <f t="shared" si="5063"/>
        <v>118230.42202503033</v>
      </c>
      <c r="BO1635" s="453">
        <f t="shared" si="5063"/>
        <v>103155.09848456761</v>
      </c>
      <c r="BP1635" s="453">
        <f t="shared" ref="BP1635:DJ1635" si="5064">BP1630+BP1631</f>
        <v>100197.4808044089</v>
      </c>
      <c r="BQ1635" s="453">
        <f t="shared" si="5064"/>
        <v>98090.600573219359</v>
      </c>
      <c r="BR1635" s="453">
        <f t="shared" si="5064"/>
        <v>102166.41361488856</v>
      </c>
      <c r="BS1635" s="453">
        <f t="shared" si="5064"/>
        <v>116650.21187596963</v>
      </c>
      <c r="BT1635" s="453">
        <f t="shared" si="5064"/>
        <v>112070.92380155064</v>
      </c>
      <c r="BU1635" s="453">
        <f t="shared" si="5064"/>
        <v>108420.37457188583</v>
      </c>
      <c r="BV1635" s="453">
        <f t="shared" si="5064"/>
        <v>114765.38856875408</v>
      </c>
      <c r="BW1635" s="453">
        <f t="shared" si="5064"/>
        <v>116312.27209965725</v>
      </c>
      <c r="BX1635" s="453">
        <f t="shared" si="5064"/>
        <v>112374.10577488218</v>
      </c>
      <c r="BY1635" s="453">
        <f t="shared" si="5064"/>
        <v>108434.79256988227</v>
      </c>
      <c r="BZ1635" s="453">
        <f t="shared" si="5064"/>
        <v>114815.49969998095</v>
      </c>
      <c r="CA1635" s="453">
        <f t="shared" si="5064"/>
        <v>78526.558332732966</v>
      </c>
      <c r="CB1635" s="453">
        <f t="shared" si="5064"/>
        <v>78049.552462955704</v>
      </c>
      <c r="CC1635" s="453">
        <f t="shared" si="5064"/>
        <v>77571.487901137007</v>
      </c>
      <c r="CD1635" s="453">
        <f t="shared" si="5064"/>
        <v>77830.570776255423</v>
      </c>
      <c r="CE1635" s="453">
        <f t="shared" si="5064"/>
        <v>60748.224451568785</v>
      </c>
      <c r="CF1635" s="453">
        <f t="shared" si="5064"/>
        <v>60574.312698826638</v>
      </c>
      <c r="CG1635" s="453">
        <f t="shared" si="5064"/>
        <v>60399.531387320778</v>
      </c>
      <c r="CH1635" s="453">
        <f t="shared" si="5064"/>
        <v>60223.876169257375</v>
      </c>
      <c r="CI1635" s="453">
        <f t="shared" si="5064"/>
        <v>46852.225972612738</v>
      </c>
      <c r="CJ1635" s="453">
        <f t="shared" si="5064"/>
        <v>46713.796164975807</v>
      </c>
      <c r="CK1635" s="453">
        <f t="shared" si="5064"/>
        <v>46574.67420830069</v>
      </c>
      <c r="CL1635" s="453">
        <f t="shared" si="5064"/>
        <v>46434.856641842198</v>
      </c>
      <c r="CM1635" s="453">
        <f t="shared" si="5064"/>
        <v>61410.859167160037</v>
      </c>
      <c r="CN1635" s="453">
        <f t="shared" si="5064"/>
        <v>61223.52752549584</v>
      </c>
      <c r="CO1635" s="453">
        <f t="shared" si="5064"/>
        <v>61035.259225623326</v>
      </c>
      <c r="CP1635" s="453">
        <f t="shared" si="5064"/>
        <v>60846.049584251443</v>
      </c>
      <c r="CQ1635" s="453">
        <f t="shared" si="5064"/>
        <v>85478.152011569531</v>
      </c>
      <c r="CR1635" s="453">
        <f t="shared" si="5064"/>
        <v>85208.838896627392</v>
      </c>
      <c r="CS1635" s="453">
        <f t="shared" si="5064"/>
        <v>84938.179216110526</v>
      </c>
      <c r="CT1635" s="453">
        <f t="shared" si="5064"/>
        <v>84666.166237191093</v>
      </c>
      <c r="CU1635" s="453">
        <f t="shared" si="5064"/>
        <v>71310.067610997648</v>
      </c>
      <c r="CV1635" s="453">
        <f t="shared" si="5064"/>
        <v>71077.918386552628</v>
      </c>
      <c r="CW1635" s="453">
        <f t="shared" si="5064"/>
        <v>70844.608415985393</v>
      </c>
      <c r="CX1635" s="453">
        <f t="shared" si="5064"/>
        <v>70610.131895565326</v>
      </c>
      <c r="CY1635" s="453">
        <f t="shared" si="5064"/>
        <v>32550.471461667235</v>
      </c>
      <c r="CZ1635" s="453">
        <f t="shared" si="5064"/>
        <v>32440.931256475575</v>
      </c>
      <c r="DA1635" s="453">
        <f t="shared" si="5064"/>
        <v>32330.843350257961</v>
      </c>
      <c r="DB1635" s="453">
        <f t="shared" si="5064"/>
        <v>32220.205004509251</v>
      </c>
      <c r="DC1635" s="453">
        <f t="shared" si="5064"/>
        <v>28880.17412397833</v>
      </c>
      <c r="DD1635" s="453">
        <f t="shared" si="5064"/>
        <v>28779.663807098223</v>
      </c>
      <c r="DE1635" s="453">
        <f t="shared" si="5064"/>
        <v>28678.65093863372</v>
      </c>
      <c r="DF1635" s="453">
        <f t="shared" si="5064"/>
        <v>28577.13300582689</v>
      </c>
      <c r="DG1635" s="453">
        <f t="shared" si="5064"/>
        <v>25645.283137183993</v>
      </c>
      <c r="DH1635" s="453">
        <f t="shared" si="5064"/>
        <v>25552.937365369915</v>
      </c>
      <c r="DI1635" s="453">
        <f t="shared" si="5064"/>
        <v>25460.129864696766</v>
      </c>
      <c r="DJ1635" s="453">
        <f t="shared" si="5064"/>
        <v>25366.858326520254</v>
      </c>
    </row>
    <row r="1636" spans="1:114" x14ac:dyDescent="0.35">
      <c r="A1636" s="5" t="s">
        <v>354</v>
      </c>
      <c r="B1636" s="454" t="s">
        <v>369</v>
      </c>
      <c r="C1636" s="455">
        <f>C1635+C1634</f>
        <v>32100</v>
      </c>
      <c r="D1636" s="455">
        <f t="shared" ref="D1636:BO1636" si="5065">D1635+D1634</f>
        <v>24600</v>
      </c>
      <c r="E1636" s="455">
        <f t="shared" si="5065"/>
        <v>25300</v>
      </c>
      <c r="F1636" s="455">
        <f t="shared" si="5065"/>
        <v>33000</v>
      </c>
      <c r="G1636" s="455">
        <f t="shared" si="5065"/>
        <v>13000</v>
      </c>
      <c r="H1636" s="455">
        <f t="shared" si="5065"/>
        <v>-2300</v>
      </c>
      <c r="I1636" s="455">
        <f t="shared" si="5065"/>
        <v>-20000</v>
      </c>
      <c r="J1636" s="455">
        <f t="shared" si="5065"/>
        <v>-45300</v>
      </c>
      <c r="K1636" s="455">
        <f t="shared" si="5065"/>
        <v>6500</v>
      </c>
      <c r="L1636" s="455">
        <f t="shared" si="5065"/>
        <v>24400</v>
      </c>
      <c r="M1636" s="455">
        <f t="shared" si="5065"/>
        <v>52200</v>
      </c>
      <c r="N1636" s="455">
        <f t="shared" si="5065"/>
        <v>19100</v>
      </c>
      <c r="O1636" s="455">
        <f t="shared" si="5065"/>
        <v>35000</v>
      </c>
      <c r="P1636" s="455">
        <f t="shared" si="5065"/>
        <v>35900</v>
      </c>
      <c r="Q1636" s="455">
        <f t="shared" si="5065"/>
        <v>40900</v>
      </c>
      <c r="R1636" s="455">
        <f t="shared" si="5065"/>
        <v>41100</v>
      </c>
      <c r="S1636" s="455">
        <f t="shared" si="5065"/>
        <v>75800</v>
      </c>
      <c r="T1636" s="455">
        <f t="shared" si="5065"/>
        <v>29600</v>
      </c>
      <c r="U1636" s="455">
        <f t="shared" si="5065"/>
        <v>7500</v>
      </c>
      <c r="V1636" s="455">
        <f t="shared" si="5065"/>
        <v>24000</v>
      </c>
      <c r="W1636" s="455">
        <f t="shared" si="5065"/>
        <v>-900</v>
      </c>
      <c r="X1636" s="455">
        <f t="shared" si="5065"/>
        <v>6600</v>
      </c>
      <c r="Y1636" s="455">
        <f t="shared" si="5065"/>
        <v>22800</v>
      </c>
      <c r="Z1636" s="455">
        <f t="shared" si="5065"/>
        <v>41100</v>
      </c>
      <c r="AA1636" s="455">
        <f t="shared" si="5065"/>
        <v>31900</v>
      </c>
      <c r="AB1636" s="455">
        <f t="shared" si="5065"/>
        <v>56300</v>
      </c>
      <c r="AC1636" s="455">
        <f t="shared" si="5065"/>
        <v>78100</v>
      </c>
      <c r="AD1636" s="455">
        <f t="shared" si="5065"/>
        <v>80829.819548718137</v>
      </c>
      <c r="AE1636" s="455">
        <f t="shared" si="5065"/>
        <v>82590.239952823249</v>
      </c>
      <c r="AF1636" s="455">
        <f t="shared" si="5065"/>
        <v>76943.909921094324</v>
      </c>
      <c r="AG1636" s="455">
        <f t="shared" si="5065"/>
        <v>75736.205117924255</v>
      </c>
      <c r="AH1636" s="455">
        <f t="shared" si="5065"/>
        <v>85104.463040628238</v>
      </c>
      <c r="AI1636" s="455">
        <f t="shared" si="5065"/>
        <v>63998.817722009073</v>
      </c>
      <c r="AJ1636" s="455">
        <f t="shared" si="5065"/>
        <v>59580.135804849386</v>
      </c>
      <c r="AK1636" s="455">
        <f t="shared" si="5065"/>
        <v>58754.596967495112</v>
      </c>
      <c r="AL1636" s="455">
        <f t="shared" si="5065"/>
        <v>65627.220014248887</v>
      </c>
      <c r="AM1636" s="455">
        <f t="shared" si="5065"/>
        <v>46882.287803531857</v>
      </c>
      <c r="AN1636" s="455">
        <f t="shared" si="5065"/>
        <v>42511.036784854892</v>
      </c>
      <c r="AO1636" s="455">
        <f t="shared" si="5065"/>
        <v>40256.574020804226</v>
      </c>
      <c r="AP1636" s="455">
        <f t="shared" si="5065"/>
        <v>45871.147670782491</v>
      </c>
      <c r="AQ1636" s="455">
        <f t="shared" si="5065"/>
        <v>101870.77154593155</v>
      </c>
      <c r="AR1636" s="455">
        <f t="shared" si="5065"/>
        <v>96854.861430951161</v>
      </c>
      <c r="AS1636" s="455">
        <f t="shared" si="5065"/>
        <v>93239.86680641475</v>
      </c>
      <c r="AT1636" s="455">
        <f t="shared" si="5065"/>
        <v>98682.26492812809</v>
      </c>
      <c r="AU1636" s="455">
        <f t="shared" si="5065"/>
        <v>136519.65787884698</v>
      </c>
      <c r="AV1636" s="455">
        <f t="shared" si="5065"/>
        <v>130671.24987008054</v>
      </c>
      <c r="AW1636" s="455">
        <f t="shared" si="5065"/>
        <v>126908.03985832716</v>
      </c>
      <c r="AX1636" s="455">
        <f t="shared" si="5065"/>
        <v>133287.54630882567</v>
      </c>
      <c r="AY1636" s="455">
        <f t="shared" si="5065"/>
        <v>136683.3379320972</v>
      </c>
      <c r="AZ1636" s="455">
        <f t="shared" si="5065"/>
        <v>131196.03461683536</v>
      </c>
      <c r="BA1636" s="455">
        <f t="shared" si="5065"/>
        <v>127168.83824002121</v>
      </c>
      <c r="BB1636" s="455">
        <f t="shared" si="5065"/>
        <v>132763.33246087926</v>
      </c>
      <c r="BC1636" s="455">
        <f t="shared" si="5065"/>
        <v>117518.21669413938</v>
      </c>
      <c r="BD1636" s="455">
        <f t="shared" si="5065"/>
        <v>113180.10245065959</v>
      </c>
      <c r="BE1636" s="455">
        <f t="shared" si="5065"/>
        <v>109169.73329053912</v>
      </c>
      <c r="BF1636" s="455">
        <f t="shared" si="5065"/>
        <v>113662.04249318782</v>
      </c>
      <c r="BG1636" s="455">
        <f t="shared" si="5065"/>
        <v>106931.6462271513</v>
      </c>
      <c r="BH1636" s="455">
        <f t="shared" si="5065"/>
        <v>102336.48890332232</v>
      </c>
      <c r="BI1636" s="455">
        <f t="shared" si="5065"/>
        <v>98047.223131068284</v>
      </c>
      <c r="BJ1636" s="455">
        <f t="shared" si="5065"/>
        <v>102689.11189024063</v>
      </c>
      <c r="BK1636" s="455">
        <f t="shared" si="5065"/>
        <v>74779.438309325938</v>
      </c>
      <c r="BL1636" s="455">
        <f t="shared" si="5065"/>
        <v>71828.180835437932</v>
      </c>
      <c r="BM1636" s="455">
        <f t="shared" si="5065"/>
        <v>69067.130734476945</v>
      </c>
      <c r="BN1636" s="455">
        <f t="shared" si="5065"/>
        <v>72046.417112821655</v>
      </c>
      <c r="BO1636" s="455">
        <f t="shared" si="5065"/>
        <v>68057.192639496061</v>
      </c>
      <c r="BP1636" s="455">
        <f t="shared" ref="BP1636:DJ1636" si="5066">BP1635+BP1634</f>
        <v>66502.735234179418</v>
      </c>
      <c r="BQ1636" s="455">
        <f t="shared" si="5066"/>
        <v>65030.619321101178</v>
      </c>
      <c r="BR1636" s="455">
        <f t="shared" si="5066"/>
        <v>66185.620226500847</v>
      </c>
      <c r="BS1636" s="455">
        <f t="shared" si="5066"/>
        <v>72467.570076815638</v>
      </c>
      <c r="BT1636" s="455">
        <f t="shared" si="5066"/>
        <v>70243.454640871976</v>
      </c>
      <c r="BU1636" s="455">
        <f t="shared" si="5066"/>
        <v>68099.946001605567</v>
      </c>
      <c r="BV1636" s="455">
        <f t="shared" si="5066"/>
        <v>69783.317616212385</v>
      </c>
      <c r="BW1636" s="455">
        <f t="shared" si="5066"/>
        <v>77249.894614598481</v>
      </c>
      <c r="BX1636" s="455">
        <f t="shared" si="5066"/>
        <v>75676.639034308042</v>
      </c>
      <c r="BY1636" s="455">
        <f t="shared" si="5066"/>
        <v>74102.236573792761</v>
      </c>
      <c r="BZ1636" s="455">
        <f t="shared" si="5066"/>
        <v>76266.556784448447</v>
      </c>
      <c r="CA1636" s="455">
        <f t="shared" si="5066"/>
        <v>59647.445161442287</v>
      </c>
      <c r="CB1636" s="455">
        <f t="shared" si="5066"/>
        <v>59339.58713301317</v>
      </c>
      <c r="CC1636" s="455">
        <f t="shared" si="5066"/>
        <v>59030.670412542611</v>
      </c>
      <c r="CD1636" s="455">
        <f t="shared" si="5066"/>
        <v>58988.180491573221</v>
      </c>
      <c r="CE1636" s="455">
        <f t="shared" si="5066"/>
        <v>46610.724451568785</v>
      </c>
      <c r="CF1636" s="455">
        <f t="shared" si="5066"/>
        <v>46436.812698826638</v>
      </c>
      <c r="CG1636" s="455">
        <f t="shared" si="5066"/>
        <v>46262.031387320778</v>
      </c>
      <c r="CH1636" s="455">
        <f t="shared" si="5066"/>
        <v>46086.376169257375</v>
      </c>
      <c r="CI1636" s="455">
        <f t="shared" si="5066"/>
        <v>35733.475972612738</v>
      </c>
      <c r="CJ1636" s="455">
        <f t="shared" si="5066"/>
        <v>35595.046164975807</v>
      </c>
      <c r="CK1636" s="455">
        <f t="shared" si="5066"/>
        <v>35455.92420830069</v>
      </c>
      <c r="CL1636" s="455">
        <f t="shared" si="5066"/>
        <v>35316.106641842198</v>
      </c>
      <c r="CM1636" s="455">
        <f t="shared" si="5066"/>
        <v>46792.109167160037</v>
      </c>
      <c r="CN1636" s="455">
        <f t="shared" si="5066"/>
        <v>46604.77752549584</v>
      </c>
      <c r="CO1636" s="455">
        <f t="shared" si="5066"/>
        <v>46416.509225623326</v>
      </c>
      <c r="CP1636" s="455">
        <f t="shared" si="5066"/>
        <v>46227.299584251443</v>
      </c>
      <c r="CQ1636" s="455">
        <f t="shared" si="5066"/>
        <v>65040.652011569531</v>
      </c>
      <c r="CR1636" s="455">
        <f t="shared" si="5066"/>
        <v>64771.338896627392</v>
      </c>
      <c r="CS1636" s="455">
        <f t="shared" si="5066"/>
        <v>64500.679216110526</v>
      </c>
      <c r="CT1636" s="455">
        <f t="shared" si="5066"/>
        <v>64228.666237191093</v>
      </c>
      <c r="CU1636" s="455">
        <f t="shared" si="5066"/>
        <v>53978.817610997648</v>
      </c>
      <c r="CV1636" s="455">
        <f t="shared" si="5066"/>
        <v>53746.668386552628</v>
      </c>
      <c r="CW1636" s="455">
        <f t="shared" si="5066"/>
        <v>53513.358415985393</v>
      </c>
      <c r="CX1636" s="455">
        <f t="shared" si="5066"/>
        <v>53278.881895565326</v>
      </c>
      <c r="CY1636" s="455">
        <f t="shared" si="5066"/>
        <v>24319.221461667235</v>
      </c>
      <c r="CZ1636" s="455">
        <f t="shared" si="5066"/>
        <v>24209.681256475575</v>
      </c>
      <c r="DA1636" s="455">
        <f t="shared" si="5066"/>
        <v>24099.593350257961</v>
      </c>
      <c r="DB1636" s="455">
        <f t="shared" si="5066"/>
        <v>23988.955004509251</v>
      </c>
      <c r="DC1636" s="455">
        <f t="shared" si="5066"/>
        <v>21436.42412397833</v>
      </c>
      <c r="DD1636" s="455">
        <f t="shared" si="5066"/>
        <v>21335.913807098223</v>
      </c>
      <c r="DE1636" s="455">
        <f t="shared" si="5066"/>
        <v>21234.90093863372</v>
      </c>
      <c r="DF1636" s="455">
        <f t="shared" si="5066"/>
        <v>21133.38300582689</v>
      </c>
      <c r="DG1636" s="455">
        <f t="shared" si="5066"/>
        <v>18901.533137183993</v>
      </c>
      <c r="DH1636" s="455">
        <f t="shared" si="5066"/>
        <v>18809.187365369915</v>
      </c>
      <c r="DI1636" s="455">
        <f t="shared" si="5066"/>
        <v>18716.379864696766</v>
      </c>
      <c r="DJ1636" s="455">
        <f t="shared" si="5066"/>
        <v>18623.108326520254</v>
      </c>
    </row>
    <row r="1637" spans="1:114" x14ac:dyDescent="0.35">
      <c r="A1637" s="5" t="s">
        <v>354</v>
      </c>
      <c r="B1637" s="452" t="s">
        <v>179</v>
      </c>
      <c r="C1637" s="451">
        <f>C1402+C1466</f>
        <v>-11100</v>
      </c>
      <c r="D1637" s="451">
        <f t="shared" ref="D1637:J1637" si="5067">D1402+D1466</f>
        <v>-11600</v>
      </c>
      <c r="E1637" s="451">
        <f t="shared" si="5067"/>
        <v>-12200</v>
      </c>
      <c r="F1637" s="451">
        <f t="shared" si="5067"/>
        <v>-10300</v>
      </c>
      <c r="G1637" s="451">
        <f t="shared" si="5067"/>
        <v>-10500</v>
      </c>
      <c r="H1637" s="451">
        <f t="shared" si="5067"/>
        <v>-10100</v>
      </c>
      <c r="I1637" s="451">
        <f t="shared" si="5067"/>
        <v>-9300</v>
      </c>
      <c r="J1637" s="451">
        <f t="shared" si="5067"/>
        <v>-9200</v>
      </c>
      <c r="K1637" s="451">
        <f t="shared" ref="K1637:Z1637" si="5068">K1402+K1466</f>
        <v>-9400</v>
      </c>
      <c r="L1637" s="451">
        <f t="shared" si="5068"/>
        <v>-9400</v>
      </c>
      <c r="M1637" s="451">
        <f t="shared" si="5068"/>
        <v>-10000</v>
      </c>
      <c r="N1637" s="451">
        <f t="shared" si="5068"/>
        <v>-10000</v>
      </c>
      <c r="O1637" s="451">
        <f t="shared" si="5068"/>
        <v>-10300</v>
      </c>
      <c r="P1637" s="451">
        <f t="shared" si="5068"/>
        <v>-8600</v>
      </c>
      <c r="Q1637" s="451">
        <f t="shared" si="5068"/>
        <v>-8900</v>
      </c>
      <c r="R1637" s="451">
        <f t="shared" si="5068"/>
        <v>-12500</v>
      </c>
      <c r="S1637" s="451">
        <f t="shared" si="5068"/>
        <v>-9700</v>
      </c>
      <c r="T1637" s="451">
        <f t="shared" si="5068"/>
        <v>-9900</v>
      </c>
      <c r="U1637" s="451">
        <f t="shared" si="5068"/>
        <v>-10800</v>
      </c>
      <c r="V1637" s="451">
        <f t="shared" si="5068"/>
        <v>-11700</v>
      </c>
      <c r="W1637" s="451">
        <f t="shared" si="5068"/>
        <v>-9600</v>
      </c>
      <c r="X1637" s="451">
        <f t="shared" si="5068"/>
        <v>-11400</v>
      </c>
      <c r="Y1637" s="451">
        <f t="shared" si="5068"/>
        <v>-9900</v>
      </c>
      <c r="Z1637" s="451">
        <f t="shared" si="5068"/>
        <v>-11100</v>
      </c>
      <c r="AA1637" s="451">
        <f t="shared" ref="AA1637:CL1637" si="5069">AA1402+AA1466</f>
        <v>-11900</v>
      </c>
      <c r="AB1637" s="451">
        <f t="shared" si="5069"/>
        <v>-8700</v>
      </c>
      <c r="AC1637" s="451">
        <f t="shared" si="5069"/>
        <v>-11100</v>
      </c>
      <c r="AD1637" s="451">
        <f t="shared" si="5069"/>
        <v>-11100</v>
      </c>
      <c r="AE1637" s="451">
        <f t="shared" si="5069"/>
        <v>-11100</v>
      </c>
      <c r="AF1637" s="451">
        <f t="shared" si="5069"/>
        <v>-11100</v>
      </c>
      <c r="AG1637" s="451">
        <f t="shared" si="5069"/>
        <v>-11100</v>
      </c>
      <c r="AH1637" s="451">
        <f t="shared" si="5069"/>
        <v>-11100</v>
      </c>
      <c r="AI1637" s="451">
        <f t="shared" si="5069"/>
        <v>-11100</v>
      </c>
      <c r="AJ1637" s="451">
        <f t="shared" si="5069"/>
        <v>-11100</v>
      </c>
      <c r="AK1637" s="451">
        <f t="shared" si="5069"/>
        <v>-11100</v>
      </c>
      <c r="AL1637" s="451">
        <f t="shared" si="5069"/>
        <v>-11100</v>
      </c>
      <c r="AM1637" s="451">
        <f t="shared" si="5069"/>
        <v>-11100</v>
      </c>
      <c r="AN1637" s="451">
        <f t="shared" si="5069"/>
        <v>-11100</v>
      </c>
      <c r="AO1637" s="451">
        <f t="shared" si="5069"/>
        <v>-11100</v>
      </c>
      <c r="AP1637" s="451">
        <f t="shared" si="5069"/>
        <v>-11100</v>
      </c>
      <c r="AQ1637" s="451">
        <f t="shared" si="5069"/>
        <v>-11100</v>
      </c>
      <c r="AR1637" s="451">
        <f t="shared" si="5069"/>
        <v>-11100</v>
      </c>
      <c r="AS1637" s="451">
        <f t="shared" si="5069"/>
        <v>-11100</v>
      </c>
      <c r="AT1637" s="451">
        <f t="shared" si="5069"/>
        <v>-11100</v>
      </c>
      <c r="AU1637" s="451">
        <f t="shared" si="5069"/>
        <v>-11100</v>
      </c>
      <c r="AV1637" s="451">
        <f t="shared" si="5069"/>
        <v>-11100</v>
      </c>
      <c r="AW1637" s="451">
        <f t="shared" si="5069"/>
        <v>-11100</v>
      </c>
      <c r="AX1637" s="451">
        <f t="shared" si="5069"/>
        <v>-11100</v>
      </c>
      <c r="AY1637" s="451">
        <f t="shared" si="5069"/>
        <v>-11100</v>
      </c>
      <c r="AZ1637" s="451">
        <f t="shared" si="5069"/>
        <v>-11100</v>
      </c>
      <c r="BA1637" s="451">
        <f t="shared" si="5069"/>
        <v>-11100</v>
      </c>
      <c r="BB1637" s="451">
        <f t="shared" si="5069"/>
        <v>-11100</v>
      </c>
      <c r="BC1637" s="451">
        <f t="shared" si="5069"/>
        <v>-11100</v>
      </c>
      <c r="BD1637" s="451">
        <f t="shared" si="5069"/>
        <v>-11100</v>
      </c>
      <c r="BE1637" s="451">
        <f t="shared" si="5069"/>
        <v>-11100</v>
      </c>
      <c r="BF1637" s="451">
        <f t="shared" si="5069"/>
        <v>-11100</v>
      </c>
      <c r="BG1637" s="451">
        <f t="shared" si="5069"/>
        <v>-11100</v>
      </c>
      <c r="BH1637" s="451">
        <f t="shared" si="5069"/>
        <v>-11100</v>
      </c>
      <c r="BI1637" s="451">
        <f t="shared" si="5069"/>
        <v>-11100</v>
      </c>
      <c r="BJ1637" s="451">
        <f t="shared" si="5069"/>
        <v>-11100</v>
      </c>
      <c r="BK1637" s="451">
        <f t="shared" si="5069"/>
        <v>-11100</v>
      </c>
      <c r="BL1637" s="451">
        <f t="shared" si="5069"/>
        <v>-11100</v>
      </c>
      <c r="BM1637" s="451">
        <f t="shared" si="5069"/>
        <v>-11100</v>
      </c>
      <c r="BN1637" s="451">
        <f t="shared" si="5069"/>
        <v>-11100</v>
      </c>
      <c r="BO1637" s="451">
        <f t="shared" si="5069"/>
        <v>-11100</v>
      </c>
      <c r="BP1637" s="451">
        <f t="shared" si="5069"/>
        <v>-11100</v>
      </c>
      <c r="BQ1637" s="451">
        <f t="shared" si="5069"/>
        <v>-11100</v>
      </c>
      <c r="BR1637" s="451">
        <f t="shared" si="5069"/>
        <v>-11100</v>
      </c>
      <c r="BS1637" s="451">
        <f t="shared" si="5069"/>
        <v>-11100</v>
      </c>
      <c r="BT1637" s="451">
        <f t="shared" si="5069"/>
        <v>-11100</v>
      </c>
      <c r="BU1637" s="451">
        <f t="shared" si="5069"/>
        <v>-11100</v>
      </c>
      <c r="BV1637" s="451">
        <f t="shared" si="5069"/>
        <v>-11100</v>
      </c>
      <c r="BW1637" s="451">
        <f t="shared" si="5069"/>
        <v>-11100</v>
      </c>
      <c r="BX1637" s="451">
        <f t="shared" si="5069"/>
        <v>-11100</v>
      </c>
      <c r="BY1637" s="451">
        <f t="shared" si="5069"/>
        <v>-11100</v>
      </c>
      <c r="BZ1637" s="451">
        <f t="shared" si="5069"/>
        <v>-11100</v>
      </c>
      <c r="CA1637" s="451">
        <f t="shared" si="5069"/>
        <v>-11100</v>
      </c>
      <c r="CB1637" s="451">
        <f t="shared" si="5069"/>
        <v>-11100</v>
      </c>
      <c r="CC1637" s="451">
        <f t="shared" si="5069"/>
        <v>-11100</v>
      </c>
      <c r="CD1637" s="451">
        <f t="shared" si="5069"/>
        <v>-11100</v>
      </c>
      <c r="CE1637" s="451">
        <f t="shared" si="5069"/>
        <v>-11100</v>
      </c>
      <c r="CF1637" s="451">
        <f t="shared" si="5069"/>
        <v>-11100</v>
      </c>
      <c r="CG1637" s="451">
        <f t="shared" si="5069"/>
        <v>-11100</v>
      </c>
      <c r="CH1637" s="451">
        <f t="shared" si="5069"/>
        <v>-11100</v>
      </c>
      <c r="CI1637" s="451">
        <f t="shared" si="5069"/>
        <v>-11100</v>
      </c>
      <c r="CJ1637" s="451">
        <f t="shared" si="5069"/>
        <v>-11100</v>
      </c>
      <c r="CK1637" s="451">
        <f t="shared" si="5069"/>
        <v>-11100</v>
      </c>
      <c r="CL1637" s="451">
        <f t="shared" si="5069"/>
        <v>-11100</v>
      </c>
      <c r="CM1637" s="451">
        <f t="shared" ref="CM1637:DJ1637" si="5070">CM1402+CM1466</f>
        <v>-11100</v>
      </c>
      <c r="CN1637" s="451">
        <f t="shared" si="5070"/>
        <v>-11100</v>
      </c>
      <c r="CO1637" s="451">
        <f t="shared" si="5070"/>
        <v>-11100</v>
      </c>
      <c r="CP1637" s="451">
        <f t="shared" si="5070"/>
        <v>-11100</v>
      </c>
      <c r="CQ1637" s="451">
        <f t="shared" si="5070"/>
        <v>-11100</v>
      </c>
      <c r="CR1637" s="451">
        <f t="shared" si="5070"/>
        <v>-11100</v>
      </c>
      <c r="CS1637" s="451">
        <f t="shared" si="5070"/>
        <v>-11100</v>
      </c>
      <c r="CT1637" s="451">
        <f t="shared" si="5070"/>
        <v>-11100</v>
      </c>
      <c r="CU1637" s="451">
        <f t="shared" si="5070"/>
        <v>-11100</v>
      </c>
      <c r="CV1637" s="451">
        <f t="shared" si="5070"/>
        <v>-11100</v>
      </c>
      <c r="CW1637" s="451">
        <f t="shared" si="5070"/>
        <v>-11100</v>
      </c>
      <c r="CX1637" s="451">
        <f t="shared" si="5070"/>
        <v>-11100</v>
      </c>
      <c r="CY1637" s="451">
        <f t="shared" si="5070"/>
        <v>-11100</v>
      </c>
      <c r="CZ1637" s="451">
        <f t="shared" si="5070"/>
        <v>-11100</v>
      </c>
      <c r="DA1637" s="451">
        <f t="shared" si="5070"/>
        <v>-11100</v>
      </c>
      <c r="DB1637" s="451">
        <f t="shared" si="5070"/>
        <v>-11100</v>
      </c>
      <c r="DC1637" s="451">
        <f t="shared" si="5070"/>
        <v>-11100</v>
      </c>
      <c r="DD1637" s="451">
        <f t="shared" si="5070"/>
        <v>-11100</v>
      </c>
      <c r="DE1637" s="451">
        <f t="shared" si="5070"/>
        <v>-11100</v>
      </c>
      <c r="DF1637" s="451">
        <f t="shared" si="5070"/>
        <v>-11100</v>
      </c>
      <c r="DG1637" s="451">
        <f t="shared" si="5070"/>
        <v>-11100</v>
      </c>
      <c r="DH1637" s="451">
        <f t="shared" si="5070"/>
        <v>-11100</v>
      </c>
      <c r="DI1637" s="451">
        <f t="shared" si="5070"/>
        <v>-11100</v>
      </c>
      <c r="DJ1637" s="451">
        <f t="shared" si="5070"/>
        <v>-11100</v>
      </c>
    </row>
    <row r="1638" spans="1:114" x14ac:dyDescent="0.35">
      <c r="A1638" s="5" t="s">
        <v>354</v>
      </c>
      <c r="B1638" s="452" t="s">
        <v>85</v>
      </c>
      <c r="C1638" s="451">
        <f>C219+C554+C772+C1014+C1268+C1470+C1406</f>
        <v>-9100</v>
      </c>
      <c r="D1638" s="451">
        <f t="shared" ref="D1638:J1638" si="5071">D219+D554+D772+D1014+D1268+D1470+D1406</f>
        <v>-11500</v>
      </c>
      <c r="E1638" s="451">
        <f t="shared" si="5071"/>
        <v>-10200</v>
      </c>
      <c r="F1638" s="451">
        <f t="shared" si="5071"/>
        <v>-11900</v>
      </c>
      <c r="G1638" s="451">
        <f t="shared" si="5071"/>
        <v>-9600</v>
      </c>
      <c r="H1638" s="451">
        <f t="shared" si="5071"/>
        <v>-8000</v>
      </c>
      <c r="I1638" s="451">
        <f t="shared" si="5071"/>
        <v>-6500</v>
      </c>
      <c r="J1638" s="451">
        <f t="shared" si="5071"/>
        <v>-6600</v>
      </c>
      <c r="K1638" s="451">
        <f t="shared" ref="K1638:Y1638" si="5072">K219+K554+K772+K1014+K1268+K1470+K1406</f>
        <v>-6000</v>
      </c>
      <c r="L1638" s="451">
        <f t="shared" si="5072"/>
        <v>-8100</v>
      </c>
      <c r="M1638" s="451">
        <f t="shared" si="5072"/>
        <v>-6500</v>
      </c>
      <c r="N1638" s="451">
        <f t="shared" si="5072"/>
        <v>-11100</v>
      </c>
      <c r="O1638" s="451">
        <f t="shared" si="5072"/>
        <v>-10900</v>
      </c>
      <c r="P1638" s="451">
        <f t="shared" si="5072"/>
        <v>-12100</v>
      </c>
      <c r="Q1638" s="451">
        <f t="shared" si="5072"/>
        <v>-6600</v>
      </c>
      <c r="R1638" s="451">
        <f t="shared" si="5072"/>
        <v>-8800</v>
      </c>
      <c r="S1638" s="451">
        <f t="shared" si="5072"/>
        <v>-8300</v>
      </c>
      <c r="T1638" s="451">
        <f t="shared" si="5072"/>
        <v>-11100</v>
      </c>
      <c r="U1638" s="451">
        <f t="shared" si="5072"/>
        <v>-8400</v>
      </c>
      <c r="V1638" s="451">
        <f t="shared" si="5072"/>
        <v>-11400</v>
      </c>
      <c r="W1638" s="451">
        <f t="shared" si="5072"/>
        <v>-8900</v>
      </c>
      <c r="X1638" s="451">
        <f t="shared" si="5072"/>
        <v>-10600</v>
      </c>
      <c r="Y1638" s="451">
        <f t="shared" si="5072"/>
        <v>-7700</v>
      </c>
      <c r="Z1638" s="459">
        <v>-7300</v>
      </c>
      <c r="AA1638" s="451">
        <f t="shared" ref="AA1638:CL1638" si="5073">AA219+AA554+AA772+AA1014+AA1268+AA1470+AA1406</f>
        <v>-8400</v>
      </c>
      <c r="AB1638" s="451">
        <f t="shared" si="5073"/>
        <v>-5000</v>
      </c>
      <c r="AC1638" s="451">
        <f t="shared" si="5073"/>
        <v>-5700</v>
      </c>
      <c r="AD1638" s="451">
        <f t="shared" si="5073"/>
        <v>-4500</v>
      </c>
      <c r="AE1638" s="451">
        <f t="shared" si="5073"/>
        <v>-4500</v>
      </c>
      <c r="AF1638" s="451">
        <f t="shared" si="5073"/>
        <v>-4500</v>
      </c>
      <c r="AG1638" s="451">
        <f t="shared" si="5073"/>
        <v>-4500</v>
      </c>
      <c r="AH1638" s="451">
        <f t="shared" si="5073"/>
        <v>-4500</v>
      </c>
      <c r="AI1638" s="451">
        <f t="shared" si="5073"/>
        <v>-4500</v>
      </c>
      <c r="AJ1638" s="451">
        <f t="shared" si="5073"/>
        <v>-4500</v>
      </c>
      <c r="AK1638" s="451">
        <f t="shared" si="5073"/>
        <v>-4500</v>
      </c>
      <c r="AL1638" s="451">
        <f t="shared" si="5073"/>
        <v>-4500</v>
      </c>
      <c r="AM1638" s="451">
        <f t="shared" si="5073"/>
        <v>-4500</v>
      </c>
      <c r="AN1638" s="451">
        <f t="shared" si="5073"/>
        <v>-4500</v>
      </c>
      <c r="AO1638" s="451">
        <f t="shared" si="5073"/>
        <v>-4500</v>
      </c>
      <c r="AP1638" s="451">
        <f t="shared" si="5073"/>
        <v>-4500</v>
      </c>
      <c r="AQ1638" s="451">
        <f t="shared" si="5073"/>
        <v>-4500</v>
      </c>
      <c r="AR1638" s="451">
        <f t="shared" si="5073"/>
        <v>-4500</v>
      </c>
      <c r="AS1638" s="451">
        <f t="shared" si="5073"/>
        <v>-4500</v>
      </c>
      <c r="AT1638" s="451">
        <f t="shared" si="5073"/>
        <v>-4500</v>
      </c>
      <c r="AU1638" s="451">
        <f t="shared" si="5073"/>
        <v>-4500</v>
      </c>
      <c r="AV1638" s="451">
        <f t="shared" si="5073"/>
        <v>-4500</v>
      </c>
      <c r="AW1638" s="451">
        <f t="shared" si="5073"/>
        <v>-4500</v>
      </c>
      <c r="AX1638" s="451">
        <f t="shared" si="5073"/>
        <v>-4500</v>
      </c>
      <c r="AY1638" s="451">
        <f t="shared" si="5073"/>
        <v>-4500</v>
      </c>
      <c r="AZ1638" s="451">
        <f t="shared" si="5073"/>
        <v>-4500</v>
      </c>
      <c r="BA1638" s="451">
        <f t="shared" si="5073"/>
        <v>-4500</v>
      </c>
      <c r="BB1638" s="451">
        <f t="shared" si="5073"/>
        <v>-4500</v>
      </c>
      <c r="BC1638" s="451">
        <f t="shared" si="5073"/>
        <v>-4500</v>
      </c>
      <c r="BD1638" s="451">
        <f t="shared" si="5073"/>
        <v>-4500</v>
      </c>
      <c r="BE1638" s="451">
        <f t="shared" si="5073"/>
        <v>-4500</v>
      </c>
      <c r="BF1638" s="451">
        <f t="shared" si="5073"/>
        <v>-4500</v>
      </c>
      <c r="BG1638" s="451">
        <f t="shared" si="5073"/>
        <v>-4500</v>
      </c>
      <c r="BH1638" s="451">
        <f t="shared" si="5073"/>
        <v>-4500</v>
      </c>
      <c r="BI1638" s="451">
        <f t="shared" si="5073"/>
        <v>-4500</v>
      </c>
      <c r="BJ1638" s="451">
        <f t="shared" si="5073"/>
        <v>-4500</v>
      </c>
      <c r="BK1638" s="451">
        <f t="shared" si="5073"/>
        <v>-4500</v>
      </c>
      <c r="BL1638" s="451">
        <f t="shared" si="5073"/>
        <v>-4500</v>
      </c>
      <c r="BM1638" s="451">
        <f t="shared" si="5073"/>
        <v>-4500</v>
      </c>
      <c r="BN1638" s="451">
        <f t="shared" si="5073"/>
        <v>-4500</v>
      </c>
      <c r="BO1638" s="451">
        <f t="shared" si="5073"/>
        <v>-4500</v>
      </c>
      <c r="BP1638" s="451">
        <f t="shared" si="5073"/>
        <v>-4500</v>
      </c>
      <c r="BQ1638" s="451">
        <f t="shared" si="5073"/>
        <v>-4500</v>
      </c>
      <c r="BR1638" s="451">
        <f t="shared" si="5073"/>
        <v>-4500</v>
      </c>
      <c r="BS1638" s="451">
        <f t="shared" si="5073"/>
        <v>-4500</v>
      </c>
      <c r="BT1638" s="451">
        <f t="shared" si="5073"/>
        <v>-4500</v>
      </c>
      <c r="BU1638" s="451">
        <f t="shared" si="5073"/>
        <v>-4500</v>
      </c>
      <c r="BV1638" s="451">
        <f t="shared" si="5073"/>
        <v>-4500</v>
      </c>
      <c r="BW1638" s="451">
        <f t="shared" si="5073"/>
        <v>-4500</v>
      </c>
      <c r="BX1638" s="451">
        <f t="shared" si="5073"/>
        <v>-4500</v>
      </c>
      <c r="BY1638" s="451">
        <f t="shared" si="5073"/>
        <v>-4500</v>
      </c>
      <c r="BZ1638" s="451">
        <f t="shared" si="5073"/>
        <v>-4500</v>
      </c>
      <c r="CA1638" s="451">
        <f t="shared" si="5073"/>
        <v>-4500</v>
      </c>
      <c r="CB1638" s="451">
        <f t="shared" si="5073"/>
        <v>-4500</v>
      </c>
      <c r="CC1638" s="451">
        <f t="shared" si="5073"/>
        <v>-4500</v>
      </c>
      <c r="CD1638" s="451">
        <f t="shared" si="5073"/>
        <v>-4500</v>
      </c>
      <c r="CE1638" s="451">
        <f t="shared" si="5073"/>
        <v>-4500</v>
      </c>
      <c r="CF1638" s="451">
        <f t="shared" si="5073"/>
        <v>-4500</v>
      </c>
      <c r="CG1638" s="451">
        <f t="shared" si="5073"/>
        <v>-4500</v>
      </c>
      <c r="CH1638" s="451">
        <f t="shared" si="5073"/>
        <v>-4500</v>
      </c>
      <c r="CI1638" s="451">
        <f t="shared" si="5073"/>
        <v>-4500</v>
      </c>
      <c r="CJ1638" s="451">
        <f t="shared" si="5073"/>
        <v>-4500</v>
      </c>
      <c r="CK1638" s="451">
        <f t="shared" si="5073"/>
        <v>-4500</v>
      </c>
      <c r="CL1638" s="451">
        <f t="shared" si="5073"/>
        <v>-4500</v>
      </c>
      <c r="CM1638" s="451">
        <f t="shared" ref="CM1638:DJ1638" si="5074">CM219+CM554+CM772+CM1014+CM1268+CM1470+CM1406</f>
        <v>-4500</v>
      </c>
      <c r="CN1638" s="451">
        <f t="shared" si="5074"/>
        <v>-4500</v>
      </c>
      <c r="CO1638" s="451">
        <f t="shared" si="5074"/>
        <v>-4500</v>
      </c>
      <c r="CP1638" s="451">
        <f t="shared" si="5074"/>
        <v>-4500</v>
      </c>
      <c r="CQ1638" s="451">
        <f t="shared" si="5074"/>
        <v>-4500</v>
      </c>
      <c r="CR1638" s="451">
        <f t="shared" si="5074"/>
        <v>-4500</v>
      </c>
      <c r="CS1638" s="451">
        <f t="shared" si="5074"/>
        <v>-4500</v>
      </c>
      <c r="CT1638" s="451">
        <f t="shared" si="5074"/>
        <v>-4500</v>
      </c>
      <c r="CU1638" s="451">
        <f t="shared" si="5074"/>
        <v>-4500</v>
      </c>
      <c r="CV1638" s="451">
        <f t="shared" si="5074"/>
        <v>-4500</v>
      </c>
      <c r="CW1638" s="451">
        <f t="shared" si="5074"/>
        <v>-4500</v>
      </c>
      <c r="CX1638" s="451">
        <f t="shared" si="5074"/>
        <v>-4500</v>
      </c>
      <c r="CY1638" s="451">
        <f t="shared" si="5074"/>
        <v>-4500</v>
      </c>
      <c r="CZ1638" s="451">
        <f t="shared" si="5074"/>
        <v>-4500</v>
      </c>
      <c r="DA1638" s="451">
        <f t="shared" si="5074"/>
        <v>-4500</v>
      </c>
      <c r="DB1638" s="451">
        <f t="shared" si="5074"/>
        <v>-4500</v>
      </c>
      <c r="DC1638" s="451">
        <f t="shared" si="5074"/>
        <v>-4500</v>
      </c>
      <c r="DD1638" s="451">
        <f t="shared" si="5074"/>
        <v>-4500</v>
      </c>
      <c r="DE1638" s="451">
        <f t="shared" si="5074"/>
        <v>-4500</v>
      </c>
      <c r="DF1638" s="451">
        <f t="shared" si="5074"/>
        <v>-4500</v>
      </c>
      <c r="DG1638" s="451">
        <f t="shared" si="5074"/>
        <v>-4500</v>
      </c>
      <c r="DH1638" s="451">
        <f t="shared" si="5074"/>
        <v>-4500</v>
      </c>
      <c r="DI1638" s="451">
        <f t="shared" si="5074"/>
        <v>-4500</v>
      </c>
      <c r="DJ1638" s="451">
        <f t="shared" si="5074"/>
        <v>-4500</v>
      </c>
    </row>
    <row r="1639" spans="1:114" x14ac:dyDescent="0.35">
      <c r="A1639" s="5" t="s">
        <v>354</v>
      </c>
      <c r="B1639" s="452" t="s">
        <v>371</v>
      </c>
      <c r="C1639" s="451">
        <f>C220+C555+C773+C1015+C1269+C1471+C1407</f>
        <v>0</v>
      </c>
      <c r="D1639" s="451">
        <f t="shared" ref="D1639:J1639" si="5075">D220+D555+D773+D1015+D1269+D1471+D1407</f>
        <v>0</v>
      </c>
      <c r="E1639" s="451">
        <f t="shared" si="5075"/>
        <v>0</v>
      </c>
      <c r="F1639" s="451">
        <f t="shared" si="5075"/>
        <v>0</v>
      </c>
      <c r="G1639" s="451">
        <f t="shared" si="5075"/>
        <v>0</v>
      </c>
      <c r="H1639" s="451">
        <f t="shared" si="5075"/>
        <v>0</v>
      </c>
      <c r="I1639" s="451">
        <f t="shared" si="5075"/>
        <v>0</v>
      </c>
      <c r="J1639" s="451">
        <f t="shared" si="5075"/>
        <v>-621300</v>
      </c>
      <c r="K1639" s="451">
        <f t="shared" ref="K1639:Y1639" si="5076">K220+K555+K773+K1015+K1269+K1471+K1407</f>
        <v>0</v>
      </c>
      <c r="L1639" s="451">
        <f t="shared" si="5076"/>
        <v>0</v>
      </c>
      <c r="M1639" s="451">
        <f t="shared" si="5076"/>
        <v>0</v>
      </c>
      <c r="N1639" s="451">
        <f t="shared" si="5076"/>
        <v>0</v>
      </c>
      <c r="O1639" s="451">
        <f t="shared" si="5076"/>
        <v>0</v>
      </c>
      <c r="P1639" s="451">
        <f t="shared" si="5076"/>
        <v>524100</v>
      </c>
      <c r="Q1639" s="451">
        <f t="shared" si="5076"/>
        <v>0</v>
      </c>
      <c r="R1639" s="451">
        <f t="shared" si="5076"/>
        <v>0</v>
      </c>
      <c r="S1639" s="451">
        <f t="shared" si="5076"/>
        <v>0</v>
      </c>
      <c r="T1639" s="451">
        <f t="shared" si="5076"/>
        <v>0</v>
      </c>
      <c r="U1639" s="451">
        <f t="shared" si="5076"/>
        <v>0</v>
      </c>
      <c r="V1639" s="451">
        <f t="shared" si="5076"/>
        <v>0</v>
      </c>
      <c r="W1639" s="451">
        <f t="shared" si="5076"/>
        <v>0</v>
      </c>
      <c r="X1639" s="451">
        <f t="shared" si="5076"/>
        <v>0</v>
      </c>
      <c r="Y1639" s="451">
        <f t="shared" si="5076"/>
        <v>0</v>
      </c>
      <c r="Z1639" s="459">
        <v>-275300</v>
      </c>
      <c r="AA1639" s="451">
        <f t="shared" ref="AA1639:CL1639" si="5077">AA220+AA555+AA773+AA1015+AA1269+AA1471+AA1407</f>
        <v>0</v>
      </c>
      <c r="AB1639" s="451">
        <f t="shared" si="5077"/>
        <v>0</v>
      </c>
      <c r="AC1639" s="451">
        <f t="shared" si="5077"/>
        <v>0</v>
      </c>
      <c r="AD1639" s="451">
        <f t="shared" si="5077"/>
        <v>0</v>
      </c>
      <c r="AE1639" s="451">
        <f t="shared" si="5077"/>
        <v>0</v>
      </c>
      <c r="AF1639" s="451">
        <f t="shared" si="5077"/>
        <v>0</v>
      </c>
      <c r="AG1639" s="451">
        <f t="shared" si="5077"/>
        <v>0</v>
      </c>
      <c r="AH1639" s="451">
        <f t="shared" si="5077"/>
        <v>0</v>
      </c>
      <c r="AI1639" s="451">
        <f t="shared" si="5077"/>
        <v>0</v>
      </c>
      <c r="AJ1639" s="451">
        <f t="shared" si="5077"/>
        <v>0</v>
      </c>
      <c r="AK1639" s="451">
        <f t="shared" si="5077"/>
        <v>0</v>
      </c>
      <c r="AL1639" s="451">
        <f t="shared" si="5077"/>
        <v>0</v>
      </c>
      <c r="AM1639" s="451">
        <f t="shared" si="5077"/>
        <v>0</v>
      </c>
      <c r="AN1639" s="451">
        <f t="shared" si="5077"/>
        <v>0</v>
      </c>
      <c r="AO1639" s="451">
        <f t="shared" si="5077"/>
        <v>0</v>
      </c>
      <c r="AP1639" s="451">
        <f t="shared" si="5077"/>
        <v>0</v>
      </c>
      <c r="AQ1639" s="451">
        <f t="shared" si="5077"/>
        <v>0</v>
      </c>
      <c r="AR1639" s="451">
        <f t="shared" si="5077"/>
        <v>0</v>
      </c>
      <c r="AS1639" s="451">
        <f t="shared" si="5077"/>
        <v>0</v>
      </c>
      <c r="AT1639" s="451">
        <f t="shared" si="5077"/>
        <v>0</v>
      </c>
      <c r="AU1639" s="451">
        <f t="shared" si="5077"/>
        <v>0</v>
      </c>
      <c r="AV1639" s="451">
        <f t="shared" si="5077"/>
        <v>0</v>
      </c>
      <c r="AW1639" s="451">
        <f t="shared" si="5077"/>
        <v>0</v>
      </c>
      <c r="AX1639" s="451">
        <f t="shared" si="5077"/>
        <v>0</v>
      </c>
      <c r="AY1639" s="451">
        <f t="shared" si="5077"/>
        <v>0</v>
      </c>
      <c r="AZ1639" s="451">
        <f t="shared" si="5077"/>
        <v>0</v>
      </c>
      <c r="BA1639" s="451">
        <f t="shared" si="5077"/>
        <v>0</v>
      </c>
      <c r="BB1639" s="451">
        <f t="shared" si="5077"/>
        <v>0</v>
      </c>
      <c r="BC1639" s="451">
        <f t="shared" si="5077"/>
        <v>0</v>
      </c>
      <c r="BD1639" s="451">
        <f t="shared" si="5077"/>
        <v>0</v>
      </c>
      <c r="BE1639" s="451">
        <f t="shared" si="5077"/>
        <v>0</v>
      </c>
      <c r="BF1639" s="451">
        <f t="shared" si="5077"/>
        <v>0</v>
      </c>
      <c r="BG1639" s="451">
        <f t="shared" si="5077"/>
        <v>0</v>
      </c>
      <c r="BH1639" s="451">
        <f t="shared" si="5077"/>
        <v>0</v>
      </c>
      <c r="BI1639" s="451">
        <f t="shared" si="5077"/>
        <v>0</v>
      </c>
      <c r="BJ1639" s="451">
        <f t="shared" si="5077"/>
        <v>0</v>
      </c>
      <c r="BK1639" s="451">
        <f t="shared" si="5077"/>
        <v>0</v>
      </c>
      <c r="BL1639" s="451">
        <f t="shared" si="5077"/>
        <v>0</v>
      </c>
      <c r="BM1639" s="451">
        <f t="shared" si="5077"/>
        <v>0</v>
      </c>
      <c r="BN1639" s="451">
        <f t="shared" si="5077"/>
        <v>0</v>
      </c>
      <c r="BO1639" s="451">
        <f t="shared" si="5077"/>
        <v>0</v>
      </c>
      <c r="BP1639" s="451">
        <f t="shared" si="5077"/>
        <v>0</v>
      </c>
      <c r="BQ1639" s="451">
        <f t="shared" si="5077"/>
        <v>0</v>
      </c>
      <c r="BR1639" s="451">
        <f t="shared" si="5077"/>
        <v>0</v>
      </c>
      <c r="BS1639" s="451">
        <f t="shared" si="5077"/>
        <v>0</v>
      </c>
      <c r="BT1639" s="451">
        <f t="shared" si="5077"/>
        <v>0</v>
      </c>
      <c r="BU1639" s="451">
        <f t="shared" si="5077"/>
        <v>0</v>
      </c>
      <c r="BV1639" s="451">
        <f t="shared" si="5077"/>
        <v>0</v>
      </c>
      <c r="BW1639" s="451">
        <f t="shared" si="5077"/>
        <v>0</v>
      </c>
      <c r="BX1639" s="451">
        <f t="shared" si="5077"/>
        <v>0</v>
      </c>
      <c r="BY1639" s="451">
        <f t="shared" si="5077"/>
        <v>0</v>
      </c>
      <c r="BZ1639" s="451">
        <f t="shared" si="5077"/>
        <v>0</v>
      </c>
      <c r="CA1639" s="451">
        <f t="shared" si="5077"/>
        <v>0</v>
      </c>
      <c r="CB1639" s="451">
        <f t="shared" si="5077"/>
        <v>0</v>
      </c>
      <c r="CC1639" s="451">
        <f t="shared" si="5077"/>
        <v>0</v>
      </c>
      <c r="CD1639" s="451">
        <f t="shared" si="5077"/>
        <v>0</v>
      </c>
      <c r="CE1639" s="451">
        <f t="shared" si="5077"/>
        <v>0</v>
      </c>
      <c r="CF1639" s="451">
        <f t="shared" si="5077"/>
        <v>0</v>
      </c>
      <c r="CG1639" s="451">
        <f t="shared" si="5077"/>
        <v>0</v>
      </c>
      <c r="CH1639" s="451">
        <f t="shared" si="5077"/>
        <v>0</v>
      </c>
      <c r="CI1639" s="451">
        <f t="shared" si="5077"/>
        <v>0</v>
      </c>
      <c r="CJ1639" s="451">
        <f t="shared" si="5077"/>
        <v>0</v>
      </c>
      <c r="CK1639" s="451">
        <f t="shared" si="5077"/>
        <v>0</v>
      </c>
      <c r="CL1639" s="451">
        <f t="shared" si="5077"/>
        <v>0</v>
      </c>
      <c r="CM1639" s="451">
        <f t="shared" ref="CM1639:DJ1639" si="5078">CM220+CM555+CM773+CM1015+CM1269+CM1471+CM1407</f>
        <v>0</v>
      </c>
      <c r="CN1639" s="451">
        <f t="shared" si="5078"/>
        <v>0</v>
      </c>
      <c r="CO1639" s="451">
        <f t="shared" si="5078"/>
        <v>0</v>
      </c>
      <c r="CP1639" s="451">
        <f t="shared" si="5078"/>
        <v>0</v>
      </c>
      <c r="CQ1639" s="451">
        <f t="shared" si="5078"/>
        <v>0</v>
      </c>
      <c r="CR1639" s="451">
        <f t="shared" si="5078"/>
        <v>0</v>
      </c>
      <c r="CS1639" s="451">
        <f t="shared" si="5078"/>
        <v>0</v>
      </c>
      <c r="CT1639" s="451">
        <f t="shared" si="5078"/>
        <v>0</v>
      </c>
      <c r="CU1639" s="451">
        <f t="shared" si="5078"/>
        <v>0</v>
      </c>
      <c r="CV1639" s="451">
        <f t="shared" si="5078"/>
        <v>0</v>
      </c>
      <c r="CW1639" s="451">
        <f t="shared" si="5078"/>
        <v>0</v>
      </c>
      <c r="CX1639" s="451">
        <f t="shared" si="5078"/>
        <v>0</v>
      </c>
      <c r="CY1639" s="451">
        <f t="shared" si="5078"/>
        <v>0</v>
      </c>
      <c r="CZ1639" s="451">
        <f t="shared" si="5078"/>
        <v>0</v>
      </c>
      <c r="DA1639" s="451">
        <f t="shared" si="5078"/>
        <v>0</v>
      </c>
      <c r="DB1639" s="451">
        <f t="shared" si="5078"/>
        <v>0</v>
      </c>
      <c r="DC1639" s="451">
        <f t="shared" si="5078"/>
        <v>0</v>
      </c>
      <c r="DD1639" s="451">
        <f t="shared" si="5078"/>
        <v>0</v>
      </c>
      <c r="DE1639" s="451">
        <f t="shared" si="5078"/>
        <v>0</v>
      </c>
      <c r="DF1639" s="451">
        <f t="shared" si="5078"/>
        <v>0</v>
      </c>
      <c r="DG1639" s="451">
        <f t="shared" si="5078"/>
        <v>0</v>
      </c>
      <c r="DH1639" s="451">
        <f t="shared" si="5078"/>
        <v>0</v>
      </c>
      <c r="DI1639" s="451">
        <f t="shared" si="5078"/>
        <v>0</v>
      </c>
      <c r="DJ1639" s="451">
        <f t="shared" si="5078"/>
        <v>0</v>
      </c>
    </row>
    <row r="1640" spans="1:114" x14ac:dyDescent="0.35">
      <c r="A1640" s="5" t="s">
        <v>354</v>
      </c>
      <c r="B1640" s="452" t="s">
        <v>362</v>
      </c>
      <c r="C1640" s="451">
        <f>C221+C556+C774+C1016+C1270+C1472+C1408</f>
        <v>-6900</v>
      </c>
      <c r="D1640" s="451">
        <f t="shared" ref="D1640:J1640" si="5079">D221+D556+D774+D1016+D1270+D1472+D1408</f>
        <v>-8500</v>
      </c>
      <c r="E1640" s="451">
        <f t="shared" si="5079"/>
        <v>-7700</v>
      </c>
      <c r="F1640" s="451">
        <f t="shared" si="5079"/>
        <v>-47000</v>
      </c>
      <c r="G1640" s="451">
        <f t="shared" si="5079"/>
        <v>-9800</v>
      </c>
      <c r="H1640" s="451">
        <f t="shared" si="5079"/>
        <v>1400</v>
      </c>
      <c r="I1640" s="451">
        <f t="shared" si="5079"/>
        <v>-6400</v>
      </c>
      <c r="J1640" s="451">
        <f t="shared" si="5079"/>
        <v>-1500</v>
      </c>
      <c r="K1640" s="451">
        <f t="shared" ref="K1640:Y1640" si="5080">K221+K556+K774+K1016+K1270+K1472+K1408</f>
        <v>-7400</v>
      </c>
      <c r="L1640" s="451">
        <f t="shared" si="5080"/>
        <v>-900</v>
      </c>
      <c r="M1640" s="451">
        <f t="shared" si="5080"/>
        <v>-1900</v>
      </c>
      <c r="N1640" s="451">
        <f t="shared" si="5080"/>
        <v>11000</v>
      </c>
      <c r="O1640" s="451">
        <f t="shared" si="5080"/>
        <v>-2600</v>
      </c>
      <c r="P1640" s="451">
        <f t="shared" si="5080"/>
        <v>-6900</v>
      </c>
      <c r="Q1640" s="451">
        <f t="shared" si="5080"/>
        <v>1500</v>
      </c>
      <c r="R1640" s="451">
        <f t="shared" si="5080"/>
        <v>-10300</v>
      </c>
      <c r="S1640" s="451">
        <f t="shared" si="5080"/>
        <v>-4700</v>
      </c>
      <c r="T1640" s="451">
        <f t="shared" si="5080"/>
        <v>-5700</v>
      </c>
      <c r="U1640" s="451">
        <f t="shared" si="5080"/>
        <v>1400</v>
      </c>
      <c r="V1640" s="451">
        <f t="shared" si="5080"/>
        <v>-12500</v>
      </c>
      <c r="W1640" s="451">
        <f t="shared" si="5080"/>
        <v>-22000</v>
      </c>
      <c r="X1640" s="451">
        <f t="shared" si="5080"/>
        <v>-3900</v>
      </c>
      <c r="Y1640" s="451">
        <f t="shared" si="5080"/>
        <v>-6700</v>
      </c>
      <c r="Z1640" s="459">
        <v>-23300</v>
      </c>
      <c r="AA1640" s="451">
        <f t="shared" ref="AA1640:CL1640" si="5081">AA221+AA556+AA774+AA1016+AA1270+AA1472+AA1408</f>
        <v>-2900</v>
      </c>
      <c r="AB1640" s="451">
        <f t="shared" si="5081"/>
        <v>-26000</v>
      </c>
      <c r="AC1640" s="451">
        <f t="shared" si="5081"/>
        <v>-19800</v>
      </c>
      <c r="AD1640" s="451">
        <f t="shared" si="5081"/>
        <v>-900</v>
      </c>
      <c r="AE1640" s="451">
        <f t="shared" si="5081"/>
        <v>-900</v>
      </c>
      <c r="AF1640" s="451">
        <f t="shared" si="5081"/>
        <v>-900</v>
      </c>
      <c r="AG1640" s="451">
        <f t="shared" si="5081"/>
        <v>-900</v>
      </c>
      <c r="AH1640" s="451">
        <f t="shared" si="5081"/>
        <v>-900</v>
      </c>
      <c r="AI1640" s="451">
        <f t="shared" si="5081"/>
        <v>-900</v>
      </c>
      <c r="AJ1640" s="451">
        <f t="shared" si="5081"/>
        <v>-900</v>
      </c>
      <c r="AK1640" s="451">
        <f t="shared" si="5081"/>
        <v>-900</v>
      </c>
      <c r="AL1640" s="451">
        <f t="shared" si="5081"/>
        <v>-900</v>
      </c>
      <c r="AM1640" s="451">
        <f t="shared" si="5081"/>
        <v>-900</v>
      </c>
      <c r="AN1640" s="451">
        <f t="shared" si="5081"/>
        <v>-900</v>
      </c>
      <c r="AO1640" s="451">
        <f t="shared" si="5081"/>
        <v>-900</v>
      </c>
      <c r="AP1640" s="451">
        <f t="shared" si="5081"/>
        <v>-900</v>
      </c>
      <c r="AQ1640" s="451">
        <f t="shared" si="5081"/>
        <v>-900</v>
      </c>
      <c r="AR1640" s="451">
        <f t="shared" si="5081"/>
        <v>-900</v>
      </c>
      <c r="AS1640" s="451">
        <f t="shared" si="5081"/>
        <v>-900</v>
      </c>
      <c r="AT1640" s="451">
        <f t="shared" si="5081"/>
        <v>-900</v>
      </c>
      <c r="AU1640" s="451">
        <f t="shared" si="5081"/>
        <v>-900</v>
      </c>
      <c r="AV1640" s="451">
        <f t="shared" si="5081"/>
        <v>-900</v>
      </c>
      <c r="AW1640" s="451">
        <f t="shared" si="5081"/>
        <v>-900</v>
      </c>
      <c r="AX1640" s="451">
        <f t="shared" si="5081"/>
        <v>-900</v>
      </c>
      <c r="AY1640" s="451">
        <f t="shared" si="5081"/>
        <v>-900</v>
      </c>
      <c r="AZ1640" s="451">
        <f t="shared" si="5081"/>
        <v>-900</v>
      </c>
      <c r="BA1640" s="451">
        <f t="shared" si="5081"/>
        <v>-900</v>
      </c>
      <c r="BB1640" s="451">
        <f t="shared" si="5081"/>
        <v>-900</v>
      </c>
      <c r="BC1640" s="451">
        <f t="shared" si="5081"/>
        <v>-900</v>
      </c>
      <c r="BD1640" s="451">
        <f t="shared" si="5081"/>
        <v>-900</v>
      </c>
      <c r="BE1640" s="451">
        <f t="shared" si="5081"/>
        <v>-900</v>
      </c>
      <c r="BF1640" s="451">
        <f t="shared" si="5081"/>
        <v>-900</v>
      </c>
      <c r="BG1640" s="451">
        <f t="shared" si="5081"/>
        <v>-900</v>
      </c>
      <c r="BH1640" s="451">
        <f t="shared" si="5081"/>
        <v>-900</v>
      </c>
      <c r="BI1640" s="451">
        <f t="shared" si="5081"/>
        <v>-900</v>
      </c>
      <c r="BJ1640" s="451">
        <f t="shared" si="5081"/>
        <v>-900</v>
      </c>
      <c r="BK1640" s="451">
        <f t="shared" si="5081"/>
        <v>-900</v>
      </c>
      <c r="BL1640" s="451">
        <f t="shared" si="5081"/>
        <v>-900</v>
      </c>
      <c r="BM1640" s="451">
        <f t="shared" si="5081"/>
        <v>-900</v>
      </c>
      <c r="BN1640" s="451">
        <f t="shared" si="5081"/>
        <v>-900</v>
      </c>
      <c r="BO1640" s="451">
        <f t="shared" si="5081"/>
        <v>-900</v>
      </c>
      <c r="BP1640" s="451">
        <f t="shared" si="5081"/>
        <v>-900</v>
      </c>
      <c r="BQ1640" s="451">
        <f t="shared" si="5081"/>
        <v>-900</v>
      </c>
      <c r="BR1640" s="451">
        <f t="shared" si="5081"/>
        <v>-900</v>
      </c>
      <c r="BS1640" s="451">
        <f t="shared" si="5081"/>
        <v>-900</v>
      </c>
      <c r="BT1640" s="451">
        <f t="shared" si="5081"/>
        <v>-900</v>
      </c>
      <c r="BU1640" s="451">
        <f t="shared" si="5081"/>
        <v>-900</v>
      </c>
      <c r="BV1640" s="451">
        <f t="shared" si="5081"/>
        <v>-900</v>
      </c>
      <c r="BW1640" s="451">
        <f t="shared" si="5081"/>
        <v>-900</v>
      </c>
      <c r="BX1640" s="451">
        <f t="shared" si="5081"/>
        <v>-900</v>
      </c>
      <c r="BY1640" s="451">
        <f t="shared" si="5081"/>
        <v>-900</v>
      </c>
      <c r="BZ1640" s="451">
        <f t="shared" si="5081"/>
        <v>-900</v>
      </c>
      <c r="CA1640" s="451">
        <f t="shared" si="5081"/>
        <v>-900</v>
      </c>
      <c r="CB1640" s="451">
        <f t="shared" si="5081"/>
        <v>-900</v>
      </c>
      <c r="CC1640" s="451">
        <f t="shared" si="5081"/>
        <v>-900</v>
      </c>
      <c r="CD1640" s="451">
        <f t="shared" si="5081"/>
        <v>-900</v>
      </c>
      <c r="CE1640" s="451">
        <f t="shared" si="5081"/>
        <v>-900</v>
      </c>
      <c r="CF1640" s="451">
        <f t="shared" si="5081"/>
        <v>-900</v>
      </c>
      <c r="CG1640" s="451">
        <f t="shared" si="5081"/>
        <v>-900</v>
      </c>
      <c r="CH1640" s="451">
        <f t="shared" si="5081"/>
        <v>-900</v>
      </c>
      <c r="CI1640" s="451">
        <f t="shared" si="5081"/>
        <v>-900</v>
      </c>
      <c r="CJ1640" s="451">
        <f t="shared" si="5081"/>
        <v>-900</v>
      </c>
      <c r="CK1640" s="451">
        <f t="shared" si="5081"/>
        <v>-900</v>
      </c>
      <c r="CL1640" s="451">
        <f t="shared" si="5081"/>
        <v>-900</v>
      </c>
      <c r="CM1640" s="451">
        <f t="shared" ref="CM1640:DJ1640" si="5082">CM221+CM556+CM774+CM1016+CM1270+CM1472+CM1408</f>
        <v>-900</v>
      </c>
      <c r="CN1640" s="451">
        <f t="shared" si="5082"/>
        <v>-900</v>
      </c>
      <c r="CO1640" s="451">
        <f t="shared" si="5082"/>
        <v>-900</v>
      </c>
      <c r="CP1640" s="451">
        <f t="shared" si="5082"/>
        <v>-900</v>
      </c>
      <c r="CQ1640" s="451">
        <f t="shared" si="5082"/>
        <v>-900</v>
      </c>
      <c r="CR1640" s="451">
        <f t="shared" si="5082"/>
        <v>-900</v>
      </c>
      <c r="CS1640" s="451">
        <f t="shared" si="5082"/>
        <v>-900</v>
      </c>
      <c r="CT1640" s="451">
        <f t="shared" si="5082"/>
        <v>-900</v>
      </c>
      <c r="CU1640" s="451">
        <f t="shared" si="5082"/>
        <v>-900</v>
      </c>
      <c r="CV1640" s="451">
        <f t="shared" si="5082"/>
        <v>-900</v>
      </c>
      <c r="CW1640" s="451">
        <f t="shared" si="5082"/>
        <v>-900</v>
      </c>
      <c r="CX1640" s="451">
        <f t="shared" si="5082"/>
        <v>-900</v>
      </c>
      <c r="CY1640" s="451">
        <f t="shared" si="5082"/>
        <v>-900</v>
      </c>
      <c r="CZ1640" s="451">
        <f t="shared" si="5082"/>
        <v>-900</v>
      </c>
      <c r="DA1640" s="451">
        <f t="shared" si="5082"/>
        <v>-900</v>
      </c>
      <c r="DB1640" s="451">
        <f t="shared" si="5082"/>
        <v>-900</v>
      </c>
      <c r="DC1640" s="451">
        <f t="shared" si="5082"/>
        <v>-900</v>
      </c>
      <c r="DD1640" s="451">
        <f t="shared" si="5082"/>
        <v>-900</v>
      </c>
      <c r="DE1640" s="451">
        <f t="shared" si="5082"/>
        <v>-900</v>
      </c>
      <c r="DF1640" s="451">
        <f t="shared" si="5082"/>
        <v>-900</v>
      </c>
      <c r="DG1640" s="451">
        <f t="shared" si="5082"/>
        <v>-900</v>
      </c>
      <c r="DH1640" s="451">
        <f t="shared" si="5082"/>
        <v>-900</v>
      </c>
      <c r="DI1640" s="451">
        <f t="shared" si="5082"/>
        <v>-900</v>
      </c>
      <c r="DJ1640" s="451">
        <f t="shared" si="5082"/>
        <v>-900</v>
      </c>
    </row>
    <row r="1641" spans="1:114" x14ac:dyDescent="0.35">
      <c r="A1641" s="5" t="s">
        <v>354</v>
      </c>
      <c r="B1641" s="255" t="s">
        <v>372</v>
      </c>
      <c r="C1641" s="453">
        <f>C1636+C1637+C1638+C1639+C1640</f>
        <v>5000</v>
      </c>
      <c r="D1641" s="453">
        <f t="shared" ref="D1641:J1641" si="5083">D1636+D1637+D1638+D1639+D1640</f>
        <v>-7000</v>
      </c>
      <c r="E1641" s="453">
        <f t="shared" si="5083"/>
        <v>-4800</v>
      </c>
      <c r="F1641" s="453">
        <f t="shared" si="5083"/>
        <v>-36200</v>
      </c>
      <c r="G1641" s="453">
        <f t="shared" si="5083"/>
        <v>-16900</v>
      </c>
      <c r="H1641" s="453">
        <f t="shared" si="5083"/>
        <v>-19000</v>
      </c>
      <c r="I1641" s="453">
        <f t="shared" si="5083"/>
        <v>-42200</v>
      </c>
      <c r="J1641" s="453">
        <f t="shared" si="5083"/>
        <v>-683900</v>
      </c>
      <c r="K1641" s="453">
        <f t="shared" ref="K1641" si="5084">K1636+K1637+K1638+K1639+K1640</f>
        <v>-16300</v>
      </c>
      <c r="L1641" s="453">
        <f t="shared" ref="L1641" si="5085">L1636+L1637+L1638+L1639+L1640</f>
        <v>6000</v>
      </c>
      <c r="M1641" s="453">
        <f t="shared" ref="M1641" si="5086">M1636+M1637+M1638+M1639+M1640</f>
        <v>33800</v>
      </c>
      <c r="N1641" s="453">
        <f t="shared" ref="N1641" si="5087">N1636+N1637+N1638+N1639+N1640</f>
        <v>9000</v>
      </c>
      <c r="O1641" s="453">
        <f t="shared" ref="O1641" si="5088">O1636+O1637+O1638+O1639+O1640</f>
        <v>11200</v>
      </c>
      <c r="P1641" s="453">
        <f t="shared" ref="P1641" si="5089">P1636+P1637+P1638+P1639+P1640</f>
        <v>532400</v>
      </c>
      <c r="Q1641" s="453">
        <f t="shared" ref="Q1641" si="5090">Q1636+Q1637+Q1638+Q1639+Q1640</f>
        <v>26900</v>
      </c>
      <c r="R1641" s="453">
        <f t="shared" ref="R1641" si="5091">R1636+R1637+R1638+R1639+R1640</f>
        <v>9500</v>
      </c>
      <c r="S1641" s="453">
        <f t="shared" ref="S1641" si="5092">S1636+S1637+S1638+S1639+S1640</f>
        <v>53100</v>
      </c>
      <c r="T1641" s="453">
        <f t="shared" ref="T1641" si="5093">T1636+T1637+T1638+T1639+T1640</f>
        <v>2900</v>
      </c>
      <c r="U1641" s="453">
        <f t="shared" ref="U1641" si="5094">U1636+U1637+U1638+U1639+U1640</f>
        <v>-10300</v>
      </c>
      <c r="V1641" s="453">
        <f t="shared" ref="V1641" si="5095">V1636+V1637+V1638+V1639+V1640</f>
        <v>-11600</v>
      </c>
      <c r="W1641" s="453">
        <f t="shared" ref="W1641" si="5096">W1636+W1637+W1638+W1639+W1640</f>
        <v>-41400</v>
      </c>
      <c r="X1641" s="453">
        <f t="shared" ref="X1641" si="5097">X1636+X1637+X1638+X1639+X1640</f>
        <v>-19300</v>
      </c>
      <c r="Y1641" s="453">
        <f t="shared" ref="Y1641" si="5098">Y1636+Y1637+Y1638+Y1639+Y1640</f>
        <v>-1500</v>
      </c>
      <c r="Z1641" s="453">
        <f t="shared" ref="Z1641" si="5099">Z1636+Z1637+Z1638+Z1639+Z1640</f>
        <v>-275900</v>
      </c>
      <c r="AA1641" s="453">
        <f t="shared" ref="AA1641" si="5100">AA1636+AA1637+AA1638+AA1639+AA1640</f>
        <v>8700</v>
      </c>
      <c r="AB1641" s="453">
        <f t="shared" ref="AB1641" si="5101">AB1636+AB1637+AB1638+AB1639+AB1640</f>
        <v>16600</v>
      </c>
      <c r="AC1641" s="453">
        <f>AC1636+AC1637+AC1638+AC1639+AC1640</f>
        <v>41500</v>
      </c>
      <c r="AD1641" s="453">
        <f t="shared" ref="AD1641" si="5102">AD1636+AD1637+AD1638+AD1639+AD1640</f>
        <v>64329.819548718137</v>
      </c>
      <c r="AE1641" s="453">
        <f t="shared" ref="AE1641" si="5103">AE1636+AE1637+AE1638+AE1639+AE1640</f>
        <v>66090.239952823249</v>
      </c>
      <c r="AF1641" s="453">
        <f t="shared" ref="AF1641" si="5104">AF1636+AF1637+AF1638+AF1639+AF1640</f>
        <v>60443.909921094324</v>
      </c>
      <c r="AG1641" s="453">
        <f t="shared" ref="AG1641" si="5105">AG1636+AG1637+AG1638+AG1639+AG1640</f>
        <v>59236.205117924255</v>
      </c>
      <c r="AH1641" s="453">
        <f t="shared" ref="AH1641" si="5106">AH1636+AH1637+AH1638+AH1639+AH1640</f>
        <v>68604.463040628238</v>
      </c>
      <c r="AI1641" s="453">
        <f t="shared" ref="AI1641" si="5107">AI1636+AI1637+AI1638+AI1639+AI1640</f>
        <v>47498.817722009073</v>
      </c>
      <c r="AJ1641" s="453">
        <f t="shared" ref="AJ1641" si="5108">AJ1636+AJ1637+AJ1638+AJ1639+AJ1640</f>
        <v>43080.135804849386</v>
      </c>
      <c r="AK1641" s="453">
        <f t="shared" ref="AK1641" si="5109">AK1636+AK1637+AK1638+AK1639+AK1640</f>
        <v>42254.596967495112</v>
      </c>
      <c r="AL1641" s="453">
        <f t="shared" ref="AL1641" si="5110">AL1636+AL1637+AL1638+AL1639+AL1640</f>
        <v>49127.220014248887</v>
      </c>
      <c r="AM1641" s="453">
        <f t="shared" ref="AM1641" si="5111">AM1636+AM1637+AM1638+AM1639+AM1640</f>
        <v>30382.287803531857</v>
      </c>
      <c r="AN1641" s="453">
        <f t="shared" ref="AN1641" si="5112">AN1636+AN1637+AN1638+AN1639+AN1640</f>
        <v>26011.036784854892</v>
      </c>
      <c r="AO1641" s="453">
        <f t="shared" ref="AO1641" si="5113">AO1636+AO1637+AO1638+AO1639+AO1640</f>
        <v>23756.574020804226</v>
      </c>
      <c r="AP1641" s="453">
        <f t="shared" ref="AP1641" si="5114">AP1636+AP1637+AP1638+AP1639+AP1640</f>
        <v>29371.147670782491</v>
      </c>
      <c r="AQ1641" s="453">
        <f t="shared" ref="AQ1641" si="5115">AQ1636+AQ1637+AQ1638+AQ1639+AQ1640</f>
        <v>85370.771545931551</v>
      </c>
      <c r="AR1641" s="453">
        <f t="shared" ref="AR1641" si="5116">AR1636+AR1637+AR1638+AR1639+AR1640</f>
        <v>80354.861430951161</v>
      </c>
      <c r="AS1641" s="453">
        <f t="shared" ref="AS1641" si="5117">AS1636+AS1637+AS1638+AS1639+AS1640</f>
        <v>76739.86680641475</v>
      </c>
      <c r="AT1641" s="453">
        <f t="shared" ref="AT1641" si="5118">AT1636+AT1637+AT1638+AT1639+AT1640</f>
        <v>82182.26492812809</v>
      </c>
      <c r="AU1641" s="453">
        <f t="shared" ref="AU1641" si="5119">AU1636+AU1637+AU1638+AU1639+AU1640</f>
        <v>120019.65787884698</v>
      </c>
      <c r="AV1641" s="453">
        <f t="shared" ref="AV1641" si="5120">AV1636+AV1637+AV1638+AV1639+AV1640</f>
        <v>114171.24987008054</v>
      </c>
      <c r="AW1641" s="453">
        <f t="shared" ref="AW1641" si="5121">AW1636+AW1637+AW1638+AW1639+AW1640</f>
        <v>110408.03985832716</v>
      </c>
      <c r="AX1641" s="453">
        <f t="shared" ref="AX1641" si="5122">AX1636+AX1637+AX1638+AX1639+AX1640</f>
        <v>116787.54630882567</v>
      </c>
      <c r="AY1641" s="453">
        <f t="shared" ref="AY1641" si="5123">AY1636+AY1637+AY1638+AY1639+AY1640</f>
        <v>120183.3379320972</v>
      </c>
      <c r="AZ1641" s="453">
        <f t="shared" ref="AZ1641" si="5124">AZ1636+AZ1637+AZ1638+AZ1639+AZ1640</f>
        <v>114696.03461683536</v>
      </c>
      <c r="BA1641" s="453">
        <f t="shared" ref="BA1641" si="5125">BA1636+BA1637+BA1638+BA1639+BA1640</f>
        <v>110668.83824002121</v>
      </c>
      <c r="BB1641" s="453">
        <f t="shared" ref="BB1641" si="5126">BB1636+BB1637+BB1638+BB1639+BB1640</f>
        <v>116263.33246087926</v>
      </c>
      <c r="BC1641" s="453">
        <f t="shared" ref="BC1641" si="5127">BC1636+BC1637+BC1638+BC1639+BC1640</f>
        <v>101018.21669413938</v>
      </c>
      <c r="BD1641" s="453">
        <f t="shared" ref="BD1641" si="5128">BD1636+BD1637+BD1638+BD1639+BD1640</f>
        <v>96680.102450659586</v>
      </c>
      <c r="BE1641" s="453">
        <f t="shared" ref="BE1641" si="5129">BE1636+BE1637+BE1638+BE1639+BE1640</f>
        <v>92669.733290539123</v>
      </c>
      <c r="BF1641" s="453">
        <f t="shared" ref="BF1641" si="5130">BF1636+BF1637+BF1638+BF1639+BF1640</f>
        <v>97162.042493187822</v>
      </c>
      <c r="BG1641" s="453">
        <f t="shared" ref="BG1641" si="5131">BG1636+BG1637+BG1638+BG1639+BG1640</f>
        <v>90431.646227151301</v>
      </c>
      <c r="BH1641" s="453">
        <f t="shared" ref="BH1641" si="5132">BH1636+BH1637+BH1638+BH1639+BH1640</f>
        <v>85836.488903322315</v>
      </c>
      <c r="BI1641" s="453">
        <f t="shared" ref="BI1641" si="5133">BI1636+BI1637+BI1638+BI1639+BI1640</f>
        <v>81547.223131068284</v>
      </c>
      <c r="BJ1641" s="453">
        <f t="shared" ref="BJ1641" si="5134">BJ1636+BJ1637+BJ1638+BJ1639+BJ1640</f>
        <v>86189.111890240631</v>
      </c>
      <c r="BK1641" s="453">
        <f t="shared" ref="BK1641" si="5135">BK1636+BK1637+BK1638+BK1639+BK1640</f>
        <v>58279.438309325938</v>
      </c>
      <c r="BL1641" s="453">
        <f t="shared" ref="BL1641" si="5136">BL1636+BL1637+BL1638+BL1639+BL1640</f>
        <v>55328.180835437932</v>
      </c>
      <c r="BM1641" s="453">
        <f t="shared" ref="BM1641" si="5137">BM1636+BM1637+BM1638+BM1639+BM1640</f>
        <v>52567.130734476945</v>
      </c>
      <c r="BN1641" s="453">
        <f t="shared" ref="BN1641" si="5138">BN1636+BN1637+BN1638+BN1639+BN1640</f>
        <v>55546.417112821655</v>
      </c>
      <c r="BO1641" s="453">
        <f t="shared" ref="BO1641" si="5139">BO1636+BO1637+BO1638+BO1639+BO1640</f>
        <v>51557.192639496061</v>
      </c>
      <c r="BP1641" s="453">
        <f t="shared" ref="BP1641" si="5140">BP1636+BP1637+BP1638+BP1639+BP1640</f>
        <v>50002.735234179418</v>
      </c>
      <c r="BQ1641" s="453">
        <f t="shared" ref="BQ1641" si="5141">BQ1636+BQ1637+BQ1638+BQ1639+BQ1640</f>
        <v>48530.619321101178</v>
      </c>
      <c r="BR1641" s="453">
        <f t="shared" ref="BR1641" si="5142">BR1636+BR1637+BR1638+BR1639+BR1640</f>
        <v>49685.620226500847</v>
      </c>
      <c r="BS1641" s="453">
        <f t="shared" ref="BS1641" si="5143">BS1636+BS1637+BS1638+BS1639+BS1640</f>
        <v>55967.570076815638</v>
      </c>
      <c r="BT1641" s="453">
        <f t="shared" ref="BT1641" si="5144">BT1636+BT1637+BT1638+BT1639+BT1640</f>
        <v>53743.454640871976</v>
      </c>
      <c r="BU1641" s="453">
        <f t="shared" ref="BU1641" si="5145">BU1636+BU1637+BU1638+BU1639+BU1640</f>
        <v>51599.946001605567</v>
      </c>
      <c r="BV1641" s="453">
        <f t="shared" ref="BV1641" si="5146">BV1636+BV1637+BV1638+BV1639+BV1640</f>
        <v>53283.317616212385</v>
      </c>
      <c r="BW1641" s="453">
        <f t="shared" ref="BW1641" si="5147">BW1636+BW1637+BW1638+BW1639+BW1640</f>
        <v>60749.894614598481</v>
      </c>
      <c r="BX1641" s="453">
        <f t="shared" ref="BX1641" si="5148">BX1636+BX1637+BX1638+BX1639+BX1640</f>
        <v>59176.639034308042</v>
      </c>
      <c r="BY1641" s="453">
        <f t="shared" ref="BY1641" si="5149">BY1636+BY1637+BY1638+BY1639+BY1640</f>
        <v>57602.236573792761</v>
      </c>
      <c r="BZ1641" s="453">
        <f t="shared" ref="BZ1641" si="5150">BZ1636+BZ1637+BZ1638+BZ1639+BZ1640</f>
        <v>59766.556784448447</v>
      </c>
      <c r="CA1641" s="453">
        <f t="shared" ref="CA1641" si="5151">CA1636+CA1637+CA1638+CA1639+CA1640</f>
        <v>43147.445161442287</v>
      </c>
      <c r="CB1641" s="453">
        <f t="shared" ref="CB1641" si="5152">CB1636+CB1637+CB1638+CB1639+CB1640</f>
        <v>42839.58713301317</v>
      </c>
      <c r="CC1641" s="453">
        <f t="shared" ref="CC1641" si="5153">CC1636+CC1637+CC1638+CC1639+CC1640</f>
        <v>42530.670412542611</v>
      </c>
      <c r="CD1641" s="453">
        <f t="shared" ref="CD1641" si="5154">CD1636+CD1637+CD1638+CD1639+CD1640</f>
        <v>42488.180491573221</v>
      </c>
      <c r="CE1641" s="453">
        <f t="shared" ref="CE1641" si="5155">CE1636+CE1637+CE1638+CE1639+CE1640</f>
        <v>30110.724451568785</v>
      </c>
      <c r="CF1641" s="453">
        <f t="shared" ref="CF1641" si="5156">CF1636+CF1637+CF1638+CF1639+CF1640</f>
        <v>29936.812698826638</v>
      </c>
      <c r="CG1641" s="453">
        <f t="shared" ref="CG1641" si="5157">CG1636+CG1637+CG1638+CG1639+CG1640</f>
        <v>29762.031387320778</v>
      </c>
      <c r="CH1641" s="453">
        <f t="shared" ref="CH1641" si="5158">CH1636+CH1637+CH1638+CH1639+CH1640</f>
        <v>29586.376169257375</v>
      </c>
      <c r="CI1641" s="453">
        <f t="shared" ref="CI1641" si="5159">CI1636+CI1637+CI1638+CI1639+CI1640</f>
        <v>19233.475972612738</v>
      </c>
      <c r="CJ1641" s="453">
        <f t="shared" ref="CJ1641" si="5160">CJ1636+CJ1637+CJ1638+CJ1639+CJ1640</f>
        <v>19095.046164975807</v>
      </c>
      <c r="CK1641" s="453">
        <f t="shared" ref="CK1641" si="5161">CK1636+CK1637+CK1638+CK1639+CK1640</f>
        <v>18955.92420830069</v>
      </c>
      <c r="CL1641" s="453">
        <f t="shared" ref="CL1641" si="5162">CL1636+CL1637+CL1638+CL1639+CL1640</f>
        <v>18816.106641842198</v>
      </c>
      <c r="CM1641" s="453">
        <f t="shared" ref="CM1641" si="5163">CM1636+CM1637+CM1638+CM1639+CM1640</f>
        <v>30292.109167160037</v>
      </c>
      <c r="CN1641" s="453">
        <f t="shared" ref="CN1641" si="5164">CN1636+CN1637+CN1638+CN1639+CN1640</f>
        <v>30104.77752549584</v>
      </c>
      <c r="CO1641" s="453">
        <f t="shared" ref="CO1641" si="5165">CO1636+CO1637+CO1638+CO1639+CO1640</f>
        <v>29916.509225623326</v>
      </c>
      <c r="CP1641" s="453">
        <f t="shared" ref="CP1641" si="5166">CP1636+CP1637+CP1638+CP1639+CP1640</f>
        <v>29727.299584251443</v>
      </c>
      <c r="CQ1641" s="453">
        <f t="shared" ref="CQ1641" si="5167">CQ1636+CQ1637+CQ1638+CQ1639+CQ1640</f>
        <v>48540.652011569531</v>
      </c>
      <c r="CR1641" s="453">
        <f t="shared" ref="CR1641" si="5168">CR1636+CR1637+CR1638+CR1639+CR1640</f>
        <v>48271.338896627392</v>
      </c>
      <c r="CS1641" s="453">
        <f t="shared" ref="CS1641" si="5169">CS1636+CS1637+CS1638+CS1639+CS1640</f>
        <v>48000.679216110526</v>
      </c>
      <c r="CT1641" s="453">
        <f t="shared" ref="CT1641" si="5170">CT1636+CT1637+CT1638+CT1639+CT1640</f>
        <v>47728.666237191093</v>
      </c>
      <c r="CU1641" s="453">
        <f t="shared" ref="CU1641" si="5171">CU1636+CU1637+CU1638+CU1639+CU1640</f>
        <v>37478.817610997648</v>
      </c>
      <c r="CV1641" s="453">
        <f t="shared" ref="CV1641" si="5172">CV1636+CV1637+CV1638+CV1639+CV1640</f>
        <v>37246.668386552628</v>
      </c>
      <c r="CW1641" s="453">
        <f t="shared" ref="CW1641" si="5173">CW1636+CW1637+CW1638+CW1639+CW1640</f>
        <v>37013.358415985393</v>
      </c>
      <c r="CX1641" s="453">
        <f t="shared" ref="CX1641" si="5174">CX1636+CX1637+CX1638+CX1639+CX1640</f>
        <v>36778.881895565326</v>
      </c>
      <c r="CY1641" s="453">
        <f t="shared" ref="CY1641" si="5175">CY1636+CY1637+CY1638+CY1639+CY1640</f>
        <v>7819.2214616672354</v>
      </c>
      <c r="CZ1641" s="453">
        <f t="shared" ref="CZ1641" si="5176">CZ1636+CZ1637+CZ1638+CZ1639+CZ1640</f>
        <v>7709.6812564755746</v>
      </c>
      <c r="DA1641" s="453">
        <f t="shared" ref="DA1641" si="5177">DA1636+DA1637+DA1638+DA1639+DA1640</f>
        <v>7599.593350257961</v>
      </c>
      <c r="DB1641" s="453">
        <f t="shared" ref="DB1641" si="5178">DB1636+DB1637+DB1638+DB1639+DB1640</f>
        <v>7488.955004509251</v>
      </c>
      <c r="DC1641" s="453">
        <f t="shared" ref="DC1641" si="5179">DC1636+DC1637+DC1638+DC1639+DC1640</f>
        <v>4936.4241239783296</v>
      </c>
      <c r="DD1641" s="453">
        <f t="shared" ref="DD1641" si="5180">DD1636+DD1637+DD1638+DD1639+DD1640</f>
        <v>4835.9138070982226</v>
      </c>
      <c r="DE1641" s="453">
        <f t="shared" ref="DE1641" si="5181">DE1636+DE1637+DE1638+DE1639+DE1640</f>
        <v>4734.9009386337202</v>
      </c>
      <c r="DF1641" s="453">
        <f t="shared" ref="DF1641" si="5182">DF1636+DF1637+DF1638+DF1639+DF1640</f>
        <v>4633.3830058268904</v>
      </c>
      <c r="DG1641" s="453">
        <f>DG1636+DG1637+DG1638+DG1639+DG1640</f>
        <v>2401.5331371839929</v>
      </c>
      <c r="DH1641" s="453">
        <f t="shared" ref="DH1641" si="5183">DH1636+DH1637+DH1638+DH1639+DH1640</f>
        <v>2309.1873653699149</v>
      </c>
      <c r="DI1641" s="453">
        <f t="shared" ref="DI1641" si="5184">DI1636+DI1637+DI1638+DI1639+DI1640</f>
        <v>2216.3798646967662</v>
      </c>
      <c r="DJ1641" s="453">
        <f t="shared" ref="DJ1641" si="5185">DJ1636+DJ1637+DJ1638+DJ1639+DJ1640</f>
        <v>2123.1083265202542</v>
      </c>
    </row>
    <row r="1642" spans="1:114" x14ac:dyDescent="0.35">
      <c r="A1642" s="5" t="s">
        <v>354</v>
      </c>
      <c r="B1642" s="452" t="s">
        <v>471</v>
      </c>
      <c r="C1642" s="459">
        <v>-7100</v>
      </c>
      <c r="D1642" s="459">
        <v>-10600</v>
      </c>
      <c r="E1642" s="459">
        <v>-3200</v>
      </c>
      <c r="F1642" s="459">
        <v>-5300</v>
      </c>
      <c r="G1642" s="459">
        <v>3000</v>
      </c>
      <c r="H1642" s="459">
        <v>2700</v>
      </c>
      <c r="I1642" s="459">
        <v>-400</v>
      </c>
      <c r="J1642" s="459">
        <v>4400</v>
      </c>
      <c r="K1642" s="459">
        <v>3600</v>
      </c>
      <c r="L1642" s="459">
        <v>1400</v>
      </c>
      <c r="M1642" s="459">
        <v>2500</v>
      </c>
      <c r="N1642" s="459">
        <v>-1400</v>
      </c>
      <c r="O1642" s="459">
        <v>1200</v>
      </c>
      <c r="P1642" s="459">
        <v>5400</v>
      </c>
      <c r="Q1642" s="459">
        <v>3600</v>
      </c>
      <c r="R1642" s="459">
        <v>4800</v>
      </c>
      <c r="S1642" s="459">
        <v>3300</v>
      </c>
      <c r="T1642" s="459">
        <v>1600</v>
      </c>
      <c r="U1642" s="459">
        <v>3300</v>
      </c>
      <c r="V1642" s="459">
        <v>-300</v>
      </c>
      <c r="W1642" s="459">
        <v>-500</v>
      </c>
      <c r="X1642" s="459">
        <v>-500</v>
      </c>
      <c r="Y1642" s="459">
        <v>-200</v>
      </c>
      <c r="Z1642" s="459">
        <v>-200</v>
      </c>
      <c r="AA1642" s="459">
        <v>-400</v>
      </c>
      <c r="AB1642" s="459">
        <v>-600</v>
      </c>
      <c r="AC1642" s="459">
        <v>-300</v>
      </c>
      <c r="AD1642" s="451">
        <f t="shared" ref="AD1642:BI1642" si="5186">-AD1544</f>
        <v>-770</v>
      </c>
      <c r="AE1642" s="451">
        <f t="shared" si="5186"/>
        <v>0</v>
      </c>
      <c r="AF1642" s="451">
        <f t="shared" si="5186"/>
        <v>0</v>
      </c>
      <c r="AG1642" s="451">
        <f t="shared" si="5186"/>
        <v>0</v>
      </c>
      <c r="AH1642" s="451">
        <f t="shared" si="5186"/>
        <v>0</v>
      </c>
      <c r="AI1642" s="451">
        <f t="shared" si="5186"/>
        <v>0</v>
      </c>
      <c r="AJ1642" s="451">
        <f t="shared" si="5186"/>
        <v>0</v>
      </c>
      <c r="AK1642" s="451">
        <f t="shared" si="5186"/>
        <v>0</v>
      </c>
      <c r="AL1642" s="451">
        <f t="shared" si="5186"/>
        <v>0</v>
      </c>
      <c r="AM1642" s="451">
        <f t="shared" si="5186"/>
        <v>0</v>
      </c>
      <c r="AN1642" s="451">
        <f t="shared" si="5186"/>
        <v>0</v>
      </c>
      <c r="AO1642" s="451">
        <f t="shared" si="5186"/>
        <v>0</v>
      </c>
      <c r="AP1642" s="451">
        <f t="shared" si="5186"/>
        <v>0</v>
      </c>
      <c r="AQ1642" s="451">
        <f t="shared" si="5186"/>
        <v>0</v>
      </c>
      <c r="AR1642" s="451">
        <f t="shared" si="5186"/>
        <v>0</v>
      </c>
      <c r="AS1642" s="451">
        <f t="shared" si="5186"/>
        <v>0</v>
      </c>
      <c r="AT1642" s="451">
        <f t="shared" si="5186"/>
        <v>0</v>
      </c>
      <c r="AU1642" s="451">
        <f t="shared" si="5186"/>
        <v>0</v>
      </c>
      <c r="AV1642" s="451">
        <f t="shared" si="5186"/>
        <v>0</v>
      </c>
      <c r="AW1642" s="451">
        <f t="shared" si="5186"/>
        <v>0</v>
      </c>
      <c r="AX1642" s="451">
        <f t="shared" si="5186"/>
        <v>0</v>
      </c>
      <c r="AY1642" s="451">
        <f t="shared" si="5186"/>
        <v>0</v>
      </c>
      <c r="AZ1642" s="451">
        <f t="shared" si="5186"/>
        <v>0</v>
      </c>
      <c r="BA1642" s="451">
        <f t="shared" si="5186"/>
        <v>0</v>
      </c>
      <c r="BB1642" s="451">
        <f t="shared" si="5186"/>
        <v>0</v>
      </c>
      <c r="BC1642" s="451">
        <f t="shared" si="5186"/>
        <v>0</v>
      </c>
      <c r="BD1642" s="451">
        <f t="shared" si="5186"/>
        <v>0</v>
      </c>
      <c r="BE1642" s="451">
        <f t="shared" si="5186"/>
        <v>0</v>
      </c>
      <c r="BF1642" s="451">
        <f t="shared" si="5186"/>
        <v>0</v>
      </c>
      <c r="BG1642" s="451">
        <f t="shared" si="5186"/>
        <v>0</v>
      </c>
      <c r="BH1642" s="451">
        <f t="shared" si="5186"/>
        <v>0</v>
      </c>
      <c r="BI1642" s="451">
        <f t="shared" si="5186"/>
        <v>0</v>
      </c>
      <c r="BJ1642" s="451">
        <f t="shared" ref="BJ1642:CO1642" si="5187">-BJ1544</f>
        <v>0</v>
      </c>
      <c r="BK1642" s="451">
        <f t="shared" si="5187"/>
        <v>0</v>
      </c>
      <c r="BL1642" s="451">
        <f t="shared" si="5187"/>
        <v>0</v>
      </c>
      <c r="BM1642" s="451">
        <f t="shared" si="5187"/>
        <v>0</v>
      </c>
      <c r="BN1642" s="451">
        <f t="shared" si="5187"/>
        <v>0</v>
      </c>
      <c r="BO1642" s="451">
        <f t="shared" si="5187"/>
        <v>0</v>
      </c>
      <c r="BP1642" s="451">
        <f t="shared" si="5187"/>
        <v>0</v>
      </c>
      <c r="BQ1642" s="451">
        <f t="shared" si="5187"/>
        <v>0</v>
      </c>
      <c r="BR1642" s="451">
        <f t="shared" si="5187"/>
        <v>0</v>
      </c>
      <c r="BS1642" s="451">
        <f t="shared" si="5187"/>
        <v>0</v>
      </c>
      <c r="BT1642" s="451">
        <f t="shared" si="5187"/>
        <v>0</v>
      </c>
      <c r="BU1642" s="451">
        <f t="shared" si="5187"/>
        <v>0</v>
      </c>
      <c r="BV1642" s="451">
        <f t="shared" si="5187"/>
        <v>0</v>
      </c>
      <c r="BW1642" s="451">
        <f t="shared" si="5187"/>
        <v>0</v>
      </c>
      <c r="BX1642" s="451">
        <f t="shared" si="5187"/>
        <v>0</v>
      </c>
      <c r="BY1642" s="451">
        <f t="shared" si="5187"/>
        <v>0</v>
      </c>
      <c r="BZ1642" s="451">
        <f t="shared" si="5187"/>
        <v>0</v>
      </c>
      <c r="CA1642" s="451">
        <f t="shared" si="5187"/>
        <v>0</v>
      </c>
      <c r="CB1642" s="451">
        <f t="shared" si="5187"/>
        <v>0</v>
      </c>
      <c r="CC1642" s="451">
        <f t="shared" si="5187"/>
        <v>0</v>
      </c>
      <c r="CD1642" s="451">
        <f t="shared" si="5187"/>
        <v>0</v>
      </c>
      <c r="CE1642" s="451">
        <f t="shared" si="5187"/>
        <v>0</v>
      </c>
      <c r="CF1642" s="451">
        <f t="shared" si="5187"/>
        <v>0</v>
      </c>
      <c r="CG1642" s="451">
        <f t="shared" si="5187"/>
        <v>0</v>
      </c>
      <c r="CH1642" s="451">
        <f t="shared" si="5187"/>
        <v>0</v>
      </c>
      <c r="CI1642" s="451">
        <f t="shared" si="5187"/>
        <v>0</v>
      </c>
      <c r="CJ1642" s="451">
        <f t="shared" si="5187"/>
        <v>0</v>
      </c>
      <c r="CK1642" s="451">
        <f t="shared" si="5187"/>
        <v>0</v>
      </c>
      <c r="CL1642" s="451">
        <f t="shared" si="5187"/>
        <v>0</v>
      </c>
      <c r="CM1642" s="451">
        <f t="shared" si="5187"/>
        <v>0</v>
      </c>
      <c r="CN1642" s="451">
        <f t="shared" si="5187"/>
        <v>0</v>
      </c>
      <c r="CO1642" s="451">
        <f t="shared" si="5187"/>
        <v>0</v>
      </c>
      <c r="CP1642" s="451">
        <f t="shared" ref="CP1642:DJ1642" si="5188">-CP1544</f>
        <v>0</v>
      </c>
      <c r="CQ1642" s="451">
        <f t="shared" si="5188"/>
        <v>0</v>
      </c>
      <c r="CR1642" s="451">
        <f t="shared" si="5188"/>
        <v>0</v>
      </c>
      <c r="CS1642" s="451">
        <f t="shared" si="5188"/>
        <v>0</v>
      </c>
      <c r="CT1642" s="451">
        <f t="shared" si="5188"/>
        <v>0</v>
      </c>
      <c r="CU1642" s="451">
        <f t="shared" si="5188"/>
        <v>0</v>
      </c>
      <c r="CV1642" s="451">
        <f t="shared" si="5188"/>
        <v>0</v>
      </c>
      <c r="CW1642" s="451">
        <f t="shared" si="5188"/>
        <v>0</v>
      </c>
      <c r="CX1642" s="451">
        <f t="shared" si="5188"/>
        <v>0</v>
      </c>
      <c r="CY1642" s="451">
        <f t="shared" si="5188"/>
        <v>0</v>
      </c>
      <c r="CZ1642" s="451">
        <f t="shared" si="5188"/>
        <v>0</v>
      </c>
      <c r="DA1642" s="451">
        <f t="shared" si="5188"/>
        <v>0</v>
      </c>
      <c r="DB1642" s="451">
        <f t="shared" si="5188"/>
        <v>0</v>
      </c>
      <c r="DC1642" s="451">
        <f t="shared" si="5188"/>
        <v>0</v>
      </c>
      <c r="DD1642" s="451">
        <f t="shared" si="5188"/>
        <v>0</v>
      </c>
      <c r="DE1642" s="451">
        <f t="shared" si="5188"/>
        <v>0</v>
      </c>
      <c r="DF1642" s="451">
        <f t="shared" si="5188"/>
        <v>0</v>
      </c>
      <c r="DG1642" s="451">
        <f t="shared" si="5188"/>
        <v>0</v>
      </c>
      <c r="DH1642" s="451">
        <f t="shared" si="5188"/>
        <v>0</v>
      </c>
      <c r="DI1642" s="451">
        <f t="shared" si="5188"/>
        <v>0</v>
      </c>
      <c r="DJ1642" s="451">
        <f t="shared" si="5188"/>
        <v>0</v>
      </c>
    </row>
    <row r="1643" spans="1:114" x14ac:dyDescent="0.35">
      <c r="A1643" s="5" t="s">
        <v>354</v>
      </c>
      <c r="B1643" s="452" t="s">
        <v>139</v>
      </c>
      <c r="C1643" s="451">
        <f t="shared" ref="C1643:AB1643" si="5189">C1699</f>
        <v>-300</v>
      </c>
      <c r="D1643" s="451">
        <f t="shared" si="5189"/>
        <v>-3200</v>
      </c>
      <c r="E1643" s="451">
        <f t="shared" si="5189"/>
        <v>-7400</v>
      </c>
      <c r="F1643" s="451">
        <f t="shared" si="5189"/>
        <v>-9200</v>
      </c>
      <c r="G1643" s="451">
        <f t="shared" si="5189"/>
        <v>-8800</v>
      </c>
      <c r="H1643" s="451">
        <f t="shared" si="5189"/>
        <v>-8500</v>
      </c>
      <c r="I1643" s="451">
        <f t="shared" si="5189"/>
        <v>-8300</v>
      </c>
      <c r="J1643" s="451">
        <f t="shared" si="5189"/>
        <v>-9200</v>
      </c>
      <c r="K1643" s="451">
        <f t="shared" si="5189"/>
        <v>-7300</v>
      </c>
      <c r="L1643" s="451">
        <f t="shared" si="5189"/>
        <v>-6700</v>
      </c>
      <c r="M1643" s="451">
        <f t="shared" si="5189"/>
        <v>-5900</v>
      </c>
      <c r="N1643" s="451">
        <f t="shared" si="5189"/>
        <v>-3100</v>
      </c>
      <c r="O1643" s="451">
        <f t="shared" si="5189"/>
        <v>-4200</v>
      </c>
      <c r="P1643" s="451">
        <f t="shared" si="5189"/>
        <v>-1700</v>
      </c>
      <c r="Q1643" s="451">
        <f t="shared" si="5189"/>
        <v>-900</v>
      </c>
      <c r="R1643" s="451">
        <f t="shared" si="5189"/>
        <v>-300</v>
      </c>
      <c r="S1643" s="451">
        <f t="shared" si="5189"/>
        <v>-600</v>
      </c>
      <c r="T1643" s="451">
        <f t="shared" si="5189"/>
        <v>0</v>
      </c>
      <c r="U1643" s="451">
        <f t="shared" si="5189"/>
        <v>-100</v>
      </c>
      <c r="V1643" s="451">
        <f t="shared" si="5189"/>
        <v>-2000</v>
      </c>
      <c r="W1643" s="451">
        <f t="shared" si="5189"/>
        <v>-2200</v>
      </c>
      <c r="X1643" s="451">
        <f t="shared" si="5189"/>
        <v>-1800</v>
      </c>
      <c r="Y1643" s="451">
        <f t="shared" si="5189"/>
        <v>-1800</v>
      </c>
      <c r="Z1643" s="451">
        <f t="shared" si="5189"/>
        <v>-2300</v>
      </c>
      <c r="AA1643" s="451">
        <f t="shared" si="5189"/>
        <v>-2600</v>
      </c>
      <c r="AB1643" s="451">
        <f t="shared" si="5189"/>
        <v>-1800</v>
      </c>
      <c r="AC1643" s="451">
        <f>AC1699</f>
        <v>-2400</v>
      </c>
      <c r="AD1643" s="451">
        <f t="shared" ref="AD1643:CO1643" si="5190">AD1699</f>
        <v>-6738.16</v>
      </c>
      <c r="AE1643" s="451">
        <f t="shared" si="5190"/>
        <v>-6641.8043120000002</v>
      </c>
      <c r="AF1643" s="451">
        <f t="shared" si="5190"/>
        <v>-6546.8265103384001</v>
      </c>
      <c r="AG1643" s="451">
        <f t="shared" si="5190"/>
        <v>-6453.2068912405612</v>
      </c>
      <c r="AH1643" s="451">
        <f t="shared" si="5190"/>
        <v>-6360.926032695821</v>
      </c>
      <c r="AI1643" s="451">
        <f t="shared" si="5190"/>
        <v>-6269.964790428272</v>
      </c>
      <c r="AJ1643" s="451">
        <f t="shared" si="5190"/>
        <v>-6180.3042939251472</v>
      </c>
      <c r="AK1643" s="451">
        <f t="shared" si="5190"/>
        <v>-6091.9259425220171</v>
      </c>
      <c r="AL1643" s="451">
        <f t="shared" si="5190"/>
        <v>-6004.8114015439523</v>
      </c>
      <c r="AM1643" s="451">
        <f t="shared" si="5190"/>
        <v>-5918.9425985018734</v>
      </c>
      <c r="AN1643" s="451">
        <f t="shared" si="5190"/>
        <v>-5834.301719343297</v>
      </c>
      <c r="AO1643" s="451">
        <f t="shared" si="5190"/>
        <v>-5750.8712047566878</v>
      </c>
      <c r="AP1643" s="451">
        <f t="shared" si="5190"/>
        <v>-5668.6337465286679</v>
      </c>
      <c r="AQ1643" s="451">
        <f t="shared" si="5190"/>
        <v>-5587.5722839533082</v>
      </c>
      <c r="AR1643" s="451">
        <f t="shared" si="5190"/>
        <v>-5507.6700002927755</v>
      </c>
      <c r="AS1643" s="451">
        <f t="shared" si="5190"/>
        <v>-5428.9103192885887</v>
      </c>
      <c r="AT1643" s="451">
        <f t="shared" si="5190"/>
        <v>-5351.276901722762</v>
      </c>
      <c r="AU1643" s="451">
        <f t="shared" si="5190"/>
        <v>-5274.7536420281258</v>
      </c>
      <c r="AV1643" s="451">
        <f t="shared" si="5190"/>
        <v>-5199.3246649471239</v>
      </c>
      <c r="AW1643" s="451">
        <f t="shared" si="5190"/>
        <v>-5124.9743222383804</v>
      </c>
      <c r="AX1643" s="451">
        <f t="shared" si="5190"/>
        <v>-5051.6871894303713</v>
      </c>
      <c r="AY1643" s="451">
        <f t="shared" si="5190"/>
        <v>-4979.4480626215172</v>
      </c>
      <c r="AZ1643" s="451">
        <f t="shared" si="5190"/>
        <v>-4908.2419553260297</v>
      </c>
      <c r="BA1643" s="451">
        <f t="shared" si="5190"/>
        <v>-4838.054095364867</v>
      </c>
      <c r="BB1643" s="451">
        <f t="shared" si="5190"/>
        <v>-4768.8699218011498</v>
      </c>
      <c r="BC1643" s="451">
        <f t="shared" si="5190"/>
        <v>-4700.6750819193931</v>
      </c>
      <c r="BD1643" s="451">
        <f t="shared" si="5190"/>
        <v>-4633.4554282479457</v>
      </c>
      <c r="BE1643" s="451">
        <f t="shared" si="5190"/>
        <v>-4567.1970156240004</v>
      </c>
      <c r="BF1643" s="451">
        <f t="shared" si="5190"/>
        <v>-4501.886098300577</v>
      </c>
      <c r="BG1643" s="451">
        <f t="shared" si="5190"/>
        <v>-4437.5091270948787</v>
      </c>
      <c r="BH1643" s="451">
        <f t="shared" si="5190"/>
        <v>-4374.0527465774221</v>
      </c>
      <c r="BI1643" s="451">
        <f t="shared" si="5190"/>
        <v>-4311.5037923013651</v>
      </c>
      <c r="BJ1643" s="451">
        <f t="shared" si="5190"/>
        <v>-4249.8492880714557</v>
      </c>
      <c r="BK1643" s="451">
        <f t="shared" si="5190"/>
        <v>0</v>
      </c>
      <c r="BL1643" s="451">
        <f t="shared" si="5190"/>
        <v>0</v>
      </c>
      <c r="BM1643" s="451">
        <f t="shared" si="5190"/>
        <v>0</v>
      </c>
      <c r="BN1643" s="451">
        <f t="shared" si="5190"/>
        <v>0</v>
      </c>
      <c r="BO1643" s="451">
        <f t="shared" si="5190"/>
        <v>0</v>
      </c>
      <c r="BP1643" s="451">
        <f t="shared" si="5190"/>
        <v>0</v>
      </c>
      <c r="BQ1643" s="451">
        <f t="shared" si="5190"/>
        <v>0</v>
      </c>
      <c r="BR1643" s="451">
        <f t="shared" si="5190"/>
        <v>0</v>
      </c>
      <c r="BS1643" s="451">
        <f t="shared" si="5190"/>
        <v>0</v>
      </c>
      <c r="BT1643" s="451">
        <f t="shared" si="5190"/>
        <v>0</v>
      </c>
      <c r="BU1643" s="451">
        <f t="shared" si="5190"/>
        <v>0</v>
      </c>
      <c r="BV1643" s="451">
        <f t="shared" si="5190"/>
        <v>0</v>
      </c>
      <c r="BW1643" s="451">
        <f t="shared" si="5190"/>
        <v>0</v>
      </c>
      <c r="BX1643" s="451">
        <f t="shared" si="5190"/>
        <v>0</v>
      </c>
      <c r="BY1643" s="451">
        <f t="shared" si="5190"/>
        <v>0</v>
      </c>
      <c r="BZ1643" s="451">
        <f t="shared" si="5190"/>
        <v>0</v>
      </c>
      <c r="CA1643" s="451">
        <f t="shared" si="5190"/>
        <v>0</v>
      </c>
      <c r="CB1643" s="451">
        <f t="shared" si="5190"/>
        <v>0</v>
      </c>
      <c r="CC1643" s="451">
        <f t="shared" si="5190"/>
        <v>0</v>
      </c>
      <c r="CD1643" s="451">
        <f t="shared" si="5190"/>
        <v>0</v>
      </c>
      <c r="CE1643" s="451">
        <f t="shared" si="5190"/>
        <v>0</v>
      </c>
      <c r="CF1643" s="451">
        <f t="shared" si="5190"/>
        <v>0</v>
      </c>
      <c r="CG1643" s="451">
        <f t="shared" si="5190"/>
        <v>0</v>
      </c>
      <c r="CH1643" s="451">
        <f t="shared" si="5190"/>
        <v>0</v>
      </c>
      <c r="CI1643" s="451">
        <f t="shared" si="5190"/>
        <v>0</v>
      </c>
      <c r="CJ1643" s="451">
        <f t="shared" si="5190"/>
        <v>0</v>
      </c>
      <c r="CK1643" s="451">
        <f t="shared" si="5190"/>
        <v>0</v>
      </c>
      <c r="CL1643" s="451">
        <f t="shared" si="5190"/>
        <v>0</v>
      </c>
      <c r="CM1643" s="451">
        <f t="shared" si="5190"/>
        <v>0</v>
      </c>
      <c r="CN1643" s="451">
        <f t="shared" si="5190"/>
        <v>0</v>
      </c>
      <c r="CO1643" s="451">
        <f t="shared" si="5190"/>
        <v>0</v>
      </c>
      <c r="CP1643" s="451">
        <f t="shared" ref="CP1643:DJ1643" si="5191">CP1699</f>
        <v>0</v>
      </c>
      <c r="CQ1643" s="451">
        <f t="shared" si="5191"/>
        <v>0</v>
      </c>
      <c r="CR1643" s="451">
        <f t="shared" si="5191"/>
        <v>0</v>
      </c>
      <c r="CS1643" s="451">
        <f t="shared" si="5191"/>
        <v>0</v>
      </c>
      <c r="CT1643" s="451">
        <f t="shared" si="5191"/>
        <v>0</v>
      </c>
      <c r="CU1643" s="451">
        <f t="shared" si="5191"/>
        <v>0</v>
      </c>
      <c r="CV1643" s="451">
        <f t="shared" si="5191"/>
        <v>0</v>
      </c>
      <c r="CW1643" s="451">
        <f t="shared" si="5191"/>
        <v>0</v>
      </c>
      <c r="CX1643" s="451">
        <f t="shared" si="5191"/>
        <v>0</v>
      </c>
      <c r="CY1643" s="451">
        <f t="shared" si="5191"/>
        <v>0</v>
      </c>
      <c r="CZ1643" s="451">
        <f t="shared" si="5191"/>
        <v>0</v>
      </c>
      <c r="DA1643" s="451">
        <f t="shared" si="5191"/>
        <v>0</v>
      </c>
      <c r="DB1643" s="451">
        <f t="shared" si="5191"/>
        <v>0</v>
      </c>
      <c r="DC1643" s="451">
        <f t="shared" si="5191"/>
        <v>0</v>
      </c>
      <c r="DD1643" s="451">
        <f t="shared" si="5191"/>
        <v>0</v>
      </c>
      <c r="DE1643" s="451">
        <f t="shared" si="5191"/>
        <v>0</v>
      </c>
      <c r="DF1643" s="451">
        <f t="shared" si="5191"/>
        <v>0</v>
      </c>
      <c r="DG1643" s="451">
        <f t="shared" si="5191"/>
        <v>0</v>
      </c>
      <c r="DH1643" s="451">
        <f t="shared" si="5191"/>
        <v>0</v>
      </c>
      <c r="DI1643" s="451">
        <f t="shared" si="5191"/>
        <v>0</v>
      </c>
      <c r="DJ1643" s="451">
        <f t="shared" si="5191"/>
        <v>0</v>
      </c>
    </row>
    <row r="1644" spans="1:114" x14ac:dyDescent="0.35">
      <c r="A1644" s="5" t="s">
        <v>354</v>
      </c>
      <c r="B1644" s="452" t="s">
        <v>185</v>
      </c>
      <c r="C1644" s="451">
        <f t="shared" ref="C1644:AB1644" si="5192">C1705</f>
        <v>300</v>
      </c>
      <c r="D1644" s="451">
        <f t="shared" si="5192"/>
        <v>0</v>
      </c>
      <c r="E1644" s="451">
        <f t="shared" si="5192"/>
        <v>600</v>
      </c>
      <c r="F1644" s="451">
        <f t="shared" si="5192"/>
        <v>100</v>
      </c>
      <c r="G1644" s="451">
        <f t="shared" si="5192"/>
        <v>400</v>
      </c>
      <c r="H1644" s="451">
        <f t="shared" si="5192"/>
        <v>600</v>
      </c>
      <c r="I1644" s="451">
        <f t="shared" si="5192"/>
        <v>900</v>
      </c>
      <c r="J1644" s="451">
        <f t="shared" si="5192"/>
        <v>500</v>
      </c>
      <c r="K1644" s="451">
        <f t="shared" si="5192"/>
        <v>500</v>
      </c>
      <c r="L1644" s="451">
        <f t="shared" si="5192"/>
        <v>600</v>
      </c>
      <c r="M1644" s="451">
        <f t="shared" si="5192"/>
        <v>800</v>
      </c>
      <c r="N1644" s="451">
        <f t="shared" si="5192"/>
        <v>1400</v>
      </c>
      <c r="O1644" s="451">
        <f t="shared" si="5192"/>
        <v>1400</v>
      </c>
      <c r="P1644" s="451">
        <f t="shared" si="5192"/>
        <v>2500</v>
      </c>
      <c r="Q1644" s="451">
        <f t="shared" si="5192"/>
        <v>2500</v>
      </c>
      <c r="R1644" s="451">
        <f t="shared" si="5192"/>
        <v>3000</v>
      </c>
      <c r="S1644" s="451">
        <f t="shared" si="5192"/>
        <v>3400</v>
      </c>
      <c r="T1644" s="451">
        <f t="shared" si="5192"/>
        <v>3700</v>
      </c>
      <c r="U1644" s="451">
        <f t="shared" si="5192"/>
        <v>3100</v>
      </c>
      <c r="V1644" s="451">
        <f t="shared" si="5192"/>
        <v>3100</v>
      </c>
      <c r="W1644" s="451">
        <f t="shared" si="5192"/>
        <v>3100</v>
      </c>
      <c r="X1644" s="451">
        <f t="shared" si="5192"/>
        <v>3300</v>
      </c>
      <c r="Y1644" s="451">
        <f t="shared" si="5192"/>
        <v>3300</v>
      </c>
      <c r="Z1644" s="451">
        <f t="shared" si="5192"/>
        <v>2900</v>
      </c>
      <c r="AA1644" s="451">
        <f t="shared" si="5192"/>
        <v>3900</v>
      </c>
      <c r="AB1644" s="451">
        <f t="shared" si="5192"/>
        <v>1700</v>
      </c>
      <c r="AC1644" s="451">
        <f>AC1705</f>
        <v>1700</v>
      </c>
      <c r="AD1644" s="451">
        <f>AC1644</f>
        <v>1700</v>
      </c>
      <c r="AE1644" s="451">
        <f t="shared" ref="AE1644:CP1644" si="5193">AD1644</f>
        <v>1700</v>
      </c>
      <c r="AF1644" s="451">
        <f t="shared" si="5193"/>
        <v>1700</v>
      </c>
      <c r="AG1644" s="451">
        <f t="shared" si="5193"/>
        <v>1700</v>
      </c>
      <c r="AH1644" s="451">
        <f t="shared" si="5193"/>
        <v>1700</v>
      </c>
      <c r="AI1644" s="451">
        <f t="shared" si="5193"/>
        <v>1700</v>
      </c>
      <c r="AJ1644" s="451">
        <f t="shared" si="5193"/>
        <v>1700</v>
      </c>
      <c r="AK1644" s="451">
        <f t="shared" si="5193"/>
        <v>1700</v>
      </c>
      <c r="AL1644" s="451">
        <f t="shared" si="5193"/>
        <v>1700</v>
      </c>
      <c r="AM1644" s="451">
        <f t="shared" si="5193"/>
        <v>1700</v>
      </c>
      <c r="AN1644" s="451">
        <f t="shared" si="5193"/>
        <v>1700</v>
      </c>
      <c r="AO1644" s="451">
        <f t="shared" si="5193"/>
        <v>1700</v>
      </c>
      <c r="AP1644" s="451">
        <f t="shared" si="5193"/>
        <v>1700</v>
      </c>
      <c r="AQ1644" s="451">
        <f t="shared" si="5193"/>
        <v>1700</v>
      </c>
      <c r="AR1644" s="451">
        <f t="shared" si="5193"/>
        <v>1700</v>
      </c>
      <c r="AS1644" s="451">
        <f t="shared" si="5193"/>
        <v>1700</v>
      </c>
      <c r="AT1644" s="451">
        <f t="shared" si="5193"/>
        <v>1700</v>
      </c>
      <c r="AU1644" s="451">
        <f t="shared" si="5193"/>
        <v>1700</v>
      </c>
      <c r="AV1644" s="451">
        <f t="shared" si="5193"/>
        <v>1700</v>
      </c>
      <c r="AW1644" s="451">
        <f t="shared" si="5193"/>
        <v>1700</v>
      </c>
      <c r="AX1644" s="451">
        <f t="shared" si="5193"/>
        <v>1700</v>
      </c>
      <c r="AY1644" s="451">
        <f t="shared" si="5193"/>
        <v>1700</v>
      </c>
      <c r="AZ1644" s="451">
        <f t="shared" si="5193"/>
        <v>1700</v>
      </c>
      <c r="BA1644" s="451">
        <f t="shared" si="5193"/>
        <v>1700</v>
      </c>
      <c r="BB1644" s="451">
        <f t="shared" si="5193"/>
        <v>1700</v>
      </c>
      <c r="BC1644" s="451">
        <f t="shared" si="5193"/>
        <v>1700</v>
      </c>
      <c r="BD1644" s="451">
        <f t="shared" si="5193"/>
        <v>1700</v>
      </c>
      <c r="BE1644" s="451">
        <f t="shared" si="5193"/>
        <v>1700</v>
      </c>
      <c r="BF1644" s="451">
        <f t="shared" si="5193"/>
        <v>1700</v>
      </c>
      <c r="BG1644" s="451">
        <f t="shared" si="5193"/>
        <v>1700</v>
      </c>
      <c r="BH1644" s="451">
        <f t="shared" si="5193"/>
        <v>1700</v>
      </c>
      <c r="BI1644" s="451">
        <f t="shared" si="5193"/>
        <v>1700</v>
      </c>
      <c r="BJ1644" s="451">
        <f t="shared" si="5193"/>
        <v>1700</v>
      </c>
      <c r="BK1644" s="451">
        <f t="shared" si="5193"/>
        <v>1700</v>
      </c>
      <c r="BL1644" s="451">
        <f t="shared" si="5193"/>
        <v>1700</v>
      </c>
      <c r="BM1644" s="451">
        <f t="shared" si="5193"/>
        <v>1700</v>
      </c>
      <c r="BN1644" s="451">
        <f t="shared" si="5193"/>
        <v>1700</v>
      </c>
      <c r="BO1644" s="451">
        <f t="shared" si="5193"/>
        <v>1700</v>
      </c>
      <c r="BP1644" s="451">
        <f t="shared" si="5193"/>
        <v>1700</v>
      </c>
      <c r="BQ1644" s="451">
        <f t="shared" si="5193"/>
        <v>1700</v>
      </c>
      <c r="BR1644" s="451">
        <f t="shared" si="5193"/>
        <v>1700</v>
      </c>
      <c r="BS1644" s="451">
        <f t="shared" si="5193"/>
        <v>1700</v>
      </c>
      <c r="BT1644" s="451">
        <f t="shared" si="5193"/>
        <v>1700</v>
      </c>
      <c r="BU1644" s="451">
        <f t="shared" si="5193"/>
        <v>1700</v>
      </c>
      <c r="BV1644" s="451">
        <f t="shared" si="5193"/>
        <v>1700</v>
      </c>
      <c r="BW1644" s="451">
        <f t="shared" si="5193"/>
        <v>1700</v>
      </c>
      <c r="BX1644" s="451">
        <f t="shared" si="5193"/>
        <v>1700</v>
      </c>
      <c r="BY1644" s="451">
        <f t="shared" si="5193"/>
        <v>1700</v>
      </c>
      <c r="BZ1644" s="451">
        <f t="shared" si="5193"/>
        <v>1700</v>
      </c>
      <c r="CA1644" s="451">
        <f t="shared" si="5193"/>
        <v>1700</v>
      </c>
      <c r="CB1644" s="451">
        <f t="shared" si="5193"/>
        <v>1700</v>
      </c>
      <c r="CC1644" s="451">
        <f t="shared" si="5193"/>
        <v>1700</v>
      </c>
      <c r="CD1644" s="451">
        <f t="shared" si="5193"/>
        <v>1700</v>
      </c>
      <c r="CE1644" s="451">
        <f t="shared" si="5193"/>
        <v>1700</v>
      </c>
      <c r="CF1644" s="451">
        <f t="shared" si="5193"/>
        <v>1700</v>
      </c>
      <c r="CG1644" s="451">
        <f t="shared" si="5193"/>
        <v>1700</v>
      </c>
      <c r="CH1644" s="451">
        <f t="shared" si="5193"/>
        <v>1700</v>
      </c>
      <c r="CI1644" s="451">
        <f t="shared" si="5193"/>
        <v>1700</v>
      </c>
      <c r="CJ1644" s="451">
        <f t="shared" si="5193"/>
        <v>1700</v>
      </c>
      <c r="CK1644" s="451">
        <f t="shared" si="5193"/>
        <v>1700</v>
      </c>
      <c r="CL1644" s="451">
        <f t="shared" si="5193"/>
        <v>1700</v>
      </c>
      <c r="CM1644" s="451">
        <f t="shared" si="5193"/>
        <v>1700</v>
      </c>
      <c r="CN1644" s="451">
        <f t="shared" si="5193"/>
        <v>1700</v>
      </c>
      <c r="CO1644" s="451">
        <f t="shared" si="5193"/>
        <v>1700</v>
      </c>
      <c r="CP1644" s="451">
        <f t="shared" si="5193"/>
        <v>1700</v>
      </c>
      <c r="CQ1644" s="451">
        <f t="shared" ref="CQ1644:DI1644" si="5194">CP1644</f>
        <v>1700</v>
      </c>
      <c r="CR1644" s="451">
        <f t="shared" si="5194"/>
        <v>1700</v>
      </c>
      <c r="CS1644" s="451">
        <f t="shared" si="5194"/>
        <v>1700</v>
      </c>
      <c r="CT1644" s="451">
        <f t="shared" si="5194"/>
        <v>1700</v>
      </c>
      <c r="CU1644" s="451">
        <f t="shared" si="5194"/>
        <v>1700</v>
      </c>
      <c r="CV1644" s="451">
        <f t="shared" si="5194"/>
        <v>1700</v>
      </c>
      <c r="CW1644" s="451">
        <f t="shared" si="5194"/>
        <v>1700</v>
      </c>
      <c r="CX1644" s="451">
        <f t="shared" si="5194"/>
        <v>1700</v>
      </c>
      <c r="CY1644" s="451">
        <f t="shared" si="5194"/>
        <v>1700</v>
      </c>
      <c r="CZ1644" s="451">
        <f t="shared" si="5194"/>
        <v>1700</v>
      </c>
      <c r="DA1644" s="451">
        <f t="shared" si="5194"/>
        <v>1700</v>
      </c>
      <c r="DB1644" s="451">
        <f t="shared" si="5194"/>
        <v>1700</v>
      </c>
      <c r="DC1644" s="451">
        <f t="shared" si="5194"/>
        <v>1700</v>
      </c>
      <c r="DD1644" s="451">
        <f t="shared" si="5194"/>
        <v>1700</v>
      </c>
      <c r="DE1644" s="451">
        <f t="shared" si="5194"/>
        <v>1700</v>
      </c>
      <c r="DF1644" s="451">
        <f t="shared" si="5194"/>
        <v>1700</v>
      </c>
      <c r="DG1644" s="451">
        <f t="shared" si="5194"/>
        <v>1700</v>
      </c>
      <c r="DH1644" s="451">
        <f t="shared" si="5194"/>
        <v>1700</v>
      </c>
      <c r="DI1644" s="451">
        <f t="shared" si="5194"/>
        <v>1700</v>
      </c>
      <c r="DJ1644" s="451">
        <f>DI1644</f>
        <v>1700</v>
      </c>
    </row>
    <row r="1645" spans="1:114" x14ac:dyDescent="0.35">
      <c r="A1645" s="5" t="s">
        <v>354</v>
      </c>
      <c r="B1645" s="452" t="s">
        <v>472</v>
      </c>
      <c r="C1645" s="459">
        <v>-1600</v>
      </c>
      <c r="D1645" s="459">
        <v>900</v>
      </c>
      <c r="E1645" s="459">
        <v>-1100</v>
      </c>
      <c r="F1645" s="459">
        <v>-6400</v>
      </c>
      <c r="G1645" s="459">
        <v>1600</v>
      </c>
      <c r="H1645" s="459">
        <v>1200</v>
      </c>
      <c r="I1645" s="459">
        <v>1100</v>
      </c>
      <c r="J1645" s="459">
        <v>-3400</v>
      </c>
      <c r="K1645" s="459">
        <v>3100</v>
      </c>
      <c r="L1645" s="459">
        <v>-2100</v>
      </c>
      <c r="M1645" s="459">
        <v>0</v>
      </c>
      <c r="N1645" s="459">
        <v>-6200</v>
      </c>
      <c r="O1645" s="459">
        <v>800</v>
      </c>
      <c r="P1645" s="459">
        <v>6000</v>
      </c>
      <c r="Q1645" s="459">
        <v>2000</v>
      </c>
      <c r="R1645" s="459">
        <v>-1500</v>
      </c>
      <c r="S1645" s="459">
        <v>1100</v>
      </c>
      <c r="T1645" s="459">
        <v>-11000</v>
      </c>
      <c r="U1645" s="459">
        <v>400</v>
      </c>
      <c r="V1645" s="459">
        <v>-4100</v>
      </c>
      <c r="W1645" s="459">
        <v>-2800</v>
      </c>
      <c r="X1645" s="459">
        <v>1100</v>
      </c>
      <c r="Y1645" s="459">
        <v>-5300</v>
      </c>
      <c r="Z1645" s="459">
        <v>3500</v>
      </c>
      <c r="AA1645" s="459">
        <v>-4900</v>
      </c>
      <c r="AB1645" s="459">
        <v>900</v>
      </c>
      <c r="AC1645" s="459">
        <v>2800</v>
      </c>
      <c r="AD1645" s="451">
        <f t="shared" ref="AD1645:BI1645" si="5195">AC1645*(AD7/AC7)</f>
        <v>2736.8421052631579</v>
      </c>
      <c r="AE1645" s="451">
        <f t="shared" si="5195"/>
        <v>2673.6842105263158</v>
      </c>
      <c r="AF1645" s="451">
        <f t="shared" si="5195"/>
        <v>2673.6842105263158</v>
      </c>
      <c r="AG1645" s="451">
        <f t="shared" si="5195"/>
        <v>2673.6842105263158</v>
      </c>
      <c r="AH1645" s="451">
        <f t="shared" si="5195"/>
        <v>2673.6842105263158</v>
      </c>
      <c r="AI1645" s="451">
        <f t="shared" si="5195"/>
        <v>2631.5789473684213</v>
      </c>
      <c r="AJ1645" s="451">
        <f t="shared" si="5195"/>
        <v>2631.5789473684213</v>
      </c>
      <c r="AK1645" s="451">
        <f t="shared" si="5195"/>
        <v>2631.5789473684213</v>
      </c>
      <c r="AL1645" s="451">
        <f t="shared" si="5195"/>
        <v>2631.5789473684213</v>
      </c>
      <c r="AM1645" s="451">
        <f t="shared" si="5195"/>
        <v>2652.6315789473688</v>
      </c>
      <c r="AN1645" s="451">
        <f t="shared" si="5195"/>
        <v>2652.6315789473688</v>
      </c>
      <c r="AO1645" s="451">
        <f t="shared" si="5195"/>
        <v>2652.6315789473688</v>
      </c>
      <c r="AP1645" s="451">
        <f t="shared" si="5195"/>
        <v>2652.6315789473688</v>
      </c>
      <c r="AQ1645" s="451">
        <f t="shared" si="5195"/>
        <v>2652.6315789473688</v>
      </c>
      <c r="AR1645" s="451">
        <f t="shared" si="5195"/>
        <v>2652.6315789473688</v>
      </c>
      <c r="AS1645" s="451">
        <f t="shared" si="5195"/>
        <v>2652.6315789473688</v>
      </c>
      <c r="AT1645" s="451">
        <f t="shared" si="5195"/>
        <v>2652.6315789473688</v>
      </c>
      <c r="AU1645" s="451">
        <f t="shared" si="5195"/>
        <v>2652.6315789473688</v>
      </c>
      <c r="AV1645" s="451">
        <f t="shared" si="5195"/>
        <v>2652.6315789473688</v>
      </c>
      <c r="AW1645" s="451">
        <f t="shared" si="5195"/>
        <v>2652.6315789473688</v>
      </c>
      <c r="AX1645" s="451">
        <f t="shared" si="5195"/>
        <v>2652.6315789473688</v>
      </c>
      <c r="AY1645" s="451">
        <f t="shared" si="5195"/>
        <v>2652.6315789473688</v>
      </c>
      <c r="AZ1645" s="451">
        <f t="shared" si="5195"/>
        <v>2652.6315789473688</v>
      </c>
      <c r="BA1645" s="451">
        <f t="shared" si="5195"/>
        <v>2652.6315789473688</v>
      </c>
      <c r="BB1645" s="451">
        <f t="shared" si="5195"/>
        <v>2652.6315789473688</v>
      </c>
      <c r="BC1645" s="451">
        <f t="shared" si="5195"/>
        <v>2652.6315789473688</v>
      </c>
      <c r="BD1645" s="451">
        <f t="shared" si="5195"/>
        <v>2652.6315789473688</v>
      </c>
      <c r="BE1645" s="451">
        <f t="shared" si="5195"/>
        <v>2652.6315789473688</v>
      </c>
      <c r="BF1645" s="451">
        <f t="shared" si="5195"/>
        <v>2652.6315789473688</v>
      </c>
      <c r="BG1645" s="451">
        <f t="shared" si="5195"/>
        <v>2652.6315789473688</v>
      </c>
      <c r="BH1645" s="451">
        <f t="shared" si="5195"/>
        <v>2652.6315789473688</v>
      </c>
      <c r="BI1645" s="451">
        <f t="shared" si="5195"/>
        <v>2652.6315789473688</v>
      </c>
      <c r="BJ1645" s="451">
        <f t="shared" ref="BJ1645:CO1645" si="5196">BI1645*(BJ7/BI7)</f>
        <v>2652.6315789473688</v>
      </c>
      <c r="BK1645" s="451">
        <f t="shared" si="5196"/>
        <v>2652.6315789473688</v>
      </c>
      <c r="BL1645" s="451">
        <f t="shared" si="5196"/>
        <v>2652.6315789473688</v>
      </c>
      <c r="BM1645" s="451">
        <f t="shared" si="5196"/>
        <v>2652.6315789473688</v>
      </c>
      <c r="BN1645" s="451">
        <f t="shared" si="5196"/>
        <v>2652.6315789473688</v>
      </c>
      <c r="BO1645" s="451">
        <f t="shared" si="5196"/>
        <v>2652.6315789473688</v>
      </c>
      <c r="BP1645" s="451">
        <f t="shared" si="5196"/>
        <v>2652.6315789473688</v>
      </c>
      <c r="BQ1645" s="451">
        <f t="shared" si="5196"/>
        <v>2652.6315789473688</v>
      </c>
      <c r="BR1645" s="451">
        <f t="shared" si="5196"/>
        <v>2652.6315789473688</v>
      </c>
      <c r="BS1645" s="451">
        <f t="shared" si="5196"/>
        <v>2652.6315789473688</v>
      </c>
      <c r="BT1645" s="451">
        <f t="shared" si="5196"/>
        <v>2652.6315789473688</v>
      </c>
      <c r="BU1645" s="451">
        <f t="shared" si="5196"/>
        <v>2652.6315789473688</v>
      </c>
      <c r="BV1645" s="451">
        <f t="shared" si="5196"/>
        <v>2652.6315789473688</v>
      </c>
      <c r="BW1645" s="451">
        <f t="shared" si="5196"/>
        <v>2652.6315789473688</v>
      </c>
      <c r="BX1645" s="451">
        <f t="shared" si="5196"/>
        <v>2652.6315789473688</v>
      </c>
      <c r="BY1645" s="451">
        <f t="shared" si="5196"/>
        <v>2652.6315789473688</v>
      </c>
      <c r="BZ1645" s="451">
        <f t="shared" si="5196"/>
        <v>2652.6315789473688</v>
      </c>
      <c r="CA1645" s="451">
        <f t="shared" si="5196"/>
        <v>2652.6315789473688</v>
      </c>
      <c r="CB1645" s="451">
        <f t="shared" si="5196"/>
        <v>2652.6315789473688</v>
      </c>
      <c r="CC1645" s="451">
        <f t="shared" si="5196"/>
        <v>2652.6315789473688</v>
      </c>
      <c r="CD1645" s="451">
        <f t="shared" si="5196"/>
        <v>2652.6315789473688</v>
      </c>
      <c r="CE1645" s="451">
        <f t="shared" si="5196"/>
        <v>2652.6315789473688</v>
      </c>
      <c r="CF1645" s="451">
        <f t="shared" si="5196"/>
        <v>2652.6315789473688</v>
      </c>
      <c r="CG1645" s="451">
        <f t="shared" si="5196"/>
        <v>2652.6315789473688</v>
      </c>
      <c r="CH1645" s="451">
        <f t="shared" si="5196"/>
        <v>2652.6315789473688</v>
      </c>
      <c r="CI1645" s="451">
        <f t="shared" si="5196"/>
        <v>2652.6315789473688</v>
      </c>
      <c r="CJ1645" s="451">
        <f t="shared" si="5196"/>
        <v>2652.6315789473688</v>
      </c>
      <c r="CK1645" s="451">
        <f t="shared" si="5196"/>
        <v>2652.6315789473688</v>
      </c>
      <c r="CL1645" s="451">
        <f t="shared" si="5196"/>
        <v>2652.6315789473688</v>
      </c>
      <c r="CM1645" s="451">
        <f t="shared" si="5196"/>
        <v>2652.6315789473688</v>
      </c>
      <c r="CN1645" s="451">
        <f t="shared" si="5196"/>
        <v>2652.6315789473688</v>
      </c>
      <c r="CO1645" s="451">
        <f t="shared" si="5196"/>
        <v>2652.6315789473688</v>
      </c>
      <c r="CP1645" s="451">
        <f t="shared" ref="CP1645:DJ1645" si="5197">CO1645*(CP7/CO7)</f>
        <v>2652.6315789473688</v>
      </c>
      <c r="CQ1645" s="451">
        <f t="shared" si="5197"/>
        <v>2652.6315789473688</v>
      </c>
      <c r="CR1645" s="451">
        <f t="shared" si="5197"/>
        <v>2652.6315789473688</v>
      </c>
      <c r="CS1645" s="451">
        <f t="shared" si="5197"/>
        <v>2652.6315789473688</v>
      </c>
      <c r="CT1645" s="451">
        <f t="shared" si="5197"/>
        <v>2652.6315789473688</v>
      </c>
      <c r="CU1645" s="451">
        <f t="shared" si="5197"/>
        <v>2652.6315789473688</v>
      </c>
      <c r="CV1645" s="451">
        <f t="shared" si="5197"/>
        <v>2652.6315789473688</v>
      </c>
      <c r="CW1645" s="451">
        <f t="shared" si="5197"/>
        <v>2652.6315789473688</v>
      </c>
      <c r="CX1645" s="451">
        <f t="shared" si="5197"/>
        <v>2652.6315789473688</v>
      </c>
      <c r="CY1645" s="451">
        <f t="shared" si="5197"/>
        <v>2652.6315789473688</v>
      </c>
      <c r="CZ1645" s="451">
        <f t="shared" si="5197"/>
        <v>2652.6315789473688</v>
      </c>
      <c r="DA1645" s="451">
        <f t="shared" si="5197"/>
        <v>2652.6315789473688</v>
      </c>
      <c r="DB1645" s="451">
        <f t="shared" si="5197"/>
        <v>2652.6315789473688</v>
      </c>
      <c r="DC1645" s="451">
        <f t="shared" si="5197"/>
        <v>2652.6315789473688</v>
      </c>
      <c r="DD1645" s="451">
        <f t="shared" si="5197"/>
        <v>2652.6315789473688</v>
      </c>
      <c r="DE1645" s="451">
        <f t="shared" si="5197"/>
        <v>2652.6315789473688</v>
      </c>
      <c r="DF1645" s="451">
        <f t="shared" si="5197"/>
        <v>2652.6315789473688</v>
      </c>
      <c r="DG1645" s="451">
        <f t="shared" si="5197"/>
        <v>2652.6315789473688</v>
      </c>
      <c r="DH1645" s="451">
        <f t="shared" si="5197"/>
        <v>2652.6315789473688</v>
      </c>
      <c r="DI1645" s="451">
        <f t="shared" si="5197"/>
        <v>2652.6315789473688</v>
      </c>
      <c r="DJ1645" s="451">
        <f t="shared" si="5197"/>
        <v>2652.6315789473688</v>
      </c>
    </row>
    <row r="1646" spans="1:114" x14ac:dyDescent="0.35">
      <c r="A1646" s="5" t="s">
        <v>354</v>
      </c>
      <c r="B1646" s="452" t="s">
        <v>473</v>
      </c>
      <c r="C1646" s="451">
        <f t="shared" ref="C1646:AB1646" si="5198">(C1698-C1643)+(C1704-C1644)</f>
        <v>-900</v>
      </c>
      <c r="D1646" s="451">
        <f t="shared" si="5198"/>
        <v>3800</v>
      </c>
      <c r="E1646" s="451">
        <f t="shared" si="5198"/>
        <v>-1900</v>
      </c>
      <c r="F1646" s="451">
        <f t="shared" si="5198"/>
        <v>-48600</v>
      </c>
      <c r="G1646" s="451">
        <f t="shared" si="5198"/>
        <v>29900</v>
      </c>
      <c r="H1646" s="451">
        <f t="shared" si="5198"/>
        <v>9400</v>
      </c>
      <c r="I1646" s="451">
        <f t="shared" si="5198"/>
        <v>-28000</v>
      </c>
      <c r="J1646" s="451">
        <f t="shared" si="5198"/>
        <v>-10900</v>
      </c>
      <c r="K1646" s="451">
        <f t="shared" si="5198"/>
        <v>75100</v>
      </c>
      <c r="L1646" s="451">
        <f t="shared" si="5198"/>
        <v>5600</v>
      </c>
      <c r="M1646" s="451">
        <f t="shared" si="5198"/>
        <v>4300</v>
      </c>
      <c r="N1646" s="451">
        <f t="shared" si="5198"/>
        <v>-3500</v>
      </c>
      <c r="O1646" s="451">
        <f t="shared" si="5198"/>
        <v>-18500</v>
      </c>
      <c r="P1646" s="451">
        <f t="shared" si="5198"/>
        <v>20500</v>
      </c>
      <c r="Q1646" s="451">
        <f t="shared" si="5198"/>
        <v>3600</v>
      </c>
      <c r="R1646" s="451">
        <f t="shared" si="5198"/>
        <v>-2100</v>
      </c>
      <c r="S1646" s="451">
        <f t="shared" si="5198"/>
        <v>-2400</v>
      </c>
      <c r="T1646" s="451">
        <f t="shared" si="5198"/>
        <v>-14000</v>
      </c>
      <c r="U1646" s="451">
        <f t="shared" si="5198"/>
        <v>-4900</v>
      </c>
      <c r="V1646" s="451">
        <f t="shared" si="5198"/>
        <v>6800</v>
      </c>
      <c r="W1646" s="451">
        <f t="shared" si="5198"/>
        <v>4500</v>
      </c>
      <c r="X1646" s="451">
        <f>(X1698-X1643)+(X1704-X1644)</f>
        <v>2600</v>
      </c>
      <c r="Y1646" s="451">
        <f t="shared" si="5198"/>
        <v>5700</v>
      </c>
      <c r="Z1646" s="451">
        <f>(Z1698-Z1643)+(Z1704-Z1644)</f>
        <v>-2600</v>
      </c>
      <c r="AA1646" s="451">
        <f>(AA1698-AA1643)+(AA1704-AA1644)</f>
        <v>-34000</v>
      </c>
      <c r="AB1646" s="451">
        <f t="shared" si="5198"/>
        <v>24800</v>
      </c>
      <c r="AC1646" s="451">
        <f>(AC1698-AC1643)+(AC1704-AC1644)</f>
        <v>-41700</v>
      </c>
      <c r="AD1646" s="451">
        <f t="shared" ref="AD1646:CO1646" si="5199">(AD1698-AD1643)+(AD1704-AD1644)</f>
        <v>17038.16</v>
      </c>
      <c r="AE1646" s="451">
        <f t="shared" si="5199"/>
        <v>16941.804312</v>
      </c>
      <c r="AF1646" s="451">
        <f t="shared" si="5199"/>
        <v>16846.8265103384</v>
      </c>
      <c r="AG1646" s="451">
        <f t="shared" si="5199"/>
        <v>16753.206891240559</v>
      </c>
      <c r="AH1646" s="451">
        <f t="shared" si="5199"/>
        <v>16660.926032695821</v>
      </c>
      <c r="AI1646" s="451">
        <f t="shared" si="5199"/>
        <v>16569.964790428272</v>
      </c>
      <c r="AJ1646" s="451">
        <f t="shared" si="5199"/>
        <v>16480.304293925146</v>
      </c>
      <c r="AK1646" s="451">
        <f t="shared" si="5199"/>
        <v>16391.925942522015</v>
      </c>
      <c r="AL1646" s="451">
        <f t="shared" si="5199"/>
        <v>16304.811401543953</v>
      </c>
      <c r="AM1646" s="451">
        <f t="shared" si="5199"/>
        <v>16218.942598501875</v>
      </c>
      <c r="AN1646" s="451">
        <f t="shared" si="5199"/>
        <v>16134.301719343297</v>
      </c>
      <c r="AO1646" s="451">
        <f t="shared" si="5199"/>
        <v>16050.871204756688</v>
      </c>
      <c r="AP1646" s="451">
        <f t="shared" si="5199"/>
        <v>15968.633746528667</v>
      </c>
      <c r="AQ1646" s="451">
        <f t="shared" si="5199"/>
        <v>15887.572283953308</v>
      </c>
      <c r="AR1646" s="451">
        <f t="shared" si="5199"/>
        <v>15807.670000292776</v>
      </c>
      <c r="AS1646" s="451">
        <f t="shared" si="5199"/>
        <v>15728.910319288589</v>
      </c>
      <c r="AT1646" s="451">
        <f t="shared" si="5199"/>
        <v>15651.276901722762</v>
      </c>
      <c r="AU1646" s="451">
        <f t="shared" si="5199"/>
        <v>15574.753642028125</v>
      </c>
      <c r="AV1646" s="451">
        <f t="shared" si="5199"/>
        <v>15499.324664947126</v>
      </c>
      <c r="AW1646" s="451">
        <f t="shared" si="5199"/>
        <v>15424.97432223838</v>
      </c>
      <c r="AX1646" s="451">
        <f t="shared" si="5199"/>
        <v>15351.687189430369</v>
      </c>
      <c r="AY1646" s="451">
        <f t="shared" si="5199"/>
        <v>15279.448062621515</v>
      </c>
      <c r="AZ1646" s="451">
        <f t="shared" si="5199"/>
        <v>15208.24195532603</v>
      </c>
      <c r="BA1646" s="451">
        <f t="shared" si="5199"/>
        <v>15138.054095364867</v>
      </c>
      <c r="BB1646" s="451">
        <f t="shared" si="5199"/>
        <v>15068.86992180115</v>
      </c>
      <c r="BC1646" s="451">
        <f t="shared" si="5199"/>
        <v>15000.675081919391</v>
      </c>
      <c r="BD1646" s="451">
        <f t="shared" si="5199"/>
        <v>14933.455428247944</v>
      </c>
      <c r="BE1646" s="451">
        <f t="shared" si="5199"/>
        <v>14867.197015623999</v>
      </c>
      <c r="BF1646" s="451">
        <f t="shared" si="5199"/>
        <v>14801.886098300576</v>
      </c>
      <c r="BG1646" s="451">
        <f t="shared" si="5199"/>
        <v>14737.50912709488</v>
      </c>
      <c r="BH1646" s="451">
        <f t="shared" si="5199"/>
        <v>14674.052746577421</v>
      </c>
      <c r="BI1646" s="451">
        <f t="shared" si="5199"/>
        <v>14611.503792301366</v>
      </c>
      <c r="BJ1646" s="451">
        <f t="shared" si="5199"/>
        <v>14549.849288071455</v>
      </c>
      <c r="BK1646" s="451">
        <f t="shared" si="5199"/>
        <v>10300</v>
      </c>
      <c r="BL1646" s="451">
        <f t="shared" si="5199"/>
        <v>10300</v>
      </c>
      <c r="BM1646" s="451">
        <f t="shared" si="5199"/>
        <v>10300</v>
      </c>
      <c r="BN1646" s="451">
        <f t="shared" si="5199"/>
        <v>10300</v>
      </c>
      <c r="BO1646" s="451">
        <f t="shared" si="5199"/>
        <v>10300</v>
      </c>
      <c r="BP1646" s="451">
        <f t="shared" si="5199"/>
        <v>10300</v>
      </c>
      <c r="BQ1646" s="451">
        <f t="shared" si="5199"/>
        <v>10300</v>
      </c>
      <c r="BR1646" s="451">
        <f t="shared" si="5199"/>
        <v>10300</v>
      </c>
      <c r="BS1646" s="451">
        <f t="shared" si="5199"/>
        <v>10300</v>
      </c>
      <c r="BT1646" s="451">
        <f t="shared" si="5199"/>
        <v>10300</v>
      </c>
      <c r="BU1646" s="451">
        <f t="shared" si="5199"/>
        <v>10300</v>
      </c>
      <c r="BV1646" s="451">
        <f t="shared" si="5199"/>
        <v>10300</v>
      </c>
      <c r="BW1646" s="451">
        <f t="shared" si="5199"/>
        <v>10300</v>
      </c>
      <c r="BX1646" s="451">
        <f t="shared" si="5199"/>
        <v>10300</v>
      </c>
      <c r="BY1646" s="451">
        <f t="shared" si="5199"/>
        <v>10300</v>
      </c>
      <c r="BZ1646" s="451">
        <f t="shared" si="5199"/>
        <v>10300</v>
      </c>
      <c r="CA1646" s="451">
        <f t="shared" si="5199"/>
        <v>10300</v>
      </c>
      <c r="CB1646" s="451">
        <f t="shared" si="5199"/>
        <v>10300</v>
      </c>
      <c r="CC1646" s="451">
        <f t="shared" si="5199"/>
        <v>10300</v>
      </c>
      <c r="CD1646" s="451">
        <f t="shared" si="5199"/>
        <v>10300</v>
      </c>
      <c r="CE1646" s="451">
        <f t="shared" si="5199"/>
        <v>10300</v>
      </c>
      <c r="CF1646" s="451">
        <f t="shared" si="5199"/>
        <v>10300</v>
      </c>
      <c r="CG1646" s="451">
        <f t="shared" si="5199"/>
        <v>10300</v>
      </c>
      <c r="CH1646" s="451">
        <f t="shared" si="5199"/>
        <v>10300</v>
      </c>
      <c r="CI1646" s="451">
        <f t="shared" si="5199"/>
        <v>10300</v>
      </c>
      <c r="CJ1646" s="451">
        <f t="shared" si="5199"/>
        <v>10300</v>
      </c>
      <c r="CK1646" s="451">
        <f t="shared" si="5199"/>
        <v>10300</v>
      </c>
      <c r="CL1646" s="451">
        <f t="shared" si="5199"/>
        <v>10300</v>
      </c>
      <c r="CM1646" s="451">
        <f t="shared" si="5199"/>
        <v>10300</v>
      </c>
      <c r="CN1646" s="451">
        <f t="shared" si="5199"/>
        <v>10300</v>
      </c>
      <c r="CO1646" s="451">
        <f t="shared" si="5199"/>
        <v>10300</v>
      </c>
      <c r="CP1646" s="451">
        <f t="shared" ref="CP1646:DJ1646" si="5200">(CP1698-CP1643)+(CP1704-CP1644)</f>
        <v>10300</v>
      </c>
      <c r="CQ1646" s="451">
        <f t="shared" si="5200"/>
        <v>10300</v>
      </c>
      <c r="CR1646" s="451">
        <f t="shared" si="5200"/>
        <v>10300</v>
      </c>
      <c r="CS1646" s="451">
        <f t="shared" si="5200"/>
        <v>10300</v>
      </c>
      <c r="CT1646" s="451">
        <f t="shared" si="5200"/>
        <v>10300</v>
      </c>
      <c r="CU1646" s="451">
        <f t="shared" si="5200"/>
        <v>10300</v>
      </c>
      <c r="CV1646" s="451">
        <f t="shared" si="5200"/>
        <v>10300</v>
      </c>
      <c r="CW1646" s="451">
        <f t="shared" si="5200"/>
        <v>10300</v>
      </c>
      <c r="CX1646" s="451">
        <f t="shared" si="5200"/>
        <v>10300</v>
      </c>
      <c r="CY1646" s="451">
        <f t="shared" si="5200"/>
        <v>10300</v>
      </c>
      <c r="CZ1646" s="451">
        <f t="shared" si="5200"/>
        <v>10300</v>
      </c>
      <c r="DA1646" s="451">
        <f t="shared" si="5200"/>
        <v>10300</v>
      </c>
      <c r="DB1646" s="451">
        <f t="shared" si="5200"/>
        <v>10300</v>
      </c>
      <c r="DC1646" s="451">
        <f t="shared" si="5200"/>
        <v>10300</v>
      </c>
      <c r="DD1646" s="451">
        <f t="shared" si="5200"/>
        <v>10300</v>
      </c>
      <c r="DE1646" s="451">
        <f t="shared" si="5200"/>
        <v>10300</v>
      </c>
      <c r="DF1646" s="451">
        <f t="shared" si="5200"/>
        <v>10300</v>
      </c>
      <c r="DG1646" s="451">
        <f t="shared" si="5200"/>
        <v>10300</v>
      </c>
      <c r="DH1646" s="451">
        <f t="shared" si="5200"/>
        <v>10300</v>
      </c>
      <c r="DI1646" s="451">
        <f t="shared" si="5200"/>
        <v>10300</v>
      </c>
      <c r="DJ1646" s="451">
        <f t="shared" si="5200"/>
        <v>10300</v>
      </c>
    </row>
    <row r="1647" spans="1:114" x14ac:dyDescent="0.35">
      <c r="A1647" s="5" t="s">
        <v>354</v>
      </c>
      <c r="B1647" s="255" t="s">
        <v>92</v>
      </c>
      <c r="C1647" s="453">
        <f>SUM(C1641:C1646)</f>
        <v>-4600</v>
      </c>
      <c r="D1647" s="453">
        <f t="shared" ref="D1647:Y1647" si="5201">SUM(D1641:D1646)</f>
        <v>-16100</v>
      </c>
      <c r="E1647" s="453">
        <f t="shared" si="5201"/>
        <v>-17800</v>
      </c>
      <c r="F1647" s="453">
        <f t="shared" si="5201"/>
        <v>-105600</v>
      </c>
      <c r="G1647" s="453">
        <f t="shared" si="5201"/>
        <v>9200</v>
      </c>
      <c r="H1647" s="453">
        <f t="shared" si="5201"/>
        <v>-13600</v>
      </c>
      <c r="I1647" s="453">
        <f t="shared" si="5201"/>
        <v>-76900</v>
      </c>
      <c r="J1647" s="453">
        <f t="shared" si="5201"/>
        <v>-702500</v>
      </c>
      <c r="K1647" s="453">
        <f t="shared" si="5201"/>
        <v>58700</v>
      </c>
      <c r="L1647" s="453">
        <f t="shared" si="5201"/>
        <v>4800</v>
      </c>
      <c r="M1647" s="453">
        <f t="shared" si="5201"/>
        <v>35500</v>
      </c>
      <c r="N1647" s="453">
        <f t="shared" si="5201"/>
        <v>-3800</v>
      </c>
      <c r="O1647" s="453">
        <f t="shared" si="5201"/>
        <v>-8100</v>
      </c>
      <c r="P1647" s="453">
        <f t="shared" si="5201"/>
        <v>565100</v>
      </c>
      <c r="Q1647" s="453">
        <f t="shared" si="5201"/>
        <v>37700</v>
      </c>
      <c r="R1647" s="453">
        <f t="shared" si="5201"/>
        <v>13400</v>
      </c>
      <c r="S1647" s="453">
        <f t="shared" si="5201"/>
        <v>57900</v>
      </c>
      <c r="T1647" s="453">
        <f t="shared" si="5201"/>
        <v>-16800</v>
      </c>
      <c r="U1647" s="453">
        <f t="shared" si="5201"/>
        <v>-8500</v>
      </c>
      <c r="V1647" s="453">
        <f t="shared" si="5201"/>
        <v>-8100</v>
      </c>
      <c r="W1647" s="453">
        <f t="shared" si="5201"/>
        <v>-39300</v>
      </c>
      <c r="X1647" s="453">
        <f t="shared" si="5201"/>
        <v>-14600</v>
      </c>
      <c r="Y1647" s="453">
        <f t="shared" si="5201"/>
        <v>200</v>
      </c>
      <c r="Z1647" s="453">
        <f>SUM(Z1641:Z1646)</f>
        <v>-274600</v>
      </c>
      <c r="AA1647" s="453">
        <f>SUM(AA1641:AA1646)</f>
        <v>-29300</v>
      </c>
      <c r="AB1647" s="453">
        <f>SUM(AB1641:AB1646)</f>
        <v>41600</v>
      </c>
      <c r="AC1647" s="453">
        <f>SUM(AC1641:AC1646)</f>
        <v>1600</v>
      </c>
      <c r="AD1647" s="453">
        <f t="shared" ref="AD1647:CO1647" si="5202">SUM(AD1641:AD1646)</f>
        <v>78296.661653981297</v>
      </c>
      <c r="AE1647" s="453">
        <f t="shared" si="5202"/>
        <v>80763.924163349555</v>
      </c>
      <c r="AF1647" s="453">
        <f t="shared" si="5202"/>
        <v>75117.59413162063</v>
      </c>
      <c r="AG1647" s="453">
        <f t="shared" si="5202"/>
        <v>73909.889328450576</v>
      </c>
      <c r="AH1647" s="453">
        <f t="shared" si="5202"/>
        <v>83278.147251154558</v>
      </c>
      <c r="AI1647" s="453">
        <f t="shared" si="5202"/>
        <v>62130.396669377486</v>
      </c>
      <c r="AJ1647" s="453">
        <f t="shared" si="5202"/>
        <v>57711.714752217806</v>
      </c>
      <c r="AK1647" s="453">
        <f t="shared" si="5202"/>
        <v>56886.175914863532</v>
      </c>
      <c r="AL1647" s="453">
        <f t="shared" si="5202"/>
        <v>63758.798961617314</v>
      </c>
      <c r="AM1647" s="453">
        <f t="shared" si="5202"/>
        <v>45034.919382479231</v>
      </c>
      <c r="AN1647" s="453">
        <f t="shared" si="5202"/>
        <v>40663.668363802266</v>
      </c>
      <c r="AO1647" s="453">
        <f t="shared" si="5202"/>
        <v>38409.2055997516</v>
      </c>
      <c r="AP1647" s="453">
        <f t="shared" si="5202"/>
        <v>44023.779249729865</v>
      </c>
      <c r="AQ1647" s="453">
        <f t="shared" si="5202"/>
        <v>100023.40312487893</v>
      </c>
      <c r="AR1647" s="453">
        <f t="shared" si="5202"/>
        <v>95007.49300989855</v>
      </c>
      <c r="AS1647" s="453">
        <f t="shared" si="5202"/>
        <v>91392.498385362123</v>
      </c>
      <c r="AT1647" s="453">
        <f t="shared" si="5202"/>
        <v>96834.896507075464</v>
      </c>
      <c r="AU1647" s="453">
        <f t="shared" si="5202"/>
        <v>134672.28945779434</v>
      </c>
      <c r="AV1647" s="453">
        <f t="shared" si="5202"/>
        <v>128823.88144902792</v>
      </c>
      <c r="AW1647" s="453">
        <f t="shared" si="5202"/>
        <v>125060.67143727453</v>
      </c>
      <c r="AX1647" s="453">
        <f t="shared" si="5202"/>
        <v>131440.17788777302</v>
      </c>
      <c r="AY1647" s="453">
        <f t="shared" si="5202"/>
        <v>134835.96951104456</v>
      </c>
      <c r="AZ1647" s="453">
        <f t="shared" si="5202"/>
        <v>129348.66619578273</v>
      </c>
      <c r="BA1647" s="453">
        <f t="shared" si="5202"/>
        <v>125321.46981896859</v>
      </c>
      <c r="BB1647" s="453">
        <f t="shared" si="5202"/>
        <v>130915.96403982663</v>
      </c>
      <c r="BC1647" s="453">
        <f t="shared" si="5202"/>
        <v>115670.84827308674</v>
      </c>
      <c r="BD1647" s="453">
        <f t="shared" si="5202"/>
        <v>111332.73402960695</v>
      </c>
      <c r="BE1647" s="453">
        <f t="shared" si="5202"/>
        <v>107322.3648694865</v>
      </c>
      <c r="BF1647" s="453">
        <f t="shared" si="5202"/>
        <v>111814.6740721352</v>
      </c>
      <c r="BG1647" s="453">
        <f t="shared" si="5202"/>
        <v>105084.27780609867</v>
      </c>
      <c r="BH1647" s="453">
        <f t="shared" si="5202"/>
        <v>100489.12048226969</v>
      </c>
      <c r="BI1647" s="453">
        <f t="shared" si="5202"/>
        <v>96199.854710015672</v>
      </c>
      <c r="BJ1647" s="453">
        <f t="shared" si="5202"/>
        <v>100841.74346918799</v>
      </c>
      <c r="BK1647" s="453">
        <f t="shared" si="5202"/>
        <v>72932.069888273312</v>
      </c>
      <c r="BL1647" s="453">
        <f t="shared" si="5202"/>
        <v>69980.812414385291</v>
      </c>
      <c r="BM1647" s="453">
        <f t="shared" si="5202"/>
        <v>67219.762313424319</v>
      </c>
      <c r="BN1647" s="453">
        <f t="shared" si="5202"/>
        <v>70199.048691769014</v>
      </c>
      <c r="BO1647" s="453">
        <f t="shared" si="5202"/>
        <v>66209.82421844342</v>
      </c>
      <c r="BP1647" s="453">
        <f t="shared" si="5202"/>
        <v>64655.366813126784</v>
      </c>
      <c r="BQ1647" s="453">
        <f t="shared" si="5202"/>
        <v>63183.250900048544</v>
      </c>
      <c r="BR1647" s="453">
        <f t="shared" si="5202"/>
        <v>64338.251805448213</v>
      </c>
      <c r="BS1647" s="453">
        <f t="shared" si="5202"/>
        <v>70620.201655762998</v>
      </c>
      <c r="BT1647" s="453">
        <f t="shared" si="5202"/>
        <v>68396.08621981935</v>
      </c>
      <c r="BU1647" s="453">
        <f t="shared" si="5202"/>
        <v>66252.577580552927</v>
      </c>
      <c r="BV1647" s="453">
        <f t="shared" si="5202"/>
        <v>67935.949195159745</v>
      </c>
      <c r="BW1647" s="453">
        <f t="shared" si="5202"/>
        <v>75402.52619354584</v>
      </c>
      <c r="BX1647" s="453">
        <f t="shared" si="5202"/>
        <v>73829.270613255416</v>
      </c>
      <c r="BY1647" s="453">
        <f t="shared" si="5202"/>
        <v>72254.86815274012</v>
      </c>
      <c r="BZ1647" s="453">
        <f t="shared" si="5202"/>
        <v>74419.188363395806</v>
      </c>
      <c r="CA1647" s="453">
        <f t="shared" si="5202"/>
        <v>57800.076740389653</v>
      </c>
      <c r="CB1647" s="453">
        <f t="shared" si="5202"/>
        <v>57492.218711960537</v>
      </c>
      <c r="CC1647" s="453">
        <f t="shared" si="5202"/>
        <v>57183.301991489978</v>
      </c>
      <c r="CD1647" s="453">
        <f t="shared" si="5202"/>
        <v>57140.812070520587</v>
      </c>
      <c r="CE1647" s="453">
        <f t="shared" si="5202"/>
        <v>44763.356030516152</v>
      </c>
      <c r="CF1647" s="453">
        <f t="shared" si="5202"/>
        <v>44589.444277774004</v>
      </c>
      <c r="CG1647" s="453">
        <f t="shared" si="5202"/>
        <v>44414.662966268144</v>
      </c>
      <c r="CH1647" s="453">
        <f t="shared" si="5202"/>
        <v>44239.007748204742</v>
      </c>
      <c r="CI1647" s="453">
        <f t="shared" si="5202"/>
        <v>33886.107551560111</v>
      </c>
      <c r="CJ1647" s="453">
        <f t="shared" si="5202"/>
        <v>33747.677743923181</v>
      </c>
      <c r="CK1647" s="453">
        <f t="shared" si="5202"/>
        <v>33608.555787248057</v>
      </c>
      <c r="CL1647" s="453">
        <f t="shared" si="5202"/>
        <v>33468.738220789572</v>
      </c>
      <c r="CM1647" s="453">
        <f t="shared" si="5202"/>
        <v>44944.740746107404</v>
      </c>
      <c r="CN1647" s="453">
        <f t="shared" si="5202"/>
        <v>44757.409104443206</v>
      </c>
      <c r="CO1647" s="453">
        <f t="shared" si="5202"/>
        <v>44569.140804570692</v>
      </c>
      <c r="CP1647" s="453">
        <f t="shared" ref="CP1647:DI1647" si="5203">SUM(CP1641:CP1646)</f>
        <v>44379.931163198809</v>
      </c>
      <c r="CQ1647" s="453">
        <f t="shared" si="5203"/>
        <v>63193.283590516898</v>
      </c>
      <c r="CR1647" s="453">
        <f t="shared" si="5203"/>
        <v>62923.970475574759</v>
      </c>
      <c r="CS1647" s="453">
        <f t="shared" si="5203"/>
        <v>62653.310795057892</v>
      </c>
      <c r="CT1647" s="453">
        <f t="shared" si="5203"/>
        <v>62381.29781613846</v>
      </c>
      <c r="CU1647" s="453">
        <f t="shared" si="5203"/>
        <v>52131.449189945015</v>
      </c>
      <c r="CV1647" s="453">
        <f t="shared" si="5203"/>
        <v>51899.299965499995</v>
      </c>
      <c r="CW1647" s="453">
        <f t="shared" si="5203"/>
        <v>51665.989994932759</v>
      </c>
      <c r="CX1647" s="453">
        <f t="shared" si="5203"/>
        <v>51431.513474512692</v>
      </c>
      <c r="CY1647" s="453">
        <f t="shared" si="5203"/>
        <v>22471.853040614602</v>
      </c>
      <c r="CZ1647" s="453">
        <f t="shared" si="5203"/>
        <v>22362.312835422941</v>
      </c>
      <c r="DA1647" s="453">
        <f t="shared" si="5203"/>
        <v>22252.224929205331</v>
      </c>
      <c r="DB1647" s="453">
        <f t="shared" si="5203"/>
        <v>22141.586583456621</v>
      </c>
      <c r="DC1647" s="453">
        <f t="shared" si="5203"/>
        <v>19589.055702925696</v>
      </c>
      <c r="DD1647" s="453">
        <f t="shared" si="5203"/>
        <v>19488.545386045589</v>
      </c>
      <c r="DE1647" s="453">
        <f t="shared" si="5203"/>
        <v>19387.532517581087</v>
      </c>
      <c r="DF1647" s="453">
        <f t="shared" si="5203"/>
        <v>19286.014584774261</v>
      </c>
      <c r="DG1647" s="453">
        <f t="shared" si="5203"/>
        <v>17054.164716131359</v>
      </c>
      <c r="DH1647" s="453">
        <f t="shared" si="5203"/>
        <v>16961.818944317281</v>
      </c>
      <c r="DI1647" s="453">
        <f t="shared" si="5203"/>
        <v>16869.011443644136</v>
      </c>
      <c r="DJ1647" s="453">
        <f>SUM(DJ1641:DJ1646)</f>
        <v>16775.739905467621</v>
      </c>
    </row>
    <row r="1648" spans="1:114" x14ac:dyDescent="0.35">
      <c r="A1648" s="5" t="s">
        <v>354</v>
      </c>
      <c r="B1648" s="452" t="s">
        <v>315</v>
      </c>
      <c r="C1648" s="459">
        <v>-9100</v>
      </c>
      <c r="D1648" s="459">
        <v>-5300</v>
      </c>
      <c r="E1648" s="459">
        <v>-61500</v>
      </c>
      <c r="F1648" s="459">
        <v>-42000</v>
      </c>
      <c r="G1648" s="459">
        <v>-21800</v>
      </c>
      <c r="H1648" s="459">
        <v>-6700</v>
      </c>
      <c r="I1648" s="459">
        <v>-8000</v>
      </c>
      <c r="J1648" s="459">
        <v>25000</v>
      </c>
      <c r="K1648" s="459">
        <v>-6000</v>
      </c>
      <c r="L1648" s="459">
        <v>-14000</v>
      </c>
      <c r="M1648" s="459">
        <v>-14400</v>
      </c>
      <c r="N1648" s="459">
        <v>1000</v>
      </c>
      <c r="O1648" s="459">
        <v>-8700</v>
      </c>
      <c r="P1648" s="459">
        <v>-53500</v>
      </c>
      <c r="Q1648" s="459">
        <v>-5100</v>
      </c>
      <c r="R1648" s="459">
        <v>-30300</v>
      </c>
      <c r="S1648" s="459">
        <v>-11800</v>
      </c>
      <c r="T1648" s="459">
        <v>-7400</v>
      </c>
      <c r="U1648" s="459">
        <v>-500</v>
      </c>
      <c r="V1648" s="459">
        <v>-18300</v>
      </c>
      <c r="W1648" s="459">
        <v>-1400</v>
      </c>
      <c r="X1648" s="459">
        <v>-3900</v>
      </c>
      <c r="Y1648" s="459">
        <v>-8600</v>
      </c>
      <c r="Z1648" s="459">
        <v>-16500</v>
      </c>
      <c r="AA1648" s="459">
        <v>-3600</v>
      </c>
      <c r="AB1648" s="459">
        <v>-14300</v>
      </c>
      <c r="AC1648" s="459">
        <v>-9300</v>
      </c>
      <c r="AD1648" s="451">
        <f>IF(AD1647&lt;0,"0",AD1647*('General Assumptions'!$E$21+'General Assumptions'!$E$22))*-1</f>
        <v>-22236.25190973069</v>
      </c>
      <c r="AE1648" s="451">
        <f>IF(AE1647&lt;0,"0",AE1647*('General Assumptions'!$E$21+'General Assumptions'!$E$22))*-1</f>
        <v>-22936.954462391277</v>
      </c>
      <c r="AF1648" s="451">
        <f>IF(AF1647&lt;0,"0",AF1647*('General Assumptions'!$E$21+'General Assumptions'!$E$22))*-1</f>
        <v>-21333.396733380261</v>
      </c>
      <c r="AG1648" s="451">
        <f>IF(AG1647&lt;0,"0",AG1647*('General Assumptions'!$E$21+'General Assumptions'!$E$22))*-1</f>
        <v>-20990.408569279967</v>
      </c>
      <c r="AH1648" s="451">
        <f>IF(AH1647&lt;0,"0",AH1647*('General Assumptions'!$E$21+'General Assumptions'!$E$22))*-1</f>
        <v>-23650.993819327898</v>
      </c>
      <c r="AI1648" s="451">
        <f>IF(AI1647&lt;0,"0",AI1647*('General Assumptions'!$E$21+'General Assumptions'!$E$22))*-1</f>
        <v>-17645.032654103208</v>
      </c>
      <c r="AJ1648" s="451">
        <f>IF(AJ1647&lt;0,"0",AJ1647*('General Assumptions'!$E$21+'General Assumptions'!$E$22))*-1</f>
        <v>-16390.126989629858</v>
      </c>
      <c r="AK1648" s="451">
        <f>IF(AK1647&lt;0,"0",AK1647*('General Assumptions'!$E$21+'General Assumptions'!$E$22))*-1</f>
        <v>-16155.673959821244</v>
      </c>
      <c r="AL1648" s="451">
        <f>IF(AL1647&lt;0,"0",AL1647*('General Assumptions'!$E$21+'General Assumptions'!$E$22))*-1</f>
        <v>-18107.498905099321</v>
      </c>
      <c r="AM1648" s="451">
        <f>IF(AM1647&lt;0,"0",AM1647*('General Assumptions'!$E$21+'General Assumptions'!$E$22))*-1</f>
        <v>-12789.917104624103</v>
      </c>
      <c r="AN1648" s="451">
        <f>IF(AN1647&lt;0,"0",AN1647*('General Assumptions'!$E$21+'General Assumptions'!$E$22))*-1</f>
        <v>-11548.481815319845</v>
      </c>
      <c r="AO1648" s="451">
        <f>IF(AO1647&lt;0,"0",AO1647*('General Assumptions'!$E$21+'General Assumptions'!$E$22))*-1</f>
        <v>-10908.214390329456</v>
      </c>
      <c r="AP1648" s="451">
        <f>IF(AP1647&lt;0,"0",AP1647*('General Assumptions'!$E$21+'General Assumptions'!$E$22))*-1</f>
        <v>-12502.753306923283</v>
      </c>
      <c r="AQ1648" s="451">
        <f>IF(AQ1647&lt;0,"0",AQ1647*('General Assumptions'!$E$21+'General Assumptions'!$E$22))*-1</f>
        <v>-28406.646487465619</v>
      </c>
      <c r="AR1648" s="451">
        <f>IF(AR1647&lt;0,"0",AR1647*('General Assumptions'!$E$21+'General Assumptions'!$E$22))*-1</f>
        <v>-26982.128014811191</v>
      </c>
      <c r="AS1648" s="451">
        <f>IF(AS1647&lt;0,"0",AS1647*('General Assumptions'!$E$21+'General Assumptions'!$E$22))*-1</f>
        <v>-25955.469541442846</v>
      </c>
      <c r="AT1648" s="451">
        <f>IF(AT1647&lt;0,"0",AT1647*('General Assumptions'!$E$21+'General Assumptions'!$E$22))*-1</f>
        <v>-27501.110608009436</v>
      </c>
      <c r="AU1648" s="451">
        <f>IF(AU1647&lt;0,"0",AU1647*('General Assumptions'!$E$21+'General Assumptions'!$E$22))*-1</f>
        <v>-38246.930206013596</v>
      </c>
      <c r="AV1648" s="451">
        <f>IF(AV1647&lt;0,"0",AV1647*('General Assumptions'!$E$21+'General Assumptions'!$E$22))*-1</f>
        <v>-36585.982331523934</v>
      </c>
      <c r="AW1648" s="451">
        <f>IF(AW1647&lt;0,"0",AW1647*('General Assumptions'!$E$21+'General Assumptions'!$E$22))*-1</f>
        <v>-35517.230688185969</v>
      </c>
      <c r="AX1648" s="451">
        <f>IF(AX1647&lt;0,"0",AX1647*('General Assumptions'!$E$21+'General Assumptions'!$E$22))*-1</f>
        <v>-37329.010520127544</v>
      </c>
      <c r="AY1648" s="451">
        <f>IF(AY1647&lt;0,"0",AY1647*('General Assumptions'!$E$21+'General Assumptions'!$E$22))*-1</f>
        <v>-38293.415341136657</v>
      </c>
      <c r="AZ1648" s="451">
        <f>IF(AZ1647&lt;0,"0",AZ1647*('General Assumptions'!$E$21+'General Assumptions'!$E$22))*-1</f>
        <v>-36735.021199602299</v>
      </c>
      <c r="BA1648" s="451">
        <f>IF(BA1647&lt;0,"0",BA1647*('General Assumptions'!$E$21+'General Assumptions'!$E$22))*-1</f>
        <v>-35591.297428587081</v>
      </c>
      <c r="BB1648" s="451">
        <f>IF(BB1647&lt;0,"0",BB1647*('General Assumptions'!$E$21+'General Assumptions'!$E$22))*-1</f>
        <v>-37180.13378731077</v>
      </c>
      <c r="BC1648" s="451">
        <f>IF(BC1647&lt;0,"0",BC1647*('General Assumptions'!$E$21+'General Assumptions'!$E$22))*-1</f>
        <v>-32850.520909556639</v>
      </c>
      <c r="BD1648" s="451">
        <f>IF(BD1647&lt;0,"0",BD1647*('General Assumptions'!$E$21+'General Assumptions'!$E$22))*-1</f>
        <v>-31618.496464408378</v>
      </c>
      <c r="BE1648" s="451">
        <f>IF(BE1647&lt;0,"0",BE1647*('General Assumptions'!$E$21+'General Assumptions'!$E$22))*-1</f>
        <v>-30479.55162293417</v>
      </c>
      <c r="BF1648" s="451">
        <f>IF(BF1647&lt;0,"0",BF1647*('General Assumptions'!$E$21+'General Assumptions'!$E$22))*-1</f>
        <v>-31755.367436486398</v>
      </c>
      <c r="BG1648" s="451">
        <f>IF(BG1647&lt;0,"0",BG1647*('General Assumptions'!$E$21+'General Assumptions'!$E$22))*-1</f>
        <v>-29843.934896932027</v>
      </c>
      <c r="BH1648" s="451">
        <f>IF(BH1647&lt;0,"0",BH1647*('General Assumptions'!$E$21+'General Assumptions'!$E$22))*-1</f>
        <v>-28538.910216964596</v>
      </c>
      <c r="BI1648" s="451">
        <f>IF(BI1647&lt;0,"0",BI1647*('General Assumptions'!$E$21+'General Assumptions'!$E$22))*-1</f>
        <v>-27320.758737644454</v>
      </c>
      <c r="BJ1648" s="451">
        <f>IF(BJ1647&lt;0,"0",BJ1647*('General Assumptions'!$E$21+'General Assumptions'!$E$22))*-1</f>
        <v>-28639.055145249393</v>
      </c>
      <c r="BK1648" s="451">
        <f>IF(BK1647&lt;0,"0",BK1647*('General Assumptions'!$E$21+'General Assumptions'!$E$22))*-1</f>
        <v>-20712.707848269623</v>
      </c>
      <c r="BL1648" s="451">
        <f>IF(BL1647&lt;0,"0",BL1647*('General Assumptions'!$E$21+'General Assumptions'!$E$22))*-1</f>
        <v>-19874.550725685425</v>
      </c>
      <c r="BM1648" s="451">
        <f>IF(BM1647&lt;0,"0",BM1647*('General Assumptions'!$E$21+'General Assumptions'!$E$22))*-1</f>
        <v>-19090.412497012509</v>
      </c>
      <c r="BN1648" s="451">
        <f>IF(BN1647&lt;0,"0",BN1647*('General Assumptions'!$E$21+'General Assumptions'!$E$22))*-1</f>
        <v>-19936.5298284624</v>
      </c>
      <c r="BO1648" s="451">
        <f>IF(BO1647&lt;0,"0",BO1647*('General Assumptions'!$E$21+'General Assumptions'!$E$22))*-1</f>
        <v>-18803.590078037934</v>
      </c>
      <c r="BP1648" s="451">
        <f>IF(BP1647&lt;0,"0",BP1647*('General Assumptions'!$E$21+'General Assumptions'!$E$22))*-1</f>
        <v>-18362.124174928009</v>
      </c>
      <c r="BQ1648" s="451">
        <f>IF(BQ1647&lt;0,"0",BQ1647*('General Assumptions'!$E$21+'General Assumptions'!$E$22))*-1</f>
        <v>-17944.043255613789</v>
      </c>
      <c r="BR1648" s="451">
        <f>IF(BR1647&lt;0,"0",BR1647*('General Assumptions'!$E$21+'General Assumptions'!$E$22))*-1</f>
        <v>-18272.063512747296</v>
      </c>
      <c r="BS1648" s="451">
        <f>IF(BS1647&lt;0,"0",BS1647*('General Assumptions'!$E$21+'General Assumptions'!$E$22))*-1</f>
        <v>-20056.137270236693</v>
      </c>
      <c r="BT1648" s="451">
        <f>IF(BT1647&lt;0,"0",BT1647*('General Assumptions'!$E$21+'General Assumptions'!$E$22))*-1</f>
        <v>-19424.488486428698</v>
      </c>
      <c r="BU1648" s="451">
        <f>IF(BU1647&lt;0,"0",BU1647*('General Assumptions'!$E$21+'General Assumptions'!$E$22))*-1</f>
        <v>-18815.732032877033</v>
      </c>
      <c r="BV1648" s="451">
        <f>IF(BV1647&lt;0,"0",BV1647*('General Assumptions'!$E$21+'General Assumptions'!$E$22))*-1</f>
        <v>-19293.809571425369</v>
      </c>
      <c r="BW1648" s="451">
        <f>IF(BW1647&lt;0,"0",BW1647*('General Assumptions'!$E$21+'General Assumptions'!$E$22))*-1</f>
        <v>-21414.31743896702</v>
      </c>
      <c r="BX1648" s="451">
        <f>IF(BX1647&lt;0,"0",BX1647*('General Assumptions'!$E$21+'General Assumptions'!$E$22))*-1</f>
        <v>-20967.512854164539</v>
      </c>
      <c r="BY1648" s="451">
        <f>IF(BY1647&lt;0,"0",BY1647*('General Assumptions'!$E$21+'General Assumptions'!$E$22))*-1</f>
        <v>-20520.382555378197</v>
      </c>
      <c r="BZ1648" s="451">
        <f>IF(BZ1647&lt;0,"0",BZ1647*('General Assumptions'!$E$21+'General Assumptions'!$E$22))*-1</f>
        <v>-21135.04949520441</v>
      </c>
      <c r="CA1648" s="451">
        <f>IF(CA1647&lt;0,"0",CA1647*('General Assumptions'!$E$21+'General Assumptions'!$E$22))*-1</f>
        <v>-16415.221794270663</v>
      </c>
      <c r="CB1648" s="451">
        <f>IF(CB1647&lt;0,"0",CB1647*('General Assumptions'!$E$21+'General Assumptions'!$E$22))*-1</f>
        <v>-16327.790114196794</v>
      </c>
      <c r="CC1648" s="451">
        <f>IF(CC1647&lt;0,"0",CC1647*('General Assumptions'!$E$21+'General Assumptions'!$E$22))*-1</f>
        <v>-16240.057765583155</v>
      </c>
      <c r="CD1648" s="451">
        <f>IF(CD1647&lt;0,"0",CD1647*('General Assumptions'!$E$21+'General Assumptions'!$E$22))*-1</f>
        <v>-16227.990628027848</v>
      </c>
      <c r="CE1648" s="451">
        <f>IF(CE1647&lt;0,"0",CE1647*('General Assumptions'!$E$21+'General Assumptions'!$E$22))*-1</f>
        <v>-12712.793112666588</v>
      </c>
      <c r="CF1648" s="451">
        <f>IF(CF1647&lt;0,"0",CF1647*('General Assumptions'!$E$21+'General Assumptions'!$E$22))*-1</f>
        <v>-12663.402174887819</v>
      </c>
      <c r="CG1648" s="451">
        <f>IF(CG1647&lt;0,"0",CG1647*('General Assumptions'!$E$21+'General Assumptions'!$E$22))*-1</f>
        <v>-12613.764282420154</v>
      </c>
      <c r="CH1648" s="451">
        <f>IF(CH1647&lt;0,"0",CH1647*('General Assumptions'!$E$21+'General Assumptions'!$E$22))*-1</f>
        <v>-12563.878200490148</v>
      </c>
      <c r="CI1648" s="451">
        <f>IF(CI1647&lt;0,"0",CI1647*('General Assumptions'!$E$21+'General Assumptions'!$E$22))*-1</f>
        <v>-9623.6545446430719</v>
      </c>
      <c r="CJ1648" s="451">
        <f>IF(CJ1647&lt;0,"0",CJ1647*('General Assumptions'!$E$21+'General Assumptions'!$E$22))*-1</f>
        <v>-9584.340479274184</v>
      </c>
      <c r="CK1648" s="451">
        <f>IF(CK1647&lt;0,"0",CK1647*('General Assumptions'!$E$21+'General Assumptions'!$E$22))*-1</f>
        <v>-9544.8298435784491</v>
      </c>
      <c r="CL1648" s="451">
        <f>IF(CL1647&lt;0,"0",CL1647*('General Assumptions'!$E$21+'General Assumptions'!$E$22))*-1</f>
        <v>-9505.1216547042386</v>
      </c>
      <c r="CM1648" s="451">
        <f>IF(CM1647&lt;0,"0",CM1647*('General Assumptions'!$E$21+'General Assumptions'!$E$22))*-1</f>
        <v>-12764.306371894503</v>
      </c>
      <c r="CN1648" s="451">
        <f>IF(CN1647&lt;0,"0",CN1647*('General Assumptions'!$E$21+'General Assumptions'!$E$22))*-1</f>
        <v>-12711.104185661872</v>
      </c>
      <c r="CO1648" s="451">
        <f>IF(CO1647&lt;0,"0",CO1647*('General Assumptions'!$E$21+'General Assumptions'!$E$22))*-1</f>
        <v>-12657.635988498077</v>
      </c>
      <c r="CP1648" s="451">
        <f>IF(CP1647&lt;0,"0",CP1647*('General Assumptions'!$E$21+'General Assumptions'!$E$22))*-1</f>
        <v>-12603.900450348463</v>
      </c>
      <c r="CQ1648" s="451">
        <f>IF(CQ1647&lt;0,"0",CQ1647*('General Assumptions'!$E$21+'General Assumptions'!$E$22))*-1</f>
        <v>-17946.892539706801</v>
      </c>
      <c r="CR1648" s="451">
        <f>IF(CR1647&lt;0,"0",CR1647*('General Assumptions'!$E$21+'General Assumptions'!$E$22))*-1</f>
        <v>-17870.407615063232</v>
      </c>
      <c r="CS1648" s="451">
        <f>IF(CS1647&lt;0,"0",CS1647*('General Assumptions'!$E$21+'General Assumptions'!$E$22))*-1</f>
        <v>-17793.540265796444</v>
      </c>
      <c r="CT1648" s="451">
        <f>IF(CT1647&lt;0,"0",CT1647*('General Assumptions'!$E$21+'General Assumptions'!$E$22))*-1</f>
        <v>-17716.288579783326</v>
      </c>
      <c r="CU1648" s="451">
        <f>IF(CU1647&lt;0,"0",CU1647*('General Assumptions'!$E$21+'General Assumptions'!$E$22))*-1</f>
        <v>-14805.331569944387</v>
      </c>
      <c r="CV1648" s="451">
        <f>IF(CV1647&lt;0,"0",CV1647*('General Assumptions'!$E$21+'General Assumptions'!$E$22))*-1</f>
        <v>-14739.401190201999</v>
      </c>
      <c r="CW1648" s="451">
        <f>IF(CW1647&lt;0,"0",CW1647*('General Assumptions'!$E$21+'General Assumptions'!$E$22))*-1</f>
        <v>-14673.141158560906</v>
      </c>
      <c r="CX1648" s="451">
        <f>IF(CX1647&lt;0,"0",CX1647*('General Assumptions'!$E$21+'General Assumptions'!$E$22))*-1</f>
        <v>-14606.549826761606</v>
      </c>
      <c r="CY1648" s="451">
        <f>IF(CY1647&lt;0,"0",CY1647*('General Assumptions'!$E$21+'General Assumptions'!$E$22))*-1</f>
        <v>-6382.0062635345475</v>
      </c>
      <c r="CZ1648" s="451">
        <f>IF(CZ1647&lt;0,"0",CZ1647*('General Assumptions'!$E$21+'General Assumptions'!$E$22))*-1</f>
        <v>-6350.8968452601157</v>
      </c>
      <c r="DA1648" s="451">
        <f>IF(DA1647&lt;0,"0",DA1647*('General Assumptions'!$E$21+'General Assumptions'!$E$22))*-1</f>
        <v>-6319.6318798943148</v>
      </c>
      <c r="DB1648" s="451">
        <f>IF(DB1647&lt;0,"0",DB1647*('General Assumptions'!$E$21+'General Assumptions'!$E$22))*-1</f>
        <v>-6288.2105897016809</v>
      </c>
      <c r="DC1648" s="451">
        <f>IF(DC1647&lt;0,"0",DC1647*('General Assumptions'!$E$21+'General Assumptions'!$E$22))*-1</f>
        <v>-5563.2918196308983</v>
      </c>
      <c r="DD1648" s="451">
        <f>IF(DD1647&lt;0,"0",DD1647*('General Assumptions'!$E$21+'General Assumptions'!$E$22))*-1</f>
        <v>-5534.7468896369483</v>
      </c>
      <c r="DE1648" s="451">
        <f>IF(DE1647&lt;0,"0",DE1647*('General Assumptions'!$E$21+'General Assumptions'!$E$22))*-1</f>
        <v>-5506.0592349930293</v>
      </c>
      <c r="DF1648" s="451">
        <f>IF(DF1647&lt;0,"0",DF1647*('General Assumptions'!$E$21+'General Assumptions'!$E$22))*-1</f>
        <v>-5477.2281420758909</v>
      </c>
      <c r="DG1648" s="451">
        <f>IF(DG1647&lt;0,"0",DG1647*('General Assumptions'!$E$21+'General Assumptions'!$E$22))*-1</f>
        <v>-4843.382779381307</v>
      </c>
      <c r="DH1648" s="451">
        <f>IF(DH1647&lt;0,"0",DH1647*('General Assumptions'!$E$21+'General Assumptions'!$E$22))*-1</f>
        <v>-4817.1565801861088</v>
      </c>
      <c r="DI1648" s="451">
        <f>IF(DI1647&lt;0,"0",DI1647*('General Assumptions'!$E$21+'General Assumptions'!$E$22))*-1</f>
        <v>-4790.7992499949351</v>
      </c>
      <c r="DJ1648" s="451">
        <f>IF(DJ1647&lt;0,"0",DJ1647*('General Assumptions'!$E$21+'General Assumptions'!$E$22))*-1</f>
        <v>-4764.3101331528051</v>
      </c>
    </row>
    <row r="1649" spans="1:114" outlineLevel="1" x14ac:dyDescent="0.35">
      <c r="A1649" s="5"/>
      <c r="B1649" s="460" t="s">
        <v>635</v>
      </c>
      <c r="C1649" s="513">
        <v>0</v>
      </c>
      <c r="D1649" s="513">
        <v>0</v>
      </c>
      <c r="E1649" s="513">
        <v>0</v>
      </c>
      <c r="F1649" s="503">
        <v>0</v>
      </c>
      <c r="G1649" s="503">
        <v>0</v>
      </c>
      <c r="H1649" s="503">
        <v>0</v>
      </c>
      <c r="I1649" s="503">
        <v>0</v>
      </c>
      <c r="J1649" s="503">
        <v>0</v>
      </c>
      <c r="K1649" s="503">
        <f t="shared" ref="K1649:S1649" si="5204">IF(K1647&lt;0,"",-K1648/K1647)</f>
        <v>0.10221465076660988</v>
      </c>
      <c r="L1649" s="503">
        <v>0</v>
      </c>
      <c r="M1649" s="503">
        <f>IF(M1647&lt;0,"0%",-M1648/M1647)</f>
        <v>0.40563380281690142</v>
      </c>
      <c r="N1649" s="503" t="str">
        <f>IF(N1647&lt;0,"0%",-N1648/N1647)</f>
        <v>0%</v>
      </c>
      <c r="O1649" s="503" t="str">
        <f>IF(O1647&lt;0,"0%",-O1648/O1647)</f>
        <v>0%</v>
      </c>
      <c r="P1649" s="503">
        <f t="shared" si="5204"/>
        <v>9.4673509113431253E-2</v>
      </c>
      <c r="Q1649" s="503">
        <f t="shared" si="5204"/>
        <v>0.13527851458885942</v>
      </c>
      <c r="R1649" s="503">
        <v>0</v>
      </c>
      <c r="S1649" s="503">
        <f t="shared" si="5204"/>
        <v>0.20379965457685664</v>
      </c>
      <c r="T1649" s="503" t="str">
        <f>IF(T1647&lt;0,"0%",-T1648/T1647)</f>
        <v>0%</v>
      </c>
      <c r="U1649" s="503" t="str">
        <f t="shared" ref="U1649:AA1649" si="5205">IF(U1647&lt;0,"0%",-U1648/U1647)</f>
        <v>0%</v>
      </c>
      <c r="V1649" s="503" t="str">
        <f t="shared" si="5205"/>
        <v>0%</v>
      </c>
      <c r="W1649" s="503" t="str">
        <f t="shared" si="5205"/>
        <v>0%</v>
      </c>
      <c r="X1649" s="503" t="str">
        <f t="shared" si="5205"/>
        <v>0%</v>
      </c>
      <c r="Y1649" s="503">
        <v>0</v>
      </c>
      <c r="Z1649" s="503" t="str">
        <f t="shared" si="5205"/>
        <v>0%</v>
      </c>
      <c r="AA1649" s="503" t="str">
        <f t="shared" si="5205"/>
        <v>0%</v>
      </c>
      <c r="AB1649" s="503">
        <f>IF(AB1647&lt;0,"",-AB1648/AB1647)</f>
        <v>0.34375</v>
      </c>
      <c r="AC1649" s="503">
        <f>IF(AC1647&lt;0,"",-AC1648/AC1647)</f>
        <v>5.8125</v>
      </c>
      <c r="AD1649" s="503">
        <f t="shared" ref="AD1649:AE1649" si="5206">IF(AD1647&lt;0,"",-AD1648/AD1647)</f>
        <v>0.28400000000000003</v>
      </c>
      <c r="AE1649" s="503">
        <f t="shared" si="5206"/>
        <v>0.28400000000000003</v>
      </c>
      <c r="AF1649" s="503">
        <f t="shared" ref="AF1649" si="5207">IF(AF1647&lt;0,"",-AF1648/AF1647)</f>
        <v>0.28400000000000003</v>
      </c>
      <c r="AG1649" s="503">
        <f t="shared" ref="AG1649" si="5208">IF(AG1647&lt;0,"",-AG1648/AG1647)</f>
        <v>0.28400000000000003</v>
      </c>
      <c r="AH1649" s="503">
        <f t="shared" ref="AH1649" si="5209">IF(AH1647&lt;0,"",-AH1648/AH1647)</f>
        <v>0.28400000000000003</v>
      </c>
      <c r="AI1649" s="503">
        <f t="shared" ref="AI1649" si="5210">IF(AI1647&lt;0,"",-AI1648/AI1647)</f>
        <v>0.28400000000000003</v>
      </c>
      <c r="AJ1649" s="503">
        <f t="shared" ref="AJ1649" si="5211">IF(AJ1647&lt;0,"",-AJ1648/AJ1647)</f>
        <v>0.28400000000000003</v>
      </c>
      <c r="AK1649" s="503">
        <f t="shared" ref="AK1649" si="5212">IF(AK1647&lt;0,"",-AK1648/AK1647)</f>
        <v>0.28400000000000003</v>
      </c>
      <c r="AL1649" s="503">
        <f t="shared" ref="AL1649" si="5213">IF(AL1647&lt;0,"",-AL1648/AL1647)</f>
        <v>0.28400000000000003</v>
      </c>
      <c r="AM1649" s="503">
        <f t="shared" ref="AM1649" si="5214">IF(AM1647&lt;0,"",-AM1648/AM1647)</f>
        <v>0.28400000000000003</v>
      </c>
      <c r="AN1649" s="503">
        <f t="shared" ref="AN1649" si="5215">IF(AN1647&lt;0,"",-AN1648/AN1647)</f>
        <v>0.28400000000000003</v>
      </c>
      <c r="AO1649" s="503">
        <f t="shared" ref="AO1649" si="5216">IF(AO1647&lt;0,"",-AO1648/AO1647)</f>
        <v>0.28400000000000003</v>
      </c>
      <c r="AP1649" s="503">
        <f t="shared" ref="AP1649" si="5217">IF(AP1647&lt;0,"",-AP1648/AP1647)</f>
        <v>0.28400000000000003</v>
      </c>
      <c r="AQ1649" s="503">
        <f t="shared" ref="AQ1649" si="5218">IF(AQ1647&lt;0,"",-AQ1648/AQ1647)</f>
        <v>0.28400000000000003</v>
      </c>
      <c r="AR1649" s="503">
        <f t="shared" ref="AR1649" si="5219">IF(AR1647&lt;0,"",-AR1648/AR1647)</f>
        <v>0.28400000000000003</v>
      </c>
      <c r="AS1649" s="503">
        <f t="shared" ref="AS1649" si="5220">IF(AS1647&lt;0,"",-AS1648/AS1647)</f>
        <v>0.28400000000000003</v>
      </c>
      <c r="AT1649" s="503">
        <f t="shared" ref="AT1649" si="5221">IF(AT1647&lt;0,"",-AT1648/AT1647)</f>
        <v>0.28400000000000003</v>
      </c>
      <c r="AU1649" s="503">
        <f t="shared" ref="AU1649" si="5222">IF(AU1647&lt;0,"",-AU1648/AU1647)</f>
        <v>0.28400000000000003</v>
      </c>
      <c r="AV1649" s="503">
        <f t="shared" ref="AV1649" si="5223">IF(AV1647&lt;0,"",-AV1648/AV1647)</f>
        <v>0.28400000000000003</v>
      </c>
      <c r="AW1649" s="503">
        <f t="shared" ref="AW1649" si="5224">IF(AW1647&lt;0,"",-AW1648/AW1647)</f>
        <v>0.28400000000000003</v>
      </c>
      <c r="AX1649" s="503">
        <f t="shared" ref="AX1649" si="5225">IF(AX1647&lt;0,"",-AX1648/AX1647)</f>
        <v>0.28400000000000003</v>
      </c>
      <c r="AY1649" s="503">
        <f t="shared" ref="AY1649" si="5226">IF(AY1647&lt;0,"",-AY1648/AY1647)</f>
        <v>0.28400000000000003</v>
      </c>
      <c r="AZ1649" s="503">
        <f t="shared" ref="AZ1649" si="5227">IF(AZ1647&lt;0,"",-AZ1648/AZ1647)</f>
        <v>0.28400000000000003</v>
      </c>
      <c r="BA1649" s="503">
        <f t="shared" ref="BA1649" si="5228">IF(BA1647&lt;0,"",-BA1648/BA1647)</f>
        <v>0.28400000000000003</v>
      </c>
      <c r="BB1649" s="503">
        <f t="shared" ref="BB1649" si="5229">IF(BB1647&lt;0,"",-BB1648/BB1647)</f>
        <v>0.28400000000000003</v>
      </c>
      <c r="BC1649" s="503">
        <f t="shared" ref="BC1649" si="5230">IF(BC1647&lt;0,"",-BC1648/BC1647)</f>
        <v>0.28400000000000003</v>
      </c>
      <c r="BD1649" s="503">
        <f t="shared" ref="BD1649" si="5231">IF(BD1647&lt;0,"",-BD1648/BD1647)</f>
        <v>0.28400000000000003</v>
      </c>
      <c r="BE1649" s="503">
        <f t="shared" ref="BE1649" si="5232">IF(BE1647&lt;0,"",-BE1648/BE1647)</f>
        <v>0.28400000000000003</v>
      </c>
      <c r="BF1649" s="503">
        <f t="shared" ref="BF1649" si="5233">IF(BF1647&lt;0,"",-BF1648/BF1647)</f>
        <v>0.28400000000000003</v>
      </c>
      <c r="BG1649" s="503">
        <f t="shared" ref="BG1649" si="5234">IF(BG1647&lt;0,"",-BG1648/BG1647)</f>
        <v>0.28400000000000003</v>
      </c>
      <c r="BH1649" s="503">
        <f t="shared" ref="BH1649" si="5235">IF(BH1647&lt;0,"",-BH1648/BH1647)</f>
        <v>0.28400000000000003</v>
      </c>
      <c r="BI1649" s="503">
        <f t="shared" ref="BI1649" si="5236">IF(BI1647&lt;0,"",-BI1648/BI1647)</f>
        <v>0.28400000000000003</v>
      </c>
      <c r="BJ1649" s="503">
        <f t="shared" ref="BJ1649" si="5237">IF(BJ1647&lt;0,"",-BJ1648/BJ1647)</f>
        <v>0.28400000000000003</v>
      </c>
      <c r="BK1649" s="503">
        <f t="shared" ref="BK1649" si="5238">IF(BK1647&lt;0,"",-BK1648/BK1647)</f>
        <v>0.28400000000000003</v>
      </c>
      <c r="BL1649" s="503">
        <f t="shared" ref="BL1649" si="5239">IF(BL1647&lt;0,"",-BL1648/BL1647)</f>
        <v>0.28400000000000003</v>
      </c>
      <c r="BM1649" s="503">
        <f t="shared" ref="BM1649" si="5240">IF(BM1647&lt;0,"",-BM1648/BM1647)</f>
        <v>0.28400000000000003</v>
      </c>
      <c r="BN1649" s="503">
        <f t="shared" ref="BN1649" si="5241">IF(BN1647&lt;0,"",-BN1648/BN1647)</f>
        <v>0.28400000000000003</v>
      </c>
      <c r="BO1649" s="503">
        <f t="shared" ref="BO1649" si="5242">IF(BO1647&lt;0,"",-BO1648/BO1647)</f>
        <v>0.28400000000000003</v>
      </c>
      <c r="BP1649" s="503">
        <f t="shared" ref="BP1649" si="5243">IF(BP1647&lt;0,"",-BP1648/BP1647)</f>
        <v>0.28400000000000003</v>
      </c>
      <c r="BQ1649" s="503">
        <f t="shared" ref="BQ1649" si="5244">IF(BQ1647&lt;0,"",-BQ1648/BQ1647)</f>
        <v>0.28400000000000003</v>
      </c>
      <c r="BR1649" s="503">
        <f t="shared" ref="BR1649" si="5245">IF(BR1647&lt;0,"",-BR1648/BR1647)</f>
        <v>0.28400000000000003</v>
      </c>
      <c r="BS1649" s="503">
        <f t="shared" ref="BS1649" si="5246">IF(BS1647&lt;0,"",-BS1648/BS1647)</f>
        <v>0.28400000000000003</v>
      </c>
      <c r="BT1649" s="503">
        <f t="shared" ref="BT1649" si="5247">IF(BT1647&lt;0,"",-BT1648/BT1647)</f>
        <v>0.28400000000000003</v>
      </c>
      <c r="BU1649" s="503">
        <f t="shared" ref="BU1649" si="5248">IF(BU1647&lt;0,"",-BU1648/BU1647)</f>
        <v>0.28400000000000003</v>
      </c>
      <c r="BV1649" s="503">
        <f t="shared" ref="BV1649" si="5249">IF(BV1647&lt;0,"",-BV1648/BV1647)</f>
        <v>0.28400000000000003</v>
      </c>
      <c r="BW1649" s="503">
        <f t="shared" ref="BW1649" si="5250">IF(BW1647&lt;0,"",-BW1648/BW1647)</f>
        <v>0.28400000000000003</v>
      </c>
      <c r="BX1649" s="503">
        <f t="shared" ref="BX1649" si="5251">IF(BX1647&lt;0,"",-BX1648/BX1647)</f>
        <v>0.28400000000000003</v>
      </c>
      <c r="BY1649" s="503">
        <f t="shared" ref="BY1649" si="5252">IF(BY1647&lt;0,"",-BY1648/BY1647)</f>
        <v>0.28400000000000003</v>
      </c>
      <c r="BZ1649" s="503">
        <f t="shared" ref="BZ1649" si="5253">IF(BZ1647&lt;0,"",-BZ1648/BZ1647)</f>
        <v>0.28400000000000003</v>
      </c>
      <c r="CA1649" s="503">
        <f t="shared" ref="CA1649" si="5254">IF(CA1647&lt;0,"",-CA1648/CA1647)</f>
        <v>0.28400000000000003</v>
      </c>
      <c r="CB1649" s="503">
        <f t="shared" ref="CB1649" si="5255">IF(CB1647&lt;0,"",-CB1648/CB1647)</f>
        <v>0.28400000000000003</v>
      </c>
      <c r="CC1649" s="503">
        <f t="shared" ref="CC1649" si="5256">IF(CC1647&lt;0,"",-CC1648/CC1647)</f>
        <v>0.28400000000000003</v>
      </c>
      <c r="CD1649" s="503">
        <f t="shared" ref="CD1649" si="5257">IF(CD1647&lt;0,"",-CD1648/CD1647)</f>
        <v>0.28400000000000003</v>
      </c>
      <c r="CE1649" s="503">
        <f t="shared" ref="CE1649" si="5258">IF(CE1647&lt;0,"",-CE1648/CE1647)</f>
        <v>0.28400000000000003</v>
      </c>
      <c r="CF1649" s="503">
        <f t="shared" ref="CF1649" si="5259">IF(CF1647&lt;0,"",-CF1648/CF1647)</f>
        <v>0.28400000000000003</v>
      </c>
      <c r="CG1649" s="503">
        <f t="shared" ref="CG1649" si="5260">IF(CG1647&lt;0,"",-CG1648/CG1647)</f>
        <v>0.28400000000000003</v>
      </c>
      <c r="CH1649" s="503">
        <f t="shared" ref="CH1649" si="5261">IF(CH1647&lt;0,"",-CH1648/CH1647)</f>
        <v>0.28400000000000003</v>
      </c>
      <c r="CI1649" s="503">
        <f t="shared" ref="CI1649" si="5262">IF(CI1647&lt;0,"",-CI1648/CI1647)</f>
        <v>0.28400000000000003</v>
      </c>
      <c r="CJ1649" s="503">
        <f t="shared" ref="CJ1649" si="5263">IF(CJ1647&lt;0,"",-CJ1648/CJ1647)</f>
        <v>0.28400000000000003</v>
      </c>
      <c r="CK1649" s="503">
        <f t="shared" ref="CK1649" si="5264">IF(CK1647&lt;0,"",-CK1648/CK1647)</f>
        <v>0.28400000000000003</v>
      </c>
      <c r="CL1649" s="503">
        <f t="shared" ref="CL1649" si="5265">IF(CL1647&lt;0,"",-CL1648/CL1647)</f>
        <v>0.28400000000000003</v>
      </c>
      <c r="CM1649" s="503">
        <f t="shared" ref="CM1649" si="5266">IF(CM1647&lt;0,"",-CM1648/CM1647)</f>
        <v>0.28400000000000003</v>
      </c>
      <c r="CN1649" s="503">
        <f t="shared" ref="CN1649" si="5267">IF(CN1647&lt;0,"",-CN1648/CN1647)</f>
        <v>0.28400000000000003</v>
      </c>
      <c r="CO1649" s="503">
        <f t="shared" ref="CO1649" si="5268">IF(CO1647&lt;0,"",-CO1648/CO1647)</f>
        <v>0.28400000000000003</v>
      </c>
      <c r="CP1649" s="503">
        <f t="shared" ref="CP1649" si="5269">IF(CP1647&lt;0,"",-CP1648/CP1647)</f>
        <v>0.28400000000000003</v>
      </c>
      <c r="CQ1649" s="503">
        <f t="shared" ref="CQ1649" si="5270">IF(CQ1647&lt;0,"",-CQ1648/CQ1647)</f>
        <v>0.28400000000000003</v>
      </c>
      <c r="CR1649" s="503">
        <f t="shared" ref="CR1649" si="5271">IF(CR1647&lt;0,"",-CR1648/CR1647)</f>
        <v>0.28400000000000003</v>
      </c>
      <c r="CS1649" s="503">
        <f t="shared" ref="CS1649" si="5272">IF(CS1647&lt;0,"",-CS1648/CS1647)</f>
        <v>0.28400000000000003</v>
      </c>
      <c r="CT1649" s="503">
        <f t="shared" ref="CT1649" si="5273">IF(CT1647&lt;0,"",-CT1648/CT1647)</f>
        <v>0.28400000000000003</v>
      </c>
      <c r="CU1649" s="503">
        <f t="shared" ref="CU1649" si="5274">IF(CU1647&lt;0,"",-CU1648/CU1647)</f>
        <v>0.28400000000000003</v>
      </c>
      <c r="CV1649" s="503">
        <f t="shared" ref="CV1649" si="5275">IF(CV1647&lt;0,"",-CV1648/CV1647)</f>
        <v>0.28400000000000003</v>
      </c>
      <c r="CW1649" s="503">
        <f t="shared" ref="CW1649" si="5276">IF(CW1647&lt;0,"",-CW1648/CW1647)</f>
        <v>0.28400000000000003</v>
      </c>
      <c r="CX1649" s="503">
        <f t="shared" ref="CX1649" si="5277">IF(CX1647&lt;0,"",-CX1648/CX1647)</f>
        <v>0.28400000000000003</v>
      </c>
      <c r="CY1649" s="503">
        <f t="shared" ref="CY1649" si="5278">IF(CY1647&lt;0,"",-CY1648/CY1647)</f>
        <v>0.28400000000000003</v>
      </c>
      <c r="CZ1649" s="503">
        <f t="shared" ref="CZ1649" si="5279">IF(CZ1647&lt;0,"",-CZ1648/CZ1647)</f>
        <v>0.28400000000000003</v>
      </c>
      <c r="DA1649" s="503">
        <f t="shared" ref="DA1649" si="5280">IF(DA1647&lt;0,"",-DA1648/DA1647)</f>
        <v>0.28400000000000003</v>
      </c>
      <c r="DB1649" s="503">
        <f t="shared" ref="DB1649" si="5281">IF(DB1647&lt;0,"",-DB1648/DB1647)</f>
        <v>0.28400000000000003</v>
      </c>
      <c r="DC1649" s="503">
        <f t="shared" ref="DC1649" si="5282">IF(DC1647&lt;0,"",-DC1648/DC1647)</f>
        <v>0.28400000000000003</v>
      </c>
      <c r="DD1649" s="503">
        <f t="shared" ref="DD1649" si="5283">IF(DD1647&lt;0,"",-DD1648/DD1647)</f>
        <v>0.28400000000000003</v>
      </c>
      <c r="DE1649" s="503">
        <f t="shared" ref="DE1649" si="5284">IF(DE1647&lt;0,"",-DE1648/DE1647)</f>
        <v>0.28400000000000003</v>
      </c>
      <c r="DF1649" s="503">
        <f t="shared" ref="DF1649" si="5285">IF(DF1647&lt;0,"",-DF1648/DF1647)</f>
        <v>0.28400000000000003</v>
      </c>
      <c r="DG1649" s="503">
        <f t="shared" ref="DG1649" si="5286">IF(DG1647&lt;0,"",-DG1648/DG1647)</f>
        <v>0.28400000000000003</v>
      </c>
      <c r="DH1649" s="503">
        <f t="shared" ref="DH1649" si="5287">IF(DH1647&lt;0,"",-DH1648/DH1647)</f>
        <v>0.28400000000000003</v>
      </c>
      <c r="DI1649" s="503">
        <f t="shared" ref="DI1649" si="5288">IF(DI1647&lt;0,"",-DI1648/DI1647)</f>
        <v>0.28400000000000003</v>
      </c>
      <c r="DJ1649" s="503">
        <f t="shared" ref="DJ1649" si="5289">IF(DJ1647&lt;0,"",-DJ1648/DJ1647)</f>
        <v>0.28400000000000003</v>
      </c>
    </row>
    <row r="1650" spans="1:114" x14ac:dyDescent="0.35">
      <c r="A1650" s="5" t="s">
        <v>354</v>
      </c>
      <c r="B1650" s="452" t="s">
        <v>344</v>
      </c>
      <c r="C1650" s="451">
        <f>C1647+C1648</f>
        <v>-13700</v>
      </c>
      <c r="D1650" s="451">
        <f t="shared" ref="D1650:AB1650" si="5290">D1647+D1648</f>
        <v>-21400</v>
      </c>
      <c r="E1650" s="451">
        <f t="shared" si="5290"/>
        <v>-79300</v>
      </c>
      <c r="F1650" s="451">
        <f t="shared" si="5290"/>
        <v>-147600</v>
      </c>
      <c r="G1650" s="451">
        <f t="shared" si="5290"/>
        <v>-12600</v>
      </c>
      <c r="H1650" s="451">
        <f t="shared" si="5290"/>
        <v>-20300</v>
      </c>
      <c r="I1650" s="451">
        <f t="shared" si="5290"/>
        <v>-84900</v>
      </c>
      <c r="J1650" s="451">
        <f t="shared" si="5290"/>
        <v>-677500</v>
      </c>
      <c r="K1650" s="451">
        <f t="shared" si="5290"/>
        <v>52700</v>
      </c>
      <c r="L1650" s="451">
        <f t="shared" si="5290"/>
        <v>-9200</v>
      </c>
      <c r="M1650" s="451">
        <f t="shared" si="5290"/>
        <v>21100</v>
      </c>
      <c r="N1650" s="451">
        <f t="shared" si="5290"/>
        <v>-2800</v>
      </c>
      <c r="O1650" s="451">
        <f t="shared" si="5290"/>
        <v>-16800</v>
      </c>
      <c r="P1650" s="451">
        <f t="shared" si="5290"/>
        <v>511600</v>
      </c>
      <c r="Q1650" s="451">
        <f t="shared" si="5290"/>
        <v>32600</v>
      </c>
      <c r="R1650" s="451">
        <f t="shared" si="5290"/>
        <v>-16900</v>
      </c>
      <c r="S1650" s="451">
        <f t="shared" si="5290"/>
        <v>46100</v>
      </c>
      <c r="T1650" s="451">
        <f t="shared" si="5290"/>
        <v>-24200</v>
      </c>
      <c r="U1650" s="451">
        <f t="shared" si="5290"/>
        <v>-9000</v>
      </c>
      <c r="V1650" s="451">
        <f t="shared" si="5290"/>
        <v>-26400</v>
      </c>
      <c r="W1650" s="451">
        <f t="shared" si="5290"/>
        <v>-40700</v>
      </c>
      <c r="X1650" s="451">
        <f t="shared" si="5290"/>
        <v>-18500</v>
      </c>
      <c r="Y1650" s="451">
        <f t="shared" si="5290"/>
        <v>-8400</v>
      </c>
      <c r="Z1650" s="451">
        <f t="shared" si="5290"/>
        <v>-291100</v>
      </c>
      <c r="AA1650" s="451">
        <f t="shared" si="5290"/>
        <v>-32900</v>
      </c>
      <c r="AB1650" s="451">
        <f t="shared" si="5290"/>
        <v>27300</v>
      </c>
      <c r="AC1650" s="451">
        <f>AC1647+AC1648</f>
        <v>-7700</v>
      </c>
      <c r="AD1650" s="451">
        <f t="shared" ref="AD1650:CO1650" si="5291">AD1647+AD1648</f>
        <v>56060.409744250603</v>
      </c>
      <c r="AE1650" s="451">
        <f t="shared" si="5291"/>
        <v>57826.969700958274</v>
      </c>
      <c r="AF1650" s="451">
        <f t="shared" si="5291"/>
        <v>53784.197398240372</v>
      </c>
      <c r="AG1650" s="451">
        <f t="shared" si="5291"/>
        <v>52919.480759170605</v>
      </c>
      <c r="AH1650" s="451">
        <f t="shared" si="5291"/>
        <v>59627.153431826664</v>
      </c>
      <c r="AI1650" s="451">
        <f t="shared" si="5291"/>
        <v>44485.364015274274</v>
      </c>
      <c r="AJ1650" s="451">
        <f t="shared" si="5291"/>
        <v>41321.587762587951</v>
      </c>
      <c r="AK1650" s="451">
        <f t="shared" si="5291"/>
        <v>40730.501955042288</v>
      </c>
      <c r="AL1650" s="451">
        <f t="shared" si="5291"/>
        <v>45651.300056517997</v>
      </c>
      <c r="AM1650" s="451">
        <f t="shared" si="5291"/>
        <v>32245.002277855128</v>
      </c>
      <c r="AN1650" s="451">
        <f t="shared" si="5291"/>
        <v>29115.186548482423</v>
      </c>
      <c r="AO1650" s="451">
        <f t="shared" si="5291"/>
        <v>27500.991209422144</v>
      </c>
      <c r="AP1650" s="451">
        <f t="shared" si="5291"/>
        <v>31521.025942806584</v>
      </c>
      <c r="AQ1650" s="451">
        <f t="shared" si="5291"/>
        <v>71616.756637413302</v>
      </c>
      <c r="AR1650" s="451">
        <f t="shared" si="5291"/>
        <v>68025.364995087351</v>
      </c>
      <c r="AS1650" s="451">
        <f t="shared" si="5291"/>
        <v>65437.028843919281</v>
      </c>
      <c r="AT1650" s="451">
        <f t="shared" si="5291"/>
        <v>69333.785899066032</v>
      </c>
      <c r="AU1650" s="451">
        <f t="shared" si="5291"/>
        <v>96425.359251780741</v>
      </c>
      <c r="AV1650" s="451">
        <f t="shared" si="5291"/>
        <v>92237.899117503985</v>
      </c>
      <c r="AW1650" s="451">
        <f t="shared" si="5291"/>
        <v>89543.440749088564</v>
      </c>
      <c r="AX1650" s="451">
        <f t="shared" si="5291"/>
        <v>94111.167367645481</v>
      </c>
      <c r="AY1650" s="451">
        <f t="shared" si="5291"/>
        <v>96542.554169907904</v>
      </c>
      <c r="AZ1650" s="451">
        <f t="shared" si="5291"/>
        <v>92613.644996180432</v>
      </c>
      <c r="BA1650" s="451">
        <f t="shared" si="5291"/>
        <v>89730.172390381515</v>
      </c>
      <c r="BB1650" s="451">
        <f t="shared" si="5291"/>
        <v>93735.830252515865</v>
      </c>
      <c r="BC1650" s="451">
        <f t="shared" si="5291"/>
        <v>82820.327363530101</v>
      </c>
      <c r="BD1650" s="451">
        <f t="shared" si="5291"/>
        <v>79714.237565198564</v>
      </c>
      <c r="BE1650" s="451">
        <f t="shared" si="5291"/>
        <v>76842.813246552323</v>
      </c>
      <c r="BF1650" s="451">
        <f t="shared" si="5291"/>
        <v>80059.306635648798</v>
      </c>
      <c r="BG1650" s="451">
        <f t="shared" si="5291"/>
        <v>75240.342909166648</v>
      </c>
      <c r="BH1650" s="451">
        <f t="shared" si="5291"/>
        <v>71950.210265305097</v>
      </c>
      <c r="BI1650" s="451">
        <f t="shared" si="5291"/>
        <v>68879.095972371215</v>
      </c>
      <c r="BJ1650" s="451">
        <f t="shared" si="5291"/>
        <v>72202.688323938593</v>
      </c>
      <c r="BK1650" s="451">
        <f t="shared" si="5291"/>
        <v>52219.362040003689</v>
      </c>
      <c r="BL1650" s="451">
        <f t="shared" si="5291"/>
        <v>50106.261688699866</v>
      </c>
      <c r="BM1650" s="451">
        <f t="shared" si="5291"/>
        <v>48129.349816411806</v>
      </c>
      <c r="BN1650" s="451">
        <f t="shared" si="5291"/>
        <v>50262.518863306614</v>
      </c>
      <c r="BO1650" s="451">
        <f t="shared" si="5291"/>
        <v>47406.23414040549</v>
      </c>
      <c r="BP1650" s="451">
        <f t="shared" si="5291"/>
        <v>46293.242638198775</v>
      </c>
      <c r="BQ1650" s="451">
        <f t="shared" si="5291"/>
        <v>45239.207644434755</v>
      </c>
      <c r="BR1650" s="451">
        <f t="shared" si="5291"/>
        <v>46066.188292700914</v>
      </c>
      <c r="BS1650" s="451">
        <f t="shared" si="5291"/>
        <v>50564.064385526304</v>
      </c>
      <c r="BT1650" s="451">
        <f t="shared" si="5291"/>
        <v>48971.597733390649</v>
      </c>
      <c r="BU1650" s="451">
        <f t="shared" si="5291"/>
        <v>47436.845547675897</v>
      </c>
      <c r="BV1650" s="451">
        <f t="shared" si="5291"/>
        <v>48642.139623734372</v>
      </c>
      <c r="BW1650" s="451">
        <f t="shared" si="5291"/>
        <v>53988.208754578824</v>
      </c>
      <c r="BX1650" s="451">
        <f t="shared" si="5291"/>
        <v>52861.757759090877</v>
      </c>
      <c r="BY1650" s="451">
        <f t="shared" si="5291"/>
        <v>51734.485597361927</v>
      </c>
      <c r="BZ1650" s="451">
        <f t="shared" si="5291"/>
        <v>53284.138868191396</v>
      </c>
      <c r="CA1650" s="451">
        <f t="shared" si="5291"/>
        <v>41384.85494611899</v>
      </c>
      <c r="CB1650" s="451">
        <f t="shared" si="5291"/>
        <v>41164.428597763741</v>
      </c>
      <c r="CC1650" s="451">
        <f t="shared" si="5291"/>
        <v>40943.244225906819</v>
      </c>
      <c r="CD1650" s="451">
        <f t="shared" si="5291"/>
        <v>40912.821442492743</v>
      </c>
      <c r="CE1650" s="451">
        <f t="shared" si="5291"/>
        <v>32050.562917849566</v>
      </c>
      <c r="CF1650" s="451">
        <f t="shared" si="5291"/>
        <v>31926.042102886186</v>
      </c>
      <c r="CG1650" s="451">
        <f t="shared" si="5291"/>
        <v>31800.89868384799</v>
      </c>
      <c r="CH1650" s="451">
        <f t="shared" si="5291"/>
        <v>31675.129547714594</v>
      </c>
      <c r="CI1650" s="451">
        <f t="shared" si="5291"/>
        <v>24262.45300691704</v>
      </c>
      <c r="CJ1650" s="451">
        <f t="shared" si="5291"/>
        <v>24163.337264648995</v>
      </c>
      <c r="CK1650" s="451">
        <f t="shared" si="5291"/>
        <v>24063.725943669608</v>
      </c>
      <c r="CL1650" s="451">
        <f t="shared" si="5291"/>
        <v>23963.616566085333</v>
      </c>
      <c r="CM1650" s="451">
        <f t="shared" si="5291"/>
        <v>32180.434374212899</v>
      </c>
      <c r="CN1650" s="451">
        <f t="shared" si="5291"/>
        <v>32046.304918781334</v>
      </c>
      <c r="CO1650" s="451">
        <f t="shared" si="5291"/>
        <v>31911.504816072615</v>
      </c>
      <c r="CP1650" s="451">
        <f t="shared" ref="CP1650:DJ1650" si="5292">CP1647+CP1648</f>
        <v>31776.030712850348</v>
      </c>
      <c r="CQ1650" s="451">
        <f t="shared" si="5292"/>
        <v>45246.391050810096</v>
      </c>
      <c r="CR1650" s="451">
        <f t="shared" si="5292"/>
        <v>45053.562860511527</v>
      </c>
      <c r="CS1650" s="451">
        <f t="shared" si="5292"/>
        <v>44859.770529261448</v>
      </c>
      <c r="CT1650" s="451">
        <f t="shared" si="5292"/>
        <v>44665.009236355138</v>
      </c>
      <c r="CU1650" s="451">
        <f t="shared" si="5292"/>
        <v>37326.11762000063</v>
      </c>
      <c r="CV1650" s="451">
        <f t="shared" si="5292"/>
        <v>37159.898775297996</v>
      </c>
      <c r="CW1650" s="451">
        <f t="shared" si="5292"/>
        <v>36992.84883637185</v>
      </c>
      <c r="CX1650" s="451">
        <f t="shared" si="5292"/>
        <v>36824.963647751087</v>
      </c>
      <c r="CY1650" s="451">
        <f t="shared" si="5292"/>
        <v>16089.846777080054</v>
      </c>
      <c r="CZ1650" s="451">
        <f t="shared" si="5292"/>
        <v>16011.415990162826</v>
      </c>
      <c r="DA1650" s="451">
        <f t="shared" si="5292"/>
        <v>15932.593049311017</v>
      </c>
      <c r="DB1650" s="451">
        <f t="shared" si="5292"/>
        <v>15853.37599375494</v>
      </c>
      <c r="DC1650" s="451">
        <f t="shared" si="5292"/>
        <v>14025.763883294798</v>
      </c>
      <c r="DD1650" s="451">
        <f t="shared" si="5292"/>
        <v>13953.798496408641</v>
      </c>
      <c r="DE1650" s="451">
        <f t="shared" si="5292"/>
        <v>13881.473282588056</v>
      </c>
      <c r="DF1650" s="451">
        <f t="shared" si="5292"/>
        <v>13808.786442698369</v>
      </c>
      <c r="DG1650" s="451">
        <f t="shared" si="5292"/>
        <v>12210.781936750052</v>
      </c>
      <c r="DH1650" s="451">
        <f t="shared" si="5292"/>
        <v>12144.662364131173</v>
      </c>
      <c r="DI1650" s="451">
        <f t="shared" si="5292"/>
        <v>12078.2121936492</v>
      </c>
      <c r="DJ1650" s="451">
        <f t="shared" si="5292"/>
        <v>12011.429772314816</v>
      </c>
    </row>
    <row r="1651" spans="1:114" x14ac:dyDescent="0.35">
      <c r="A1651" s="5" t="s">
        <v>354</v>
      </c>
      <c r="B1651" s="452" t="s">
        <v>27</v>
      </c>
      <c r="C1651" s="459">
        <v>17800</v>
      </c>
      <c r="D1651" s="459">
        <v>6200</v>
      </c>
      <c r="E1651" s="459">
        <v>12000</v>
      </c>
      <c r="F1651" s="459">
        <v>26700</v>
      </c>
      <c r="G1651" s="459">
        <v>40600</v>
      </c>
      <c r="H1651" s="459">
        <v>0</v>
      </c>
      <c r="I1651" s="459">
        <v>1200</v>
      </c>
      <c r="J1651" s="459">
        <v>0</v>
      </c>
      <c r="K1651" s="459">
        <v>0</v>
      </c>
      <c r="L1651" s="459">
        <v>0</v>
      </c>
      <c r="M1651" s="459">
        <v>0</v>
      </c>
      <c r="N1651" s="459">
        <v>0</v>
      </c>
      <c r="O1651" s="459">
        <v>0</v>
      </c>
      <c r="P1651" s="459">
        <v>0</v>
      </c>
      <c r="Q1651" s="459">
        <v>0</v>
      </c>
      <c r="R1651" s="459">
        <v>0</v>
      </c>
      <c r="S1651" s="459">
        <v>0</v>
      </c>
      <c r="T1651" s="459">
        <v>0</v>
      </c>
      <c r="U1651" s="459">
        <v>0</v>
      </c>
      <c r="V1651" s="459">
        <v>4700</v>
      </c>
      <c r="W1651" s="459">
        <v>-600</v>
      </c>
      <c r="X1651" s="459">
        <v>4200</v>
      </c>
      <c r="Y1651" s="459">
        <v>7200</v>
      </c>
      <c r="Z1651" s="459">
        <v>-50100</v>
      </c>
      <c r="AA1651" s="459">
        <v>0</v>
      </c>
      <c r="AB1651" s="459">
        <v>0</v>
      </c>
      <c r="AC1651" s="459">
        <v>0</v>
      </c>
      <c r="AD1651" s="459">
        <f>AC1651</f>
        <v>0</v>
      </c>
      <c r="AE1651" s="451">
        <f>AD1651</f>
        <v>0</v>
      </c>
      <c r="AF1651" s="451">
        <f t="shared" ref="AF1651:CQ1651" si="5293">AE1651</f>
        <v>0</v>
      </c>
      <c r="AG1651" s="451">
        <f t="shared" si="5293"/>
        <v>0</v>
      </c>
      <c r="AH1651" s="451">
        <f t="shared" si="5293"/>
        <v>0</v>
      </c>
      <c r="AI1651" s="451">
        <f t="shared" si="5293"/>
        <v>0</v>
      </c>
      <c r="AJ1651" s="451">
        <f>AI1651</f>
        <v>0</v>
      </c>
      <c r="AK1651" s="451">
        <f t="shared" si="5293"/>
        <v>0</v>
      </c>
      <c r="AL1651" s="451">
        <f t="shared" si="5293"/>
        <v>0</v>
      </c>
      <c r="AM1651" s="451">
        <f t="shared" si="5293"/>
        <v>0</v>
      </c>
      <c r="AN1651" s="451">
        <f t="shared" si="5293"/>
        <v>0</v>
      </c>
      <c r="AO1651" s="451">
        <f t="shared" si="5293"/>
        <v>0</v>
      </c>
      <c r="AP1651" s="451">
        <f t="shared" si="5293"/>
        <v>0</v>
      </c>
      <c r="AQ1651" s="451">
        <f t="shared" si="5293"/>
        <v>0</v>
      </c>
      <c r="AR1651" s="451">
        <f t="shared" si="5293"/>
        <v>0</v>
      </c>
      <c r="AS1651" s="451">
        <f t="shared" si="5293"/>
        <v>0</v>
      </c>
      <c r="AT1651" s="451">
        <f t="shared" si="5293"/>
        <v>0</v>
      </c>
      <c r="AU1651" s="451">
        <f t="shared" si="5293"/>
        <v>0</v>
      </c>
      <c r="AV1651" s="451">
        <f t="shared" si="5293"/>
        <v>0</v>
      </c>
      <c r="AW1651" s="451">
        <f t="shared" si="5293"/>
        <v>0</v>
      </c>
      <c r="AX1651" s="451">
        <f t="shared" si="5293"/>
        <v>0</v>
      </c>
      <c r="AY1651" s="451">
        <f t="shared" si="5293"/>
        <v>0</v>
      </c>
      <c r="AZ1651" s="451">
        <f t="shared" si="5293"/>
        <v>0</v>
      </c>
      <c r="BA1651" s="451">
        <f t="shared" si="5293"/>
        <v>0</v>
      </c>
      <c r="BB1651" s="451">
        <f t="shared" si="5293"/>
        <v>0</v>
      </c>
      <c r="BC1651" s="451">
        <f t="shared" si="5293"/>
        <v>0</v>
      </c>
      <c r="BD1651" s="451">
        <f t="shared" si="5293"/>
        <v>0</v>
      </c>
      <c r="BE1651" s="451">
        <f t="shared" si="5293"/>
        <v>0</v>
      </c>
      <c r="BF1651" s="451">
        <f t="shared" si="5293"/>
        <v>0</v>
      </c>
      <c r="BG1651" s="451">
        <f t="shared" si="5293"/>
        <v>0</v>
      </c>
      <c r="BH1651" s="451">
        <f t="shared" si="5293"/>
        <v>0</v>
      </c>
      <c r="BI1651" s="451">
        <f t="shared" si="5293"/>
        <v>0</v>
      </c>
      <c r="BJ1651" s="451">
        <f t="shared" si="5293"/>
        <v>0</v>
      </c>
      <c r="BK1651" s="451">
        <f t="shared" si="5293"/>
        <v>0</v>
      </c>
      <c r="BL1651" s="451">
        <f t="shared" si="5293"/>
        <v>0</v>
      </c>
      <c r="BM1651" s="451">
        <f t="shared" si="5293"/>
        <v>0</v>
      </c>
      <c r="BN1651" s="451">
        <f t="shared" si="5293"/>
        <v>0</v>
      </c>
      <c r="BO1651" s="451">
        <f t="shared" si="5293"/>
        <v>0</v>
      </c>
      <c r="BP1651" s="451">
        <f t="shared" si="5293"/>
        <v>0</v>
      </c>
      <c r="BQ1651" s="451">
        <f t="shared" si="5293"/>
        <v>0</v>
      </c>
      <c r="BR1651" s="451">
        <f t="shared" si="5293"/>
        <v>0</v>
      </c>
      <c r="BS1651" s="451">
        <f t="shared" si="5293"/>
        <v>0</v>
      </c>
      <c r="BT1651" s="451">
        <f t="shared" si="5293"/>
        <v>0</v>
      </c>
      <c r="BU1651" s="451">
        <f t="shared" si="5293"/>
        <v>0</v>
      </c>
      <c r="BV1651" s="451">
        <f t="shared" si="5293"/>
        <v>0</v>
      </c>
      <c r="BW1651" s="451">
        <f t="shared" si="5293"/>
        <v>0</v>
      </c>
      <c r="BX1651" s="451">
        <f t="shared" si="5293"/>
        <v>0</v>
      </c>
      <c r="BY1651" s="451">
        <f t="shared" si="5293"/>
        <v>0</v>
      </c>
      <c r="BZ1651" s="451">
        <f t="shared" si="5293"/>
        <v>0</v>
      </c>
      <c r="CA1651" s="451">
        <f t="shared" si="5293"/>
        <v>0</v>
      </c>
      <c r="CB1651" s="451">
        <f t="shared" si="5293"/>
        <v>0</v>
      </c>
      <c r="CC1651" s="451">
        <f t="shared" si="5293"/>
        <v>0</v>
      </c>
      <c r="CD1651" s="451">
        <f t="shared" si="5293"/>
        <v>0</v>
      </c>
      <c r="CE1651" s="451">
        <f t="shared" si="5293"/>
        <v>0</v>
      </c>
      <c r="CF1651" s="451">
        <f t="shared" si="5293"/>
        <v>0</v>
      </c>
      <c r="CG1651" s="451">
        <f t="shared" si="5293"/>
        <v>0</v>
      </c>
      <c r="CH1651" s="451">
        <f t="shared" si="5293"/>
        <v>0</v>
      </c>
      <c r="CI1651" s="451">
        <f t="shared" si="5293"/>
        <v>0</v>
      </c>
      <c r="CJ1651" s="451">
        <f t="shared" si="5293"/>
        <v>0</v>
      </c>
      <c r="CK1651" s="451">
        <f t="shared" si="5293"/>
        <v>0</v>
      </c>
      <c r="CL1651" s="451">
        <f t="shared" si="5293"/>
        <v>0</v>
      </c>
      <c r="CM1651" s="451">
        <f t="shared" si="5293"/>
        <v>0</v>
      </c>
      <c r="CN1651" s="451">
        <f t="shared" si="5293"/>
        <v>0</v>
      </c>
      <c r="CO1651" s="451">
        <f t="shared" si="5293"/>
        <v>0</v>
      </c>
      <c r="CP1651" s="451">
        <f t="shared" si="5293"/>
        <v>0</v>
      </c>
      <c r="CQ1651" s="451">
        <f t="shared" si="5293"/>
        <v>0</v>
      </c>
      <c r="CR1651" s="451">
        <f t="shared" ref="CR1651:DJ1651" si="5294">CQ1651</f>
        <v>0</v>
      </c>
      <c r="CS1651" s="451">
        <f t="shared" si="5294"/>
        <v>0</v>
      </c>
      <c r="CT1651" s="451">
        <f t="shared" si="5294"/>
        <v>0</v>
      </c>
      <c r="CU1651" s="451">
        <f t="shared" si="5294"/>
        <v>0</v>
      </c>
      <c r="CV1651" s="451">
        <f t="shared" si="5294"/>
        <v>0</v>
      </c>
      <c r="CW1651" s="451">
        <f t="shared" si="5294"/>
        <v>0</v>
      </c>
      <c r="CX1651" s="451">
        <f t="shared" si="5294"/>
        <v>0</v>
      </c>
      <c r="CY1651" s="451">
        <f t="shared" si="5294"/>
        <v>0</v>
      </c>
      <c r="CZ1651" s="451">
        <f t="shared" si="5294"/>
        <v>0</v>
      </c>
      <c r="DA1651" s="451">
        <f t="shared" si="5294"/>
        <v>0</v>
      </c>
      <c r="DB1651" s="451">
        <f t="shared" si="5294"/>
        <v>0</v>
      </c>
      <c r="DC1651" s="451">
        <f t="shared" si="5294"/>
        <v>0</v>
      </c>
      <c r="DD1651" s="451">
        <f t="shared" si="5294"/>
        <v>0</v>
      </c>
      <c r="DE1651" s="451">
        <f t="shared" si="5294"/>
        <v>0</v>
      </c>
      <c r="DF1651" s="451">
        <f t="shared" si="5294"/>
        <v>0</v>
      </c>
      <c r="DG1651" s="451">
        <f t="shared" si="5294"/>
        <v>0</v>
      </c>
      <c r="DH1651" s="451">
        <f t="shared" si="5294"/>
        <v>0</v>
      </c>
      <c r="DI1651" s="451">
        <f t="shared" si="5294"/>
        <v>0</v>
      </c>
      <c r="DJ1651" s="451">
        <f t="shared" si="5294"/>
        <v>0</v>
      </c>
    </row>
    <row r="1652" spans="1:114" x14ac:dyDescent="0.35">
      <c r="A1652" s="5" t="s">
        <v>354</v>
      </c>
      <c r="B1652" s="452" t="s">
        <v>169</v>
      </c>
      <c r="C1652" s="451">
        <f>C1650+C1651</f>
        <v>4100</v>
      </c>
      <c r="D1652" s="451">
        <f t="shared" ref="D1652:AB1652" si="5295">D1650+D1651</f>
        <v>-15200</v>
      </c>
      <c r="E1652" s="451">
        <f t="shared" si="5295"/>
        <v>-67300</v>
      </c>
      <c r="F1652" s="451">
        <f t="shared" si="5295"/>
        <v>-120900</v>
      </c>
      <c r="G1652" s="451">
        <f t="shared" si="5295"/>
        <v>28000</v>
      </c>
      <c r="H1652" s="451">
        <f t="shared" si="5295"/>
        <v>-20300</v>
      </c>
      <c r="I1652" s="451">
        <f t="shared" si="5295"/>
        <v>-83700</v>
      </c>
      <c r="J1652" s="451">
        <f t="shared" si="5295"/>
        <v>-677500</v>
      </c>
      <c r="K1652" s="451">
        <f t="shared" si="5295"/>
        <v>52700</v>
      </c>
      <c r="L1652" s="451">
        <f t="shared" si="5295"/>
        <v>-9200</v>
      </c>
      <c r="M1652" s="451">
        <f t="shared" si="5295"/>
        <v>21100</v>
      </c>
      <c r="N1652" s="451">
        <f t="shared" si="5295"/>
        <v>-2800</v>
      </c>
      <c r="O1652" s="451">
        <f t="shared" si="5295"/>
        <v>-16800</v>
      </c>
      <c r="P1652" s="451">
        <f t="shared" si="5295"/>
        <v>511600</v>
      </c>
      <c r="Q1652" s="451">
        <f t="shared" si="5295"/>
        <v>32600</v>
      </c>
      <c r="R1652" s="451">
        <f t="shared" si="5295"/>
        <v>-16900</v>
      </c>
      <c r="S1652" s="451">
        <f t="shared" si="5295"/>
        <v>46100</v>
      </c>
      <c r="T1652" s="451">
        <f t="shared" si="5295"/>
        <v>-24200</v>
      </c>
      <c r="U1652" s="451">
        <f t="shared" si="5295"/>
        <v>-9000</v>
      </c>
      <c r="V1652" s="451">
        <f t="shared" si="5295"/>
        <v>-21700</v>
      </c>
      <c r="W1652" s="451">
        <f t="shared" si="5295"/>
        <v>-41300</v>
      </c>
      <c r="X1652" s="451">
        <f t="shared" si="5295"/>
        <v>-14300</v>
      </c>
      <c r="Y1652" s="451">
        <f t="shared" si="5295"/>
        <v>-1200</v>
      </c>
      <c r="Z1652" s="451">
        <f t="shared" si="5295"/>
        <v>-341200</v>
      </c>
      <c r="AA1652" s="451">
        <f t="shared" si="5295"/>
        <v>-32900</v>
      </c>
      <c r="AB1652" s="451">
        <f t="shared" si="5295"/>
        <v>27300</v>
      </c>
      <c r="AC1652" s="451">
        <f>AC1650+AC1651</f>
        <v>-7700</v>
      </c>
      <c r="AD1652" s="451">
        <f t="shared" ref="AD1652:CO1652" si="5296">AD1650+AD1651</f>
        <v>56060.409744250603</v>
      </c>
      <c r="AE1652" s="451">
        <f t="shared" si="5296"/>
        <v>57826.969700958274</v>
      </c>
      <c r="AF1652" s="451">
        <f t="shared" si="5296"/>
        <v>53784.197398240372</v>
      </c>
      <c r="AG1652" s="451">
        <f t="shared" si="5296"/>
        <v>52919.480759170605</v>
      </c>
      <c r="AH1652" s="451">
        <f t="shared" si="5296"/>
        <v>59627.153431826664</v>
      </c>
      <c r="AI1652" s="451">
        <f t="shared" si="5296"/>
        <v>44485.364015274274</v>
      </c>
      <c r="AJ1652" s="451">
        <f t="shared" si="5296"/>
        <v>41321.587762587951</v>
      </c>
      <c r="AK1652" s="451">
        <f t="shared" si="5296"/>
        <v>40730.501955042288</v>
      </c>
      <c r="AL1652" s="451">
        <f t="shared" si="5296"/>
        <v>45651.300056517997</v>
      </c>
      <c r="AM1652" s="451">
        <f t="shared" si="5296"/>
        <v>32245.002277855128</v>
      </c>
      <c r="AN1652" s="451">
        <f t="shared" si="5296"/>
        <v>29115.186548482423</v>
      </c>
      <c r="AO1652" s="451">
        <f t="shared" si="5296"/>
        <v>27500.991209422144</v>
      </c>
      <c r="AP1652" s="451">
        <f t="shared" si="5296"/>
        <v>31521.025942806584</v>
      </c>
      <c r="AQ1652" s="451">
        <f t="shared" si="5296"/>
        <v>71616.756637413302</v>
      </c>
      <c r="AR1652" s="451">
        <f t="shared" si="5296"/>
        <v>68025.364995087351</v>
      </c>
      <c r="AS1652" s="451">
        <f t="shared" si="5296"/>
        <v>65437.028843919281</v>
      </c>
      <c r="AT1652" s="451">
        <f t="shared" si="5296"/>
        <v>69333.785899066032</v>
      </c>
      <c r="AU1652" s="451">
        <f t="shared" si="5296"/>
        <v>96425.359251780741</v>
      </c>
      <c r="AV1652" s="451">
        <f t="shared" si="5296"/>
        <v>92237.899117503985</v>
      </c>
      <c r="AW1652" s="451">
        <f t="shared" si="5296"/>
        <v>89543.440749088564</v>
      </c>
      <c r="AX1652" s="451">
        <f t="shared" si="5296"/>
        <v>94111.167367645481</v>
      </c>
      <c r="AY1652" s="451">
        <f t="shared" si="5296"/>
        <v>96542.554169907904</v>
      </c>
      <c r="AZ1652" s="451">
        <f t="shared" si="5296"/>
        <v>92613.644996180432</v>
      </c>
      <c r="BA1652" s="451">
        <f t="shared" si="5296"/>
        <v>89730.172390381515</v>
      </c>
      <c r="BB1652" s="451">
        <f t="shared" si="5296"/>
        <v>93735.830252515865</v>
      </c>
      <c r="BC1652" s="451">
        <f t="shared" si="5296"/>
        <v>82820.327363530101</v>
      </c>
      <c r="BD1652" s="451">
        <f t="shared" si="5296"/>
        <v>79714.237565198564</v>
      </c>
      <c r="BE1652" s="451">
        <f t="shared" si="5296"/>
        <v>76842.813246552323</v>
      </c>
      <c r="BF1652" s="451">
        <f t="shared" si="5296"/>
        <v>80059.306635648798</v>
      </c>
      <c r="BG1652" s="451">
        <f t="shared" si="5296"/>
        <v>75240.342909166648</v>
      </c>
      <c r="BH1652" s="451">
        <f t="shared" si="5296"/>
        <v>71950.210265305097</v>
      </c>
      <c r="BI1652" s="451">
        <f t="shared" si="5296"/>
        <v>68879.095972371215</v>
      </c>
      <c r="BJ1652" s="451">
        <f t="shared" si="5296"/>
        <v>72202.688323938593</v>
      </c>
      <c r="BK1652" s="451">
        <f t="shared" si="5296"/>
        <v>52219.362040003689</v>
      </c>
      <c r="BL1652" s="451">
        <f t="shared" si="5296"/>
        <v>50106.261688699866</v>
      </c>
      <c r="BM1652" s="451">
        <f t="shared" si="5296"/>
        <v>48129.349816411806</v>
      </c>
      <c r="BN1652" s="451">
        <f t="shared" si="5296"/>
        <v>50262.518863306614</v>
      </c>
      <c r="BO1652" s="451">
        <f t="shared" si="5296"/>
        <v>47406.23414040549</v>
      </c>
      <c r="BP1652" s="451">
        <f t="shared" si="5296"/>
        <v>46293.242638198775</v>
      </c>
      <c r="BQ1652" s="451">
        <f t="shared" si="5296"/>
        <v>45239.207644434755</v>
      </c>
      <c r="BR1652" s="451">
        <f t="shared" si="5296"/>
        <v>46066.188292700914</v>
      </c>
      <c r="BS1652" s="451">
        <f t="shared" si="5296"/>
        <v>50564.064385526304</v>
      </c>
      <c r="BT1652" s="451">
        <f t="shared" si="5296"/>
        <v>48971.597733390649</v>
      </c>
      <c r="BU1652" s="451">
        <f t="shared" si="5296"/>
        <v>47436.845547675897</v>
      </c>
      <c r="BV1652" s="451">
        <f t="shared" si="5296"/>
        <v>48642.139623734372</v>
      </c>
      <c r="BW1652" s="451">
        <f t="shared" si="5296"/>
        <v>53988.208754578824</v>
      </c>
      <c r="BX1652" s="451">
        <f t="shared" si="5296"/>
        <v>52861.757759090877</v>
      </c>
      <c r="BY1652" s="451">
        <f t="shared" si="5296"/>
        <v>51734.485597361927</v>
      </c>
      <c r="BZ1652" s="451">
        <f t="shared" si="5296"/>
        <v>53284.138868191396</v>
      </c>
      <c r="CA1652" s="451">
        <f t="shared" si="5296"/>
        <v>41384.85494611899</v>
      </c>
      <c r="CB1652" s="451">
        <f t="shared" si="5296"/>
        <v>41164.428597763741</v>
      </c>
      <c r="CC1652" s="451">
        <f t="shared" si="5296"/>
        <v>40943.244225906819</v>
      </c>
      <c r="CD1652" s="451">
        <f t="shared" si="5296"/>
        <v>40912.821442492743</v>
      </c>
      <c r="CE1652" s="451">
        <f t="shared" si="5296"/>
        <v>32050.562917849566</v>
      </c>
      <c r="CF1652" s="451">
        <f t="shared" si="5296"/>
        <v>31926.042102886186</v>
      </c>
      <c r="CG1652" s="451">
        <f t="shared" si="5296"/>
        <v>31800.89868384799</v>
      </c>
      <c r="CH1652" s="451">
        <f t="shared" si="5296"/>
        <v>31675.129547714594</v>
      </c>
      <c r="CI1652" s="451">
        <f t="shared" si="5296"/>
        <v>24262.45300691704</v>
      </c>
      <c r="CJ1652" s="451">
        <f t="shared" si="5296"/>
        <v>24163.337264648995</v>
      </c>
      <c r="CK1652" s="451">
        <f t="shared" si="5296"/>
        <v>24063.725943669608</v>
      </c>
      <c r="CL1652" s="451">
        <f t="shared" si="5296"/>
        <v>23963.616566085333</v>
      </c>
      <c r="CM1652" s="451">
        <f t="shared" si="5296"/>
        <v>32180.434374212899</v>
      </c>
      <c r="CN1652" s="451">
        <f t="shared" si="5296"/>
        <v>32046.304918781334</v>
      </c>
      <c r="CO1652" s="451">
        <f t="shared" si="5296"/>
        <v>31911.504816072615</v>
      </c>
      <c r="CP1652" s="451">
        <f t="shared" ref="CP1652:DJ1652" si="5297">CP1650+CP1651</f>
        <v>31776.030712850348</v>
      </c>
      <c r="CQ1652" s="451">
        <f t="shared" si="5297"/>
        <v>45246.391050810096</v>
      </c>
      <c r="CR1652" s="451">
        <f t="shared" si="5297"/>
        <v>45053.562860511527</v>
      </c>
      <c r="CS1652" s="451">
        <f t="shared" si="5297"/>
        <v>44859.770529261448</v>
      </c>
      <c r="CT1652" s="451">
        <f t="shared" si="5297"/>
        <v>44665.009236355138</v>
      </c>
      <c r="CU1652" s="451">
        <f t="shared" si="5297"/>
        <v>37326.11762000063</v>
      </c>
      <c r="CV1652" s="451">
        <f t="shared" si="5297"/>
        <v>37159.898775297996</v>
      </c>
      <c r="CW1652" s="451">
        <f t="shared" si="5297"/>
        <v>36992.84883637185</v>
      </c>
      <c r="CX1652" s="451">
        <f t="shared" si="5297"/>
        <v>36824.963647751087</v>
      </c>
      <c r="CY1652" s="451">
        <f t="shared" si="5297"/>
        <v>16089.846777080054</v>
      </c>
      <c r="CZ1652" s="451">
        <f t="shared" si="5297"/>
        <v>16011.415990162826</v>
      </c>
      <c r="DA1652" s="451">
        <f t="shared" si="5297"/>
        <v>15932.593049311017</v>
      </c>
      <c r="DB1652" s="451">
        <f t="shared" si="5297"/>
        <v>15853.37599375494</v>
      </c>
      <c r="DC1652" s="451">
        <f t="shared" si="5297"/>
        <v>14025.763883294798</v>
      </c>
      <c r="DD1652" s="451">
        <f t="shared" si="5297"/>
        <v>13953.798496408641</v>
      </c>
      <c r="DE1652" s="451">
        <f t="shared" si="5297"/>
        <v>13881.473282588056</v>
      </c>
      <c r="DF1652" s="451">
        <f t="shared" si="5297"/>
        <v>13808.786442698369</v>
      </c>
      <c r="DG1652" s="451">
        <f t="shared" si="5297"/>
        <v>12210.781936750052</v>
      </c>
      <c r="DH1652" s="451">
        <f t="shared" si="5297"/>
        <v>12144.662364131173</v>
      </c>
      <c r="DI1652" s="451">
        <f t="shared" si="5297"/>
        <v>12078.2121936492</v>
      </c>
      <c r="DJ1652" s="451">
        <f t="shared" si="5297"/>
        <v>12011.429772314816</v>
      </c>
    </row>
    <row r="1653" spans="1:114" x14ac:dyDescent="0.35">
      <c r="A1653" s="5"/>
      <c r="B1653" s="69"/>
      <c r="C1653" s="451"/>
      <c r="D1653" s="451"/>
      <c r="E1653" s="451"/>
      <c r="F1653" s="451"/>
      <c r="G1653" s="451"/>
      <c r="H1653" s="451"/>
      <c r="I1653" s="451"/>
      <c r="J1653" s="451"/>
      <c r="K1653" s="451"/>
      <c r="L1653" s="451"/>
      <c r="M1653" s="451"/>
      <c r="N1653" s="451"/>
      <c r="O1653" s="451"/>
      <c r="P1653" s="451"/>
      <c r="Q1653" s="451"/>
      <c r="R1653" s="451"/>
      <c r="S1653" s="451"/>
      <c r="T1653" s="451"/>
      <c r="U1653" s="451"/>
      <c r="V1653" s="451"/>
      <c r="W1653" s="451"/>
      <c r="X1653" s="451"/>
      <c r="Y1653" s="451"/>
      <c r="Z1653" s="451"/>
      <c r="AA1653" s="451"/>
      <c r="AB1653" s="451"/>
      <c r="AC1653" s="451"/>
      <c r="AD1653" s="296"/>
    </row>
    <row r="1654" spans="1:114" x14ac:dyDescent="0.35">
      <c r="A1654" s="5"/>
      <c r="B1654" s="70" t="s">
        <v>492</v>
      </c>
      <c r="C1654" s="296"/>
      <c r="D1654" s="296"/>
      <c r="E1654" s="296"/>
      <c r="F1654" s="296"/>
      <c r="G1654" s="296"/>
      <c r="H1654" s="296"/>
      <c r="I1654" s="296"/>
      <c r="J1654" s="296"/>
      <c r="K1654" s="296"/>
      <c r="L1654" s="296"/>
      <c r="M1654" s="296"/>
      <c r="N1654" s="296"/>
      <c r="O1654" s="296"/>
      <c r="P1654" s="296"/>
      <c r="Q1654" s="296"/>
      <c r="R1654" s="296"/>
      <c r="S1654" s="296"/>
      <c r="T1654" s="296"/>
      <c r="U1654" s="296"/>
      <c r="V1654" s="296"/>
      <c r="W1654" s="296"/>
      <c r="X1654" s="296"/>
      <c r="Y1654" s="296"/>
      <c r="Z1654" s="296"/>
      <c r="AA1654" s="296"/>
      <c r="AB1654" s="296"/>
      <c r="AC1654" s="296"/>
      <c r="AD1654" s="296"/>
    </row>
    <row r="1655" spans="1:114" x14ac:dyDescent="0.35">
      <c r="A1655" s="5"/>
      <c r="B1655" s="314" t="s">
        <v>493</v>
      </c>
      <c r="C1655" s="458">
        <f t="shared" ref="C1655:AB1655" si="5298">C1650-C1656</f>
        <v>-14700</v>
      </c>
      <c r="D1655" s="458">
        <f t="shared" si="5298"/>
        <v>-22200</v>
      </c>
      <c r="E1655" s="458">
        <f t="shared" si="5298"/>
        <v>-84500</v>
      </c>
      <c r="F1655" s="458">
        <f t="shared" si="5298"/>
        <v>-148500</v>
      </c>
      <c r="G1655" s="458">
        <f t="shared" si="5298"/>
        <v>-16500</v>
      </c>
      <c r="H1655" s="458">
        <f t="shared" si="5298"/>
        <v>-19700</v>
      </c>
      <c r="I1655" s="458">
        <f t="shared" si="5298"/>
        <v>-85000</v>
      </c>
      <c r="J1655" s="458">
        <f t="shared" si="5298"/>
        <v>-675900</v>
      </c>
      <c r="K1655" s="458">
        <f t="shared" si="5298"/>
        <v>53100</v>
      </c>
      <c r="L1655" s="458">
        <f t="shared" si="5298"/>
        <v>-12200</v>
      </c>
      <c r="M1655" s="458">
        <f t="shared" si="5298"/>
        <v>17000</v>
      </c>
      <c r="N1655" s="458">
        <f t="shared" si="5298"/>
        <v>-5300</v>
      </c>
      <c r="O1655" s="458">
        <f t="shared" si="5298"/>
        <v>-16800</v>
      </c>
      <c r="P1655" s="458">
        <f t="shared" si="5298"/>
        <v>511600</v>
      </c>
      <c r="Q1655" s="458">
        <f t="shared" si="5298"/>
        <v>32600</v>
      </c>
      <c r="R1655" s="458">
        <f t="shared" si="5298"/>
        <v>-16900</v>
      </c>
      <c r="S1655" s="458">
        <f t="shared" si="5298"/>
        <v>46100</v>
      </c>
      <c r="T1655" s="458">
        <f t="shared" si="5298"/>
        <v>-24200</v>
      </c>
      <c r="U1655" s="458">
        <f t="shared" si="5298"/>
        <v>-9000</v>
      </c>
      <c r="V1655" s="458">
        <f t="shared" si="5298"/>
        <v>-28600</v>
      </c>
      <c r="W1655" s="458">
        <f t="shared" si="5298"/>
        <v>-40700</v>
      </c>
      <c r="X1655" s="458">
        <f t="shared" si="5298"/>
        <v>-18600</v>
      </c>
      <c r="Y1655" s="458">
        <f t="shared" si="5298"/>
        <v>-10200</v>
      </c>
      <c r="Z1655" s="458">
        <f t="shared" si="5298"/>
        <v>-303800</v>
      </c>
      <c r="AA1655" s="458">
        <f t="shared" si="5298"/>
        <v>-34400</v>
      </c>
      <c r="AB1655" s="458">
        <f t="shared" si="5298"/>
        <v>25500</v>
      </c>
      <c r="AC1655" s="458">
        <f>AC1650-AC1656</f>
        <v>-11600</v>
      </c>
      <c r="AD1655" s="458">
        <f>AD1650-AD1656</f>
        <v>51815.313016727327</v>
      </c>
      <c r="AE1655" s="458">
        <f t="shared" ref="AE1655:CP1655" si="5299">AE1650-AE1656</f>
        <v>53722.125102980383</v>
      </c>
      <c r="AF1655" s="458">
        <f t="shared" si="5299"/>
        <v>49894.352394268077</v>
      </c>
      <c r="AG1655" s="458">
        <f t="shared" si="5299"/>
        <v>48929.849037385196</v>
      </c>
      <c r="AH1655" s="458">
        <f t="shared" si="5299"/>
        <v>55233.488228776849</v>
      </c>
      <c r="AI1655" s="458">
        <f t="shared" si="5299"/>
        <v>41240.303131777058</v>
      </c>
      <c r="AJ1655" s="458">
        <f t="shared" si="5299"/>
        <v>38247.420109342194</v>
      </c>
      <c r="AK1655" s="458">
        <f t="shared" si="5299"/>
        <v>37572.544381526444</v>
      </c>
      <c r="AL1655" s="458">
        <f t="shared" si="5299"/>
        <v>42194.76082459445</v>
      </c>
      <c r="AM1655" s="458">
        <f t="shared" si="5299"/>
        <v>29952.907731018735</v>
      </c>
      <c r="AN1655" s="458">
        <f t="shared" si="5299"/>
        <v>26992.604670904162</v>
      </c>
      <c r="AO1655" s="458">
        <f t="shared" si="5299"/>
        <v>25399.818842526911</v>
      </c>
      <c r="AP1655" s="458">
        <f t="shared" si="5299"/>
        <v>29196.015385944185</v>
      </c>
      <c r="AQ1655" s="458">
        <f t="shared" si="5299"/>
        <v>69675.928434799542</v>
      </c>
      <c r="AR1655" s="458">
        <f t="shared" si="5299"/>
        <v>66270.847466880557</v>
      </c>
      <c r="AS1655" s="458">
        <f t="shared" si="5299"/>
        <v>63773.18247317995</v>
      </c>
      <c r="AT1655" s="458">
        <f t="shared" si="5299"/>
        <v>67460.544988493813</v>
      </c>
      <c r="AU1655" s="458">
        <f t="shared" si="5299"/>
        <v>93892.778418154412</v>
      </c>
      <c r="AV1655" s="458">
        <f t="shared" si="5299"/>
        <v>89925.651560877959</v>
      </c>
      <c r="AW1655" s="458">
        <f t="shared" si="5299"/>
        <v>87307.358696298252</v>
      </c>
      <c r="AX1655" s="458">
        <f t="shared" si="5299"/>
        <v>91624.508929372692</v>
      </c>
      <c r="AY1655" s="458">
        <f t="shared" si="5299"/>
        <v>94495.287468231691</v>
      </c>
      <c r="AZ1655" s="458">
        <f t="shared" si="5299"/>
        <v>90768.362031227021</v>
      </c>
      <c r="BA1655" s="458">
        <f t="shared" si="5299"/>
        <v>87987.566344616789</v>
      </c>
      <c r="BB1655" s="458">
        <f t="shared" si="5299"/>
        <v>91776.789759903593</v>
      </c>
      <c r="BC1655" s="458">
        <f t="shared" si="5299"/>
        <v>81711.79700669751</v>
      </c>
      <c r="BD1655" s="458">
        <f t="shared" si="5299"/>
        <v>78749.165429499481</v>
      </c>
      <c r="BE1655" s="458">
        <f t="shared" si="5299"/>
        <v>76002.581151625171</v>
      </c>
      <c r="BF1655" s="458">
        <f t="shared" si="5299"/>
        <v>79043.303923644184</v>
      </c>
      <c r="BG1655" s="458">
        <f t="shared" si="5299"/>
        <v>74106.246066918335</v>
      </c>
      <c r="BH1655" s="458">
        <f t="shared" si="5299"/>
        <v>70969.821989429911</v>
      </c>
      <c r="BI1655" s="458">
        <f t="shared" si="5299"/>
        <v>68036.266047693207</v>
      </c>
      <c r="BJ1655" s="458">
        <f t="shared" si="5299"/>
        <v>71180.762546439975</v>
      </c>
      <c r="BK1655" s="458">
        <f t="shared" si="5299"/>
        <v>51495.425822882156</v>
      </c>
      <c r="BL1655" s="458">
        <f t="shared" si="5299"/>
        <v>49485.375226657772</v>
      </c>
      <c r="BM1655" s="458">
        <f t="shared" si="5299"/>
        <v>47602.153652111025</v>
      </c>
      <c r="BN1655" s="458">
        <f t="shared" si="5299"/>
        <v>49625.32106356982</v>
      </c>
      <c r="BO1655" s="458">
        <f t="shared" si="5299"/>
        <v>47072.518290378641</v>
      </c>
      <c r="BP1655" s="458">
        <f t="shared" si="5299"/>
        <v>46011.617778257205</v>
      </c>
      <c r="BQ1655" s="458">
        <f t="shared" si="5299"/>
        <v>45006.005609898486</v>
      </c>
      <c r="BR1655" s="458">
        <f t="shared" si="5299"/>
        <v>45788.273643242152</v>
      </c>
      <c r="BS1655" s="458">
        <f t="shared" si="5299"/>
        <v>50114.794941462053</v>
      </c>
      <c r="BT1655" s="458">
        <f t="shared" si="5299"/>
        <v>48601.456619546421</v>
      </c>
      <c r="BU1655" s="458">
        <f t="shared" si="5299"/>
        <v>47144.722622745343</v>
      </c>
      <c r="BV1655" s="458">
        <f t="shared" si="5299"/>
        <v>48291.461478635669</v>
      </c>
      <c r="BW1655" s="458">
        <f t="shared" si="5299"/>
        <v>53585.280072900954</v>
      </c>
      <c r="BX1655" s="458">
        <f t="shared" si="5299"/>
        <v>52506.939964777528</v>
      </c>
      <c r="BY1655" s="458">
        <f t="shared" si="5299"/>
        <v>51427.778690413099</v>
      </c>
      <c r="BZ1655" s="458">
        <f t="shared" si="5299"/>
        <v>52891.655313375559</v>
      </c>
      <c r="CA1655" s="458">
        <f t="shared" si="5299"/>
        <v>41356.035881009659</v>
      </c>
      <c r="CB1655" s="458">
        <f t="shared" si="5299"/>
        <v>41139.050615055523</v>
      </c>
      <c r="CC1655" s="458">
        <f t="shared" si="5299"/>
        <v>40921.307325599715</v>
      </c>
      <c r="CD1655" s="458">
        <f t="shared" si="5299"/>
        <v>40884.749454483652</v>
      </c>
      <c r="CE1655" s="458">
        <f t="shared" si="5299"/>
        <v>32050.562917849566</v>
      </c>
      <c r="CF1655" s="458">
        <f t="shared" si="5299"/>
        <v>31926.042102886186</v>
      </c>
      <c r="CG1655" s="458">
        <f t="shared" si="5299"/>
        <v>31800.89868384799</v>
      </c>
      <c r="CH1655" s="458">
        <f t="shared" si="5299"/>
        <v>31675.129547714594</v>
      </c>
      <c r="CI1655" s="458">
        <f t="shared" si="5299"/>
        <v>24262.45300691704</v>
      </c>
      <c r="CJ1655" s="458">
        <f t="shared" si="5299"/>
        <v>24163.337264648995</v>
      </c>
      <c r="CK1655" s="458">
        <f t="shared" si="5299"/>
        <v>24063.725943669608</v>
      </c>
      <c r="CL1655" s="458">
        <f t="shared" si="5299"/>
        <v>23963.616566085333</v>
      </c>
      <c r="CM1655" s="458">
        <f t="shared" si="5299"/>
        <v>32180.434374212899</v>
      </c>
      <c r="CN1655" s="458">
        <f t="shared" si="5299"/>
        <v>32046.304918781334</v>
      </c>
      <c r="CO1655" s="458">
        <f t="shared" si="5299"/>
        <v>31911.504816072615</v>
      </c>
      <c r="CP1655" s="458">
        <f t="shared" si="5299"/>
        <v>31776.030712850348</v>
      </c>
      <c r="CQ1655" s="458">
        <f t="shared" ref="CQ1655:DJ1655" si="5300">CQ1650-CQ1656</f>
        <v>45246.391050810096</v>
      </c>
      <c r="CR1655" s="458">
        <f t="shared" si="5300"/>
        <v>45053.562860511527</v>
      </c>
      <c r="CS1655" s="458">
        <f t="shared" si="5300"/>
        <v>44859.770529261448</v>
      </c>
      <c r="CT1655" s="458">
        <f t="shared" si="5300"/>
        <v>44665.009236355138</v>
      </c>
      <c r="CU1655" s="458">
        <f t="shared" si="5300"/>
        <v>37326.11762000063</v>
      </c>
      <c r="CV1655" s="458">
        <f t="shared" si="5300"/>
        <v>37159.898775297996</v>
      </c>
      <c r="CW1655" s="458">
        <f t="shared" si="5300"/>
        <v>36992.84883637185</v>
      </c>
      <c r="CX1655" s="458">
        <f t="shared" si="5300"/>
        <v>36824.963647751087</v>
      </c>
      <c r="CY1655" s="458">
        <f t="shared" si="5300"/>
        <v>16089.846777080054</v>
      </c>
      <c r="CZ1655" s="458">
        <f t="shared" si="5300"/>
        <v>16011.415990162826</v>
      </c>
      <c r="DA1655" s="458">
        <f t="shared" si="5300"/>
        <v>15932.593049311017</v>
      </c>
      <c r="DB1655" s="458">
        <f t="shared" si="5300"/>
        <v>15853.37599375494</v>
      </c>
      <c r="DC1655" s="458">
        <f t="shared" si="5300"/>
        <v>14025.763883294798</v>
      </c>
      <c r="DD1655" s="458">
        <f t="shared" si="5300"/>
        <v>13953.798496408641</v>
      </c>
      <c r="DE1655" s="458">
        <f t="shared" si="5300"/>
        <v>13881.473282588056</v>
      </c>
      <c r="DF1655" s="458">
        <f t="shared" si="5300"/>
        <v>13808.786442698369</v>
      </c>
      <c r="DG1655" s="458">
        <f t="shared" si="5300"/>
        <v>12210.781936750052</v>
      </c>
      <c r="DH1655" s="458">
        <f t="shared" si="5300"/>
        <v>12144.662364131173</v>
      </c>
      <c r="DI1655" s="458">
        <f t="shared" si="5300"/>
        <v>12078.2121936492</v>
      </c>
      <c r="DJ1655" s="458">
        <f t="shared" si="5300"/>
        <v>12011.429772314816</v>
      </c>
    </row>
    <row r="1656" spans="1:114" x14ac:dyDescent="0.35">
      <c r="A1656" s="5"/>
      <c r="B1656" s="452" t="s">
        <v>494</v>
      </c>
      <c r="C1656" s="459">
        <v>1000</v>
      </c>
      <c r="D1656" s="459">
        <v>800</v>
      </c>
      <c r="E1656" s="459">
        <v>5200</v>
      </c>
      <c r="F1656" s="459">
        <v>900</v>
      </c>
      <c r="G1656" s="459">
        <v>3900</v>
      </c>
      <c r="H1656" s="459">
        <v>-600</v>
      </c>
      <c r="I1656" s="459">
        <v>100</v>
      </c>
      <c r="J1656" s="459">
        <v>-1600</v>
      </c>
      <c r="K1656" s="459">
        <v>-400</v>
      </c>
      <c r="L1656" s="459">
        <v>3000</v>
      </c>
      <c r="M1656" s="459">
        <v>4100</v>
      </c>
      <c r="N1656" s="459">
        <v>2500</v>
      </c>
      <c r="O1656" s="459">
        <v>0</v>
      </c>
      <c r="P1656" s="459">
        <v>0</v>
      </c>
      <c r="Q1656" s="459">
        <v>0</v>
      </c>
      <c r="R1656" s="459">
        <v>0</v>
      </c>
      <c r="S1656" s="459">
        <v>0</v>
      </c>
      <c r="T1656" s="459">
        <v>0</v>
      </c>
      <c r="U1656" s="459">
        <v>0</v>
      </c>
      <c r="V1656" s="459">
        <v>2200</v>
      </c>
      <c r="W1656" s="459">
        <v>0</v>
      </c>
      <c r="X1656" s="459">
        <v>100</v>
      </c>
      <c r="Y1656" s="459">
        <v>1800</v>
      </c>
      <c r="Z1656" s="459">
        <v>12700</v>
      </c>
      <c r="AA1656" s="459">
        <v>1500</v>
      </c>
      <c r="AB1656" s="459">
        <v>1800</v>
      </c>
      <c r="AC1656" s="459">
        <v>3900</v>
      </c>
      <c r="AD1656" s="451">
        <f t="shared" ref="AD1656:BI1656" si="5301">(AD224*(1-AD112))+(AD559*(1-AD361))+(AD1273*(1-AD1156))</f>
        <v>4245.0967275232779</v>
      </c>
      <c r="AE1656" s="451">
        <f t="shared" si="5301"/>
        <v>4104.8445979778899</v>
      </c>
      <c r="AF1656" s="451">
        <f t="shared" si="5301"/>
        <v>3889.8450039722929</v>
      </c>
      <c r="AG1656" s="451">
        <f t="shared" si="5301"/>
        <v>3989.6317217854112</v>
      </c>
      <c r="AH1656" s="451">
        <f t="shared" si="5301"/>
        <v>4393.6652030498171</v>
      </c>
      <c r="AI1656" s="451">
        <f t="shared" si="5301"/>
        <v>3245.0608834972127</v>
      </c>
      <c r="AJ1656" s="451">
        <f t="shared" si="5301"/>
        <v>3074.1676532457573</v>
      </c>
      <c r="AK1656" s="451">
        <f t="shared" si="5301"/>
        <v>3157.9575735158455</v>
      </c>
      <c r="AL1656" s="451">
        <f t="shared" si="5301"/>
        <v>3456.5392319235502</v>
      </c>
      <c r="AM1656" s="451">
        <f t="shared" si="5301"/>
        <v>2292.0945468363952</v>
      </c>
      <c r="AN1656" s="451">
        <f t="shared" si="5301"/>
        <v>2122.5818775782614</v>
      </c>
      <c r="AO1656" s="451">
        <f t="shared" si="5301"/>
        <v>2101.1723668952318</v>
      </c>
      <c r="AP1656" s="451">
        <f t="shared" si="5301"/>
        <v>2325.0105568623981</v>
      </c>
      <c r="AQ1656" s="451">
        <f t="shared" si="5301"/>
        <v>1940.8282026137622</v>
      </c>
      <c r="AR1656" s="451">
        <f t="shared" si="5301"/>
        <v>1754.517528206796</v>
      </c>
      <c r="AS1656" s="451">
        <f t="shared" si="5301"/>
        <v>1663.8463707393339</v>
      </c>
      <c r="AT1656" s="451">
        <f t="shared" si="5301"/>
        <v>1873.240910572217</v>
      </c>
      <c r="AU1656" s="451">
        <f t="shared" si="5301"/>
        <v>2532.5808336263281</v>
      </c>
      <c r="AV1656" s="451">
        <f t="shared" si="5301"/>
        <v>2312.24755662603</v>
      </c>
      <c r="AW1656" s="451">
        <f t="shared" si="5301"/>
        <v>2236.0820527903061</v>
      </c>
      <c r="AX1656" s="451">
        <f t="shared" si="5301"/>
        <v>2486.6584382727842</v>
      </c>
      <c r="AY1656" s="451">
        <f t="shared" si="5301"/>
        <v>2047.2667016762202</v>
      </c>
      <c r="AZ1656" s="451">
        <f t="shared" si="5301"/>
        <v>1845.2829649534058</v>
      </c>
      <c r="BA1656" s="451">
        <f t="shared" si="5301"/>
        <v>1742.606045764727</v>
      </c>
      <c r="BB1656" s="451">
        <f t="shared" si="5301"/>
        <v>1959.040492612266</v>
      </c>
      <c r="BC1656" s="451">
        <f t="shared" si="5301"/>
        <v>1108.530356832593</v>
      </c>
      <c r="BD1656" s="451">
        <f t="shared" si="5301"/>
        <v>965.0721356990839</v>
      </c>
      <c r="BE1656" s="451">
        <f t="shared" si="5301"/>
        <v>840.23209492715534</v>
      </c>
      <c r="BF1656" s="451">
        <f t="shared" si="5301"/>
        <v>1016.0027120046161</v>
      </c>
      <c r="BG1656" s="451">
        <f t="shared" si="5301"/>
        <v>1134.0968422483145</v>
      </c>
      <c r="BH1656" s="451">
        <f t="shared" si="5301"/>
        <v>980.38827587519233</v>
      </c>
      <c r="BI1656" s="451">
        <f t="shared" si="5301"/>
        <v>842.82992467800966</v>
      </c>
      <c r="BJ1656" s="451">
        <f t="shared" ref="BJ1656:CO1656" si="5302">(BJ224*(1-BJ112))+(BJ559*(1-BJ361))+(BJ1273*(1-BJ1156))</f>
        <v>1021.9257774986156</v>
      </c>
      <c r="BK1656" s="451">
        <f t="shared" si="5302"/>
        <v>723.93621712153561</v>
      </c>
      <c r="BL1656" s="451">
        <f t="shared" si="5302"/>
        <v>620.88646204209613</v>
      </c>
      <c r="BM1656" s="451">
        <f t="shared" si="5302"/>
        <v>527.19616430077986</v>
      </c>
      <c r="BN1656" s="451">
        <f t="shared" si="5302"/>
        <v>637.19779973679192</v>
      </c>
      <c r="BO1656" s="451">
        <f t="shared" si="5302"/>
        <v>333.71585002685077</v>
      </c>
      <c r="BP1656" s="451">
        <f t="shared" si="5302"/>
        <v>281.62485994157248</v>
      </c>
      <c r="BQ1656" s="451">
        <f t="shared" si="5302"/>
        <v>233.20203453626772</v>
      </c>
      <c r="BR1656" s="451">
        <f t="shared" si="5302"/>
        <v>277.91464945876447</v>
      </c>
      <c r="BS1656" s="451">
        <f t="shared" si="5302"/>
        <v>449.26944406425332</v>
      </c>
      <c r="BT1656" s="451">
        <f t="shared" si="5302"/>
        <v>370.14111384422819</v>
      </c>
      <c r="BU1656" s="451">
        <f t="shared" si="5302"/>
        <v>292.12292493055384</v>
      </c>
      <c r="BV1656" s="451">
        <f t="shared" si="5302"/>
        <v>350.67814509870647</v>
      </c>
      <c r="BW1656" s="451">
        <f t="shared" si="5302"/>
        <v>402.92868167787191</v>
      </c>
      <c r="BX1656" s="451">
        <f t="shared" si="5302"/>
        <v>354.81779431334974</v>
      </c>
      <c r="BY1656" s="451">
        <f t="shared" si="5302"/>
        <v>306.70690694882813</v>
      </c>
      <c r="BZ1656" s="451">
        <f t="shared" si="5302"/>
        <v>392.48355481583746</v>
      </c>
      <c r="CA1656" s="451">
        <f t="shared" si="5302"/>
        <v>28.81906510933317</v>
      </c>
      <c r="CB1656" s="451">
        <f t="shared" si="5302"/>
        <v>25.377982708218791</v>
      </c>
      <c r="CC1656" s="451">
        <f t="shared" si="5302"/>
        <v>21.936900307104377</v>
      </c>
      <c r="CD1656" s="451">
        <f t="shared" si="5302"/>
        <v>28.07198800909115</v>
      </c>
      <c r="CE1656" s="451">
        <f t="shared" si="5302"/>
        <v>0</v>
      </c>
      <c r="CF1656" s="451">
        <f t="shared" si="5302"/>
        <v>0</v>
      </c>
      <c r="CG1656" s="451">
        <f t="shared" si="5302"/>
        <v>0</v>
      </c>
      <c r="CH1656" s="451">
        <f t="shared" si="5302"/>
        <v>0</v>
      </c>
      <c r="CI1656" s="451">
        <f t="shared" si="5302"/>
        <v>0</v>
      </c>
      <c r="CJ1656" s="451">
        <f t="shared" si="5302"/>
        <v>0</v>
      </c>
      <c r="CK1656" s="451">
        <f t="shared" si="5302"/>
        <v>0</v>
      </c>
      <c r="CL1656" s="451">
        <f t="shared" si="5302"/>
        <v>0</v>
      </c>
      <c r="CM1656" s="451">
        <f t="shared" si="5302"/>
        <v>0</v>
      </c>
      <c r="CN1656" s="451">
        <f t="shared" si="5302"/>
        <v>0</v>
      </c>
      <c r="CO1656" s="451">
        <f t="shared" si="5302"/>
        <v>0</v>
      </c>
      <c r="CP1656" s="451">
        <f t="shared" ref="CP1656:DJ1656" si="5303">(CP224*(1-CP112))+(CP559*(1-CP361))+(CP1273*(1-CP1156))</f>
        <v>0</v>
      </c>
      <c r="CQ1656" s="451">
        <f t="shared" si="5303"/>
        <v>0</v>
      </c>
      <c r="CR1656" s="451">
        <f t="shared" si="5303"/>
        <v>0</v>
      </c>
      <c r="CS1656" s="451">
        <f t="shared" si="5303"/>
        <v>0</v>
      </c>
      <c r="CT1656" s="451">
        <f t="shared" si="5303"/>
        <v>0</v>
      </c>
      <c r="CU1656" s="451">
        <f t="shared" si="5303"/>
        <v>0</v>
      </c>
      <c r="CV1656" s="451">
        <f t="shared" si="5303"/>
        <v>0</v>
      </c>
      <c r="CW1656" s="451">
        <f t="shared" si="5303"/>
        <v>0</v>
      </c>
      <c r="CX1656" s="451">
        <f t="shared" si="5303"/>
        <v>0</v>
      </c>
      <c r="CY1656" s="451">
        <f t="shared" si="5303"/>
        <v>0</v>
      </c>
      <c r="CZ1656" s="451">
        <f t="shared" si="5303"/>
        <v>0</v>
      </c>
      <c r="DA1656" s="451">
        <f t="shared" si="5303"/>
        <v>0</v>
      </c>
      <c r="DB1656" s="451">
        <f t="shared" si="5303"/>
        <v>0</v>
      </c>
      <c r="DC1656" s="451">
        <f t="shared" si="5303"/>
        <v>0</v>
      </c>
      <c r="DD1656" s="451">
        <f t="shared" si="5303"/>
        <v>0</v>
      </c>
      <c r="DE1656" s="451">
        <f t="shared" si="5303"/>
        <v>0</v>
      </c>
      <c r="DF1656" s="451">
        <f t="shared" si="5303"/>
        <v>0</v>
      </c>
      <c r="DG1656" s="451">
        <f t="shared" si="5303"/>
        <v>0</v>
      </c>
      <c r="DH1656" s="451">
        <f t="shared" si="5303"/>
        <v>0</v>
      </c>
      <c r="DI1656" s="451">
        <f t="shared" si="5303"/>
        <v>0</v>
      </c>
      <c r="DJ1656" s="451">
        <f t="shared" si="5303"/>
        <v>0</v>
      </c>
    </row>
    <row r="1657" spans="1:114" x14ac:dyDescent="0.35">
      <c r="A1657" s="5"/>
      <c r="B1657" s="70"/>
      <c r="C1657" s="296"/>
      <c r="D1657" s="296"/>
      <c r="E1657" s="296"/>
      <c r="F1657" s="296"/>
      <c r="G1657" s="296"/>
      <c r="H1657" s="296"/>
      <c r="I1657" s="296"/>
      <c r="J1657" s="296"/>
      <c r="K1657" s="296"/>
      <c r="L1657" s="296"/>
      <c r="M1657" s="296"/>
      <c r="N1657" s="296"/>
      <c r="O1657" s="296"/>
      <c r="P1657" s="296"/>
      <c r="Q1657" s="296"/>
      <c r="R1657" s="296"/>
      <c r="S1657" s="296"/>
      <c r="T1657" s="296"/>
      <c r="U1657" s="296"/>
      <c r="V1657" s="296"/>
      <c r="W1657" s="296"/>
      <c r="X1657" s="296"/>
      <c r="Y1657" s="296"/>
      <c r="Z1657" s="296"/>
      <c r="AA1657" s="296"/>
      <c r="AB1657" s="296"/>
      <c r="AC1657" s="296"/>
      <c r="AD1657" s="296"/>
    </row>
    <row r="1658" spans="1:114" x14ac:dyDescent="0.35">
      <c r="A1658" s="5"/>
      <c r="B1658" s="69" t="s">
        <v>490</v>
      </c>
      <c r="C1658" s="502">
        <f>(C1655*1000)/(C1661*1000000)</f>
        <v>-3.902309530130077E-2</v>
      </c>
      <c r="D1658" s="502">
        <f t="shared" ref="D1658:AB1658" si="5304">(D1655*1000)/(D1661*1000000)</f>
        <v>-5.89171974522293E-2</v>
      </c>
      <c r="E1658" s="502">
        <f t="shared" si="5304"/>
        <v>-0.22419739984080658</v>
      </c>
      <c r="F1658" s="502">
        <f t="shared" si="5304"/>
        <v>-0.39400371451313343</v>
      </c>
      <c r="G1658" s="502">
        <f t="shared" si="5304"/>
        <v>-4.284601402233186E-2</v>
      </c>
      <c r="H1658" s="502">
        <f t="shared" si="5304"/>
        <v>-5.0332141032192128E-2</v>
      </c>
      <c r="I1658" s="502">
        <f t="shared" si="5304"/>
        <v>-0.21716913643331631</v>
      </c>
      <c r="J1658" s="502">
        <f t="shared" si="5304"/>
        <v>-1.7259959141981613</v>
      </c>
      <c r="K1658" s="502">
        <f t="shared" si="5304"/>
        <v>0.13388804841149773</v>
      </c>
      <c r="L1658" s="502">
        <f t="shared" si="5304"/>
        <v>-3.0056664203005668E-2</v>
      </c>
      <c r="M1658" s="502">
        <f t="shared" si="5304"/>
        <v>3.9691804809712815E-2</v>
      </c>
      <c r="N1658" s="502">
        <f t="shared" si="5304"/>
        <v>-1.1730854360336431E-2</v>
      </c>
      <c r="O1658" s="502">
        <f t="shared" si="5304"/>
        <v>-3.6721311475409836E-2</v>
      </c>
      <c r="P1658" s="502">
        <f t="shared" si="5304"/>
        <v>1.1011622901420577</v>
      </c>
      <c r="Q1658" s="502">
        <f t="shared" si="5304"/>
        <v>7.0152786744135998E-2</v>
      </c>
      <c r="R1658" s="502">
        <f t="shared" si="5304"/>
        <v>-3.6328460877042133E-2</v>
      </c>
      <c r="S1658" s="502">
        <f t="shared" si="5304"/>
        <v>9.8863392665665878E-2</v>
      </c>
      <c r="T1658" s="502">
        <f t="shared" si="5304"/>
        <v>-5.1875669882100753E-2</v>
      </c>
      <c r="U1658" s="502">
        <f t="shared" si="5304"/>
        <v>-1.9288469781397342E-2</v>
      </c>
      <c r="V1658" s="502">
        <f t="shared" si="5304"/>
        <v>-6.1294470638662668E-2</v>
      </c>
      <c r="W1658" s="502">
        <f t="shared" si="5304"/>
        <v>-8.7040205303678356E-2</v>
      </c>
      <c r="X1658" s="502">
        <f t="shared" si="5304"/>
        <v>-3.9743589743589741E-2</v>
      </c>
      <c r="Y1658" s="502">
        <f t="shared" si="5304"/>
        <v>-2.1794871794871794E-2</v>
      </c>
      <c r="Z1658" s="502">
        <f t="shared" si="5304"/>
        <v>-0.64859094790777116</v>
      </c>
      <c r="AA1658" s="502">
        <f t="shared" si="5304"/>
        <v>-7.3175920017017657E-2</v>
      </c>
      <c r="AB1658" s="502">
        <f t="shared" si="5304"/>
        <v>5.4059783760864955E-2</v>
      </c>
      <c r="AC1658" s="502">
        <f>(AC1655*1000)/(AC1661*1000000)</f>
        <v>-2.4482904178978471E-2</v>
      </c>
      <c r="AD1658" s="502">
        <f t="shared" ref="AD1658:CO1658" si="5305">(AD1655*1000)/(AD1661*1000000)</f>
        <v>0.10890145652948156</v>
      </c>
      <c r="AE1658" s="502">
        <f t="shared" si="5305"/>
        <v>0.11243642759100123</v>
      </c>
      <c r="AF1658" s="502">
        <f t="shared" si="5305"/>
        <v>0.10398989661164668</v>
      </c>
      <c r="AG1658" s="502">
        <f t="shared" si="5305"/>
        <v>0.10155634918510834</v>
      </c>
      <c r="AH1658" s="502">
        <f t="shared" si="5305"/>
        <v>0.1141659533459629</v>
      </c>
      <c r="AI1658" s="502">
        <f t="shared" si="5305"/>
        <v>8.4891525590319178E-2</v>
      </c>
      <c r="AJ1658" s="502">
        <f t="shared" si="5305"/>
        <v>7.8407995304104541E-2</v>
      </c>
      <c r="AK1658" s="502">
        <f t="shared" si="5305"/>
        <v>7.67099721958482E-2</v>
      </c>
      <c r="AL1658" s="502">
        <f t="shared" si="5305"/>
        <v>8.5796585653913085E-2</v>
      </c>
      <c r="AM1658" s="502">
        <f t="shared" si="5305"/>
        <v>6.0657974343901848E-2</v>
      </c>
      <c r="AN1658" s="502">
        <f t="shared" si="5305"/>
        <v>5.4442526564953943E-2</v>
      </c>
      <c r="AO1658" s="502">
        <f t="shared" si="5305"/>
        <v>5.1024143918294323E-2</v>
      </c>
      <c r="AP1658" s="502">
        <f t="shared" si="5305"/>
        <v>5.8415396930660633E-2</v>
      </c>
      <c r="AQ1658" s="502">
        <f t="shared" si="5305"/>
        <v>0.1388519897066551</v>
      </c>
      <c r="AR1658" s="502">
        <f t="shared" si="5305"/>
        <v>0.13154197591679348</v>
      </c>
      <c r="AS1658" s="502">
        <f t="shared" si="5305"/>
        <v>0.12608379294816124</v>
      </c>
      <c r="AT1658" s="502">
        <f t="shared" si="5305"/>
        <v>0.13284865102105911</v>
      </c>
      <c r="AU1658" s="502">
        <f t="shared" si="5305"/>
        <v>0.18417571286417109</v>
      </c>
      <c r="AV1658" s="502">
        <f t="shared" si="5305"/>
        <v>0.17570467284266894</v>
      </c>
      <c r="AW1658" s="502">
        <f t="shared" si="5305"/>
        <v>0.16992479310295497</v>
      </c>
      <c r="AX1658" s="502">
        <f t="shared" si="5305"/>
        <v>0.17763572882778733</v>
      </c>
      <c r="AY1658" s="502">
        <f t="shared" si="5305"/>
        <v>0.18249379580577771</v>
      </c>
      <c r="AZ1658" s="502">
        <f t="shared" si="5305"/>
        <v>0.17462170456180653</v>
      </c>
      <c r="BA1658" s="502">
        <f t="shared" si="5305"/>
        <v>0.16862316279152317</v>
      </c>
      <c r="BB1658" s="502">
        <f t="shared" si="5305"/>
        <v>0.17521342069473769</v>
      </c>
      <c r="BC1658" s="502">
        <f t="shared" si="5305"/>
        <v>0.15540471092943611</v>
      </c>
      <c r="BD1658" s="502">
        <f t="shared" si="5305"/>
        <v>0.14920266280693348</v>
      </c>
      <c r="BE1658" s="502">
        <f t="shared" si="5305"/>
        <v>0.14345523056176893</v>
      </c>
      <c r="BF1658" s="502">
        <f t="shared" si="5305"/>
        <v>0.14863351621595372</v>
      </c>
      <c r="BG1658" s="502">
        <f t="shared" si="5305"/>
        <v>0.13882773710550456</v>
      </c>
      <c r="BH1658" s="502">
        <f t="shared" si="5305"/>
        <v>0.13245580811763702</v>
      </c>
      <c r="BI1658" s="502">
        <f t="shared" si="5305"/>
        <v>0.12650849023371738</v>
      </c>
      <c r="BJ1658" s="502">
        <f t="shared" si="5305"/>
        <v>0.13186506585113</v>
      </c>
      <c r="BK1658" s="502">
        <f t="shared" si="5305"/>
        <v>9.5045082729572086E-2</v>
      </c>
      <c r="BL1658" s="502">
        <f t="shared" si="5305"/>
        <v>9.0999218879473653E-2</v>
      </c>
      <c r="BM1658" s="502">
        <f t="shared" si="5305"/>
        <v>8.7215378622409356E-2</v>
      </c>
      <c r="BN1658" s="502">
        <f t="shared" si="5305"/>
        <v>9.0590217348612306E-2</v>
      </c>
      <c r="BO1658" s="502">
        <f t="shared" si="5305"/>
        <v>8.5617530539066275E-2</v>
      </c>
      <c r="BP1658" s="502">
        <f t="shared" si="5305"/>
        <v>8.3384591841712957E-2</v>
      </c>
      <c r="BQ1658" s="502">
        <f t="shared" si="5305"/>
        <v>8.1267615763630341E-2</v>
      </c>
      <c r="BR1658" s="502">
        <f t="shared" si="5305"/>
        <v>8.2382644194390342E-2</v>
      </c>
      <c r="BS1658" s="502">
        <f t="shared" si="5305"/>
        <v>8.9843662498139215E-2</v>
      </c>
      <c r="BT1658" s="502">
        <f t="shared" si="5305"/>
        <v>8.6819322292866055E-2</v>
      </c>
      <c r="BU1658" s="502">
        <f t="shared" si="5305"/>
        <v>8.3917270599404306E-2</v>
      </c>
      <c r="BV1658" s="502">
        <f t="shared" si="5305"/>
        <v>8.5653532243057232E-2</v>
      </c>
      <c r="BW1658" s="502">
        <f t="shared" si="5305"/>
        <v>9.4707105112939116E-2</v>
      </c>
      <c r="BX1658" s="502">
        <f t="shared" si="5305"/>
        <v>9.2474357105983673E-2</v>
      </c>
      <c r="BY1658" s="502">
        <f t="shared" si="5305"/>
        <v>9.0255841857516853E-2</v>
      </c>
      <c r="BZ1658" s="502">
        <f t="shared" si="5305"/>
        <v>9.2500271621853036E-2</v>
      </c>
      <c r="CA1658" s="502">
        <f t="shared" si="5305"/>
        <v>7.2073955874886131E-2</v>
      </c>
      <c r="CB1658" s="502">
        <f t="shared" si="5305"/>
        <v>7.1446770779881083E-2</v>
      </c>
      <c r="CC1658" s="502">
        <f t="shared" si="5305"/>
        <v>7.0822615655243532E-2</v>
      </c>
      <c r="CD1658" s="502">
        <f t="shared" si="5305"/>
        <v>7.0515262943228102E-2</v>
      </c>
      <c r="CE1658" s="502">
        <f t="shared" si="5305"/>
        <v>5.5088626534633152E-2</v>
      </c>
      <c r="CF1658" s="502">
        <f t="shared" si="5305"/>
        <v>5.4686608603779011E-2</v>
      </c>
      <c r="CG1658" s="502">
        <f t="shared" si="5305"/>
        <v>5.428627293248206E-2</v>
      </c>
      <c r="CH1658" s="502">
        <f t="shared" si="5305"/>
        <v>5.3887597052933979E-2</v>
      </c>
      <c r="CI1658" s="502">
        <f t="shared" si="5305"/>
        <v>4.1136746366424282E-2</v>
      </c>
      <c r="CJ1658" s="502">
        <f t="shared" si="5305"/>
        <v>4.0830242082881038E-2</v>
      </c>
      <c r="CK1658" s="502">
        <f t="shared" si="5305"/>
        <v>4.0524967907830257E-2</v>
      </c>
      <c r="CL1658" s="502">
        <f t="shared" si="5305"/>
        <v>4.0220907294537318E-2</v>
      </c>
      <c r="CM1658" s="502">
        <f t="shared" si="5305"/>
        <v>5.3831439234213616E-2</v>
      </c>
      <c r="CN1658" s="502">
        <f t="shared" si="5305"/>
        <v>5.3428317637181283E-2</v>
      </c>
      <c r="CO1658" s="502">
        <f t="shared" si="5305"/>
        <v>5.3026761076890354E-2</v>
      </c>
      <c r="CP1658" s="502">
        <f t="shared" ref="CP1658:DJ1658" si="5306">(CP1655*1000)/(CP1661*1000000)</f>
        <v>5.262674844791379E-2</v>
      </c>
      <c r="CQ1658" s="502">
        <f t="shared" si="5306"/>
        <v>7.4688661358220693E-2</v>
      </c>
      <c r="CR1658" s="502">
        <f t="shared" si="5306"/>
        <v>7.4125638138386851E-2</v>
      </c>
      <c r="CS1658" s="502">
        <f t="shared" si="5306"/>
        <v>7.3564727007644229E-2</v>
      </c>
      <c r="CT1658" s="502">
        <f t="shared" si="5306"/>
        <v>7.3005899372924385E-2</v>
      </c>
      <c r="CU1658" s="502">
        <f t="shared" si="5306"/>
        <v>6.0811530824373787E-2</v>
      </c>
      <c r="CV1658" s="502">
        <f t="shared" si="5306"/>
        <v>6.0344103240172121E-2</v>
      </c>
      <c r="CW1658" s="502">
        <f t="shared" si="5306"/>
        <v>5.9878356808630379E-2</v>
      </c>
      <c r="CX1658" s="502">
        <f t="shared" si="5306"/>
        <v>5.9414268550743929E-2</v>
      </c>
      <c r="CY1658" s="502">
        <f t="shared" si="5306"/>
        <v>2.5876241198263192E-2</v>
      </c>
      <c r="CZ1658" s="502">
        <f t="shared" si="5306"/>
        <v>2.5667547275028579E-2</v>
      </c>
      <c r="DA1658" s="502">
        <f t="shared" si="5306"/>
        <v>2.5459560641276795E-2</v>
      </c>
      <c r="DB1658" s="502">
        <f t="shared" si="5306"/>
        <v>2.5252271414072859E-2</v>
      </c>
      <c r="DC1658" s="502">
        <f t="shared" si="5306"/>
        <v>2.2270187175761826E-2</v>
      </c>
      <c r="DD1658" s="502">
        <f t="shared" si="5306"/>
        <v>2.2085784261488828E-2</v>
      </c>
      <c r="DE1658" s="502">
        <f t="shared" si="5306"/>
        <v>2.1901977410205203E-2</v>
      </c>
      <c r="DF1658" s="502">
        <f t="shared" si="5306"/>
        <v>2.1718758167188375E-2</v>
      </c>
      <c r="DG1658" s="502">
        <f t="shared" si="5306"/>
        <v>1.9145158257682742E-2</v>
      </c>
      <c r="DH1658" s="502">
        <f t="shared" si="5306"/>
        <v>1.8981966808582641E-2</v>
      </c>
      <c r="DI1658" s="502">
        <f t="shared" si="5306"/>
        <v>1.8819277335071986E-2</v>
      </c>
      <c r="DJ1658" s="502">
        <f t="shared" si="5306"/>
        <v>1.8657082591355723E-2</v>
      </c>
    </row>
    <row r="1659" spans="1:114" x14ac:dyDescent="0.35">
      <c r="A1659" s="5"/>
      <c r="B1659" s="69" t="s">
        <v>491</v>
      </c>
      <c r="C1659" s="502">
        <f t="shared" ref="C1659:AB1659" si="5307">(C1655*1000)/(C1662*1000000)</f>
        <v>-3.902309530130077E-2</v>
      </c>
      <c r="D1659" s="502">
        <f t="shared" si="5307"/>
        <v>-5.89171974522293E-2</v>
      </c>
      <c r="E1659" s="502">
        <f t="shared" si="5307"/>
        <v>-0.22419739984080658</v>
      </c>
      <c r="F1659" s="502">
        <f t="shared" si="5307"/>
        <v>-0.39400371451313343</v>
      </c>
      <c r="G1659" s="502">
        <f t="shared" si="5307"/>
        <v>-4.284601402233186E-2</v>
      </c>
      <c r="H1659" s="502">
        <f t="shared" si="5307"/>
        <v>-5.0332141032192128E-2</v>
      </c>
      <c r="I1659" s="502">
        <f t="shared" si="5307"/>
        <v>-0.21716913643331631</v>
      </c>
      <c r="J1659" s="502">
        <f t="shared" si="5307"/>
        <v>-1.7259959141981613</v>
      </c>
      <c r="K1659" s="502">
        <f t="shared" si="5307"/>
        <v>0.13341708542713568</v>
      </c>
      <c r="L1659" s="502">
        <f t="shared" si="5307"/>
        <v>-3.0056664203005668E-2</v>
      </c>
      <c r="M1659" s="502">
        <f t="shared" si="5307"/>
        <v>3.9333641832484958E-2</v>
      </c>
      <c r="N1659" s="502">
        <f t="shared" si="5307"/>
        <v>-1.1730854360336431E-2</v>
      </c>
      <c r="O1659" s="502">
        <f t="shared" si="5307"/>
        <v>-3.6721311475409836E-2</v>
      </c>
      <c r="P1659" s="502">
        <f t="shared" si="5307"/>
        <v>1.0901342424888132</v>
      </c>
      <c r="Q1659" s="502">
        <f t="shared" si="5307"/>
        <v>6.9465160877903262E-2</v>
      </c>
      <c r="R1659" s="502">
        <f t="shared" si="5307"/>
        <v>-3.6328460877042133E-2</v>
      </c>
      <c r="S1659" s="502">
        <f t="shared" si="5307"/>
        <v>9.7897642811637292E-2</v>
      </c>
      <c r="T1659" s="502">
        <f t="shared" si="5307"/>
        <v>-5.1875669882100753E-2</v>
      </c>
      <c r="U1659" s="502">
        <f t="shared" si="5307"/>
        <v>-1.9288469781397342E-2</v>
      </c>
      <c r="V1659" s="502">
        <f t="shared" si="5307"/>
        <v>-6.1294470638662668E-2</v>
      </c>
      <c r="W1659" s="502">
        <f t="shared" si="5307"/>
        <v>-8.7040205303678356E-2</v>
      </c>
      <c r="X1659" s="502">
        <f t="shared" si="5307"/>
        <v>-3.9743589743589741E-2</v>
      </c>
      <c r="Y1659" s="502">
        <f t="shared" si="5307"/>
        <v>-2.1794871794871794E-2</v>
      </c>
      <c r="Z1659" s="502">
        <f t="shared" si="5307"/>
        <v>-0.64859094790777116</v>
      </c>
      <c r="AA1659" s="502">
        <f t="shared" si="5307"/>
        <v>-7.3175920017017657E-2</v>
      </c>
      <c r="AB1659" s="502">
        <f t="shared" si="5307"/>
        <v>5.3537686332143605E-2</v>
      </c>
      <c r="AC1659" s="502">
        <f>(AC1655*1000)/(AC1662*1000000)</f>
        <v>-2.4482904178978471E-2</v>
      </c>
      <c r="AD1659" s="502">
        <f t="shared" ref="AD1659:CO1659" si="5308">(AD1655*1000)/(AD1662*1000000)</f>
        <v>0.10890145652948156</v>
      </c>
      <c r="AE1659" s="502">
        <f t="shared" si="5308"/>
        <v>0.11243642759100123</v>
      </c>
      <c r="AF1659" s="502">
        <f t="shared" si="5308"/>
        <v>0.10398989661164668</v>
      </c>
      <c r="AG1659" s="502">
        <f t="shared" si="5308"/>
        <v>0.10155634918510834</v>
      </c>
      <c r="AH1659" s="502">
        <f t="shared" si="5308"/>
        <v>0.1141659533459629</v>
      </c>
      <c r="AI1659" s="502">
        <f t="shared" si="5308"/>
        <v>8.4891525590319178E-2</v>
      </c>
      <c r="AJ1659" s="502">
        <f t="shared" si="5308"/>
        <v>7.8407995304104541E-2</v>
      </c>
      <c r="AK1659" s="502">
        <f t="shared" si="5308"/>
        <v>7.67099721958482E-2</v>
      </c>
      <c r="AL1659" s="502">
        <f t="shared" si="5308"/>
        <v>8.5796585653913085E-2</v>
      </c>
      <c r="AM1659" s="502">
        <f t="shared" si="5308"/>
        <v>6.0657974343901848E-2</v>
      </c>
      <c r="AN1659" s="502">
        <f t="shared" si="5308"/>
        <v>5.4442526564953943E-2</v>
      </c>
      <c r="AO1659" s="502">
        <f t="shared" si="5308"/>
        <v>5.1024143918294323E-2</v>
      </c>
      <c r="AP1659" s="502">
        <f t="shared" si="5308"/>
        <v>5.8415396930660633E-2</v>
      </c>
      <c r="AQ1659" s="502">
        <f t="shared" si="5308"/>
        <v>0.1388519897066551</v>
      </c>
      <c r="AR1659" s="502">
        <f t="shared" si="5308"/>
        <v>0.13154197591679348</v>
      </c>
      <c r="AS1659" s="502">
        <f t="shared" si="5308"/>
        <v>0.12608379294816124</v>
      </c>
      <c r="AT1659" s="502">
        <f t="shared" si="5308"/>
        <v>0.13284865102105911</v>
      </c>
      <c r="AU1659" s="502">
        <f t="shared" si="5308"/>
        <v>0.18417571286417109</v>
      </c>
      <c r="AV1659" s="502">
        <f t="shared" si="5308"/>
        <v>0.17570467284266894</v>
      </c>
      <c r="AW1659" s="502">
        <f t="shared" si="5308"/>
        <v>0.16992479310295497</v>
      </c>
      <c r="AX1659" s="502">
        <f t="shared" si="5308"/>
        <v>0.17763572882778733</v>
      </c>
      <c r="AY1659" s="502">
        <f t="shared" si="5308"/>
        <v>0.18249379580577771</v>
      </c>
      <c r="AZ1659" s="502">
        <f t="shared" si="5308"/>
        <v>0.17462170456180653</v>
      </c>
      <c r="BA1659" s="502">
        <f t="shared" si="5308"/>
        <v>0.16862316279152317</v>
      </c>
      <c r="BB1659" s="502">
        <f t="shared" si="5308"/>
        <v>0.17521342069473769</v>
      </c>
      <c r="BC1659" s="502">
        <f t="shared" si="5308"/>
        <v>0.15540471092943611</v>
      </c>
      <c r="BD1659" s="502">
        <f t="shared" si="5308"/>
        <v>0.14920266280693348</v>
      </c>
      <c r="BE1659" s="502">
        <f t="shared" si="5308"/>
        <v>0.14345523056176893</v>
      </c>
      <c r="BF1659" s="502">
        <f t="shared" si="5308"/>
        <v>0.14863351621595372</v>
      </c>
      <c r="BG1659" s="502">
        <f t="shared" si="5308"/>
        <v>0.13882773710550456</v>
      </c>
      <c r="BH1659" s="502">
        <f t="shared" si="5308"/>
        <v>0.13245580811763702</v>
      </c>
      <c r="BI1659" s="502">
        <f t="shared" si="5308"/>
        <v>0.12650849023371738</v>
      </c>
      <c r="BJ1659" s="502">
        <f t="shared" si="5308"/>
        <v>0.13186506585113</v>
      </c>
      <c r="BK1659" s="502">
        <f t="shared" si="5308"/>
        <v>9.5045082729572086E-2</v>
      </c>
      <c r="BL1659" s="502">
        <f t="shared" si="5308"/>
        <v>9.0999218879473653E-2</v>
      </c>
      <c r="BM1659" s="502">
        <f t="shared" si="5308"/>
        <v>8.7215378622409356E-2</v>
      </c>
      <c r="BN1659" s="502">
        <f t="shared" si="5308"/>
        <v>9.0590217348612306E-2</v>
      </c>
      <c r="BO1659" s="502">
        <f t="shared" si="5308"/>
        <v>8.5617530539066275E-2</v>
      </c>
      <c r="BP1659" s="502">
        <f t="shared" si="5308"/>
        <v>8.3384591841712957E-2</v>
      </c>
      <c r="BQ1659" s="502">
        <f t="shared" si="5308"/>
        <v>8.1267615763630341E-2</v>
      </c>
      <c r="BR1659" s="502">
        <f t="shared" si="5308"/>
        <v>8.2382644194390342E-2</v>
      </c>
      <c r="BS1659" s="502">
        <f t="shared" si="5308"/>
        <v>8.9843662498139215E-2</v>
      </c>
      <c r="BT1659" s="502">
        <f t="shared" si="5308"/>
        <v>8.6819322292866055E-2</v>
      </c>
      <c r="BU1659" s="502">
        <f t="shared" si="5308"/>
        <v>8.3917270599404306E-2</v>
      </c>
      <c r="BV1659" s="502">
        <f t="shared" si="5308"/>
        <v>8.5653532243057232E-2</v>
      </c>
      <c r="BW1659" s="502">
        <f t="shared" si="5308"/>
        <v>9.4707105112939116E-2</v>
      </c>
      <c r="BX1659" s="502">
        <f t="shared" si="5308"/>
        <v>9.2474357105983673E-2</v>
      </c>
      <c r="BY1659" s="502">
        <f t="shared" si="5308"/>
        <v>9.0255841857516853E-2</v>
      </c>
      <c r="BZ1659" s="502">
        <f t="shared" si="5308"/>
        <v>9.2500271621853036E-2</v>
      </c>
      <c r="CA1659" s="502">
        <f t="shared" si="5308"/>
        <v>7.2073955874886131E-2</v>
      </c>
      <c r="CB1659" s="502">
        <f t="shared" si="5308"/>
        <v>7.1446770779881083E-2</v>
      </c>
      <c r="CC1659" s="502">
        <f t="shared" si="5308"/>
        <v>7.0822615655243532E-2</v>
      </c>
      <c r="CD1659" s="502">
        <f t="shared" si="5308"/>
        <v>7.0515262943228102E-2</v>
      </c>
      <c r="CE1659" s="502">
        <f t="shared" si="5308"/>
        <v>5.5088626534633152E-2</v>
      </c>
      <c r="CF1659" s="502">
        <f t="shared" si="5308"/>
        <v>5.4686608603779011E-2</v>
      </c>
      <c r="CG1659" s="502">
        <f t="shared" si="5308"/>
        <v>5.428627293248206E-2</v>
      </c>
      <c r="CH1659" s="502">
        <f t="shared" si="5308"/>
        <v>5.3887597052933979E-2</v>
      </c>
      <c r="CI1659" s="502">
        <f t="shared" si="5308"/>
        <v>4.1136746366424282E-2</v>
      </c>
      <c r="CJ1659" s="502">
        <f t="shared" si="5308"/>
        <v>4.0830242082881038E-2</v>
      </c>
      <c r="CK1659" s="502">
        <f t="shared" si="5308"/>
        <v>4.0524967907830257E-2</v>
      </c>
      <c r="CL1659" s="502">
        <f t="shared" si="5308"/>
        <v>4.0220907294537318E-2</v>
      </c>
      <c r="CM1659" s="502">
        <f t="shared" si="5308"/>
        <v>5.3831439234213616E-2</v>
      </c>
      <c r="CN1659" s="502">
        <f t="shared" si="5308"/>
        <v>5.3428317637181283E-2</v>
      </c>
      <c r="CO1659" s="502">
        <f t="shared" si="5308"/>
        <v>5.3026761076890354E-2</v>
      </c>
      <c r="CP1659" s="502">
        <f t="shared" ref="CP1659:DJ1659" si="5309">(CP1655*1000)/(CP1662*1000000)</f>
        <v>5.262674844791379E-2</v>
      </c>
      <c r="CQ1659" s="502">
        <f t="shared" si="5309"/>
        <v>7.4688661358220693E-2</v>
      </c>
      <c r="CR1659" s="502">
        <f t="shared" si="5309"/>
        <v>7.4125638138386851E-2</v>
      </c>
      <c r="CS1659" s="502">
        <f t="shared" si="5309"/>
        <v>7.3564727007644229E-2</v>
      </c>
      <c r="CT1659" s="502">
        <f t="shared" si="5309"/>
        <v>7.3005899372924385E-2</v>
      </c>
      <c r="CU1659" s="502">
        <f t="shared" si="5309"/>
        <v>6.0811530824373787E-2</v>
      </c>
      <c r="CV1659" s="502">
        <f t="shared" si="5309"/>
        <v>6.0344103240172121E-2</v>
      </c>
      <c r="CW1659" s="502">
        <f t="shared" si="5309"/>
        <v>5.9878356808630379E-2</v>
      </c>
      <c r="CX1659" s="502">
        <f t="shared" si="5309"/>
        <v>5.9414268550743929E-2</v>
      </c>
      <c r="CY1659" s="502">
        <f t="shared" si="5309"/>
        <v>2.5876241198263192E-2</v>
      </c>
      <c r="CZ1659" s="502">
        <f t="shared" si="5309"/>
        <v>2.5667547275028579E-2</v>
      </c>
      <c r="DA1659" s="502">
        <f t="shared" si="5309"/>
        <v>2.5459560641276795E-2</v>
      </c>
      <c r="DB1659" s="502">
        <f t="shared" si="5309"/>
        <v>2.5252271414072859E-2</v>
      </c>
      <c r="DC1659" s="502">
        <f t="shared" si="5309"/>
        <v>2.2270187175761826E-2</v>
      </c>
      <c r="DD1659" s="502">
        <f t="shared" si="5309"/>
        <v>2.2085784261488828E-2</v>
      </c>
      <c r="DE1659" s="502">
        <f t="shared" si="5309"/>
        <v>2.1901977410205203E-2</v>
      </c>
      <c r="DF1659" s="502">
        <f t="shared" si="5309"/>
        <v>2.1718758167188375E-2</v>
      </c>
      <c r="DG1659" s="502">
        <f t="shared" si="5309"/>
        <v>1.9145158257682742E-2</v>
      </c>
      <c r="DH1659" s="502">
        <f t="shared" si="5309"/>
        <v>1.8981966808582641E-2</v>
      </c>
      <c r="DI1659" s="502">
        <f t="shared" si="5309"/>
        <v>1.8819277335071986E-2</v>
      </c>
      <c r="DJ1659" s="502">
        <f t="shared" si="5309"/>
        <v>1.8657082591355723E-2</v>
      </c>
    </row>
    <row r="1660" spans="1:114" x14ac:dyDescent="0.35">
      <c r="A1660" s="5"/>
      <c r="B1660" s="69"/>
      <c r="C1660" s="296"/>
      <c r="D1660" s="296"/>
      <c r="E1660" s="296"/>
      <c r="F1660" s="296"/>
      <c r="G1660" s="296"/>
      <c r="H1660" s="296"/>
      <c r="I1660" s="296"/>
      <c r="J1660" s="296"/>
      <c r="K1660" s="296"/>
      <c r="L1660" s="296"/>
      <c r="M1660" s="296"/>
      <c r="N1660" s="296"/>
      <c r="O1660" s="296"/>
      <c r="P1660" s="296"/>
      <c r="Q1660" s="296"/>
      <c r="R1660" s="296"/>
      <c r="S1660" s="296"/>
      <c r="T1660" s="296"/>
      <c r="U1660" s="296"/>
      <c r="V1660" s="296"/>
      <c r="W1660" s="296"/>
      <c r="X1660" s="296"/>
      <c r="Y1660" s="296"/>
      <c r="Z1660" s="296"/>
      <c r="AA1660" s="296"/>
      <c r="AB1660" s="296"/>
      <c r="AC1660" s="296"/>
      <c r="AD1660" s="296"/>
    </row>
    <row r="1661" spans="1:114" x14ac:dyDescent="0.35">
      <c r="A1661" s="5" t="s">
        <v>489</v>
      </c>
      <c r="B1661" s="69" t="s">
        <v>487</v>
      </c>
      <c r="C1661" s="496">
        <v>376.7</v>
      </c>
      <c r="D1661" s="496">
        <v>376.8</v>
      </c>
      <c r="E1661" s="496">
        <v>376.9</v>
      </c>
      <c r="F1661" s="496">
        <v>376.9</v>
      </c>
      <c r="G1661" s="496">
        <v>385.1</v>
      </c>
      <c r="H1661" s="496">
        <v>391.4</v>
      </c>
      <c r="I1661" s="496">
        <v>391.4</v>
      </c>
      <c r="J1661" s="496">
        <v>391.6</v>
      </c>
      <c r="K1661" s="496">
        <v>396.6</v>
      </c>
      <c r="L1661" s="496">
        <v>405.9</v>
      </c>
      <c r="M1661" s="496">
        <v>428.3</v>
      </c>
      <c r="N1661" s="496">
        <v>451.8</v>
      </c>
      <c r="O1661" s="496">
        <v>457.5</v>
      </c>
      <c r="P1661" s="496">
        <v>464.6</v>
      </c>
      <c r="Q1661" s="496">
        <v>464.7</v>
      </c>
      <c r="R1661" s="496">
        <v>465.2</v>
      </c>
      <c r="S1661" s="496">
        <v>466.3</v>
      </c>
      <c r="T1661" s="496">
        <v>466.5</v>
      </c>
      <c r="U1661" s="496">
        <v>466.6</v>
      </c>
      <c r="V1661" s="496">
        <v>466.6</v>
      </c>
      <c r="W1661" s="496">
        <v>467.6</v>
      </c>
      <c r="X1661" s="496">
        <v>468</v>
      </c>
      <c r="Y1661" s="496">
        <v>468</v>
      </c>
      <c r="Z1661" s="496">
        <v>468.4</v>
      </c>
      <c r="AA1661" s="496">
        <v>470.1</v>
      </c>
      <c r="AB1661" s="496">
        <v>471.7</v>
      </c>
      <c r="AC1661" s="496">
        <v>473.8</v>
      </c>
      <c r="AD1661" s="496">
        <f>AC1661+2</f>
        <v>475.8</v>
      </c>
      <c r="AE1661" s="496">
        <f t="shared" ref="AE1661:CP1661" si="5310">AD1661+2</f>
        <v>477.8</v>
      </c>
      <c r="AF1661" s="496">
        <f t="shared" si="5310"/>
        <v>479.8</v>
      </c>
      <c r="AG1661" s="496">
        <f t="shared" si="5310"/>
        <v>481.8</v>
      </c>
      <c r="AH1661" s="496">
        <f t="shared" si="5310"/>
        <v>483.8</v>
      </c>
      <c r="AI1661" s="496">
        <f t="shared" si="5310"/>
        <v>485.8</v>
      </c>
      <c r="AJ1661" s="496">
        <f t="shared" si="5310"/>
        <v>487.8</v>
      </c>
      <c r="AK1661" s="496">
        <f t="shared" si="5310"/>
        <v>489.8</v>
      </c>
      <c r="AL1661" s="496">
        <f t="shared" si="5310"/>
        <v>491.8</v>
      </c>
      <c r="AM1661" s="496">
        <f t="shared" si="5310"/>
        <v>493.8</v>
      </c>
      <c r="AN1661" s="496">
        <f t="shared" si="5310"/>
        <v>495.8</v>
      </c>
      <c r="AO1661" s="496">
        <f t="shared" si="5310"/>
        <v>497.8</v>
      </c>
      <c r="AP1661" s="496">
        <f t="shared" si="5310"/>
        <v>499.8</v>
      </c>
      <c r="AQ1661" s="496">
        <f t="shared" si="5310"/>
        <v>501.8</v>
      </c>
      <c r="AR1661" s="496">
        <f t="shared" si="5310"/>
        <v>503.8</v>
      </c>
      <c r="AS1661" s="496">
        <f t="shared" si="5310"/>
        <v>505.8</v>
      </c>
      <c r="AT1661" s="496">
        <f t="shared" si="5310"/>
        <v>507.8</v>
      </c>
      <c r="AU1661" s="496">
        <f t="shared" si="5310"/>
        <v>509.8</v>
      </c>
      <c r="AV1661" s="496">
        <f t="shared" si="5310"/>
        <v>511.8</v>
      </c>
      <c r="AW1661" s="496">
        <f t="shared" si="5310"/>
        <v>513.79999999999995</v>
      </c>
      <c r="AX1661" s="496">
        <f t="shared" si="5310"/>
        <v>515.79999999999995</v>
      </c>
      <c r="AY1661" s="496">
        <f t="shared" si="5310"/>
        <v>517.79999999999995</v>
      </c>
      <c r="AZ1661" s="496">
        <f t="shared" si="5310"/>
        <v>519.79999999999995</v>
      </c>
      <c r="BA1661" s="496">
        <f t="shared" si="5310"/>
        <v>521.79999999999995</v>
      </c>
      <c r="BB1661" s="496">
        <f t="shared" si="5310"/>
        <v>523.79999999999995</v>
      </c>
      <c r="BC1661" s="496">
        <f t="shared" si="5310"/>
        <v>525.79999999999995</v>
      </c>
      <c r="BD1661" s="496">
        <f t="shared" si="5310"/>
        <v>527.79999999999995</v>
      </c>
      <c r="BE1661" s="496">
        <f t="shared" si="5310"/>
        <v>529.79999999999995</v>
      </c>
      <c r="BF1661" s="496">
        <f t="shared" si="5310"/>
        <v>531.79999999999995</v>
      </c>
      <c r="BG1661" s="496">
        <f t="shared" si="5310"/>
        <v>533.79999999999995</v>
      </c>
      <c r="BH1661" s="496">
        <f t="shared" si="5310"/>
        <v>535.79999999999995</v>
      </c>
      <c r="BI1661" s="496">
        <f t="shared" si="5310"/>
        <v>537.79999999999995</v>
      </c>
      <c r="BJ1661" s="496">
        <f t="shared" si="5310"/>
        <v>539.79999999999995</v>
      </c>
      <c r="BK1661" s="496">
        <f t="shared" si="5310"/>
        <v>541.79999999999995</v>
      </c>
      <c r="BL1661" s="496">
        <f t="shared" si="5310"/>
        <v>543.79999999999995</v>
      </c>
      <c r="BM1661" s="496">
        <f t="shared" si="5310"/>
        <v>545.79999999999995</v>
      </c>
      <c r="BN1661" s="496">
        <f t="shared" si="5310"/>
        <v>547.79999999999995</v>
      </c>
      <c r="BO1661" s="496">
        <f t="shared" si="5310"/>
        <v>549.79999999999995</v>
      </c>
      <c r="BP1661" s="496">
        <f t="shared" si="5310"/>
        <v>551.79999999999995</v>
      </c>
      <c r="BQ1661" s="496">
        <f t="shared" si="5310"/>
        <v>553.79999999999995</v>
      </c>
      <c r="BR1661" s="496">
        <f t="shared" si="5310"/>
        <v>555.79999999999995</v>
      </c>
      <c r="BS1661" s="496">
        <f t="shared" si="5310"/>
        <v>557.79999999999995</v>
      </c>
      <c r="BT1661" s="496">
        <f t="shared" si="5310"/>
        <v>559.79999999999995</v>
      </c>
      <c r="BU1661" s="496">
        <f t="shared" si="5310"/>
        <v>561.79999999999995</v>
      </c>
      <c r="BV1661" s="496">
        <f t="shared" si="5310"/>
        <v>563.79999999999995</v>
      </c>
      <c r="BW1661" s="496">
        <f t="shared" si="5310"/>
        <v>565.79999999999995</v>
      </c>
      <c r="BX1661" s="496">
        <f t="shared" si="5310"/>
        <v>567.79999999999995</v>
      </c>
      <c r="BY1661" s="496">
        <f t="shared" si="5310"/>
        <v>569.79999999999995</v>
      </c>
      <c r="BZ1661" s="496">
        <f t="shared" si="5310"/>
        <v>571.79999999999995</v>
      </c>
      <c r="CA1661" s="496">
        <f t="shared" si="5310"/>
        <v>573.79999999999995</v>
      </c>
      <c r="CB1661" s="496">
        <f t="shared" si="5310"/>
        <v>575.79999999999995</v>
      </c>
      <c r="CC1661" s="496">
        <f t="shared" si="5310"/>
        <v>577.79999999999995</v>
      </c>
      <c r="CD1661" s="496">
        <f t="shared" si="5310"/>
        <v>579.79999999999995</v>
      </c>
      <c r="CE1661" s="496">
        <f t="shared" si="5310"/>
        <v>581.79999999999995</v>
      </c>
      <c r="CF1661" s="496">
        <f t="shared" si="5310"/>
        <v>583.79999999999995</v>
      </c>
      <c r="CG1661" s="496">
        <f t="shared" si="5310"/>
        <v>585.79999999999995</v>
      </c>
      <c r="CH1661" s="496">
        <f t="shared" si="5310"/>
        <v>587.79999999999995</v>
      </c>
      <c r="CI1661" s="496">
        <f t="shared" si="5310"/>
        <v>589.79999999999995</v>
      </c>
      <c r="CJ1661" s="496">
        <f t="shared" si="5310"/>
        <v>591.79999999999995</v>
      </c>
      <c r="CK1661" s="496">
        <f t="shared" si="5310"/>
        <v>593.79999999999995</v>
      </c>
      <c r="CL1661" s="496">
        <f t="shared" si="5310"/>
        <v>595.79999999999995</v>
      </c>
      <c r="CM1661" s="496">
        <f t="shared" si="5310"/>
        <v>597.79999999999995</v>
      </c>
      <c r="CN1661" s="496">
        <f t="shared" si="5310"/>
        <v>599.79999999999995</v>
      </c>
      <c r="CO1661" s="496">
        <f t="shared" si="5310"/>
        <v>601.79999999999995</v>
      </c>
      <c r="CP1661" s="496">
        <f t="shared" si="5310"/>
        <v>603.79999999999995</v>
      </c>
      <c r="CQ1661" s="496">
        <f t="shared" ref="CQ1661:DJ1661" si="5311">CP1661+2</f>
        <v>605.79999999999995</v>
      </c>
      <c r="CR1661" s="496">
        <f t="shared" si="5311"/>
        <v>607.79999999999995</v>
      </c>
      <c r="CS1661" s="496">
        <f t="shared" si="5311"/>
        <v>609.79999999999995</v>
      </c>
      <c r="CT1661" s="496">
        <f t="shared" si="5311"/>
        <v>611.79999999999995</v>
      </c>
      <c r="CU1661" s="496">
        <f t="shared" si="5311"/>
        <v>613.79999999999995</v>
      </c>
      <c r="CV1661" s="496">
        <f t="shared" si="5311"/>
        <v>615.79999999999995</v>
      </c>
      <c r="CW1661" s="496">
        <f t="shared" si="5311"/>
        <v>617.79999999999995</v>
      </c>
      <c r="CX1661" s="496">
        <f t="shared" si="5311"/>
        <v>619.79999999999995</v>
      </c>
      <c r="CY1661" s="496">
        <f t="shared" si="5311"/>
        <v>621.79999999999995</v>
      </c>
      <c r="CZ1661" s="496">
        <f t="shared" si="5311"/>
        <v>623.79999999999995</v>
      </c>
      <c r="DA1661" s="496">
        <f t="shared" si="5311"/>
        <v>625.79999999999995</v>
      </c>
      <c r="DB1661" s="496">
        <f t="shared" si="5311"/>
        <v>627.79999999999995</v>
      </c>
      <c r="DC1661" s="496">
        <f t="shared" si="5311"/>
        <v>629.79999999999995</v>
      </c>
      <c r="DD1661" s="496">
        <f t="shared" si="5311"/>
        <v>631.79999999999995</v>
      </c>
      <c r="DE1661" s="496">
        <f t="shared" si="5311"/>
        <v>633.79999999999995</v>
      </c>
      <c r="DF1661" s="496">
        <f t="shared" si="5311"/>
        <v>635.79999999999995</v>
      </c>
      <c r="DG1661" s="496">
        <f t="shared" si="5311"/>
        <v>637.79999999999995</v>
      </c>
      <c r="DH1661" s="496">
        <f t="shared" si="5311"/>
        <v>639.79999999999995</v>
      </c>
      <c r="DI1661" s="496">
        <f t="shared" si="5311"/>
        <v>641.79999999999995</v>
      </c>
      <c r="DJ1661" s="496">
        <f t="shared" si="5311"/>
        <v>643.79999999999995</v>
      </c>
    </row>
    <row r="1662" spans="1:114" x14ac:dyDescent="0.35">
      <c r="A1662" s="5" t="s">
        <v>489</v>
      </c>
      <c r="B1662" s="69" t="s">
        <v>488</v>
      </c>
      <c r="C1662" s="496">
        <v>376.7</v>
      </c>
      <c r="D1662" s="496">
        <v>376.8</v>
      </c>
      <c r="E1662" s="496">
        <v>376.9</v>
      </c>
      <c r="F1662" s="496">
        <v>376.9</v>
      </c>
      <c r="G1662" s="496">
        <v>385.1</v>
      </c>
      <c r="H1662" s="496">
        <v>391.4</v>
      </c>
      <c r="I1662" s="496">
        <v>391.4</v>
      </c>
      <c r="J1662" s="496">
        <v>391.6</v>
      </c>
      <c r="K1662" s="496">
        <v>398</v>
      </c>
      <c r="L1662" s="496">
        <v>405.9</v>
      </c>
      <c r="M1662" s="496">
        <v>432.2</v>
      </c>
      <c r="N1662" s="496">
        <v>451.8</v>
      </c>
      <c r="O1662" s="496">
        <v>457.5</v>
      </c>
      <c r="P1662" s="496">
        <v>469.3</v>
      </c>
      <c r="Q1662" s="496">
        <v>469.3</v>
      </c>
      <c r="R1662" s="496">
        <v>465.2</v>
      </c>
      <c r="S1662" s="496">
        <v>470.9</v>
      </c>
      <c r="T1662" s="496">
        <v>466.5</v>
      </c>
      <c r="U1662" s="496">
        <v>466.6</v>
      </c>
      <c r="V1662" s="496">
        <v>466.6</v>
      </c>
      <c r="W1662" s="496">
        <v>467.6</v>
      </c>
      <c r="X1662" s="496">
        <v>468</v>
      </c>
      <c r="Y1662" s="496">
        <v>468</v>
      </c>
      <c r="Z1662" s="496">
        <v>468.4</v>
      </c>
      <c r="AA1662" s="496">
        <v>470.1</v>
      </c>
      <c r="AB1662" s="496">
        <v>476.3</v>
      </c>
      <c r="AC1662" s="496">
        <v>473.8</v>
      </c>
      <c r="AD1662" s="496">
        <f>AC1662+2</f>
        <v>475.8</v>
      </c>
      <c r="AE1662" s="496">
        <f t="shared" ref="AE1662:CP1662" si="5312">AD1662+2</f>
        <v>477.8</v>
      </c>
      <c r="AF1662" s="496">
        <f t="shared" si="5312"/>
        <v>479.8</v>
      </c>
      <c r="AG1662" s="496">
        <f t="shared" si="5312"/>
        <v>481.8</v>
      </c>
      <c r="AH1662" s="496">
        <f t="shared" si="5312"/>
        <v>483.8</v>
      </c>
      <c r="AI1662" s="496">
        <f t="shared" si="5312"/>
        <v>485.8</v>
      </c>
      <c r="AJ1662" s="496">
        <f t="shared" si="5312"/>
        <v>487.8</v>
      </c>
      <c r="AK1662" s="496">
        <f t="shared" si="5312"/>
        <v>489.8</v>
      </c>
      <c r="AL1662" s="496">
        <f t="shared" si="5312"/>
        <v>491.8</v>
      </c>
      <c r="AM1662" s="496">
        <f t="shared" si="5312"/>
        <v>493.8</v>
      </c>
      <c r="AN1662" s="496">
        <f t="shared" si="5312"/>
        <v>495.8</v>
      </c>
      <c r="AO1662" s="496">
        <f t="shared" si="5312"/>
        <v>497.8</v>
      </c>
      <c r="AP1662" s="496">
        <f t="shared" si="5312"/>
        <v>499.8</v>
      </c>
      <c r="AQ1662" s="496">
        <f t="shared" si="5312"/>
        <v>501.8</v>
      </c>
      <c r="AR1662" s="496">
        <f t="shared" si="5312"/>
        <v>503.8</v>
      </c>
      <c r="AS1662" s="496">
        <f t="shared" si="5312"/>
        <v>505.8</v>
      </c>
      <c r="AT1662" s="496">
        <f t="shared" si="5312"/>
        <v>507.8</v>
      </c>
      <c r="AU1662" s="496">
        <f t="shared" si="5312"/>
        <v>509.8</v>
      </c>
      <c r="AV1662" s="496">
        <f t="shared" si="5312"/>
        <v>511.8</v>
      </c>
      <c r="AW1662" s="496">
        <f t="shared" si="5312"/>
        <v>513.79999999999995</v>
      </c>
      <c r="AX1662" s="496">
        <f t="shared" si="5312"/>
        <v>515.79999999999995</v>
      </c>
      <c r="AY1662" s="496">
        <f t="shared" si="5312"/>
        <v>517.79999999999995</v>
      </c>
      <c r="AZ1662" s="496">
        <f t="shared" si="5312"/>
        <v>519.79999999999995</v>
      </c>
      <c r="BA1662" s="496">
        <f t="shared" si="5312"/>
        <v>521.79999999999995</v>
      </c>
      <c r="BB1662" s="496">
        <f t="shared" si="5312"/>
        <v>523.79999999999995</v>
      </c>
      <c r="BC1662" s="496">
        <f t="shared" si="5312"/>
        <v>525.79999999999995</v>
      </c>
      <c r="BD1662" s="496">
        <f t="shared" si="5312"/>
        <v>527.79999999999995</v>
      </c>
      <c r="BE1662" s="496">
        <f t="shared" si="5312"/>
        <v>529.79999999999995</v>
      </c>
      <c r="BF1662" s="496">
        <f t="shared" si="5312"/>
        <v>531.79999999999995</v>
      </c>
      <c r="BG1662" s="496">
        <f t="shared" si="5312"/>
        <v>533.79999999999995</v>
      </c>
      <c r="BH1662" s="496">
        <f t="shared" si="5312"/>
        <v>535.79999999999995</v>
      </c>
      <c r="BI1662" s="496">
        <f t="shared" si="5312"/>
        <v>537.79999999999995</v>
      </c>
      <c r="BJ1662" s="496">
        <f t="shared" si="5312"/>
        <v>539.79999999999995</v>
      </c>
      <c r="BK1662" s="496">
        <f t="shared" si="5312"/>
        <v>541.79999999999995</v>
      </c>
      <c r="BL1662" s="496">
        <f t="shared" si="5312"/>
        <v>543.79999999999995</v>
      </c>
      <c r="BM1662" s="496">
        <f t="shared" si="5312"/>
        <v>545.79999999999995</v>
      </c>
      <c r="BN1662" s="496">
        <f t="shared" si="5312"/>
        <v>547.79999999999995</v>
      </c>
      <c r="BO1662" s="496">
        <f t="shared" si="5312"/>
        <v>549.79999999999995</v>
      </c>
      <c r="BP1662" s="496">
        <f t="shared" si="5312"/>
        <v>551.79999999999995</v>
      </c>
      <c r="BQ1662" s="496">
        <f t="shared" si="5312"/>
        <v>553.79999999999995</v>
      </c>
      <c r="BR1662" s="496">
        <f t="shared" si="5312"/>
        <v>555.79999999999995</v>
      </c>
      <c r="BS1662" s="496">
        <f t="shared" si="5312"/>
        <v>557.79999999999995</v>
      </c>
      <c r="BT1662" s="496">
        <f t="shared" si="5312"/>
        <v>559.79999999999995</v>
      </c>
      <c r="BU1662" s="496">
        <f t="shared" si="5312"/>
        <v>561.79999999999995</v>
      </c>
      <c r="BV1662" s="496">
        <f t="shared" si="5312"/>
        <v>563.79999999999995</v>
      </c>
      <c r="BW1662" s="496">
        <f t="shared" si="5312"/>
        <v>565.79999999999995</v>
      </c>
      <c r="BX1662" s="496">
        <f t="shared" si="5312"/>
        <v>567.79999999999995</v>
      </c>
      <c r="BY1662" s="496">
        <f t="shared" si="5312"/>
        <v>569.79999999999995</v>
      </c>
      <c r="BZ1662" s="496">
        <f t="shared" si="5312"/>
        <v>571.79999999999995</v>
      </c>
      <c r="CA1662" s="496">
        <f t="shared" si="5312"/>
        <v>573.79999999999995</v>
      </c>
      <c r="CB1662" s="496">
        <f t="shared" si="5312"/>
        <v>575.79999999999995</v>
      </c>
      <c r="CC1662" s="496">
        <f t="shared" si="5312"/>
        <v>577.79999999999995</v>
      </c>
      <c r="CD1662" s="496">
        <f t="shared" si="5312"/>
        <v>579.79999999999995</v>
      </c>
      <c r="CE1662" s="496">
        <f t="shared" si="5312"/>
        <v>581.79999999999995</v>
      </c>
      <c r="CF1662" s="496">
        <f t="shared" si="5312"/>
        <v>583.79999999999995</v>
      </c>
      <c r="CG1662" s="496">
        <f t="shared" si="5312"/>
        <v>585.79999999999995</v>
      </c>
      <c r="CH1662" s="496">
        <f t="shared" si="5312"/>
        <v>587.79999999999995</v>
      </c>
      <c r="CI1662" s="496">
        <f t="shared" si="5312"/>
        <v>589.79999999999995</v>
      </c>
      <c r="CJ1662" s="496">
        <f t="shared" si="5312"/>
        <v>591.79999999999995</v>
      </c>
      <c r="CK1662" s="496">
        <f t="shared" si="5312"/>
        <v>593.79999999999995</v>
      </c>
      <c r="CL1662" s="496">
        <f t="shared" si="5312"/>
        <v>595.79999999999995</v>
      </c>
      <c r="CM1662" s="496">
        <f t="shared" si="5312"/>
        <v>597.79999999999995</v>
      </c>
      <c r="CN1662" s="496">
        <f t="shared" si="5312"/>
        <v>599.79999999999995</v>
      </c>
      <c r="CO1662" s="496">
        <f t="shared" si="5312"/>
        <v>601.79999999999995</v>
      </c>
      <c r="CP1662" s="496">
        <f t="shared" si="5312"/>
        <v>603.79999999999995</v>
      </c>
      <c r="CQ1662" s="496">
        <f t="shared" ref="CQ1662:DJ1662" si="5313">CP1662+2</f>
        <v>605.79999999999995</v>
      </c>
      <c r="CR1662" s="496">
        <f t="shared" si="5313"/>
        <v>607.79999999999995</v>
      </c>
      <c r="CS1662" s="496">
        <f t="shared" si="5313"/>
        <v>609.79999999999995</v>
      </c>
      <c r="CT1662" s="496">
        <f t="shared" si="5313"/>
        <v>611.79999999999995</v>
      </c>
      <c r="CU1662" s="496">
        <f t="shared" si="5313"/>
        <v>613.79999999999995</v>
      </c>
      <c r="CV1662" s="496">
        <f t="shared" si="5313"/>
        <v>615.79999999999995</v>
      </c>
      <c r="CW1662" s="496">
        <f t="shared" si="5313"/>
        <v>617.79999999999995</v>
      </c>
      <c r="CX1662" s="496">
        <f t="shared" si="5313"/>
        <v>619.79999999999995</v>
      </c>
      <c r="CY1662" s="496">
        <f t="shared" si="5313"/>
        <v>621.79999999999995</v>
      </c>
      <c r="CZ1662" s="496">
        <f t="shared" si="5313"/>
        <v>623.79999999999995</v>
      </c>
      <c r="DA1662" s="496">
        <f t="shared" si="5313"/>
        <v>625.79999999999995</v>
      </c>
      <c r="DB1662" s="496">
        <f t="shared" si="5313"/>
        <v>627.79999999999995</v>
      </c>
      <c r="DC1662" s="496">
        <f t="shared" si="5313"/>
        <v>629.79999999999995</v>
      </c>
      <c r="DD1662" s="496">
        <f t="shared" si="5313"/>
        <v>631.79999999999995</v>
      </c>
      <c r="DE1662" s="496">
        <f t="shared" si="5313"/>
        <v>633.79999999999995</v>
      </c>
      <c r="DF1662" s="496">
        <f t="shared" si="5313"/>
        <v>635.79999999999995</v>
      </c>
      <c r="DG1662" s="496">
        <f t="shared" si="5313"/>
        <v>637.79999999999995</v>
      </c>
      <c r="DH1662" s="496">
        <f t="shared" si="5313"/>
        <v>639.79999999999995</v>
      </c>
      <c r="DI1662" s="496">
        <f t="shared" si="5313"/>
        <v>641.79999999999995</v>
      </c>
      <c r="DJ1662" s="496">
        <f t="shared" si="5313"/>
        <v>643.79999999999995</v>
      </c>
    </row>
    <row r="1663" spans="1:114" x14ac:dyDescent="0.35">
      <c r="A1663" s="5"/>
      <c r="B1663" s="70"/>
      <c r="C1663" s="296"/>
      <c r="D1663" s="296"/>
      <c r="E1663" s="296"/>
      <c r="F1663" s="296"/>
      <c r="G1663" s="296"/>
      <c r="H1663" s="296"/>
      <c r="I1663" s="296"/>
      <c r="J1663" s="296"/>
      <c r="K1663" s="296"/>
      <c r="L1663" s="296"/>
      <c r="M1663" s="296"/>
      <c r="N1663" s="296"/>
      <c r="O1663" s="296"/>
      <c r="P1663" s="296"/>
      <c r="Q1663" s="296"/>
      <c r="R1663" s="296"/>
      <c r="S1663" s="296"/>
      <c r="T1663" s="296"/>
      <c r="U1663" s="296"/>
      <c r="V1663" s="296"/>
      <c r="W1663" s="296"/>
      <c r="X1663" s="296"/>
      <c r="Y1663" s="296"/>
      <c r="Z1663" s="296"/>
      <c r="AA1663" s="296"/>
      <c r="AB1663" s="296"/>
      <c r="AC1663" s="296"/>
      <c r="AD1663" s="296"/>
    </row>
    <row r="1664" spans="1:114" x14ac:dyDescent="0.35">
      <c r="A1664" s="5"/>
      <c r="B1664" s="70" t="s">
        <v>495</v>
      </c>
      <c r="C1664" s="296"/>
      <c r="D1664" s="296"/>
      <c r="E1664" s="296"/>
      <c r="F1664" s="296"/>
      <c r="G1664" s="296"/>
      <c r="H1664" s="296"/>
      <c r="I1664" s="296"/>
      <c r="J1664" s="296"/>
      <c r="K1664" s="296"/>
      <c r="L1664" s="296"/>
      <c r="M1664" s="296"/>
      <c r="N1664" s="296"/>
      <c r="O1664" s="296"/>
      <c r="P1664" s="296"/>
      <c r="Q1664" s="296"/>
      <c r="R1664" s="296"/>
      <c r="S1664" s="296"/>
      <c r="T1664" s="296"/>
      <c r="U1664" s="296"/>
      <c r="V1664" s="296"/>
      <c r="W1664" s="296"/>
      <c r="X1664" s="296"/>
      <c r="Y1664" s="296"/>
      <c r="Z1664" s="296"/>
      <c r="AA1664" s="296"/>
      <c r="AB1664" s="296"/>
      <c r="AC1664" s="296"/>
      <c r="AD1664" s="296"/>
    </row>
    <row r="1665" spans="1:114" x14ac:dyDescent="0.35">
      <c r="A1665" s="5" t="s">
        <v>354</v>
      </c>
      <c r="B1665" s="314" t="s">
        <v>496</v>
      </c>
      <c r="C1665" s="569">
        <f>SUM(C1666:C1671)</f>
        <v>42900</v>
      </c>
      <c r="D1665" s="569">
        <f t="shared" ref="D1665:L1665" si="5314">SUM(D1666:D1671)</f>
        <v>39300</v>
      </c>
      <c r="E1665" s="569">
        <f t="shared" si="5314"/>
        <v>59000</v>
      </c>
      <c r="F1665" s="569">
        <f t="shared" si="5314"/>
        <v>21200</v>
      </c>
      <c r="G1665" s="569">
        <f t="shared" si="5314"/>
        <v>45400</v>
      </c>
      <c r="H1665" s="569">
        <f t="shared" si="5314"/>
        <v>47400</v>
      </c>
      <c r="I1665" s="569">
        <f t="shared" si="5314"/>
        <v>26100</v>
      </c>
      <c r="J1665" s="569">
        <f t="shared" si="5314"/>
        <v>-620000</v>
      </c>
      <c r="K1665" s="569">
        <f t="shared" si="5314"/>
        <v>45200</v>
      </c>
      <c r="L1665" s="569">
        <f t="shared" si="5314"/>
        <v>68300</v>
      </c>
      <c r="M1665" s="569">
        <f t="shared" ref="M1665" si="5315">SUM(M1666:M1671)</f>
        <v>103100</v>
      </c>
      <c r="N1665" s="569">
        <f t="shared" ref="N1665" si="5316">SUM(N1666:N1671)</f>
        <v>77200</v>
      </c>
      <c r="O1665" s="569">
        <f t="shared" ref="O1665" si="5317">SUM(O1666:O1671)</f>
        <v>74600</v>
      </c>
      <c r="P1665" s="569">
        <f t="shared" ref="P1665" si="5318">SUM(P1666:P1671)</f>
        <v>603900</v>
      </c>
      <c r="Q1665" s="569">
        <f t="shared" ref="Q1665" si="5319">SUM(Q1666:Q1671)</f>
        <v>89200</v>
      </c>
      <c r="R1665" s="569">
        <f t="shared" ref="R1665" si="5320">SUM(R1666:R1671)</f>
        <v>77700</v>
      </c>
      <c r="S1665" s="569">
        <f t="shared" ref="S1665" si="5321">SUM(S1666:S1671)</f>
        <v>117400</v>
      </c>
      <c r="T1665" s="569">
        <f t="shared" ref="T1665" si="5322">SUM(T1666:T1671)</f>
        <v>75200</v>
      </c>
      <c r="U1665" s="569">
        <f t="shared" ref="U1665" si="5323">SUM(U1666:U1671)</f>
        <v>54300</v>
      </c>
      <c r="V1665" s="569">
        <f t="shared" ref="V1665" si="5324">SUM(V1666:V1671)</f>
        <v>52600</v>
      </c>
      <c r="W1665" s="569">
        <f t="shared" ref="W1665" si="5325">SUM(W1666:W1671)</f>
        <v>27200</v>
      </c>
      <c r="X1665" s="569">
        <f t="shared" ref="X1665" si="5326">SUM(X1666:X1671)</f>
        <v>44400</v>
      </c>
      <c r="Y1665" s="569">
        <f t="shared" ref="Y1665" si="5327">SUM(Y1666:Y1671)</f>
        <v>68400</v>
      </c>
      <c r="Z1665" s="569">
        <f t="shared" ref="Z1665" si="5328">SUM(Z1666:Z1671)</f>
        <v>-204900</v>
      </c>
      <c r="AA1665" s="569">
        <f t="shared" ref="AA1665" si="5329">SUM(AA1666:AA1671)</f>
        <v>72100</v>
      </c>
      <c r="AB1665" s="569">
        <f t="shared" ref="AB1665" si="5330">SUM(AB1666:AB1671)</f>
        <v>75000</v>
      </c>
      <c r="AC1665" s="569">
        <f t="shared" ref="AC1665" si="5331">SUM(AC1666:AC1671)</f>
        <v>106800</v>
      </c>
      <c r="AD1665" s="569">
        <f t="shared" ref="AD1665" si="5332">SUM(AD1666:AD1671)</f>
        <v>134513.04864743381</v>
      </c>
      <c r="AE1665" s="569">
        <f t="shared" ref="AE1665" si="5333">SUM(AE1666:AE1671)</f>
        <v>133368.22894445481</v>
      </c>
      <c r="AF1665" s="569">
        <f t="shared" ref="AF1665" si="5334">SUM(AF1666:AF1671)</f>
        <v>125472.62142702815</v>
      </c>
      <c r="AG1665" s="569">
        <f t="shared" ref="AG1665" si="5335">SUM(AG1666:AG1671)</f>
        <v>127142.42426316036</v>
      </c>
      <c r="AH1665" s="569">
        <f t="shared" ref="AH1665" si="5336">SUM(AH1666:AH1671)</f>
        <v>143317.33542681229</v>
      </c>
      <c r="AI1665" s="569">
        <f t="shared" ref="AI1665" si="5337">SUM(AI1666:AI1671)</f>
        <v>110857.29808614633</v>
      </c>
      <c r="AJ1665" s="569">
        <f t="shared" ref="AJ1665" si="5338">SUM(AJ1666:AJ1671)</f>
        <v>104543.5735394995</v>
      </c>
      <c r="AK1665" s="569">
        <f t="shared" ref="AK1665" si="5339">SUM(AK1666:AK1671)</f>
        <v>106837.08140438885</v>
      </c>
      <c r="AL1665" s="569">
        <f t="shared" ref="AL1665" si="5340">SUM(AL1666:AL1671)</f>
        <v>119823.32379865437</v>
      </c>
      <c r="AM1665" s="569">
        <f t="shared" ref="AM1665" si="5341">SUM(AM1666:AM1671)</f>
        <v>98709.317872378451</v>
      </c>
      <c r="AN1665" s="569">
        <f t="shared" ref="AN1665" si="5342">SUM(AN1666:AN1671)</f>
        <v>91866.25294546604</v>
      </c>
      <c r="AO1665" s="569">
        <f t="shared" ref="AO1665" si="5343">SUM(AO1666:AO1671)</f>
        <v>92170.398859718349</v>
      </c>
      <c r="AP1665" s="569">
        <f t="shared" ref="AP1665" si="5344">SUM(AP1666:AP1671)</f>
        <v>104935.82338252732</v>
      </c>
      <c r="AQ1665" s="569">
        <f t="shared" ref="AQ1665" si="5345">SUM(AQ1666:AQ1671)</f>
        <v>175537.38796145516</v>
      </c>
      <c r="AR1665" s="569">
        <f t="shared" ref="AR1665" si="5346">SUM(AR1666:AR1671)</f>
        <v>167224.9669605649</v>
      </c>
      <c r="AS1665" s="569">
        <f t="shared" ref="AS1665" si="5347">SUM(AS1666:AS1671)</f>
        <v>165200.64737800322</v>
      </c>
      <c r="AT1665" s="569">
        <f t="shared" ref="AT1665" si="5348">SUM(AT1666:AT1671)</f>
        <v>179186.11518699414</v>
      </c>
      <c r="AU1665" s="569">
        <f t="shared" ref="AU1665" si="5349">SUM(AU1666:AU1671)</f>
        <v>231646.45964578426</v>
      </c>
      <c r="AV1665" s="569">
        <f t="shared" ref="AV1665" si="5350">SUM(AV1666:AV1671)</f>
        <v>222235.49785495739</v>
      </c>
      <c r="AW1665" s="569">
        <f t="shared" ref="AW1665" si="5351">SUM(AW1666:AW1671)</f>
        <v>221393.79189287458</v>
      </c>
      <c r="AX1665" s="569">
        <f t="shared" ref="AX1665" si="5352">SUM(AX1666:AX1671)</f>
        <v>237661.71554843299</v>
      </c>
      <c r="AY1665" s="569">
        <f t="shared" ref="AY1665" si="5353">SUM(AY1666:AY1671)</f>
        <v>224621.65190530266</v>
      </c>
      <c r="AZ1665" s="569">
        <f t="shared" ref="AZ1665" si="5354">SUM(AZ1666:AZ1671)</f>
        <v>215564.52272881658</v>
      </c>
      <c r="BA1665" s="569">
        <f t="shared" ref="BA1665" si="5355">SUM(BA1666:BA1671)</f>
        <v>213288.79427923952</v>
      </c>
      <c r="BB1665" s="569">
        <f t="shared" ref="BB1665" si="5356">SUM(BB1666:BB1671)</f>
        <v>228150.43612413271</v>
      </c>
      <c r="BC1665" s="569">
        <f t="shared" ref="BC1665" si="5357">SUM(BC1666:BC1671)</f>
        <v>165675.08414576878</v>
      </c>
      <c r="BD1665" s="569">
        <f t="shared" ref="BD1665" si="5358">SUM(BD1666:BD1671)</f>
        <v>158088.73554191866</v>
      </c>
      <c r="BE1665" s="569">
        <f t="shared" ref="BE1665" si="5359">SUM(BE1666:BE1671)</f>
        <v>151816.40651181262</v>
      </c>
      <c r="BF1665" s="569">
        <f t="shared" ref="BF1665" si="5360">SUM(BF1666:BF1671)</f>
        <v>162637.94356344128</v>
      </c>
      <c r="BG1665" s="569">
        <f t="shared" ref="BG1665" si="5361">SUM(BG1666:BG1671)</f>
        <v>157087.69394318433</v>
      </c>
      <c r="BH1665" s="569">
        <f t="shared" ref="BH1665" si="5362">SUM(BH1666:BH1671)</f>
        <v>148738.85675669124</v>
      </c>
      <c r="BI1665" s="569">
        <f t="shared" ref="BI1665" si="5363">SUM(BI1666:BI1671)</f>
        <v>141733.61642946536</v>
      </c>
      <c r="BJ1665" s="569">
        <f t="shared" ref="BJ1665" si="5364">SUM(BJ1666:BJ1671)</f>
        <v>153633.94233649489</v>
      </c>
      <c r="BK1665" s="569">
        <f t="shared" ref="BK1665" si="5365">SUM(BK1666:BK1671)</f>
        <v>103722.16400040942</v>
      </c>
      <c r="BL1665" s="569">
        <f t="shared" ref="BL1665" si="5366">SUM(BL1666:BL1671)</f>
        <v>98076.844198883453</v>
      </c>
      <c r="BM1665" s="569">
        <f t="shared" ref="BM1665" si="5367">SUM(BM1666:BM1671)</f>
        <v>93479.844573169103</v>
      </c>
      <c r="BN1665" s="569">
        <f t="shared" ref="BN1665" si="5368">SUM(BN1666:BN1671)</f>
        <v>101730.42202503033</v>
      </c>
      <c r="BO1665" s="569">
        <f t="shared" ref="BO1665" si="5369">SUM(BO1666:BO1671)</f>
        <v>86655.098484567614</v>
      </c>
      <c r="BP1665" s="569">
        <f t="shared" ref="BP1665" si="5370">SUM(BP1666:BP1671)</f>
        <v>83697.480804408886</v>
      </c>
      <c r="BQ1665" s="569">
        <f t="shared" ref="BQ1665" si="5371">SUM(BQ1666:BQ1671)</f>
        <v>81590.600573219359</v>
      </c>
      <c r="BR1665" s="569">
        <f t="shared" ref="BR1665" si="5372">SUM(BR1666:BR1671)</f>
        <v>85666.413614888588</v>
      </c>
      <c r="BS1665" s="569">
        <f t="shared" ref="BS1665" si="5373">SUM(BS1666:BS1671)</f>
        <v>100150.2118759696</v>
      </c>
      <c r="BT1665" s="569">
        <f t="shared" ref="BT1665" si="5374">SUM(BT1666:BT1671)</f>
        <v>95570.923801550656</v>
      </c>
      <c r="BU1665" s="569">
        <f t="shared" ref="BU1665" si="5375">SUM(BU1666:BU1671)</f>
        <v>91920.374571885841</v>
      </c>
      <c r="BV1665" s="569">
        <f t="shared" ref="BV1665" si="5376">SUM(BV1666:BV1671)</f>
        <v>98265.388568754046</v>
      </c>
      <c r="BW1665" s="569">
        <f t="shared" ref="BW1665" si="5377">SUM(BW1666:BW1671)</f>
        <v>99812.272099657232</v>
      </c>
      <c r="BX1665" s="569">
        <f t="shared" ref="BX1665" si="5378">SUM(BX1666:BX1671)</f>
        <v>95874.105774882162</v>
      </c>
      <c r="BY1665" s="569">
        <f t="shared" ref="BY1665" si="5379">SUM(BY1666:BY1671)</f>
        <v>91934.792569882266</v>
      </c>
      <c r="BZ1665" s="569">
        <f t="shared" ref="BZ1665" si="5380">SUM(BZ1666:BZ1671)</f>
        <v>98315.499699980952</v>
      </c>
      <c r="CA1665" s="569">
        <f t="shared" ref="CA1665" si="5381">SUM(CA1666:CA1671)</f>
        <v>62026.558332732966</v>
      </c>
      <c r="CB1665" s="569">
        <f t="shared" ref="CB1665" si="5382">SUM(CB1666:CB1671)</f>
        <v>61549.552462955689</v>
      </c>
      <c r="CC1665" s="569">
        <f t="shared" ref="CC1665" si="5383">SUM(CC1666:CC1671)</f>
        <v>61071.487901136978</v>
      </c>
      <c r="CD1665" s="569">
        <f t="shared" ref="CD1665" si="5384">SUM(CD1666:CD1671)</f>
        <v>61330.570776255423</v>
      </c>
      <c r="CE1665" s="569">
        <f t="shared" ref="CE1665" si="5385">SUM(CE1666:CE1671)</f>
        <v>44248.224451568785</v>
      </c>
      <c r="CF1665" s="569">
        <f t="shared" ref="CF1665" si="5386">SUM(CF1666:CF1671)</f>
        <v>44074.312698826638</v>
      </c>
      <c r="CG1665" s="569">
        <f t="shared" ref="CG1665" si="5387">SUM(CG1666:CG1671)</f>
        <v>43899.531387320778</v>
      </c>
      <c r="CH1665" s="569">
        <f t="shared" ref="CH1665" si="5388">SUM(CH1666:CH1671)</f>
        <v>43723.876169257375</v>
      </c>
      <c r="CI1665" s="569">
        <f t="shared" ref="CI1665" si="5389">SUM(CI1666:CI1671)</f>
        <v>30352.225972612738</v>
      </c>
      <c r="CJ1665" s="569">
        <f t="shared" ref="CJ1665" si="5390">SUM(CJ1666:CJ1671)</f>
        <v>30213.796164975807</v>
      </c>
      <c r="CK1665" s="569">
        <f t="shared" ref="CK1665" si="5391">SUM(CK1666:CK1671)</f>
        <v>30074.67420830069</v>
      </c>
      <c r="CL1665" s="569">
        <f t="shared" ref="CL1665" si="5392">SUM(CL1666:CL1671)</f>
        <v>29934.856641842198</v>
      </c>
      <c r="CM1665" s="569">
        <f t="shared" ref="CM1665" si="5393">SUM(CM1666:CM1671)</f>
        <v>44910.859167160037</v>
      </c>
      <c r="CN1665" s="569">
        <f t="shared" ref="CN1665" si="5394">SUM(CN1666:CN1671)</f>
        <v>44723.52752549584</v>
      </c>
      <c r="CO1665" s="569">
        <f t="shared" ref="CO1665" si="5395">SUM(CO1666:CO1671)</f>
        <v>44535.259225623326</v>
      </c>
      <c r="CP1665" s="569">
        <f t="shared" ref="CP1665" si="5396">SUM(CP1666:CP1671)</f>
        <v>44346.049584251443</v>
      </c>
      <c r="CQ1665" s="569">
        <f t="shared" ref="CQ1665" si="5397">SUM(CQ1666:CQ1671)</f>
        <v>68978.152011569531</v>
      </c>
      <c r="CR1665" s="569">
        <f t="shared" ref="CR1665" si="5398">SUM(CR1666:CR1671)</f>
        <v>68708.838896627392</v>
      </c>
      <c r="CS1665" s="569">
        <f t="shared" ref="CS1665" si="5399">SUM(CS1666:CS1671)</f>
        <v>68438.179216110526</v>
      </c>
      <c r="CT1665" s="569">
        <f t="shared" ref="CT1665" si="5400">SUM(CT1666:CT1671)</f>
        <v>68166.166237191093</v>
      </c>
      <c r="CU1665" s="569">
        <f t="shared" ref="CU1665" si="5401">SUM(CU1666:CU1671)</f>
        <v>54810.067610997648</v>
      </c>
      <c r="CV1665" s="569">
        <f t="shared" ref="CV1665" si="5402">SUM(CV1666:CV1671)</f>
        <v>54577.918386552628</v>
      </c>
      <c r="CW1665" s="569">
        <f t="shared" ref="CW1665" si="5403">SUM(CW1666:CW1671)</f>
        <v>54344.608415985393</v>
      </c>
      <c r="CX1665" s="569">
        <f t="shared" ref="CX1665" si="5404">SUM(CX1666:CX1671)</f>
        <v>54110.131895565326</v>
      </c>
      <c r="CY1665" s="569">
        <f t="shared" ref="CY1665" si="5405">SUM(CY1666:CY1671)</f>
        <v>16050.471461667235</v>
      </c>
      <c r="CZ1665" s="569">
        <f t="shared" ref="CZ1665" si="5406">SUM(CZ1666:CZ1671)</f>
        <v>15940.931256475575</v>
      </c>
      <c r="DA1665" s="569">
        <f t="shared" ref="DA1665" si="5407">SUM(DA1666:DA1671)</f>
        <v>15830.843350257961</v>
      </c>
      <c r="DB1665" s="569">
        <f t="shared" ref="DB1665" si="5408">SUM(DB1666:DB1671)</f>
        <v>15720.205004509251</v>
      </c>
      <c r="DC1665" s="569">
        <f t="shared" ref="DC1665" si="5409">SUM(DC1666:DC1671)</f>
        <v>12380.17412397833</v>
      </c>
      <c r="DD1665" s="569">
        <f t="shared" ref="DD1665" si="5410">SUM(DD1666:DD1671)</f>
        <v>12279.663807098223</v>
      </c>
      <c r="DE1665" s="569">
        <f t="shared" ref="DE1665" si="5411">SUM(DE1666:DE1671)</f>
        <v>12178.65093863372</v>
      </c>
      <c r="DF1665" s="569">
        <f t="shared" ref="DF1665" si="5412">SUM(DF1666:DF1671)</f>
        <v>12077.13300582689</v>
      </c>
      <c r="DG1665" s="569">
        <f t="shared" ref="DG1665" si="5413">SUM(DG1666:DG1671)</f>
        <v>9145.2831371839929</v>
      </c>
      <c r="DH1665" s="569">
        <f t="shared" ref="DH1665" si="5414">SUM(DH1666:DH1671)</f>
        <v>9052.9373653699149</v>
      </c>
      <c r="DI1665" s="569">
        <f t="shared" ref="DI1665" si="5415">SUM(DI1666:DI1671)</f>
        <v>8960.1298646967662</v>
      </c>
      <c r="DJ1665" s="569">
        <f t="shared" ref="DJ1665" si="5416">SUM(DJ1666:DJ1671)</f>
        <v>8866.8583265202542</v>
      </c>
    </row>
    <row r="1666" spans="1:114" x14ac:dyDescent="0.35">
      <c r="A1666" s="5" t="s">
        <v>354</v>
      </c>
      <c r="B1666" s="452" t="s">
        <v>62</v>
      </c>
      <c r="C1666" s="451">
        <f>C227</f>
        <v>25800</v>
      </c>
      <c r="D1666" s="451">
        <f t="shared" ref="D1666:L1666" si="5417">D227</f>
        <v>37400</v>
      </c>
      <c r="E1666" s="451">
        <f t="shared" si="5417"/>
        <v>29000</v>
      </c>
      <c r="F1666" s="451">
        <f t="shared" si="5417"/>
        <v>34800</v>
      </c>
      <c r="G1666" s="451">
        <f t="shared" si="5417"/>
        <v>39100</v>
      </c>
      <c r="H1666" s="451">
        <f t="shared" si="5417"/>
        <v>34500</v>
      </c>
      <c r="I1666" s="451">
        <f t="shared" si="5417"/>
        <v>42300</v>
      </c>
      <c r="J1666" s="451">
        <f t="shared" si="5417"/>
        <v>15400</v>
      </c>
      <c r="K1666" s="451">
        <f t="shared" si="5417"/>
        <v>42000</v>
      </c>
      <c r="L1666" s="451">
        <f t="shared" si="5417"/>
        <v>50500</v>
      </c>
      <c r="M1666" s="451">
        <f t="shared" ref="M1666:BX1666" si="5418">M227</f>
        <v>82100</v>
      </c>
      <c r="N1666" s="451">
        <f t="shared" si="5418"/>
        <v>50200</v>
      </c>
      <c r="O1666" s="451">
        <f t="shared" si="5418"/>
        <v>45000</v>
      </c>
      <c r="P1666" s="451">
        <f t="shared" si="5418"/>
        <v>59000</v>
      </c>
      <c r="Q1666" s="451">
        <f t="shared" si="5418"/>
        <v>48000</v>
      </c>
      <c r="R1666" s="451">
        <f t="shared" si="5418"/>
        <v>55300</v>
      </c>
      <c r="S1666" s="451">
        <f t="shared" si="5418"/>
        <v>73800</v>
      </c>
      <c r="T1666" s="451">
        <f t="shared" si="5418"/>
        <v>54300</v>
      </c>
      <c r="U1666" s="451">
        <f t="shared" si="5418"/>
        <v>42300</v>
      </c>
      <c r="V1666" s="451">
        <f t="shared" si="5418"/>
        <v>48700</v>
      </c>
      <c r="W1666" s="451">
        <f t="shared" si="5418"/>
        <v>30000</v>
      </c>
      <c r="X1666" s="451">
        <f t="shared" si="5418"/>
        <v>33700</v>
      </c>
      <c r="Y1666" s="451">
        <f t="shared" si="5418"/>
        <v>58900</v>
      </c>
      <c r="Z1666" s="451">
        <f t="shared" si="5418"/>
        <v>199000</v>
      </c>
      <c r="AA1666" s="451">
        <f t="shared" si="5418"/>
        <v>52400</v>
      </c>
      <c r="AB1666" s="451">
        <f t="shared" si="5418"/>
        <v>49000</v>
      </c>
      <c r="AC1666" s="451">
        <f t="shared" si="5418"/>
        <v>92000</v>
      </c>
      <c r="AD1666" s="451">
        <f t="shared" si="5418"/>
        <v>90183.794642857145</v>
      </c>
      <c r="AE1666" s="451">
        <f t="shared" si="5418"/>
        <v>81211.603672409285</v>
      </c>
      <c r="AF1666" s="451">
        <f t="shared" si="5418"/>
        <v>80693.773549052596</v>
      </c>
      <c r="AG1666" s="451">
        <f t="shared" si="5418"/>
        <v>89656.224135572338</v>
      </c>
      <c r="AH1666" s="451">
        <f t="shared" si="5418"/>
        <v>94210.07117764448</v>
      </c>
      <c r="AI1666" s="451">
        <f t="shared" si="5418"/>
        <v>73210.441283180902</v>
      </c>
      <c r="AJ1666" s="451">
        <f t="shared" si="5418"/>
        <v>72693.788813971798</v>
      </c>
      <c r="AK1666" s="451">
        <f t="shared" si="5418"/>
        <v>80711.328178186421</v>
      </c>
      <c r="AL1666" s="451">
        <f t="shared" si="5418"/>
        <v>84750.530418735696</v>
      </c>
      <c r="AM1666" s="451">
        <f t="shared" si="5418"/>
        <v>60685.148544491021</v>
      </c>
      <c r="AN1666" s="451">
        <f t="shared" si="5418"/>
        <v>60156.36837560097</v>
      </c>
      <c r="AO1666" s="451">
        <f t="shared" si="5418"/>
        <v>66677.357073227016</v>
      </c>
      <c r="AP1666" s="451">
        <f t="shared" si="5418"/>
        <v>69892.418739098561</v>
      </c>
      <c r="AQ1666" s="451">
        <f t="shared" si="5418"/>
        <v>53119.837962122896</v>
      </c>
      <c r="AR1666" s="451">
        <f t="shared" si="5418"/>
        <v>52595.762533908535</v>
      </c>
      <c r="AS1666" s="451">
        <f t="shared" si="5418"/>
        <v>58227.7735459088</v>
      </c>
      <c r="AT1666" s="451">
        <f t="shared" si="5418"/>
        <v>60960.979772675215</v>
      </c>
      <c r="AU1666" s="451">
        <f t="shared" si="5418"/>
        <v>72672.233167677128</v>
      </c>
      <c r="AV1666" s="451">
        <f t="shared" si="5418"/>
        <v>71962.906867209298</v>
      </c>
      <c r="AW1666" s="451">
        <f t="shared" si="5418"/>
        <v>79677.457303923293</v>
      </c>
      <c r="AX1666" s="451">
        <f t="shared" si="5418"/>
        <v>83426.834733838652</v>
      </c>
      <c r="AY1666" s="451">
        <f t="shared" si="5418"/>
        <v>57294.145750803335</v>
      </c>
      <c r="AZ1666" s="451">
        <f t="shared" si="5418"/>
        <v>56700.290409132358</v>
      </c>
      <c r="BA1666" s="451">
        <f t="shared" si="5418"/>
        <v>62739.35959396034</v>
      </c>
      <c r="BB1666" s="451">
        <f t="shared" si="5418"/>
        <v>65649.486832483817</v>
      </c>
      <c r="BC1666" s="451">
        <f t="shared" si="5418"/>
        <v>10175.590614268782</v>
      </c>
      <c r="BD1666" s="451">
        <f t="shared" si="5418"/>
        <v>10063.304648752626</v>
      </c>
      <c r="BE1666" s="451">
        <f t="shared" si="5418"/>
        <v>11127.393057575533</v>
      </c>
      <c r="BF1666" s="451">
        <f t="shared" si="5418"/>
        <v>11635.215250749763</v>
      </c>
      <c r="BG1666" s="451">
        <f t="shared" si="5418"/>
        <v>10230.091378519934</v>
      </c>
      <c r="BH1666" s="451">
        <f t="shared" si="5418"/>
        <v>10109.569480512535</v>
      </c>
      <c r="BI1666" s="451">
        <f t="shared" si="5418"/>
        <v>11169.873948317967</v>
      </c>
      <c r="BJ1666" s="451">
        <f t="shared" si="5418"/>
        <v>11670.307878793759</v>
      </c>
      <c r="BK1666" s="451">
        <f t="shared" si="5418"/>
        <v>8057.9465029171406</v>
      </c>
      <c r="BL1666" s="451">
        <f t="shared" si="5418"/>
        <v>7956.2746934129755</v>
      </c>
      <c r="BM1666" s="451">
        <f t="shared" si="5418"/>
        <v>8783.0734471567157</v>
      </c>
      <c r="BN1666" s="451">
        <f t="shared" si="5418"/>
        <v>9168.326667756497</v>
      </c>
      <c r="BO1666" s="451">
        <f t="shared" si="5418"/>
        <v>6848.5694595005807</v>
      </c>
      <c r="BP1666" s="451">
        <f t="shared" si="5418"/>
        <v>6755.6930346793342</v>
      </c>
      <c r="BQ1666" s="451">
        <f t="shared" si="5418"/>
        <v>7450.3723837025209</v>
      </c>
      <c r="BR1666" s="451">
        <f t="shared" si="5418"/>
        <v>7769.2464391712892</v>
      </c>
      <c r="BS1666" s="451">
        <f t="shared" si="5418"/>
        <v>7146.0999673566694</v>
      </c>
      <c r="BT1666" s="451">
        <f t="shared" si="5418"/>
        <v>7041.5200872809546</v>
      </c>
      <c r="BU1666" s="451">
        <f t="shared" si="5418"/>
        <v>7756.8537635667308</v>
      </c>
      <c r="BV1666" s="451">
        <f t="shared" si="5418"/>
        <v>8079.4278665317506</v>
      </c>
      <c r="BW1666" s="451">
        <f t="shared" si="5418"/>
        <v>0</v>
      </c>
      <c r="BX1666" s="451">
        <f t="shared" si="5418"/>
        <v>0</v>
      </c>
      <c r="BY1666" s="451">
        <f t="shared" ref="BY1666:DJ1666" si="5419">BY227</f>
        <v>0</v>
      </c>
      <c r="BZ1666" s="451">
        <f t="shared" si="5419"/>
        <v>0</v>
      </c>
      <c r="CA1666" s="451">
        <f t="shared" si="5419"/>
        <v>0</v>
      </c>
      <c r="CB1666" s="451">
        <f t="shared" si="5419"/>
        <v>0</v>
      </c>
      <c r="CC1666" s="451">
        <f t="shared" si="5419"/>
        <v>0</v>
      </c>
      <c r="CD1666" s="451">
        <f t="shared" si="5419"/>
        <v>0</v>
      </c>
      <c r="CE1666" s="451">
        <f t="shared" si="5419"/>
        <v>0</v>
      </c>
      <c r="CF1666" s="451">
        <f t="shared" si="5419"/>
        <v>0</v>
      </c>
      <c r="CG1666" s="451">
        <f t="shared" si="5419"/>
        <v>0</v>
      </c>
      <c r="CH1666" s="451">
        <f t="shared" si="5419"/>
        <v>0</v>
      </c>
      <c r="CI1666" s="451">
        <f t="shared" si="5419"/>
        <v>0</v>
      </c>
      <c r="CJ1666" s="451">
        <f t="shared" si="5419"/>
        <v>0</v>
      </c>
      <c r="CK1666" s="451">
        <f t="shared" si="5419"/>
        <v>0</v>
      </c>
      <c r="CL1666" s="451">
        <f t="shared" si="5419"/>
        <v>0</v>
      </c>
      <c r="CM1666" s="451">
        <f t="shared" si="5419"/>
        <v>0</v>
      </c>
      <c r="CN1666" s="451">
        <f t="shared" si="5419"/>
        <v>0</v>
      </c>
      <c r="CO1666" s="451">
        <f t="shared" si="5419"/>
        <v>0</v>
      </c>
      <c r="CP1666" s="451">
        <f t="shared" si="5419"/>
        <v>0</v>
      </c>
      <c r="CQ1666" s="451">
        <f t="shared" si="5419"/>
        <v>0</v>
      </c>
      <c r="CR1666" s="451">
        <f t="shared" si="5419"/>
        <v>0</v>
      </c>
      <c r="CS1666" s="451">
        <f t="shared" si="5419"/>
        <v>0</v>
      </c>
      <c r="CT1666" s="451">
        <f t="shared" si="5419"/>
        <v>0</v>
      </c>
      <c r="CU1666" s="451">
        <f t="shared" si="5419"/>
        <v>0</v>
      </c>
      <c r="CV1666" s="451">
        <f t="shared" si="5419"/>
        <v>0</v>
      </c>
      <c r="CW1666" s="451">
        <f t="shared" si="5419"/>
        <v>0</v>
      </c>
      <c r="CX1666" s="451">
        <f t="shared" si="5419"/>
        <v>0</v>
      </c>
      <c r="CY1666" s="451">
        <f t="shared" si="5419"/>
        <v>0</v>
      </c>
      <c r="CZ1666" s="451">
        <f t="shared" si="5419"/>
        <v>0</v>
      </c>
      <c r="DA1666" s="451">
        <f t="shared" si="5419"/>
        <v>0</v>
      </c>
      <c r="DB1666" s="451">
        <f t="shared" si="5419"/>
        <v>0</v>
      </c>
      <c r="DC1666" s="451">
        <f t="shared" si="5419"/>
        <v>0</v>
      </c>
      <c r="DD1666" s="451">
        <f t="shared" si="5419"/>
        <v>0</v>
      </c>
      <c r="DE1666" s="451">
        <f t="shared" si="5419"/>
        <v>0</v>
      </c>
      <c r="DF1666" s="451">
        <f t="shared" si="5419"/>
        <v>0</v>
      </c>
      <c r="DG1666" s="451">
        <f t="shared" si="5419"/>
        <v>0</v>
      </c>
      <c r="DH1666" s="451">
        <f t="shared" si="5419"/>
        <v>0</v>
      </c>
      <c r="DI1666" s="451">
        <f t="shared" si="5419"/>
        <v>0</v>
      </c>
      <c r="DJ1666" s="451">
        <f t="shared" si="5419"/>
        <v>0</v>
      </c>
    </row>
    <row r="1667" spans="1:114" x14ac:dyDescent="0.35">
      <c r="A1667" s="5" t="s">
        <v>354</v>
      </c>
      <c r="B1667" s="452" t="s">
        <v>497</v>
      </c>
      <c r="C1667" s="451">
        <f>C562</f>
        <v>39200</v>
      </c>
      <c r="D1667" s="451">
        <f t="shared" ref="D1667:L1667" si="5420">D562</f>
        <v>23000</v>
      </c>
      <c r="E1667" s="451">
        <f t="shared" si="5420"/>
        <v>29300</v>
      </c>
      <c r="F1667" s="451">
        <f t="shared" si="5420"/>
        <v>37800</v>
      </c>
      <c r="G1667" s="451">
        <f t="shared" si="5420"/>
        <v>32000</v>
      </c>
      <c r="H1667" s="451">
        <f t="shared" si="5420"/>
        <v>24400</v>
      </c>
      <c r="I1667" s="451">
        <f t="shared" si="5420"/>
        <v>18200</v>
      </c>
      <c r="J1667" s="451">
        <f t="shared" si="5420"/>
        <v>2300</v>
      </c>
      <c r="K1667" s="451">
        <f t="shared" si="5420"/>
        <v>21700</v>
      </c>
      <c r="L1667" s="451">
        <f t="shared" si="5420"/>
        <v>34500</v>
      </c>
      <c r="M1667" s="451">
        <f t="shared" ref="M1667:BX1667" si="5421">M562</f>
        <v>37400</v>
      </c>
      <c r="N1667" s="451">
        <f t="shared" si="5421"/>
        <v>36100</v>
      </c>
      <c r="O1667" s="451">
        <f t="shared" si="5421"/>
        <v>36000</v>
      </c>
      <c r="P1667" s="451">
        <f t="shared" si="5421"/>
        <v>148600</v>
      </c>
      <c r="Q1667" s="451">
        <f t="shared" si="5421"/>
        <v>39100</v>
      </c>
      <c r="R1667" s="451">
        <f t="shared" si="5421"/>
        <v>39200</v>
      </c>
      <c r="S1667" s="451">
        <f t="shared" si="5421"/>
        <v>38400</v>
      </c>
      <c r="T1667" s="451">
        <f t="shared" si="5421"/>
        <v>31500</v>
      </c>
      <c r="U1667" s="451">
        <f t="shared" si="5421"/>
        <v>17200</v>
      </c>
      <c r="V1667" s="451">
        <f t="shared" si="5421"/>
        <v>32000</v>
      </c>
      <c r="W1667" s="451">
        <f t="shared" si="5421"/>
        <v>28400</v>
      </c>
      <c r="X1667" s="451">
        <f t="shared" si="5421"/>
        <v>23200</v>
      </c>
      <c r="Y1667" s="451">
        <f t="shared" si="5421"/>
        <v>17100</v>
      </c>
      <c r="Z1667" s="451">
        <f t="shared" si="5421"/>
        <v>20400</v>
      </c>
      <c r="AA1667" s="451">
        <f t="shared" si="5421"/>
        <v>31100</v>
      </c>
      <c r="AB1667" s="451">
        <f t="shared" si="5421"/>
        <v>29600</v>
      </c>
      <c r="AC1667" s="451">
        <f t="shared" si="5421"/>
        <v>20200</v>
      </c>
      <c r="AD1667" s="451">
        <f t="shared" si="5421"/>
        <v>53728.710526315816</v>
      </c>
      <c r="AE1667" s="451">
        <f t="shared" si="5421"/>
        <v>57764.230978567255</v>
      </c>
      <c r="AF1667" s="451">
        <f t="shared" si="5421"/>
        <v>50545.038488029917</v>
      </c>
      <c r="AG1667" s="451">
        <f t="shared" si="5421"/>
        <v>43411.768565692648</v>
      </c>
      <c r="AH1667" s="451">
        <f t="shared" si="5421"/>
        <v>55193.007404462929</v>
      </c>
      <c r="AI1667" s="451">
        <f t="shared" si="5421"/>
        <v>44877.950549037021</v>
      </c>
      <c r="AJ1667" s="451">
        <f t="shared" si="5421"/>
        <v>39242.65894032966</v>
      </c>
      <c r="AK1667" s="451">
        <f t="shared" si="5421"/>
        <v>33681.216812078383</v>
      </c>
      <c r="AL1667" s="451">
        <f t="shared" si="5421"/>
        <v>42791.659283723995</v>
      </c>
      <c r="AM1667" s="451">
        <f t="shared" si="5421"/>
        <v>48416.004561211783</v>
      </c>
      <c r="AN1667" s="451">
        <f t="shared" si="5421"/>
        <v>42266.760229356049</v>
      </c>
      <c r="AO1667" s="451">
        <f t="shared" si="5421"/>
        <v>36215.783074279767</v>
      </c>
      <c r="AP1667" s="451">
        <f t="shared" si="5421"/>
        <v>45932.84088765613</v>
      </c>
      <c r="AQ1667" s="451">
        <f t="shared" si="5421"/>
        <v>58219.552174780765</v>
      </c>
      <c r="AR1667" s="451">
        <f t="shared" si="5421"/>
        <v>50766.983362982122</v>
      </c>
      <c r="AS1667" s="451">
        <f t="shared" si="5421"/>
        <v>43448.108413101785</v>
      </c>
      <c r="AT1667" s="451">
        <f t="shared" si="5421"/>
        <v>55039.51291823131</v>
      </c>
      <c r="AU1667" s="451">
        <f t="shared" si="5421"/>
        <v>64873.92631214943</v>
      </c>
      <c r="AV1667" s="451">
        <f t="shared" si="5421"/>
        <v>56575.4643209606</v>
      </c>
      <c r="AW1667" s="451">
        <f t="shared" si="5421"/>
        <v>48424.397288829859</v>
      </c>
      <c r="AX1667" s="451">
        <f t="shared" si="5421"/>
        <v>61350.158827972264</v>
      </c>
      <c r="AY1667" s="451">
        <f t="shared" si="5421"/>
        <v>62473.461226437023</v>
      </c>
      <c r="AZ1667" s="451">
        <f t="shared" si="5421"/>
        <v>54449.342229481612</v>
      </c>
      <c r="BA1667" s="451">
        <f t="shared" si="5421"/>
        <v>46575.895207125533</v>
      </c>
      <c r="BB1667" s="451">
        <f t="shared" si="5421"/>
        <v>58970.967178604464</v>
      </c>
      <c r="BC1667" s="451">
        <f t="shared" si="5421"/>
        <v>54494.321665849799</v>
      </c>
      <c r="BD1667" s="451">
        <f t="shared" si="5421"/>
        <v>47463.446355687571</v>
      </c>
      <c r="BE1667" s="451">
        <f t="shared" si="5421"/>
        <v>40572.432181571217</v>
      </c>
      <c r="BF1667" s="451">
        <f t="shared" si="5421"/>
        <v>51333.777321162313</v>
      </c>
      <c r="BG1667" s="451">
        <f t="shared" si="5421"/>
        <v>60202.222221754171</v>
      </c>
      <c r="BH1667" s="451">
        <f t="shared" si="5421"/>
        <v>52396.050781553917</v>
      </c>
      <c r="BI1667" s="451">
        <f t="shared" si="5421"/>
        <v>44754.76055404947</v>
      </c>
      <c r="BJ1667" s="451">
        <f t="shared" si="5421"/>
        <v>56581.028370967717</v>
      </c>
      <c r="BK1667" s="451">
        <f t="shared" si="5421"/>
        <v>41178.468424865598</v>
      </c>
      <c r="BL1667" s="451">
        <f t="shared" si="5421"/>
        <v>35809.26493748065</v>
      </c>
      <c r="BM1667" s="451">
        <f t="shared" si="5421"/>
        <v>30560.783285182624</v>
      </c>
      <c r="BN1667" s="451">
        <f t="shared" si="5421"/>
        <v>38602.300827239917</v>
      </c>
      <c r="BO1667" s="451">
        <f t="shared" si="5421"/>
        <v>20368.877257799133</v>
      </c>
      <c r="BP1667" s="451">
        <f t="shared" si="5421"/>
        <v>17696.414243625302</v>
      </c>
      <c r="BQ1667" s="451">
        <f t="shared" si="5421"/>
        <v>15088.094295782066</v>
      </c>
      <c r="BR1667" s="451">
        <f t="shared" si="5421"/>
        <v>19039.239112513846</v>
      </c>
      <c r="BS1667" s="451">
        <f t="shared" si="5421"/>
        <v>32342.351364574322</v>
      </c>
      <c r="BT1667" s="451">
        <f t="shared" si="5421"/>
        <v>28069.012742510895</v>
      </c>
      <c r="BU1667" s="451">
        <f t="shared" si="5421"/>
        <v>23905.506256701497</v>
      </c>
      <c r="BV1667" s="451">
        <f t="shared" si="5421"/>
        <v>30131.334452846597</v>
      </c>
      <c r="BW1667" s="451">
        <f t="shared" si="5421"/>
        <v>31061.1185933792</v>
      </c>
      <c r="BX1667" s="451">
        <f t="shared" si="5421"/>
        <v>27352.328313572725</v>
      </c>
      <c r="BY1667" s="451">
        <f t="shared" ref="BY1667:DJ1667" si="5422">BY562</f>
        <v>23643.538033766265</v>
      </c>
      <c r="BZ1667" s="451">
        <f t="shared" si="5422"/>
        <v>30255.920703684373</v>
      </c>
      <c r="CA1667" s="451">
        <f t="shared" si="5422"/>
        <v>2221.6149899871325</v>
      </c>
      <c r="CB1667" s="451">
        <f t="shared" si="5422"/>
        <v>1956.3475284961323</v>
      </c>
      <c r="CC1667" s="451">
        <f t="shared" si="5422"/>
        <v>1691.0800670051312</v>
      </c>
      <c r="CD1667" s="451">
        <f t="shared" si="5422"/>
        <v>2164.0240279528998</v>
      </c>
      <c r="CE1667" s="451">
        <f t="shared" si="5422"/>
        <v>0</v>
      </c>
      <c r="CF1667" s="451">
        <f t="shared" si="5422"/>
        <v>0</v>
      </c>
      <c r="CG1667" s="451">
        <f t="shared" si="5422"/>
        <v>0</v>
      </c>
      <c r="CH1667" s="451">
        <f t="shared" si="5422"/>
        <v>0</v>
      </c>
      <c r="CI1667" s="451">
        <f t="shared" si="5422"/>
        <v>0</v>
      </c>
      <c r="CJ1667" s="451">
        <f t="shared" si="5422"/>
        <v>0</v>
      </c>
      <c r="CK1667" s="451">
        <f t="shared" si="5422"/>
        <v>0</v>
      </c>
      <c r="CL1667" s="451">
        <f t="shared" si="5422"/>
        <v>0</v>
      </c>
      <c r="CM1667" s="451">
        <f t="shared" si="5422"/>
        <v>0</v>
      </c>
      <c r="CN1667" s="451">
        <f t="shared" si="5422"/>
        <v>0</v>
      </c>
      <c r="CO1667" s="451">
        <f t="shared" si="5422"/>
        <v>0</v>
      </c>
      <c r="CP1667" s="451">
        <f t="shared" si="5422"/>
        <v>0</v>
      </c>
      <c r="CQ1667" s="451">
        <f t="shared" si="5422"/>
        <v>0</v>
      </c>
      <c r="CR1667" s="451">
        <f t="shared" si="5422"/>
        <v>0</v>
      </c>
      <c r="CS1667" s="451">
        <f t="shared" si="5422"/>
        <v>0</v>
      </c>
      <c r="CT1667" s="451">
        <f t="shared" si="5422"/>
        <v>0</v>
      </c>
      <c r="CU1667" s="451">
        <f t="shared" si="5422"/>
        <v>0</v>
      </c>
      <c r="CV1667" s="451">
        <f t="shared" si="5422"/>
        <v>0</v>
      </c>
      <c r="CW1667" s="451">
        <f t="shared" si="5422"/>
        <v>0</v>
      </c>
      <c r="CX1667" s="451">
        <f t="shared" si="5422"/>
        <v>0</v>
      </c>
      <c r="CY1667" s="451">
        <f t="shared" si="5422"/>
        <v>0</v>
      </c>
      <c r="CZ1667" s="451">
        <f t="shared" si="5422"/>
        <v>0</v>
      </c>
      <c r="DA1667" s="451">
        <f t="shared" si="5422"/>
        <v>0</v>
      </c>
      <c r="DB1667" s="451">
        <f t="shared" si="5422"/>
        <v>0</v>
      </c>
      <c r="DC1667" s="451">
        <f t="shared" si="5422"/>
        <v>0</v>
      </c>
      <c r="DD1667" s="451">
        <f t="shared" si="5422"/>
        <v>0</v>
      </c>
      <c r="DE1667" s="451">
        <f t="shared" si="5422"/>
        <v>0</v>
      </c>
      <c r="DF1667" s="451">
        <f t="shared" si="5422"/>
        <v>0</v>
      </c>
      <c r="DG1667" s="451">
        <f t="shared" si="5422"/>
        <v>0</v>
      </c>
      <c r="DH1667" s="451">
        <f t="shared" si="5422"/>
        <v>0</v>
      </c>
      <c r="DI1667" s="451">
        <f t="shared" si="5422"/>
        <v>0</v>
      </c>
      <c r="DJ1667" s="451">
        <f t="shared" si="5422"/>
        <v>0</v>
      </c>
    </row>
    <row r="1668" spans="1:114" x14ac:dyDescent="0.35">
      <c r="A1668" s="5" t="s">
        <v>354</v>
      </c>
      <c r="B1668" s="452" t="s">
        <v>498</v>
      </c>
      <c r="C1668" s="451">
        <f>C780</f>
        <v>-2900</v>
      </c>
      <c r="D1668" s="451">
        <f t="shared" ref="D1668:L1668" si="5423">D780</f>
        <v>800</v>
      </c>
      <c r="E1668" s="451">
        <f t="shared" si="5423"/>
        <v>22900</v>
      </c>
      <c r="F1668" s="451">
        <f t="shared" si="5423"/>
        <v>-26300</v>
      </c>
      <c r="G1668" s="451">
        <f t="shared" si="5423"/>
        <v>-4000</v>
      </c>
      <c r="H1668" s="451">
        <f t="shared" si="5423"/>
        <v>7700</v>
      </c>
      <c r="I1668" s="451">
        <f t="shared" si="5423"/>
        <v>-17400</v>
      </c>
      <c r="J1668" s="451">
        <f t="shared" si="5423"/>
        <v>-222100</v>
      </c>
      <c r="K1668" s="451">
        <f t="shared" si="5423"/>
        <v>-3800</v>
      </c>
      <c r="L1668" s="451">
        <f t="shared" si="5423"/>
        <v>900</v>
      </c>
      <c r="M1668" s="451">
        <f t="shared" ref="M1668:BX1668" si="5424">M780</f>
        <v>500</v>
      </c>
      <c r="N1668" s="451">
        <f t="shared" si="5424"/>
        <v>8700</v>
      </c>
      <c r="O1668" s="451">
        <f t="shared" si="5424"/>
        <v>12300</v>
      </c>
      <c r="P1668" s="451">
        <f t="shared" si="5424"/>
        <v>13000</v>
      </c>
      <c r="Q1668" s="451">
        <f t="shared" si="5424"/>
        <v>17500</v>
      </c>
      <c r="R1668" s="451">
        <f t="shared" si="5424"/>
        <v>7000</v>
      </c>
      <c r="S1668" s="451">
        <f t="shared" si="5424"/>
        <v>23400</v>
      </c>
      <c r="T1668" s="451">
        <f t="shared" si="5424"/>
        <v>10400</v>
      </c>
      <c r="U1668" s="451">
        <f t="shared" si="5424"/>
        <v>13100</v>
      </c>
      <c r="V1668" s="451">
        <f t="shared" si="5424"/>
        <v>-3800</v>
      </c>
      <c r="W1668" s="451">
        <f t="shared" si="5424"/>
        <v>-10400</v>
      </c>
      <c r="X1668" s="451">
        <f t="shared" si="5424"/>
        <v>10100</v>
      </c>
      <c r="Y1668" s="451">
        <f t="shared" si="5424"/>
        <v>12300</v>
      </c>
      <c r="Z1668" s="451">
        <f>Z780</f>
        <v>-400700</v>
      </c>
      <c r="AA1668" s="451">
        <f t="shared" si="5424"/>
        <v>8500</v>
      </c>
      <c r="AB1668" s="451">
        <f t="shared" si="5424"/>
        <v>11100</v>
      </c>
      <c r="AC1668" s="451">
        <f t="shared" si="5424"/>
        <v>11700</v>
      </c>
      <c r="AD1668" s="451">
        <f t="shared" si="5424"/>
        <v>7100.5434782608718</v>
      </c>
      <c r="AE1668" s="451">
        <f t="shared" si="5424"/>
        <v>10892.394293478268</v>
      </c>
      <c r="AF1668" s="451">
        <f t="shared" si="5424"/>
        <v>10733.809389945658</v>
      </c>
      <c r="AG1668" s="451">
        <f t="shared" si="5424"/>
        <v>10574.431561895395</v>
      </c>
      <c r="AH1668" s="451">
        <f t="shared" si="5424"/>
        <v>10414.256844704872</v>
      </c>
      <c r="AI1668" s="451">
        <f t="shared" si="5424"/>
        <v>9268.9062539284059</v>
      </c>
      <c r="AJ1668" s="451">
        <f t="shared" si="5424"/>
        <v>9107.1257851980481</v>
      </c>
      <c r="AK1668" s="451">
        <f t="shared" si="5424"/>
        <v>8944.5364141240425</v>
      </c>
      <c r="AL1668" s="451">
        <f t="shared" si="5424"/>
        <v>8781.1340961946626</v>
      </c>
      <c r="AM1668" s="451">
        <f t="shared" si="5424"/>
        <v>6108.1647666756398</v>
      </c>
      <c r="AN1668" s="451">
        <f t="shared" si="5424"/>
        <v>5943.1243405090208</v>
      </c>
      <c r="AO1668" s="451">
        <f t="shared" si="5424"/>
        <v>5777.2587122115656</v>
      </c>
      <c r="AP1668" s="451">
        <f t="shared" si="5424"/>
        <v>5610.5637557726295</v>
      </c>
      <c r="AQ1668" s="451">
        <f t="shared" si="5424"/>
        <v>4531.7853245514925</v>
      </c>
      <c r="AR1668" s="451">
        <f t="shared" si="5424"/>
        <v>4363.4192511742585</v>
      </c>
      <c r="AS1668" s="451">
        <f t="shared" si="5424"/>
        <v>4194.2113474301295</v>
      </c>
      <c r="AT1668" s="451">
        <f t="shared" si="5424"/>
        <v>4024.1574041672866</v>
      </c>
      <c r="AU1668" s="451">
        <f t="shared" si="5424"/>
        <v>4764.5031911881233</v>
      </c>
      <c r="AV1668" s="451">
        <f t="shared" si="5424"/>
        <v>4592.7444571440719</v>
      </c>
      <c r="AW1668" s="451">
        <f t="shared" si="5424"/>
        <v>4420.1269294297963</v>
      </c>
      <c r="AX1668" s="451">
        <f t="shared" si="5424"/>
        <v>4246.6463140769483</v>
      </c>
      <c r="AY1668" s="451">
        <f t="shared" si="5424"/>
        <v>4072.2982956473279</v>
      </c>
      <c r="AZ1668" s="451">
        <f t="shared" si="5424"/>
        <v>3897.0785371255697</v>
      </c>
      <c r="BA1668" s="451">
        <f t="shared" si="5424"/>
        <v>3720.9826798112117</v>
      </c>
      <c r="BB1668" s="451">
        <f t="shared" si="5424"/>
        <v>3544.0063432102615</v>
      </c>
      <c r="BC1668" s="451">
        <f t="shared" si="5424"/>
        <v>3366.1451249263191</v>
      </c>
      <c r="BD1668" s="451">
        <f t="shared" si="5424"/>
        <v>3187.394600550957</v>
      </c>
      <c r="BE1668" s="451">
        <f t="shared" si="5424"/>
        <v>3007.7503235537079</v>
      </c>
      <c r="BF1668" s="451">
        <f t="shared" si="5424"/>
        <v>2827.2078251714847</v>
      </c>
      <c r="BG1668" s="451">
        <f t="shared" si="5424"/>
        <v>2645.7626142973459</v>
      </c>
      <c r="BH1668" s="451">
        <f t="shared" si="5424"/>
        <v>2463.410177368838</v>
      </c>
      <c r="BI1668" s="451">
        <f t="shared" si="5424"/>
        <v>2280.1459782556849</v>
      </c>
      <c r="BJ1668" s="451">
        <f t="shared" si="5424"/>
        <v>2095.9654581469658</v>
      </c>
      <c r="BK1668" s="451">
        <f t="shared" si="5424"/>
        <v>0</v>
      </c>
      <c r="BL1668" s="451">
        <f t="shared" si="5424"/>
        <v>0</v>
      </c>
      <c r="BM1668" s="451">
        <f t="shared" si="5424"/>
        <v>0</v>
      </c>
      <c r="BN1668" s="451">
        <f t="shared" si="5424"/>
        <v>0</v>
      </c>
      <c r="BO1668" s="451">
        <f t="shared" si="5424"/>
        <v>0</v>
      </c>
      <c r="BP1668" s="451">
        <f t="shared" si="5424"/>
        <v>0</v>
      </c>
      <c r="BQ1668" s="451">
        <f t="shared" si="5424"/>
        <v>0</v>
      </c>
      <c r="BR1668" s="451">
        <f t="shared" si="5424"/>
        <v>0</v>
      </c>
      <c r="BS1668" s="451">
        <f t="shared" si="5424"/>
        <v>0</v>
      </c>
      <c r="BT1668" s="451">
        <f t="shared" si="5424"/>
        <v>0</v>
      </c>
      <c r="BU1668" s="451">
        <f t="shared" si="5424"/>
        <v>0</v>
      </c>
      <c r="BV1668" s="451">
        <f t="shared" si="5424"/>
        <v>0</v>
      </c>
      <c r="BW1668" s="451">
        <f t="shared" si="5424"/>
        <v>0</v>
      </c>
      <c r="BX1668" s="451">
        <f t="shared" si="5424"/>
        <v>0</v>
      </c>
      <c r="BY1668" s="451">
        <f t="shared" ref="BY1668:DJ1668" si="5425">BY780</f>
        <v>0</v>
      </c>
      <c r="BZ1668" s="451">
        <f t="shared" si="5425"/>
        <v>0</v>
      </c>
      <c r="CA1668" s="451">
        <f t="shared" si="5425"/>
        <v>0</v>
      </c>
      <c r="CB1668" s="451">
        <f t="shared" si="5425"/>
        <v>0</v>
      </c>
      <c r="CC1668" s="451">
        <f t="shared" si="5425"/>
        <v>0</v>
      </c>
      <c r="CD1668" s="451">
        <f t="shared" si="5425"/>
        <v>0</v>
      </c>
      <c r="CE1668" s="451">
        <f t="shared" si="5425"/>
        <v>0</v>
      </c>
      <c r="CF1668" s="451">
        <f t="shared" si="5425"/>
        <v>0</v>
      </c>
      <c r="CG1668" s="451">
        <f t="shared" si="5425"/>
        <v>0</v>
      </c>
      <c r="CH1668" s="451">
        <f t="shared" si="5425"/>
        <v>0</v>
      </c>
      <c r="CI1668" s="451">
        <f t="shared" si="5425"/>
        <v>0</v>
      </c>
      <c r="CJ1668" s="451">
        <f t="shared" si="5425"/>
        <v>0</v>
      </c>
      <c r="CK1668" s="451">
        <f t="shared" si="5425"/>
        <v>0</v>
      </c>
      <c r="CL1668" s="451">
        <f t="shared" si="5425"/>
        <v>0</v>
      </c>
      <c r="CM1668" s="451">
        <f t="shared" si="5425"/>
        <v>0</v>
      </c>
      <c r="CN1668" s="451">
        <f t="shared" si="5425"/>
        <v>0</v>
      </c>
      <c r="CO1668" s="451">
        <f t="shared" si="5425"/>
        <v>0</v>
      </c>
      <c r="CP1668" s="451">
        <f t="shared" si="5425"/>
        <v>0</v>
      </c>
      <c r="CQ1668" s="451">
        <f t="shared" si="5425"/>
        <v>0</v>
      </c>
      <c r="CR1668" s="451">
        <f t="shared" si="5425"/>
        <v>0</v>
      </c>
      <c r="CS1668" s="451">
        <f t="shared" si="5425"/>
        <v>0</v>
      </c>
      <c r="CT1668" s="451">
        <f t="shared" si="5425"/>
        <v>0</v>
      </c>
      <c r="CU1668" s="451">
        <f t="shared" si="5425"/>
        <v>0</v>
      </c>
      <c r="CV1668" s="451">
        <f t="shared" si="5425"/>
        <v>0</v>
      </c>
      <c r="CW1668" s="451">
        <f t="shared" si="5425"/>
        <v>0</v>
      </c>
      <c r="CX1668" s="451">
        <f t="shared" si="5425"/>
        <v>0</v>
      </c>
      <c r="CY1668" s="451">
        <f t="shared" si="5425"/>
        <v>0</v>
      </c>
      <c r="CZ1668" s="451">
        <f t="shared" si="5425"/>
        <v>0</v>
      </c>
      <c r="DA1668" s="451">
        <f t="shared" si="5425"/>
        <v>0</v>
      </c>
      <c r="DB1668" s="451">
        <f t="shared" si="5425"/>
        <v>0</v>
      </c>
      <c r="DC1668" s="451">
        <f t="shared" si="5425"/>
        <v>0</v>
      </c>
      <c r="DD1668" s="451">
        <f t="shared" si="5425"/>
        <v>0</v>
      </c>
      <c r="DE1668" s="451">
        <f t="shared" si="5425"/>
        <v>0</v>
      </c>
      <c r="DF1668" s="451">
        <f t="shared" si="5425"/>
        <v>0</v>
      </c>
      <c r="DG1668" s="451">
        <f t="shared" si="5425"/>
        <v>0</v>
      </c>
      <c r="DH1668" s="451">
        <f t="shared" si="5425"/>
        <v>0</v>
      </c>
      <c r="DI1668" s="451">
        <f t="shared" si="5425"/>
        <v>0</v>
      </c>
      <c r="DJ1668" s="451">
        <f t="shared" si="5425"/>
        <v>0</v>
      </c>
    </row>
    <row r="1669" spans="1:114" x14ac:dyDescent="0.35">
      <c r="A1669" s="5" t="s">
        <v>354</v>
      </c>
      <c r="B1669" s="452" t="s">
        <v>791</v>
      </c>
      <c r="C1669" s="451">
        <f>C1022</f>
        <v>0</v>
      </c>
      <c r="D1669" s="451">
        <f t="shared" ref="D1669:L1669" si="5426">D1022</f>
        <v>0</v>
      </c>
      <c r="E1669" s="451">
        <f t="shared" si="5426"/>
        <v>0</v>
      </c>
      <c r="F1669" s="451">
        <f t="shared" si="5426"/>
        <v>0</v>
      </c>
      <c r="G1669" s="451">
        <f t="shared" si="5426"/>
        <v>0</v>
      </c>
      <c r="H1669" s="451">
        <f t="shared" si="5426"/>
        <v>0</v>
      </c>
      <c r="I1669" s="451">
        <f t="shared" si="5426"/>
        <v>0</v>
      </c>
      <c r="J1669" s="451">
        <f t="shared" si="5426"/>
        <v>0</v>
      </c>
      <c r="K1669" s="451">
        <f t="shared" si="5426"/>
        <v>0</v>
      </c>
      <c r="L1669" s="451">
        <f t="shared" si="5426"/>
        <v>0</v>
      </c>
      <c r="M1669" s="451">
        <f t="shared" ref="M1669:BX1669" si="5427">M1022</f>
        <v>0</v>
      </c>
      <c r="N1669" s="451">
        <f t="shared" si="5427"/>
        <v>0</v>
      </c>
      <c r="O1669" s="451">
        <f t="shared" si="5427"/>
        <v>0</v>
      </c>
      <c r="P1669" s="451">
        <f t="shared" si="5427"/>
        <v>0</v>
      </c>
      <c r="Q1669" s="451">
        <f t="shared" si="5427"/>
        <v>0</v>
      </c>
      <c r="R1669" s="451">
        <f t="shared" si="5427"/>
        <v>0</v>
      </c>
      <c r="S1669" s="451">
        <f t="shared" si="5427"/>
        <v>0</v>
      </c>
      <c r="T1669" s="451">
        <f t="shared" si="5427"/>
        <v>0</v>
      </c>
      <c r="U1669" s="451">
        <f t="shared" si="5427"/>
        <v>0</v>
      </c>
      <c r="V1669" s="451">
        <f t="shared" si="5427"/>
        <v>0</v>
      </c>
      <c r="W1669" s="451">
        <f t="shared" si="5427"/>
        <v>0</v>
      </c>
      <c r="X1669" s="451">
        <f t="shared" si="5427"/>
        <v>0</v>
      </c>
      <c r="Y1669" s="451">
        <f t="shared" si="5427"/>
        <v>-500</v>
      </c>
      <c r="Z1669" s="451">
        <f t="shared" si="5427"/>
        <v>0</v>
      </c>
      <c r="AA1669" s="451">
        <f t="shared" si="5427"/>
        <v>0</v>
      </c>
      <c r="AB1669" s="451">
        <f t="shared" si="5427"/>
        <v>0</v>
      </c>
      <c r="AC1669" s="451">
        <f t="shared" si="5427"/>
        <v>-600</v>
      </c>
      <c r="AD1669" s="451">
        <f t="shared" si="5427"/>
        <v>0</v>
      </c>
      <c r="AE1669" s="451">
        <f t="shared" si="5427"/>
        <v>0</v>
      </c>
      <c r="AF1669" s="451">
        <f t="shared" si="5427"/>
        <v>0</v>
      </c>
      <c r="AG1669" s="451">
        <f t="shared" si="5427"/>
        <v>0</v>
      </c>
      <c r="AH1669" s="451">
        <f t="shared" si="5427"/>
        <v>0</v>
      </c>
      <c r="AI1669" s="451">
        <f t="shared" si="5427"/>
        <v>0</v>
      </c>
      <c r="AJ1669" s="451">
        <f t="shared" si="5427"/>
        <v>0</v>
      </c>
      <c r="AK1669" s="451">
        <f t="shared" si="5427"/>
        <v>0</v>
      </c>
      <c r="AL1669" s="451">
        <f t="shared" si="5427"/>
        <v>0</v>
      </c>
      <c r="AM1669" s="451">
        <f t="shared" si="5427"/>
        <v>0</v>
      </c>
      <c r="AN1669" s="451">
        <f t="shared" si="5427"/>
        <v>0</v>
      </c>
      <c r="AO1669" s="451">
        <f t="shared" si="5427"/>
        <v>0</v>
      </c>
      <c r="AP1669" s="451">
        <f t="shared" si="5427"/>
        <v>0</v>
      </c>
      <c r="AQ1669" s="451">
        <f t="shared" si="5427"/>
        <v>76166.212499999994</v>
      </c>
      <c r="AR1669" s="451">
        <f t="shared" si="5427"/>
        <v>75998.801812499994</v>
      </c>
      <c r="AS1669" s="451">
        <f t="shared" si="5427"/>
        <v>75830.55407156251</v>
      </c>
      <c r="AT1669" s="451">
        <f t="shared" si="5427"/>
        <v>75661.465091920312</v>
      </c>
      <c r="AU1669" s="451">
        <f t="shared" si="5427"/>
        <v>105835.79697476956</v>
      </c>
      <c r="AV1669" s="451">
        <f t="shared" si="5427"/>
        <v>105604.3822096434</v>
      </c>
      <c r="AW1669" s="451">
        <f t="shared" si="5427"/>
        <v>105371.81037069163</v>
      </c>
      <c r="AX1669" s="451">
        <f t="shared" si="5427"/>
        <v>105138.07567254509</v>
      </c>
      <c r="AY1669" s="451">
        <f t="shared" si="5427"/>
        <v>117281.74663241496</v>
      </c>
      <c r="AZ1669" s="451">
        <f t="shared" si="5427"/>
        <v>117017.81155307704</v>
      </c>
      <c r="BA1669" s="451">
        <f t="shared" si="5427"/>
        <v>116752.55679834244</v>
      </c>
      <c r="BB1669" s="451">
        <f t="shared" si="5427"/>
        <v>116485.97576983416</v>
      </c>
      <c r="BC1669" s="451">
        <f t="shared" si="5427"/>
        <v>114139.02674072387</v>
      </c>
      <c r="BD1669" s="451">
        <f t="shared" si="5427"/>
        <v>113874.58993692751</v>
      </c>
      <c r="BE1669" s="451">
        <f t="shared" si="5427"/>
        <v>113608.83094911216</v>
      </c>
      <c r="BF1669" s="451">
        <f t="shared" si="5427"/>
        <v>113341.74316635772</v>
      </c>
      <c r="BG1669" s="451">
        <f t="shared" si="5427"/>
        <v>100509.61772861288</v>
      </c>
      <c r="BH1669" s="451">
        <f t="shared" si="5427"/>
        <v>100269.82631725595</v>
      </c>
      <c r="BI1669" s="451">
        <f t="shared" si="5427"/>
        <v>100028.83594884223</v>
      </c>
      <c r="BJ1669" s="451">
        <f t="shared" si="5427"/>
        <v>99786.64062858645</v>
      </c>
      <c r="BK1669" s="451">
        <f t="shared" si="5427"/>
        <v>70985.749072626684</v>
      </c>
      <c r="BL1669" s="451">
        <f t="shared" si="5427"/>
        <v>70811.30456798982</v>
      </c>
      <c r="BM1669" s="451">
        <f t="shared" si="5427"/>
        <v>70635.987840829766</v>
      </c>
      <c r="BN1669" s="451">
        <f t="shared" si="5427"/>
        <v>70459.79453003392</v>
      </c>
      <c r="BO1669" s="451">
        <f t="shared" si="5427"/>
        <v>75937.651767267904</v>
      </c>
      <c r="BP1669" s="451">
        <f t="shared" si="5427"/>
        <v>75745.373526104246</v>
      </c>
      <c r="BQ1669" s="451">
        <f t="shared" si="5427"/>
        <v>75552.133893734775</v>
      </c>
      <c r="BR1669" s="451">
        <f t="shared" si="5427"/>
        <v>75357.92806320345</v>
      </c>
      <c r="BS1669" s="451">
        <f t="shared" si="5427"/>
        <v>77161.760544038611</v>
      </c>
      <c r="BT1669" s="451">
        <f t="shared" si="5427"/>
        <v>76960.39097175881</v>
      </c>
      <c r="BU1669" s="451">
        <f t="shared" si="5427"/>
        <v>76758.014551617613</v>
      </c>
      <c r="BV1669" s="451">
        <f t="shared" si="5427"/>
        <v>76554.626249375695</v>
      </c>
      <c r="BW1669" s="451">
        <f t="shared" si="5427"/>
        <v>85251.153506278031</v>
      </c>
      <c r="BX1669" s="451">
        <f t="shared" si="5427"/>
        <v>85021.777461309437</v>
      </c>
      <c r="BY1669" s="451">
        <f t="shared" ref="BY1669:DJ1669" si="5428">BY1022</f>
        <v>84791.254536116001</v>
      </c>
      <c r="BZ1669" s="451">
        <f t="shared" si="5428"/>
        <v>84559.578996296579</v>
      </c>
      <c r="CA1669" s="451">
        <f t="shared" si="5428"/>
        <v>76304.943342745828</v>
      </c>
      <c r="CB1669" s="451">
        <f t="shared" si="5428"/>
        <v>76093.204934459558</v>
      </c>
      <c r="CC1669" s="451">
        <f t="shared" si="5428"/>
        <v>75880.407834131853</v>
      </c>
      <c r="CD1669" s="451">
        <f t="shared" si="5428"/>
        <v>75666.546748302528</v>
      </c>
      <c r="CE1669" s="451">
        <f t="shared" si="5428"/>
        <v>60748.224451568785</v>
      </c>
      <c r="CF1669" s="451">
        <f t="shared" si="5428"/>
        <v>60574.312698826638</v>
      </c>
      <c r="CG1669" s="451">
        <f t="shared" si="5428"/>
        <v>60399.531387320778</v>
      </c>
      <c r="CH1669" s="451">
        <f t="shared" si="5428"/>
        <v>60223.876169257375</v>
      </c>
      <c r="CI1669" s="451">
        <f t="shared" si="5428"/>
        <v>46852.225972612738</v>
      </c>
      <c r="CJ1669" s="451">
        <f t="shared" si="5428"/>
        <v>46713.796164975807</v>
      </c>
      <c r="CK1669" s="451">
        <f t="shared" si="5428"/>
        <v>46574.67420830069</v>
      </c>
      <c r="CL1669" s="451">
        <f t="shared" si="5428"/>
        <v>46434.856641842198</v>
      </c>
      <c r="CM1669" s="451">
        <f t="shared" si="5428"/>
        <v>61410.859167160037</v>
      </c>
      <c r="CN1669" s="451">
        <f t="shared" si="5428"/>
        <v>61223.52752549584</v>
      </c>
      <c r="CO1669" s="451">
        <f t="shared" si="5428"/>
        <v>61035.259225623326</v>
      </c>
      <c r="CP1669" s="451">
        <f t="shared" si="5428"/>
        <v>60846.049584251443</v>
      </c>
      <c r="CQ1669" s="451">
        <f t="shared" si="5428"/>
        <v>85478.152011569531</v>
      </c>
      <c r="CR1669" s="451">
        <f t="shared" si="5428"/>
        <v>85208.838896627392</v>
      </c>
      <c r="CS1669" s="451">
        <f t="shared" si="5428"/>
        <v>84938.179216110526</v>
      </c>
      <c r="CT1669" s="451">
        <f t="shared" si="5428"/>
        <v>84666.166237191093</v>
      </c>
      <c r="CU1669" s="451">
        <f t="shared" si="5428"/>
        <v>71310.067610997648</v>
      </c>
      <c r="CV1669" s="451">
        <f t="shared" si="5428"/>
        <v>71077.918386552628</v>
      </c>
      <c r="CW1669" s="451">
        <f t="shared" si="5428"/>
        <v>70844.608415985393</v>
      </c>
      <c r="CX1669" s="451">
        <f t="shared" si="5428"/>
        <v>70610.131895565326</v>
      </c>
      <c r="CY1669" s="451">
        <f t="shared" si="5428"/>
        <v>32550.471461667235</v>
      </c>
      <c r="CZ1669" s="451">
        <f t="shared" si="5428"/>
        <v>32440.931256475575</v>
      </c>
      <c r="DA1669" s="451">
        <f t="shared" si="5428"/>
        <v>32330.843350257961</v>
      </c>
      <c r="DB1669" s="451">
        <f t="shared" si="5428"/>
        <v>32220.205004509251</v>
      </c>
      <c r="DC1669" s="451">
        <f t="shared" si="5428"/>
        <v>28880.17412397833</v>
      </c>
      <c r="DD1669" s="451">
        <f t="shared" si="5428"/>
        <v>28779.663807098223</v>
      </c>
      <c r="DE1669" s="451">
        <f t="shared" si="5428"/>
        <v>28678.65093863372</v>
      </c>
      <c r="DF1669" s="451">
        <f t="shared" si="5428"/>
        <v>28577.13300582689</v>
      </c>
      <c r="DG1669" s="451">
        <f t="shared" si="5428"/>
        <v>25645.283137183993</v>
      </c>
      <c r="DH1669" s="451">
        <f t="shared" si="5428"/>
        <v>25552.937365369915</v>
      </c>
      <c r="DI1669" s="451">
        <f t="shared" si="5428"/>
        <v>25460.129864696766</v>
      </c>
      <c r="DJ1669" s="451">
        <f t="shared" si="5428"/>
        <v>25366.858326520254</v>
      </c>
    </row>
    <row r="1670" spans="1:114" x14ac:dyDescent="0.35">
      <c r="A1670" s="5" t="s">
        <v>354</v>
      </c>
      <c r="B1670" s="452" t="s">
        <v>792</v>
      </c>
      <c r="C1670" s="451">
        <f>C1276</f>
        <v>0</v>
      </c>
      <c r="D1670" s="451">
        <f t="shared" ref="D1670:L1670" si="5429">D1276</f>
        <v>0</v>
      </c>
      <c r="E1670" s="451">
        <f t="shared" si="5429"/>
        <v>0</v>
      </c>
      <c r="F1670" s="451">
        <f t="shared" si="5429"/>
        <v>0</v>
      </c>
      <c r="G1670" s="451">
        <f t="shared" si="5429"/>
        <v>0</v>
      </c>
      <c r="H1670" s="451">
        <f t="shared" si="5429"/>
        <v>0</v>
      </c>
      <c r="I1670" s="451">
        <f t="shared" si="5429"/>
        <v>0</v>
      </c>
      <c r="J1670" s="451">
        <f t="shared" si="5429"/>
        <v>0</v>
      </c>
      <c r="K1670" s="451">
        <f t="shared" si="5429"/>
        <v>0</v>
      </c>
      <c r="L1670" s="451">
        <f t="shared" si="5429"/>
        <v>0</v>
      </c>
      <c r="M1670" s="451">
        <f t="shared" ref="M1670:BX1670" si="5430">M1276</f>
        <v>0</v>
      </c>
      <c r="N1670" s="451">
        <f t="shared" si="5430"/>
        <v>0</v>
      </c>
      <c r="O1670" s="451">
        <f t="shared" si="5430"/>
        <v>0</v>
      </c>
      <c r="P1670" s="451">
        <f t="shared" si="5430"/>
        <v>0</v>
      </c>
      <c r="Q1670" s="451">
        <f t="shared" si="5430"/>
        <v>0</v>
      </c>
      <c r="R1670" s="451">
        <f t="shared" si="5430"/>
        <v>0</v>
      </c>
      <c r="S1670" s="451">
        <f t="shared" si="5430"/>
        <v>0</v>
      </c>
      <c r="T1670" s="451">
        <f t="shared" si="5430"/>
        <v>0</v>
      </c>
      <c r="U1670" s="451">
        <f t="shared" si="5430"/>
        <v>0</v>
      </c>
      <c r="V1670" s="451">
        <f t="shared" si="5430"/>
        <v>0</v>
      </c>
      <c r="W1670" s="451">
        <f t="shared" si="5430"/>
        <v>0</v>
      </c>
      <c r="X1670" s="451">
        <f t="shared" si="5430"/>
        <v>0</v>
      </c>
      <c r="Y1670" s="451">
        <f t="shared" si="5430"/>
        <v>0</v>
      </c>
      <c r="Z1670" s="451">
        <f t="shared" si="5430"/>
        <v>0</v>
      </c>
      <c r="AA1670" s="451">
        <f t="shared" si="5430"/>
        <v>0</v>
      </c>
      <c r="AB1670" s="451">
        <f t="shared" si="5430"/>
        <v>0</v>
      </c>
      <c r="AC1670" s="451">
        <f t="shared" si="5430"/>
        <v>0</v>
      </c>
      <c r="AD1670" s="451">
        <f t="shared" si="5430"/>
        <v>0</v>
      </c>
      <c r="AE1670" s="451">
        <f t="shared" si="5430"/>
        <v>0</v>
      </c>
      <c r="AF1670" s="451">
        <f t="shared" si="5430"/>
        <v>0</v>
      </c>
      <c r="AG1670" s="451">
        <f t="shared" si="5430"/>
        <v>0</v>
      </c>
      <c r="AH1670" s="451">
        <f t="shared" si="5430"/>
        <v>0</v>
      </c>
      <c r="AI1670" s="451">
        <f t="shared" si="5430"/>
        <v>0</v>
      </c>
      <c r="AJ1670" s="451">
        <f t="shared" si="5430"/>
        <v>0</v>
      </c>
      <c r="AK1670" s="451">
        <f t="shared" si="5430"/>
        <v>0</v>
      </c>
      <c r="AL1670" s="451">
        <f t="shared" si="5430"/>
        <v>0</v>
      </c>
      <c r="AM1670" s="451">
        <f t="shared" si="5430"/>
        <v>0</v>
      </c>
      <c r="AN1670" s="451">
        <f t="shared" si="5430"/>
        <v>0</v>
      </c>
      <c r="AO1670" s="451">
        <f t="shared" si="5430"/>
        <v>0</v>
      </c>
      <c r="AP1670" s="451">
        <f t="shared" si="5430"/>
        <v>0</v>
      </c>
      <c r="AQ1670" s="451">
        <f t="shared" si="5430"/>
        <v>0</v>
      </c>
      <c r="AR1670" s="451">
        <f t="shared" si="5430"/>
        <v>0</v>
      </c>
      <c r="AS1670" s="451">
        <f t="shared" si="5430"/>
        <v>0</v>
      </c>
      <c r="AT1670" s="451">
        <f t="shared" si="5430"/>
        <v>0</v>
      </c>
      <c r="AU1670" s="451">
        <f t="shared" si="5430"/>
        <v>0</v>
      </c>
      <c r="AV1670" s="451">
        <f t="shared" si="5430"/>
        <v>0</v>
      </c>
      <c r="AW1670" s="451">
        <f t="shared" si="5430"/>
        <v>0</v>
      </c>
      <c r="AX1670" s="451">
        <f t="shared" si="5430"/>
        <v>0</v>
      </c>
      <c r="AY1670" s="451">
        <f t="shared" si="5430"/>
        <v>0</v>
      </c>
      <c r="AZ1670" s="451">
        <f t="shared" si="5430"/>
        <v>0</v>
      </c>
      <c r="BA1670" s="451">
        <f t="shared" si="5430"/>
        <v>0</v>
      </c>
      <c r="BB1670" s="451">
        <f t="shared" si="5430"/>
        <v>0</v>
      </c>
      <c r="BC1670" s="451">
        <f t="shared" si="5430"/>
        <v>0</v>
      </c>
      <c r="BD1670" s="451">
        <f t="shared" si="5430"/>
        <v>0</v>
      </c>
      <c r="BE1670" s="451">
        <f t="shared" si="5430"/>
        <v>0</v>
      </c>
      <c r="BF1670" s="451">
        <f t="shared" si="5430"/>
        <v>0</v>
      </c>
      <c r="BG1670" s="451">
        <f t="shared" si="5430"/>
        <v>0</v>
      </c>
      <c r="BH1670" s="451">
        <f t="shared" si="5430"/>
        <v>0</v>
      </c>
      <c r="BI1670" s="451">
        <f t="shared" si="5430"/>
        <v>0</v>
      </c>
      <c r="BJ1670" s="451">
        <f t="shared" si="5430"/>
        <v>0</v>
      </c>
      <c r="BK1670" s="451">
        <f t="shared" si="5430"/>
        <v>0</v>
      </c>
      <c r="BL1670" s="451">
        <f t="shared" si="5430"/>
        <v>0</v>
      </c>
      <c r="BM1670" s="451">
        <f t="shared" si="5430"/>
        <v>0</v>
      </c>
      <c r="BN1670" s="451">
        <f t="shared" si="5430"/>
        <v>0</v>
      </c>
      <c r="BO1670" s="451">
        <f t="shared" si="5430"/>
        <v>0</v>
      </c>
      <c r="BP1670" s="451">
        <f t="shared" si="5430"/>
        <v>0</v>
      </c>
      <c r="BQ1670" s="451">
        <f t="shared" si="5430"/>
        <v>0</v>
      </c>
      <c r="BR1670" s="451">
        <f t="shared" si="5430"/>
        <v>0</v>
      </c>
      <c r="BS1670" s="451">
        <f t="shared" si="5430"/>
        <v>0</v>
      </c>
      <c r="BT1670" s="451">
        <f t="shared" si="5430"/>
        <v>0</v>
      </c>
      <c r="BU1670" s="451">
        <f t="shared" si="5430"/>
        <v>0</v>
      </c>
      <c r="BV1670" s="451">
        <f t="shared" si="5430"/>
        <v>0</v>
      </c>
      <c r="BW1670" s="451">
        <f t="shared" si="5430"/>
        <v>0</v>
      </c>
      <c r="BX1670" s="451">
        <f t="shared" si="5430"/>
        <v>0</v>
      </c>
      <c r="BY1670" s="451">
        <f t="shared" ref="BY1670:DJ1670" si="5431">BY1276</f>
        <v>0</v>
      </c>
      <c r="BZ1670" s="451">
        <f t="shared" si="5431"/>
        <v>0</v>
      </c>
      <c r="CA1670" s="451">
        <f t="shared" si="5431"/>
        <v>0</v>
      </c>
      <c r="CB1670" s="451">
        <f t="shared" si="5431"/>
        <v>0</v>
      </c>
      <c r="CC1670" s="451">
        <f t="shared" si="5431"/>
        <v>0</v>
      </c>
      <c r="CD1670" s="451">
        <f t="shared" si="5431"/>
        <v>0</v>
      </c>
      <c r="CE1670" s="451">
        <f t="shared" si="5431"/>
        <v>0</v>
      </c>
      <c r="CF1670" s="451">
        <f t="shared" si="5431"/>
        <v>0</v>
      </c>
      <c r="CG1670" s="451">
        <f t="shared" si="5431"/>
        <v>0</v>
      </c>
      <c r="CH1670" s="451">
        <f t="shared" si="5431"/>
        <v>0</v>
      </c>
      <c r="CI1670" s="451">
        <f t="shared" si="5431"/>
        <v>0</v>
      </c>
      <c r="CJ1670" s="451">
        <f t="shared" si="5431"/>
        <v>0</v>
      </c>
      <c r="CK1670" s="451">
        <f t="shared" si="5431"/>
        <v>0</v>
      </c>
      <c r="CL1670" s="451">
        <f t="shared" si="5431"/>
        <v>0</v>
      </c>
      <c r="CM1670" s="451">
        <f t="shared" si="5431"/>
        <v>0</v>
      </c>
      <c r="CN1670" s="451">
        <f t="shared" si="5431"/>
        <v>0</v>
      </c>
      <c r="CO1670" s="451">
        <f t="shared" si="5431"/>
        <v>0</v>
      </c>
      <c r="CP1670" s="451">
        <f t="shared" si="5431"/>
        <v>0</v>
      </c>
      <c r="CQ1670" s="451">
        <f t="shared" si="5431"/>
        <v>0</v>
      </c>
      <c r="CR1670" s="451">
        <f t="shared" si="5431"/>
        <v>0</v>
      </c>
      <c r="CS1670" s="451">
        <f t="shared" si="5431"/>
        <v>0</v>
      </c>
      <c r="CT1670" s="451">
        <f t="shared" si="5431"/>
        <v>0</v>
      </c>
      <c r="CU1670" s="451">
        <f t="shared" si="5431"/>
        <v>0</v>
      </c>
      <c r="CV1670" s="451">
        <f t="shared" si="5431"/>
        <v>0</v>
      </c>
      <c r="CW1670" s="451">
        <f t="shared" si="5431"/>
        <v>0</v>
      </c>
      <c r="CX1670" s="451">
        <f t="shared" si="5431"/>
        <v>0</v>
      </c>
      <c r="CY1670" s="451">
        <f t="shared" si="5431"/>
        <v>0</v>
      </c>
      <c r="CZ1670" s="451">
        <f t="shared" si="5431"/>
        <v>0</v>
      </c>
      <c r="DA1670" s="451">
        <f t="shared" si="5431"/>
        <v>0</v>
      </c>
      <c r="DB1670" s="451">
        <f t="shared" si="5431"/>
        <v>0</v>
      </c>
      <c r="DC1670" s="451">
        <f t="shared" si="5431"/>
        <v>0</v>
      </c>
      <c r="DD1670" s="451">
        <f t="shared" si="5431"/>
        <v>0</v>
      </c>
      <c r="DE1670" s="451">
        <f t="shared" si="5431"/>
        <v>0</v>
      </c>
      <c r="DF1670" s="451">
        <f t="shared" si="5431"/>
        <v>0</v>
      </c>
      <c r="DG1670" s="451">
        <f t="shared" si="5431"/>
        <v>0</v>
      </c>
      <c r="DH1670" s="451">
        <f t="shared" si="5431"/>
        <v>0</v>
      </c>
      <c r="DI1670" s="451">
        <f t="shared" si="5431"/>
        <v>0</v>
      </c>
      <c r="DJ1670" s="451">
        <f t="shared" si="5431"/>
        <v>0</v>
      </c>
    </row>
    <row r="1671" spans="1:114" x14ac:dyDescent="0.35">
      <c r="A1671" s="5" t="s">
        <v>354</v>
      </c>
      <c r="B1671" s="452" t="s">
        <v>499</v>
      </c>
      <c r="C1671" s="451">
        <f>C1478+C1414</f>
        <v>-19200</v>
      </c>
      <c r="D1671" s="451">
        <f t="shared" ref="D1671:L1671" si="5432">D1478+D1414</f>
        <v>-21900</v>
      </c>
      <c r="E1671" s="451">
        <f t="shared" si="5432"/>
        <v>-22200</v>
      </c>
      <c r="F1671" s="451">
        <f t="shared" si="5432"/>
        <v>-25100</v>
      </c>
      <c r="G1671" s="451">
        <f t="shared" si="5432"/>
        <v>-21700</v>
      </c>
      <c r="H1671" s="451">
        <f t="shared" si="5432"/>
        <v>-19200</v>
      </c>
      <c r="I1671" s="451">
        <f t="shared" si="5432"/>
        <v>-17000</v>
      </c>
      <c r="J1671" s="451">
        <f t="shared" si="5432"/>
        <v>-415600</v>
      </c>
      <c r="K1671" s="451">
        <f t="shared" si="5432"/>
        <v>-14700</v>
      </c>
      <c r="L1671" s="451">
        <f t="shared" si="5432"/>
        <v>-17600</v>
      </c>
      <c r="M1671" s="451">
        <f t="shared" ref="M1671:BX1671" si="5433">M1478+M1414</f>
        <v>-16900</v>
      </c>
      <c r="N1671" s="451">
        <f t="shared" si="5433"/>
        <v>-17800</v>
      </c>
      <c r="O1671" s="451">
        <f t="shared" si="5433"/>
        <v>-18700</v>
      </c>
      <c r="P1671" s="451">
        <f t="shared" si="5433"/>
        <v>383300</v>
      </c>
      <c r="Q1671" s="451">
        <f t="shared" si="5433"/>
        <v>-15400</v>
      </c>
      <c r="R1671" s="451">
        <f t="shared" si="5433"/>
        <v>-23800</v>
      </c>
      <c r="S1671" s="451">
        <f t="shared" si="5433"/>
        <v>-18200</v>
      </c>
      <c r="T1671" s="451">
        <f t="shared" si="5433"/>
        <v>-21000</v>
      </c>
      <c r="U1671" s="451">
        <f t="shared" si="5433"/>
        <v>-18300</v>
      </c>
      <c r="V1671" s="451">
        <f t="shared" si="5433"/>
        <v>-24300</v>
      </c>
      <c r="W1671" s="451">
        <f t="shared" si="5433"/>
        <v>-20800</v>
      </c>
      <c r="X1671" s="451">
        <f t="shared" si="5433"/>
        <v>-22600</v>
      </c>
      <c r="Y1671" s="451">
        <f t="shared" si="5433"/>
        <v>-19400</v>
      </c>
      <c r="Z1671" s="451">
        <f>Z1478+Z1414</f>
        <v>-23600</v>
      </c>
      <c r="AA1671" s="451">
        <f t="shared" si="5433"/>
        <v>-19900</v>
      </c>
      <c r="AB1671" s="451">
        <f t="shared" si="5433"/>
        <v>-14700</v>
      </c>
      <c r="AC1671" s="451">
        <f t="shared" si="5433"/>
        <v>-16500</v>
      </c>
      <c r="AD1671" s="451">
        <f t="shared" si="5433"/>
        <v>-16500</v>
      </c>
      <c r="AE1671" s="451">
        <f t="shared" si="5433"/>
        <v>-16500</v>
      </c>
      <c r="AF1671" s="451">
        <f t="shared" si="5433"/>
        <v>-16500</v>
      </c>
      <c r="AG1671" s="451">
        <f t="shared" si="5433"/>
        <v>-16500</v>
      </c>
      <c r="AH1671" s="451">
        <f t="shared" si="5433"/>
        <v>-16500</v>
      </c>
      <c r="AI1671" s="451">
        <f t="shared" si="5433"/>
        <v>-16500</v>
      </c>
      <c r="AJ1671" s="451">
        <f t="shared" si="5433"/>
        <v>-16500</v>
      </c>
      <c r="AK1671" s="451">
        <f t="shared" si="5433"/>
        <v>-16500</v>
      </c>
      <c r="AL1671" s="451">
        <f t="shared" si="5433"/>
        <v>-16500</v>
      </c>
      <c r="AM1671" s="451">
        <f t="shared" si="5433"/>
        <v>-16500</v>
      </c>
      <c r="AN1671" s="451">
        <f t="shared" si="5433"/>
        <v>-16500</v>
      </c>
      <c r="AO1671" s="451">
        <f t="shared" si="5433"/>
        <v>-16500</v>
      </c>
      <c r="AP1671" s="451">
        <f t="shared" si="5433"/>
        <v>-16500</v>
      </c>
      <c r="AQ1671" s="451">
        <f t="shared" si="5433"/>
        <v>-16500</v>
      </c>
      <c r="AR1671" s="451">
        <f t="shared" si="5433"/>
        <v>-16500</v>
      </c>
      <c r="AS1671" s="451">
        <f t="shared" si="5433"/>
        <v>-16500</v>
      </c>
      <c r="AT1671" s="451">
        <f t="shared" si="5433"/>
        <v>-16500</v>
      </c>
      <c r="AU1671" s="451">
        <f t="shared" si="5433"/>
        <v>-16500</v>
      </c>
      <c r="AV1671" s="451">
        <f t="shared" si="5433"/>
        <v>-16500</v>
      </c>
      <c r="AW1671" s="451">
        <f t="shared" si="5433"/>
        <v>-16500</v>
      </c>
      <c r="AX1671" s="451">
        <f t="shared" si="5433"/>
        <v>-16500</v>
      </c>
      <c r="AY1671" s="451">
        <f t="shared" si="5433"/>
        <v>-16500</v>
      </c>
      <c r="AZ1671" s="451">
        <f t="shared" si="5433"/>
        <v>-16500</v>
      </c>
      <c r="BA1671" s="451">
        <f t="shared" si="5433"/>
        <v>-16500</v>
      </c>
      <c r="BB1671" s="451">
        <f t="shared" si="5433"/>
        <v>-16500</v>
      </c>
      <c r="BC1671" s="451">
        <f t="shared" si="5433"/>
        <v>-16500</v>
      </c>
      <c r="BD1671" s="451">
        <f t="shared" si="5433"/>
        <v>-16500</v>
      </c>
      <c r="BE1671" s="451">
        <f t="shared" si="5433"/>
        <v>-16500</v>
      </c>
      <c r="BF1671" s="451">
        <f t="shared" si="5433"/>
        <v>-16500</v>
      </c>
      <c r="BG1671" s="451">
        <f t="shared" si="5433"/>
        <v>-16500</v>
      </c>
      <c r="BH1671" s="451">
        <f t="shared" si="5433"/>
        <v>-16500</v>
      </c>
      <c r="BI1671" s="451">
        <f t="shared" si="5433"/>
        <v>-16500</v>
      </c>
      <c r="BJ1671" s="451">
        <f t="shared" si="5433"/>
        <v>-16500</v>
      </c>
      <c r="BK1671" s="451">
        <f t="shared" si="5433"/>
        <v>-16500</v>
      </c>
      <c r="BL1671" s="451">
        <f t="shared" si="5433"/>
        <v>-16500</v>
      </c>
      <c r="BM1671" s="451">
        <f t="shared" si="5433"/>
        <v>-16500</v>
      </c>
      <c r="BN1671" s="451">
        <f t="shared" si="5433"/>
        <v>-16500</v>
      </c>
      <c r="BO1671" s="451">
        <f t="shared" si="5433"/>
        <v>-16500</v>
      </c>
      <c r="BP1671" s="451">
        <f t="shared" si="5433"/>
        <v>-16500</v>
      </c>
      <c r="BQ1671" s="451">
        <f t="shared" si="5433"/>
        <v>-16500</v>
      </c>
      <c r="BR1671" s="451">
        <f t="shared" si="5433"/>
        <v>-16500</v>
      </c>
      <c r="BS1671" s="451">
        <f t="shared" si="5433"/>
        <v>-16500</v>
      </c>
      <c r="BT1671" s="451">
        <f t="shared" si="5433"/>
        <v>-16500</v>
      </c>
      <c r="BU1671" s="451">
        <f t="shared" si="5433"/>
        <v>-16500</v>
      </c>
      <c r="BV1671" s="451">
        <f t="shared" si="5433"/>
        <v>-16500</v>
      </c>
      <c r="BW1671" s="451">
        <f t="shared" si="5433"/>
        <v>-16500</v>
      </c>
      <c r="BX1671" s="451">
        <f t="shared" si="5433"/>
        <v>-16500</v>
      </c>
      <c r="BY1671" s="451">
        <f t="shared" ref="BY1671:DJ1671" si="5434">BY1478+BY1414</f>
        <v>-16500</v>
      </c>
      <c r="BZ1671" s="451">
        <f t="shared" si="5434"/>
        <v>-16500</v>
      </c>
      <c r="CA1671" s="451">
        <f t="shared" si="5434"/>
        <v>-16500</v>
      </c>
      <c r="CB1671" s="451">
        <f t="shared" si="5434"/>
        <v>-16500</v>
      </c>
      <c r="CC1671" s="451">
        <f t="shared" si="5434"/>
        <v>-16500</v>
      </c>
      <c r="CD1671" s="451">
        <f t="shared" si="5434"/>
        <v>-16500</v>
      </c>
      <c r="CE1671" s="451">
        <f t="shared" si="5434"/>
        <v>-16500</v>
      </c>
      <c r="CF1671" s="451">
        <f t="shared" si="5434"/>
        <v>-16500</v>
      </c>
      <c r="CG1671" s="451">
        <f t="shared" si="5434"/>
        <v>-16500</v>
      </c>
      <c r="CH1671" s="451">
        <f t="shared" si="5434"/>
        <v>-16500</v>
      </c>
      <c r="CI1671" s="451">
        <f t="shared" si="5434"/>
        <v>-16500</v>
      </c>
      <c r="CJ1671" s="451">
        <f t="shared" si="5434"/>
        <v>-16500</v>
      </c>
      <c r="CK1671" s="451">
        <f t="shared" si="5434"/>
        <v>-16500</v>
      </c>
      <c r="CL1671" s="451">
        <f t="shared" si="5434"/>
        <v>-16500</v>
      </c>
      <c r="CM1671" s="451">
        <f t="shared" si="5434"/>
        <v>-16500</v>
      </c>
      <c r="CN1671" s="451">
        <f t="shared" si="5434"/>
        <v>-16500</v>
      </c>
      <c r="CO1671" s="451">
        <f t="shared" si="5434"/>
        <v>-16500</v>
      </c>
      <c r="CP1671" s="451">
        <f t="shared" si="5434"/>
        <v>-16500</v>
      </c>
      <c r="CQ1671" s="451">
        <f t="shared" si="5434"/>
        <v>-16500</v>
      </c>
      <c r="CR1671" s="451">
        <f t="shared" si="5434"/>
        <v>-16500</v>
      </c>
      <c r="CS1671" s="451">
        <f t="shared" si="5434"/>
        <v>-16500</v>
      </c>
      <c r="CT1671" s="451">
        <f t="shared" si="5434"/>
        <v>-16500</v>
      </c>
      <c r="CU1671" s="451">
        <f t="shared" si="5434"/>
        <v>-16500</v>
      </c>
      <c r="CV1671" s="451">
        <f t="shared" si="5434"/>
        <v>-16500</v>
      </c>
      <c r="CW1671" s="451">
        <f t="shared" si="5434"/>
        <v>-16500</v>
      </c>
      <c r="CX1671" s="451">
        <f t="shared" si="5434"/>
        <v>-16500</v>
      </c>
      <c r="CY1671" s="451">
        <f t="shared" si="5434"/>
        <v>-16500</v>
      </c>
      <c r="CZ1671" s="451">
        <f t="shared" si="5434"/>
        <v>-16500</v>
      </c>
      <c r="DA1671" s="451">
        <f t="shared" si="5434"/>
        <v>-16500</v>
      </c>
      <c r="DB1671" s="451">
        <f t="shared" si="5434"/>
        <v>-16500</v>
      </c>
      <c r="DC1671" s="451">
        <f t="shared" si="5434"/>
        <v>-16500</v>
      </c>
      <c r="DD1671" s="451">
        <f t="shared" si="5434"/>
        <v>-16500</v>
      </c>
      <c r="DE1671" s="451">
        <f t="shared" si="5434"/>
        <v>-16500</v>
      </c>
      <c r="DF1671" s="451">
        <f t="shared" si="5434"/>
        <v>-16500</v>
      </c>
      <c r="DG1671" s="451">
        <f t="shared" si="5434"/>
        <v>-16500</v>
      </c>
      <c r="DH1671" s="451">
        <f t="shared" si="5434"/>
        <v>-16500</v>
      </c>
      <c r="DI1671" s="451">
        <f t="shared" si="5434"/>
        <v>-16500</v>
      </c>
      <c r="DJ1671" s="451">
        <f t="shared" si="5434"/>
        <v>-16500</v>
      </c>
    </row>
    <row r="1672" spans="1:114" x14ac:dyDescent="0.35">
      <c r="A1672" s="5"/>
      <c r="B1672" s="463" t="s">
        <v>410</v>
      </c>
      <c r="C1672" s="451"/>
      <c r="D1672" s="451"/>
      <c r="E1672" s="451"/>
      <c r="F1672" s="451"/>
      <c r="G1672" s="504">
        <f>G1665/C1665-1</f>
        <v>5.8275058275058189E-2</v>
      </c>
      <c r="H1672" s="504">
        <f t="shared" ref="H1672:AC1672" si="5435">H1665/D1665-1</f>
        <v>0.20610687022900764</v>
      </c>
      <c r="I1672" s="504">
        <f t="shared" si="5435"/>
        <v>-0.55762711864406778</v>
      </c>
      <c r="J1672" s="504">
        <f>J1665/F1665-1</f>
        <v>-30.245283018867923</v>
      </c>
      <c r="K1672" s="504">
        <f t="shared" si="5435"/>
        <v>-4.405286343612369E-3</v>
      </c>
      <c r="L1672" s="504">
        <f t="shared" si="5435"/>
        <v>0.44092827004219415</v>
      </c>
      <c r="M1672" s="504">
        <f t="shared" si="5435"/>
        <v>2.9501915708812261</v>
      </c>
      <c r="N1672" s="504">
        <f t="shared" si="5435"/>
        <v>-1.1245161290322581</v>
      </c>
      <c r="O1672" s="504">
        <f t="shared" si="5435"/>
        <v>0.65044247787610621</v>
      </c>
      <c r="P1672" s="504">
        <f t="shared" si="5435"/>
        <v>7.841874084919473</v>
      </c>
      <c r="Q1672" s="504">
        <f t="shared" si="5435"/>
        <v>-0.1348205625606208</v>
      </c>
      <c r="R1672" s="504">
        <f t="shared" si="5435"/>
        <v>6.4766839378238572E-3</v>
      </c>
      <c r="S1672" s="504">
        <f t="shared" si="5435"/>
        <v>0.57372654155495972</v>
      </c>
      <c r="T1672" s="504">
        <f t="shared" si="5435"/>
        <v>-0.87547607219738366</v>
      </c>
      <c r="U1672" s="504">
        <f t="shared" si="5435"/>
        <v>-0.39125560538116588</v>
      </c>
      <c r="V1672" s="504">
        <f t="shared" si="5435"/>
        <v>-0.32303732303732302</v>
      </c>
      <c r="W1672" s="504">
        <f t="shared" si="5435"/>
        <v>-0.76831345826235098</v>
      </c>
      <c r="X1672" s="504">
        <f t="shared" si="5435"/>
        <v>-0.40957446808510634</v>
      </c>
      <c r="Y1672" s="504">
        <f t="shared" si="5435"/>
        <v>0.25966850828729271</v>
      </c>
      <c r="Z1672" s="504">
        <f t="shared" si="5435"/>
        <v>-4.8954372623574143</v>
      </c>
      <c r="AA1672" s="504">
        <f t="shared" si="5435"/>
        <v>1.6507352941176472</v>
      </c>
      <c r="AB1672" s="504">
        <f t="shared" si="5435"/>
        <v>0.68918918918918926</v>
      </c>
      <c r="AC1672" s="504">
        <f t="shared" si="5435"/>
        <v>0.56140350877192979</v>
      </c>
      <c r="AD1672" s="504">
        <f t="shared" ref="AD1672" si="5436">AD1665/Z1665-1</f>
        <v>-1.6564814477668803</v>
      </c>
      <c r="AE1672" s="504">
        <f t="shared" ref="AE1672" si="5437">AE1665/AA1665-1</f>
        <v>0.84976739174001126</v>
      </c>
      <c r="AF1672" s="504">
        <f t="shared" ref="AF1672" si="5438">AF1665/AB1665-1</f>
        <v>0.6729682856937087</v>
      </c>
      <c r="AG1672" s="504">
        <f t="shared" ref="AG1672" si="5439">AG1665/AC1665-1</f>
        <v>0.19047213729550894</v>
      </c>
      <c r="AH1672" s="504">
        <f t="shared" ref="AH1672" si="5440">AH1665/AD1665-1</f>
        <v>6.545303127025992E-2</v>
      </c>
      <c r="AI1672" s="504">
        <f t="shared" ref="AI1672" si="5441">AI1665/AE1665-1</f>
        <v>-0.16878780678480654</v>
      </c>
      <c r="AJ1672" s="504">
        <f t="shared" ref="AJ1672" si="5442">AJ1665/AF1665-1</f>
        <v>-0.16680171060027216</v>
      </c>
      <c r="AK1672" s="504">
        <f t="shared" ref="AK1672" si="5443">AK1665/AG1665-1</f>
        <v>-0.15970548757779979</v>
      </c>
      <c r="AL1672" s="504">
        <f t="shared" ref="AL1672" si="5444">AL1665/AH1665-1</f>
        <v>-0.16393000580279127</v>
      </c>
      <c r="AM1672" s="504">
        <f t="shared" ref="AM1672" si="5445">AM1665/AI1665-1</f>
        <v>-0.10958214229908236</v>
      </c>
      <c r="AN1672" s="504">
        <f t="shared" ref="AN1672" si="5446">AN1665/AJ1665-1</f>
        <v>-0.12126350922224416</v>
      </c>
      <c r="AO1672" s="504">
        <f t="shared" ref="AO1672" si="5447">AO1665/AK1665-1</f>
        <v>-0.13728082377274675</v>
      </c>
      <c r="AP1672" s="504">
        <f t="shared" ref="AP1672" si="5448">AP1665/AL1665-1</f>
        <v>-0.12424543022311185</v>
      </c>
      <c r="AQ1672" s="504">
        <f t="shared" ref="AQ1672" si="5449">AQ1665/AM1665-1</f>
        <v>0.77832642089987814</v>
      </c>
      <c r="AR1672" s="504">
        <f t="shared" ref="AR1672" si="5450">AR1665/AN1665-1</f>
        <v>0.82030899921251343</v>
      </c>
      <c r="AS1672" s="504">
        <f t="shared" ref="AS1672" si="5451">AS1665/AO1665-1</f>
        <v>0.79233950836467115</v>
      </c>
      <c r="AT1672" s="504">
        <f t="shared" ref="AT1672" si="5452">AT1665/AP1665-1</f>
        <v>0.70757811213620414</v>
      </c>
      <c r="AU1672" s="504">
        <f t="shared" ref="AU1672" si="5453">AU1665/AQ1665-1</f>
        <v>0.319641714713504</v>
      </c>
      <c r="AV1672" s="504">
        <f t="shared" ref="AV1672" si="5454">AV1665/AR1665-1</f>
        <v>0.32896123045648507</v>
      </c>
      <c r="AW1672" s="504">
        <f t="shared" ref="AW1672" si="5455">AW1665/AS1665-1</f>
        <v>0.34015087353921336</v>
      </c>
      <c r="AX1672" s="504">
        <f t="shared" ref="AX1672" si="5456">AX1665/AT1665-1</f>
        <v>0.3263400197075268</v>
      </c>
      <c r="AY1672" s="504">
        <f t="shared" ref="AY1672" si="5457">AY1665/AU1665-1</f>
        <v>-3.0325556243006591E-2</v>
      </c>
      <c r="AZ1672" s="504">
        <f t="shared" ref="AZ1672" si="5458">AZ1665/AV1665-1</f>
        <v>-3.0017594806094561E-2</v>
      </c>
      <c r="BA1672" s="504">
        <f t="shared" ref="BA1672" si="5459">BA1665/AW1665-1</f>
        <v>-3.6608965158141382E-2</v>
      </c>
      <c r="BB1672" s="504">
        <f t="shared" ref="BB1672" si="5460">BB1665/AX1665-1</f>
        <v>-4.0020242226863734E-2</v>
      </c>
      <c r="BC1672" s="504">
        <f t="shared" ref="BC1672" si="5461">BC1665/AY1665-1</f>
        <v>-0.26242602731986375</v>
      </c>
      <c r="BD1672" s="504">
        <f t="shared" ref="BD1672" si="5462">BD1665/AZ1665-1</f>
        <v>-0.2666291579862764</v>
      </c>
      <c r="BE1672" s="504">
        <f t="shared" ref="BE1672" si="5463">BE1665/BA1665-1</f>
        <v>-0.28821198964136263</v>
      </c>
      <c r="BF1672" s="504">
        <f t="shared" ref="BF1672" si="5464">BF1665/BB1665-1</f>
        <v>-0.28714603256356352</v>
      </c>
      <c r="BG1672" s="504">
        <f t="shared" ref="BG1672" si="5465">BG1665/BC1665-1</f>
        <v>-5.1832719728869159E-2</v>
      </c>
      <c r="BH1672" s="504">
        <f t="shared" ref="BH1672" si="5466">BH1665/BD1665-1</f>
        <v>-5.9143232142230828E-2</v>
      </c>
      <c r="BI1672" s="504">
        <f t="shared" ref="BI1672" si="5467">BI1665/BE1665-1</f>
        <v>-6.6414363994070191E-2</v>
      </c>
      <c r="BJ1672" s="504">
        <f t="shared" ref="BJ1672" si="5468">BJ1665/BF1665-1</f>
        <v>-5.5362242227528835E-2</v>
      </c>
      <c r="BK1672" s="504">
        <f t="shared" ref="BK1672" si="5469">BK1665/BG1665-1</f>
        <v>-0.33971808104889634</v>
      </c>
      <c r="BL1672" s="504">
        <f t="shared" ref="BL1672" si="5470">BL1665/BH1665-1</f>
        <v>-0.34061047437443537</v>
      </c>
      <c r="BM1672" s="504">
        <f t="shared" ref="BM1672" si="5471">BM1665/BI1665-1</f>
        <v>-0.34045396619305235</v>
      </c>
      <c r="BN1672" s="504">
        <f t="shared" ref="BN1672" si="5472">BN1665/BJ1665-1</f>
        <v>-0.33783888847806498</v>
      </c>
      <c r="BO1672" s="504">
        <f t="shared" ref="BO1672" si="5473">BO1665/BK1665-1</f>
        <v>-0.16454598378582264</v>
      </c>
      <c r="BP1672" s="504">
        <f t="shared" ref="BP1672" si="5474">BP1665/BL1665-1</f>
        <v>-0.14661323487647726</v>
      </c>
      <c r="BQ1672" s="504">
        <f t="shared" ref="BQ1672" si="5475">BQ1665/BM1665-1</f>
        <v>-0.12718510663166249</v>
      </c>
      <c r="BR1672" s="504">
        <f t="shared" ref="BR1672" si="5476">BR1665/BN1665-1</f>
        <v>-0.15790761593605962</v>
      </c>
      <c r="BS1672" s="504">
        <f t="shared" ref="BS1672" si="5477">BS1665/BO1665-1</f>
        <v>0.15573363399737317</v>
      </c>
      <c r="BT1672" s="504">
        <f t="shared" ref="BT1672" si="5478">BT1665/BP1665-1</f>
        <v>0.14186141426273746</v>
      </c>
      <c r="BU1672" s="504">
        <f t="shared" ref="BU1672" si="5479">BU1665/BQ1665-1</f>
        <v>0.12660495113522963</v>
      </c>
      <c r="BV1672" s="504">
        <f t="shared" ref="BV1672" si="5480">BV1665/BR1665-1</f>
        <v>0.1470701809755206</v>
      </c>
      <c r="BW1672" s="504">
        <f t="shared" ref="BW1672" si="5481">BW1665/BS1665-1</f>
        <v>-3.3743291200510894E-3</v>
      </c>
      <c r="BX1672" s="504">
        <f t="shared" ref="BX1672" si="5482">BX1665/BT1665-1</f>
        <v>3.172324398172055E-3</v>
      </c>
      <c r="BY1672" s="504">
        <f t="shared" ref="BY1672" si="5483">BY1665/BU1665-1</f>
        <v>1.5685312493096681E-4</v>
      </c>
      <c r="BZ1672" s="504">
        <f t="shared" ref="BZ1672" si="5484">BZ1665/BV1665-1</f>
        <v>5.0995708618040148E-4</v>
      </c>
      <c r="CA1672" s="504">
        <f t="shared" ref="CA1672" si="5485">CA1665/BW1665-1</f>
        <v>-0.37856781507986559</v>
      </c>
      <c r="CB1672" s="504">
        <f t="shared" ref="CB1672" si="5486">CB1665/BX1665-1</f>
        <v>-0.35801693308642135</v>
      </c>
      <c r="CC1672" s="504">
        <f t="shared" ref="CC1672" si="5487">CC1665/BY1665-1</f>
        <v>-0.33570864529101108</v>
      </c>
      <c r="CD1672" s="504">
        <f t="shared" ref="CD1672" si="5488">CD1665/BZ1665-1</f>
        <v>-0.37618614599517408</v>
      </c>
      <c r="CE1672" s="504">
        <f t="shared" ref="CE1672" si="5489">CE1665/CA1665-1</f>
        <v>-0.28662454211621324</v>
      </c>
      <c r="CF1672" s="504">
        <f t="shared" ref="CF1672" si="5490">CF1665/CB1665-1</f>
        <v>-0.28392147570279613</v>
      </c>
      <c r="CG1672" s="504">
        <f t="shared" ref="CG1672" si="5491">CG1665/CC1665-1</f>
        <v>-0.28117796215501256</v>
      </c>
      <c r="CH1672" s="504">
        <f t="shared" ref="CH1672" si="5492">CH1665/CD1665-1</f>
        <v>-0.28707860344607472</v>
      </c>
      <c r="CI1672" s="504">
        <f t="shared" ref="CI1672" si="5493">CI1665/CE1665-1</f>
        <v>-0.31404646516756163</v>
      </c>
      <c r="CJ1672" s="504">
        <f t="shared" ref="CJ1672" si="5494">CJ1665/CF1665-1</f>
        <v>-0.31448060525785193</v>
      </c>
      <c r="CK1672" s="504">
        <f t="shared" ref="CK1672" si="5495">CK1665/CG1665-1</f>
        <v>-0.31492038165612479</v>
      </c>
      <c r="CL1672" s="504">
        <f t="shared" ref="CL1672" si="5496">CL1665/CH1665-1</f>
        <v>-0.31536589926376091</v>
      </c>
      <c r="CM1672" s="504">
        <f t="shared" ref="CM1672" si="5497">CM1665/CI1665-1</f>
        <v>0.47965619416789296</v>
      </c>
      <c r="CN1672" s="504">
        <f t="shared" ref="CN1672" si="5498">CN1665/CJ1665-1</f>
        <v>0.48023529652787844</v>
      </c>
      <c r="CO1672" s="504">
        <f t="shared" ref="CO1672" si="5499">CO1665/CK1665-1</f>
        <v>0.48082266551474317</v>
      </c>
      <c r="CP1672" s="504">
        <f t="shared" ref="CP1672" si="5500">CP1665/CL1665-1</f>
        <v>0.4814184719450314</v>
      </c>
      <c r="CQ1672" s="504">
        <f t="shared" ref="CQ1672" si="5501">CQ1665/CM1665-1</f>
        <v>0.53589027889290763</v>
      </c>
      <c r="CR1672" s="504">
        <f t="shared" ref="CR1672" si="5502">CR1665/CN1665-1</f>
        <v>0.53630186835012261</v>
      </c>
      <c r="CS1672" s="504">
        <f t="shared" ref="CS1672" si="5503">CS1665/CO1665-1</f>
        <v>0.53671900435991349</v>
      </c>
      <c r="CT1672" s="504">
        <f t="shared" ref="CT1672" si="5504">CT1665/CP1665-1</f>
        <v>0.53714179450606259</v>
      </c>
      <c r="CU1672" s="504">
        <f t="shared" ref="CU1672" si="5505">CU1665/CQ1665-1</f>
        <v>-0.20539959374666206</v>
      </c>
      <c r="CV1672" s="504">
        <f t="shared" ref="CV1672" si="5506">CV1665/CR1665-1</f>
        <v>-0.20566379430941584</v>
      </c>
      <c r="CW1672" s="504">
        <f t="shared" ref="CW1672" si="5507">CW1665/CS1665-1</f>
        <v>-0.20593141082291488</v>
      </c>
      <c r="CX1672" s="504">
        <f t="shared" ref="CX1672" si="5508">CX1665/CT1665-1</f>
        <v>-0.20620250657366246</v>
      </c>
      <c r="CY1672" s="504">
        <f t="shared" ref="CY1672" si="5509">CY1665/CU1665-1</f>
        <v>-0.70716198389715712</v>
      </c>
      <c r="CZ1672" s="504">
        <f t="shared" ref="CZ1672" si="5510">CZ1665/CV1665-1</f>
        <v>-0.70792342896677352</v>
      </c>
      <c r="DA1672" s="504">
        <f t="shared" ref="DA1672" si="5511">DA1665/CW1665-1</f>
        <v>-0.70869523561418579</v>
      </c>
      <c r="DB1672" s="504">
        <f t="shared" ref="DB1672" si="5512">DB1665/CX1665-1</f>
        <v>-0.70947760698772899</v>
      </c>
      <c r="DC1672" s="504">
        <f t="shared" ref="DC1672" si="5513">DC1665/CY1665-1</f>
        <v>-0.22867224470349956</v>
      </c>
      <c r="DD1672" s="504">
        <f t="shared" ref="DD1672" si="5514">DD1665/CZ1665-1</f>
        <v>-0.22967713682913349</v>
      </c>
      <c r="DE1672" s="504">
        <f t="shared" ref="DE1672" si="5515">DE1665/DA1665-1</f>
        <v>-0.23070106442337635</v>
      </c>
      <c r="DF1672" s="504">
        <f t="shared" ref="DF1672" si="5516">DF1665/DB1665-1</f>
        <v>-0.23174456043272762</v>
      </c>
      <c r="DG1672" s="504">
        <f t="shared" ref="DG1672" si="5517">DG1665/DC1665-1</f>
        <v>-0.26129608149281947</v>
      </c>
      <c r="DH1672" s="504">
        <f t="shared" ref="DH1672" si="5518">DH1665/DD1665-1</f>
        <v>-0.26276993347839928</v>
      </c>
      <c r="DI1672" s="504">
        <f t="shared" ref="DI1672" si="5519">DI1665/DE1665-1</f>
        <v>-0.26427566486260001</v>
      </c>
      <c r="DJ1672" s="504">
        <f t="shared" ref="DJ1672" si="5520">DJ1665/DF1665-1</f>
        <v>-0.26581430193389155</v>
      </c>
    </row>
    <row r="1673" spans="1:114" x14ac:dyDescent="0.35">
      <c r="A1673" s="5"/>
      <c r="B1673" s="463" t="s">
        <v>411</v>
      </c>
      <c r="C1673" s="451"/>
      <c r="D1673" s="451"/>
      <c r="E1673" s="451"/>
      <c r="F1673" s="451"/>
      <c r="G1673" s="504">
        <f>G1665/F1665-1</f>
        <v>1.141509433962264</v>
      </c>
      <c r="H1673" s="504">
        <f t="shared" ref="H1673:AC1673" si="5521">H1665/G1665-1</f>
        <v>4.4052863436123246E-2</v>
      </c>
      <c r="I1673" s="504">
        <f t="shared" si="5521"/>
        <v>-0.44936708860759489</v>
      </c>
      <c r="J1673" s="504">
        <f t="shared" si="5521"/>
        <v>-24.754789272030653</v>
      </c>
      <c r="K1673" s="504">
        <f t="shared" si="5521"/>
        <v>-1.0729032258064517</v>
      </c>
      <c r="L1673" s="504">
        <f t="shared" si="5521"/>
        <v>0.51106194690265494</v>
      </c>
      <c r="M1673" s="504">
        <f t="shared" si="5521"/>
        <v>0.50951683748169829</v>
      </c>
      <c r="N1673" s="504">
        <f t="shared" si="5521"/>
        <v>-0.25121241513094084</v>
      </c>
      <c r="O1673" s="504">
        <f t="shared" si="5521"/>
        <v>-3.3678756476683946E-2</v>
      </c>
      <c r="P1673" s="504">
        <f t="shared" si="5521"/>
        <v>7.0951742627345844</v>
      </c>
      <c r="Q1673" s="504">
        <f t="shared" si="5521"/>
        <v>-0.85229342606391789</v>
      </c>
      <c r="R1673" s="504">
        <f t="shared" si="5521"/>
        <v>-0.12892376681614348</v>
      </c>
      <c r="S1673" s="504">
        <f t="shared" si="5521"/>
        <v>0.51093951093951095</v>
      </c>
      <c r="T1673" s="504">
        <f t="shared" si="5521"/>
        <v>-0.35945485519591136</v>
      </c>
      <c r="U1673" s="504">
        <f t="shared" si="5521"/>
        <v>-0.27792553191489366</v>
      </c>
      <c r="V1673" s="504">
        <f t="shared" si="5521"/>
        <v>-3.130755064456725E-2</v>
      </c>
      <c r="W1673" s="504">
        <f t="shared" si="5521"/>
        <v>-0.4828897338403042</v>
      </c>
      <c r="X1673" s="504">
        <f t="shared" si="5521"/>
        <v>0.63235294117647056</v>
      </c>
      <c r="Y1673" s="504">
        <f t="shared" si="5521"/>
        <v>0.54054054054054057</v>
      </c>
      <c r="Z1673" s="504">
        <f t="shared" si="5521"/>
        <v>-3.9956140350877192</v>
      </c>
      <c r="AA1673" s="504">
        <f t="shared" si="5521"/>
        <v>-1.3518789653489507</v>
      </c>
      <c r="AB1673" s="504">
        <f t="shared" si="5521"/>
        <v>4.0221914008321757E-2</v>
      </c>
      <c r="AC1673" s="504">
        <f t="shared" si="5521"/>
        <v>0.42399999999999993</v>
      </c>
      <c r="AD1673" s="504">
        <f t="shared" ref="AD1673" si="5522">AD1665/AC1665-1</f>
        <v>0.25948547422690837</v>
      </c>
      <c r="AE1673" s="504">
        <f t="shared" ref="AE1673" si="5523">AE1665/AD1665-1</f>
        <v>-8.5108449662726349E-3</v>
      </c>
      <c r="AF1673" s="504">
        <f t="shared" ref="AF1673" si="5524">AF1665/AE1665-1</f>
        <v>-5.920156232047602E-2</v>
      </c>
      <c r="AG1673" s="504">
        <f t="shared" ref="AG1673" si="5525">AG1665/AF1665-1</f>
        <v>1.3308105123979841E-2</v>
      </c>
      <c r="AH1673" s="504">
        <f t="shared" ref="AH1673" si="5526">AH1665/AG1665-1</f>
        <v>0.12721883554912394</v>
      </c>
      <c r="AI1673" s="504">
        <f t="shared" ref="AI1673" si="5527">AI1665/AH1665-1</f>
        <v>-0.22649065616519426</v>
      </c>
      <c r="AJ1673" s="504">
        <f t="shared" ref="AJ1673" si="5528">AJ1665/AI1665-1</f>
        <v>-5.6953621057410975E-2</v>
      </c>
      <c r="AK1673" s="504">
        <f t="shared" ref="AK1673" si="5529">AK1665/AJ1665-1</f>
        <v>2.1938296035220128E-2</v>
      </c>
      <c r="AL1673" s="504">
        <f t="shared" ref="AL1673" si="5530">AL1665/AK1665-1</f>
        <v>0.12155182660888419</v>
      </c>
      <c r="AM1673" s="504">
        <f t="shared" ref="AM1673" si="5531">AM1665/AL1665-1</f>
        <v>-0.17620948290296912</v>
      </c>
      <c r="AN1673" s="504">
        <f t="shared" ref="AN1673" si="5532">AN1665/AM1665-1</f>
        <v>-6.932542007594289E-2</v>
      </c>
      <c r="AO1673" s="504">
        <f t="shared" ref="AO1673" si="5533">AO1665/AN1665-1</f>
        <v>3.3107469228428332E-3</v>
      </c>
      <c r="AP1673" s="504">
        <f t="shared" ref="AP1673" si="5534">AP1665/AO1665-1</f>
        <v>0.13849809353909515</v>
      </c>
      <c r="AQ1673" s="504">
        <f t="shared" ref="AQ1673" si="5535">AQ1665/AP1665-1</f>
        <v>0.67280707677454199</v>
      </c>
      <c r="AR1673" s="504">
        <f t="shared" ref="AR1673" si="5536">AR1665/AQ1665-1</f>
        <v>-4.7354134053285035E-2</v>
      </c>
      <c r="AS1673" s="504">
        <f t="shared" ref="AS1673" si="5537">AS1665/AR1665-1</f>
        <v>-1.2105366915928562E-2</v>
      </c>
      <c r="AT1673" s="504">
        <f t="shared" ref="AT1673" si="5538">AT1665/AS1665-1</f>
        <v>8.4657463702246361E-2</v>
      </c>
      <c r="AU1673" s="504">
        <f t="shared" ref="AU1673" si="5539">AU1665/AT1665-1</f>
        <v>0.2927701423966016</v>
      </c>
      <c r="AV1673" s="504">
        <f t="shared" ref="AV1673" si="5540">AV1665/AU1665-1</f>
        <v>-4.0626400270556196E-2</v>
      </c>
      <c r="AW1673" s="504">
        <f t="shared" ref="AW1673" si="5541">AW1665/AV1665-1</f>
        <v>-3.787450565760464E-3</v>
      </c>
      <c r="AX1673" s="504">
        <f t="shared" ref="AX1673" si="5542">AX1665/AW1665-1</f>
        <v>7.3479583670665649E-2</v>
      </c>
      <c r="AY1673" s="504">
        <f t="shared" ref="AY1673" si="5543">AY1665/AX1665-1</f>
        <v>-5.4868170975871378E-2</v>
      </c>
      <c r="AZ1673" s="504">
        <f t="shared" ref="AZ1673" si="5544">AZ1665/AY1665-1</f>
        <v>-4.0321710305578407E-2</v>
      </c>
      <c r="BA1673" s="504">
        <f t="shared" ref="BA1673" si="5545">BA1665/AZ1665-1</f>
        <v>-1.0557063939690803E-2</v>
      </c>
      <c r="BB1673" s="504">
        <f t="shared" ref="BB1673" si="5546">BB1665/BA1665-1</f>
        <v>6.9678493401937436E-2</v>
      </c>
      <c r="BC1673" s="504">
        <f t="shared" ref="BC1673" si="5547">BC1665/BB1665-1</f>
        <v>-0.27383402389979294</v>
      </c>
      <c r="BD1673" s="504">
        <f t="shared" ref="BD1673" si="5548">BD1665/BC1665-1</f>
        <v>-4.5790522111190168E-2</v>
      </c>
      <c r="BE1673" s="504">
        <f t="shared" ref="BE1673" si="5549">BE1665/BD1665-1</f>
        <v>-3.9676002269262822E-2</v>
      </c>
      <c r="BF1673" s="504">
        <f t="shared" ref="BF1673" si="5550">BF1665/BE1665-1</f>
        <v>7.1280418897193831E-2</v>
      </c>
      <c r="BG1673" s="504">
        <f t="shared" ref="BG1673" si="5551">BG1665/BF1665-1</f>
        <v>-3.4126412930768013E-2</v>
      </c>
      <c r="BH1673" s="504">
        <f t="shared" ref="BH1673" si="5552">BH1665/BG1665-1</f>
        <v>-5.3147620777428406E-2</v>
      </c>
      <c r="BI1673" s="504">
        <f t="shared" ref="BI1673" si="5553">BI1665/BH1665-1</f>
        <v>-4.7097580820357754E-2</v>
      </c>
      <c r="BJ1673" s="504">
        <f t="shared" ref="BJ1673" si="5554">BJ1665/BI1665-1</f>
        <v>8.3962620913943908E-2</v>
      </c>
      <c r="BK1673" s="504">
        <f t="shared" ref="BK1673" si="5555">BK1665/BJ1665-1</f>
        <v>-0.32487468313978951</v>
      </c>
      <c r="BL1673" s="504">
        <f t="shared" ref="BL1673" si="5556">BL1665/BK1665-1</f>
        <v>-5.4427323763739488E-2</v>
      </c>
      <c r="BM1673" s="504">
        <f t="shared" ref="BM1673" si="5557">BM1665/BL1665-1</f>
        <v>-4.6871406428946716E-2</v>
      </c>
      <c r="BN1673" s="504">
        <f t="shared" ref="BN1673" si="5558">BN1665/BM1665-1</f>
        <v>8.8260496040975855E-2</v>
      </c>
      <c r="BO1673" s="504">
        <f t="shared" ref="BO1673" si="5559">BO1665/BN1665-1</f>
        <v>-0.14818894132527538</v>
      </c>
      <c r="BP1673" s="504">
        <f t="shared" ref="BP1673" si="5560">BP1665/BO1665-1</f>
        <v>-3.4130913609029534E-2</v>
      </c>
      <c r="BQ1673" s="504">
        <f t="shared" ref="BQ1673" si="5561">BQ1665/BP1665-1</f>
        <v>-2.5172564465985037E-2</v>
      </c>
      <c r="BR1673" s="504">
        <f t="shared" ref="BR1673" si="5562">BR1665/BQ1665-1</f>
        <v>4.9954443441209806E-2</v>
      </c>
      <c r="BS1673" s="504">
        <f t="shared" ref="BS1673" si="5563">BS1665/BR1665-1</f>
        <v>0.16907207445607098</v>
      </c>
      <c r="BT1673" s="504">
        <f t="shared" ref="BT1673" si="5564">BT1665/BS1665-1</f>
        <v>-4.5724197569248615E-2</v>
      </c>
      <c r="BU1673" s="504">
        <f t="shared" ref="BU1673" si="5565">BU1665/BT1665-1</f>
        <v>-3.8197278884161912E-2</v>
      </c>
      <c r="BV1673" s="504">
        <f t="shared" ref="BV1673" si="5566">BV1665/BU1665-1</f>
        <v>6.9027286131282173E-2</v>
      </c>
      <c r="BW1673" s="504">
        <f t="shared" ref="BW1673" si="5567">BW1665/BV1665-1</f>
        <v>1.5741896037187786E-2</v>
      </c>
      <c r="BX1673" s="504">
        <f t="shared" ref="BX1673" si="5568">BX1665/BW1665-1</f>
        <v>-3.945573266624991E-2</v>
      </c>
      <c r="BY1673" s="504">
        <f t="shared" ref="BY1673" si="5569">BY1665/BX1665-1</f>
        <v>-4.1088395799483424E-2</v>
      </c>
      <c r="BZ1673" s="504">
        <f t="shared" ref="BZ1673" si="5570">BZ1665/BY1665-1</f>
        <v>6.9404704701416797E-2</v>
      </c>
      <c r="CA1673" s="504">
        <f t="shared" ref="CA1673" si="5571">CA1665/BZ1665-1</f>
        <v>-0.3691070225751496</v>
      </c>
      <c r="CB1673" s="504">
        <f t="shared" ref="CB1673" si="5572">CB1665/CA1665-1</f>
        <v>-7.6903488215233073E-3</v>
      </c>
      <c r="CC1673" s="504">
        <f t="shared" ref="CC1673" si="5573">CC1665/CB1665-1</f>
        <v>-7.7671492754791682E-3</v>
      </c>
      <c r="CD1673" s="504">
        <f t="shared" ref="CD1673" si="5574">CD1665/CC1665-1</f>
        <v>4.2422885706969726E-3</v>
      </c>
      <c r="CE1673" s="504">
        <f t="shared" ref="CE1673" si="5575">CE1665/CD1665-1</f>
        <v>-0.27852906158343127</v>
      </c>
      <c r="CF1673" s="504">
        <f t="shared" ref="CF1673" si="5576">CF1665/CE1665-1</f>
        <v>-3.9303668090117094E-3</v>
      </c>
      <c r="CG1673" s="504">
        <f t="shared" ref="CG1673" si="5577">CG1665/CF1665-1</f>
        <v>-3.9656049250318404E-3</v>
      </c>
      <c r="CH1673" s="504">
        <f t="shared" ref="CH1673" si="5578">CH1665/CG1665-1</f>
        <v>-4.0013005267326429E-3</v>
      </c>
      <c r="CI1673" s="504">
        <f t="shared" ref="CI1673" si="5579">CI1665/CH1665-1</f>
        <v>-0.30582032903218126</v>
      </c>
      <c r="CJ1673" s="504">
        <f t="shared" ref="CJ1673" si="5580">CJ1665/CI1665-1</f>
        <v>-4.5607794223012643E-3</v>
      </c>
      <c r="CK1673" s="504">
        <f t="shared" ref="CK1673" si="5581">CK1665/CJ1665-1</f>
        <v>-4.6045838105041037E-3</v>
      </c>
      <c r="CL1673" s="504">
        <f t="shared" ref="CL1673" si="5582">CL1665/CK1665-1</f>
        <v>-4.6490135018620871E-3</v>
      </c>
      <c r="CM1673" s="504">
        <f t="shared" ref="CM1673" si="5583">CM1665/CL1665-1</f>
        <v>0.50028642877763962</v>
      </c>
      <c r="CN1673" s="504">
        <f t="shared" ref="CN1673" si="5584">CN1665/CM1665-1</f>
        <v>-4.1711881076900159E-3</v>
      </c>
      <c r="CO1673" s="504">
        <f t="shared" ref="CO1673" si="5585">CO1665/CN1665-1</f>
        <v>-4.2096030945946161E-3</v>
      </c>
      <c r="CP1673" s="504">
        <f t="shared" ref="CP1673" si="5586">CP1665/CO1665-1</f>
        <v>-4.2485357593478046E-3</v>
      </c>
      <c r="CQ1673" s="504">
        <f t="shared" ref="CQ1673" si="5587">CQ1665/CP1665-1</f>
        <v>0.55545201113168963</v>
      </c>
      <c r="CR1673" s="504">
        <f t="shared" ref="CR1673" si="5588">CR1665/CQ1665-1</f>
        <v>-3.9043248780710194E-3</v>
      </c>
      <c r="CS1673" s="504">
        <f t="shared" ref="CS1673" si="5589">CS1665/CR1665-1</f>
        <v>-3.9392265225741685E-3</v>
      </c>
      <c r="CT1673" s="504">
        <f t="shared" ref="CT1673" si="5590">CT1665/CS1665-1</f>
        <v>-3.9745794238692511E-3</v>
      </c>
      <c r="CU1673" s="504">
        <f t="shared" ref="CU1673" si="5591">CU1665/CT1665-1</f>
        <v>-0.1959344255876081</v>
      </c>
      <c r="CV1673" s="504">
        <f t="shared" ref="CV1673" si="5592">CV1665/CU1665-1</f>
        <v>-4.2355215850607975E-3</v>
      </c>
      <c r="CW1673" s="504">
        <f t="shared" ref="CW1673" si="5593">CW1665/CV1665-1</f>
        <v>-4.2748052227788991E-3</v>
      </c>
      <c r="CX1673" s="504">
        <f t="shared" ref="CX1673" si="5594">CX1665/CW1665-1</f>
        <v>-4.3146234236384196E-3</v>
      </c>
      <c r="CY1673" s="504">
        <f t="shared" ref="CY1673" si="5595">CY1665/CX1665-1</f>
        <v>-0.70337400964674646</v>
      </c>
      <c r="CZ1673" s="504">
        <f t="shared" ref="CZ1673" si="5596">CZ1665/CY1665-1</f>
        <v>-6.8247344293450585E-3</v>
      </c>
      <c r="DA1673" s="504">
        <f t="shared" ref="DA1673" si="5597">DA1665/CZ1665-1</f>
        <v>-6.9059896468026682E-3</v>
      </c>
      <c r="DB1673" s="504">
        <f t="shared" ref="DB1673" si="5598">DB1665/DA1665-1</f>
        <v>-6.9887840654369038E-3</v>
      </c>
      <c r="DC1673" s="504">
        <f t="shared" ref="DC1673" si="5599">DC1665/DB1665-1</f>
        <v>-0.2124673870075392</v>
      </c>
      <c r="DD1673" s="504">
        <f t="shared" ref="DD1673" si="5600">DD1665/DC1665-1</f>
        <v>-8.1186513108434388E-3</v>
      </c>
      <c r="DE1673" s="504">
        <f t="shared" ref="DE1673" si="5601">DE1665/DD1665-1</f>
        <v>-8.2260288271175375E-3</v>
      </c>
      <c r="DF1673" s="504">
        <f t="shared" ref="DF1673" si="5602">DF1665/DE1665-1</f>
        <v>-8.3357289176250182E-3</v>
      </c>
      <c r="DG1673" s="504">
        <f t="shared" ref="DG1673" si="5603">DG1665/DF1665-1</f>
        <v>-0.2427604189858934</v>
      </c>
      <c r="DH1673" s="504">
        <f t="shared" ref="DH1673" si="5604">DH1665/DG1665-1</f>
        <v>-1.0097639452911755E-2</v>
      </c>
      <c r="DI1673" s="504">
        <f t="shared" ref="DI1673" si="5605">DI1665/DH1665-1</f>
        <v>-1.0251645065850523E-2</v>
      </c>
      <c r="DJ1673" s="504">
        <f t="shared" ref="DJ1673" si="5606">DJ1665/DI1665-1</f>
        <v>-1.0409619010546378E-2</v>
      </c>
    </row>
    <row r="1674" spans="1:114" x14ac:dyDescent="0.35">
      <c r="A1674" s="5"/>
      <c r="B1674" s="70"/>
      <c r="C1674" s="296"/>
      <c r="D1674" s="296"/>
      <c r="E1674" s="296"/>
      <c r="F1674" s="296"/>
      <c r="G1674" s="296"/>
      <c r="H1674" s="296"/>
      <c r="I1674" s="296"/>
      <c r="J1674" s="296"/>
      <c r="K1674" s="296"/>
      <c r="L1674" s="296"/>
      <c r="M1674" s="296"/>
      <c r="N1674" s="296"/>
      <c r="O1674" s="296"/>
      <c r="P1674" s="296"/>
      <c r="Q1674" s="296"/>
      <c r="R1674" s="296"/>
      <c r="S1674" s="296"/>
      <c r="T1674" s="296"/>
      <c r="U1674" s="296"/>
      <c r="V1674" s="296"/>
      <c r="W1674" s="296"/>
      <c r="X1674" s="296"/>
      <c r="Y1674" s="296"/>
      <c r="Z1674" s="296"/>
      <c r="AA1674" s="296"/>
      <c r="AB1674" s="296"/>
      <c r="AC1674" s="296"/>
      <c r="AD1674" s="296"/>
    </row>
    <row r="1675" spans="1:114" x14ac:dyDescent="0.35">
      <c r="A1675" s="5"/>
      <c r="B1675" s="70" t="s">
        <v>500</v>
      </c>
      <c r="C1675" s="296"/>
      <c r="D1675" s="296"/>
      <c r="E1675" s="296"/>
      <c r="F1675" s="296"/>
      <c r="G1675" s="296"/>
      <c r="H1675" s="296"/>
      <c r="I1675" s="296"/>
      <c r="J1675" s="296"/>
      <c r="K1675" s="296"/>
      <c r="L1675" s="296"/>
      <c r="M1675" s="296"/>
      <c r="N1675" s="296"/>
      <c r="O1675" s="296"/>
      <c r="P1675" s="296"/>
      <c r="Q1675" s="296"/>
      <c r="R1675" s="296"/>
      <c r="S1675" s="296"/>
      <c r="T1675" s="296"/>
      <c r="U1675" s="296"/>
      <c r="V1675" s="296"/>
      <c r="W1675" s="296"/>
      <c r="X1675" s="296"/>
      <c r="Y1675" s="296"/>
      <c r="Z1675" s="296"/>
      <c r="AA1675" s="296"/>
      <c r="AB1675" s="296"/>
      <c r="AC1675" s="296"/>
      <c r="AD1675" s="296"/>
    </row>
    <row r="1676" spans="1:114" x14ac:dyDescent="0.35">
      <c r="A1676" s="5" t="s">
        <v>354</v>
      </c>
      <c r="B1676" s="314" t="s">
        <v>501</v>
      </c>
      <c r="C1676" s="569">
        <f>SUM(C1677:C1682)</f>
        <v>42900</v>
      </c>
      <c r="D1676" s="569">
        <f t="shared" ref="D1676:AC1676" si="5607">SUM(D1677:D1682)</f>
        <v>39300</v>
      </c>
      <c r="E1676" s="569">
        <f t="shared" si="5607"/>
        <v>59000</v>
      </c>
      <c r="F1676" s="569">
        <f t="shared" si="5607"/>
        <v>21200</v>
      </c>
      <c r="G1676" s="569">
        <f t="shared" si="5607"/>
        <v>45400</v>
      </c>
      <c r="H1676" s="569">
        <f t="shared" si="5607"/>
        <v>47400</v>
      </c>
      <c r="I1676" s="569">
        <f t="shared" si="5607"/>
        <v>26100</v>
      </c>
      <c r="J1676" s="569">
        <f t="shared" si="5607"/>
        <v>1300</v>
      </c>
      <c r="K1676" s="569">
        <f t="shared" si="5607"/>
        <v>45200</v>
      </c>
      <c r="L1676" s="569">
        <f t="shared" si="5607"/>
        <v>68300</v>
      </c>
      <c r="M1676" s="569">
        <f t="shared" si="5607"/>
        <v>103100</v>
      </c>
      <c r="N1676" s="569">
        <f t="shared" si="5607"/>
        <v>77200</v>
      </c>
      <c r="O1676" s="569">
        <f t="shared" si="5607"/>
        <v>74600</v>
      </c>
      <c r="P1676" s="569">
        <f t="shared" si="5607"/>
        <v>79800</v>
      </c>
      <c r="Q1676" s="569">
        <f t="shared" si="5607"/>
        <v>89200</v>
      </c>
      <c r="R1676" s="569">
        <f t="shared" si="5607"/>
        <v>77700</v>
      </c>
      <c r="S1676" s="569">
        <f t="shared" si="5607"/>
        <v>117400</v>
      </c>
      <c r="T1676" s="569">
        <f t="shared" si="5607"/>
        <v>75200</v>
      </c>
      <c r="U1676" s="569">
        <f t="shared" si="5607"/>
        <v>54300</v>
      </c>
      <c r="V1676" s="569">
        <f t="shared" si="5607"/>
        <v>52600</v>
      </c>
      <c r="W1676" s="569">
        <f t="shared" si="5607"/>
        <v>27200</v>
      </c>
      <c r="X1676" s="569">
        <f t="shared" si="5607"/>
        <v>44400</v>
      </c>
      <c r="Y1676" s="569">
        <f t="shared" si="5607"/>
        <v>68400</v>
      </c>
      <c r="Z1676" s="569">
        <f t="shared" si="5607"/>
        <v>82900</v>
      </c>
      <c r="AA1676" s="569">
        <f t="shared" si="5607"/>
        <v>72100</v>
      </c>
      <c r="AB1676" s="569">
        <f>SUM(AB1677:AB1682)</f>
        <v>75000</v>
      </c>
      <c r="AC1676" s="569">
        <f t="shared" si="5607"/>
        <v>106800</v>
      </c>
      <c r="AD1676" s="569">
        <f t="shared" ref="AD1676:CO1676" si="5608">SUM(AD1677:AD1682)</f>
        <v>134513.04864743381</v>
      </c>
      <c r="AE1676" s="569">
        <f t="shared" si="5608"/>
        <v>133368.22894445481</v>
      </c>
      <c r="AF1676" s="569">
        <f t="shared" si="5608"/>
        <v>125472.62142702815</v>
      </c>
      <c r="AG1676" s="569">
        <f t="shared" si="5608"/>
        <v>127142.42426316036</v>
      </c>
      <c r="AH1676" s="569">
        <f t="shared" si="5608"/>
        <v>143317.33542681229</v>
      </c>
      <c r="AI1676" s="569">
        <f t="shared" si="5608"/>
        <v>110857.29808614633</v>
      </c>
      <c r="AJ1676" s="569">
        <f t="shared" si="5608"/>
        <v>104543.5735394995</v>
      </c>
      <c r="AK1676" s="569">
        <f t="shared" si="5608"/>
        <v>106837.08140438885</v>
      </c>
      <c r="AL1676" s="569">
        <f t="shared" si="5608"/>
        <v>119823.32379865437</v>
      </c>
      <c r="AM1676" s="569">
        <f t="shared" si="5608"/>
        <v>98709.317872378451</v>
      </c>
      <c r="AN1676" s="569">
        <f t="shared" si="5608"/>
        <v>91866.25294546604</v>
      </c>
      <c r="AO1676" s="569">
        <f t="shared" si="5608"/>
        <v>92170.398859718349</v>
      </c>
      <c r="AP1676" s="569">
        <f t="shared" si="5608"/>
        <v>104935.82338252732</v>
      </c>
      <c r="AQ1676" s="569">
        <f t="shared" si="5608"/>
        <v>175537.38796145516</v>
      </c>
      <c r="AR1676" s="569">
        <f t="shared" si="5608"/>
        <v>167224.9669605649</v>
      </c>
      <c r="AS1676" s="569">
        <f t="shared" si="5608"/>
        <v>165200.64737800322</v>
      </c>
      <c r="AT1676" s="569">
        <f t="shared" si="5608"/>
        <v>179186.11518699414</v>
      </c>
      <c r="AU1676" s="569">
        <f t="shared" si="5608"/>
        <v>231646.45964578426</v>
      </c>
      <c r="AV1676" s="569">
        <f t="shared" si="5608"/>
        <v>222235.49785495739</v>
      </c>
      <c r="AW1676" s="569">
        <f t="shared" si="5608"/>
        <v>221393.79189287458</v>
      </c>
      <c r="AX1676" s="569">
        <f t="shared" si="5608"/>
        <v>237661.71554843299</v>
      </c>
      <c r="AY1676" s="569">
        <f t="shared" si="5608"/>
        <v>224621.65190530266</v>
      </c>
      <c r="AZ1676" s="569">
        <f t="shared" si="5608"/>
        <v>215564.52272881658</v>
      </c>
      <c r="BA1676" s="569">
        <f t="shared" si="5608"/>
        <v>213288.79427923952</v>
      </c>
      <c r="BB1676" s="569">
        <f t="shared" si="5608"/>
        <v>228150.43612413271</v>
      </c>
      <c r="BC1676" s="569">
        <f t="shared" si="5608"/>
        <v>165675.08414576878</v>
      </c>
      <c r="BD1676" s="569">
        <f t="shared" si="5608"/>
        <v>158088.73554191866</v>
      </c>
      <c r="BE1676" s="569">
        <f t="shared" si="5608"/>
        <v>151816.40651181262</v>
      </c>
      <c r="BF1676" s="569">
        <f t="shared" si="5608"/>
        <v>162637.94356344128</v>
      </c>
      <c r="BG1676" s="569">
        <f t="shared" si="5608"/>
        <v>157087.69394318433</v>
      </c>
      <c r="BH1676" s="569">
        <f t="shared" si="5608"/>
        <v>148738.85675669124</v>
      </c>
      <c r="BI1676" s="569">
        <f t="shared" si="5608"/>
        <v>141733.61642946536</v>
      </c>
      <c r="BJ1676" s="569">
        <f t="shared" si="5608"/>
        <v>153633.94233649489</v>
      </c>
      <c r="BK1676" s="569">
        <f t="shared" si="5608"/>
        <v>103722.16400040942</v>
      </c>
      <c r="BL1676" s="569">
        <f t="shared" si="5608"/>
        <v>98076.844198883453</v>
      </c>
      <c r="BM1676" s="569">
        <f t="shared" si="5608"/>
        <v>93479.844573169103</v>
      </c>
      <c r="BN1676" s="569">
        <f t="shared" si="5608"/>
        <v>101730.42202503033</v>
      </c>
      <c r="BO1676" s="569">
        <f t="shared" si="5608"/>
        <v>86655.098484567614</v>
      </c>
      <c r="BP1676" s="569">
        <f t="shared" si="5608"/>
        <v>83697.480804408886</v>
      </c>
      <c r="BQ1676" s="569">
        <f t="shared" si="5608"/>
        <v>81590.600573219359</v>
      </c>
      <c r="BR1676" s="569">
        <f t="shared" si="5608"/>
        <v>85666.413614888588</v>
      </c>
      <c r="BS1676" s="569">
        <f t="shared" si="5608"/>
        <v>100150.2118759696</v>
      </c>
      <c r="BT1676" s="569">
        <f t="shared" si="5608"/>
        <v>95570.923801550656</v>
      </c>
      <c r="BU1676" s="569">
        <f t="shared" si="5608"/>
        <v>91920.374571885841</v>
      </c>
      <c r="BV1676" s="569">
        <f t="shared" si="5608"/>
        <v>98265.388568754046</v>
      </c>
      <c r="BW1676" s="569">
        <f t="shared" si="5608"/>
        <v>99812.272099657232</v>
      </c>
      <c r="BX1676" s="569">
        <f t="shared" si="5608"/>
        <v>95874.105774882162</v>
      </c>
      <c r="BY1676" s="569">
        <f t="shared" si="5608"/>
        <v>91934.792569882266</v>
      </c>
      <c r="BZ1676" s="569">
        <f t="shared" si="5608"/>
        <v>98315.499699980952</v>
      </c>
      <c r="CA1676" s="569">
        <f t="shared" si="5608"/>
        <v>62026.558332732966</v>
      </c>
      <c r="CB1676" s="569">
        <f t="shared" si="5608"/>
        <v>61549.552462955689</v>
      </c>
      <c r="CC1676" s="569">
        <f t="shared" si="5608"/>
        <v>61071.487901136978</v>
      </c>
      <c r="CD1676" s="569">
        <f t="shared" si="5608"/>
        <v>61330.570776255423</v>
      </c>
      <c r="CE1676" s="569">
        <f t="shared" si="5608"/>
        <v>44248.224451568785</v>
      </c>
      <c r="CF1676" s="569">
        <f t="shared" si="5608"/>
        <v>44074.312698826638</v>
      </c>
      <c r="CG1676" s="569">
        <f t="shared" si="5608"/>
        <v>43899.531387320778</v>
      </c>
      <c r="CH1676" s="569">
        <f t="shared" si="5608"/>
        <v>43723.876169257375</v>
      </c>
      <c r="CI1676" s="569">
        <f t="shared" si="5608"/>
        <v>30352.225972612738</v>
      </c>
      <c r="CJ1676" s="569">
        <f t="shared" si="5608"/>
        <v>30213.796164975807</v>
      </c>
      <c r="CK1676" s="569">
        <f t="shared" si="5608"/>
        <v>30074.67420830069</v>
      </c>
      <c r="CL1676" s="569">
        <f t="shared" si="5608"/>
        <v>29934.856641842198</v>
      </c>
      <c r="CM1676" s="569">
        <f t="shared" si="5608"/>
        <v>44910.859167160037</v>
      </c>
      <c r="CN1676" s="569">
        <f t="shared" si="5608"/>
        <v>44723.52752549584</v>
      </c>
      <c r="CO1676" s="569">
        <f t="shared" si="5608"/>
        <v>44535.259225623326</v>
      </c>
      <c r="CP1676" s="569">
        <f t="shared" ref="CP1676:DJ1676" si="5609">SUM(CP1677:CP1682)</f>
        <v>44346.049584251443</v>
      </c>
      <c r="CQ1676" s="569">
        <f t="shared" si="5609"/>
        <v>68978.152011569531</v>
      </c>
      <c r="CR1676" s="569">
        <f t="shared" si="5609"/>
        <v>68708.838896627392</v>
      </c>
      <c r="CS1676" s="569">
        <f t="shared" si="5609"/>
        <v>68438.179216110526</v>
      </c>
      <c r="CT1676" s="569">
        <f t="shared" si="5609"/>
        <v>68166.166237191093</v>
      </c>
      <c r="CU1676" s="569">
        <f t="shared" si="5609"/>
        <v>54810.067610997648</v>
      </c>
      <c r="CV1676" s="569">
        <f t="shared" si="5609"/>
        <v>54577.918386552628</v>
      </c>
      <c r="CW1676" s="569">
        <f t="shared" si="5609"/>
        <v>54344.608415985393</v>
      </c>
      <c r="CX1676" s="569">
        <f t="shared" si="5609"/>
        <v>54110.131895565326</v>
      </c>
      <c r="CY1676" s="569">
        <f t="shared" si="5609"/>
        <v>16050.471461667235</v>
      </c>
      <c r="CZ1676" s="569">
        <f t="shared" si="5609"/>
        <v>15940.931256475575</v>
      </c>
      <c r="DA1676" s="569">
        <f t="shared" si="5609"/>
        <v>15830.843350257961</v>
      </c>
      <c r="DB1676" s="569">
        <f t="shared" si="5609"/>
        <v>15720.205004509251</v>
      </c>
      <c r="DC1676" s="569">
        <f t="shared" si="5609"/>
        <v>12380.17412397833</v>
      </c>
      <c r="DD1676" s="569">
        <f t="shared" si="5609"/>
        <v>12279.663807098223</v>
      </c>
      <c r="DE1676" s="569">
        <f t="shared" si="5609"/>
        <v>12178.65093863372</v>
      </c>
      <c r="DF1676" s="569">
        <f>SUM(DF1677:DF1682)</f>
        <v>12077.13300582689</v>
      </c>
      <c r="DG1676" s="569">
        <f t="shared" si="5609"/>
        <v>9145.2831371839929</v>
      </c>
      <c r="DH1676" s="569">
        <f t="shared" si="5609"/>
        <v>9052.9373653699149</v>
      </c>
      <c r="DI1676" s="569">
        <f t="shared" si="5609"/>
        <v>8960.1298646967662</v>
      </c>
      <c r="DJ1676" s="569">
        <f t="shared" si="5609"/>
        <v>8866.8583265202542</v>
      </c>
    </row>
    <row r="1677" spans="1:114" x14ac:dyDescent="0.35">
      <c r="A1677" s="5" t="s">
        <v>354</v>
      </c>
      <c r="B1677" s="452" t="s">
        <v>62</v>
      </c>
      <c r="C1677" s="451">
        <f t="shared" ref="C1677:AH1677" si="5610">C228</f>
        <v>25800</v>
      </c>
      <c r="D1677" s="451">
        <f t="shared" si="5610"/>
        <v>37400</v>
      </c>
      <c r="E1677" s="451">
        <f t="shared" si="5610"/>
        <v>29000</v>
      </c>
      <c r="F1677" s="451">
        <f t="shared" si="5610"/>
        <v>34800</v>
      </c>
      <c r="G1677" s="451">
        <f t="shared" si="5610"/>
        <v>39100</v>
      </c>
      <c r="H1677" s="451">
        <f t="shared" si="5610"/>
        <v>34500</v>
      </c>
      <c r="I1677" s="451">
        <f t="shared" si="5610"/>
        <v>42300</v>
      </c>
      <c r="J1677" s="451">
        <f t="shared" si="5610"/>
        <v>16200</v>
      </c>
      <c r="K1677" s="451">
        <f t="shared" si="5610"/>
        <v>42000</v>
      </c>
      <c r="L1677" s="451">
        <f t="shared" si="5610"/>
        <v>50500</v>
      </c>
      <c r="M1677" s="451">
        <f t="shared" si="5610"/>
        <v>82100</v>
      </c>
      <c r="N1677" s="451">
        <f t="shared" si="5610"/>
        <v>50200</v>
      </c>
      <c r="O1677" s="451">
        <f t="shared" si="5610"/>
        <v>45000</v>
      </c>
      <c r="P1677" s="451">
        <f t="shared" si="5610"/>
        <v>59000</v>
      </c>
      <c r="Q1677" s="451">
        <f t="shared" si="5610"/>
        <v>48000</v>
      </c>
      <c r="R1677" s="451">
        <f t="shared" si="5610"/>
        <v>55300</v>
      </c>
      <c r="S1677" s="451">
        <f t="shared" si="5610"/>
        <v>73800</v>
      </c>
      <c r="T1677" s="451">
        <f t="shared" si="5610"/>
        <v>54300</v>
      </c>
      <c r="U1677" s="451">
        <f t="shared" si="5610"/>
        <v>42300</v>
      </c>
      <c r="V1677" s="451">
        <f t="shared" si="5610"/>
        <v>48700</v>
      </c>
      <c r="W1677" s="451">
        <f t="shared" si="5610"/>
        <v>30000</v>
      </c>
      <c r="X1677" s="451">
        <f t="shared" si="5610"/>
        <v>33700</v>
      </c>
      <c r="Y1677" s="451">
        <f t="shared" si="5610"/>
        <v>58900</v>
      </c>
      <c r="Z1677" s="451">
        <f t="shared" si="5610"/>
        <v>89500</v>
      </c>
      <c r="AA1677" s="451">
        <f t="shared" si="5610"/>
        <v>52400</v>
      </c>
      <c r="AB1677" s="451">
        <f t="shared" si="5610"/>
        <v>49000</v>
      </c>
      <c r="AC1677" s="451">
        <f>AC228</f>
        <v>92000</v>
      </c>
      <c r="AD1677" s="451">
        <f t="shared" si="5610"/>
        <v>90183.794642857145</v>
      </c>
      <c r="AE1677" s="451">
        <f t="shared" si="5610"/>
        <v>81211.603672409285</v>
      </c>
      <c r="AF1677" s="451">
        <f t="shared" si="5610"/>
        <v>80693.773549052596</v>
      </c>
      <c r="AG1677" s="451">
        <f t="shared" si="5610"/>
        <v>89656.224135572338</v>
      </c>
      <c r="AH1677" s="451">
        <f t="shared" si="5610"/>
        <v>94210.07117764448</v>
      </c>
      <c r="AI1677" s="451">
        <f t="shared" ref="AI1677:BN1677" si="5611">AI228</f>
        <v>73210.441283180902</v>
      </c>
      <c r="AJ1677" s="451">
        <f t="shared" si="5611"/>
        <v>72693.788813971798</v>
      </c>
      <c r="AK1677" s="451">
        <f t="shared" si="5611"/>
        <v>80711.328178186421</v>
      </c>
      <c r="AL1677" s="451">
        <f t="shared" si="5611"/>
        <v>84750.530418735696</v>
      </c>
      <c r="AM1677" s="451">
        <f t="shared" si="5611"/>
        <v>60685.148544491021</v>
      </c>
      <c r="AN1677" s="451">
        <f t="shared" si="5611"/>
        <v>60156.36837560097</v>
      </c>
      <c r="AO1677" s="451">
        <f t="shared" si="5611"/>
        <v>66677.357073227016</v>
      </c>
      <c r="AP1677" s="451">
        <f t="shared" si="5611"/>
        <v>69892.418739098561</v>
      </c>
      <c r="AQ1677" s="451">
        <f t="shared" si="5611"/>
        <v>53119.837962122896</v>
      </c>
      <c r="AR1677" s="451">
        <f t="shared" si="5611"/>
        <v>52595.762533908535</v>
      </c>
      <c r="AS1677" s="451">
        <f t="shared" si="5611"/>
        <v>58227.7735459088</v>
      </c>
      <c r="AT1677" s="451">
        <f t="shared" si="5611"/>
        <v>60960.979772675215</v>
      </c>
      <c r="AU1677" s="451">
        <f t="shared" si="5611"/>
        <v>72672.233167677128</v>
      </c>
      <c r="AV1677" s="451">
        <f t="shared" si="5611"/>
        <v>71962.906867209298</v>
      </c>
      <c r="AW1677" s="451">
        <f t="shared" si="5611"/>
        <v>79677.457303923293</v>
      </c>
      <c r="AX1677" s="451">
        <f t="shared" si="5611"/>
        <v>83426.834733838652</v>
      </c>
      <c r="AY1677" s="451">
        <f t="shared" si="5611"/>
        <v>57294.145750803335</v>
      </c>
      <c r="AZ1677" s="451">
        <f t="shared" si="5611"/>
        <v>56700.290409132358</v>
      </c>
      <c r="BA1677" s="451">
        <f t="shared" si="5611"/>
        <v>62739.35959396034</v>
      </c>
      <c r="BB1677" s="451">
        <f t="shared" si="5611"/>
        <v>65649.486832483817</v>
      </c>
      <c r="BC1677" s="451">
        <f t="shared" si="5611"/>
        <v>10175.590614268782</v>
      </c>
      <c r="BD1677" s="451">
        <f t="shared" si="5611"/>
        <v>10063.304648752626</v>
      </c>
      <c r="BE1677" s="451">
        <f t="shared" si="5611"/>
        <v>11127.393057575533</v>
      </c>
      <c r="BF1677" s="451">
        <f t="shared" si="5611"/>
        <v>11635.215250749763</v>
      </c>
      <c r="BG1677" s="451">
        <f t="shared" si="5611"/>
        <v>10230.091378519934</v>
      </c>
      <c r="BH1677" s="451">
        <f t="shared" si="5611"/>
        <v>10109.569480512535</v>
      </c>
      <c r="BI1677" s="451">
        <f t="shared" si="5611"/>
        <v>11169.873948317967</v>
      </c>
      <c r="BJ1677" s="451">
        <f t="shared" si="5611"/>
        <v>11670.307878793759</v>
      </c>
      <c r="BK1677" s="451">
        <f t="shared" si="5611"/>
        <v>8057.9465029171406</v>
      </c>
      <c r="BL1677" s="451">
        <f t="shared" si="5611"/>
        <v>7956.2746934129755</v>
      </c>
      <c r="BM1677" s="451">
        <f t="shared" si="5611"/>
        <v>8783.0734471567157</v>
      </c>
      <c r="BN1677" s="451">
        <f t="shared" si="5611"/>
        <v>9168.326667756497</v>
      </c>
      <c r="BO1677" s="451">
        <f t="shared" ref="BO1677:CT1677" si="5612">BO228</f>
        <v>6848.5694595005807</v>
      </c>
      <c r="BP1677" s="451">
        <f t="shared" si="5612"/>
        <v>6755.6930346793342</v>
      </c>
      <c r="BQ1677" s="451">
        <f t="shared" si="5612"/>
        <v>7450.3723837025209</v>
      </c>
      <c r="BR1677" s="451">
        <f t="shared" si="5612"/>
        <v>7769.2464391712892</v>
      </c>
      <c r="BS1677" s="451">
        <f t="shared" si="5612"/>
        <v>7146.0999673566694</v>
      </c>
      <c r="BT1677" s="451">
        <f t="shared" si="5612"/>
        <v>7041.5200872809546</v>
      </c>
      <c r="BU1677" s="451">
        <f t="shared" si="5612"/>
        <v>7756.8537635667308</v>
      </c>
      <c r="BV1677" s="451">
        <f t="shared" si="5612"/>
        <v>8079.4278665317506</v>
      </c>
      <c r="BW1677" s="451">
        <f t="shared" si="5612"/>
        <v>0</v>
      </c>
      <c r="BX1677" s="451">
        <f t="shared" si="5612"/>
        <v>0</v>
      </c>
      <c r="BY1677" s="451">
        <f t="shared" si="5612"/>
        <v>0</v>
      </c>
      <c r="BZ1677" s="451">
        <f t="shared" si="5612"/>
        <v>0</v>
      </c>
      <c r="CA1677" s="451">
        <f t="shared" si="5612"/>
        <v>0</v>
      </c>
      <c r="CB1677" s="451">
        <f t="shared" si="5612"/>
        <v>0</v>
      </c>
      <c r="CC1677" s="451">
        <f t="shared" si="5612"/>
        <v>0</v>
      </c>
      <c r="CD1677" s="451">
        <f t="shared" si="5612"/>
        <v>0</v>
      </c>
      <c r="CE1677" s="451">
        <f t="shared" si="5612"/>
        <v>0</v>
      </c>
      <c r="CF1677" s="451">
        <f t="shared" si="5612"/>
        <v>0</v>
      </c>
      <c r="CG1677" s="451">
        <f t="shared" si="5612"/>
        <v>0</v>
      </c>
      <c r="CH1677" s="451">
        <f t="shared" si="5612"/>
        <v>0</v>
      </c>
      <c r="CI1677" s="451">
        <f t="shared" si="5612"/>
        <v>0</v>
      </c>
      <c r="CJ1677" s="451">
        <f t="shared" si="5612"/>
        <v>0</v>
      </c>
      <c r="CK1677" s="451">
        <f t="shared" si="5612"/>
        <v>0</v>
      </c>
      <c r="CL1677" s="451">
        <f t="shared" si="5612"/>
        <v>0</v>
      </c>
      <c r="CM1677" s="451">
        <f t="shared" si="5612"/>
        <v>0</v>
      </c>
      <c r="CN1677" s="451">
        <f t="shared" si="5612"/>
        <v>0</v>
      </c>
      <c r="CO1677" s="451">
        <f t="shared" si="5612"/>
        <v>0</v>
      </c>
      <c r="CP1677" s="451">
        <f t="shared" si="5612"/>
        <v>0</v>
      </c>
      <c r="CQ1677" s="451">
        <f t="shared" si="5612"/>
        <v>0</v>
      </c>
      <c r="CR1677" s="451">
        <f t="shared" si="5612"/>
        <v>0</v>
      </c>
      <c r="CS1677" s="451">
        <f t="shared" si="5612"/>
        <v>0</v>
      </c>
      <c r="CT1677" s="451">
        <f t="shared" si="5612"/>
        <v>0</v>
      </c>
      <c r="CU1677" s="451">
        <f t="shared" ref="CU1677:DJ1677" si="5613">CU228</f>
        <v>0</v>
      </c>
      <c r="CV1677" s="451">
        <f t="shared" si="5613"/>
        <v>0</v>
      </c>
      <c r="CW1677" s="451">
        <f t="shared" si="5613"/>
        <v>0</v>
      </c>
      <c r="CX1677" s="451">
        <f t="shared" si="5613"/>
        <v>0</v>
      </c>
      <c r="CY1677" s="451">
        <f t="shared" si="5613"/>
        <v>0</v>
      </c>
      <c r="CZ1677" s="451">
        <f t="shared" si="5613"/>
        <v>0</v>
      </c>
      <c r="DA1677" s="451">
        <f t="shared" si="5613"/>
        <v>0</v>
      </c>
      <c r="DB1677" s="451">
        <f t="shared" si="5613"/>
        <v>0</v>
      </c>
      <c r="DC1677" s="451">
        <f t="shared" si="5613"/>
        <v>0</v>
      </c>
      <c r="DD1677" s="451">
        <f t="shared" si="5613"/>
        <v>0</v>
      </c>
      <c r="DE1677" s="451">
        <f t="shared" si="5613"/>
        <v>0</v>
      </c>
      <c r="DF1677" s="451">
        <f t="shared" si="5613"/>
        <v>0</v>
      </c>
      <c r="DG1677" s="451">
        <f t="shared" si="5613"/>
        <v>0</v>
      </c>
      <c r="DH1677" s="451">
        <f t="shared" si="5613"/>
        <v>0</v>
      </c>
      <c r="DI1677" s="451">
        <f t="shared" si="5613"/>
        <v>0</v>
      </c>
      <c r="DJ1677" s="451">
        <f t="shared" si="5613"/>
        <v>0</v>
      </c>
    </row>
    <row r="1678" spans="1:114" x14ac:dyDescent="0.35">
      <c r="A1678" s="5" t="s">
        <v>354</v>
      </c>
      <c r="B1678" s="452" t="s">
        <v>497</v>
      </c>
      <c r="C1678" s="451">
        <f t="shared" ref="C1678:AH1678" si="5614">C563</f>
        <v>39200</v>
      </c>
      <c r="D1678" s="451">
        <f t="shared" si="5614"/>
        <v>23000</v>
      </c>
      <c r="E1678" s="451">
        <f t="shared" si="5614"/>
        <v>29300</v>
      </c>
      <c r="F1678" s="451">
        <f t="shared" si="5614"/>
        <v>37800</v>
      </c>
      <c r="G1678" s="451">
        <f t="shared" si="5614"/>
        <v>32000</v>
      </c>
      <c r="H1678" s="451">
        <f t="shared" si="5614"/>
        <v>24400</v>
      </c>
      <c r="I1678" s="451">
        <f t="shared" si="5614"/>
        <v>18200</v>
      </c>
      <c r="J1678" s="451">
        <f t="shared" si="5614"/>
        <v>7300</v>
      </c>
      <c r="K1678" s="451">
        <f t="shared" si="5614"/>
        <v>21700</v>
      </c>
      <c r="L1678" s="451">
        <f t="shared" si="5614"/>
        <v>34500</v>
      </c>
      <c r="M1678" s="451">
        <f t="shared" si="5614"/>
        <v>37400</v>
      </c>
      <c r="N1678" s="451">
        <f t="shared" si="5614"/>
        <v>36100</v>
      </c>
      <c r="O1678" s="451">
        <f t="shared" si="5614"/>
        <v>36000</v>
      </c>
      <c r="P1678" s="451">
        <f t="shared" si="5614"/>
        <v>32600</v>
      </c>
      <c r="Q1678" s="451">
        <f t="shared" si="5614"/>
        <v>39100</v>
      </c>
      <c r="R1678" s="451">
        <f t="shared" si="5614"/>
        <v>39200</v>
      </c>
      <c r="S1678" s="451">
        <f t="shared" si="5614"/>
        <v>38400</v>
      </c>
      <c r="T1678" s="451">
        <f t="shared" si="5614"/>
        <v>31500</v>
      </c>
      <c r="U1678" s="451">
        <f t="shared" si="5614"/>
        <v>17200</v>
      </c>
      <c r="V1678" s="451">
        <f t="shared" si="5614"/>
        <v>32000</v>
      </c>
      <c r="W1678" s="451">
        <f t="shared" si="5614"/>
        <v>28400</v>
      </c>
      <c r="X1678" s="451">
        <f t="shared" si="5614"/>
        <v>23200</v>
      </c>
      <c r="Y1678" s="451">
        <f t="shared" si="5614"/>
        <v>17100</v>
      </c>
      <c r="Z1678" s="451">
        <f t="shared" si="5614"/>
        <v>20400</v>
      </c>
      <c r="AA1678" s="451">
        <f t="shared" si="5614"/>
        <v>31100</v>
      </c>
      <c r="AB1678" s="451">
        <f t="shared" si="5614"/>
        <v>29600</v>
      </c>
      <c r="AC1678" s="451">
        <f t="shared" si="5614"/>
        <v>20200</v>
      </c>
      <c r="AD1678" s="451">
        <f t="shared" si="5614"/>
        <v>53728.710526315816</v>
      </c>
      <c r="AE1678" s="451">
        <f t="shared" si="5614"/>
        <v>57764.230978567255</v>
      </c>
      <c r="AF1678" s="451">
        <f t="shared" si="5614"/>
        <v>50545.038488029917</v>
      </c>
      <c r="AG1678" s="451">
        <f t="shared" si="5614"/>
        <v>43411.768565692648</v>
      </c>
      <c r="AH1678" s="451">
        <f t="shared" si="5614"/>
        <v>55193.007404462929</v>
      </c>
      <c r="AI1678" s="451">
        <f t="shared" ref="AI1678:BN1678" si="5615">AI563</f>
        <v>44877.950549037021</v>
      </c>
      <c r="AJ1678" s="451">
        <f t="shared" si="5615"/>
        <v>39242.65894032966</v>
      </c>
      <c r="AK1678" s="451">
        <f t="shared" si="5615"/>
        <v>33681.216812078383</v>
      </c>
      <c r="AL1678" s="451">
        <f t="shared" si="5615"/>
        <v>42791.659283723995</v>
      </c>
      <c r="AM1678" s="451">
        <f t="shared" si="5615"/>
        <v>48416.004561211783</v>
      </c>
      <c r="AN1678" s="451">
        <f t="shared" si="5615"/>
        <v>42266.760229356049</v>
      </c>
      <c r="AO1678" s="451">
        <f t="shared" si="5615"/>
        <v>36215.783074279767</v>
      </c>
      <c r="AP1678" s="451">
        <f t="shared" si="5615"/>
        <v>45932.84088765613</v>
      </c>
      <c r="AQ1678" s="451">
        <f t="shared" si="5615"/>
        <v>58219.552174780765</v>
      </c>
      <c r="AR1678" s="451">
        <f t="shared" si="5615"/>
        <v>50766.983362982122</v>
      </c>
      <c r="AS1678" s="451">
        <f t="shared" si="5615"/>
        <v>43448.108413101785</v>
      </c>
      <c r="AT1678" s="451">
        <f t="shared" si="5615"/>
        <v>55039.51291823131</v>
      </c>
      <c r="AU1678" s="451">
        <f t="shared" si="5615"/>
        <v>64873.92631214943</v>
      </c>
      <c r="AV1678" s="451">
        <f t="shared" si="5615"/>
        <v>56575.4643209606</v>
      </c>
      <c r="AW1678" s="451">
        <f t="shared" si="5615"/>
        <v>48424.397288829859</v>
      </c>
      <c r="AX1678" s="451">
        <f t="shared" si="5615"/>
        <v>61350.158827972264</v>
      </c>
      <c r="AY1678" s="451">
        <f t="shared" si="5615"/>
        <v>62473.461226437023</v>
      </c>
      <c r="AZ1678" s="451">
        <f t="shared" si="5615"/>
        <v>54449.342229481612</v>
      </c>
      <c r="BA1678" s="451">
        <f t="shared" si="5615"/>
        <v>46575.895207125533</v>
      </c>
      <c r="BB1678" s="451">
        <f t="shared" si="5615"/>
        <v>58970.967178604464</v>
      </c>
      <c r="BC1678" s="451">
        <f t="shared" si="5615"/>
        <v>54494.321665849799</v>
      </c>
      <c r="BD1678" s="451">
        <f t="shared" si="5615"/>
        <v>47463.446355687571</v>
      </c>
      <c r="BE1678" s="451">
        <f t="shared" si="5615"/>
        <v>40572.432181571217</v>
      </c>
      <c r="BF1678" s="451">
        <f t="shared" si="5615"/>
        <v>51333.777321162313</v>
      </c>
      <c r="BG1678" s="451">
        <f t="shared" si="5615"/>
        <v>60202.222221754171</v>
      </c>
      <c r="BH1678" s="451">
        <f t="shared" si="5615"/>
        <v>52396.050781553917</v>
      </c>
      <c r="BI1678" s="451">
        <f t="shared" si="5615"/>
        <v>44754.76055404947</v>
      </c>
      <c r="BJ1678" s="451">
        <f t="shared" si="5615"/>
        <v>56581.028370967717</v>
      </c>
      <c r="BK1678" s="451">
        <f t="shared" si="5615"/>
        <v>41178.468424865598</v>
      </c>
      <c r="BL1678" s="451">
        <f t="shared" si="5615"/>
        <v>35809.26493748065</v>
      </c>
      <c r="BM1678" s="451">
        <f t="shared" si="5615"/>
        <v>30560.783285182624</v>
      </c>
      <c r="BN1678" s="451">
        <f t="shared" si="5615"/>
        <v>38602.300827239917</v>
      </c>
      <c r="BO1678" s="451">
        <f t="shared" ref="BO1678:CT1678" si="5616">BO563</f>
        <v>20368.877257799133</v>
      </c>
      <c r="BP1678" s="451">
        <f t="shared" si="5616"/>
        <v>17696.414243625302</v>
      </c>
      <c r="BQ1678" s="451">
        <f t="shared" si="5616"/>
        <v>15088.094295782066</v>
      </c>
      <c r="BR1678" s="451">
        <f t="shared" si="5616"/>
        <v>19039.239112513846</v>
      </c>
      <c r="BS1678" s="451">
        <f t="shared" si="5616"/>
        <v>32342.351364574322</v>
      </c>
      <c r="BT1678" s="451">
        <f t="shared" si="5616"/>
        <v>28069.012742510895</v>
      </c>
      <c r="BU1678" s="451">
        <f t="shared" si="5616"/>
        <v>23905.506256701497</v>
      </c>
      <c r="BV1678" s="451">
        <f t="shared" si="5616"/>
        <v>30131.334452846597</v>
      </c>
      <c r="BW1678" s="451">
        <f t="shared" si="5616"/>
        <v>31061.1185933792</v>
      </c>
      <c r="BX1678" s="451">
        <f t="shared" si="5616"/>
        <v>27352.328313572725</v>
      </c>
      <c r="BY1678" s="451">
        <f t="shared" si="5616"/>
        <v>23643.538033766265</v>
      </c>
      <c r="BZ1678" s="451">
        <f t="shared" si="5616"/>
        <v>30255.920703684373</v>
      </c>
      <c r="CA1678" s="451">
        <f t="shared" si="5616"/>
        <v>2221.6149899871325</v>
      </c>
      <c r="CB1678" s="451">
        <f t="shared" si="5616"/>
        <v>1956.3475284961323</v>
      </c>
      <c r="CC1678" s="451">
        <f t="shared" si="5616"/>
        <v>1691.0800670051312</v>
      </c>
      <c r="CD1678" s="451">
        <f t="shared" si="5616"/>
        <v>2164.0240279528998</v>
      </c>
      <c r="CE1678" s="451">
        <f t="shared" si="5616"/>
        <v>0</v>
      </c>
      <c r="CF1678" s="451">
        <f t="shared" si="5616"/>
        <v>0</v>
      </c>
      <c r="CG1678" s="451">
        <f t="shared" si="5616"/>
        <v>0</v>
      </c>
      <c r="CH1678" s="451">
        <f t="shared" si="5616"/>
        <v>0</v>
      </c>
      <c r="CI1678" s="451">
        <f t="shared" si="5616"/>
        <v>0</v>
      </c>
      <c r="CJ1678" s="451">
        <f t="shared" si="5616"/>
        <v>0</v>
      </c>
      <c r="CK1678" s="451">
        <f t="shared" si="5616"/>
        <v>0</v>
      </c>
      <c r="CL1678" s="451">
        <f t="shared" si="5616"/>
        <v>0</v>
      </c>
      <c r="CM1678" s="451">
        <f t="shared" si="5616"/>
        <v>0</v>
      </c>
      <c r="CN1678" s="451">
        <f t="shared" si="5616"/>
        <v>0</v>
      </c>
      <c r="CO1678" s="451">
        <f t="shared" si="5616"/>
        <v>0</v>
      </c>
      <c r="CP1678" s="451">
        <f t="shared" si="5616"/>
        <v>0</v>
      </c>
      <c r="CQ1678" s="451">
        <f t="shared" si="5616"/>
        <v>0</v>
      </c>
      <c r="CR1678" s="451">
        <f t="shared" si="5616"/>
        <v>0</v>
      </c>
      <c r="CS1678" s="451">
        <f t="shared" si="5616"/>
        <v>0</v>
      </c>
      <c r="CT1678" s="451">
        <f t="shared" si="5616"/>
        <v>0</v>
      </c>
      <c r="CU1678" s="451">
        <f t="shared" ref="CU1678:DJ1678" si="5617">CU563</f>
        <v>0</v>
      </c>
      <c r="CV1678" s="451">
        <f t="shared" si="5617"/>
        <v>0</v>
      </c>
      <c r="CW1678" s="451">
        <f t="shared" si="5617"/>
        <v>0</v>
      </c>
      <c r="CX1678" s="451">
        <f t="shared" si="5617"/>
        <v>0</v>
      </c>
      <c r="CY1678" s="451">
        <f t="shared" si="5617"/>
        <v>0</v>
      </c>
      <c r="CZ1678" s="451">
        <f t="shared" si="5617"/>
        <v>0</v>
      </c>
      <c r="DA1678" s="451">
        <f t="shared" si="5617"/>
        <v>0</v>
      </c>
      <c r="DB1678" s="451">
        <f t="shared" si="5617"/>
        <v>0</v>
      </c>
      <c r="DC1678" s="451">
        <f t="shared" si="5617"/>
        <v>0</v>
      </c>
      <c r="DD1678" s="451">
        <f t="shared" si="5617"/>
        <v>0</v>
      </c>
      <c r="DE1678" s="451">
        <f t="shared" si="5617"/>
        <v>0</v>
      </c>
      <c r="DF1678" s="451">
        <f t="shared" si="5617"/>
        <v>0</v>
      </c>
      <c r="DG1678" s="451">
        <f t="shared" si="5617"/>
        <v>0</v>
      </c>
      <c r="DH1678" s="451">
        <f t="shared" si="5617"/>
        <v>0</v>
      </c>
      <c r="DI1678" s="451">
        <f t="shared" si="5617"/>
        <v>0</v>
      </c>
      <c r="DJ1678" s="451">
        <f t="shared" si="5617"/>
        <v>0</v>
      </c>
    </row>
    <row r="1679" spans="1:114" x14ac:dyDescent="0.35">
      <c r="A1679" s="5" t="s">
        <v>354</v>
      </c>
      <c r="B1679" s="452" t="s">
        <v>498</v>
      </c>
      <c r="C1679" s="451">
        <f t="shared" ref="C1679:AH1679" si="5618">C781</f>
        <v>-2900</v>
      </c>
      <c r="D1679" s="451">
        <f t="shared" si="5618"/>
        <v>800</v>
      </c>
      <c r="E1679" s="451">
        <f t="shared" si="5618"/>
        <v>22900</v>
      </c>
      <c r="F1679" s="451">
        <f t="shared" si="5618"/>
        <v>-26300</v>
      </c>
      <c r="G1679" s="451">
        <f t="shared" si="5618"/>
        <v>-4000</v>
      </c>
      <c r="H1679" s="451">
        <f t="shared" si="5618"/>
        <v>7700</v>
      </c>
      <c r="I1679" s="451">
        <f t="shared" si="5618"/>
        <v>-17400</v>
      </c>
      <c r="J1679" s="451">
        <f t="shared" si="5618"/>
        <v>-6600</v>
      </c>
      <c r="K1679" s="451">
        <f t="shared" si="5618"/>
        <v>-3800</v>
      </c>
      <c r="L1679" s="451">
        <f t="shared" si="5618"/>
        <v>900</v>
      </c>
      <c r="M1679" s="451">
        <f t="shared" si="5618"/>
        <v>500</v>
      </c>
      <c r="N1679" s="451">
        <f t="shared" si="5618"/>
        <v>8700</v>
      </c>
      <c r="O1679" s="451">
        <f t="shared" si="5618"/>
        <v>12300</v>
      </c>
      <c r="P1679" s="451">
        <f t="shared" si="5618"/>
        <v>13000</v>
      </c>
      <c r="Q1679" s="451">
        <f t="shared" si="5618"/>
        <v>17500</v>
      </c>
      <c r="R1679" s="451">
        <f t="shared" si="5618"/>
        <v>7000</v>
      </c>
      <c r="S1679" s="451">
        <f t="shared" si="5618"/>
        <v>23400</v>
      </c>
      <c r="T1679" s="451">
        <f t="shared" si="5618"/>
        <v>10400</v>
      </c>
      <c r="U1679" s="451">
        <f t="shared" si="5618"/>
        <v>13100</v>
      </c>
      <c r="V1679" s="451">
        <f t="shared" si="5618"/>
        <v>-3800</v>
      </c>
      <c r="W1679" s="451">
        <f t="shared" si="5618"/>
        <v>-10400</v>
      </c>
      <c r="X1679" s="451">
        <f t="shared" si="5618"/>
        <v>10100</v>
      </c>
      <c r="Y1679" s="451">
        <f t="shared" si="5618"/>
        <v>12300</v>
      </c>
      <c r="Z1679" s="451">
        <f t="shared" si="5618"/>
        <v>-5700</v>
      </c>
      <c r="AA1679" s="451">
        <f t="shared" si="5618"/>
        <v>8500</v>
      </c>
      <c r="AB1679" s="451">
        <f t="shared" si="5618"/>
        <v>11100</v>
      </c>
      <c r="AC1679" s="451">
        <f t="shared" si="5618"/>
        <v>11700</v>
      </c>
      <c r="AD1679" s="451">
        <f t="shared" si="5618"/>
        <v>7100.5434782608718</v>
      </c>
      <c r="AE1679" s="451">
        <f t="shared" si="5618"/>
        <v>10892.394293478268</v>
      </c>
      <c r="AF1679" s="451">
        <f t="shared" si="5618"/>
        <v>10733.809389945658</v>
      </c>
      <c r="AG1679" s="451">
        <f t="shared" si="5618"/>
        <v>10574.431561895395</v>
      </c>
      <c r="AH1679" s="451">
        <f t="shared" si="5618"/>
        <v>10414.256844704872</v>
      </c>
      <c r="AI1679" s="451">
        <f t="shared" ref="AI1679:BN1679" si="5619">AI781</f>
        <v>9268.9062539284059</v>
      </c>
      <c r="AJ1679" s="451">
        <f t="shared" si="5619"/>
        <v>9107.1257851980481</v>
      </c>
      <c r="AK1679" s="451">
        <f t="shared" si="5619"/>
        <v>8944.5364141240425</v>
      </c>
      <c r="AL1679" s="451">
        <f t="shared" si="5619"/>
        <v>8781.1340961946626</v>
      </c>
      <c r="AM1679" s="451">
        <f t="shared" si="5619"/>
        <v>6108.1647666756398</v>
      </c>
      <c r="AN1679" s="451">
        <f t="shared" si="5619"/>
        <v>5943.1243405090208</v>
      </c>
      <c r="AO1679" s="451">
        <f t="shared" si="5619"/>
        <v>5777.2587122115656</v>
      </c>
      <c r="AP1679" s="451">
        <f t="shared" si="5619"/>
        <v>5610.5637557726295</v>
      </c>
      <c r="AQ1679" s="451">
        <f t="shared" si="5619"/>
        <v>4531.7853245514925</v>
      </c>
      <c r="AR1679" s="451">
        <f t="shared" si="5619"/>
        <v>4363.4192511742585</v>
      </c>
      <c r="AS1679" s="451">
        <f t="shared" si="5619"/>
        <v>4194.2113474301295</v>
      </c>
      <c r="AT1679" s="451">
        <f t="shared" si="5619"/>
        <v>4024.1574041672866</v>
      </c>
      <c r="AU1679" s="451">
        <f t="shared" si="5619"/>
        <v>4764.5031911881233</v>
      </c>
      <c r="AV1679" s="451">
        <f t="shared" si="5619"/>
        <v>4592.7444571440719</v>
      </c>
      <c r="AW1679" s="451">
        <f t="shared" si="5619"/>
        <v>4420.1269294297963</v>
      </c>
      <c r="AX1679" s="451">
        <f t="shared" si="5619"/>
        <v>4246.6463140769483</v>
      </c>
      <c r="AY1679" s="451">
        <f t="shared" si="5619"/>
        <v>4072.2982956473279</v>
      </c>
      <c r="AZ1679" s="451">
        <f t="shared" si="5619"/>
        <v>3897.0785371255697</v>
      </c>
      <c r="BA1679" s="451">
        <f t="shared" si="5619"/>
        <v>3720.9826798112117</v>
      </c>
      <c r="BB1679" s="451">
        <f t="shared" si="5619"/>
        <v>3544.0063432102615</v>
      </c>
      <c r="BC1679" s="451">
        <f t="shared" si="5619"/>
        <v>3366.1451249263191</v>
      </c>
      <c r="BD1679" s="451">
        <f t="shared" si="5619"/>
        <v>3187.394600550957</v>
      </c>
      <c r="BE1679" s="451">
        <f t="shared" si="5619"/>
        <v>3007.7503235537079</v>
      </c>
      <c r="BF1679" s="451">
        <f t="shared" si="5619"/>
        <v>2827.2078251714847</v>
      </c>
      <c r="BG1679" s="451">
        <f t="shared" si="5619"/>
        <v>2645.7626142973459</v>
      </c>
      <c r="BH1679" s="451">
        <f t="shared" si="5619"/>
        <v>2463.410177368838</v>
      </c>
      <c r="BI1679" s="451">
        <f t="shared" si="5619"/>
        <v>2280.1459782556849</v>
      </c>
      <c r="BJ1679" s="451">
        <f t="shared" si="5619"/>
        <v>2095.9654581469658</v>
      </c>
      <c r="BK1679" s="451">
        <f t="shared" si="5619"/>
        <v>0</v>
      </c>
      <c r="BL1679" s="451">
        <f t="shared" si="5619"/>
        <v>0</v>
      </c>
      <c r="BM1679" s="451">
        <f t="shared" si="5619"/>
        <v>0</v>
      </c>
      <c r="BN1679" s="451">
        <f t="shared" si="5619"/>
        <v>0</v>
      </c>
      <c r="BO1679" s="451">
        <f t="shared" ref="BO1679:CT1679" si="5620">BO781</f>
        <v>0</v>
      </c>
      <c r="BP1679" s="451">
        <f t="shared" si="5620"/>
        <v>0</v>
      </c>
      <c r="BQ1679" s="451">
        <f t="shared" si="5620"/>
        <v>0</v>
      </c>
      <c r="BR1679" s="451">
        <f t="shared" si="5620"/>
        <v>0</v>
      </c>
      <c r="BS1679" s="451">
        <f t="shared" si="5620"/>
        <v>0</v>
      </c>
      <c r="BT1679" s="451">
        <f t="shared" si="5620"/>
        <v>0</v>
      </c>
      <c r="BU1679" s="451">
        <f t="shared" si="5620"/>
        <v>0</v>
      </c>
      <c r="BV1679" s="451">
        <f t="shared" si="5620"/>
        <v>0</v>
      </c>
      <c r="BW1679" s="451">
        <f t="shared" si="5620"/>
        <v>0</v>
      </c>
      <c r="BX1679" s="451">
        <f t="shared" si="5620"/>
        <v>0</v>
      </c>
      <c r="BY1679" s="451">
        <f t="shared" si="5620"/>
        <v>0</v>
      </c>
      <c r="BZ1679" s="451">
        <f t="shared" si="5620"/>
        <v>0</v>
      </c>
      <c r="CA1679" s="451">
        <f t="shared" si="5620"/>
        <v>0</v>
      </c>
      <c r="CB1679" s="451">
        <f t="shared" si="5620"/>
        <v>0</v>
      </c>
      <c r="CC1679" s="451">
        <f t="shared" si="5620"/>
        <v>0</v>
      </c>
      <c r="CD1679" s="451">
        <f t="shared" si="5620"/>
        <v>0</v>
      </c>
      <c r="CE1679" s="451">
        <f t="shared" si="5620"/>
        <v>0</v>
      </c>
      <c r="CF1679" s="451">
        <f t="shared" si="5620"/>
        <v>0</v>
      </c>
      <c r="CG1679" s="451">
        <f t="shared" si="5620"/>
        <v>0</v>
      </c>
      <c r="CH1679" s="451">
        <f t="shared" si="5620"/>
        <v>0</v>
      </c>
      <c r="CI1679" s="451">
        <f t="shared" si="5620"/>
        <v>0</v>
      </c>
      <c r="CJ1679" s="451">
        <f t="shared" si="5620"/>
        <v>0</v>
      </c>
      <c r="CK1679" s="451">
        <f t="shared" si="5620"/>
        <v>0</v>
      </c>
      <c r="CL1679" s="451">
        <f t="shared" si="5620"/>
        <v>0</v>
      </c>
      <c r="CM1679" s="451">
        <f t="shared" si="5620"/>
        <v>0</v>
      </c>
      <c r="CN1679" s="451">
        <f t="shared" si="5620"/>
        <v>0</v>
      </c>
      <c r="CO1679" s="451">
        <f t="shared" si="5620"/>
        <v>0</v>
      </c>
      <c r="CP1679" s="451">
        <f t="shared" si="5620"/>
        <v>0</v>
      </c>
      <c r="CQ1679" s="451">
        <f t="shared" si="5620"/>
        <v>0</v>
      </c>
      <c r="CR1679" s="451">
        <f t="shared" si="5620"/>
        <v>0</v>
      </c>
      <c r="CS1679" s="451">
        <f t="shared" si="5620"/>
        <v>0</v>
      </c>
      <c r="CT1679" s="451">
        <f t="shared" si="5620"/>
        <v>0</v>
      </c>
      <c r="CU1679" s="451">
        <f t="shared" ref="CU1679:DJ1679" si="5621">CU781</f>
        <v>0</v>
      </c>
      <c r="CV1679" s="451">
        <f t="shared" si="5621"/>
        <v>0</v>
      </c>
      <c r="CW1679" s="451">
        <f t="shared" si="5621"/>
        <v>0</v>
      </c>
      <c r="CX1679" s="451">
        <f t="shared" si="5621"/>
        <v>0</v>
      </c>
      <c r="CY1679" s="451">
        <f t="shared" si="5621"/>
        <v>0</v>
      </c>
      <c r="CZ1679" s="451">
        <f t="shared" si="5621"/>
        <v>0</v>
      </c>
      <c r="DA1679" s="451">
        <f t="shared" si="5621"/>
        <v>0</v>
      </c>
      <c r="DB1679" s="451">
        <f t="shared" si="5621"/>
        <v>0</v>
      </c>
      <c r="DC1679" s="451">
        <f t="shared" si="5621"/>
        <v>0</v>
      </c>
      <c r="DD1679" s="451">
        <f t="shared" si="5621"/>
        <v>0</v>
      </c>
      <c r="DE1679" s="451">
        <f t="shared" si="5621"/>
        <v>0</v>
      </c>
      <c r="DF1679" s="451">
        <f t="shared" si="5621"/>
        <v>0</v>
      </c>
      <c r="DG1679" s="451">
        <f t="shared" si="5621"/>
        <v>0</v>
      </c>
      <c r="DH1679" s="451">
        <f t="shared" si="5621"/>
        <v>0</v>
      </c>
      <c r="DI1679" s="451">
        <f t="shared" si="5621"/>
        <v>0</v>
      </c>
      <c r="DJ1679" s="451">
        <f t="shared" si="5621"/>
        <v>0</v>
      </c>
    </row>
    <row r="1680" spans="1:114" x14ac:dyDescent="0.35">
      <c r="A1680" s="5" t="s">
        <v>354</v>
      </c>
      <c r="B1680" s="452" t="s">
        <v>791</v>
      </c>
      <c r="C1680" s="451">
        <f>C1023</f>
        <v>0</v>
      </c>
      <c r="D1680" s="451">
        <f t="shared" ref="D1680:BO1680" si="5622">D1023</f>
        <v>0</v>
      </c>
      <c r="E1680" s="451">
        <f t="shared" si="5622"/>
        <v>0</v>
      </c>
      <c r="F1680" s="451">
        <f t="shared" si="5622"/>
        <v>0</v>
      </c>
      <c r="G1680" s="451">
        <f t="shared" si="5622"/>
        <v>0</v>
      </c>
      <c r="H1680" s="451">
        <f t="shared" si="5622"/>
        <v>0</v>
      </c>
      <c r="I1680" s="451">
        <f t="shared" si="5622"/>
        <v>0</v>
      </c>
      <c r="J1680" s="451">
        <f t="shared" si="5622"/>
        <v>0</v>
      </c>
      <c r="K1680" s="451">
        <f t="shared" si="5622"/>
        <v>0</v>
      </c>
      <c r="L1680" s="451">
        <f t="shared" si="5622"/>
        <v>0</v>
      </c>
      <c r="M1680" s="451">
        <f t="shared" si="5622"/>
        <v>0</v>
      </c>
      <c r="N1680" s="451">
        <f t="shared" si="5622"/>
        <v>0</v>
      </c>
      <c r="O1680" s="451">
        <f t="shared" si="5622"/>
        <v>0</v>
      </c>
      <c r="P1680" s="451">
        <f t="shared" si="5622"/>
        <v>0</v>
      </c>
      <c r="Q1680" s="451">
        <f t="shared" si="5622"/>
        <v>0</v>
      </c>
      <c r="R1680" s="451">
        <f t="shared" si="5622"/>
        <v>0</v>
      </c>
      <c r="S1680" s="451">
        <f t="shared" si="5622"/>
        <v>0</v>
      </c>
      <c r="T1680" s="451">
        <f t="shared" si="5622"/>
        <v>0</v>
      </c>
      <c r="U1680" s="451">
        <f t="shared" si="5622"/>
        <v>0</v>
      </c>
      <c r="V1680" s="451">
        <f t="shared" si="5622"/>
        <v>0</v>
      </c>
      <c r="W1680" s="451">
        <f t="shared" si="5622"/>
        <v>0</v>
      </c>
      <c r="X1680" s="451">
        <f t="shared" si="5622"/>
        <v>0</v>
      </c>
      <c r="Y1680" s="451">
        <f t="shared" si="5622"/>
        <v>-500</v>
      </c>
      <c r="Z1680" s="451">
        <f t="shared" si="5622"/>
        <v>0</v>
      </c>
      <c r="AA1680" s="451">
        <f t="shared" si="5622"/>
        <v>0</v>
      </c>
      <c r="AB1680" s="451">
        <f t="shared" si="5622"/>
        <v>0</v>
      </c>
      <c r="AC1680" s="451">
        <f t="shared" si="5622"/>
        <v>-600</v>
      </c>
      <c r="AD1680" s="451">
        <f t="shared" si="5622"/>
        <v>0</v>
      </c>
      <c r="AE1680" s="451">
        <f t="shared" si="5622"/>
        <v>0</v>
      </c>
      <c r="AF1680" s="451">
        <f t="shared" si="5622"/>
        <v>0</v>
      </c>
      <c r="AG1680" s="451">
        <f t="shared" si="5622"/>
        <v>0</v>
      </c>
      <c r="AH1680" s="451">
        <f t="shared" si="5622"/>
        <v>0</v>
      </c>
      <c r="AI1680" s="451">
        <f t="shared" si="5622"/>
        <v>0</v>
      </c>
      <c r="AJ1680" s="451">
        <f t="shared" si="5622"/>
        <v>0</v>
      </c>
      <c r="AK1680" s="451">
        <f t="shared" si="5622"/>
        <v>0</v>
      </c>
      <c r="AL1680" s="451">
        <f t="shared" si="5622"/>
        <v>0</v>
      </c>
      <c r="AM1680" s="451">
        <f t="shared" si="5622"/>
        <v>0</v>
      </c>
      <c r="AN1680" s="451">
        <f t="shared" si="5622"/>
        <v>0</v>
      </c>
      <c r="AO1680" s="451">
        <f t="shared" si="5622"/>
        <v>0</v>
      </c>
      <c r="AP1680" s="451">
        <f t="shared" si="5622"/>
        <v>0</v>
      </c>
      <c r="AQ1680" s="451">
        <f t="shared" si="5622"/>
        <v>76166.212499999994</v>
      </c>
      <c r="AR1680" s="451">
        <f t="shared" si="5622"/>
        <v>75998.801812499994</v>
      </c>
      <c r="AS1680" s="451">
        <f t="shared" si="5622"/>
        <v>75830.55407156251</v>
      </c>
      <c r="AT1680" s="451">
        <f t="shared" si="5622"/>
        <v>75661.465091920312</v>
      </c>
      <c r="AU1680" s="451">
        <f t="shared" si="5622"/>
        <v>105835.79697476956</v>
      </c>
      <c r="AV1680" s="451">
        <f t="shared" si="5622"/>
        <v>105604.3822096434</v>
      </c>
      <c r="AW1680" s="451">
        <f t="shared" si="5622"/>
        <v>105371.81037069163</v>
      </c>
      <c r="AX1680" s="451">
        <f t="shared" si="5622"/>
        <v>105138.07567254509</v>
      </c>
      <c r="AY1680" s="451">
        <f t="shared" si="5622"/>
        <v>117281.74663241496</v>
      </c>
      <c r="AZ1680" s="451">
        <f t="shared" si="5622"/>
        <v>117017.81155307704</v>
      </c>
      <c r="BA1680" s="451">
        <f t="shared" si="5622"/>
        <v>116752.55679834244</v>
      </c>
      <c r="BB1680" s="451">
        <f t="shared" si="5622"/>
        <v>116485.97576983416</v>
      </c>
      <c r="BC1680" s="451">
        <f t="shared" si="5622"/>
        <v>114139.02674072387</v>
      </c>
      <c r="BD1680" s="451">
        <f t="shared" si="5622"/>
        <v>113874.58993692751</v>
      </c>
      <c r="BE1680" s="451">
        <f t="shared" si="5622"/>
        <v>113608.83094911216</v>
      </c>
      <c r="BF1680" s="451">
        <f t="shared" si="5622"/>
        <v>113341.74316635772</v>
      </c>
      <c r="BG1680" s="451">
        <f t="shared" si="5622"/>
        <v>100509.61772861288</v>
      </c>
      <c r="BH1680" s="451">
        <f t="shared" si="5622"/>
        <v>100269.82631725595</v>
      </c>
      <c r="BI1680" s="451">
        <f t="shared" si="5622"/>
        <v>100028.83594884223</v>
      </c>
      <c r="BJ1680" s="451">
        <f t="shared" si="5622"/>
        <v>99786.64062858645</v>
      </c>
      <c r="BK1680" s="451">
        <f t="shared" si="5622"/>
        <v>70985.749072626684</v>
      </c>
      <c r="BL1680" s="451">
        <f t="shared" si="5622"/>
        <v>70811.30456798982</v>
      </c>
      <c r="BM1680" s="451">
        <f t="shared" si="5622"/>
        <v>70635.987840829766</v>
      </c>
      <c r="BN1680" s="451">
        <f t="shared" si="5622"/>
        <v>70459.79453003392</v>
      </c>
      <c r="BO1680" s="451">
        <f t="shared" si="5622"/>
        <v>75937.651767267904</v>
      </c>
      <c r="BP1680" s="451">
        <f t="shared" ref="BP1680:DJ1680" si="5623">BP1023</f>
        <v>75745.373526104246</v>
      </c>
      <c r="BQ1680" s="451">
        <f t="shared" si="5623"/>
        <v>75552.133893734775</v>
      </c>
      <c r="BR1680" s="451">
        <f t="shared" si="5623"/>
        <v>75357.92806320345</v>
      </c>
      <c r="BS1680" s="451">
        <f t="shared" si="5623"/>
        <v>77161.760544038611</v>
      </c>
      <c r="BT1680" s="451">
        <f t="shared" si="5623"/>
        <v>76960.39097175881</v>
      </c>
      <c r="BU1680" s="451">
        <f t="shared" si="5623"/>
        <v>76758.014551617613</v>
      </c>
      <c r="BV1680" s="451">
        <f t="shared" si="5623"/>
        <v>76554.626249375695</v>
      </c>
      <c r="BW1680" s="451">
        <f t="shared" si="5623"/>
        <v>85251.153506278031</v>
      </c>
      <c r="BX1680" s="451">
        <f t="shared" si="5623"/>
        <v>85021.777461309437</v>
      </c>
      <c r="BY1680" s="451">
        <f t="shared" si="5623"/>
        <v>84791.254536116001</v>
      </c>
      <c r="BZ1680" s="451">
        <f t="shared" si="5623"/>
        <v>84559.578996296579</v>
      </c>
      <c r="CA1680" s="451">
        <f t="shared" si="5623"/>
        <v>76304.943342745828</v>
      </c>
      <c r="CB1680" s="451">
        <f t="shared" si="5623"/>
        <v>76093.204934459558</v>
      </c>
      <c r="CC1680" s="451">
        <f t="shared" si="5623"/>
        <v>75880.407834131853</v>
      </c>
      <c r="CD1680" s="451">
        <f t="shared" si="5623"/>
        <v>75666.546748302528</v>
      </c>
      <c r="CE1680" s="451">
        <f t="shared" si="5623"/>
        <v>60748.224451568785</v>
      </c>
      <c r="CF1680" s="451">
        <f t="shared" si="5623"/>
        <v>60574.312698826638</v>
      </c>
      <c r="CG1680" s="451">
        <f t="shared" si="5623"/>
        <v>60399.531387320778</v>
      </c>
      <c r="CH1680" s="451">
        <f t="shared" si="5623"/>
        <v>60223.876169257375</v>
      </c>
      <c r="CI1680" s="451">
        <f t="shared" si="5623"/>
        <v>46852.225972612738</v>
      </c>
      <c r="CJ1680" s="451">
        <f t="shared" si="5623"/>
        <v>46713.796164975807</v>
      </c>
      <c r="CK1680" s="451">
        <f t="shared" si="5623"/>
        <v>46574.67420830069</v>
      </c>
      <c r="CL1680" s="451">
        <f t="shared" si="5623"/>
        <v>46434.856641842198</v>
      </c>
      <c r="CM1680" s="451">
        <f t="shared" si="5623"/>
        <v>61410.859167160037</v>
      </c>
      <c r="CN1680" s="451">
        <f t="shared" si="5623"/>
        <v>61223.52752549584</v>
      </c>
      <c r="CO1680" s="451">
        <f t="shared" si="5623"/>
        <v>61035.259225623326</v>
      </c>
      <c r="CP1680" s="451">
        <f t="shared" si="5623"/>
        <v>60846.049584251443</v>
      </c>
      <c r="CQ1680" s="451">
        <f t="shared" si="5623"/>
        <v>85478.152011569531</v>
      </c>
      <c r="CR1680" s="451">
        <f t="shared" si="5623"/>
        <v>85208.838896627392</v>
      </c>
      <c r="CS1680" s="451">
        <f t="shared" si="5623"/>
        <v>84938.179216110526</v>
      </c>
      <c r="CT1680" s="451">
        <f t="shared" si="5623"/>
        <v>84666.166237191093</v>
      </c>
      <c r="CU1680" s="451">
        <f t="shared" si="5623"/>
        <v>71310.067610997648</v>
      </c>
      <c r="CV1680" s="451">
        <f t="shared" si="5623"/>
        <v>71077.918386552628</v>
      </c>
      <c r="CW1680" s="451">
        <f t="shared" si="5623"/>
        <v>70844.608415985393</v>
      </c>
      <c r="CX1680" s="451">
        <f t="shared" si="5623"/>
        <v>70610.131895565326</v>
      </c>
      <c r="CY1680" s="451">
        <f t="shared" si="5623"/>
        <v>32550.471461667235</v>
      </c>
      <c r="CZ1680" s="451">
        <f t="shared" si="5623"/>
        <v>32440.931256475575</v>
      </c>
      <c r="DA1680" s="451">
        <f t="shared" si="5623"/>
        <v>32330.843350257961</v>
      </c>
      <c r="DB1680" s="451">
        <f t="shared" si="5623"/>
        <v>32220.205004509251</v>
      </c>
      <c r="DC1680" s="451">
        <f t="shared" si="5623"/>
        <v>28880.17412397833</v>
      </c>
      <c r="DD1680" s="451">
        <f t="shared" si="5623"/>
        <v>28779.663807098223</v>
      </c>
      <c r="DE1680" s="451">
        <f t="shared" si="5623"/>
        <v>28678.65093863372</v>
      </c>
      <c r="DF1680" s="451">
        <f t="shared" si="5623"/>
        <v>28577.13300582689</v>
      </c>
      <c r="DG1680" s="451">
        <f t="shared" si="5623"/>
        <v>25645.283137183993</v>
      </c>
      <c r="DH1680" s="451">
        <f t="shared" si="5623"/>
        <v>25552.937365369915</v>
      </c>
      <c r="DI1680" s="451">
        <f t="shared" si="5623"/>
        <v>25460.129864696766</v>
      </c>
      <c r="DJ1680" s="451">
        <f t="shared" si="5623"/>
        <v>25366.858326520254</v>
      </c>
    </row>
    <row r="1681" spans="1:114" x14ac:dyDescent="0.35">
      <c r="A1681" s="5" t="s">
        <v>354</v>
      </c>
      <c r="B1681" s="452" t="s">
        <v>792</v>
      </c>
      <c r="C1681" s="451">
        <f>C1277</f>
        <v>0</v>
      </c>
      <c r="D1681" s="451">
        <f t="shared" ref="D1681:BO1681" si="5624">D1277</f>
        <v>0</v>
      </c>
      <c r="E1681" s="451">
        <f t="shared" si="5624"/>
        <v>0</v>
      </c>
      <c r="F1681" s="451">
        <f t="shared" si="5624"/>
        <v>0</v>
      </c>
      <c r="G1681" s="451">
        <f t="shared" si="5624"/>
        <v>0</v>
      </c>
      <c r="H1681" s="451">
        <f t="shared" si="5624"/>
        <v>0</v>
      </c>
      <c r="I1681" s="451">
        <f t="shared" si="5624"/>
        <v>0</v>
      </c>
      <c r="J1681" s="451">
        <f t="shared" si="5624"/>
        <v>0</v>
      </c>
      <c r="K1681" s="451">
        <f t="shared" si="5624"/>
        <v>0</v>
      </c>
      <c r="L1681" s="451">
        <f t="shared" si="5624"/>
        <v>0</v>
      </c>
      <c r="M1681" s="451">
        <f t="shared" si="5624"/>
        <v>0</v>
      </c>
      <c r="N1681" s="451">
        <f t="shared" si="5624"/>
        <v>0</v>
      </c>
      <c r="O1681" s="451">
        <f t="shared" si="5624"/>
        <v>0</v>
      </c>
      <c r="P1681" s="451">
        <f t="shared" si="5624"/>
        <v>0</v>
      </c>
      <c r="Q1681" s="451">
        <f t="shared" si="5624"/>
        <v>0</v>
      </c>
      <c r="R1681" s="451">
        <f t="shared" si="5624"/>
        <v>0</v>
      </c>
      <c r="S1681" s="451">
        <f t="shared" si="5624"/>
        <v>0</v>
      </c>
      <c r="T1681" s="451">
        <f t="shared" si="5624"/>
        <v>0</v>
      </c>
      <c r="U1681" s="451">
        <f t="shared" si="5624"/>
        <v>0</v>
      </c>
      <c r="V1681" s="451">
        <f t="shared" si="5624"/>
        <v>0</v>
      </c>
      <c r="W1681" s="451">
        <f t="shared" si="5624"/>
        <v>0</v>
      </c>
      <c r="X1681" s="451">
        <f t="shared" si="5624"/>
        <v>0</v>
      </c>
      <c r="Y1681" s="451">
        <f t="shared" si="5624"/>
        <v>0</v>
      </c>
      <c r="Z1681" s="451">
        <f t="shared" si="5624"/>
        <v>0</v>
      </c>
      <c r="AA1681" s="451">
        <f t="shared" si="5624"/>
        <v>0</v>
      </c>
      <c r="AB1681" s="451">
        <f t="shared" si="5624"/>
        <v>0</v>
      </c>
      <c r="AC1681" s="451">
        <f t="shared" si="5624"/>
        <v>0</v>
      </c>
      <c r="AD1681" s="451">
        <f t="shared" si="5624"/>
        <v>0</v>
      </c>
      <c r="AE1681" s="451">
        <f t="shared" si="5624"/>
        <v>0</v>
      </c>
      <c r="AF1681" s="451">
        <f t="shared" si="5624"/>
        <v>0</v>
      </c>
      <c r="AG1681" s="451">
        <f t="shared" si="5624"/>
        <v>0</v>
      </c>
      <c r="AH1681" s="451">
        <f t="shared" si="5624"/>
        <v>0</v>
      </c>
      <c r="AI1681" s="451">
        <f t="shared" si="5624"/>
        <v>0</v>
      </c>
      <c r="AJ1681" s="451">
        <f t="shared" si="5624"/>
        <v>0</v>
      </c>
      <c r="AK1681" s="451">
        <f t="shared" si="5624"/>
        <v>0</v>
      </c>
      <c r="AL1681" s="451">
        <f t="shared" si="5624"/>
        <v>0</v>
      </c>
      <c r="AM1681" s="451">
        <f t="shared" si="5624"/>
        <v>0</v>
      </c>
      <c r="AN1681" s="451">
        <f t="shared" si="5624"/>
        <v>0</v>
      </c>
      <c r="AO1681" s="451">
        <f t="shared" si="5624"/>
        <v>0</v>
      </c>
      <c r="AP1681" s="451">
        <f t="shared" si="5624"/>
        <v>0</v>
      </c>
      <c r="AQ1681" s="451">
        <f t="shared" si="5624"/>
        <v>0</v>
      </c>
      <c r="AR1681" s="451">
        <f t="shared" si="5624"/>
        <v>0</v>
      </c>
      <c r="AS1681" s="451">
        <f t="shared" si="5624"/>
        <v>0</v>
      </c>
      <c r="AT1681" s="451">
        <f t="shared" si="5624"/>
        <v>0</v>
      </c>
      <c r="AU1681" s="451">
        <f t="shared" si="5624"/>
        <v>0</v>
      </c>
      <c r="AV1681" s="451">
        <f t="shared" si="5624"/>
        <v>0</v>
      </c>
      <c r="AW1681" s="451">
        <f t="shared" si="5624"/>
        <v>0</v>
      </c>
      <c r="AX1681" s="451">
        <f t="shared" si="5624"/>
        <v>0</v>
      </c>
      <c r="AY1681" s="451">
        <f t="shared" si="5624"/>
        <v>0</v>
      </c>
      <c r="AZ1681" s="451">
        <f t="shared" si="5624"/>
        <v>0</v>
      </c>
      <c r="BA1681" s="451">
        <f t="shared" si="5624"/>
        <v>0</v>
      </c>
      <c r="BB1681" s="451">
        <f t="shared" si="5624"/>
        <v>0</v>
      </c>
      <c r="BC1681" s="451">
        <f t="shared" si="5624"/>
        <v>0</v>
      </c>
      <c r="BD1681" s="451">
        <f t="shared" si="5624"/>
        <v>0</v>
      </c>
      <c r="BE1681" s="451">
        <f t="shared" si="5624"/>
        <v>0</v>
      </c>
      <c r="BF1681" s="451">
        <f t="shared" si="5624"/>
        <v>0</v>
      </c>
      <c r="BG1681" s="451">
        <f t="shared" si="5624"/>
        <v>0</v>
      </c>
      <c r="BH1681" s="451">
        <f t="shared" si="5624"/>
        <v>0</v>
      </c>
      <c r="BI1681" s="451">
        <f t="shared" si="5624"/>
        <v>0</v>
      </c>
      <c r="BJ1681" s="451">
        <f t="shared" si="5624"/>
        <v>0</v>
      </c>
      <c r="BK1681" s="451">
        <f t="shared" si="5624"/>
        <v>0</v>
      </c>
      <c r="BL1681" s="451">
        <f t="shared" si="5624"/>
        <v>0</v>
      </c>
      <c r="BM1681" s="451">
        <f t="shared" si="5624"/>
        <v>0</v>
      </c>
      <c r="BN1681" s="451">
        <f t="shared" si="5624"/>
        <v>0</v>
      </c>
      <c r="BO1681" s="451">
        <f t="shared" si="5624"/>
        <v>0</v>
      </c>
      <c r="BP1681" s="451">
        <f t="shared" ref="BP1681:DJ1681" si="5625">BP1277</f>
        <v>0</v>
      </c>
      <c r="BQ1681" s="451">
        <f t="shared" si="5625"/>
        <v>0</v>
      </c>
      <c r="BR1681" s="451">
        <f t="shared" si="5625"/>
        <v>0</v>
      </c>
      <c r="BS1681" s="451">
        <f t="shared" si="5625"/>
        <v>0</v>
      </c>
      <c r="BT1681" s="451">
        <f t="shared" si="5625"/>
        <v>0</v>
      </c>
      <c r="BU1681" s="451">
        <f t="shared" si="5625"/>
        <v>0</v>
      </c>
      <c r="BV1681" s="451">
        <f t="shared" si="5625"/>
        <v>0</v>
      </c>
      <c r="BW1681" s="451">
        <f t="shared" si="5625"/>
        <v>0</v>
      </c>
      <c r="BX1681" s="451">
        <f t="shared" si="5625"/>
        <v>0</v>
      </c>
      <c r="BY1681" s="451">
        <f t="shared" si="5625"/>
        <v>0</v>
      </c>
      <c r="BZ1681" s="451">
        <f t="shared" si="5625"/>
        <v>0</v>
      </c>
      <c r="CA1681" s="451">
        <f t="shared" si="5625"/>
        <v>0</v>
      </c>
      <c r="CB1681" s="451">
        <f t="shared" si="5625"/>
        <v>0</v>
      </c>
      <c r="CC1681" s="451">
        <f t="shared" si="5625"/>
        <v>0</v>
      </c>
      <c r="CD1681" s="451">
        <f t="shared" si="5625"/>
        <v>0</v>
      </c>
      <c r="CE1681" s="451">
        <f t="shared" si="5625"/>
        <v>0</v>
      </c>
      <c r="CF1681" s="451">
        <f t="shared" si="5625"/>
        <v>0</v>
      </c>
      <c r="CG1681" s="451">
        <f t="shared" si="5625"/>
        <v>0</v>
      </c>
      <c r="CH1681" s="451">
        <f t="shared" si="5625"/>
        <v>0</v>
      </c>
      <c r="CI1681" s="451">
        <f t="shared" si="5625"/>
        <v>0</v>
      </c>
      <c r="CJ1681" s="451">
        <f t="shared" si="5625"/>
        <v>0</v>
      </c>
      <c r="CK1681" s="451">
        <f t="shared" si="5625"/>
        <v>0</v>
      </c>
      <c r="CL1681" s="451">
        <f t="shared" si="5625"/>
        <v>0</v>
      </c>
      <c r="CM1681" s="451">
        <f t="shared" si="5625"/>
        <v>0</v>
      </c>
      <c r="CN1681" s="451">
        <f t="shared" si="5625"/>
        <v>0</v>
      </c>
      <c r="CO1681" s="451">
        <f t="shared" si="5625"/>
        <v>0</v>
      </c>
      <c r="CP1681" s="451">
        <f t="shared" si="5625"/>
        <v>0</v>
      </c>
      <c r="CQ1681" s="451">
        <f t="shared" si="5625"/>
        <v>0</v>
      </c>
      <c r="CR1681" s="451">
        <f t="shared" si="5625"/>
        <v>0</v>
      </c>
      <c r="CS1681" s="451">
        <f t="shared" si="5625"/>
        <v>0</v>
      </c>
      <c r="CT1681" s="451">
        <f t="shared" si="5625"/>
        <v>0</v>
      </c>
      <c r="CU1681" s="451">
        <f t="shared" si="5625"/>
        <v>0</v>
      </c>
      <c r="CV1681" s="451">
        <f t="shared" si="5625"/>
        <v>0</v>
      </c>
      <c r="CW1681" s="451">
        <f t="shared" si="5625"/>
        <v>0</v>
      </c>
      <c r="CX1681" s="451">
        <f t="shared" si="5625"/>
        <v>0</v>
      </c>
      <c r="CY1681" s="451">
        <f t="shared" si="5625"/>
        <v>0</v>
      </c>
      <c r="CZ1681" s="451">
        <f t="shared" si="5625"/>
        <v>0</v>
      </c>
      <c r="DA1681" s="451">
        <f t="shared" si="5625"/>
        <v>0</v>
      </c>
      <c r="DB1681" s="451">
        <f t="shared" si="5625"/>
        <v>0</v>
      </c>
      <c r="DC1681" s="451">
        <f t="shared" si="5625"/>
        <v>0</v>
      </c>
      <c r="DD1681" s="451">
        <f t="shared" si="5625"/>
        <v>0</v>
      </c>
      <c r="DE1681" s="451">
        <f t="shared" si="5625"/>
        <v>0</v>
      </c>
      <c r="DF1681" s="451">
        <f t="shared" si="5625"/>
        <v>0</v>
      </c>
      <c r="DG1681" s="451">
        <f t="shared" si="5625"/>
        <v>0</v>
      </c>
      <c r="DH1681" s="451">
        <f t="shared" si="5625"/>
        <v>0</v>
      </c>
      <c r="DI1681" s="451">
        <f t="shared" si="5625"/>
        <v>0</v>
      </c>
      <c r="DJ1681" s="451">
        <f t="shared" si="5625"/>
        <v>0</v>
      </c>
    </row>
    <row r="1682" spans="1:114" x14ac:dyDescent="0.35">
      <c r="A1682" s="5" t="s">
        <v>354</v>
      </c>
      <c r="B1682" s="452" t="s">
        <v>499</v>
      </c>
      <c r="C1682" s="451">
        <f t="shared" ref="C1682:AH1682" si="5626">C1479+C1415</f>
        <v>-19200</v>
      </c>
      <c r="D1682" s="451">
        <f t="shared" si="5626"/>
        <v>-21900</v>
      </c>
      <c r="E1682" s="451">
        <f t="shared" si="5626"/>
        <v>-22200</v>
      </c>
      <c r="F1682" s="451">
        <f t="shared" si="5626"/>
        <v>-25100</v>
      </c>
      <c r="G1682" s="451">
        <f t="shared" si="5626"/>
        <v>-21700</v>
      </c>
      <c r="H1682" s="451">
        <f t="shared" si="5626"/>
        <v>-19200</v>
      </c>
      <c r="I1682" s="451">
        <f t="shared" si="5626"/>
        <v>-17000</v>
      </c>
      <c r="J1682" s="451">
        <f t="shared" si="5626"/>
        <v>-15600</v>
      </c>
      <c r="K1682" s="451">
        <f t="shared" si="5626"/>
        <v>-14700</v>
      </c>
      <c r="L1682" s="451">
        <f t="shared" si="5626"/>
        <v>-17600</v>
      </c>
      <c r="M1682" s="451">
        <f t="shared" si="5626"/>
        <v>-16900</v>
      </c>
      <c r="N1682" s="451">
        <f t="shared" si="5626"/>
        <v>-17800</v>
      </c>
      <c r="O1682" s="451">
        <f t="shared" si="5626"/>
        <v>-18700</v>
      </c>
      <c r="P1682" s="451">
        <f t="shared" si="5626"/>
        <v>-24800</v>
      </c>
      <c r="Q1682" s="451">
        <f t="shared" si="5626"/>
        <v>-15400</v>
      </c>
      <c r="R1682" s="451">
        <f t="shared" si="5626"/>
        <v>-23800</v>
      </c>
      <c r="S1682" s="451">
        <f t="shared" si="5626"/>
        <v>-18200</v>
      </c>
      <c r="T1682" s="451">
        <f t="shared" si="5626"/>
        <v>-21000</v>
      </c>
      <c r="U1682" s="451">
        <f t="shared" si="5626"/>
        <v>-18300</v>
      </c>
      <c r="V1682" s="451">
        <f t="shared" si="5626"/>
        <v>-24300</v>
      </c>
      <c r="W1682" s="451">
        <f t="shared" si="5626"/>
        <v>-20800</v>
      </c>
      <c r="X1682" s="451">
        <f t="shared" si="5626"/>
        <v>-22600</v>
      </c>
      <c r="Y1682" s="451">
        <f t="shared" si="5626"/>
        <v>-19400</v>
      </c>
      <c r="Z1682" s="451">
        <f t="shared" si="5626"/>
        <v>-21300</v>
      </c>
      <c r="AA1682" s="451">
        <f t="shared" si="5626"/>
        <v>-19900</v>
      </c>
      <c r="AB1682" s="451">
        <f t="shared" si="5626"/>
        <v>-14700</v>
      </c>
      <c r="AC1682" s="451">
        <f>AC1479+AC1415</f>
        <v>-16500</v>
      </c>
      <c r="AD1682" s="451">
        <f t="shared" si="5626"/>
        <v>-16500</v>
      </c>
      <c r="AE1682" s="451">
        <f t="shared" si="5626"/>
        <v>-16500</v>
      </c>
      <c r="AF1682" s="451">
        <f t="shared" si="5626"/>
        <v>-16500</v>
      </c>
      <c r="AG1682" s="451">
        <f t="shared" si="5626"/>
        <v>-16500</v>
      </c>
      <c r="AH1682" s="451">
        <f t="shared" si="5626"/>
        <v>-16500</v>
      </c>
      <c r="AI1682" s="451">
        <f t="shared" ref="AI1682:BN1682" si="5627">AI1479+AI1415</f>
        <v>-16500</v>
      </c>
      <c r="AJ1682" s="451">
        <f t="shared" si="5627"/>
        <v>-16500</v>
      </c>
      <c r="AK1682" s="451">
        <f t="shared" si="5627"/>
        <v>-16500</v>
      </c>
      <c r="AL1682" s="451">
        <f t="shared" si="5627"/>
        <v>-16500</v>
      </c>
      <c r="AM1682" s="451">
        <f t="shared" si="5627"/>
        <v>-16500</v>
      </c>
      <c r="AN1682" s="451">
        <f t="shared" si="5627"/>
        <v>-16500</v>
      </c>
      <c r="AO1682" s="451">
        <f t="shared" si="5627"/>
        <v>-16500</v>
      </c>
      <c r="AP1682" s="451">
        <f t="shared" si="5627"/>
        <v>-16500</v>
      </c>
      <c r="AQ1682" s="451">
        <f t="shared" si="5627"/>
        <v>-16500</v>
      </c>
      <c r="AR1682" s="451">
        <f t="shared" si="5627"/>
        <v>-16500</v>
      </c>
      <c r="AS1682" s="451">
        <f t="shared" si="5627"/>
        <v>-16500</v>
      </c>
      <c r="AT1682" s="451">
        <f t="shared" si="5627"/>
        <v>-16500</v>
      </c>
      <c r="AU1682" s="451">
        <f t="shared" si="5627"/>
        <v>-16500</v>
      </c>
      <c r="AV1682" s="451">
        <f t="shared" si="5627"/>
        <v>-16500</v>
      </c>
      <c r="AW1682" s="451">
        <f t="shared" si="5627"/>
        <v>-16500</v>
      </c>
      <c r="AX1682" s="451">
        <f t="shared" si="5627"/>
        <v>-16500</v>
      </c>
      <c r="AY1682" s="451">
        <f t="shared" si="5627"/>
        <v>-16500</v>
      </c>
      <c r="AZ1682" s="451">
        <f t="shared" si="5627"/>
        <v>-16500</v>
      </c>
      <c r="BA1682" s="451">
        <f t="shared" si="5627"/>
        <v>-16500</v>
      </c>
      <c r="BB1682" s="451">
        <f t="shared" si="5627"/>
        <v>-16500</v>
      </c>
      <c r="BC1682" s="451">
        <f t="shared" si="5627"/>
        <v>-16500</v>
      </c>
      <c r="BD1682" s="451">
        <f t="shared" si="5627"/>
        <v>-16500</v>
      </c>
      <c r="BE1682" s="451">
        <f t="shared" si="5627"/>
        <v>-16500</v>
      </c>
      <c r="BF1682" s="451">
        <f t="shared" si="5627"/>
        <v>-16500</v>
      </c>
      <c r="BG1682" s="451">
        <f t="shared" si="5627"/>
        <v>-16500</v>
      </c>
      <c r="BH1682" s="451">
        <f t="shared" si="5627"/>
        <v>-16500</v>
      </c>
      <c r="BI1682" s="451">
        <f t="shared" si="5627"/>
        <v>-16500</v>
      </c>
      <c r="BJ1682" s="451">
        <f t="shared" si="5627"/>
        <v>-16500</v>
      </c>
      <c r="BK1682" s="451">
        <f t="shared" si="5627"/>
        <v>-16500</v>
      </c>
      <c r="BL1682" s="451">
        <f t="shared" si="5627"/>
        <v>-16500</v>
      </c>
      <c r="BM1682" s="451">
        <f t="shared" si="5627"/>
        <v>-16500</v>
      </c>
      <c r="BN1682" s="451">
        <f t="shared" si="5627"/>
        <v>-16500</v>
      </c>
      <c r="BO1682" s="451">
        <f t="shared" ref="BO1682:CT1682" si="5628">BO1479+BO1415</f>
        <v>-16500</v>
      </c>
      <c r="BP1682" s="451">
        <f t="shared" si="5628"/>
        <v>-16500</v>
      </c>
      <c r="BQ1682" s="451">
        <f t="shared" si="5628"/>
        <v>-16500</v>
      </c>
      <c r="BR1682" s="451">
        <f t="shared" si="5628"/>
        <v>-16500</v>
      </c>
      <c r="BS1682" s="451">
        <f t="shared" si="5628"/>
        <v>-16500</v>
      </c>
      <c r="BT1682" s="451">
        <f t="shared" si="5628"/>
        <v>-16500</v>
      </c>
      <c r="BU1682" s="451">
        <f t="shared" si="5628"/>
        <v>-16500</v>
      </c>
      <c r="BV1682" s="451">
        <f t="shared" si="5628"/>
        <v>-16500</v>
      </c>
      <c r="BW1682" s="451">
        <f t="shared" si="5628"/>
        <v>-16500</v>
      </c>
      <c r="BX1682" s="451">
        <f t="shared" si="5628"/>
        <v>-16500</v>
      </c>
      <c r="BY1682" s="451">
        <f t="shared" si="5628"/>
        <v>-16500</v>
      </c>
      <c r="BZ1682" s="451">
        <f t="shared" si="5628"/>
        <v>-16500</v>
      </c>
      <c r="CA1682" s="451">
        <f t="shared" si="5628"/>
        <v>-16500</v>
      </c>
      <c r="CB1682" s="451">
        <f t="shared" si="5628"/>
        <v>-16500</v>
      </c>
      <c r="CC1682" s="451">
        <f t="shared" si="5628"/>
        <v>-16500</v>
      </c>
      <c r="CD1682" s="451">
        <f t="shared" si="5628"/>
        <v>-16500</v>
      </c>
      <c r="CE1682" s="451">
        <f t="shared" si="5628"/>
        <v>-16500</v>
      </c>
      <c r="CF1682" s="451">
        <f t="shared" si="5628"/>
        <v>-16500</v>
      </c>
      <c r="CG1682" s="451">
        <f t="shared" si="5628"/>
        <v>-16500</v>
      </c>
      <c r="CH1682" s="451">
        <f t="shared" si="5628"/>
        <v>-16500</v>
      </c>
      <c r="CI1682" s="451">
        <f t="shared" si="5628"/>
        <v>-16500</v>
      </c>
      <c r="CJ1682" s="451">
        <f t="shared" si="5628"/>
        <v>-16500</v>
      </c>
      <c r="CK1682" s="451">
        <f t="shared" si="5628"/>
        <v>-16500</v>
      </c>
      <c r="CL1682" s="451">
        <f t="shared" si="5628"/>
        <v>-16500</v>
      </c>
      <c r="CM1682" s="451">
        <f t="shared" si="5628"/>
        <v>-16500</v>
      </c>
      <c r="CN1682" s="451">
        <f t="shared" si="5628"/>
        <v>-16500</v>
      </c>
      <c r="CO1682" s="451">
        <f t="shared" si="5628"/>
        <v>-16500</v>
      </c>
      <c r="CP1682" s="451">
        <f t="shared" si="5628"/>
        <v>-16500</v>
      </c>
      <c r="CQ1682" s="451">
        <f t="shared" si="5628"/>
        <v>-16500</v>
      </c>
      <c r="CR1682" s="451">
        <f t="shared" si="5628"/>
        <v>-16500</v>
      </c>
      <c r="CS1682" s="451">
        <f t="shared" si="5628"/>
        <v>-16500</v>
      </c>
      <c r="CT1682" s="451">
        <f t="shared" si="5628"/>
        <v>-16500</v>
      </c>
      <c r="CU1682" s="451">
        <f t="shared" ref="CU1682:DJ1682" si="5629">CU1479+CU1415</f>
        <v>-16500</v>
      </c>
      <c r="CV1682" s="451">
        <f t="shared" si="5629"/>
        <v>-16500</v>
      </c>
      <c r="CW1682" s="451">
        <f t="shared" si="5629"/>
        <v>-16500</v>
      </c>
      <c r="CX1682" s="451">
        <f t="shared" si="5629"/>
        <v>-16500</v>
      </c>
      <c r="CY1682" s="451">
        <f t="shared" si="5629"/>
        <v>-16500</v>
      </c>
      <c r="CZ1682" s="451">
        <f t="shared" si="5629"/>
        <v>-16500</v>
      </c>
      <c r="DA1682" s="451">
        <f t="shared" si="5629"/>
        <v>-16500</v>
      </c>
      <c r="DB1682" s="451">
        <f t="shared" si="5629"/>
        <v>-16500</v>
      </c>
      <c r="DC1682" s="451">
        <f t="shared" si="5629"/>
        <v>-16500</v>
      </c>
      <c r="DD1682" s="451">
        <f t="shared" si="5629"/>
        <v>-16500</v>
      </c>
      <c r="DE1682" s="451">
        <f t="shared" si="5629"/>
        <v>-16500</v>
      </c>
      <c r="DF1682" s="451">
        <f t="shared" si="5629"/>
        <v>-16500</v>
      </c>
      <c r="DG1682" s="451">
        <f t="shared" si="5629"/>
        <v>-16500</v>
      </c>
      <c r="DH1682" s="451">
        <f t="shared" si="5629"/>
        <v>-16500</v>
      </c>
      <c r="DI1682" s="451">
        <f t="shared" si="5629"/>
        <v>-16500</v>
      </c>
      <c r="DJ1682" s="451">
        <f t="shared" si="5629"/>
        <v>-16500</v>
      </c>
    </row>
    <row r="1683" spans="1:114" x14ac:dyDescent="0.35">
      <c r="A1683" s="5"/>
      <c r="B1683" s="463" t="s">
        <v>410</v>
      </c>
      <c r="C1683" s="451"/>
      <c r="D1683" s="451"/>
      <c r="E1683" s="451"/>
      <c r="F1683" s="451"/>
      <c r="G1683" s="504">
        <f>G1676/C1676-1</f>
        <v>5.8275058275058189E-2</v>
      </c>
      <c r="H1683" s="504">
        <f t="shared" ref="H1683" si="5630">H1676/D1676-1</f>
        <v>0.20610687022900764</v>
      </c>
      <c r="I1683" s="504">
        <f t="shared" ref="I1683" si="5631">I1676/E1676-1</f>
        <v>-0.55762711864406778</v>
      </c>
      <c r="J1683" s="504">
        <f t="shared" ref="J1683" si="5632">J1676/F1676-1</f>
        <v>-0.93867924528301883</v>
      </c>
      <c r="K1683" s="504">
        <f t="shared" ref="K1683" si="5633">K1676/G1676-1</f>
        <v>-4.405286343612369E-3</v>
      </c>
      <c r="L1683" s="504">
        <f t="shared" ref="L1683" si="5634">L1676/H1676-1</f>
        <v>0.44092827004219415</v>
      </c>
      <c r="M1683" s="504">
        <f t="shared" ref="M1683" si="5635">M1676/I1676-1</f>
        <v>2.9501915708812261</v>
      </c>
      <c r="N1683" s="504">
        <f t="shared" ref="N1683" si="5636">N1676/J1676-1</f>
        <v>58.384615384615387</v>
      </c>
      <c r="O1683" s="504">
        <f t="shared" ref="O1683" si="5637">O1676/K1676-1</f>
        <v>0.65044247787610621</v>
      </c>
      <c r="P1683" s="504">
        <f t="shared" ref="P1683" si="5638">P1676/L1676-1</f>
        <v>0.16837481698389456</v>
      </c>
      <c r="Q1683" s="504">
        <f t="shared" ref="Q1683" si="5639">Q1676/M1676-1</f>
        <v>-0.1348205625606208</v>
      </c>
      <c r="R1683" s="504">
        <f t="shared" ref="R1683" si="5640">R1676/N1676-1</f>
        <v>6.4766839378238572E-3</v>
      </c>
      <c r="S1683" s="504">
        <f t="shared" ref="S1683" si="5641">S1676/O1676-1</f>
        <v>0.57372654155495972</v>
      </c>
      <c r="T1683" s="504">
        <f t="shared" ref="T1683" si="5642">T1676/P1676-1</f>
        <v>-5.7644110275689275E-2</v>
      </c>
      <c r="U1683" s="504">
        <f t="shared" ref="U1683" si="5643">U1676/Q1676-1</f>
        <v>-0.39125560538116588</v>
      </c>
      <c r="V1683" s="504">
        <f t="shared" ref="V1683" si="5644">V1676/R1676-1</f>
        <v>-0.32303732303732302</v>
      </c>
      <c r="W1683" s="504">
        <f t="shared" ref="W1683" si="5645">W1676/S1676-1</f>
        <v>-0.76831345826235098</v>
      </c>
      <c r="X1683" s="504">
        <f t="shared" ref="X1683" si="5646">X1676/T1676-1</f>
        <v>-0.40957446808510634</v>
      </c>
      <c r="Y1683" s="504">
        <f t="shared" ref="Y1683" si="5647">Y1676/U1676-1</f>
        <v>0.25966850828729271</v>
      </c>
      <c r="Z1683" s="504">
        <f t="shared" ref="Z1683" si="5648">Z1676/V1676-1</f>
        <v>0.57604562737642584</v>
      </c>
      <c r="AA1683" s="504">
        <f t="shared" ref="AA1683" si="5649">AA1676/W1676-1</f>
        <v>1.6507352941176472</v>
      </c>
      <c r="AB1683" s="504">
        <f t="shared" ref="AB1683" si="5650">AB1676/X1676-1</f>
        <v>0.68918918918918926</v>
      </c>
      <c r="AC1683" s="504">
        <f t="shared" ref="AC1683" si="5651">AC1676/Y1676-1</f>
        <v>0.56140350877192979</v>
      </c>
      <c r="AD1683" s="504">
        <f t="shared" ref="AD1683" si="5652">AD1676/Z1676-1</f>
        <v>0.62259407294853819</v>
      </c>
      <c r="AE1683" s="504">
        <f t="shared" ref="AE1683" si="5653">AE1676/AA1676-1</f>
        <v>0.84976739174001126</v>
      </c>
      <c r="AF1683" s="504">
        <f t="shared" ref="AF1683" si="5654">AF1676/AB1676-1</f>
        <v>0.6729682856937087</v>
      </c>
      <c r="AG1683" s="504">
        <f t="shared" ref="AG1683" si="5655">AG1676/AC1676-1</f>
        <v>0.19047213729550894</v>
      </c>
      <c r="AH1683" s="504">
        <f t="shared" ref="AH1683" si="5656">AH1676/AD1676-1</f>
        <v>6.545303127025992E-2</v>
      </c>
      <c r="AI1683" s="504">
        <f t="shared" ref="AI1683" si="5657">AI1676/AE1676-1</f>
        <v>-0.16878780678480654</v>
      </c>
      <c r="AJ1683" s="504">
        <f t="shared" ref="AJ1683" si="5658">AJ1676/AF1676-1</f>
        <v>-0.16680171060027216</v>
      </c>
      <c r="AK1683" s="504">
        <f t="shared" ref="AK1683" si="5659">AK1676/AG1676-1</f>
        <v>-0.15970548757779979</v>
      </c>
      <c r="AL1683" s="504">
        <f t="shared" ref="AL1683" si="5660">AL1676/AH1676-1</f>
        <v>-0.16393000580279127</v>
      </c>
      <c r="AM1683" s="504">
        <f t="shared" ref="AM1683" si="5661">AM1676/AI1676-1</f>
        <v>-0.10958214229908236</v>
      </c>
      <c r="AN1683" s="504">
        <f t="shared" ref="AN1683" si="5662">AN1676/AJ1676-1</f>
        <v>-0.12126350922224416</v>
      </c>
      <c r="AO1683" s="504">
        <f t="shared" ref="AO1683" si="5663">AO1676/AK1676-1</f>
        <v>-0.13728082377274675</v>
      </c>
      <c r="AP1683" s="504">
        <f t="shared" ref="AP1683" si="5664">AP1676/AL1676-1</f>
        <v>-0.12424543022311185</v>
      </c>
      <c r="AQ1683" s="504">
        <f t="shared" ref="AQ1683" si="5665">AQ1676/AM1676-1</f>
        <v>0.77832642089987814</v>
      </c>
      <c r="AR1683" s="504">
        <f t="shared" ref="AR1683" si="5666">AR1676/AN1676-1</f>
        <v>0.82030899921251343</v>
      </c>
      <c r="AS1683" s="504">
        <f t="shared" ref="AS1683" si="5667">AS1676/AO1676-1</f>
        <v>0.79233950836467115</v>
      </c>
      <c r="AT1683" s="504">
        <f t="shared" ref="AT1683" si="5668">AT1676/AP1676-1</f>
        <v>0.70757811213620414</v>
      </c>
      <c r="AU1683" s="504">
        <f t="shared" ref="AU1683" si="5669">AU1676/AQ1676-1</f>
        <v>0.319641714713504</v>
      </c>
      <c r="AV1683" s="504">
        <f t="shared" ref="AV1683" si="5670">AV1676/AR1676-1</f>
        <v>0.32896123045648507</v>
      </c>
      <c r="AW1683" s="504">
        <f t="shared" ref="AW1683" si="5671">AW1676/AS1676-1</f>
        <v>0.34015087353921336</v>
      </c>
      <c r="AX1683" s="504">
        <f t="shared" ref="AX1683" si="5672">AX1676/AT1676-1</f>
        <v>0.3263400197075268</v>
      </c>
      <c r="AY1683" s="504">
        <f t="shared" ref="AY1683" si="5673">AY1676/AU1676-1</f>
        <v>-3.0325556243006591E-2</v>
      </c>
      <c r="AZ1683" s="504">
        <f t="shared" ref="AZ1683" si="5674">AZ1676/AV1676-1</f>
        <v>-3.0017594806094561E-2</v>
      </c>
      <c r="BA1683" s="504">
        <f t="shared" ref="BA1683" si="5675">BA1676/AW1676-1</f>
        <v>-3.6608965158141382E-2</v>
      </c>
      <c r="BB1683" s="504">
        <f t="shared" ref="BB1683" si="5676">BB1676/AX1676-1</f>
        <v>-4.0020242226863734E-2</v>
      </c>
      <c r="BC1683" s="504">
        <f t="shared" ref="BC1683" si="5677">BC1676/AY1676-1</f>
        <v>-0.26242602731986375</v>
      </c>
      <c r="BD1683" s="504">
        <f t="shared" ref="BD1683" si="5678">BD1676/AZ1676-1</f>
        <v>-0.2666291579862764</v>
      </c>
      <c r="BE1683" s="504">
        <f t="shared" ref="BE1683" si="5679">BE1676/BA1676-1</f>
        <v>-0.28821198964136263</v>
      </c>
      <c r="BF1683" s="504">
        <f t="shared" ref="BF1683" si="5680">BF1676/BB1676-1</f>
        <v>-0.28714603256356352</v>
      </c>
      <c r="BG1683" s="504">
        <f t="shared" ref="BG1683" si="5681">BG1676/BC1676-1</f>
        <v>-5.1832719728869159E-2</v>
      </c>
      <c r="BH1683" s="504">
        <f t="shared" ref="BH1683" si="5682">BH1676/BD1676-1</f>
        <v>-5.9143232142230828E-2</v>
      </c>
      <c r="BI1683" s="504">
        <f t="shared" ref="BI1683" si="5683">BI1676/BE1676-1</f>
        <v>-6.6414363994070191E-2</v>
      </c>
      <c r="BJ1683" s="504">
        <f t="shared" ref="BJ1683" si="5684">BJ1676/BF1676-1</f>
        <v>-5.5362242227528835E-2</v>
      </c>
      <c r="BK1683" s="504">
        <f t="shared" ref="BK1683" si="5685">BK1676/BG1676-1</f>
        <v>-0.33971808104889634</v>
      </c>
      <c r="BL1683" s="504">
        <f t="shared" ref="BL1683" si="5686">BL1676/BH1676-1</f>
        <v>-0.34061047437443537</v>
      </c>
      <c r="BM1683" s="504">
        <f t="shared" ref="BM1683" si="5687">BM1676/BI1676-1</f>
        <v>-0.34045396619305235</v>
      </c>
      <c r="BN1683" s="504">
        <f t="shared" ref="BN1683" si="5688">BN1676/BJ1676-1</f>
        <v>-0.33783888847806498</v>
      </c>
      <c r="BO1683" s="504">
        <f t="shared" ref="BO1683" si="5689">BO1676/BK1676-1</f>
        <v>-0.16454598378582264</v>
      </c>
      <c r="BP1683" s="504">
        <f t="shared" ref="BP1683" si="5690">BP1676/BL1676-1</f>
        <v>-0.14661323487647726</v>
      </c>
      <c r="BQ1683" s="504">
        <f t="shared" ref="BQ1683" si="5691">BQ1676/BM1676-1</f>
        <v>-0.12718510663166249</v>
      </c>
      <c r="BR1683" s="504">
        <f t="shared" ref="BR1683" si="5692">BR1676/BN1676-1</f>
        <v>-0.15790761593605962</v>
      </c>
      <c r="BS1683" s="504">
        <f t="shared" ref="BS1683" si="5693">BS1676/BO1676-1</f>
        <v>0.15573363399737317</v>
      </c>
      <c r="BT1683" s="504">
        <f t="shared" ref="BT1683" si="5694">BT1676/BP1676-1</f>
        <v>0.14186141426273746</v>
      </c>
      <c r="BU1683" s="504">
        <f t="shared" ref="BU1683" si="5695">BU1676/BQ1676-1</f>
        <v>0.12660495113522963</v>
      </c>
      <c r="BV1683" s="504">
        <f t="shared" ref="BV1683" si="5696">BV1676/BR1676-1</f>
        <v>0.1470701809755206</v>
      </c>
      <c r="BW1683" s="504">
        <f t="shared" ref="BW1683" si="5697">BW1676/BS1676-1</f>
        <v>-3.3743291200510894E-3</v>
      </c>
      <c r="BX1683" s="504">
        <f t="shared" ref="BX1683" si="5698">BX1676/BT1676-1</f>
        <v>3.172324398172055E-3</v>
      </c>
      <c r="BY1683" s="504">
        <f t="shared" ref="BY1683" si="5699">BY1676/BU1676-1</f>
        <v>1.5685312493096681E-4</v>
      </c>
      <c r="BZ1683" s="504">
        <f t="shared" ref="BZ1683" si="5700">BZ1676/BV1676-1</f>
        <v>5.0995708618040148E-4</v>
      </c>
      <c r="CA1683" s="504">
        <f t="shared" ref="CA1683" si="5701">CA1676/BW1676-1</f>
        <v>-0.37856781507986559</v>
      </c>
      <c r="CB1683" s="504">
        <f t="shared" ref="CB1683" si="5702">CB1676/BX1676-1</f>
        <v>-0.35801693308642135</v>
      </c>
      <c r="CC1683" s="504">
        <f t="shared" ref="CC1683" si="5703">CC1676/BY1676-1</f>
        <v>-0.33570864529101108</v>
      </c>
      <c r="CD1683" s="504">
        <f t="shared" ref="CD1683" si="5704">CD1676/BZ1676-1</f>
        <v>-0.37618614599517408</v>
      </c>
      <c r="CE1683" s="504">
        <f t="shared" ref="CE1683" si="5705">CE1676/CA1676-1</f>
        <v>-0.28662454211621324</v>
      </c>
      <c r="CF1683" s="504">
        <f t="shared" ref="CF1683" si="5706">CF1676/CB1676-1</f>
        <v>-0.28392147570279613</v>
      </c>
      <c r="CG1683" s="504">
        <f t="shared" ref="CG1683" si="5707">CG1676/CC1676-1</f>
        <v>-0.28117796215501256</v>
      </c>
      <c r="CH1683" s="504">
        <f t="shared" ref="CH1683" si="5708">CH1676/CD1676-1</f>
        <v>-0.28707860344607472</v>
      </c>
      <c r="CI1683" s="504">
        <f t="shared" ref="CI1683" si="5709">CI1676/CE1676-1</f>
        <v>-0.31404646516756163</v>
      </c>
      <c r="CJ1683" s="504">
        <f t="shared" ref="CJ1683" si="5710">CJ1676/CF1676-1</f>
        <v>-0.31448060525785193</v>
      </c>
      <c r="CK1683" s="504">
        <f t="shared" ref="CK1683" si="5711">CK1676/CG1676-1</f>
        <v>-0.31492038165612479</v>
      </c>
      <c r="CL1683" s="504">
        <f t="shared" ref="CL1683" si="5712">CL1676/CH1676-1</f>
        <v>-0.31536589926376091</v>
      </c>
      <c r="CM1683" s="504">
        <f t="shared" ref="CM1683" si="5713">CM1676/CI1676-1</f>
        <v>0.47965619416789296</v>
      </c>
      <c r="CN1683" s="504">
        <f t="shared" ref="CN1683" si="5714">CN1676/CJ1676-1</f>
        <v>0.48023529652787844</v>
      </c>
      <c r="CO1683" s="504">
        <f t="shared" ref="CO1683" si="5715">CO1676/CK1676-1</f>
        <v>0.48082266551474317</v>
      </c>
      <c r="CP1683" s="504">
        <f t="shared" ref="CP1683" si="5716">CP1676/CL1676-1</f>
        <v>0.4814184719450314</v>
      </c>
      <c r="CQ1683" s="504">
        <f t="shared" ref="CQ1683" si="5717">CQ1676/CM1676-1</f>
        <v>0.53589027889290763</v>
      </c>
      <c r="CR1683" s="504">
        <f t="shared" ref="CR1683" si="5718">CR1676/CN1676-1</f>
        <v>0.53630186835012261</v>
      </c>
      <c r="CS1683" s="504">
        <f t="shared" ref="CS1683" si="5719">CS1676/CO1676-1</f>
        <v>0.53671900435991349</v>
      </c>
      <c r="CT1683" s="504">
        <f t="shared" ref="CT1683" si="5720">CT1676/CP1676-1</f>
        <v>0.53714179450606259</v>
      </c>
      <c r="CU1683" s="504">
        <f t="shared" ref="CU1683" si="5721">CU1676/CQ1676-1</f>
        <v>-0.20539959374666206</v>
      </c>
      <c r="CV1683" s="504">
        <f t="shared" ref="CV1683" si="5722">CV1676/CR1676-1</f>
        <v>-0.20566379430941584</v>
      </c>
      <c r="CW1683" s="504">
        <f t="shared" ref="CW1683" si="5723">CW1676/CS1676-1</f>
        <v>-0.20593141082291488</v>
      </c>
      <c r="CX1683" s="504">
        <f t="shared" ref="CX1683" si="5724">CX1676/CT1676-1</f>
        <v>-0.20620250657366246</v>
      </c>
      <c r="CY1683" s="504">
        <f t="shared" ref="CY1683" si="5725">CY1676/CU1676-1</f>
        <v>-0.70716198389715712</v>
      </c>
      <c r="CZ1683" s="504">
        <f t="shared" ref="CZ1683" si="5726">CZ1676/CV1676-1</f>
        <v>-0.70792342896677352</v>
      </c>
      <c r="DA1683" s="504">
        <f t="shared" ref="DA1683" si="5727">DA1676/CW1676-1</f>
        <v>-0.70869523561418579</v>
      </c>
      <c r="DB1683" s="504">
        <f t="shared" ref="DB1683" si="5728">DB1676/CX1676-1</f>
        <v>-0.70947760698772899</v>
      </c>
      <c r="DC1683" s="504">
        <f t="shared" ref="DC1683" si="5729">DC1676/CY1676-1</f>
        <v>-0.22867224470349956</v>
      </c>
      <c r="DD1683" s="504">
        <f t="shared" ref="DD1683" si="5730">DD1676/CZ1676-1</f>
        <v>-0.22967713682913349</v>
      </c>
      <c r="DE1683" s="504">
        <f t="shared" ref="DE1683" si="5731">DE1676/DA1676-1</f>
        <v>-0.23070106442337635</v>
      </c>
      <c r="DF1683" s="504">
        <f t="shared" ref="DF1683" si="5732">DF1676/DB1676-1</f>
        <v>-0.23174456043272762</v>
      </c>
      <c r="DG1683" s="504">
        <f t="shared" ref="DG1683" si="5733">DG1676/DC1676-1</f>
        <v>-0.26129608149281947</v>
      </c>
      <c r="DH1683" s="504">
        <f t="shared" ref="DH1683" si="5734">DH1676/DD1676-1</f>
        <v>-0.26276993347839928</v>
      </c>
      <c r="DI1683" s="504">
        <f t="shared" ref="DI1683" si="5735">DI1676/DE1676-1</f>
        <v>-0.26427566486260001</v>
      </c>
      <c r="DJ1683" s="504">
        <f t="shared" ref="DJ1683" si="5736">DJ1676/DF1676-1</f>
        <v>-0.26581430193389155</v>
      </c>
    </row>
    <row r="1684" spans="1:114" x14ac:dyDescent="0.35">
      <c r="A1684" s="5"/>
      <c r="B1684" s="463" t="s">
        <v>411</v>
      </c>
      <c r="C1684" s="451"/>
      <c r="D1684" s="451"/>
      <c r="E1684" s="451"/>
      <c r="F1684" s="451"/>
      <c r="G1684" s="504">
        <f>G1676/F1676-1</f>
        <v>1.141509433962264</v>
      </c>
      <c r="H1684" s="504">
        <f t="shared" ref="H1684:AC1684" si="5737">H1676/G1676-1</f>
        <v>4.4052863436123246E-2</v>
      </c>
      <c r="I1684" s="504">
        <f t="shared" si="5737"/>
        <v>-0.44936708860759489</v>
      </c>
      <c r="J1684" s="504">
        <f>J1676/I1676-1</f>
        <v>-0.95019157088122608</v>
      </c>
      <c r="K1684" s="504">
        <f>K1676/J1676-1</f>
        <v>33.769230769230766</v>
      </c>
      <c r="L1684" s="504">
        <f t="shared" si="5737"/>
        <v>0.51106194690265494</v>
      </c>
      <c r="M1684" s="504">
        <f t="shared" si="5737"/>
        <v>0.50951683748169829</v>
      </c>
      <c r="N1684" s="504">
        <f t="shared" si="5737"/>
        <v>-0.25121241513094084</v>
      </c>
      <c r="O1684" s="504">
        <f t="shared" si="5737"/>
        <v>-3.3678756476683946E-2</v>
      </c>
      <c r="P1684" s="504">
        <f t="shared" si="5737"/>
        <v>6.9705093833780207E-2</v>
      </c>
      <c r="Q1684" s="504">
        <f t="shared" si="5737"/>
        <v>0.1177944862155389</v>
      </c>
      <c r="R1684" s="504">
        <f t="shared" si="5737"/>
        <v>-0.12892376681614348</v>
      </c>
      <c r="S1684" s="504">
        <f t="shared" si="5737"/>
        <v>0.51093951093951095</v>
      </c>
      <c r="T1684" s="504">
        <f t="shared" si="5737"/>
        <v>-0.35945485519591136</v>
      </c>
      <c r="U1684" s="504">
        <f t="shared" si="5737"/>
        <v>-0.27792553191489366</v>
      </c>
      <c r="V1684" s="504">
        <f t="shared" si="5737"/>
        <v>-3.130755064456725E-2</v>
      </c>
      <c r="W1684" s="504">
        <f t="shared" si="5737"/>
        <v>-0.4828897338403042</v>
      </c>
      <c r="X1684" s="504">
        <f t="shared" si="5737"/>
        <v>0.63235294117647056</v>
      </c>
      <c r="Y1684" s="504">
        <f t="shared" si="5737"/>
        <v>0.54054054054054057</v>
      </c>
      <c r="Z1684" s="504">
        <f t="shared" si="5737"/>
        <v>0.21198830409356728</v>
      </c>
      <c r="AA1684" s="504">
        <f t="shared" si="5737"/>
        <v>-0.13027744270205066</v>
      </c>
      <c r="AB1684" s="504">
        <f t="shared" si="5737"/>
        <v>4.0221914008321757E-2</v>
      </c>
      <c r="AC1684" s="504">
        <f t="shared" si="5737"/>
        <v>0.42399999999999993</v>
      </c>
      <c r="AD1684" s="504">
        <f t="shared" ref="AD1684" si="5738">AD1676/AC1676-1</f>
        <v>0.25948547422690837</v>
      </c>
      <c r="AE1684" s="504">
        <f t="shared" ref="AE1684" si="5739">AE1676/AD1676-1</f>
        <v>-8.5108449662726349E-3</v>
      </c>
      <c r="AF1684" s="504">
        <f t="shared" ref="AF1684" si="5740">AF1676/AE1676-1</f>
        <v>-5.920156232047602E-2</v>
      </c>
      <c r="AG1684" s="504">
        <f t="shared" ref="AG1684" si="5741">AG1676/AF1676-1</f>
        <v>1.3308105123979841E-2</v>
      </c>
      <c r="AH1684" s="504">
        <f t="shared" ref="AH1684" si="5742">AH1676/AG1676-1</f>
        <v>0.12721883554912394</v>
      </c>
      <c r="AI1684" s="504">
        <f t="shared" ref="AI1684" si="5743">AI1676/AH1676-1</f>
        <v>-0.22649065616519426</v>
      </c>
      <c r="AJ1684" s="504">
        <f t="shared" ref="AJ1684" si="5744">AJ1676/AI1676-1</f>
        <v>-5.6953621057410975E-2</v>
      </c>
      <c r="AK1684" s="504">
        <f t="shared" ref="AK1684" si="5745">AK1676/AJ1676-1</f>
        <v>2.1938296035220128E-2</v>
      </c>
      <c r="AL1684" s="504">
        <f t="shared" ref="AL1684" si="5746">AL1676/AK1676-1</f>
        <v>0.12155182660888419</v>
      </c>
      <c r="AM1684" s="504">
        <f t="shared" ref="AM1684" si="5747">AM1676/AL1676-1</f>
        <v>-0.17620948290296912</v>
      </c>
      <c r="AN1684" s="504">
        <f t="shared" ref="AN1684" si="5748">AN1676/AM1676-1</f>
        <v>-6.932542007594289E-2</v>
      </c>
      <c r="AO1684" s="504">
        <f t="shared" ref="AO1684" si="5749">AO1676/AN1676-1</f>
        <v>3.3107469228428332E-3</v>
      </c>
      <c r="AP1684" s="504">
        <f t="shared" ref="AP1684" si="5750">AP1676/AO1676-1</f>
        <v>0.13849809353909515</v>
      </c>
      <c r="AQ1684" s="504">
        <f t="shared" ref="AQ1684" si="5751">AQ1676/AP1676-1</f>
        <v>0.67280707677454199</v>
      </c>
      <c r="AR1684" s="504">
        <f t="shared" ref="AR1684" si="5752">AR1676/AQ1676-1</f>
        <v>-4.7354134053285035E-2</v>
      </c>
      <c r="AS1684" s="504">
        <f t="shared" ref="AS1684" si="5753">AS1676/AR1676-1</f>
        <v>-1.2105366915928562E-2</v>
      </c>
      <c r="AT1684" s="504">
        <f t="shared" ref="AT1684" si="5754">AT1676/AS1676-1</f>
        <v>8.4657463702246361E-2</v>
      </c>
      <c r="AU1684" s="504">
        <f t="shared" ref="AU1684" si="5755">AU1676/AT1676-1</f>
        <v>0.2927701423966016</v>
      </c>
      <c r="AV1684" s="504">
        <f t="shared" ref="AV1684" si="5756">AV1676/AU1676-1</f>
        <v>-4.0626400270556196E-2</v>
      </c>
      <c r="AW1684" s="504">
        <f t="shared" ref="AW1684" si="5757">AW1676/AV1676-1</f>
        <v>-3.787450565760464E-3</v>
      </c>
      <c r="AX1684" s="504">
        <f t="shared" ref="AX1684" si="5758">AX1676/AW1676-1</f>
        <v>7.3479583670665649E-2</v>
      </c>
      <c r="AY1684" s="504">
        <f t="shared" ref="AY1684" si="5759">AY1676/AX1676-1</f>
        <v>-5.4868170975871378E-2</v>
      </c>
      <c r="AZ1684" s="504">
        <f t="shared" ref="AZ1684" si="5760">AZ1676/AY1676-1</f>
        <v>-4.0321710305578407E-2</v>
      </c>
      <c r="BA1684" s="504">
        <f t="shared" ref="BA1684" si="5761">BA1676/AZ1676-1</f>
        <v>-1.0557063939690803E-2</v>
      </c>
      <c r="BB1684" s="504">
        <f t="shared" ref="BB1684" si="5762">BB1676/BA1676-1</f>
        <v>6.9678493401937436E-2</v>
      </c>
      <c r="BC1684" s="504">
        <f t="shared" ref="BC1684" si="5763">BC1676/BB1676-1</f>
        <v>-0.27383402389979294</v>
      </c>
      <c r="BD1684" s="504">
        <f t="shared" ref="BD1684" si="5764">BD1676/BC1676-1</f>
        <v>-4.5790522111190168E-2</v>
      </c>
      <c r="BE1684" s="504">
        <f t="shared" ref="BE1684" si="5765">BE1676/BD1676-1</f>
        <v>-3.9676002269262822E-2</v>
      </c>
      <c r="BF1684" s="504">
        <f t="shared" ref="BF1684" si="5766">BF1676/BE1676-1</f>
        <v>7.1280418897193831E-2</v>
      </c>
      <c r="BG1684" s="504">
        <f t="shared" ref="BG1684" si="5767">BG1676/BF1676-1</f>
        <v>-3.4126412930768013E-2</v>
      </c>
      <c r="BH1684" s="504">
        <f t="shared" ref="BH1684" si="5768">BH1676/BG1676-1</f>
        <v>-5.3147620777428406E-2</v>
      </c>
      <c r="BI1684" s="504">
        <f t="shared" ref="BI1684" si="5769">BI1676/BH1676-1</f>
        <v>-4.7097580820357754E-2</v>
      </c>
      <c r="BJ1684" s="504">
        <f t="shared" ref="BJ1684" si="5770">BJ1676/BI1676-1</f>
        <v>8.3962620913943908E-2</v>
      </c>
      <c r="BK1684" s="504">
        <f t="shared" ref="BK1684" si="5771">BK1676/BJ1676-1</f>
        <v>-0.32487468313978951</v>
      </c>
      <c r="BL1684" s="504">
        <f t="shared" ref="BL1684" si="5772">BL1676/BK1676-1</f>
        <v>-5.4427323763739488E-2</v>
      </c>
      <c r="BM1684" s="504">
        <f t="shared" ref="BM1684" si="5773">BM1676/BL1676-1</f>
        <v>-4.6871406428946716E-2</v>
      </c>
      <c r="BN1684" s="504">
        <f t="shared" ref="BN1684" si="5774">BN1676/BM1676-1</f>
        <v>8.8260496040975855E-2</v>
      </c>
      <c r="BO1684" s="504">
        <f t="shared" ref="BO1684" si="5775">BO1676/BN1676-1</f>
        <v>-0.14818894132527538</v>
      </c>
      <c r="BP1684" s="504">
        <f t="shared" ref="BP1684" si="5776">BP1676/BO1676-1</f>
        <v>-3.4130913609029534E-2</v>
      </c>
      <c r="BQ1684" s="504">
        <f t="shared" ref="BQ1684" si="5777">BQ1676/BP1676-1</f>
        <v>-2.5172564465985037E-2</v>
      </c>
      <c r="BR1684" s="504">
        <f t="shared" ref="BR1684" si="5778">BR1676/BQ1676-1</f>
        <v>4.9954443441209806E-2</v>
      </c>
      <c r="BS1684" s="504">
        <f t="shared" ref="BS1684" si="5779">BS1676/BR1676-1</f>
        <v>0.16907207445607098</v>
      </c>
      <c r="BT1684" s="504">
        <f t="shared" ref="BT1684" si="5780">BT1676/BS1676-1</f>
        <v>-4.5724197569248615E-2</v>
      </c>
      <c r="BU1684" s="504">
        <f t="shared" ref="BU1684" si="5781">BU1676/BT1676-1</f>
        <v>-3.8197278884161912E-2</v>
      </c>
      <c r="BV1684" s="504">
        <f t="shared" ref="BV1684" si="5782">BV1676/BU1676-1</f>
        <v>6.9027286131282173E-2</v>
      </c>
      <c r="BW1684" s="504">
        <f t="shared" ref="BW1684" si="5783">BW1676/BV1676-1</f>
        <v>1.5741896037187786E-2</v>
      </c>
      <c r="BX1684" s="504">
        <f t="shared" ref="BX1684" si="5784">BX1676/BW1676-1</f>
        <v>-3.945573266624991E-2</v>
      </c>
      <c r="BY1684" s="504">
        <f t="shared" ref="BY1684" si="5785">BY1676/BX1676-1</f>
        <v>-4.1088395799483424E-2</v>
      </c>
      <c r="BZ1684" s="504">
        <f t="shared" ref="BZ1684" si="5786">BZ1676/BY1676-1</f>
        <v>6.9404704701416797E-2</v>
      </c>
      <c r="CA1684" s="504">
        <f t="shared" ref="CA1684" si="5787">CA1676/BZ1676-1</f>
        <v>-0.3691070225751496</v>
      </c>
      <c r="CB1684" s="504">
        <f t="shared" ref="CB1684" si="5788">CB1676/CA1676-1</f>
        <v>-7.6903488215233073E-3</v>
      </c>
      <c r="CC1684" s="504">
        <f t="shared" ref="CC1684" si="5789">CC1676/CB1676-1</f>
        <v>-7.7671492754791682E-3</v>
      </c>
      <c r="CD1684" s="504">
        <f t="shared" ref="CD1684" si="5790">CD1676/CC1676-1</f>
        <v>4.2422885706969726E-3</v>
      </c>
      <c r="CE1684" s="504">
        <f t="shared" ref="CE1684" si="5791">CE1676/CD1676-1</f>
        <v>-0.27852906158343127</v>
      </c>
      <c r="CF1684" s="504">
        <f t="shared" ref="CF1684" si="5792">CF1676/CE1676-1</f>
        <v>-3.9303668090117094E-3</v>
      </c>
      <c r="CG1684" s="504">
        <f t="shared" ref="CG1684" si="5793">CG1676/CF1676-1</f>
        <v>-3.9656049250318404E-3</v>
      </c>
      <c r="CH1684" s="504">
        <f t="shared" ref="CH1684" si="5794">CH1676/CG1676-1</f>
        <v>-4.0013005267326429E-3</v>
      </c>
      <c r="CI1684" s="504">
        <f t="shared" ref="CI1684" si="5795">CI1676/CH1676-1</f>
        <v>-0.30582032903218126</v>
      </c>
      <c r="CJ1684" s="504">
        <f t="shared" ref="CJ1684" si="5796">CJ1676/CI1676-1</f>
        <v>-4.5607794223012643E-3</v>
      </c>
      <c r="CK1684" s="504">
        <f t="shared" ref="CK1684" si="5797">CK1676/CJ1676-1</f>
        <v>-4.6045838105041037E-3</v>
      </c>
      <c r="CL1684" s="504">
        <f t="shared" ref="CL1684" si="5798">CL1676/CK1676-1</f>
        <v>-4.6490135018620871E-3</v>
      </c>
      <c r="CM1684" s="504">
        <f t="shared" ref="CM1684" si="5799">CM1676/CL1676-1</f>
        <v>0.50028642877763962</v>
      </c>
      <c r="CN1684" s="504">
        <f t="shared" ref="CN1684" si="5800">CN1676/CM1676-1</f>
        <v>-4.1711881076900159E-3</v>
      </c>
      <c r="CO1684" s="504">
        <f t="shared" ref="CO1684" si="5801">CO1676/CN1676-1</f>
        <v>-4.2096030945946161E-3</v>
      </c>
      <c r="CP1684" s="504">
        <f t="shared" ref="CP1684" si="5802">CP1676/CO1676-1</f>
        <v>-4.2485357593478046E-3</v>
      </c>
      <c r="CQ1684" s="504">
        <f t="shared" ref="CQ1684" si="5803">CQ1676/CP1676-1</f>
        <v>0.55545201113168963</v>
      </c>
      <c r="CR1684" s="504">
        <f t="shared" ref="CR1684" si="5804">CR1676/CQ1676-1</f>
        <v>-3.9043248780710194E-3</v>
      </c>
      <c r="CS1684" s="504">
        <f t="shared" ref="CS1684" si="5805">CS1676/CR1676-1</f>
        <v>-3.9392265225741685E-3</v>
      </c>
      <c r="CT1684" s="504">
        <f t="shared" ref="CT1684" si="5806">CT1676/CS1676-1</f>
        <v>-3.9745794238692511E-3</v>
      </c>
      <c r="CU1684" s="504">
        <f t="shared" ref="CU1684" si="5807">CU1676/CT1676-1</f>
        <v>-0.1959344255876081</v>
      </c>
      <c r="CV1684" s="504">
        <f t="shared" ref="CV1684" si="5808">CV1676/CU1676-1</f>
        <v>-4.2355215850607975E-3</v>
      </c>
      <c r="CW1684" s="504">
        <f t="shared" ref="CW1684" si="5809">CW1676/CV1676-1</f>
        <v>-4.2748052227788991E-3</v>
      </c>
      <c r="CX1684" s="504">
        <f t="shared" ref="CX1684" si="5810">CX1676/CW1676-1</f>
        <v>-4.3146234236384196E-3</v>
      </c>
      <c r="CY1684" s="504">
        <f t="shared" ref="CY1684" si="5811">CY1676/CX1676-1</f>
        <v>-0.70337400964674646</v>
      </c>
      <c r="CZ1684" s="504">
        <f t="shared" ref="CZ1684" si="5812">CZ1676/CY1676-1</f>
        <v>-6.8247344293450585E-3</v>
      </c>
      <c r="DA1684" s="504">
        <f t="shared" ref="DA1684" si="5813">DA1676/CZ1676-1</f>
        <v>-6.9059896468026682E-3</v>
      </c>
      <c r="DB1684" s="504">
        <f t="shared" ref="DB1684" si="5814">DB1676/DA1676-1</f>
        <v>-6.9887840654369038E-3</v>
      </c>
      <c r="DC1684" s="504">
        <f t="shared" ref="DC1684" si="5815">DC1676/DB1676-1</f>
        <v>-0.2124673870075392</v>
      </c>
      <c r="DD1684" s="504">
        <f t="shared" ref="DD1684" si="5816">DD1676/DC1676-1</f>
        <v>-8.1186513108434388E-3</v>
      </c>
      <c r="DE1684" s="504">
        <f t="shared" ref="DE1684" si="5817">DE1676/DD1676-1</f>
        <v>-8.2260288271175375E-3</v>
      </c>
      <c r="DF1684" s="504">
        <f t="shared" ref="DF1684" si="5818">DF1676/DE1676-1</f>
        <v>-8.3357289176250182E-3</v>
      </c>
      <c r="DG1684" s="504">
        <f t="shared" ref="DG1684" si="5819">DG1676/DF1676-1</f>
        <v>-0.2427604189858934</v>
      </c>
      <c r="DH1684" s="504">
        <f t="shared" ref="DH1684" si="5820">DH1676/DG1676-1</f>
        <v>-1.0097639452911755E-2</v>
      </c>
      <c r="DI1684" s="504">
        <f t="shared" ref="DI1684" si="5821">DI1676/DH1676-1</f>
        <v>-1.0251645065850523E-2</v>
      </c>
      <c r="DJ1684" s="504">
        <f t="shared" ref="DJ1684" si="5822">DJ1676/DI1676-1</f>
        <v>-1.0409619010546378E-2</v>
      </c>
    </row>
    <row r="1685" spans="1:114" x14ac:dyDescent="0.35">
      <c r="A1685" s="5"/>
      <c r="B1685" s="70"/>
      <c r="C1685" s="296"/>
      <c r="D1685" s="296"/>
      <c r="E1685" s="296"/>
      <c r="F1685" s="296"/>
      <c r="G1685" s="296"/>
      <c r="H1685" s="296"/>
      <c r="I1685" s="296"/>
      <c r="J1685" s="296"/>
      <c r="K1685" s="296"/>
      <c r="L1685" s="296"/>
      <c r="M1685" s="296"/>
      <c r="N1685" s="296"/>
      <c r="O1685" s="296"/>
      <c r="P1685" s="296"/>
      <c r="Q1685" s="296"/>
      <c r="R1685" s="296"/>
      <c r="S1685" s="296"/>
      <c r="T1685" s="296"/>
      <c r="U1685" s="296"/>
      <c r="V1685" s="296"/>
      <c r="W1685" s="296"/>
      <c r="X1685" s="296"/>
      <c r="Y1685" s="296"/>
      <c r="Z1685" s="296"/>
      <c r="AA1685" s="296"/>
      <c r="AB1685" s="296"/>
      <c r="AC1685" s="296"/>
      <c r="AD1685" s="296"/>
      <c r="AE1685" s="296"/>
      <c r="AF1685" s="296"/>
      <c r="AG1685" s="296"/>
      <c r="AH1685" s="296"/>
      <c r="AI1685" s="296"/>
      <c r="AJ1685" s="296"/>
      <c r="AK1685" s="296"/>
      <c r="AL1685" s="296"/>
      <c r="AM1685" s="296"/>
      <c r="AN1685" s="296"/>
      <c r="AO1685" s="296"/>
      <c r="AP1685" s="296"/>
      <c r="AQ1685" s="296"/>
      <c r="AR1685" s="296"/>
      <c r="AS1685" s="296"/>
      <c r="AT1685" s="296"/>
      <c r="AU1685" s="296"/>
      <c r="AV1685" s="296"/>
      <c r="AW1685" s="296"/>
      <c r="AX1685" s="296"/>
      <c r="AY1685" s="296"/>
      <c r="AZ1685" s="296"/>
      <c r="BA1685" s="296"/>
      <c r="BB1685" s="296"/>
      <c r="BC1685" s="296"/>
      <c r="BD1685" s="296"/>
      <c r="BE1685" s="296"/>
      <c r="BF1685" s="296"/>
      <c r="BG1685" s="296"/>
      <c r="BH1685" s="296"/>
      <c r="BI1685" s="296"/>
      <c r="BJ1685" s="296"/>
      <c r="BK1685" s="296"/>
      <c r="BL1685" s="296"/>
      <c r="BM1685" s="296"/>
      <c r="BN1685" s="296"/>
      <c r="BO1685" s="296"/>
      <c r="BP1685" s="296"/>
      <c r="BQ1685" s="296"/>
      <c r="BR1685" s="296"/>
      <c r="BS1685" s="296"/>
      <c r="BT1685" s="296"/>
      <c r="BU1685" s="296"/>
      <c r="BV1685" s="296"/>
      <c r="BW1685" s="296"/>
      <c r="BX1685" s="296"/>
      <c r="BY1685" s="296"/>
      <c r="BZ1685" s="296"/>
      <c r="CA1685" s="296"/>
      <c r="CB1685" s="296"/>
      <c r="CC1685" s="296"/>
      <c r="CD1685" s="296"/>
      <c r="CE1685" s="296"/>
      <c r="CF1685" s="296"/>
      <c r="CG1685" s="296"/>
      <c r="CH1685" s="296"/>
      <c r="CI1685" s="296"/>
      <c r="CJ1685" s="296"/>
      <c r="CK1685" s="296"/>
      <c r="CL1685" s="296"/>
      <c r="CM1685" s="296"/>
      <c r="CN1685" s="296"/>
      <c r="CO1685" s="296"/>
      <c r="CP1685" s="296"/>
      <c r="CQ1685" s="296"/>
      <c r="CR1685" s="296"/>
      <c r="CS1685" s="296"/>
      <c r="CT1685" s="296"/>
      <c r="CU1685" s="296"/>
      <c r="CV1685" s="296"/>
      <c r="CW1685" s="296"/>
      <c r="CX1685" s="296"/>
      <c r="CY1685" s="296"/>
      <c r="CZ1685" s="296"/>
      <c r="DA1685" s="296"/>
      <c r="DB1685" s="296"/>
      <c r="DC1685" s="296"/>
      <c r="DD1685" s="296"/>
      <c r="DE1685" s="296"/>
      <c r="DF1685" s="296"/>
      <c r="DG1685" s="296"/>
      <c r="DH1685" s="296"/>
      <c r="DI1685" s="296"/>
      <c r="DJ1685" s="296"/>
    </row>
    <row r="1686" spans="1:114" x14ac:dyDescent="0.35">
      <c r="A1686" s="5"/>
      <c r="B1686" s="70"/>
      <c r="C1686" s="296"/>
      <c r="D1686" s="296"/>
      <c r="E1686" s="296"/>
      <c r="F1686" s="296"/>
      <c r="G1686" s="296"/>
      <c r="H1686" s="296"/>
      <c r="I1686" s="296"/>
      <c r="J1686" s="296"/>
      <c r="K1686" s="296"/>
      <c r="L1686" s="296"/>
      <c r="M1686" s="296"/>
      <c r="N1686" s="296"/>
      <c r="O1686" s="296"/>
      <c r="P1686" s="296"/>
      <c r="Q1686" s="296"/>
      <c r="R1686" s="296"/>
      <c r="S1686" s="296"/>
      <c r="T1686" s="296"/>
      <c r="U1686" s="296"/>
      <c r="V1686" s="296"/>
      <c r="W1686" s="296"/>
      <c r="X1686" s="296"/>
      <c r="Y1686" s="296"/>
      <c r="Z1686" s="296"/>
      <c r="AA1686" s="296"/>
      <c r="AB1686" s="296"/>
      <c r="AC1686" s="296"/>
      <c r="AD1686" s="296"/>
      <c r="AE1686" s="296"/>
      <c r="AF1686" s="296"/>
      <c r="AG1686" s="296"/>
      <c r="AH1686" s="296"/>
      <c r="AI1686" s="296"/>
      <c r="AJ1686" s="296"/>
      <c r="AK1686" s="296"/>
      <c r="AL1686" s="296"/>
      <c r="AM1686" s="296"/>
      <c r="AN1686" s="296"/>
      <c r="AO1686" s="296"/>
      <c r="AP1686" s="296"/>
      <c r="AQ1686" s="296"/>
      <c r="AR1686" s="296"/>
      <c r="AS1686" s="296"/>
      <c r="AT1686" s="296"/>
      <c r="AU1686" s="296"/>
      <c r="AV1686" s="296"/>
      <c r="AW1686" s="296"/>
      <c r="AX1686" s="296"/>
      <c r="AY1686" s="296"/>
      <c r="AZ1686" s="296"/>
      <c r="BA1686" s="296"/>
      <c r="BB1686" s="296"/>
      <c r="BC1686" s="296"/>
      <c r="BD1686" s="296"/>
      <c r="BE1686" s="296"/>
      <c r="BF1686" s="296"/>
      <c r="BG1686" s="296"/>
      <c r="BH1686" s="296"/>
      <c r="BI1686" s="296"/>
      <c r="BJ1686" s="296"/>
      <c r="BK1686" s="296"/>
      <c r="BL1686" s="296"/>
      <c r="BM1686" s="296"/>
      <c r="BN1686" s="296"/>
      <c r="BO1686" s="296"/>
      <c r="BP1686" s="296"/>
      <c r="BQ1686" s="296"/>
      <c r="BR1686" s="296"/>
      <c r="BS1686" s="296"/>
      <c r="BT1686" s="296"/>
      <c r="BU1686" s="296"/>
      <c r="BV1686" s="296"/>
      <c r="BW1686" s="296"/>
      <c r="BX1686" s="296"/>
      <c r="BY1686" s="296"/>
      <c r="BZ1686" s="296"/>
      <c r="CA1686" s="296"/>
      <c r="CB1686" s="296"/>
      <c r="CC1686" s="296"/>
      <c r="CD1686" s="296"/>
      <c r="CE1686" s="296"/>
      <c r="CF1686" s="296"/>
      <c r="CG1686" s="296"/>
      <c r="CH1686" s="296"/>
      <c r="CI1686" s="296"/>
      <c r="CJ1686" s="296"/>
      <c r="CK1686" s="296"/>
      <c r="CL1686" s="296"/>
      <c r="CM1686" s="296"/>
      <c r="CN1686" s="296"/>
      <c r="CO1686" s="296"/>
      <c r="CP1686" s="296"/>
      <c r="CQ1686" s="296"/>
      <c r="CR1686" s="296"/>
      <c r="CS1686" s="296"/>
      <c r="CT1686" s="296"/>
      <c r="CU1686" s="296"/>
      <c r="CV1686" s="296"/>
      <c r="CW1686" s="296"/>
      <c r="CX1686" s="296"/>
      <c r="CY1686" s="296"/>
      <c r="CZ1686" s="296"/>
      <c r="DA1686" s="296"/>
      <c r="DB1686" s="296"/>
      <c r="DC1686" s="296"/>
      <c r="DD1686" s="296"/>
      <c r="DE1686" s="296"/>
      <c r="DF1686" s="296"/>
      <c r="DG1686" s="296"/>
      <c r="DH1686" s="296"/>
      <c r="DI1686" s="296"/>
      <c r="DJ1686" s="296"/>
    </row>
    <row r="1687" spans="1:114" x14ac:dyDescent="0.35">
      <c r="A1687" s="5" t="s">
        <v>354</v>
      </c>
      <c r="B1687" s="69" t="s">
        <v>138</v>
      </c>
      <c r="C1687" s="451">
        <f>C1641-C1634</f>
        <v>42900</v>
      </c>
      <c r="D1687" s="451">
        <f t="shared" ref="D1687:AC1687" si="5823">D1641-D1634</f>
        <v>39300</v>
      </c>
      <c r="E1687" s="451">
        <f t="shared" si="5823"/>
        <v>59000</v>
      </c>
      <c r="F1687" s="451">
        <f t="shared" si="5823"/>
        <v>20800</v>
      </c>
      <c r="G1687" s="451">
        <f t="shared" si="5823"/>
        <v>45400</v>
      </c>
      <c r="H1687" s="451">
        <f t="shared" si="5823"/>
        <v>47400</v>
      </c>
      <c r="I1687" s="451">
        <f t="shared" si="5823"/>
        <v>26100</v>
      </c>
      <c r="J1687" s="451">
        <f t="shared" si="5823"/>
        <v>-620000</v>
      </c>
      <c r="K1687" s="451">
        <f t="shared" si="5823"/>
        <v>45200</v>
      </c>
      <c r="L1687" s="451">
        <f t="shared" si="5823"/>
        <v>68300</v>
      </c>
      <c r="M1687" s="451">
        <f t="shared" si="5823"/>
        <v>103100</v>
      </c>
      <c r="N1687" s="451">
        <f t="shared" si="5823"/>
        <v>77200</v>
      </c>
      <c r="O1687" s="451">
        <f t="shared" si="5823"/>
        <v>74600</v>
      </c>
      <c r="P1687" s="451">
        <f t="shared" si="5823"/>
        <v>603900</v>
      </c>
      <c r="Q1687" s="451">
        <f t="shared" si="5823"/>
        <v>89200</v>
      </c>
      <c r="R1687" s="451">
        <f t="shared" si="5823"/>
        <v>77700</v>
      </c>
      <c r="S1687" s="451">
        <f t="shared" si="5823"/>
        <v>117400</v>
      </c>
      <c r="T1687" s="451">
        <f t="shared" si="5823"/>
        <v>75200</v>
      </c>
      <c r="U1687" s="451">
        <f t="shared" si="5823"/>
        <v>54300</v>
      </c>
      <c r="V1687" s="451">
        <f t="shared" si="5823"/>
        <v>52600</v>
      </c>
      <c r="W1687" s="451">
        <f t="shared" si="5823"/>
        <v>27200</v>
      </c>
      <c r="X1687" s="451">
        <f t="shared" si="5823"/>
        <v>44400</v>
      </c>
      <c r="Y1687" s="451">
        <f>Y1641-Y1634</f>
        <v>68400</v>
      </c>
      <c r="Z1687" s="451">
        <f t="shared" si="5823"/>
        <v>-203000</v>
      </c>
      <c r="AA1687" s="451">
        <f t="shared" si="5823"/>
        <v>72100</v>
      </c>
      <c r="AB1687" s="451">
        <f t="shared" si="5823"/>
        <v>75000</v>
      </c>
      <c r="AC1687" s="451">
        <f t="shared" si="5823"/>
        <v>106800</v>
      </c>
      <c r="AD1687" s="451">
        <f t="shared" ref="AD1687:CO1687" si="5824">AD1641-AD1634</f>
        <v>134513.04864743384</v>
      </c>
      <c r="AE1687" s="451">
        <f t="shared" si="5824"/>
        <v>133368.22894445481</v>
      </c>
      <c r="AF1687" s="451">
        <f t="shared" si="5824"/>
        <v>125472.62142702815</v>
      </c>
      <c r="AG1687" s="451">
        <f t="shared" si="5824"/>
        <v>127142.42426316036</v>
      </c>
      <c r="AH1687" s="451">
        <f t="shared" si="5824"/>
        <v>143317.33542681226</v>
      </c>
      <c r="AI1687" s="451">
        <f t="shared" si="5824"/>
        <v>110857.29808614633</v>
      </c>
      <c r="AJ1687" s="451">
        <f t="shared" si="5824"/>
        <v>104543.57353949948</v>
      </c>
      <c r="AK1687" s="451">
        <f t="shared" si="5824"/>
        <v>106837.08140438882</v>
      </c>
      <c r="AL1687" s="451">
        <f t="shared" si="5824"/>
        <v>119823.32379865437</v>
      </c>
      <c r="AM1687" s="451">
        <f t="shared" si="5824"/>
        <v>98709.317872378451</v>
      </c>
      <c r="AN1687" s="451">
        <f t="shared" si="5824"/>
        <v>91866.252945466025</v>
      </c>
      <c r="AO1687" s="451">
        <f t="shared" si="5824"/>
        <v>92170.398859718349</v>
      </c>
      <c r="AP1687" s="451">
        <f t="shared" si="5824"/>
        <v>104935.82338252736</v>
      </c>
      <c r="AQ1687" s="451">
        <f t="shared" si="5824"/>
        <v>175537.38796145516</v>
      </c>
      <c r="AR1687" s="451">
        <f t="shared" si="5824"/>
        <v>167224.9669605649</v>
      </c>
      <c r="AS1687" s="451">
        <f t="shared" si="5824"/>
        <v>165200.64737800322</v>
      </c>
      <c r="AT1687" s="451">
        <f t="shared" si="5824"/>
        <v>179186.11518699414</v>
      </c>
      <c r="AU1687" s="451">
        <f t="shared" si="5824"/>
        <v>231646.45964578423</v>
      </c>
      <c r="AV1687" s="451">
        <f t="shared" si="5824"/>
        <v>222235.49785495747</v>
      </c>
      <c r="AW1687" s="451">
        <f t="shared" si="5824"/>
        <v>221393.79189287458</v>
      </c>
      <c r="AX1687" s="451">
        <f t="shared" si="5824"/>
        <v>237661.71554843301</v>
      </c>
      <c r="AY1687" s="451">
        <f t="shared" si="5824"/>
        <v>224621.65190530266</v>
      </c>
      <c r="AZ1687" s="451">
        <f t="shared" si="5824"/>
        <v>215564.52272881643</v>
      </c>
      <c r="BA1687" s="451">
        <f t="shared" si="5824"/>
        <v>213288.79427923949</v>
      </c>
      <c r="BB1687" s="451">
        <f t="shared" si="5824"/>
        <v>228150.43612413266</v>
      </c>
      <c r="BC1687" s="451">
        <f t="shared" si="5824"/>
        <v>165675.08414576875</v>
      </c>
      <c r="BD1687" s="451">
        <f t="shared" si="5824"/>
        <v>158088.73554191869</v>
      </c>
      <c r="BE1687" s="451">
        <f t="shared" si="5824"/>
        <v>151816.40651181259</v>
      </c>
      <c r="BF1687" s="451">
        <f t="shared" si="5824"/>
        <v>162637.94356344125</v>
      </c>
      <c r="BG1687" s="451">
        <f t="shared" si="5824"/>
        <v>157087.69394318439</v>
      </c>
      <c r="BH1687" s="451">
        <f t="shared" si="5824"/>
        <v>148738.85675669124</v>
      </c>
      <c r="BI1687" s="451">
        <f t="shared" si="5824"/>
        <v>141733.61642946536</v>
      </c>
      <c r="BJ1687" s="451">
        <f t="shared" si="5824"/>
        <v>153633.94233649492</v>
      </c>
      <c r="BK1687" s="451">
        <f t="shared" si="5824"/>
        <v>103722.16400040945</v>
      </c>
      <c r="BL1687" s="451">
        <f t="shared" si="5824"/>
        <v>98076.844198883453</v>
      </c>
      <c r="BM1687" s="451">
        <f t="shared" si="5824"/>
        <v>93479.844573169103</v>
      </c>
      <c r="BN1687" s="451">
        <f t="shared" si="5824"/>
        <v>101730.42202503033</v>
      </c>
      <c r="BO1687" s="451">
        <f t="shared" si="5824"/>
        <v>86655.098484567614</v>
      </c>
      <c r="BP1687" s="451">
        <f t="shared" si="5824"/>
        <v>83697.4808044089</v>
      </c>
      <c r="BQ1687" s="451">
        <f t="shared" si="5824"/>
        <v>81590.600573219359</v>
      </c>
      <c r="BR1687" s="451">
        <f t="shared" si="5824"/>
        <v>85666.413614888559</v>
      </c>
      <c r="BS1687" s="451">
        <f t="shared" si="5824"/>
        <v>100150.21187596963</v>
      </c>
      <c r="BT1687" s="451">
        <f t="shared" si="5824"/>
        <v>95570.923801550642</v>
      </c>
      <c r="BU1687" s="451">
        <f t="shared" si="5824"/>
        <v>91920.374571885826</v>
      </c>
      <c r="BV1687" s="451">
        <f t="shared" si="5824"/>
        <v>98265.388568754075</v>
      </c>
      <c r="BW1687" s="451">
        <f t="shared" si="5824"/>
        <v>99812.272099657246</v>
      </c>
      <c r="BX1687" s="451">
        <f t="shared" si="5824"/>
        <v>95874.105774882177</v>
      </c>
      <c r="BY1687" s="451">
        <f t="shared" si="5824"/>
        <v>91934.792569882266</v>
      </c>
      <c r="BZ1687" s="451">
        <f t="shared" si="5824"/>
        <v>98315.499699980952</v>
      </c>
      <c r="CA1687" s="451">
        <f t="shared" si="5824"/>
        <v>62026.558332732966</v>
      </c>
      <c r="CB1687" s="451">
        <f t="shared" si="5824"/>
        <v>61549.552462955704</v>
      </c>
      <c r="CC1687" s="451">
        <f t="shared" si="5824"/>
        <v>61071.487901137007</v>
      </c>
      <c r="CD1687" s="451">
        <f t="shared" si="5824"/>
        <v>61330.570776255423</v>
      </c>
      <c r="CE1687" s="451">
        <f t="shared" si="5824"/>
        <v>44248.224451568785</v>
      </c>
      <c r="CF1687" s="451">
        <f t="shared" si="5824"/>
        <v>44074.312698826638</v>
      </c>
      <c r="CG1687" s="451">
        <f t="shared" si="5824"/>
        <v>43899.531387320778</v>
      </c>
      <c r="CH1687" s="451">
        <f t="shared" si="5824"/>
        <v>43723.876169257375</v>
      </c>
      <c r="CI1687" s="451">
        <f t="shared" si="5824"/>
        <v>30352.225972612738</v>
      </c>
      <c r="CJ1687" s="451">
        <f t="shared" si="5824"/>
        <v>30213.796164975807</v>
      </c>
      <c r="CK1687" s="451">
        <f t="shared" si="5824"/>
        <v>30074.67420830069</v>
      </c>
      <c r="CL1687" s="451">
        <f t="shared" si="5824"/>
        <v>29934.856641842198</v>
      </c>
      <c r="CM1687" s="451">
        <f t="shared" si="5824"/>
        <v>44910.859167160037</v>
      </c>
      <c r="CN1687" s="451">
        <f t="shared" si="5824"/>
        <v>44723.52752549584</v>
      </c>
      <c r="CO1687" s="451">
        <f t="shared" si="5824"/>
        <v>44535.259225623326</v>
      </c>
      <c r="CP1687" s="451">
        <f t="shared" ref="CP1687:DJ1687" si="5825">CP1641-CP1634</f>
        <v>44346.049584251443</v>
      </c>
      <c r="CQ1687" s="451">
        <f t="shared" si="5825"/>
        <v>68978.152011569531</v>
      </c>
      <c r="CR1687" s="451">
        <f t="shared" si="5825"/>
        <v>68708.838896627392</v>
      </c>
      <c r="CS1687" s="451">
        <f t="shared" si="5825"/>
        <v>68438.179216110526</v>
      </c>
      <c r="CT1687" s="451">
        <f t="shared" si="5825"/>
        <v>68166.166237191093</v>
      </c>
      <c r="CU1687" s="451">
        <f t="shared" si="5825"/>
        <v>54810.067610997648</v>
      </c>
      <c r="CV1687" s="451">
        <f t="shared" si="5825"/>
        <v>54577.918386552628</v>
      </c>
      <c r="CW1687" s="451">
        <f t="shared" si="5825"/>
        <v>54344.608415985393</v>
      </c>
      <c r="CX1687" s="451">
        <f t="shared" si="5825"/>
        <v>54110.131895565326</v>
      </c>
      <c r="CY1687" s="451">
        <f t="shared" si="5825"/>
        <v>16050.471461667235</v>
      </c>
      <c r="CZ1687" s="451">
        <f t="shared" si="5825"/>
        <v>15940.931256475575</v>
      </c>
      <c r="DA1687" s="451">
        <f t="shared" si="5825"/>
        <v>15830.843350257961</v>
      </c>
      <c r="DB1687" s="451">
        <f t="shared" si="5825"/>
        <v>15720.205004509251</v>
      </c>
      <c r="DC1687" s="451">
        <f t="shared" si="5825"/>
        <v>12380.17412397833</v>
      </c>
      <c r="DD1687" s="451">
        <f t="shared" si="5825"/>
        <v>12279.663807098223</v>
      </c>
      <c r="DE1687" s="451">
        <f t="shared" si="5825"/>
        <v>12178.65093863372</v>
      </c>
      <c r="DF1687" s="451">
        <f t="shared" si="5825"/>
        <v>12077.13300582689</v>
      </c>
      <c r="DG1687" s="451">
        <f t="shared" si="5825"/>
        <v>9145.2831371839929</v>
      </c>
      <c r="DH1687" s="451">
        <f t="shared" si="5825"/>
        <v>9052.9373653699149</v>
      </c>
      <c r="DI1687" s="451">
        <f t="shared" si="5825"/>
        <v>8960.1298646967662</v>
      </c>
      <c r="DJ1687" s="451">
        <f t="shared" si="5825"/>
        <v>8866.8583265202542</v>
      </c>
    </row>
    <row r="1688" spans="1:114" x14ac:dyDescent="0.35">
      <c r="A1688" s="5" t="s">
        <v>354</v>
      </c>
      <c r="B1688" s="69" t="s">
        <v>186</v>
      </c>
      <c r="C1688" s="451">
        <f t="shared" ref="C1688:AC1688" si="5826">C1687-C1639</f>
        <v>42900</v>
      </c>
      <c r="D1688" s="451">
        <f t="shared" si="5826"/>
        <v>39300</v>
      </c>
      <c r="E1688" s="451">
        <f t="shared" si="5826"/>
        <v>59000</v>
      </c>
      <c r="F1688" s="451">
        <f t="shared" si="5826"/>
        <v>20800</v>
      </c>
      <c r="G1688" s="451">
        <f t="shared" si="5826"/>
        <v>45400</v>
      </c>
      <c r="H1688" s="451">
        <f t="shared" si="5826"/>
        <v>47400</v>
      </c>
      <c r="I1688" s="451">
        <f t="shared" si="5826"/>
        <v>26100</v>
      </c>
      <c r="J1688" s="451">
        <f t="shared" si="5826"/>
        <v>1300</v>
      </c>
      <c r="K1688" s="451">
        <f t="shared" si="5826"/>
        <v>45200</v>
      </c>
      <c r="L1688" s="451">
        <f t="shared" si="5826"/>
        <v>68300</v>
      </c>
      <c r="M1688" s="451">
        <f t="shared" si="5826"/>
        <v>103100</v>
      </c>
      <c r="N1688" s="451">
        <f t="shared" si="5826"/>
        <v>77200</v>
      </c>
      <c r="O1688" s="451">
        <f t="shared" si="5826"/>
        <v>74600</v>
      </c>
      <c r="P1688" s="451">
        <f t="shared" si="5826"/>
        <v>79800</v>
      </c>
      <c r="Q1688" s="451">
        <f t="shared" si="5826"/>
        <v>89200</v>
      </c>
      <c r="R1688" s="451">
        <f t="shared" si="5826"/>
        <v>77700</v>
      </c>
      <c r="S1688" s="451">
        <f t="shared" si="5826"/>
        <v>117400</v>
      </c>
      <c r="T1688" s="451">
        <f t="shared" si="5826"/>
        <v>75200</v>
      </c>
      <c r="U1688" s="451">
        <f t="shared" si="5826"/>
        <v>54300</v>
      </c>
      <c r="V1688" s="451">
        <f t="shared" si="5826"/>
        <v>52600</v>
      </c>
      <c r="W1688" s="451">
        <f t="shared" si="5826"/>
        <v>27200</v>
      </c>
      <c r="X1688" s="451">
        <f t="shared" si="5826"/>
        <v>44400</v>
      </c>
      <c r="Y1688" s="451">
        <f t="shared" si="5826"/>
        <v>68400</v>
      </c>
      <c r="Z1688" s="451">
        <f t="shared" si="5826"/>
        <v>72300</v>
      </c>
      <c r="AA1688" s="451">
        <f t="shared" si="5826"/>
        <v>72100</v>
      </c>
      <c r="AB1688" s="451">
        <f t="shared" si="5826"/>
        <v>75000</v>
      </c>
      <c r="AC1688" s="451">
        <f t="shared" si="5826"/>
        <v>106800</v>
      </c>
      <c r="AD1688" s="451">
        <f t="shared" ref="AD1688:CO1688" si="5827">AD1687-AD1639</f>
        <v>134513.04864743384</v>
      </c>
      <c r="AE1688" s="451">
        <f t="shared" si="5827"/>
        <v>133368.22894445481</v>
      </c>
      <c r="AF1688" s="451">
        <f t="shared" si="5827"/>
        <v>125472.62142702815</v>
      </c>
      <c r="AG1688" s="451">
        <f t="shared" si="5827"/>
        <v>127142.42426316036</v>
      </c>
      <c r="AH1688" s="451">
        <f t="shared" si="5827"/>
        <v>143317.33542681226</v>
      </c>
      <c r="AI1688" s="451">
        <f t="shared" si="5827"/>
        <v>110857.29808614633</v>
      </c>
      <c r="AJ1688" s="451">
        <f t="shared" si="5827"/>
        <v>104543.57353949948</v>
      </c>
      <c r="AK1688" s="451">
        <f t="shared" si="5827"/>
        <v>106837.08140438882</v>
      </c>
      <c r="AL1688" s="451">
        <f t="shared" si="5827"/>
        <v>119823.32379865437</v>
      </c>
      <c r="AM1688" s="451">
        <f t="shared" si="5827"/>
        <v>98709.317872378451</v>
      </c>
      <c r="AN1688" s="451">
        <f t="shared" si="5827"/>
        <v>91866.252945466025</v>
      </c>
      <c r="AO1688" s="451">
        <f t="shared" si="5827"/>
        <v>92170.398859718349</v>
      </c>
      <c r="AP1688" s="451">
        <f t="shared" si="5827"/>
        <v>104935.82338252736</v>
      </c>
      <c r="AQ1688" s="451">
        <f t="shared" si="5827"/>
        <v>175537.38796145516</v>
      </c>
      <c r="AR1688" s="451">
        <f t="shared" si="5827"/>
        <v>167224.9669605649</v>
      </c>
      <c r="AS1688" s="451">
        <f t="shared" si="5827"/>
        <v>165200.64737800322</v>
      </c>
      <c r="AT1688" s="451">
        <f t="shared" si="5827"/>
        <v>179186.11518699414</v>
      </c>
      <c r="AU1688" s="451">
        <f t="shared" si="5827"/>
        <v>231646.45964578423</v>
      </c>
      <c r="AV1688" s="451">
        <f t="shared" si="5827"/>
        <v>222235.49785495747</v>
      </c>
      <c r="AW1688" s="451">
        <f t="shared" si="5827"/>
        <v>221393.79189287458</v>
      </c>
      <c r="AX1688" s="451">
        <f t="shared" si="5827"/>
        <v>237661.71554843301</v>
      </c>
      <c r="AY1688" s="451">
        <f t="shared" si="5827"/>
        <v>224621.65190530266</v>
      </c>
      <c r="AZ1688" s="451">
        <f t="shared" si="5827"/>
        <v>215564.52272881643</v>
      </c>
      <c r="BA1688" s="451">
        <f t="shared" si="5827"/>
        <v>213288.79427923949</v>
      </c>
      <c r="BB1688" s="451">
        <f t="shared" si="5827"/>
        <v>228150.43612413266</v>
      </c>
      <c r="BC1688" s="451">
        <f t="shared" si="5827"/>
        <v>165675.08414576875</v>
      </c>
      <c r="BD1688" s="451">
        <f t="shared" si="5827"/>
        <v>158088.73554191869</v>
      </c>
      <c r="BE1688" s="451">
        <f t="shared" si="5827"/>
        <v>151816.40651181259</v>
      </c>
      <c r="BF1688" s="451">
        <f t="shared" si="5827"/>
        <v>162637.94356344125</v>
      </c>
      <c r="BG1688" s="451">
        <f t="shared" si="5827"/>
        <v>157087.69394318439</v>
      </c>
      <c r="BH1688" s="451">
        <f t="shared" si="5827"/>
        <v>148738.85675669124</v>
      </c>
      <c r="BI1688" s="451">
        <f t="shared" si="5827"/>
        <v>141733.61642946536</v>
      </c>
      <c r="BJ1688" s="451">
        <f t="shared" si="5827"/>
        <v>153633.94233649492</v>
      </c>
      <c r="BK1688" s="451">
        <f t="shared" si="5827"/>
        <v>103722.16400040945</v>
      </c>
      <c r="BL1688" s="451">
        <f t="shared" si="5827"/>
        <v>98076.844198883453</v>
      </c>
      <c r="BM1688" s="451">
        <f t="shared" si="5827"/>
        <v>93479.844573169103</v>
      </c>
      <c r="BN1688" s="451">
        <f t="shared" si="5827"/>
        <v>101730.42202503033</v>
      </c>
      <c r="BO1688" s="451">
        <f t="shared" si="5827"/>
        <v>86655.098484567614</v>
      </c>
      <c r="BP1688" s="451">
        <f t="shared" si="5827"/>
        <v>83697.4808044089</v>
      </c>
      <c r="BQ1688" s="451">
        <f t="shared" si="5827"/>
        <v>81590.600573219359</v>
      </c>
      <c r="BR1688" s="451">
        <f t="shared" si="5827"/>
        <v>85666.413614888559</v>
      </c>
      <c r="BS1688" s="451">
        <f t="shared" si="5827"/>
        <v>100150.21187596963</v>
      </c>
      <c r="BT1688" s="451">
        <f t="shared" si="5827"/>
        <v>95570.923801550642</v>
      </c>
      <c r="BU1688" s="451">
        <f t="shared" si="5827"/>
        <v>91920.374571885826</v>
      </c>
      <c r="BV1688" s="451">
        <f t="shared" si="5827"/>
        <v>98265.388568754075</v>
      </c>
      <c r="BW1688" s="451">
        <f t="shared" si="5827"/>
        <v>99812.272099657246</v>
      </c>
      <c r="BX1688" s="451">
        <f t="shared" si="5827"/>
        <v>95874.105774882177</v>
      </c>
      <c r="BY1688" s="451">
        <f t="shared" si="5827"/>
        <v>91934.792569882266</v>
      </c>
      <c r="BZ1688" s="451">
        <f t="shared" si="5827"/>
        <v>98315.499699980952</v>
      </c>
      <c r="CA1688" s="451">
        <f t="shared" si="5827"/>
        <v>62026.558332732966</v>
      </c>
      <c r="CB1688" s="451">
        <f t="shared" si="5827"/>
        <v>61549.552462955704</v>
      </c>
      <c r="CC1688" s="451">
        <f t="shared" si="5827"/>
        <v>61071.487901137007</v>
      </c>
      <c r="CD1688" s="451">
        <f t="shared" si="5827"/>
        <v>61330.570776255423</v>
      </c>
      <c r="CE1688" s="451">
        <f t="shared" si="5827"/>
        <v>44248.224451568785</v>
      </c>
      <c r="CF1688" s="451">
        <f t="shared" si="5827"/>
        <v>44074.312698826638</v>
      </c>
      <c r="CG1688" s="451">
        <f t="shared" si="5827"/>
        <v>43899.531387320778</v>
      </c>
      <c r="CH1688" s="451">
        <f t="shared" si="5827"/>
        <v>43723.876169257375</v>
      </c>
      <c r="CI1688" s="451">
        <f t="shared" si="5827"/>
        <v>30352.225972612738</v>
      </c>
      <c r="CJ1688" s="451">
        <f t="shared" si="5827"/>
        <v>30213.796164975807</v>
      </c>
      <c r="CK1688" s="451">
        <f t="shared" si="5827"/>
        <v>30074.67420830069</v>
      </c>
      <c r="CL1688" s="451">
        <f t="shared" si="5827"/>
        <v>29934.856641842198</v>
      </c>
      <c r="CM1688" s="451">
        <f t="shared" si="5827"/>
        <v>44910.859167160037</v>
      </c>
      <c r="CN1688" s="451">
        <f t="shared" si="5827"/>
        <v>44723.52752549584</v>
      </c>
      <c r="CO1688" s="451">
        <f t="shared" si="5827"/>
        <v>44535.259225623326</v>
      </c>
      <c r="CP1688" s="451">
        <f t="shared" ref="CP1688:DJ1688" si="5828">CP1687-CP1639</f>
        <v>44346.049584251443</v>
      </c>
      <c r="CQ1688" s="451">
        <f t="shared" si="5828"/>
        <v>68978.152011569531</v>
      </c>
      <c r="CR1688" s="451">
        <f t="shared" si="5828"/>
        <v>68708.838896627392</v>
      </c>
      <c r="CS1688" s="451">
        <f t="shared" si="5828"/>
        <v>68438.179216110526</v>
      </c>
      <c r="CT1688" s="451">
        <f t="shared" si="5828"/>
        <v>68166.166237191093</v>
      </c>
      <c r="CU1688" s="451">
        <f t="shared" si="5828"/>
        <v>54810.067610997648</v>
      </c>
      <c r="CV1688" s="451">
        <f t="shared" si="5828"/>
        <v>54577.918386552628</v>
      </c>
      <c r="CW1688" s="451">
        <f t="shared" si="5828"/>
        <v>54344.608415985393</v>
      </c>
      <c r="CX1688" s="451">
        <f t="shared" si="5828"/>
        <v>54110.131895565326</v>
      </c>
      <c r="CY1688" s="451">
        <f t="shared" si="5828"/>
        <v>16050.471461667235</v>
      </c>
      <c r="CZ1688" s="451">
        <f t="shared" si="5828"/>
        <v>15940.931256475575</v>
      </c>
      <c r="DA1688" s="451">
        <f t="shared" si="5828"/>
        <v>15830.843350257961</v>
      </c>
      <c r="DB1688" s="451">
        <f t="shared" si="5828"/>
        <v>15720.205004509251</v>
      </c>
      <c r="DC1688" s="451">
        <f t="shared" si="5828"/>
        <v>12380.17412397833</v>
      </c>
      <c r="DD1688" s="451">
        <f t="shared" si="5828"/>
        <v>12279.663807098223</v>
      </c>
      <c r="DE1688" s="451">
        <f t="shared" si="5828"/>
        <v>12178.65093863372</v>
      </c>
      <c r="DF1688" s="451">
        <f t="shared" si="5828"/>
        <v>12077.13300582689</v>
      </c>
      <c r="DG1688" s="451">
        <f t="shared" si="5828"/>
        <v>9145.2831371839929</v>
      </c>
      <c r="DH1688" s="451">
        <f t="shared" si="5828"/>
        <v>9052.9373653699149</v>
      </c>
      <c r="DI1688" s="451">
        <f t="shared" si="5828"/>
        <v>8960.1298646967662</v>
      </c>
      <c r="DJ1688" s="451">
        <f t="shared" si="5828"/>
        <v>8866.8583265202542</v>
      </c>
    </row>
    <row r="1689" spans="1:114" x14ac:dyDescent="0.35">
      <c r="A1689" s="312"/>
      <c r="B1689" s="312"/>
      <c r="C1689" s="296"/>
      <c r="D1689" s="296"/>
      <c r="E1689" s="296"/>
      <c r="F1689" s="296"/>
      <c r="G1689" s="296"/>
      <c r="H1689" s="296"/>
      <c r="I1689" s="296"/>
      <c r="J1689" s="296"/>
      <c r="K1689" s="296"/>
      <c r="L1689" s="296"/>
      <c r="M1689" s="296"/>
      <c r="N1689" s="296"/>
      <c r="O1689" s="296"/>
      <c r="P1689" s="296"/>
      <c r="Q1689" s="296"/>
      <c r="R1689" s="296"/>
      <c r="S1689" s="296"/>
      <c r="T1689" s="296"/>
      <c r="U1689" s="313"/>
      <c r="V1689" s="313"/>
      <c r="W1689" s="313"/>
      <c r="X1689" s="313"/>
      <c r="Y1689" s="313"/>
      <c r="Z1689" s="313"/>
      <c r="AA1689" s="296"/>
      <c r="AB1689" s="296"/>
      <c r="AC1689" s="296"/>
      <c r="AD1689" s="296"/>
      <c r="AE1689" s="296"/>
      <c r="AF1689" s="296"/>
      <c r="AG1689" s="296"/>
      <c r="AH1689" s="296"/>
      <c r="AI1689" s="296"/>
      <c r="AJ1689" s="296"/>
      <c r="AK1689" s="296"/>
      <c r="AL1689" s="296"/>
      <c r="AM1689" s="296"/>
      <c r="AN1689" s="296"/>
      <c r="AO1689" s="296"/>
      <c r="AP1689" s="296"/>
      <c r="AQ1689" s="296"/>
      <c r="AR1689" s="296"/>
      <c r="AS1689" s="296"/>
      <c r="AT1689" s="296"/>
      <c r="AU1689" s="296"/>
      <c r="AV1689" s="296"/>
      <c r="AW1689" s="296"/>
      <c r="AX1689" s="296"/>
      <c r="AY1689" s="296"/>
      <c r="AZ1689" s="296"/>
      <c r="BA1689" s="296"/>
      <c r="BB1689" s="296"/>
      <c r="BC1689" s="296"/>
      <c r="BD1689" s="296"/>
      <c r="BE1689" s="296"/>
      <c r="BF1689" s="296"/>
      <c r="BG1689" s="296"/>
      <c r="BH1689" s="296"/>
      <c r="BI1689" s="296"/>
      <c r="BJ1689" s="296"/>
      <c r="BK1689" s="296"/>
      <c r="BL1689" s="296"/>
      <c r="BM1689" s="296"/>
      <c r="BN1689" s="296"/>
      <c r="BO1689" s="296"/>
      <c r="BP1689" s="296"/>
      <c r="BQ1689" s="296"/>
      <c r="BR1689" s="296"/>
      <c r="BS1689" s="296"/>
      <c r="BT1689" s="296"/>
      <c r="BU1689" s="296"/>
      <c r="BV1689" s="296"/>
      <c r="BW1689" s="296"/>
      <c r="BX1689" s="296"/>
      <c r="BY1689" s="296"/>
      <c r="BZ1689" s="296"/>
      <c r="CA1689" s="296"/>
      <c r="CB1689" s="296"/>
      <c r="CC1689" s="296"/>
      <c r="CD1689" s="296"/>
      <c r="CE1689" s="296"/>
      <c r="CF1689" s="296"/>
      <c r="CG1689" s="296"/>
      <c r="CH1689" s="296"/>
      <c r="CI1689" s="296"/>
      <c r="CJ1689" s="296"/>
      <c r="CK1689" s="296"/>
      <c r="CL1689" s="296"/>
      <c r="CM1689" s="296"/>
      <c r="CN1689" s="296"/>
      <c r="CO1689" s="296"/>
      <c r="CP1689" s="296"/>
      <c r="CQ1689" s="296"/>
      <c r="CR1689" s="296"/>
      <c r="CS1689" s="296"/>
      <c r="CT1689" s="296"/>
      <c r="CU1689" s="296"/>
      <c r="CV1689" s="296"/>
      <c r="CW1689" s="296"/>
      <c r="CX1689" s="296"/>
      <c r="CY1689" s="296"/>
      <c r="CZ1689" s="296"/>
      <c r="DA1689" s="296"/>
      <c r="DB1689" s="296"/>
      <c r="DC1689" s="296"/>
      <c r="DD1689" s="296"/>
      <c r="DE1689" s="296"/>
      <c r="DF1689" s="296"/>
      <c r="DG1689" s="296"/>
      <c r="DH1689" s="296"/>
      <c r="DI1689" s="296"/>
      <c r="DJ1689" s="296"/>
    </row>
    <row r="1690" spans="1:114" x14ac:dyDescent="0.35">
      <c r="A1690" s="5" t="s">
        <v>354</v>
      </c>
      <c r="B1690" s="314" t="s">
        <v>503</v>
      </c>
      <c r="C1690" s="569">
        <f>C237+C572+C790+C1032+C1285+C1424+C1488</f>
        <v>90600</v>
      </c>
      <c r="D1690" s="569">
        <f t="shared" ref="D1690:BO1690" si="5829">D237+D572+D790+D1032+D1285+D1424+D1488</f>
        <v>67600</v>
      </c>
      <c r="E1690" s="569">
        <f t="shared" si="5829"/>
        <v>63000</v>
      </c>
      <c r="F1690" s="569">
        <f t="shared" si="5829"/>
        <v>48900</v>
      </c>
      <c r="G1690" s="569">
        <f t="shared" si="5829"/>
        <v>51900</v>
      </c>
      <c r="H1690" s="569">
        <f t="shared" si="5829"/>
        <v>54400</v>
      </c>
      <c r="I1690" s="569">
        <f t="shared" si="5829"/>
        <v>46100</v>
      </c>
      <c r="J1690" s="569">
        <f t="shared" si="5829"/>
        <v>82100</v>
      </c>
      <c r="K1690" s="569">
        <f t="shared" si="5829"/>
        <v>69300</v>
      </c>
      <c r="L1690" s="569">
        <f t="shared" si="5829"/>
        <v>80300</v>
      </c>
      <c r="M1690" s="569">
        <f t="shared" si="5829"/>
        <v>72500</v>
      </c>
      <c r="N1690" s="569">
        <f t="shared" si="5829"/>
        <v>51900</v>
      </c>
      <c r="O1690" s="569">
        <f t="shared" si="5829"/>
        <v>46000</v>
      </c>
      <c r="P1690" s="569">
        <f t="shared" si="5829"/>
        <v>47800</v>
      </c>
      <c r="Q1690" s="569">
        <f t="shared" si="5829"/>
        <v>44700</v>
      </c>
      <c r="R1690" s="569">
        <f t="shared" si="5829"/>
        <v>72000</v>
      </c>
      <c r="S1690" s="569">
        <f t="shared" si="5829"/>
        <v>68600</v>
      </c>
      <c r="T1690" s="569">
        <f t="shared" si="5829"/>
        <v>73500</v>
      </c>
      <c r="U1690" s="569">
        <f t="shared" si="5829"/>
        <v>63400</v>
      </c>
      <c r="V1690" s="569">
        <f t="shared" si="5829"/>
        <v>95400</v>
      </c>
      <c r="W1690" s="569">
        <f t="shared" si="5829"/>
        <v>70200</v>
      </c>
      <c r="X1690" s="569">
        <f t="shared" si="5829"/>
        <v>64600</v>
      </c>
      <c r="Y1690" s="569">
        <f t="shared" si="5829"/>
        <v>55200</v>
      </c>
      <c r="Z1690" s="569">
        <f t="shared" si="5829"/>
        <v>61400</v>
      </c>
      <c r="AA1690" s="569">
        <f t="shared" si="5829"/>
        <v>67500</v>
      </c>
      <c r="AB1690" s="569">
        <f t="shared" si="5829"/>
        <v>58200</v>
      </c>
      <c r="AC1690" s="569">
        <f t="shared" si="5829"/>
        <v>60600</v>
      </c>
      <c r="AD1690" s="569">
        <f t="shared" si="5829"/>
        <v>62200</v>
      </c>
      <c r="AE1690" s="569">
        <f t="shared" si="5829"/>
        <v>138666</v>
      </c>
      <c r="AF1690" s="569">
        <f t="shared" si="5829"/>
        <v>138666</v>
      </c>
      <c r="AG1690" s="569">
        <f t="shared" si="5829"/>
        <v>138666</v>
      </c>
      <c r="AH1690" s="569">
        <f t="shared" si="5829"/>
        <v>138666</v>
      </c>
      <c r="AI1690" s="569">
        <f t="shared" si="5829"/>
        <v>117816</v>
      </c>
      <c r="AJ1690" s="569">
        <f t="shared" si="5829"/>
        <v>117816</v>
      </c>
      <c r="AK1690" s="569">
        <f t="shared" si="5829"/>
        <v>117816</v>
      </c>
      <c r="AL1690" s="569">
        <f t="shared" si="5829"/>
        <v>117816</v>
      </c>
      <c r="AM1690" s="569">
        <f t="shared" si="5829"/>
        <v>65691</v>
      </c>
      <c r="AN1690" s="569">
        <f t="shared" si="5829"/>
        <v>69736</v>
      </c>
      <c r="AO1690" s="569">
        <f t="shared" si="5829"/>
        <v>69736</v>
      </c>
      <c r="AP1690" s="569">
        <f t="shared" si="5829"/>
        <v>69736</v>
      </c>
      <c r="AQ1690" s="569">
        <f t="shared" si="5829"/>
        <v>38917.324999999997</v>
      </c>
      <c r="AR1690" s="569">
        <f t="shared" si="5829"/>
        <v>38917.324999999997</v>
      </c>
      <c r="AS1690" s="569">
        <f t="shared" si="5829"/>
        <v>38917.324999999997</v>
      </c>
      <c r="AT1690" s="569">
        <f t="shared" si="5829"/>
        <v>38917.324999999997</v>
      </c>
      <c r="AU1690" s="569">
        <f t="shared" si="5829"/>
        <v>53762.5</v>
      </c>
      <c r="AV1690" s="569">
        <f t="shared" si="5829"/>
        <v>53762.5</v>
      </c>
      <c r="AW1690" s="569">
        <f t="shared" si="5829"/>
        <v>53762.5</v>
      </c>
      <c r="AX1690" s="569">
        <f t="shared" si="5829"/>
        <v>53762.5</v>
      </c>
      <c r="AY1690" s="569">
        <f t="shared" si="5829"/>
        <v>53028.074999999997</v>
      </c>
      <c r="AZ1690" s="569">
        <f t="shared" si="5829"/>
        <v>53028.074999999997</v>
      </c>
      <c r="BA1690" s="569">
        <f t="shared" si="5829"/>
        <v>53028.074999999997</v>
      </c>
      <c r="BB1690" s="569">
        <f t="shared" si="5829"/>
        <v>53028.074999999997</v>
      </c>
      <c r="BC1690" s="569">
        <f t="shared" si="5829"/>
        <v>40428.824999999997</v>
      </c>
      <c r="BD1690" s="569">
        <f t="shared" si="5829"/>
        <v>40428.824999999997</v>
      </c>
      <c r="BE1690" s="569">
        <f t="shared" si="5829"/>
        <v>40428.824999999997</v>
      </c>
      <c r="BF1690" s="569">
        <f t="shared" si="5829"/>
        <v>40428.824999999997</v>
      </c>
      <c r="BG1690" s="569">
        <f t="shared" si="5829"/>
        <v>38603.4</v>
      </c>
      <c r="BH1690" s="569">
        <f t="shared" si="5829"/>
        <v>38603.4</v>
      </c>
      <c r="BI1690" s="569">
        <f t="shared" si="5829"/>
        <v>38603.4</v>
      </c>
      <c r="BJ1690" s="569">
        <f t="shared" si="5829"/>
        <v>38603.4</v>
      </c>
      <c r="BK1690" s="569">
        <f t="shared" si="5829"/>
        <v>26513.899999999998</v>
      </c>
      <c r="BL1690" s="569">
        <f t="shared" si="5829"/>
        <v>26513.899999999998</v>
      </c>
      <c r="BM1690" s="569">
        <f t="shared" si="5829"/>
        <v>26513.899999999998</v>
      </c>
      <c r="BN1690" s="569">
        <f t="shared" si="5829"/>
        <v>26513.899999999998</v>
      </c>
      <c r="BO1690" s="569">
        <f t="shared" si="5829"/>
        <v>27351.8</v>
      </c>
      <c r="BP1690" s="569">
        <f t="shared" ref="BP1690:DJ1690" si="5830">BP237+BP572+BP790+BP1032+BP1285+BP1424+BP1488</f>
        <v>27351.8</v>
      </c>
      <c r="BQ1690" s="569">
        <f t="shared" si="5830"/>
        <v>27351.8</v>
      </c>
      <c r="BR1690" s="569">
        <f t="shared" si="5830"/>
        <v>27351.8</v>
      </c>
      <c r="BS1690" s="569">
        <f t="shared" si="5830"/>
        <v>27651.05</v>
      </c>
      <c r="BT1690" s="569">
        <f t="shared" si="5830"/>
        <v>27651.05</v>
      </c>
      <c r="BU1690" s="569">
        <f t="shared" si="5830"/>
        <v>27651.05</v>
      </c>
      <c r="BV1690" s="569">
        <f t="shared" si="5830"/>
        <v>27651.05</v>
      </c>
      <c r="BW1690" s="569">
        <f t="shared" si="5830"/>
        <v>24497.674999999999</v>
      </c>
      <c r="BX1690" s="569">
        <f t="shared" si="5830"/>
        <v>24497.674999999999</v>
      </c>
      <c r="BY1690" s="569">
        <f t="shared" si="5830"/>
        <v>24497.674999999999</v>
      </c>
      <c r="BZ1690" s="569">
        <f t="shared" si="5830"/>
        <v>24497.674999999999</v>
      </c>
      <c r="CA1690" s="569">
        <f t="shared" si="5830"/>
        <v>23270.75</v>
      </c>
      <c r="CB1690" s="569">
        <f t="shared" si="5830"/>
        <v>23270.75</v>
      </c>
      <c r="CC1690" s="569">
        <f t="shared" si="5830"/>
        <v>23270.75</v>
      </c>
      <c r="CD1690" s="569">
        <f t="shared" si="5830"/>
        <v>23270.75</v>
      </c>
      <c r="CE1690" s="569">
        <f t="shared" si="5830"/>
        <v>9696.4500000000007</v>
      </c>
      <c r="CF1690" s="569">
        <f t="shared" si="5830"/>
        <v>9696.4500000000007</v>
      </c>
      <c r="CG1690" s="569">
        <f t="shared" si="5830"/>
        <v>9696.4500000000007</v>
      </c>
      <c r="CH1690" s="569">
        <f t="shared" si="5830"/>
        <v>9696.4500000000007</v>
      </c>
      <c r="CI1690" s="569">
        <f t="shared" si="5830"/>
        <v>7631.625</v>
      </c>
      <c r="CJ1690" s="569">
        <f t="shared" si="5830"/>
        <v>7631.625</v>
      </c>
      <c r="CK1690" s="569">
        <f t="shared" si="5830"/>
        <v>7631.625</v>
      </c>
      <c r="CL1690" s="569">
        <f t="shared" si="5830"/>
        <v>7631.625</v>
      </c>
      <c r="CM1690" s="569">
        <f t="shared" si="5830"/>
        <v>10025.625</v>
      </c>
      <c r="CN1690" s="569">
        <f t="shared" si="5830"/>
        <v>10025.625</v>
      </c>
      <c r="CO1690" s="569">
        <f t="shared" si="5830"/>
        <v>10025.625</v>
      </c>
      <c r="CP1690" s="569">
        <f t="shared" si="5830"/>
        <v>10025.625</v>
      </c>
      <c r="CQ1690" s="569">
        <f t="shared" si="5830"/>
        <v>14005.65</v>
      </c>
      <c r="CR1690" s="569">
        <f t="shared" si="5830"/>
        <v>14005.65</v>
      </c>
      <c r="CS1690" s="569">
        <f t="shared" si="5830"/>
        <v>14005.65</v>
      </c>
      <c r="CT1690" s="569">
        <f t="shared" si="5830"/>
        <v>14005.65</v>
      </c>
      <c r="CU1690" s="569">
        <f t="shared" si="5830"/>
        <v>11880.975</v>
      </c>
      <c r="CV1690" s="569">
        <f t="shared" si="5830"/>
        <v>11880.975</v>
      </c>
      <c r="CW1690" s="569">
        <f t="shared" si="5830"/>
        <v>11880.975</v>
      </c>
      <c r="CX1690" s="569">
        <f t="shared" si="5830"/>
        <v>11880.975</v>
      </c>
      <c r="CY1690" s="569">
        <f t="shared" si="5830"/>
        <v>5656.5749999999989</v>
      </c>
      <c r="CZ1690" s="569">
        <f t="shared" si="5830"/>
        <v>5656.5749999999989</v>
      </c>
      <c r="DA1690" s="569">
        <f t="shared" si="5830"/>
        <v>5656.5749999999989</v>
      </c>
      <c r="DB1690" s="569">
        <f t="shared" si="5830"/>
        <v>5656.5749999999989</v>
      </c>
      <c r="DC1690" s="569">
        <f t="shared" si="5830"/>
        <v>5117.9250000000002</v>
      </c>
      <c r="DD1690" s="569">
        <f t="shared" si="5830"/>
        <v>5117.9250000000002</v>
      </c>
      <c r="DE1690" s="569">
        <f t="shared" si="5830"/>
        <v>5117.9250000000002</v>
      </c>
      <c r="DF1690" s="569">
        <f t="shared" si="5830"/>
        <v>5117.9250000000002</v>
      </c>
      <c r="DG1690" s="569">
        <f t="shared" si="5830"/>
        <v>4639.125</v>
      </c>
      <c r="DH1690" s="569">
        <f t="shared" si="5830"/>
        <v>4639.125</v>
      </c>
      <c r="DI1690" s="569">
        <f t="shared" si="5830"/>
        <v>4639.125</v>
      </c>
      <c r="DJ1690" s="569">
        <f t="shared" si="5830"/>
        <v>4639.125</v>
      </c>
    </row>
    <row r="1691" spans="1:114" x14ac:dyDescent="0.35">
      <c r="A1691" s="5" t="s">
        <v>354</v>
      </c>
      <c r="B1691" s="254" t="s">
        <v>392</v>
      </c>
      <c r="C1691" s="451">
        <f>C238+C573+C791+C1033+C1286+C1425+C1489</f>
        <v>37500</v>
      </c>
      <c r="D1691" s="451">
        <f t="shared" ref="D1691:BO1691" si="5831">D238+D573+D791+D1033+D1286+D1425+D1489</f>
        <v>25900</v>
      </c>
      <c r="E1691" s="451">
        <f t="shared" si="5831"/>
        <v>38200</v>
      </c>
      <c r="F1691" s="451">
        <f t="shared" si="5831"/>
        <v>30300</v>
      </c>
      <c r="G1691" s="451">
        <f t="shared" si="5831"/>
        <v>37100</v>
      </c>
      <c r="H1691" s="451">
        <f t="shared" si="5831"/>
        <v>36600</v>
      </c>
      <c r="I1691" s="451">
        <f t="shared" si="5831"/>
        <v>29300</v>
      </c>
      <c r="J1691" s="451">
        <f t="shared" si="5831"/>
        <v>58200</v>
      </c>
      <c r="K1691" s="451">
        <f t="shared" si="5831"/>
        <v>48600</v>
      </c>
      <c r="L1691" s="451">
        <f t="shared" si="5831"/>
        <v>53400</v>
      </c>
      <c r="M1691" s="451">
        <f t="shared" si="5831"/>
        <v>53000</v>
      </c>
      <c r="N1691" s="451">
        <f t="shared" si="5831"/>
        <v>37000</v>
      </c>
      <c r="O1691" s="451">
        <f t="shared" si="5831"/>
        <v>33700</v>
      </c>
      <c r="P1691" s="451">
        <f t="shared" si="5831"/>
        <v>34900</v>
      </c>
      <c r="Q1691" s="451">
        <f t="shared" si="5831"/>
        <v>24800</v>
      </c>
      <c r="R1691" s="451">
        <f t="shared" si="5831"/>
        <v>45000</v>
      </c>
      <c r="S1691" s="451">
        <f t="shared" si="5831"/>
        <v>38500</v>
      </c>
      <c r="T1691" s="451">
        <f t="shared" si="5831"/>
        <v>43400</v>
      </c>
      <c r="U1691" s="451">
        <f t="shared" si="5831"/>
        <v>35900</v>
      </c>
      <c r="V1691" s="451">
        <f t="shared" si="5831"/>
        <v>53100</v>
      </c>
      <c r="W1691" s="451">
        <f t="shared" si="5831"/>
        <v>26000</v>
      </c>
      <c r="X1691" s="451">
        <f t="shared" si="5831"/>
        <v>23300</v>
      </c>
      <c r="Y1691" s="451">
        <f t="shared" si="5831"/>
        <v>24100</v>
      </c>
      <c r="Z1691" s="451">
        <f t="shared" si="5831"/>
        <v>22500</v>
      </c>
      <c r="AA1691" s="451">
        <f t="shared" si="5831"/>
        <v>14800</v>
      </c>
      <c r="AB1691" s="451">
        <f t="shared" si="5831"/>
        <v>20400</v>
      </c>
      <c r="AC1691" s="451">
        <f t="shared" si="5831"/>
        <v>16600</v>
      </c>
      <c r="AD1691" s="451">
        <f t="shared" si="5831"/>
        <v>16600</v>
      </c>
      <c r="AE1691" s="451">
        <f t="shared" si="5831"/>
        <v>25704.6</v>
      </c>
      <c r="AF1691" s="451">
        <f t="shared" si="5831"/>
        <v>25704.6</v>
      </c>
      <c r="AG1691" s="451">
        <f t="shared" si="5831"/>
        <v>25704.6</v>
      </c>
      <c r="AH1691" s="451">
        <f t="shared" si="5831"/>
        <v>25704.6</v>
      </c>
      <c r="AI1691" s="451">
        <f t="shared" si="5831"/>
        <v>25704.6</v>
      </c>
      <c r="AJ1691" s="451">
        <f t="shared" si="5831"/>
        <v>25704.6</v>
      </c>
      <c r="AK1691" s="451">
        <f t="shared" si="5831"/>
        <v>25704.6</v>
      </c>
      <c r="AL1691" s="451">
        <f t="shared" si="5831"/>
        <v>25704.6</v>
      </c>
      <c r="AM1691" s="451">
        <f t="shared" si="5831"/>
        <v>25704.6</v>
      </c>
      <c r="AN1691" s="451">
        <f t="shared" si="5831"/>
        <v>28131.599999999999</v>
      </c>
      <c r="AO1691" s="451">
        <f t="shared" si="5831"/>
        <v>28131.599999999999</v>
      </c>
      <c r="AP1691" s="451">
        <f t="shared" si="5831"/>
        <v>28131.599999999999</v>
      </c>
      <c r="AQ1691" s="451">
        <f t="shared" si="5831"/>
        <v>26567.324999999997</v>
      </c>
      <c r="AR1691" s="451">
        <f t="shared" si="5831"/>
        <v>26567.324999999997</v>
      </c>
      <c r="AS1691" s="451">
        <f t="shared" si="5831"/>
        <v>26567.324999999997</v>
      </c>
      <c r="AT1691" s="451">
        <f t="shared" si="5831"/>
        <v>26567.324999999997</v>
      </c>
      <c r="AU1691" s="451">
        <f t="shared" si="5831"/>
        <v>37042.5</v>
      </c>
      <c r="AV1691" s="451">
        <f t="shared" si="5831"/>
        <v>37042.5</v>
      </c>
      <c r="AW1691" s="451">
        <f t="shared" si="5831"/>
        <v>37042.5</v>
      </c>
      <c r="AX1691" s="451">
        <f t="shared" si="5831"/>
        <v>37042.5</v>
      </c>
      <c r="AY1691" s="451">
        <f t="shared" si="5831"/>
        <v>37308.074999999997</v>
      </c>
      <c r="AZ1691" s="451">
        <f t="shared" si="5831"/>
        <v>37308.074999999997</v>
      </c>
      <c r="BA1691" s="451">
        <f t="shared" si="5831"/>
        <v>37308.074999999997</v>
      </c>
      <c r="BB1691" s="451">
        <f t="shared" si="5831"/>
        <v>37308.074999999997</v>
      </c>
      <c r="BC1691" s="451">
        <f t="shared" si="5831"/>
        <v>29628.825000000001</v>
      </c>
      <c r="BD1691" s="451">
        <f t="shared" si="5831"/>
        <v>29628.825000000001</v>
      </c>
      <c r="BE1691" s="451">
        <f t="shared" si="5831"/>
        <v>29628.825000000001</v>
      </c>
      <c r="BF1691" s="451">
        <f t="shared" si="5831"/>
        <v>29628.825000000001</v>
      </c>
      <c r="BG1691" s="451">
        <f t="shared" si="5831"/>
        <v>27803.4</v>
      </c>
      <c r="BH1691" s="451">
        <f t="shared" si="5831"/>
        <v>27803.4</v>
      </c>
      <c r="BI1691" s="451">
        <f t="shared" si="5831"/>
        <v>27803.4</v>
      </c>
      <c r="BJ1691" s="451">
        <f t="shared" si="5831"/>
        <v>27803.4</v>
      </c>
      <c r="BK1691" s="451">
        <f t="shared" si="5831"/>
        <v>18913.899999999998</v>
      </c>
      <c r="BL1691" s="451">
        <f t="shared" si="5831"/>
        <v>18913.899999999998</v>
      </c>
      <c r="BM1691" s="451">
        <f t="shared" si="5831"/>
        <v>18913.899999999998</v>
      </c>
      <c r="BN1691" s="451">
        <f t="shared" si="5831"/>
        <v>18913.899999999998</v>
      </c>
      <c r="BO1691" s="451">
        <f t="shared" si="5831"/>
        <v>19751.8</v>
      </c>
      <c r="BP1691" s="451">
        <f t="shared" ref="BP1691:DJ1691" si="5832">BP238+BP573+BP791+BP1033+BP1286+BP1425+BP1489</f>
        <v>19751.8</v>
      </c>
      <c r="BQ1691" s="451">
        <f t="shared" si="5832"/>
        <v>19751.8</v>
      </c>
      <c r="BR1691" s="451">
        <f t="shared" si="5832"/>
        <v>19751.8</v>
      </c>
      <c r="BS1691" s="451">
        <f t="shared" si="5832"/>
        <v>20051.05</v>
      </c>
      <c r="BT1691" s="451">
        <f t="shared" si="5832"/>
        <v>20051.05</v>
      </c>
      <c r="BU1691" s="451">
        <f t="shared" si="5832"/>
        <v>20051.05</v>
      </c>
      <c r="BV1691" s="451">
        <f t="shared" si="5832"/>
        <v>20051.05</v>
      </c>
      <c r="BW1691" s="451">
        <f t="shared" si="5832"/>
        <v>18697.674999999999</v>
      </c>
      <c r="BX1691" s="451">
        <f t="shared" si="5832"/>
        <v>18697.674999999999</v>
      </c>
      <c r="BY1691" s="451">
        <f t="shared" si="5832"/>
        <v>18697.674999999999</v>
      </c>
      <c r="BZ1691" s="451">
        <f t="shared" si="5832"/>
        <v>18697.674999999999</v>
      </c>
      <c r="CA1691" s="451">
        <f t="shared" si="5832"/>
        <v>17470.75</v>
      </c>
      <c r="CB1691" s="451">
        <f t="shared" si="5832"/>
        <v>17470.75</v>
      </c>
      <c r="CC1691" s="451">
        <f t="shared" si="5832"/>
        <v>17470.75</v>
      </c>
      <c r="CD1691" s="451">
        <f t="shared" si="5832"/>
        <v>17470.75</v>
      </c>
      <c r="CE1691" s="451">
        <f t="shared" si="5832"/>
        <v>9696.4500000000007</v>
      </c>
      <c r="CF1691" s="451">
        <f t="shared" si="5832"/>
        <v>9696.4500000000007</v>
      </c>
      <c r="CG1691" s="451">
        <f t="shared" si="5832"/>
        <v>9696.4500000000007</v>
      </c>
      <c r="CH1691" s="451">
        <f t="shared" si="5832"/>
        <v>9696.4500000000007</v>
      </c>
      <c r="CI1691" s="451">
        <f t="shared" si="5832"/>
        <v>7631.625</v>
      </c>
      <c r="CJ1691" s="451">
        <f t="shared" si="5832"/>
        <v>7631.625</v>
      </c>
      <c r="CK1691" s="451">
        <f t="shared" si="5832"/>
        <v>7631.625</v>
      </c>
      <c r="CL1691" s="451">
        <f t="shared" si="5832"/>
        <v>7631.625</v>
      </c>
      <c r="CM1691" s="451">
        <f t="shared" si="5832"/>
        <v>10025.625</v>
      </c>
      <c r="CN1691" s="451">
        <f t="shared" si="5832"/>
        <v>10025.625</v>
      </c>
      <c r="CO1691" s="451">
        <f t="shared" si="5832"/>
        <v>10025.625</v>
      </c>
      <c r="CP1691" s="451">
        <f t="shared" si="5832"/>
        <v>10025.625</v>
      </c>
      <c r="CQ1691" s="451">
        <f t="shared" si="5832"/>
        <v>14005.65</v>
      </c>
      <c r="CR1691" s="451">
        <f t="shared" si="5832"/>
        <v>14005.65</v>
      </c>
      <c r="CS1691" s="451">
        <f t="shared" si="5832"/>
        <v>14005.65</v>
      </c>
      <c r="CT1691" s="451">
        <f t="shared" si="5832"/>
        <v>14005.65</v>
      </c>
      <c r="CU1691" s="451">
        <f t="shared" si="5832"/>
        <v>11880.975</v>
      </c>
      <c r="CV1691" s="451">
        <f t="shared" si="5832"/>
        <v>11880.975</v>
      </c>
      <c r="CW1691" s="451">
        <f t="shared" si="5832"/>
        <v>11880.975</v>
      </c>
      <c r="CX1691" s="451">
        <f t="shared" si="5832"/>
        <v>11880.975</v>
      </c>
      <c r="CY1691" s="451">
        <f t="shared" si="5832"/>
        <v>5656.5749999999989</v>
      </c>
      <c r="CZ1691" s="451">
        <f t="shared" si="5832"/>
        <v>5656.5749999999989</v>
      </c>
      <c r="DA1691" s="451">
        <f t="shared" si="5832"/>
        <v>5656.5749999999989</v>
      </c>
      <c r="DB1691" s="451">
        <f t="shared" si="5832"/>
        <v>5656.5749999999989</v>
      </c>
      <c r="DC1691" s="451">
        <f t="shared" si="5832"/>
        <v>5117.9250000000002</v>
      </c>
      <c r="DD1691" s="451">
        <f t="shared" si="5832"/>
        <v>5117.9250000000002</v>
      </c>
      <c r="DE1691" s="451">
        <f t="shared" si="5832"/>
        <v>5117.9250000000002</v>
      </c>
      <c r="DF1691" s="451">
        <f t="shared" si="5832"/>
        <v>5117.9250000000002</v>
      </c>
      <c r="DG1691" s="451">
        <f t="shared" si="5832"/>
        <v>4639.125</v>
      </c>
      <c r="DH1691" s="451">
        <f t="shared" si="5832"/>
        <v>4639.125</v>
      </c>
      <c r="DI1691" s="451">
        <f t="shared" si="5832"/>
        <v>4639.125</v>
      </c>
      <c r="DJ1691" s="451">
        <f t="shared" si="5832"/>
        <v>4639.125</v>
      </c>
    </row>
    <row r="1692" spans="1:114" x14ac:dyDescent="0.35">
      <c r="A1692" s="5" t="s">
        <v>354</v>
      </c>
      <c r="B1692" s="254" t="s">
        <v>393</v>
      </c>
      <c r="C1692" s="451">
        <f>C239+C574+C792+C1034+C1287+C1426+C1490</f>
        <v>53100</v>
      </c>
      <c r="D1692" s="451">
        <f t="shared" ref="D1692:BO1692" si="5833">D239+D574+D792+D1034+D1287+D1426+D1490</f>
        <v>41700</v>
      </c>
      <c r="E1692" s="451">
        <f t="shared" si="5833"/>
        <v>24800</v>
      </c>
      <c r="F1692" s="451">
        <f t="shared" si="5833"/>
        <v>18600</v>
      </c>
      <c r="G1692" s="451">
        <f t="shared" si="5833"/>
        <v>14800</v>
      </c>
      <c r="H1692" s="451">
        <f t="shared" si="5833"/>
        <v>17800</v>
      </c>
      <c r="I1692" s="451">
        <f t="shared" si="5833"/>
        <v>16800</v>
      </c>
      <c r="J1692" s="451">
        <f t="shared" si="5833"/>
        <v>23900</v>
      </c>
      <c r="K1692" s="451">
        <f t="shared" si="5833"/>
        <v>20700</v>
      </c>
      <c r="L1692" s="451">
        <f t="shared" si="5833"/>
        <v>26900</v>
      </c>
      <c r="M1692" s="451">
        <f t="shared" si="5833"/>
        <v>19500</v>
      </c>
      <c r="N1692" s="451">
        <f t="shared" si="5833"/>
        <v>14900</v>
      </c>
      <c r="O1692" s="451">
        <f t="shared" si="5833"/>
        <v>12300</v>
      </c>
      <c r="P1692" s="451">
        <f t="shared" si="5833"/>
        <v>12900</v>
      </c>
      <c r="Q1692" s="451">
        <f t="shared" si="5833"/>
        <v>19900</v>
      </c>
      <c r="R1692" s="451">
        <f t="shared" si="5833"/>
        <v>27000</v>
      </c>
      <c r="S1692" s="451">
        <f t="shared" si="5833"/>
        <v>30100</v>
      </c>
      <c r="T1692" s="451">
        <f t="shared" si="5833"/>
        <v>30100</v>
      </c>
      <c r="U1692" s="451">
        <f t="shared" si="5833"/>
        <v>27500</v>
      </c>
      <c r="V1692" s="451">
        <f t="shared" si="5833"/>
        <v>42300</v>
      </c>
      <c r="W1692" s="451">
        <f t="shared" si="5833"/>
        <v>44200</v>
      </c>
      <c r="X1692" s="451">
        <f t="shared" si="5833"/>
        <v>41300</v>
      </c>
      <c r="Y1692" s="451">
        <f t="shared" si="5833"/>
        <v>31100</v>
      </c>
      <c r="Z1692" s="451">
        <f t="shared" si="5833"/>
        <v>38900</v>
      </c>
      <c r="AA1692" s="451">
        <f t="shared" si="5833"/>
        <v>52700</v>
      </c>
      <c r="AB1692" s="451">
        <f t="shared" si="5833"/>
        <v>37800</v>
      </c>
      <c r="AC1692" s="451">
        <f t="shared" si="5833"/>
        <v>44000</v>
      </c>
      <c r="AD1692" s="451">
        <f t="shared" si="5833"/>
        <v>45600</v>
      </c>
      <c r="AE1692" s="451">
        <f t="shared" si="5833"/>
        <v>112961.4</v>
      </c>
      <c r="AF1692" s="451">
        <f t="shared" si="5833"/>
        <v>112961.4</v>
      </c>
      <c r="AG1692" s="451">
        <f t="shared" si="5833"/>
        <v>112961.4</v>
      </c>
      <c r="AH1692" s="451">
        <f t="shared" si="5833"/>
        <v>112961.4</v>
      </c>
      <c r="AI1692" s="451">
        <f t="shared" si="5833"/>
        <v>92111.4</v>
      </c>
      <c r="AJ1692" s="451">
        <f t="shared" si="5833"/>
        <v>92111.4</v>
      </c>
      <c r="AK1692" s="451">
        <f t="shared" si="5833"/>
        <v>92111.4</v>
      </c>
      <c r="AL1692" s="451">
        <f t="shared" si="5833"/>
        <v>92111.4</v>
      </c>
      <c r="AM1692" s="451">
        <f t="shared" si="5833"/>
        <v>39986.400000000001</v>
      </c>
      <c r="AN1692" s="451">
        <f t="shared" si="5833"/>
        <v>41604.400000000001</v>
      </c>
      <c r="AO1692" s="451">
        <f t="shared" si="5833"/>
        <v>41604.400000000001</v>
      </c>
      <c r="AP1692" s="451">
        <f t="shared" si="5833"/>
        <v>41604.400000000001</v>
      </c>
      <c r="AQ1692" s="451">
        <f t="shared" si="5833"/>
        <v>12350</v>
      </c>
      <c r="AR1692" s="451">
        <f t="shared" si="5833"/>
        <v>12350</v>
      </c>
      <c r="AS1692" s="451">
        <f t="shared" si="5833"/>
        <v>12350</v>
      </c>
      <c r="AT1692" s="451">
        <f t="shared" si="5833"/>
        <v>12350</v>
      </c>
      <c r="AU1692" s="451">
        <f t="shared" si="5833"/>
        <v>16720</v>
      </c>
      <c r="AV1692" s="451">
        <f t="shared" si="5833"/>
        <v>16720</v>
      </c>
      <c r="AW1692" s="451">
        <f t="shared" si="5833"/>
        <v>16720</v>
      </c>
      <c r="AX1692" s="451">
        <f t="shared" si="5833"/>
        <v>16720</v>
      </c>
      <c r="AY1692" s="451">
        <f t="shared" si="5833"/>
        <v>15720</v>
      </c>
      <c r="AZ1692" s="451">
        <f t="shared" si="5833"/>
        <v>15720</v>
      </c>
      <c r="BA1692" s="451">
        <f t="shared" si="5833"/>
        <v>15720</v>
      </c>
      <c r="BB1692" s="451">
        <f t="shared" si="5833"/>
        <v>15720</v>
      </c>
      <c r="BC1692" s="451">
        <f t="shared" si="5833"/>
        <v>10800</v>
      </c>
      <c r="BD1692" s="451">
        <f t="shared" si="5833"/>
        <v>10800</v>
      </c>
      <c r="BE1692" s="451">
        <f t="shared" si="5833"/>
        <v>10800</v>
      </c>
      <c r="BF1692" s="451">
        <f t="shared" si="5833"/>
        <v>10800</v>
      </c>
      <c r="BG1692" s="451">
        <f t="shared" si="5833"/>
        <v>10800</v>
      </c>
      <c r="BH1692" s="451">
        <f t="shared" si="5833"/>
        <v>10800</v>
      </c>
      <c r="BI1692" s="451">
        <f t="shared" si="5833"/>
        <v>10800</v>
      </c>
      <c r="BJ1692" s="451">
        <f t="shared" si="5833"/>
        <v>10800</v>
      </c>
      <c r="BK1692" s="451">
        <f t="shared" si="5833"/>
        <v>7600</v>
      </c>
      <c r="BL1692" s="451">
        <f t="shared" si="5833"/>
        <v>7600</v>
      </c>
      <c r="BM1692" s="451">
        <f t="shared" si="5833"/>
        <v>7600</v>
      </c>
      <c r="BN1692" s="451">
        <f t="shared" si="5833"/>
        <v>7600</v>
      </c>
      <c r="BO1692" s="451">
        <f t="shared" si="5833"/>
        <v>7600</v>
      </c>
      <c r="BP1692" s="451">
        <f t="shared" ref="BP1692:DI1692" si="5834">BP239+BP574+BP792+BP1034+BP1287+BP1426+BP1490</f>
        <v>7600</v>
      </c>
      <c r="BQ1692" s="451">
        <f t="shared" si="5834"/>
        <v>7600</v>
      </c>
      <c r="BR1692" s="451">
        <f t="shared" si="5834"/>
        <v>7600</v>
      </c>
      <c r="BS1692" s="451">
        <f t="shared" si="5834"/>
        <v>7600</v>
      </c>
      <c r="BT1692" s="451">
        <f t="shared" si="5834"/>
        <v>7600</v>
      </c>
      <c r="BU1692" s="451">
        <f t="shared" si="5834"/>
        <v>7600</v>
      </c>
      <c r="BV1692" s="451">
        <f t="shared" si="5834"/>
        <v>7600</v>
      </c>
      <c r="BW1692" s="451">
        <f t="shared" si="5834"/>
        <v>5800</v>
      </c>
      <c r="BX1692" s="451">
        <f t="shared" si="5834"/>
        <v>5800</v>
      </c>
      <c r="BY1692" s="451">
        <f t="shared" si="5834"/>
        <v>5800</v>
      </c>
      <c r="BZ1692" s="451">
        <f t="shared" si="5834"/>
        <v>5800</v>
      </c>
      <c r="CA1692" s="451">
        <f t="shared" si="5834"/>
        <v>5800</v>
      </c>
      <c r="CB1692" s="451">
        <f t="shared" si="5834"/>
        <v>5800</v>
      </c>
      <c r="CC1692" s="451">
        <f t="shared" si="5834"/>
        <v>5800</v>
      </c>
      <c r="CD1692" s="451">
        <f t="shared" si="5834"/>
        <v>5800</v>
      </c>
      <c r="CE1692" s="451">
        <f t="shared" si="5834"/>
        <v>0</v>
      </c>
      <c r="CF1692" s="451">
        <f t="shared" si="5834"/>
        <v>0</v>
      </c>
      <c r="CG1692" s="451">
        <f t="shared" si="5834"/>
        <v>0</v>
      </c>
      <c r="CH1692" s="451">
        <f t="shared" si="5834"/>
        <v>0</v>
      </c>
      <c r="CI1692" s="451">
        <f t="shared" si="5834"/>
        <v>0</v>
      </c>
      <c r="CJ1692" s="451">
        <f t="shared" si="5834"/>
        <v>0</v>
      </c>
      <c r="CK1692" s="451">
        <f t="shared" si="5834"/>
        <v>0</v>
      </c>
      <c r="CL1692" s="451">
        <f t="shared" si="5834"/>
        <v>0</v>
      </c>
      <c r="CM1692" s="451">
        <f t="shared" si="5834"/>
        <v>0</v>
      </c>
      <c r="CN1692" s="451">
        <f t="shared" si="5834"/>
        <v>0</v>
      </c>
      <c r="CO1692" s="451">
        <f t="shared" si="5834"/>
        <v>0</v>
      </c>
      <c r="CP1692" s="451">
        <f t="shared" si="5834"/>
        <v>0</v>
      </c>
      <c r="CQ1692" s="451">
        <f t="shared" si="5834"/>
        <v>0</v>
      </c>
      <c r="CR1692" s="451">
        <f t="shared" si="5834"/>
        <v>0</v>
      </c>
      <c r="CS1692" s="451">
        <f t="shared" si="5834"/>
        <v>0</v>
      </c>
      <c r="CT1692" s="451">
        <f t="shared" si="5834"/>
        <v>0</v>
      </c>
      <c r="CU1692" s="451">
        <f t="shared" si="5834"/>
        <v>0</v>
      </c>
      <c r="CV1692" s="451">
        <f t="shared" si="5834"/>
        <v>0</v>
      </c>
      <c r="CW1692" s="451">
        <f t="shared" si="5834"/>
        <v>0</v>
      </c>
      <c r="CX1692" s="451">
        <f t="shared" si="5834"/>
        <v>0</v>
      </c>
      <c r="CY1692" s="451">
        <f t="shared" si="5834"/>
        <v>0</v>
      </c>
      <c r="CZ1692" s="451">
        <f t="shared" si="5834"/>
        <v>0</v>
      </c>
      <c r="DA1692" s="451">
        <f t="shared" si="5834"/>
        <v>0</v>
      </c>
      <c r="DB1692" s="451">
        <f t="shared" si="5834"/>
        <v>0</v>
      </c>
      <c r="DC1692" s="451">
        <f t="shared" si="5834"/>
        <v>0</v>
      </c>
      <c r="DD1692" s="451">
        <f t="shared" si="5834"/>
        <v>0</v>
      </c>
      <c r="DE1692" s="451">
        <f t="shared" si="5834"/>
        <v>0</v>
      </c>
      <c r="DF1692" s="451">
        <f t="shared" si="5834"/>
        <v>0</v>
      </c>
      <c r="DG1692" s="451">
        <f t="shared" si="5834"/>
        <v>0</v>
      </c>
      <c r="DH1692" s="451">
        <f t="shared" si="5834"/>
        <v>0</v>
      </c>
      <c r="DI1692" s="451">
        <f t="shared" si="5834"/>
        <v>0</v>
      </c>
      <c r="DJ1692" s="451">
        <f>DJ239+DJ574+DJ792+DJ1034+DJ1287+DJ1426+DJ1490</f>
        <v>0</v>
      </c>
    </row>
    <row r="1693" spans="1:114" x14ac:dyDescent="0.35">
      <c r="A1693" s="424" t="s">
        <v>82</v>
      </c>
      <c r="B1693" s="460" t="s">
        <v>419</v>
      </c>
      <c r="C1693" s="425">
        <f>C1691*1000/C1620</f>
        <v>223.21428571428572</v>
      </c>
      <c r="D1693" s="425">
        <f t="shared" ref="D1693:AC1693" si="5835">D1691*1000/D1620</f>
        <v>145.50561797752809</v>
      </c>
      <c r="E1693" s="425">
        <f t="shared" si="5835"/>
        <v>176.036866359447</v>
      </c>
      <c r="F1693" s="425">
        <f t="shared" si="5835"/>
        <v>134.66666666666666</v>
      </c>
      <c r="G1693" s="425">
        <f t="shared" si="5835"/>
        <v>185.5</v>
      </c>
      <c r="H1693" s="425">
        <f t="shared" si="5835"/>
        <v>193.65079365079364</v>
      </c>
      <c r="I1693" s="425">
        <f t="shared" si="5835"/>
        <v>159.2391304347826</v>
      </c>
      <c r="J1693" s="425">
        <f t="shared" si="5835"/>
        <v>268.20276497695852</v>
      </c>
      <c r="K1693" s="425">
        <f t="shared" si="5835"/>
        <v>264.13043478260869</v>
      </c>
      <c r="L1693" s="425">
        <f t="shared" si="5835"/>
        <v>291.80327868852459</v>
      </c>
      <c r="M1693" s="425">
        <f t="shared" si="5835"/>
        <v>251.18483412322274</v>
      </c>
      <c r="N1693" s="425">
        <f t="shared" si="5835"/>
        <v>174.52830188679246</v>
      </c>
      <c r="O1693" s="425">
        <f t="shared" si="5835"/>
        <v>160.47619047619048</v>
      </c>
      <c r="P1693" s="425">
        <f t="shared" si="5835"/>
        <v>159.36073059360731</v>
      </c>
      <c r="Q1693" s="425">
        <f t="shared" si="5835"/>
        <v>119.23076923076923</v>
      </c>
      <c r="R1693" s="425">
        <f t="shared" si="5835"/>
        <v>198.23788546255506</v>
      </c>
      <c r="S1693" s="425">
        <f t="shared" si="5835"/>
        <v>163.82978723404256</v>
      </c>
      <c r="T1693" s="425">
        <f t="shared" si="5835"/>
        <v>202.80373831775702</v>
      </c>
      <c r="U1693" s="425">
        <f t="shared" si="5835"/>
        <v>178.60696517412936</v>
      </c>
      <c r="V1693" s="425">
        <f t="shared" si="5835"/>
        <v>239.18918918918919</v>
      </c>
      <c r="W1693" s="425">
        <f t="shared" si="5835"/>
        <v>135.41666666666666</v>
      </c>
      <c r="X1693" s="425">
        <f t="shared" si="5835"/>
        <v>124.59893048128342</v>
      </c>
      <c r="Y1693" s="425">
        <f t="shared" si="5835"/>
        <v>130.97826086956522</v>
      </c>
      <c r="Z1693" s="425">
        <f t="shared" si="5835"/>
        <v>113.63636363636364</v>
      </c>
      <c r="AA1693" s="425">
        <f t="shared" si="5835"/>
        <v>86.549707602339183</v>
      </c>
      <c r="AB1693" s="425">
        <f t="shared" si="5835"/>
        <v>123.63636363636364</v>
      </c>
      <c r="AC1693" s="425">
        <f t="shared" si="5835"/>
        <v>94.857142857142861</v>
      </c>
      <c r="AD1693" s="425">
        <f t="shared" ref="AD1693:CO1693" si="5836">AD1691*1000/AD1620</f>
        <v>87.247579529737195</v>
      </c>
      <c r="AE1693" s="425">
        <f t="shared" si="5836"/>
        <v>135.86724831517722</v>
      </c>
      <c r="AF1693" s="425">
        <f t="shared" si="5836"/>
        <v>142.06433251550305</v>
      </c>
      <c r="AG1693" s="425">
        <f t="shared" si="5836"/>
        <v>139.52874282979161</v>
      </c>
      <c r="AH1693" s="425">
        <f t="shared" si="5836"/>
        <v>125.24583452035382</v>
      </c>
      <c r="AI1693" s="425">
        <f t="shared" si="5836"/>
        <v>145.91688085914012</v>
      </c>
      <c r="AJ1693" s="425">
        <f t="shared" si="5836"/>
        <v>151.91290993564149</v>
      </c>
      <c r="AK1693" s="425">
        <f t="shared" si="5836"/>
        <v>148.11895014921461</v>
      </c>
      <c r="AL1693" s="425">
        <f t="shared" si="5836"/>
        <v>133.81303377101455</v>
      </c>
      <c r="AM1693" s="425">
        <f t="shared" si="5836"/>
        <v>132.36604004101289</v>
      </c>
      <c r="AN1693" s="425">
        <f t="shared" si="5836"/>
        <v>151.96079130543563</v>
      </c>
      <c r="AO1693" s="425">
        <f t="shared" si="5836"/>
        <v>150.13231068146001</v>
      </c>
      <c r="AP1693" s="425">
        <f t="shared" si="5836"/>
        <v>134.13571888105005</v>
      </c>
      <c r="AQ1693" s="425">
        <f t="shared" si="5836"/>
        <v>94.416654474970926</v>
      </c>
      <c r="AR1693" s="425">
        <f t="shared" si="5836"/>
        <v>98.657380845940622</v>
      </c>
      <c r="AS1693" s="425">
        <f t="shared" si="5836"/>
        <v>99.059688977919691</v>
      </c>
      <c r="AT1693" s="425">
        <f t="shared" si="5836"/>
        <v>89.827241097257485</v>
      </c>
      <c r="AU1693" s="425">
        <f t="shared" si="5836"/>
        <v>108.03486217113115</v>
      </c>
      <c r="AV1693" s="425">
        <f t="shared" si="5836"/>
        <v>112.31664421999317</v>
      </c>
      <c r="AW1693" s="425">
        <f t="shared" si="5836"/>
        <v>111.79971878704897</v>
      </c>
      <c r="AX1693" s="425">
        <f t="shared" si="5836"/>
        <v>102.15935546096152</v>
      </c>
      <c r="AY1693" s="425">
        <f t="shared" si="5836"/>
        <v>112.61308760216994</v>
      </c>
      <c r="AZ1693" s="425">
        <f t="shared" si="5836"/>
        <v>117.24858167407352</v>
      </c>
      <c r="BA1693" s="425">
        <f t="shared" si="5836"/>
        <v>117.66245805217521</v>
      </c>
      <c r="BB1693" s="425">
        <f t="shared" si="5836"/>
        <v>107.52747882761307</v>
      </c>
      <c r="BC1693" s="425">
        <f t="shared" si="5836"/>
        <v>124.93245252352732</v>
      </c>
      <c r="BD1693" s="425">
        <f t="shared" si="5836"/>
        <v>131.54290195349321</v>
      </c>
      <c r="BE1693" s="425">
        <f t="shared" si="5836"/>
        <v>137.46133365307188</v>
      </c>
      <c r="BF1693" s="425">
        <f t="shared" si="5836"/>
        <v>124.48955674361014</v>
      </c>
      <c r="BG1693" s="425">
        <f t="shared" si="5836"/>
        <v>114.42005211370061</v>
      </c>
      <c r="BH1693" s="425">
        <f t="shared" si="5836"/>
        <v>121.29483769540828</v>
      </c>
      <c r="BI1693" s="425">
        <f t="shared" si="5836"/>
        <v>127.66438566231902</v>
      </c>
      <c r="BJ1693" s="425">
        <f t="shared" si="5836"/>
        <v>114.12883385787501</v>
      </c>
      <c r="BK1693" s="425">
        <f t="shared" si="5836"/>
        <v>118.20022574367412</v>
      </c>
      <c r="BL1693" s="425">
        <f t="shared" si="5836"/>
        <v>125.9825749214863</v>
      </c>
      <c r="BM1693" s="425">
        <f t="shared" si="5836"/>
        <v>133.02965489582041</v>
      </c>
      <c r="BN1693" s="425">
        <f t="shared" si="5836"/>
        <v>117.5834807228759</v>
      </c>
      <c r="BO1693" s="425">
        <f t="shared" si="5836"/>
        <v>159.88063948662199</v>
      </c>
      <c r="BP1693" s="425">
        <f t="shared" si="5836"/>
        <v>166.83302554079501</v>
      </c>
      <c r="BQ1693" s="425">
        <f t="shared" si="5836"/>
        <v>171.7935293460296</v>
      </c>
      <c r="BR1693" s="425">
        <f t="shared" si="5836"/>
        <v>157.89263389364393</v>
      </c>
      <c r="BS1693" s="425">
        <f t="shared" si="5836"/>
        <v>128.48108431291615</v>
      </c>
      <c r="BT1693" s="425">
        <f t="shared" si="5836"/>
        <v>136.01217691937919</v>
      </c>
      <c r="BU1693" s="425">
        <f t="shared" si="5836"/>
        <v>142.52045704007182</v>
      </c>
      <c r="BV1693" s="425">
        <f t="shared" si="5836"/>
        <v>127.60250128181657</v>
      </c>
      <c r="BW1693" s="425">
        <f t="shared" si="5836"/>
        <v>126.25463064753795</v>
      </c>
      <c r="BX1693" s="425">
        <f t="shared" si="5836"/>
        <v>134.11239033033959</v>
      </c>
      <c r="BY1693" s="425">
        <f t="shared" si="5836"/>
        <v>143.01315709144572</v>
      </c>
      <c r="BZ1693" s="425">
        <f t="shared" si="5836"/>
        <v>127.88133015878854</v>
      </c>
      <c r="CA1693" s="425">
        <f t="shared" si="5836"/>
        <v>237.86671299383562</v>
      </c>
      <c r="CB1693" s="425">
        <f t="shared" si="5836"/>
        <v>239.89375571276733</v>
      </c>
      <c r="CC1693" s="425">
        <f t="shared" si="5836"/>
        <v>241.9556433089802</v>
      </c>
      <c r="CD1693" s="425">
        <f t="shared" si="5836"/>
        <v>238.30387802902817</v>
      </c>
      <c r="CE1693" s="425">
        <f t="shared" si="5836"/>
        <v>176.45950864422201</v>
      </c>
      <c r="CF1693" s="425">
        <f t="shared" si="5836"/>
        <v>176.45950864422201</v>
      </c>
      <c r="CG1693" s="425">
        <f t="shared" si="5836"/>
        <v>176.45950864422201</v>
      </c>
      <c r="CH1693" s="425">
        <f t="shared" si="5836"/>
        <v>176.45950864422201</v>
      </c>
      <c r="CI1693" s="425">
        <f t="shared" si="5836"/>
        <v>177.99708454810497</v>
      </c>
      <c r="CJ1693" s="425">
        <f t="shared" si="5836"/>
        <v>177.99708454810497</v>
      </c>
      <c r="CK1693" s="425">
        <f t="shared" si="5836"/>
        <v>177.99708454810497</v>
      </c>
      <c r="CL1693" s="425">
        <f t="shared" si="5836"/>
        <v>177.99708454810497</v>
      </c>
      <c r="CM1693" s="425">
        <f t="shared" si="5836"/>
        <v>176.27472527472528</v>
      </c>
      <c r="CN1693" s="425">
        <f t="shared" si="5836"/>
        <v>176.27472527472528</v>
      </c>
      <c r="CO1693" s="425">
        <f t="shared" si="5836"/>
        <v>176.27472527472528</v>
      </c>
      <c r="CP1693" s="425">
        <f t="shared" ref="CP1693:DJ1693" si="5837">CP1691*1000/CP1620</f>
        <v>176.27472527472528</v>
      </c>
      <c r="CQ1693" s="425">
        <f t="shared" si="5837"/>
        <v>174.74298190892077</v>
      </c>
      <c r="CR1693" s="425">
        <f t="shared" si="5837"/>
        <v>174.74298190892077</v>
      </c>
      <c r="CS1693" s="425">
        <f t="shared" si="5837"/>
        <v>174.74298190892077</v>
      </c>
      <c r="CT1693" s="425">
        <f t="shared" si="5837"/>
        <v>174.74298190892077</v>
      </c>
      <c r="CU1693" s="425">
        <f t="shared" si="5837"/>
        <v>175.42967884828349</v>
      </c>
      <c r="CV1693" s="425">
        <f t="shared" si="5837"/>
        <v>175.42967884828349</v>
      </c>
      <c r="CW1693" s="425">
        <f t="shared" si="5837"/>
        <v>175.42967884828349</v>
      </c>
      <c r="CX1693" s="425">
        <f t="shared" si="5837"/>
        <v>175.42967884828349</v>
      </c>
      <c r="CY1693" s="425">
        <f t="shared" si="5837"/>
        <v>180.57701516360734</v>
      </c>
      <c r="CZ1693" s="425">
        <f t="shared" si="5837"/>
        <v>180.57701516360734</v>
      </c>
      <c r="DA1693" s="425">
        <f t="shared" si="5837"/>
        <v>180.57701516360734</v>
      </c>
      <c r="DB1693" s="425">
        <f t="shared" si="5837"/>
        <v>180.57701516360734</v>
      </c>
      <c r="DC1693" s="425">
        <f t="shared" si="5837"/>
        <v>181.6477373558119</v>
      </c>
      <c r="DD1693" s="425">
        <f t="shared" si="5837"/>
        <v>181.6477373558119</v>
      </c>
      <c r="DE1693" s="425">
        <f t="shared" si="5837"/>
        <v>181.6477373558119</v>
      </c>
      <c r="DF1693" s="425">
        <f t="shared" si="5837"/>
        <v>181.6477373558119</v>
      </c>
      <c r="DG1693" s="425">
        <f t="shared" si="5837"/>
        <v>182.82266009852216</v>
      </c>
      <c r="DH1693" s="425">
        <f t="shared" si="5837"/>
        <v>182.82266009852216</v>
      </c>
      <c r="DI1693" s="425">
        <f t="shared" si="5837"/>
        <v>182.82266009852216</v>
      </c>
      <c r="DJ1693" s="425">
        <f t="shared" si="5837"/>
        <v>182.82266009852216</v>
      </c>
    </row>
    <row r="1694" spans="1:114" x14ac:dyDescent="0.35">
      <c r="A1694" s="312"/>
      <c r="B1694" s="312"/>
      <c r="C1694" s="296"/>
      <c r="D1694" s="296"/>
      <c r="E1694" s="296"/>
      <c r="F1694" s="296"/>
      <c r="G1694" s="296"/>
      <c r="H1694" s="296"/>
      <c r="I1694" s="296"/>
      <c r="J1694" s="296"/>
      <c r="K1694" s="296"/>
      <c r="L1694" s="296"/>
      <c r="M1694" s="296"/>
      <c r="N1694" s="296"/>
      <c r="O1694" s="296"/>
      <c r="P1694" s="296"/>
      <c r="Q1694" s="296"/>
      <c r="R1694" s="296"/>
      <c r="S1694" s="296"/>
      <c r="T1694" s="296"/>
      <c r="U1694" s="313"/>
      <c r="V1694" s="313"/>
      <c r="W1694" s="313"/>
      <c r="X1694" s="313"/>
      <c r="Y1694" s="313"/>
      <c r="Z1694" s="313"/>
      <c r="AA1694" s="296"/>
      <c r="AB1694" s="296"/>
      <c r="AC1694" s="296"/>
      <c r="AD1694" s="296"/>
    </row>
    <row r="1695" spans="1:114" x14ac:dyDescent="0.35">
      <c r="A1695" s="312"/>
      <c r="B1695" s="312"/>
      <c r="C1695" s="296"/>
      <c r="D1695" s="296"/>
      <c r="E1695" s="296"/>
      <c r="F1695" s="296"/>
      <c r="G1695" s="296"/>
      <c r="H1695" s="296"/>
      <c r="I1695" s="296"/>
      <c r="J1695" s="296"/>
      <c r="K1695" s="296"/>
      <c r="L1695" s="296"/>
      <c r="M1695" s="296"/>
      <c r="N1695" s="296"/>
      <c r="O1695" s="296"/>
      <c r="P1695" s="296"/>
      <c r="Q1695" s="296"/>
      <c r="R1695" s="296"/>
      <c r="S1695" s="296"/>
      <c r="T1695" s="296"/>
      <c r="U1695" s="296"/>
      <c r="V1695" s="296"/>
      <c r="W1695" s="296"/>
      <c r="X1695" s="296"/>
      <c r="Y1695" s="296"/>
      <c r="Z1695" s="296"/>
      <c r="AA1695" s="296"/>
      <c r="AB1695" s="296"/>
      <c r="AC1695" s="296"/>
      <c r="AD1695" s="296"/>
    </row>
    <row r="1696" spans="1:114" x14ac:dyDescent="0.35">
      <c r="A1696" s="312"/>
      <c r="B1696" s="597" t="s">
        <v>474</v>
      </c>
      <c r="C1696" s="296"/>
      <c r="D1696" s="296"/>
      <c r="E1696" s="296"/>
      <c r="F1696" s="296"/>
      <c r="G1696" s="296"/>
      <c r="H1696" s="296"/>
      <c r="I1696" s="296"/>
      <c r="J1696" s="296"/>
      <c r="K1696" s="296"/>
      <c r="L1696" s="296"/>
      <c r="M1696" s="296"/>
      <c r="N1696" s="296"/>
      <c r="O1696" s="296"/>
      <c r="P1696" s="296"/>
      <c r="Q1696" s="296"/>
      <c r="R1696" s="296"/>
      <c r="S1696" s="296"/>
      <c r="T1696" s="296"/>
      <c r="U1696" s="313"/>
      <c r="V1696" s="313"/>
      <c r="W1696" s="313"/>
      <c r="X1696" s="313"/>
      <c r="Y1696" s="313"/>
      <c r="Z1696" s="313"/>
      <c r="AA1696" s="296"/>
      <c r="AB1696" s="296"/>
      <c r="AC1696" s="296"/>
      <c r="AD1696" s="296"/>
    </row>
    <row r="1697" spans="1:114" x14ac:dyDescent="0.35">
      <c r="A1697" s="312"/>
      <c r="C1697" s="296"/>
      <c r="D1697" s="296"/>
      <c r="E1697" s="296"/>
      <c r="F1697" s="296"/>
      <c r="G1697" s="296"/>
      <c r="H1697" s="296"/>
      <c r="I1697" s="296"/>
      <c r="J1697" s="296"/>
      <c r="K1697" s="296"/>
      <c r="L1697" s="296"/>
      <c r="M1697" s="296"/>
      <c r="N1697" s="296"/>
      <c r="O1697" s="296"/>
      <c r="P1697" s="296"/>
      <c r="Q1697" s="296"/>
      <c r="R1697" s="296"/>
      <c r="S1697" s="296"/>
      <c r="T1697" s="296"/>
      <c r="U1697" s="313"/>
      <c r="V1697" s="313"/>
      <c r="W1697" s="313"/>
      <c r="X1697" s="313"/>
      <c r="Y1697" s="313"/>
      <c r="Z1697" s="313"/>
      <c r="AA1697" s="296"/>
      <c r="AB1697" s="296"/>
      <c r="AC1697" s="296"/>
      <c r="AD1697" s="296"/>
    </row>
    <row r="1698" spans="1:114" x14ac:dyDescent="0.35">
      <c r="A1698" s="312"/>
      <c r="B1698" s="314" t="s">
        <v>475</v>
      </c>
      <c r="C1698" s="569">
        <v>-2100</v>
      </c>
      <c r="D1698" s="569">
        <v>-5000</v>
      </c>
      <c r="E1698" s="569">
        <v>-9100</v>
      </c>
      <c r="F1698" s="569">
        <v>-10300</v>
      </c>
      <c r="G1698" s="569">
        <v>-10100</v>
      </c>
      <c r="H1698" s="569">
        <v>-9600</v>
      </c>
      <c r="I1698" s="569">
        <v>-9500</v>
      </c>
      <c r="J1698" s="569">
        <v>-9100</v>
      </c>
      <c r="K1698" s="569">
        <v>-8300</v>
      </c>
      <c r="L1698" s="569">
        <v>-7100</v>
      </c>
      <c r="M1698" s="569">
        <v>-6300</v>
      </c>
      <c r="N1698" s="569">
        <v>-3500</v>
      </c>
      <c r="O1698" s="569">
        <v>-5000</v>
      </c>
      <c r="P1698" s="569">
        <v>-2500</v>
      </c>
      <c r="Q1698" s="569">
        <v>-2100</v>
      </c>
      <c r="R1698" s="569">
        <v>-1300</v>
      </c>
      <c r="S1698" s="569">
        <v>-1500</v>
      </c>
      <c r="T1698" s="569">
        <v>-1000</v>
      </c>
      <c r="U1698" s="569">
        <v>-1100</v>
      </c>
      <c r="V1698" s="569">
        <v>-5200</v>
      </c>
      <c r="W1698" s="569">
        <v>-3700</v>
      </c>
      <c r="X1698" s="569">
        <v>-3400</v>
      </c>
      <c r="Y1698" s="569">
        <v>-3000</v>
      </c>
      <c r="Z1698" s="569">
        <v>-4300</v>
      </c>
      <c r="AA1698" s="569">
        <v>-6200</v>
      </c>
      <c r="AB1698" s="569">
        <v>-5300</v>
      </c>
      <c r="AC1698" s="569">
        <v>-5800</v>
      </c>
      <c r="AD1698" s="641">
        <v>12000</v>
      </c>
      <c r="AE1698" s="569">
        <f>AD1698</f>
        <v>12000</v>
      </c>
      <c r="AF1698" s="569">
        <f t="shared" ref="AF1698:BI1698" si="5838">AE1698</f>
        <v>12000</v>
      </c>
      <c r="AG1698" s="569">
        <f t="shared" si="5838"/>
        <v>12000</v>
      </c>
      <c r="AH1698" s="569">
        <f t="shared" si="5838"/>
        <v>12000</v>
      </c>
      <c r="AI1698" s="569">
        <f t="shared" si="5838"/>
        <v>12000</v>
      </c>
      <c r="AJ1698" s="569">
        <f t="shared" si="5838"/>
        <v>12000</v>
      </c>
      <c r="AK1698" s="569">
        <f t="shared" si="5838"/>
        <v>12000</v>
      </c>
      <c r="AL1698" s="569">
        <f t="shared" si="5838"/>
        <v>12000</v>
      </c>
      <c r="AM1698" s="569">
        <f t="shared" si="5838"/>
        <v>12000</v>
      </c>
      <c r="AN1698" s="569">
        <f t="shared" si="5838"/>
        <v>12000</v>
      </c>
      <c r="AO1698" s="569">
        <f t="shared" si="5838"/>
        <v>12000</v>
      </c>
      <c r="AP1698" s="569">
        <f t="shared" si="5838"/>
        <v>12000</v>
      </c>
      <c r="AQ1698" s="569">
        <f t="shared" si="5838"/>
        <v>12000</v>
      </c>
      <c r="AR1698" s="569">
        <f t="shared" si="5838"/>
        <v>12000</v>
      </c>
      <c r="AS1698" s="569">
        <f t="shared" si="5838"/>
        <v>12000</v>
      </c>
      <c r="AT1698" s="569">
        <f t="shared" si="5838"/>
        <v>12000</v>
      </c>
      <c r="AU1698" s="569">
        <f t="shared" si="5838"/>
        <v>12000</v>
      </c>
      <c r="AV1698" s="569">
        <f t="shared" si="5838"/>
        <v>12000</v>
      </c>
      <c r="AW1698" s="569">
        <f t="shared" si="5838"/>
        <v>12000</v>
      </c>
      <c r="AX1698" s="569">
        <f t="shared" si="5838"/>
        <v>12000</v>
      </c>
      <c r="AY1698" s="569">
        <f t="shared" si="5838"/>
        <v>12000</v>
      </c>
      <c r="AZ1698" s="569">
        <f t="shared" si="5838"/>
        <v>12000</v>
      </c>
      <c r="BA1698" s="569">
        <f t="shared" si="5838"/>
        <v>12000</v>
      </c>
      <c r="BB1698" s="569">
        <f t="shared" si="5838"/>
        <v>12000</v>
      </c>
      <c r="BC1698" s="569">
        <f t="shared" si="5838"/>
        <v>12000</v>
      </c>
      <c r="BD1698" s="569">
        <f t="shared" si="5838"/>
        <v>12000</v>
      </c>
      <c r="BE1698" s="569">
        <f t="shared" si="5838"/>
        <v>12000</v>
      </c>
      <c r="BF1698" s="569">
        <f t="shared" si="5838"/>
        <v>12000</v>
      </c>
      <c r="BG1698" s="569">
        <f t="shared" si="5838"/>
        <v>12000</v>
      </c>
      <c r="BH1698" s="569">
        <f t="shared" si="5838"/>
        <v>12000</v>
      </c>
      <c r="BI1698" s="569">
        <f t="shared" si="5838"/>
        <v>12000</v>
      </c>
      <c r="BJ1698" s="569">
        <f>BI1698</f>
        <v>12000</v>
      </c>
      <c r="BK1698" s="569">
        <f t="shared" ref="BK1698:DJ1698" si="5839">BJ1698</f>
        <v>12000</v>
      </c>
      <c r="BL1698" s="569">
        <f t="shared" si="5839"/>
        <v>12000</v>
      </c>
      <c r="BM1698" s="569">
        <f t="shared" si="5839"/>
        <v>12000</v>
      </c>
      <c r="BN1698" s="569">
        <f t="shared" si="5839"/>
        <v>12000</v>
      </c>
      <c r="BO1698" s="569">
        <f t="shared" si="5839"/>
        <v>12000</v>
      </c>
      <c r="BP1698" s="569">
        <f t="shared" si="5839"/>
        <v>12000</v>
      </c>
      <c r="BQ1698" s="569">
        <f t="shared" si="5839"/>
        <v>12000</v>
      </c>
      <c r="BR1698" s="569">
        <f t="shared" si="5839"/>
        <v>12000</v>
      </c>
      <c r="BS1698" s="569">
        <f t="shared" si="5839"/>
        <v>12000</v>
      </c>
      <c r="BT1698" s="569">
        <f t="shared" si="5839"/>
        <v>12000</v>
      </c>
      <c r="BU1698" s="569">
        <f t="shared" si="5839"/>
        <v>12000</v>
      </c>
      <c r="BV1698" s="569">
        <f t="shared" si="5839"/>
        <v>12000</v>
      </c>
      <c r="BW1698" s="569">
        <f t="shared" si="5839"/>
        <v>12000</v>
      </c>
      <c r="BX1698" s="569">
        <f t="shared" si="5839"/>
        <v>12000</v>
      </c>
      <c r="BY1698" s="569">
        <f t="shared" si="5839"/>
        <v>12000</v>
      </c>
      <c r="BZ1698" s="569">
        <f t="shared" si="5839"/>
        <v>12000</v>
      </c>
      <c r="CA1698" s="569">
        <f t="shared" si="5839"/>
        <v>12000</v>
      </c>
      <c r="CB1698" s="569">
        <f t="shared" si="5839"/>
        <v>12000</v>
      </c>
      <c r="CC1698" s="569">
        <f t="shared" si="5839"/>
        <v>12000</v>
      </c>
      <c r="CD1698" s="569">
        <f t="shared" si="5839"/>
        <v>12000</v>
      </c>
      <c r="CE1698" s="569">
        <f t="shared" si="5839"/>
        <v>12000</v>
      </c>
      <c r="CF1698" s="569">
        <f t="shared" si="5839"/>
        <v>12000</v>
      </c>
      <c r="CG1698" s="569">
        <f t="shared" si="5839"/>
        <v>12000</v>
      </c>
      <c r="CH1698" s="569">
        <f t="shared" si="5839"/>
        <v>12000</v>
      </c>
      <c r="CI1698" s="569">
        <f t="shared" si="5839"/>
        <v>12000</v>
      </c>
      <c r="CJ1698" s="569">
        <f t="shared" si="5839"/>
        <v>12000</v>
      </c>
      <c r="CK1698" s="569">
        <f t="shared" si="5839"/>
        <v>12000</v>
      </c>
      <c r="CL1698" s="569">
        <f t="shared" si="5839"/>
        <v>12000</v>
      </c>
      <c r="CM1698" s="569">
        <f t="shared" si="5839"/>
        <v>12000</v>
      </c>
      <c r="CN1698" s="569">
        <f t="shared" si="5839"/>
        <v>12000</v>
      </c>
      <c r="CO1698" s="569">
        <f t="shared" si="5839"/>
        <v>12000</v>
      </c>
      <c r="CP1698" s="569">
        <f t="shared" si="5839"/>
        <v>12000</v>
      </c>
      <c r="CQ1698" s="569">
        <f t="shared" si="5839"/>
        <v>12000</v>
      </c>
      <c r="CR1698" s="569">
        <f t="shared" si="5839"/>
        <v>12000</v>
      </c>
      <c r="CS1698" s="569">
        <f t="shared" si="5839"/>
        <v>12000</v>
      </c>
      <c r="CT1698" s="569">
        <f t="shared" si="5839"/>
        <v>12000</v>
      </c>
      <c r="CU1698" s="569">
        <f t="shared" si="5839"/>
        <v>12000</v>
      </c>
      <c r="CV1698" s="569">
        <f t="shared" si="5839"/>
        <v>12000</v>
      </c>
      <c r="CW1698" s="569">
        <f t="shared" si="5839"/>
        <v>12000</v>
      </c>
      <c r="CX1698" s="569">
        <f t="shared" si="5839"/>
        <v>12000</v>
      </c>
      <c r="CY1698" s="569">
        <f t="shared" si="5839"/>
        <v>12000</v>
      </c>
      <c r="CZ1698" s="569">
        <f t="shared" si="5839"/>
        <v>12000</v>
      </c>
      <c r="DA1698" s="569">
        <f t="shared" si="5839"/>
        <v>12000</v>
      </c>
      <c r="DB1698" s="569">
        <f t="shared" si="5839"/>
        <v>12000</v>
      </c>
      <c r="DC1698" s="569">
        <f t="shared" si="5839"/>
        <v>12000</v>
      </c>
      <c r="DD1698" s="569">
        <f t="shared" si="5839"/>
        <v>12000</v>
      </c>
      <c r="DE1698" s="569">
        <f t="shared" si="5839"/>
        <v>12000</v>
      </c>
      <c r="DF1698" s="569">
        <f t="shared" si="5839"/>
        <v>12000</v>
      </c>
      <c r="DG1698" s="569">
        <f t="shared" si="5839"/>
        <v>12000</v>
      </c>
      <c r="DH1698" s="569">
        <f t="shared" si="5839"/>
        <v>12000</v>
      </c>
      <c r="DI1698" s="569">
        <f t="shared" si="5839"/>
        <v>12000</v>
      </c>
      <c r="DJ1698" s="569">
        <f t="shared" si="5839"/>
        <v>12000</v>
      </c>
    </row>
    <row r="1699" spans="1:114" x14ac:dyDescent="0.35">
      <c r="A1699" s="312"/>
      <c r="B1699" s="498" t="s">
        <v>476</v>
      </c>
      <c r="C1699" s="459">
        <v>-300</v>
      </c>
      <c r="D1699" s="459">
        <v>-3200</v>
      </c>
      <c r="E1699" s="459">
        <v>-7400</v>
      </c>
      <c r="F1699" s="459">
        <v>-9200</v>
      </c>
      <c r="G1699" s="459">
        <v>-8800</v>
      </c>
      <c r="H1699" s="459">
        <v>-8500</v>
      </c>
      <c r="I1699" s="459">
        <v>-8300</v>
      </c>
      <c r="J1699" s="459">
        <v>-9200</v>
      </c>
      <c r="K1699" s="459">
        <v>-7300</v>
      </c>
      <c r="L1699" s="459">
        <v>-6700</v>
      </c>
      <c r="M1699" s="459">
        <v>-5900</v>
      </c>
      <c r="N1699" s="459">
        <v>-3100</v>
      </c>
      <c r="O1699" s="459">
        <v>-4200</v>
      </c>
      <c r="P1699" s="459">
        <v>-1700</v>
      </c>
      <c r="Q1699" s="459">
        <v>-900</v>
      </c>
      <c r="R1699" s="459">
        <v>-300</v>
      </c>
      <c r="S1699" s="459">
        <v>-600</v>
      </c>
      <c r="T1699" s="459">
        <v>0</v>
      </c>
      <c r="U1699" s="459">
        <v>-100</v>
      </c>
      <c r="V1699" s="459">
        <f>-2700-U1699-T1699-S1699</f>
        <v>-2000</v>
      </c>
      <c r="W1699" s="459">
        <v>-2200</v>
      </c>
      <c r="X1699" s="459">
        <v>-1800</v>
      </c>
      <c r="Y1699" s="459">
        <v>-1800</v>
      </c>
      <c r="Z1699" s="459">
        <v>-2300</v>
      </c>
      <c r="AA1699" s="459">
        <v>-2600</v>
      </c>
      <c r="AB1699" s="459">
        <v>-1800</v>
      </c>
      <c r="AC1699" s="459">
        <v>-2400</v>
      </c>
      <c r="AD1699" s="451">
        <f>-AD1853</f>
        <v>-6738.16</v>
      </c>
      <c r="AE1699" s="451">
        <f>-AE1853</f>
        <v>-6641.8043120000002</v>
      </c>
      <c r="AF1699" s="451">
        <f t="shared" ref="AF1699:BI1699" si="5840">-AF1853</f>
        <v>-6546.8265103384001</v>
      </c>
      <c r="AG1699" s="451">
        <f t="shared" si="5840"/>
        <v>-6453.2068912405612</v>
      </c>
      <c r="AH1699" s="451">
        <f t="shared" si="5840"/>
        <v>-6360.926032695821</v>
      </c>
      <c r="AI1699" s="451">
        <f t="shared" si="5840"/>
        <v>-6269.964790428272</v>
      </c>
      <c r="AJ1699" s="451">
        <f t="shared" si="5840"/>
        <v>-6180.3042939251472</v>
      </c>
      <c r="AK1699" s="451">
        <f t="shared" si="5840"/>
        <v>-6091.9259425220171</v>
      </c>
      <c r="AL1699" s="451">
        <f t="shared" si="5840"/>
        <v>-6004.8114015439523</v>
      </c>
      <c r="AM1699" s="451">
        <f t="shared" si="5840"/>
        <v>-5918.9425985018734</v>
      </c>
      <c r="AN1699" s="451">
        <f t="shared" si="5840"/>
        <v>-5834.301719343297</v>
      </c>
      <c r="AO1699" s="451">
        <f t="shared" si="5840"/>
        <v>-5750.8712047566878</v>
      </c>
      <c r="AP1699" s="451">
        <f t="shared" si="5840"/>
        <v>-5668.6337465286679</v>
      </c>
      <c r="AQ1699" s="451">
        <f t="shared" si="5840"/>
        <v>-5587.5722839533082</v>
      </c>
      <c r="AR1699" s="451">
        <f t="shared" si="5840"/>
        <v>-5507.6700002927755</v>
      </c>
      <c r="AS1699" s="451">
        <f t="shared" si="5840"/>
        <v>-5428.9103192885887</v>
      </c>
      <c r="AT1699" s="451">
        <f t="shared" si="5840"/>
        <v>-5351.276901722762</v>
      </c>
      <c r="AU1699" s="451">
        <f t="shared" si="5840"/>
        <v>-5274.7536420281258</v>
      </c>
      <c r="AV1699" s="451">
        <f t="shared" si="5840"/>
        <v>-5199.3246649471239</v>
      </c>
      <c r="AW1699" s="451">
        <f t="shared" si="5840"/>
        <v>-5124.9743222383804</v>
      </c>
      <c r="AX1699" s="451">
        <f t="shared" si="5840"/>
        <v>-5051.6871894303713</v>
      </c>
      <c r="AY1699" s="451">
        <f t="shared" si="5840"/>
        <v>-4979.4480626215172</v>
      </c>
      <c r="AZ1699" s="451">
        <f t="shared" si="5840"/>
        <v>-4908.2419553260297</v>
      </c>
      <c r="BA1699" s="451">
        <f t="shared" si="5840"/>
        <v>-4838.054095364867</v>
      </c>
      <c r="BB1699" s="451">
        <f t="shared" si="5840"/>
        <v>-4768.8699218011498</v>
      </c>
      <c r="BC1699" s="451">
        <f t="shared" si="5840"/>
        <v>-4700.6750819193931</v>
      </c>
      <c r="BD1699" s="451">
        <f t="shared" si="5840"/>
        <v>-4633.4554282479457</v>
      </c>
      <c r="BE1699" s="451">
        <f t="shared" si="5840"/>
        <v>-4567.1970156240004</v>
      </c>
      <c r="BF1699" s="451">
        <f t="shared" si="5840"/>
        <v>-4501.886098300577</v>
      </c>
      <c r="BG1699" s="451">
        <f t="shared" si="5840"/>
        <v>-4437.5091270948787</v>
      </c>
      <c r="BH1699" s="451">
        <f t="shared" si="5840"/>
        <v>-4374.0527465774221</v>
      </c>
      <c r="BI1699" s="451">
        <f t="shared" si="5840"/>
        <v>-4311.5037923013651</v>
      </c>
      <c r="BJ1699" s="451">
        <f>-BJ1853</f>
        <v>-4249.8492880714557</v>
      </c>
      <c r="BK1699" s="451">
        <f t="shared" ref="BK1699:DJ1699" si="5841">-BK1853</f>
        <v>0</v>
      </c>
      <c r="BL1699" s="451">
        <f t="shared" si="5841"/>
        <v>0</v>
      </c>
      <c r="BM1699" s="451">
        <f t="shared" si="5841"/>
        <v>0</v>
      </c>
      <c r="BN1699" s="451">
        <f t="shared" si="5841"/>
        <v>0</v>
      </c>
      <c r="BO1699" s="451">
        <f t="shared" si="5841"/>
        <v>0</v>
      </c>
      <c r="BP1699" s="451">
        <f t="shared" si="5841"/>
        <v>0</v>
      </c>
      <c r="BQ1699" s="451">
        <f t="shared" si="5841"/>
        <v>0</v>
      </c>
      <c r="BR1699" s="451">
        <f t="shared" si="5841"/>
        <v>0</v>
      </c>
      <c r="BS1699" s="451">
        <f t="shared" si="5841"/>
        <v>0</v>
      </c>
      <c r="BT1699" s="451">
        <f t="shared" si="5841"/>
        <v>0</v>
      </c>
      <c r="BU1699" s="451">
        <f t="shared" si="5841"/>
        <v>0</v>
      </c>
      <c r="BV1699" s="451">
        <f t="shared" si="5841"/>
        <v>0</v>
      </c>
      <c r="BW1699" s="451">
        <f t="shared" si="5841"/>
        <v>0</v>
      </c>
      <c r="BX1699" s="451">
        <f t="shared" si="5841"/>
        <v>0</v>
      </c>
      <c r="BY1699" s="451">
        <f t="shared" si="5841"/>
        <v>0</v>
      </c>
      <c r="BZ1699" s="451">
        <f t="shared" si="5841"/>
        <v>0</v>
      </c>
      <c r="CA1699" s="451">
        <f t="shared" si="5841"/>
        <v>0</v>
      </c>
      <c r="CB1699" s="451">
        <f t="shared" si="5841"/>
        <v>0</v>
      </c>
      <c r="CC1699" s="451">
        <f t="shared" si="5841"/>
        <v>0</v>
      </c>
      <c r="CD1699" s="451">
        <f t="shared" si="5841"/>
        <v>0</v>
      </c>
      <c r="CE1699" s="451">
        <f t="shared" si="5841"/>
        <v>0</v>
      </c>
      <c r="CF1699" s="451">
        <f t="shared" si="5841"/>
        <v>0</v>
      </c>
      <c r="CG1699" s="451">
        <f t="shared" si="5841"/>
        <v>0</v>
      </c>
      <c r="CH1699" s="451">
        <f t="shared" si="5841"/>
        <v>0</v>
      </c>
      <c r="CI1699" s="451">
        <f t="shared" si="5841"/>
        <v>0</v>
      </c>
      <c r="CJ1699" s="451">
        <f t="shared" si="5841"/>
        <v>0</v>
      </c>
      <c r="CK1699" s="451">
        <f t="shared" si="5841"/>
        <v>0</v>
      </c>
      <c r="CL1699" s="451">
        <f t="shared" si="5841"/>
        <v>0</v>
      </c>
      <c r="CM1699" s="451">
        <f t="shared" si="5841"/>
        <v>0</v>
      </c>
      <c r="CN1699" s="451">
        <f t="shared" si="5841"/>
        <v>0</v>
      </c>
      <c r="CO1699" s="451">
        <f t="shared" si="5841"/>
        <v>0</v>
      </c>
      <c r="CP1699" s="451">
        <f t="shared" si="5841"/>
        <v>0</v>
      </c>
      <c r="CQ1699" s="451">
        <f t="shared" si="5841"/>
        <v>0</v>
      </c>
      <c r="CR1699" s="451">
        <f t="shared" si="5841"/>
        <v>0</v>
      </c>
      <c r="CS1699" s="451">
        <f t="shared" si="5841"/>
        <v>0</v>
      </c>
      <c r="CT1699" s="451">
        <f t="shared" si="5841"/>
        <v>0</v>
      </c>
      <c r="CU1699" s="451">
        <f t="shared" si="5841"/>
        <v>0</v>
      </c>
      <c r="CV1699" s="451">
        <f t="shared" si="5841"/>
        <v>0</v>
      </c>
      <c r="CW1699" s="451">
        <f t="shared" si="5841"/>
        <v>0</v>
      </c>
      <c r="CX1699" s="451">
        <f t="shared" si="5841"/>
        <v>0</v>
      </c>
      <c r="CY1699" s="451">
        <f t="shared" si="5841"/>
        <v>0</v>
      </c>
      <c r="CZ1699" s="451">
        <f t="shared" si="5841"/>
        <v>0</v>
      </c>
      <c r="DA1699" s="451">
        <f t="shared" si="5841"/>
        <v>0</v>
      </c>
      <c r="DB1699" s="451">
        <f t="shared" si="5841"/>
        <v>0</v>
      </c>
      <c r="DC1699" s="451">
        <f t="shared" si="5841"/>
        <v>0</v>
      </c>
      <c r="DD1699" s="451">
        <f t="shared" si="5841"/>
        <v>0</v>
      </c>
      <c r="DE1699" s="451">
        <f t="shared" si="5841"/>
        <v>0</v>
      </c>
      <c r="DF1699" s="451">
        <f t="shared" si="5841"/>
        <v>0</v>
      </c>
      <c r="DG1699" s="451">
        <f t="shared" si="5841"/>
        <v>0</v>
      </c>
      <c r="DH1699" s="451">
        <f t="shared" si="5841"/>
        <v>0</v>
      </c>
      <c r="DI1699" s="451">
        <f t="shared" si="5841"/>
        <v>0</v>
      </c>
      <c r="DJ1699" s="451">
        <f t="shared" si="5841"/>
        <v>0</v>
      </c>
    </row>
    <row r="1700" spans="1:114" x14ac:dyDescent="0.35">
      <c r="A1700" s="312"/>
      <c r="B1700" s="498" t="s">
        <v>477</v>
      </c>
      <c r="C1700" s="459">
        <v>-1000</v>
      </c>
      <c r="D1700" s="459">
        <v>-1000</v>
      </c>
      <c r="E1700" s="459">
        <v>-900</v>
      </c>
      <c r="F1700" s="296"/>
      <c r="G1700" s="459">
        <v>-1000</v>
      </c>
      <c r="H1700" s="459">
        <v>-1000</v>
      </c>
      <c r="I1700" s="459">
        <v>-1000</v>
      </c>
      <c r="J1700" s="296"/>
      <c r="K1700" s="459">
        <v>-400</v>
      </c>
      <c r="L1700" s="459">
        <v>-400</v>
      </c>
      <c r="M1700" s="459">
        <v>-400</v>
      </c>
      <c r="N1700" s="296"/>
      <c r="O1700" s="459">
        <v>-600</v>
      </c>
      <c r="P1700" s="459">
        <v>-600</v>
      </c>
      <c r="Q1700" s="459">
        <v>-900</v>
      </c>
      <c r="R1700" s="459"/>
      <c r="S1700" s="459">
        <v>-700</v>
      </c>
      <c r="T1700" s="459">
        <v>-700</v>
      </c>
      <c r="U1700" s="459">
        <v>-700</v>
      </c>
      <c r="V1700" s="459">
        <f>-4900-U1700-T1700-S1700</f>
        <v>-2800</v>
      </c>
      <c r="W1700" s="459">
        <v>-1100</v>
      </c>
      <c r="X1700" s="459">
        <v>-1300</v>
      </c>
      <c r="Y1700" s="459">
        <v>-1200</v>
      </c>
      <c r="Z1700" s="313"/>
      <c r="AA1700" s="459">
        <v>-1200</v>
      </c>
      <c r="AB1700" s="459">
        <v>-1200</v>
      </c>
      <c r="AC1700" s="459">
        <v>-1000</v>
      </c>
      <c r="AD1700" s="296"/>
    </row>
    <row r="1701" spans="1:114" x14ac:dyDescent="0.35">
      <c r="A1701" s="312"/>
      <c r="B1701" s="498" t="s">
        <v>478</v>
      </c>
      <c r="C1701" s="459">
        <v>0</v>
      </c>
      <c r="D1701" s="459">
        <v>0</v>
      </c>
      <c r="E1701" s="459">
        <v>-400</v>
      </c>
      <c r="F1701" s="296"/>
      <c r="G1701" s="459">
        <v>0</v>
      </c>
      <c r="H1701" s="459">
        <v>0</v>
      </c>
      <c r="I1701" s="459">
        <v>0</v>
      </c>
      <c r="J1701" s="296"/>
      <c r="K1701" s="459">
        <v>0</v>
      </c>
      <c r="L1701" s="459">
        <v>0</v>
      </c>
      <c r="M1701" s="459">
        <v>0</v>
      </c>
      <c r="N1701" s="296"/>
      <c r="O1701" s="459">
        <v>0</v>
      </c>
      <c r="P1701" s="459">
        <v>0</v>
      </c>
      <c r="Q1701" s="459">
        <v>0</v>
      </c>
      <c r="R1701" s="459"/>
      <c r="S1701" s="459">
        <v>0</v>
      </c>
      <c r="T1701" s="459">
        <v>0</v>
      </c>
      <c r="U1701" s="459">
        <v>0</v>
      </c>
      <c r="V1701" s="459">
        <v>0</v>
      </c>
      <c r="W1701" s="459">
        <v>0</v>
      </c>
      <c r="X1701" s="459">
        <v>0</v>
      </c>
      <c r="Y1701" s="459">
        <v>0</v>
      </c>
      <c r="Z1701" s="313"/>
      <c r="AA1701" s="459">
        <v>-2300</v>
      </c>
      <c r="AB1701" s="459">
        <v>-2300</v>
      </c>
      <c r="AC1701" s="459">
        <v>-2400</v>
      </c>
      <c r="AD1701" s="296"/>
    </row>
    <row r="1702" spans="1:114" x14ac:dyDescent="0.35">
      <c r="A1702" s="312"/>
      <c r="B1702" s="498" t="s">
        <v>479</v>
      </c>
      <c r="C1702" s="459">
        <v>-800</v>
      </c>
      <c r="D1702" s="459">
        <v>-800</v>
      </c>
      <c r="E1702" s="459">
        <v>-400</v>
      </c>
      <c r="F1702" s="296"/>
      <c r="G1702" s="459">
        <v>-300</v>
      </c>
      <c r="H1702" s="459">
        <v>-100</v>
      </c>
      <c r="I1702" s="459">
        <v>-200</v>
      </c>
      <c r="J1702" s="296"/>
      <c r="K1702" s="459">
        <v>-600</v>
      </c>
      <c r="L1702" s="459">
        <v>0</v>
      </c>
      <c r="M1702" s="459">
        <v>0</v>
      </c>
      <c r="N1702" s="296"/>
      <c r="O1702" s="459">
        <v>-200</v>
      </c>
      <c r="P1702" s="459">
        <v>-200</v>
      </c>
      <c r="Q1702" s="459">
        <v>-300</v>
      </c>
      <c r="R1702" s="459"/>
      <c r="S1702" s="459">
        <v>-200</v>
      </c>
      <c r="T1702" s="459">
        <v>-300</v>
      </c>
      <c r="U1702" s="459">
        <v>-300</v>
      </c>
      <c r="V1702" s="459">
        <f>-1200-U1702-T1702-S1702</f>
        <v>-400</v>
      </c>
      <c r="W1702" s="459">
        <v>-400</v>
      </c>
      <c r="X1702" s="459">
        <v>-300</v>
      </c>
      <c r="Y1702" s="459">
        <v>0</v>
      </c>
      <c r="Z1702" s="313"/>
      <c r="AA1702" s="459">
        <v>-100</v>
      </c>
      <c r="AB1702" s="459">
        <v>0</v>
      </c>
      <c r="AC1702" s="459">
        <v>0</v>
      </c>
      <c r="AD1702" s="296"/>
    </row>
    <row r="1703" spans="1:114" x14ac:dyDescent="0.35">
      <c r="A1703" s="312"/>
      <c r="B1703" s="498"/>
      <c r="C1703" s="296"/>
      <c r="D1703" s="296"/>
      <c r="E1703" s="296"/>
      <c r="F1703" s="296"/>
      <c r="G1703" s="296"/>
      <c r="H1703" s="296"/>
      <c r="I1703" s="296"/>
      <c r="J1703" s="296"/>
      <c r="K1703" s="296"/>
      <c r="L1703" s="296"/>
      <c r="M1703" s="296"/>
      <c r="N1703" s="296"/>
      <c r="O1703" s="296"/>
      <c r="P1703" s="296"/>
      <c r="Q1703" s="296"/>
      <c r="R1703" s="296"/>
      <c r="S1703" s="459"/>
      <c r="T1703" s="459"/>
      <c r="U1703" s="459"/>
      <c r="V1703" s="459"/>
      <c r="W1703" s="313"/>
      <c r="X1703" s="313"/>
      <c r="Y1703" s="313"/>
      <c r="Z1703" s="313"/>
      <c r="AA1703" s="296"/>
      <c r="AB1703" s="296"/>
      <c r="AC1703" s="296"/>
      <c r="AD1703" s="296"/>
    </row>
    <row r="1704" spans="1:114" x14ac:dyDescent="0.35">
      <c r="A1704" s="312"/>
      <c r="B1704" s="314" t="s">
        <v>480</v>
      </c>
      <c r="C1704" s="569">
        <v>1200</v>
      </c>
      <c r="D1704" s="569">
        <v>5600</v>
      </c>
      <c r="E1704" s="569">
        <v>400</v>
      </c>
      <c r="F1704" s="569">
        <f>-40200-C1704-D1704-E1704</f>
        <v>-47400</v>
      </c>
      <c r="G1704" s="569">
        <v>31600</v>
      </c>
      <c r="H1704" s="569">
        <v>11100</v>
      </c>
      <c r="I1704" s="569">
        <v>-25900</v>
      </c>
      <c r="J1704" s="569">
        <f>6300-G1704-H1704-I1704</f>
        <v>-10500</v>
      </c>
      <c r="K1704" s="569">
        <v>76600</v>
      </c>
      <c r="L1704" s="569">
        <v>6600</v>
      </c>
      <c r="M1704" s="569">
        <v>5500</v>
      </c>
      <c r="N1704" s="569">
        <f>87000-K1704-L1704-M1704</f>
        <v>-1700</v>
      </c>
      <c r="O1704" s="569">
        <v>-16300</v>
      </c>
      <c r="P1704" s="569">
        <v>23800</v>
      </c>
      <c r="Q1704" s="569">
        <v>7300</v>
      </c>
      <c r="R1704" s="569">
        <f>16700-O1704-P1704-Q1704</f>
        <v>1900</v>
      </c>
      <c r="S1704" s="569">
        <v>1900</v>
      </c>
      <c r="T1704" s="569">
        <v>-9300</v>
      </c>
      <c r="U1704" s="569">
        <v>-800</v>
      </c>
      <c r="V1704" s="569">
        <v>13100</v>
      </c>
      <c r="W1704" s="569">
        <v>9100</v>
      </c>
      <c r="X1704" s="569">
        <v>7500</v>
      </c>
      <c r="Y1704" s="569">
        <v>10200</v>
      </c>
      <c r="Z1704" s="569">
        <f>29100-W1704-X1704-Y1704</f>
        <v>2300</v>
      </c>
      <c r="AA1704" s="569">
        <v>-26500</v>
      </c>
      <c r="AB1704" s="569">
        <v>30000</v>
      </c>
      <c r="AC1704" s="569">
        <v>-36600</v>
      </c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  <c r="BJ1704" s="22"/>
      <c r="BK1704" s="22"/>
      <c r="BL1704" s="22"/>
      <c r="BM1704" s="22"/>
      <c r="BN1704" s="22"/>
      <c r="BO1704" s="22"/>
      <c r="BP1704" s="22"/>
      <c r="BQ1704" s="22"/>
      <c r="BR1704" s="22"/>
      <c r="BS1704" s="22"/>
      <c r="BT1704" s="22"/>
      <c r="BU1704" s="22"/>
      <c r="BV1704" s="22"/>
      <c r="BW1704" s="22"/>
      <c r="BX1704" s="22"/>
      <c r="BY1704" s="22"/>
      <c r="BZ1704" s="22"/>
      <c r="CA1704" s="22"/>
      <c r="CB1704" s="22"/>
      <c r="CC1704" s="22"/>
      <c r="CD1704" s="22"/>
      <c r="CE1704" s="22"/>
      <c r="CF1704" s="22"/>
      <c r="CG1704" s="22"/>
      <c r="CH1704" s="22"/>
      <c r="CI1704" s="22"/>
      <c r="CJ1704" s="22"/>
      <c r="CK1704" s="22"/>
      <c r="CL1704" s="22"/>
      <c r="CM1704" s="22"/>
      <c r="CN1704" s="22"/>
      <c r="CO1704" s="22"/>
      <c r="CP1704" s="22"/>
      <c r="CQ1704" s="22"/>
      <c r="CR1704" s="22"/>
      <c r="CS1704" s="22"/>
      <c r="CT1704" s="22"/>
      <c r="CU1704" s="22"/>
      <c r="CV1704" s="22"/>
      <c r="CW1704" s="22"/>
      <c r="CX1704" s="22"/>
      <c r="CY1704" s="22"/>
      <c r="CZ1704" s="22"/>
      <c r="DA1704" s="22"/>
      <c r="DB1704" s="22"/>
      <c r="DC1704" s="22"/>
      <c r="DD1704" s="22"/>
      <c r="DE1704" s="22"/>
      <c r="DF1704" s="22"/>
      <c r="DG1704" s="22"/>
      <c r="DH1704" s="22"/>
      <c r="DI1704" s="22"/>
      <c r="DJ1704" s="22"/>
    </row>
    <row r="1705" spans="1:114" x14ac:dyDescent="0.35">
      <c r="A1705" s="312"/>
      <c r="B1705" s="498" t="s">
        <v>481</v>
      </c>
      <c r="C1705" s="459">
        <v>300</v>
      </c>
      <c r="D1705" s="459">
        <v>0</v>
      </c>
      <c r="E1705" s="459">
        <v>600</v>
      </c>
      <c r="F1705" s="459">
        <f>1000-C1705-D1705-E1705</f>
        <v>100</v>
      </c>
      <c r="G1705" s="459">
        <v>400</v>
      </c>
      <c r="H1705" s="459">
        <v>600</v>
      </c>
      <c r="I1705" s="459">
        <v>900</v>
      </c>
      <c r="J1705" s="459">
        <f>2400-G1705-H1705-I1705</f>
        <v>500</v>
      </c>
      <c r="K1705" s="459">
        <v>500</v>
      </c>
      <c r="L1705" s="459">
        <v>600</v>
      </c>
      <c r="M1705" s="459">
        <v>800</v>
      </c>
      <c r="N1705" s="459">
        <f>3300-K1705-L1705-M1705</f>
        <v>1400</v>
      </c>
      <c r="O1705" s="459">
        <v>1400</v>
      </c>
      <c r="P1705" s="459">
        <v>2500</v>
      </c>
      <c r="Q1705" s="459">
        <v>2500</v>
      </c>
      <c r="R1705" s="459">
        <f>9400-O1705-P1705-Q1705</f>
        <v>3000</v>
      </c>
      <c r="S1705" s="459">
        <v>3400</v>
      </c>
      <c r="T1705" s="459">
        <v>3700</v>
      </c>
      <c r="U1705" s="459">
        <v>3100</v>
      </c>
      <c r="V1705" s="459">
        <v>3100</v>
      </c>
      <c r="W1705" s="459">
        <v>3100</v>
      </c>
      <c r="X1705" s="459">
        <v>3300</v>
      </c>
      <c r="Y1705" s="459">
        <v>3300</v>
      </c>
      <c r="Z1705" s="459">
        <f>12600-W1705-X1705-Y1705</f>
        <v>2900</v>
      </c>
      <c r="AA1705" s="459">
        <v>3900</v>
      </c>
      <c r="AB1705" s="459">
        <v>1700</v>
      </c>
      <c r="AC1705" s="459">
        <v>1700</v>
      </c>
      <c r="AD1705" s="296"/>
    </row>
    <row r="1706" spans="1:114" x14ac:dyDescent="0.35">
      <c r="A1706" s="312"/>
      <c r="B1706" s="498" t="s">
        <v>482</v>
      </c>
      <c r="C1706" s="459">
        <v>-3500</v>
      </c>
      <c r="D1706" s="459">
        <v>4600</v>
      </c>
      <c r="E1706" s="459">
        <v>-7000</v>
      </c>
      <c r="F1706" s="459">
        <f>3400-C1706-D1706-E1706</f>
        <v>9300</v>
      </c>
      <c r="G1706" s="459">
        <v>-14200</v>
      </c>
      <c r="H1706" s="459">
        <v>10100</v>
      </c>
      <c r="I1706" s="459">
        <v>-29100</v>
      </c>
      <c r="J1706" s="459">
        <f>-45500-G1706-H1706-I1706</f>
        <v>-12300</v>
      </c>
      <c r="K1706" s="459">
        <v>1300</v>
      </c>
      <c r="L1706" s="459">
        <v>2700</v>
      </c>
      <c r="M1706" s="459">
        <v>1300</v>
      </c>
      <c r="N1706" s="459">
        <f>2300-K1706-L1706-M1706</f>
        <v>-3000</v>
      </c>
      <c r="O1706" s="459">
        <v>600</v>
      </c>
      <c r="P1706" s="459">
        <v>600</v>
      </c>
      <c r="Q1706" s="459">
        <v>4200</v>
      </c>
      <c r="R1706" s="459">
        <f>3100-O1706-P1706-Q1706</f>
        <v>-2300</v>
      </c>
      <c r="S1706" s="459">
        <v>-1700</v>
      </c>
      <c r="T1706" s="459">
        <v>-2600</v>
      </c>
      <c r="U1706" s="459">
        <v>-3900</v>
      </c>
      <c r="V1706" s="459">
        <v>-900</v>
      </c>
      <c r="W1706" s="459">
        <v>5700</v>
      </c>
      <c r="X1706" s="459">
        <v>4300</v>
      </c>
      <c r="Y1706" s="459">
        <v>7000</v>
      </c>
      <c r="Z1706" s="459">
        <f>17200-W1706-X1706-Y1706</f>
        <v>200</v>
      </c>
      <c r="AA1706" s="459">
        <v>-30000</v>
      </c>
      <c r="AB1706" s="459">
        <v>11000</v>
      </c>
      <c r="AC1706" s="459">
        <v>-20600</v>
      </c>
      <c r="AD1706" s="296"/>
    </row>
    <row r="1707" spans="1:114" x14ac:dyDescent="0.35">
      <c r="A1707" s="312"/>
      <c r="B1707" s="498" t="s">
        <v>483</v>
      </c>
      <c r="C1707" s="296"/>
      <c r="D1707" s="296"/>
      <c r="E1707" s="296"/>
      <c r="F1707" s="296"/>
      <c r="G1707" s="296"/>
      <c r="H1707" s="296"/>
      <c r="I1707" s="296"/>
      <c r="J1707" s="296"/>
      <c r="K1707" s="296"/>
      <c r="L1707" s="296"/>
      <c r="M1707" s="296"/>
      <c r="N1707" s="296"/>
      <c r="O1707" s="296"/>
      <c r="P1707" s="296"/>
      <c r="Q1707" s="296"/>
      <c r="R1707" s="296"/>
      <c r="S1707" s="296"/>
      <c r="T1707" s="296"/>
      <c r="U1707" s="313"/>
      <c r="V1707" s="313"/>
      <c r="W1707" s="313"/>
      <c r="X1707" s="313"/>
      <c r="Y1707" s="313"/>
      <c r="Z1707" s="313"/>
      <c r="AA1707" s="296"/>
      <c r="AB1707" s="296"/>
      <c r="AC1707" s="459">
        <v>0</v>
      </c>
      <c r="AD1707" s="296"/>
    </row>
    <row r="1708" spans="1:114" x14ac:dyDescent="0.35">
      <c r="A1708" s="312"/>
      <c r="B1708" s="498" t="s">
        <v>484</v>
      </c>
      <c r="C1708" s="296"/>
      <c r="D1708" s="296"/>
      <c r="E1708" s="296"/>
      <c r="F1708" s="296"/>
      <c r="G1708" s="296"/>
      <c r="H1708" s="296"/>
      <c r="I1708" s="296"/>
      <c r="J1708" s="296"/>
      <c r="K1708" s="296"/>
      <c r="L1708" s="296"/>
      <c r="M1708" s="296"/>
      <c r="N1708" s="296"/>
      <c r="O1708" s="296"/>
      <c r="P1708" s="296"/>
      <c r="Q1708" s="296"/>
      <c r="R1708" s="296"/>
      <c r="S1708" s="296"/>
      <c r="T1708" s="296"/>
      <c r="U1708" s="313"/>
      <c r="V1708" s="313"/>
      <c r="W1708" s="313"/>
      <c r="X1708" s="313"/>
      <c r="Y1708" s="313"/>
      <c r="Z1708" s="313"/>
      <c r="AA1708" s="296"/>
      <c r="AB1708" s="296"/>
      <c r="AC1708" s="459">
        <v>4100</v>
      </c>
      <c r="AD1708" s="296"/>
    </row>
    <row r="1709" spans="1:114" x14ac:dyDescent="0.35">
      <c r="A1709" s="312"/>
      <c r="B1709" s="498" t="s">
        <v>485</v>
      </c>
      <c r="C1709" s="296"/>
      <c r="D1709" s="296"/>
      <c r="E1709" s="296"/>
      <c r="F1709" s="296"/>
      <c r="G1709" s="296"/>
      <c r="H1709" s="296"/>
      <c r="I1709" s="296"/>
      <c r="J1709" s="296"/>
      <c r="K1709" s="296"/>
      <c r="L1709" s="296"/>
      <c r="M1709" s="296"/>
      <c r="N1709" s="296"/>
      <c r="O1709" s="296"/>
      <c r="P1709" s="296"/>
      <c r="Q1709" s="296"/>
      <c r="R1709" s="296"/>
      <c r="S1709" s="296"/>
      <c r="T1709" s="296"/>
      <c r="U1709" s="296"/>
      <c r="V1709" s="296"/>
      <c r="W1709" s="296"/>
      <c r="X1709" s="296"/>
      <c r="Y1709" s="296"/>
      <c r="Z1709" s="296"/>
      <c r="AA1709" s="296"/>
      <c r="AB1709" s="296"/>
      <c r="AC1709" s="459">
        <v>-22500</v>
      </c>
      <c r="AD1709" s="296"/>
    </row>
    <row r="1710" spans="1:114" x14ac:dyDescent="0.35">
      <c r="A1710" s="312"/>
      <c r="B1710" s="498" t="s">
        <v>486</v>
      </c>
      <c r="C1710" s="459">
        <f t="shared" ref="C1710:F1710" si="5842">C1704-C1705-C1706</f>
        <v>4400</v>
      </c>
      <c r="D1710" s="459">
        <f t="shared" si="5842"/>
        <v>1000</v>
      </c>
      <c r="E1710" s="459">
        <f t="shared" si="5842"/>
        <v>6800</v>
      </c>
      <c r="F1710" s="459">
        <f t="shared" si="5842"/>
        <v>-56800</v>
      </c>
      <c r="G1710" s="459">
        <f t="shared" ref="G1710:J1710" si="5843">G1704-G1705-G1706</f>
        <v>45400</v>
      </c>
      <c r="H1710" s="459">
        <f t="shared" si="5843"/>
        <v>400</v>
      </c>
      <c r="I1710" s="459">
        <f t="shared" si="5843"/>
        <v>2300</v>
      </c>
      <c r="J1710" s="459">
        <f t="shared" si="5843"/>
        <v>1300</v>
      </c>
      <c r="K1710" s="459">
        <f t="shared" ref="K1710:N1710" si="5844">K1704-K1705-K1706</f>
        <v>74800</v>
      </c>
      <c r="L1710" s="459">
        <f t="shared" si="5844"/>
        <v>3300</v>
      </c>
      <c r="M1710" s="459">
        <f t="shared" si="5844"/>
        <v>3400</v>
      </c>
      <c r="N1710" s="459">
        <f t="shared" si="5844"/>
        <v>-100</v>
      </c>
      <c r="O1710" s="459">
        <f t="shared" ref="O1710:R1710" si="5845">O1704-O1705-O1706</f>
        <v>-18300</v>
      </c>
      <c r="P1710" s="459">
        <f t="shared" si="5845"/>
        <v>20700</v>
      </c>
      <c r="Q1710" s="459">
        <f t="shared" si="5845"/>
        <v>600</v>
      </c>
      <c r="R1710" s="459">
        <f t="shared" si="5845"/>
        <v>1200</v>
      </c>
      <c r="S1710" s="459">
        <f t="shared" ref="S1710:U1710" si="5846">S1704-S1705-S1706</f>
        <v>200</v>
      </c>
      <c r="T1710" s="459">
        <f t="shared" si="5846"/>
        <v>-10400</v>
      </c>
      <c r="U1710" s="459">
        <f t="shared" si="5846"/>
        <v>0</v>
      </c>
      <c r="V1710" s="459">
        <f>V1704-V1705-V1706</f>
        <v>10900</v>
      </c>
      <c r="W1710" s="459">
        <f t="shared" ref="W1710:Y1710" si="5847">W1704-W1705-W1706</f>
        <v>300</v>
      </c>
      <c r="X1710" s="459">
        <f t="shared" si="5847"/>
        <v>-100</v>
      </c>
      <c r="Y1710" s="459">
        <f t="shared" si="5847"/>
        <v>-100</v>
      </c>
      <c r="Z1710" s="459">
        <f>Z1704-Z1705-Z1706</f>
        <v>-800</v>
      </c>
      <c r="AA1710" s="459">
        <f>AA1704-AA1705-AA1706</f>
        <v>-400</v>
      </c>
      <c r="AB1710" s="459">
        <f>AB1704-AB1705-AB1706</f>
        <v>17300</v>
      </c>
      <c r="AC1710" s="459">
        <v>700</v>
      </c>
      <c r="AD1710" s="296"/>
    </row>
    <row r="1711" spans="1:114" x14ac:dyDescent="0.35">
      <c r="A1711" s="312"/>
      <c r="B1711" s="498"/>
      <c r="C1711" s="459"/>
      <c r="D1711" s="459"/>
      <c r="E1711" s="459"/>
      <c r="F1711" s="459"/>
      <c r="G1711" s="459"/>
      <c r="H1711" s="459"/>
      <c r="I1711" s="459"/>
      <c r="J1711" s="459"/>
      <c r="K1711" s="459"/>
      <c r="L1711" s="459"/>
      <c r="M1711" s="459"/>
      <c r="N1711" s="459"/>
      <c r="O1711" s="459"/>
      <c r="P1711" s="459"/>
      <c r="Q1711" s="459"/>
      <c r="R1711" s="459"/>
      <c r="S1711" s="459"/>
      <c r="T1711" s="459"/>
      <c r="U1711" s="459"/>
      <c r="V1711" s="459"/>
      <c r="W1711" s="459"/>
      <c r="X1711" s="459"/>
      <c r="Y1711" s="459"/>
      <c r="Z1711" s="459"/>
      <c r="AA1711" s="459"/>
      <c r="AB1711" s="459"/>
      <c r="AC1711" s="459"/>
      <c r="AD1711" s="296"/>
    </row>
    <row r="1712" spans="1:114" x14ac:dyDescent="0.35">
      <c r="A1712" s="312"/>
      <c r="B1712" s="498"/>
      <c r="C1712" s="459"/>
      <c r="D1712" s="459"/>
      <c r="E1712" s="459"/>
      <c r="F1712" s="459"/>
      <c r="G1712" s="459"/>
      <c r="H1712" s="459"/>
      <c r="I1712" s="459"/>
      <c r="J1712" s="459"/>
      <c r="K1712" s="459"/>
      <c r="L1712" s="459"/>
      <c r="M1712" s="459"/>
      <c r="N1712" s="459"/>
      <c r="O1712" s="459"/>
      <c r="P1712" s="459"/>
      <c r="Q1712" s="459"/>
      <c r="R1712" s="459"/>
      <c r="S1712" s="459"/>
      <c r="T1712" s="459"/>
      <c r="U1712" s="459"/>
      <c r="V1712" s="459"/>
      <c r="W1712" s="459"/>
      <c r="X1712" s="459"/>
      <c r="Y1712" s="459"/>
      <c r="Z1712" s="459"/>
      <c r="AA1712" s="459"/>
      <c r="AB1712" s="459"/>
      <c r="AC1712" s="459"/>
      <c r="AD1712" s="296"/>
    </row>
    <row r="1713" spans="1:114" x14ac:dyDescent="0.35">
      <c r="A1713" s="312"/>
      <c r="B1713" s="498"/>
      <c r="C1713" s="459"/>
      <c r="D1713" s="459"/>
      <c r="E1713" s="459"/>
      <c r="F1713" s="459"/>
      <c r="G1713" s="459"/>
      <c r="H1713" s="459"/>
      <c r="I1713" s="459"/>
      <c r="J1713" s="459"/>
      <c r="K1713" s="459"/>
      <c r="L1713" s="459"/>
      <c r="M1713" s="459"/>
      <c r="N1713" s="459"/>
      <c r="O1713" s="459"/>
      <c r="P1713" s="459"/>
      <c r="Q1713" s="459"/>
      <c r="R1713" s="459"/>
      <c r="S1713" s="459"/>
      <c r="T1713" s="459"/>
      <c r="U1713" s="459"/>
      <c r="V1713" s="459"/>
      <c r="W1713" s="459"/>
      <c r="X1713" s="459"/>
      <c r="Y1713" s="459"/>
      <c r="Z1713" s="459"/>
      <c r="AA1713" s="459"/>
      <c r="AB1713" s="459"/>
      <c r="AC1713" s="459"/>
      <c r="AD1713" s="296"/>
    </row>
    <row r="1714" spans="1:114" x14ac:dyDescent="0.35">
      <c r="A1714" s="312"/>
      <c r="B1714" s="498"/>
      <c r="C1714" s="459"/>
      <c r="D1714" s="459"/>
      <c r="E1714" s="459"/>
      <c r="F1714" s="459"/>
      <c r="G1714" s="459"/>
      <c r="H1714" s="459"/>
      <c r="I1714" s="459"/>
      <c r="J1714" s="459"/>
      <c r="K1714" s="459"/>
      <c r="L1714" s="459"/>
      <c r="M1714" s="459"/>
      <c r="N1714" s="459"/>
      <c r="O1714" s="459"/>
      <c r="P1714" s="459"/>
      <c r="Q1714" s="459"/>
      <c r="R1714" s="459"/>
      <c r="S1714" s="459"/>
      <c r="T1714" s="459"/>
      <c r="U1714" s="459"/>
      <c r="V1714" s="459"/>
      <c r="W1714" s="459"/>
      <c r="X1714" s="459"/>
      <c r="Y1714" s="459"/>
      <c r="Z1714" s="459"/>
      <c r="AA1714" s="459"/>
      <c r="AB1714" s="459"/>
      <c r="AC1714" s="459"/>
      <c r="AD1714" s="296"/>
    </row>
    <row r="1715" spans="1:114" x14ac:dyDescent="0.35">
      <c r="A1715" s="312"/>
      <c r="B1715" s="498"/>
      <c r="C1715" s="459"/>
      <c r="D1715" s="459"/>
      <c r="E1715" s="459"/>
      <c r="F1715" s="459"/>
      <c r="G1715" s="459"/>
      <c r="H1715" s="459"/>
      <c r="I1715" s="459"/>
      <c r="J1715" s="459"/>
      <c r="K1715" s="459"/>
      <c r="L1715" s="459"/>
      <c r="M1715" s="459"/>
      <c r="N1715" s="459"/>
      <c r="O1715" s="459"/>
      <c r="P1715" s="459"/>
      <c r="Q1715" s="459"/>
      <c r="R1715" s="459"/>
      <c r="S1715" s="459"/>
      <c r="T1715" s="459"/>
      <c r="U1715" s="459"/>
      <c r="V1715" s="459"/>
      <c r="W1715" s="459"/>
      <c r="X1715" s="459"/>
      <c r="Y1715" s="459"/>
      <c r="Z1715" s="459"/>
      <c r="AA1715" s="459"/>
      <c r="AB1715" s="459"/>
      <c r="AC1715" s="459"/>
      <c r="AD1715" s="296"/>
    </row>
    <row r="1716" spans="1:114" x14ac:dyDescent="0.35">
      <c r="A1716" s="5"/>
      <c r="B1716" s="314" t="s">
        <v>194</v>
      </c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  <c r="BJ1716" s="22"/>
      <c r="BK1716" s="22"/>
      <c r="BL1716" s="22"/>
      <c r="BM1716" s="22"/>
      <c r="BN1716" s="22"/>
      <c r="BO1716" s="22"/>
      <c r="BP1716" s="22"/>
      <c r="BQ1716" s="22"/>
      <c r="BR1716" s="22"/>
      <c r="BS1716" s="22"/>
      <c r="BT1716" s="22"/>
      <c r="BU1716" s="22"/>
      <c r="BV1716" s="22"/>
      <c r="BW1716" s="22"/>
      <c r="BX1716" s="22"/>
      <c r="BY1716" s="22"/>
      <c r="BZ1716" s="22"/>
      <c r="CA1716" s="22"/>
      <c r="CB1716" s="22"/>
      <c r="CC1716" s="22"/>
      <c r="CD1716" s="22"/>
      <c r="CE1716" s="22"/>
      <c r="CF1716" s="22"/>
      <c r="CG1716" s="22"/>
      <c r="CH1716" s="22"/>
      <c r="CI1716" s="22"/>
      <c r="CJ1716" s="22"/>
      <c r="CK1716" s="22"/>
      <c r="CL1716" s="22"/>
      <c r="CM1716" s="22"/>
      <c r="CN1716" s="22"/>
      <c r="CO1716" s="22"/>
      <c r="CP1716" s="22"/>
      <c r="CQ1716" s="22"/>
      <c r="CR1716" s="22"/>
      <c r="CS1716" s="22"/>
      <c r="CT1716" s="22"/>
      <c r="CU1716" s="22"/>
      <c r="CV1716" s="22"/>
      <c r="CW1716" s="22"/>
      <c r="CX1716" s="22"/>
      <c r="CY1716" s="22"/>
      <c r="CZ1716" s="22"/>
      <c r="DA1716" s="22"/>
      <c r="DB1716" s="22"/>
      <c r="DC1716" s="22"/>
      <c r="DD1716" s="22"/>
      <c r="DE1716" s="22"/>
      <c r="DF1716" s="22"/>
      <c r="DG1716" s="22"/>
      <c r="DH1716" s="22"/>
      <c r="DI1716" s="22"/>
      <c r="DJ1716" s="22"/>
    </row>
    <row r="1717" spans="1:114" x14ac:dyDescent="0.35">
      <c r="A1717" s="5"/>
      <c r="B1717" s="465"/>
      <c r="C1717" s="459"/>
      <c r="D1717" s="459"/>
      <c r="E1717" s="459"/>
      <c r="F1717" s="459"/>
      <c r="G1717" s="459"/>
      <c r="H1717" s="459"/>
      <c r="I1717" s="459"/>
      <c r="J1717" s="459"/>
      <c r="K1717" s="459"/>
      <c r="L1717" s="459"/>
      <c r="M1717" s="459"/>
      <c r="N1717" s="459"/>
      <c r="O1717" s="459"/>
      <c r="P1717" s="459"/>
      <c r="Q1717" s="459"/>
      <c r="R1717" s="459"/>
      <c r="S1717" s="459"/>
      <c r="T1717" s="459"/>
      <c r="U1717" s="459"/>
      <c r="V1717" s="459"/>
      <c r="W1717" s="459"/>
      <c r="X1717" s="459"/>
      <c r="Y1717" s="459"/>
      <c r="Z1717" s="459"/>
      <c r="AA1717" s="459"/>
      <c r="AB1717" s="459"/>
      <c r="AC1717" s="459"/>
      <c r="AD1717" s="296"/>
    </row>
    <row r="1718" spans="1:114" x14ac:dyDescent="0.35">
      <c r="A1718" s="5" t="s">
        <v>81</v>
      </c>
      <c r="B1718" s="70" t="s">
        <v>449</v>
      </c>
      <c r="C1718" s="568">
        <f t="shared" ref="C1718:AC1718" si="5848">C1615</f>
        <v>161000</v>
      </c>
      <c r="D1718" s="568">
        <f t="shared" si="5848"/>
        <v>182000</v>
      </c>
      <c r="E1718" s="568">
        <f t="shared" si="5848"/>
        <v>215000</v>
      </c>
      <c r="F1718" s="568">
        <f t="shared" si="5848"/>
        <v>233000</v>
      </c>
      <c r="G1718" s="568">
        <f t="shared" si="5848"/>
        <v>201000</v>
      </c>
      <c r="H1718" s="568">
        <f t="shared" si="5848"/>
        <v>197000</v>
      </c>
      <c r="I1718" s="568">
        <f t="shared" si="5848"/>
        <v>195000</v>
      </c>
      <c r="J1718" s="568">
        <f t="shared" si="5848"/>
        <v>195000</v>
      </c>
      <c r="K1718" s="568">
        <f t="shared" si="5848"/>
        <v>184000</v>
      </c>
      <c r="L1718" s="568">
        <f t="shared" si="5848"/>
        <v>192000</v>
      </c>
      <c r="M1718" s="568">
        <f t="shared" si="5848"/>
        <v>208000</v>
      </c>
      <c r="N1718" s="568">
        <f t="shared" si="5848"/>
        <v>212000</v>
      </c>
      <c r="O1718" s="568">
        <f t="shared" si="5848"/>
        <v>212000</v>
      </c>
      <c r="P1718" s="568">
        <f>P1615</f>
        <v>223000</v>
      </c>
      <c r="Q1718" s="568">
        <f t="shared" si="5848"/>
        <v>215000</v>
      </c>
      <c r="R1718" s="568">
        <f t="shared" si="5848"/>
        <v>225000</v>
      </c>
      <c r="S1718" s="568">
        <f t="shared" si="5848"/>
        <v>230000</v>
      </c>
      <c r="T1718" s="568">
        <f t="shared" si="5848"/>
        <v>212000</v>
      </c>
      <c r="U1718" s="568">
        <f t="shared" si="5848"/>
        <v>208000</v>
      </c>
      <c r="V1718" s="568">
        <f t="shared" si="5848"/>
        <v>231000</v>
      </c>
      <c r="W1718" s="568">
        <f t="shared" si="5848"/>
        <v>187000</v>
      </c>
      <c r="X1718" s="568">
        <f t="shared" si="5848"/>
        <v>197000</v>
      </c>
      <c r="Y1718" s="568">
        <f t="shared" si="5848"/>
        <v>188000</v>
      </c>
      <c r="Z1718" s="568">
        <f t="shared" si="5848"/>
        <v>192000</v>
      </c>
      <c r="AA1718" s="568">
        <f t="shared" si="5848"/>
        <v>182000</v>
      </c>
      <c r="AB1718" s="568">
        <f t="shared" si="5848"/>
        <v>172000</v>
      </c>
      <c r="AC1718" s="568">
        <f t="shared" si="5848"/>
        <v>178000</v>
      </c>
      <c r="AD1718" s="568">
        <f t="shared" ref="AD1718:CO1718" si="5849">AD1615</f>
        <v>190263.15789473685</v>
      </c>
      <c r="AE1718" s="568">
        <f t="shared" si="5849"/>
        <v>189189.08212796002</v>
      </c>
      <c r="AF1718" s="568">
        <f t="shared" si="5849"/>
        <v>180936.33739626332</v>
      </c>
      <c r="AG1718" s="568">
        <f t="shared" si="5849"/>
        <v>184224.40766456659</v>
      </c>
      <c r="AH1718" s="568">
        <f t="shared" si="5849"/>
        <v>205233.1728112101</v>
      </c>
      <c r="AI1718" s="568">
        <f t="shared" si="5849"/>
        <v>176159.19315609385</v>
      </c>
      <c r="AJ1718" s="568">
        <f t="shared" si="5849"/>
        <v>169206.15904790355</v>
      </c>
      <c r="AK1718" s="568">
        <f t="shared" si="5849"/>
        <v>173540.25243971322</v>
      </c>
      <c r="AL1718" s="568">
        <f t="shared" si="5849"/>
        <v>192093.39535628937</v>
      </c>
      <c r="AM1718" s="568">
        <f t="shared" si="5849"/>
        <v>194193.31417662394</v>
      </c>
      <c r="AN1718" s="568">
        <f t="shared" si="5849"/>
        <v>185124.06890180317</v>
      </c>
      <c r="AO1718" s="568">
        <f t="shared" si="5849"/>
        <v>187378.71862698242</v>
      </c>
      <c r="AP1718" s="568">
        <f t="shared" si="5849"/>
        <v>209724.89829459047</v>
      </c>
      <c r="AQ1718" s="568">
        <f t="shared" si="5849"/>
        <v>309058.88452476647</v>
      </c>
      <c r="AR1718" s="568">
        <f t="shared" si="5849"/>
        <v>296963.77264121227</v>
      </c>
      <c r="AS1718" s="568">
        <f t="shared" si="5849"/>
        <v>295870.11825765803</v>
      </c>
      <c r="AT1718" s="568">
        <f t="shared" si="5849"/>
        <v>323435.22457636322</v>
      </c>
      <c r="AU1718" s="568">
        <f t="shared" si="5849"/>
        <v>380375.43164838152</v>
      </c>
      <c r="AV1718" s="568">
        <f t="shared" si="5849"/>
        <v>367304.19115305238</v>
      </c>
      <c r="AW1718" s="568">
        <f t="shared" si="5849"/>
        <v>368829.0981577232</v>
      </c>
      <c r="AX1718" s="568">
        <f t="shared" si="5849"/>
        <v>400095.2790408429</v>
      </c>
      <c r="AY1718" s="568">
        <f t="shared" si="5849"/>
        <v>373219.30863132741</v>
      </c>
      <c r="AZ1718" s="568">
        <f t="shared" si="5849"/>
        <v>360121.38640669128</v>
      </c>
      <c r="BA1718" s="568">
        <f t="shared" si="5849"/>
        <v>359002.13418205519</v>
      </c>
      <c r="BB1718" s="568">
        <f t="shared" si="5849"/>
        <v>388888.17077992612</v>
      </c>
      <c r="BC1718" s="568">
        <f t="shared" si="5849"/>
        <v>278333.75580382359</v>
      </c>
      <c r="BD1718" s="568">
        <f t="shared" si="5849"/>
        <v>266415.77361829241</v>
      </c>
      <c r="BE1718" s="568">
        <f t="shared" si="5849"/>
        <v>256717.97643276124</v>
      </c>
      <c r="BF1718" s="568">
        <f t="shared" si="5849"/>
        <v>279177.49414512276</v>
      </c>
      <c r="BG1718" s="568">
        <f t="shared" si="5849"/>
        <v>279594.12110362807</v>
      </c>
      <c r="BH1718" s="568">
        <f t="shared" si="5849"/>
        <v>265821.62664349336</v>
      </c>
      <c r="BI1718" s="568">
        <f t="shared" si="5849"/>
        <v>254385.09218335868</v>
      </c>
      <c r="BJ1718" s="568">
        <f t="shared" si="5849"/>
        <v>280214.16006951989</v>
      </c>
      <c r="BK1718" s="568">
        <f t="shared" si="5849"/>
        <v>186115.76884477516</v>
      </c>
      <c r="BL1718" s="568">
        <f t="shared" si="5849"/>
        <v>176231.0797289811</v>
      </c>
      <c r="BM1718" s="568">
        <f t="shared" si="5849"/>
        <v>168278.07311318704</v>
      </c>
      <c r="BN1718" s="568">
        <f t="shared" si="5849"/>
        <v>186955.0783130567</v>
      </c>
      <c r="BO1718" s="568">
        <f t="shared" si="5849"/>
        <v>151740.91191668477</v>
      </c>
      <c r="BP1718" s="568">
        <f t="shared" si="5849"/>
        <v>146592.6260161851</v>
      </c>
      <c r="BQ1718" s="568">
        <f t="shared" si="5849"/>
        <v>143174.06261568543</v>
      </c>
      <c r="BR1718" s="568">
        <f t="shared" si="5849"/>
        <v>153296.39945144471</v>
      </c>
      <c r="BS1718" s="568">
        <f t="shared" si="5849"/>
        <v>185012.27256897674</v>
      </c>
      <c r="BT1718" s="568">
        <f t="shared" si="5849"/>
        <v>176370.99166521832</v>
      </c>
      <c r="BU1718" s="568">
        <f t="shared" si="5849"/>
        <v>169638.92576145992</v>
      </c>
      <c r="BV1718" s="568">
        <f t="shared" si="5849"/>
        <v>186086.810004345</v>
      </c>
      <c r="BW1718" s="568">
        <f t="shared" si="5849"/>
        <v>180419.96415381273</v>
      </c>
      <c r="BX1718" s="568">
        <f t="shared" si="5849"/>
        <v>171742.95350858135</v>
      </c>
      <c r="BY1718" s="568">
        <f t="shared" si="5849"/>
        <v>163065.94286334998</v>
      </c>
      <c r="BZ1718" s="568">
        <f t="shared" si="5849"/>
        <v>178536.13947425591</v>
      </c>
      <c r="CA1718" s="568">
        <f t="shared" si="5849"/>
        <v>102697.64544862046</v>
      </c>
      <c r="CB1718" s="568">
        <f t="shared" si="5849"/>
        <v>102077.03106669564</v>
      </c>
      <c r="CC1718" s="568">
        <f t="shared" si="5849"/>
        <v>101456.4166847708</v>
      </c>
      <c r="CD1718" s="568">
        <f t="shared" si="5849"/>
        <v>102562.90679991309</v>
      </c>
      <c r="CE1718" s="568">
        <f t="shared" si="5849"/>
        <v>78500</v>
      </c>
      <c r="CF1718" s="568">
        <f t="shared" si="5849"/>
        <v>78500</v>
      </c>
      <c r="CG1718" s="568">
        <f t="shared" si="5849"/>
        <v>78500</v>
      </c>
      <c r="CH1718" s="568">
        <f t="shared" si="5849"/>
        <v>78500</v>
      </c>
      <c r="CI1718" s="568">
        <f t="shared" si="5849"/>
        <v>61250</v>
      </c>
      <c r="CJ1718" s="568">
        <f t="shared" si="5849"/>
        <v>61250</v>
      </c>
      <c r="CK1718" s="568">
        <f t="shared" si="5849"/>
        <v>61250</v>
      </c>
      <c r="CL1718" s="568">
        <f t="shared" si="5849"/>
        <v>61250</v>
      </c>
      <c r="CM1718" s="568">
        <f t="shared" si="5849"/>
        <v>81250</v>
      </c>
      <c r="CN1718" s="568">
        <f t="shared" si="5849"/>
        <v>81250</v>
      </c>
      <c r="CO1718" s="568">
        <f t="shared" si="5849"/>
        <v>81250</v>
      </c>
      <c r="CP1718" s="568">
        <f t="shared" ref="CP1718:DJ1718" si="5850">CP1615</f>
        <v>81250</v>
      </c>
      <c r="CQ1718" s="568">
        <f t="shared" si="5850"/>
        <v>114500</v>
      </c>
      <c r="CR1718" s="568">
        <f t="shared" si="5850"/>
        <v>114500</v>
      </c>
      <c r="CS1718" s="568">
        <f t="shared" si="5850"/>
        <v>114500</v>
      </c>
      <c r="CT1718" s="568">
        <f t="shared" si="5850"/>
        <v>114500</v>
      </c>
      <c r="CU1718" s="568">
        <f t="shared" si="5850"/>
        <v>96750</v>
      </c>
      <c r="CV1718" s="568">
        <f t="shared" si="5850"/>
        <v>96750</v>
      </c>
      <c r="CW1718" s="568">
        <f t="shared" si="5850"/>
        <v>96750</v>
      </c>
      <c r="CX1718" s="568">
        <f t="shared" si="5850"/>
        <v>96750</v>
      </c>
      <c r="CY1718" s="568">
        <f t="shared" si="5850"/>
        <v>44750</v>
      </c>
      <c r="CZ1718" s="568">
        <f t="shared" si="5850"/>
        <v>44750</v>
      </c>
      <c r="DA1718" s="568">
        <f t="shared" si="5850"/>
        <v>44750</v>
      </c>
      <c r="DB1718" s="568">
        <f t="shared" si="5850"/>
        <v>44750</v>
      </c>
      <c r="DC1718" s="568">
        <f t="shared" si="5850"/>
        <v>40250</v>
      </c>
      <c r="DD1718" s="568">
        <f t="shared" si="5850"/>
        <v>40250</v>
      </c>
      <c r="DE1718" s="568">
        <f t="shared" si="5850"/>
        <v>40250</v>
      </c>
      <c r="DF1718" s="568">
        <f t="shared" si="5850"/>
        <v>40250</v>
      </c>
      <c r="DG1718" s="568">
        <f t="shared" si="5850"/>
        <v>36250</v>
      </c>
      <c r="DH1718" s="568">
        <f t="shared" si="5850"/>
        <v>36250</v>
      </c>
      <c r="DI1718" s="568">
        <f t="shared" si="5850"/>
        <v>36250</v>
      </c>
      <c r="DJ1718" s="568">
        <f t="shared" si="5850"/>
        <v>36250</v>
      </c>
    </row>
    <row r="1719" spans="1:114" x14ac:dyDescent="0.35">
      <c r="A1719" s="424"/>
      <c r="B1719" s="463" t="s">
        <v>410</v>
      </c>
      <c r="C1719" s="459"/>
      <c r="D1719" s="459"/>
      <c r="E1719" s="459"/>
      <c r="F1719" s="459"/>
      <c r="G1719" s="504">
        <f>G1718/C1718-1</f>
        <v>0.24844720496894412</v>
      </c>
      <c r="H1719" s="504">
        <f t="shared" ref="H1719:AC1719" si="5851">H1718/D1718-1</f>
        <v>8.2417582417582347E-2</v>
      </c>
      <c r="I1719" s="504">
        <f t="shared" si="5851"/>
        <v>-9.3023255813953543E-2</v>
      </c>
      <c r="J1719" s="504">
        <f t="shared" si="5851"/>
        <v>-0.16309012875536477</v>
      </c>
      <c r="K1719" s="504">
        <f t="shared" si="5851"/>
        <v>-8.4577114427860645E-2</v>
      </c>
      <c r="L1719" s="504">
        <f t="shared" si="5851"/>
        <v>-2.5380710659898442E-2</v>
      </c>
      <c r="M1719" s="504">
        <f t="shared" si="5851"/>
        <v>6.6666666666666652E-2</v>
      </c>
      <c r="N1719" s="504">
        <f t="shared" si="5851"/>
        <v>8.7179487179487092E-2</v>
      </c>
      <c r="O1719" s="504">
        <f t="shared" si="5851"/>
        <v>0.15217391304347827</v>
      </c>
      <c r="P1719" s="504">
        <f t="shared" si="5851"/>
        <v>0.16145833333333326</v>
      </c>
      <c r="Q1719" s="504">
        <f t="shared" si="5851"/>
        <v>3.3653846153846256E-2</v>
      </c>
      <c r="R1719" s="504">
        <f t="shared" si="5851"/>
        <v>6.1320754716981174E-2</v>
      </c>
      <c r="S1719" s="504">
        <f t="shared" si="5851"/>
        <v>8.4905660377358583E-2</v>
      </c>
      <c r="T1719" s="504">
        <f t="shared" si="5851"/>
        <v>-4.9327354260089717E-2</v>
      </c>
      <c r="U1719" s="504">
        <f t="shared" si="5851"/>
        <v>-3.2558139534883734E-2</v>
      </c>
      <c r="V1719" s="504">
        <f t="shared" si="5851"/>
        <v>2.6666666666666616E-2</v>
      </c>
      <c r="W1719" s="504">
        <f t="shared" si="5851"/>
        <v>-0.18695652173913047</v>
      </c>
      <c r="X1719" s="504">
        <f t="shared" si="5851"/>
        <v>-7.0754716981132115E-2</v>
      </c>
      <c r="Y1719" s="504">
        <f t="shared" si="5851"/>
        <v>-9.6153846153846145E-2</v>
      </c>
      <c r="Z1719" s="504">
        <f t="shared" si="5851"/>
        <v>-0.16883116883116878</v>
      </c>
      <c r="AA1719" s="504">
        <f t="shared" si="5851"/>
        <v>-2.6737967914438499E-2</v>
      </c>
      <c r="AB1719" s="504">
        <f t="shared" si="5851"/>
        <v>-0.12690355329949243</v>
      </c>
      <c r="AC1719" s="504">
        <f t="shared" si="5851"/>
        <v>-5.3191489361702149E-2</v>
      </c>
      <c r="AD1719" s="504">
        <f t="shared" ref="AD1719" si="5852">AD1718/Z1718-1</f>
        <v>-9.0460526315788714E-3</v>
      </c>
      <c r="AE1719" s="504">
        <f t="shared" ref="AE1719" si="5853">AE1718/AA1718-1</f>
        <v>3.9500451252527657E-2</v>
      </c>
      <c r="AF1719" s="504">
        <f t="shared" ref="AF1719" si="5854">AF1718/AB1718-1</f>
        <v>5.1955449978275059E-2</v>
      </c>
      <c r="AG1719" s="504">
        <f t="shared" ref="AG1719" si="5855">AG1718/AC1718-1</f>
        <v>3.4968582385205504E-2</v>
      </c>
      <c r="AH1719" s="504">
        <f t="shared" ref="AH1719" si="5856">AH1718/AD1718-1</f>
        <v>7.8680576324479112E-2</v>
      </c>
      <c r="AI1719" s="504">
        <f t="shared" ref="AI1719" si="5857">AI1718/AE1718-1</f>
        <v>-6.8872309254364161E-2</v>
      </c>
      <c r="AJ1719" s="504">
        <f t="shared" ref="AJ1719" si="5858">AJ1718/AF1718-1</f>
        <v>-6.4830417798663942E-2</v>
      </c>
      <c r="AK1719" s="504">
        <f t="shared" ref="AK1719" si="5859">AK1718/AG1718-1</f>
        <v>-5.7995329502195769E-2</v>
      </c>
      <c r="AL1719" s="504">
        <f t="shared" ref="AL1719" si="5860">AL1718/AH1718-1</f>
        <v>-6.4023653071951236E-2</v>
      </c>
      <c r="AM1719" s="504">
        <f t="shared" ref="AM1719" si="5861">AM1718/AI1718-1</f>
        <v>0.10237399875321951</v>
      </c>
      <c r="AN1719" s="504">
        <f t="shared" ref="AN1719" si="5862">AN1718/AJ1718-1</f>
        <v>9.4074057016997559E-2</v>
      </c>
      <c r="AO1719" s="504">
        <f t="shared" ref="AO1719" si="5863">AO1718/AK1718-1</f>
        <v>7.9742111658369197E-2</v>
      </c>
      <c r="AP1719" s="504">
        <f t="shared" ref="AP1719" si="5864">AP1718/AL1718-1</f>
        <v>9.178609657869119E-2</v>
      </c>
      <c r="AQ1719" s="504">
        <f t="shared" ref="AQ1719" si="5865">AQ1718/AM1718-1</f>
        <v>0.5915011587045127</v>
      </c>
      <c r="AR1719" s="504">
        <f t="shared" ref="AR1719" si="5866">AR1718/AN1718-1</f>
        <v>0.60413378121422512</v>
      </c>
      <c r="AS1719" s="504">
        <f t="shared" ref="AS1719" si="5867">AS1718/AO1718-1</f>
        <v>0.57899531187771136</v>
      </c>
      <c r="AT1719" s="504">
        <f t="shared" ref="AT1719" si="5868">AT1718/AP1718-1</f>
        <v>0.54218801490154656</v>
      </c>
      <c r="AU1719" s="504">
        <f t="shared" ref="AU1719" si="5869">AU1718/AQ1718-1</f>
        <v>0.23075391355688435</v>
      </c>
      <c r="AV1719" s="504">
        <f t="shared" ref="AV1719" si="5870">AV1718/AR1718-1</f>
        <v>0.23686531823807511</v>
      </c>
      <c r="AW1719" s="504">
        <f t="shared" ref="AW1719" si="5871">AW1718/AS1718-1</f>
        <v>0.24659124189259618</v>
      </c>
      <c r="AX1719" s="504">
        <f t="shared" ref="AX1719" si="5872">AX1718/AT1718-1</f>
        <v>0.23701826096674949</v>
      </c>
      <c r="AY1719" s="504">
        <f t="shared" ref="AY1719" si="5873">AY1718/AU1718-1</f>
        <v>-1.8813315534188413E-2</v>
      </c>
      <c r="AZ1719" s="504">
        <f t="shared" ref="AZ1719" si="5874">AZ1718/AV1718-1</f>
        <v>-1.9555466339255867E-2</v>
      </c>
      <c r="BA1719" s="504">
        <f t="shared" ref="BA1719" si="5875">BA1718/AW1718-1</f>
        <v>-2.6643678670563276E-2</v>
      </c>
      <c r="BB1719" s="504">
        <f t="shared" ref="BB1719" si="5876">BB1718/AX1718-1</f>
        <v>-2.8011098475802632E-2</v>
      </c>
      <c r="BC1719" s="504">
        <f t="shared" ref="BC1719" si="5877">BC1718/AY1718-1</f>
        <v>-0.25423538019902781</v>
      </c>
      <c r="BD1719" s="504">
        <f t="shared" ref="BD1719" si="5878">BD1718/AZ1718-1</f>
        <v>-0.26020563156050802</v>
      </c>
      <c r="BE1719" s="504">
        <f t="shared" ref="BE1719" si="5879">BE1718/BA1718-1</f>
        <v>-0.28491239469184926</v>
      </c>
      <c r="BF1719" s="504">
        <f t="shared" ref="BF1719" si="5880">BF1718/BB1718-1</f>
        <v>-0.28211368943101434</v>
      </c>
      <c r="BG1719" s="504">
        <f t="shared" ref="BG1719" si="5881">BG1718/BC1718-1</f>
        <v>4.528251688928453E-3</v>
      </c>
      <c r="BH1719" s="504">
        <f t="shared" ref="BH1719" si="5882">BH1718/BD1718-1</f>
        <v>-2.2301493891661028E-3</v>
      </c>
      <c r="BI1719" s="504">
        <f t="shared" ref="BI1719" si="5883">BI1718/BE1718-1</f>
        <v>-9.0873427791045014E-3</v>
      </c>
      <c r="BJ1719" s="504">
        <f t="shared" ref="BJ1719" si="5884">BJ1718/BF1718-1</f>
        <v>3.7132861571507192E-3</v>
      </c>
      <c r="BK1719" s="504">
        <f t="shared" ref="BK1719" si="5885">BK1718/BG1718-1</f>
        <v>-0.3343359005184745</v>
      </c>
      <c r="BL1719" s="504">
        <f t="shared" ref="BL1719" si="5886">BL1718/BH1718-1</f>
        <v>-0.33703257348081239</v>
      </c>
      <c r="BM1719" s="504">
        <f t="shared" ref="BM1719" si="5887">BM1718/BI1718-1</f>
        <v>-0.33849082244216733</v>
      </c>
      <c r="BN1719" s="504">
        <f t="shared" ref="BN1719" si="5888">BN1718/BJ1718-1</f>
        <v>-0.33281359419283463</v>
      </c>
      <c r="BO1719" s="504">
        <f t="shared" ref="BO1719" si="5889">BO1718/BK1718-1</f>
        <v>-0.18469610147198123</v>
      </c>
      <c r="BP1719" s="504">
        <f t="shared" ref="BP1719" si="5890">BP1718/BL1718-1</f>
        <v>-0.16817949341498573</v>
      </c>
      <c r="BQ1719" s="504">
        <f t="shared" ref="BQ1719" si="5891">BQ1718/BM1718-1</f>
        <v>-0.14918170878160808</v>
      </c>
      <c r="BR1719" s="504">
        <f t="shared" ref="BR1719" si="5892">BR1718/BN1718-1</f>
        <v>-0.18003618390750775</v>
      </c>
      <c r="BS1719" s="504">
        <f t="shared" ref="BS1719" si="5893">BS1718/BO1718-1</f>
        <v>0.2192642724498719</v>
      </c>
      <c r="BT1719" s="504">
        <f t="shared" ref="BT1719" si="5894">BT1718/BP1718-1</f>
        <v>0.20313685932432524</v>
      </c>
      <c r="BU1719" s="504">
        <f t="shared" ref="BU1719" si="5895">BU1718/BQ1718-1</f>
        <v>0.18484397706037536</v>
      </c>
      <c r="BV1719" s="504">
        <f t="shared" ref="BV1719" si="5896">BV1718/BR1718-1</f>
        <v>0.21390202685932191</v>
      </c>
      <c r="BW1719" s="504">
        <f t="shared" ref="BW1719" si="5897">BW1718/BS1718-1</f>
        <v>-2.4821642107292541E-2</v>
      </c>
      <c r="BX1719" s="504">
        <f t="shared" ref="BX1719" si="5898">BX1718/BT1718-1</f>
        <v>-2.6240359102939981E-2</v>
      </c>
      <c r="BY1719" s="504">
        <f t="shared" ref="BY1719" si="5899">BY1718/BU1718-1</f>
        <v>-3.8746902390508153E-2</v>
      </c>
      <c r="BZ1719" s="504">
        <f t="shared" ref="BZ1719" si="5900">BZ1718/BV1718-1</f>
        <v>-4.0576065170405129E-2</v>
      </c>
      <c r="CA1719" s="504">
        <f t="shared" ref="CA1719" si="5901">CA1718/BW1718-1</f>
        <v>-0.43078557891149982</v>
      </c>
      <c r="CB1719" s="504">
        <f t="shared" ref="CB1719" si="5902">CB1718/BX1718-1</f>
        <v>-0.40564064503761299</v>
      </c>
      <c r="CC1719" s="504">
        <f t="shared" ref="CC1719" si="5903">CC1718/BY1718-1</f>
        <v>-0.37781970346933968</v>
      </c>
      <c r="CD1719" s="504">
        <f t="shared" ref="CD1719" si="5904">CD1718/BZ1718-1</f>
        <v>-0.42553419659495773</v>
      </c>
      <c r="CE1719" s="504">
        <f t="shared" ref="CE1719" si="5905">CE1718/CA1718-1</f>
        <v>-0.23562025539063136</v>
      </c>
      <c r="CF1719" s="504">
        <f t="shared" ref="CF1719" si="5906">CF1718/CB1718-1</f>
        <v>-0.23097293113169359</v>
      </c>
      <c r="CG1719" s="504">
        <f t="shared" ref="CG1719" si="5907">CG1718/CC1718-1</f>
        <v>-0.22626875100563937</v>
      </c>
      <c r="CH1719" s="504">
        <f t="shared" ref="CH1719" si="5908">CH1718/CD1718-1</f>
        <v>-0.23461607661780393</v>
      </c>
      <c r="CI1719" s="504">
        <f t="shared" ref="CI1719" si="5909">CI1718/CE1718-1</f>
        <v>-0.21974522292993626</v>
      </c>
      <c r="CJ1719" s="504">
        <f t="shared" ref="CJ1719" si="5910">CJ1718/CF1718-1</f>
        <v>-0.21974522292993626</v>
      </c>
      <c r="CK1719" s="504">
        <f t="shared" ref="CK1719" si="5911">CK1718/CG1718-1</f>
        <v>-0.21974522292993626</v>
      </c>
      <c r="CL1719" s="504">
        <f t="shared" ref="CL1719" si="5912">CL1718/CH1718-1</f>
        <v>-0.21974522292993626</v>
      </c>
      <c r="CM1719" s="504">
        <f t="shared" ref="CM1719" si="5913">CM1718/CI1718-1</f>
        <v>0.32653061224489788</v>
      </c>
      <c r="CN1719" s="504">
        <f t="shared" ref="CN1719" si="5914">CN1718/CJ1718-1</f>
        <v>0.32653061224489788</v>
      </c>
      <c r="CO1719" s="504">
        <f t="shared" ref="CO1719" si="5915">CO1718/CK1718-1</f>
        <v>0.32653061224489788</v>
      </c>
      <c r="CP1719" s="504">
        <f t="shared" ref="CP1719" si="5916">CP1718/CL1718-1</f>
        <v>0.32653061224489788</v>
      </c>
      <c r="CQ1719" s="504">
        <f t="shared" ref="CQ1719" si="5917">CQ1718/CM1718-1</f>
        <v>0.40923076923076929</v>
      </c>
      <c r="CR1719" s="504">
        <f t="shared" ref="CR1719" si="5918">CR1718/CN1718-1</f>
        <v>0.40923076923076929</v>
      </c>
      <c r="CS1719" s="504">
        <f t="shared" ref="CS1719" si="5919">CS1718/CO1718-1</f>
        <v>0.40923076923076929</v>
      </c>
      <c r="CT1719" s="504">
        <f t="shared" ref="CT1719" si="5920">CT1718/CP1718-1</f>
        <v>0.40923076923076929</v>
      </c>
      <c r="CU1719" s="504">
        <f t="shared" ref="CU1719" si="5921">CU1718/CQ1718-1</f>
        <v>-0.15502183406113534</v>
      </c>
      <c r="CV1719" s="504">
        <f t="shared" ref="CV1719" si="5922">CV1718/CR1718-1</f>
        <v>-0.15502183406113534</v>
      </c>
      <c r="CW1719" s="504">
        <f t="shared" ref="CW1719" si="5923">CW1718/CS1718-1</f>
        <v>-0.15502183406113534</v>
      </c>
      <c r="CX1719" s="504">
        <f t="shared" ref="CX1719" si="5924">CX1718/CT1718-1</f>
        <v>-0.15502183406113534</v>
      </c>
      <c r="CY1719" s="504">
        <f t="shared" ref="CY1719" si="5925">CY1718/CU1718-1</f>
        <v>-0.53746770025839785</v>
      </c>
      <c r="CZ1719" s="504">
        <f t="shared" ref="CZ1719" si="5926">CZ1718/CV1718-1</f>
        <v>-0.53746770025839785</v>
      </c>
      <c r="DA1719" s="504">
        <f t="shared" ref="DA1719" si="5927">DA1718/CW1718-1</f>
        <v>-0.53746770025839785</v>
      </c>
      <c r="DB1719" s="504">
        <f t="shared" ref="DB1719" si="5928">DB1718/CX1718-1</f>
        <v>-0.53746770025839785</v>
      </c>
      <c r="DC1719" s="504">
        <f t="shared" ref="DC1719" si="5929">DC1718/CY1718-1</f>
        <v>-0.1005586592178771</v>
      </c>
      <c r="DD1719" s="504">
        <f t="shared" ref="DD1719" si="5930">DD1718/CZ1718-1</f>
        <v>-0.1005586592178771</v>
      </c>
      <c r="DE1719" s="504">
        <f t="shared" ref="DE1719" si="5931">DE1718/DA1718-1</f>
        <v>-0.1005586592178771</v>
      </c>
      <c r="DF1719" s="504">
        <f t="shared" ref="DF1719" si="5932">DF1718/DB1718-1</f>
        <v>-0.1005586592178771</v>
      </c>
      <c r="DG1719" s="504">
        <f t="shared" ref="DG1719" si="5933">DG1718/DC1718-1</f>
        <v>-9.9378881987577605E-2</v>
      </c>
      <c r="DH1719" s="504">
        <f t="shared" ref="DH1719" si="5934">DH1718/DD1718-1</f>
        <v>-9.9378881987577605E-2</v>
      </c>
      <c r="DI1719" s="504">
        <f t="shared" ref="DI1719" si="5935">DI1718/DE1718-1</f>
        <v>-9.9378881987577605E-2</v>
      </c>
      <c r="DJ1719" s="504">
        <f t="shared" ref="DJ1719" si="5936">DJ1718/DF1718-1</f>
        <v>-9.9378881987577605E-2</v>
      </c>
    </row>
    <row r="1720" spans="1:114" x14ac:dyDescent="0.35">
      <c r="A1720" s="424"/>
      <c r="B1720" s="463" t="s">
        <v>411</v>
      </c>
      <c r="C1720" s="459"/>
      <c r="D1720" s="459"/>
      <c r="E1720" s="459"/>
      <c r="F1720" s="459"/>
      <c r="G1720" s="504">
        <f>G1718/F1718-1</f>
        <v>-0.13733905579399142</v>
      </c>
      <c r="H1720" s="504">
        <f t="shared" ref="H1720:AC1720" si="5937">H1718/G1718-1</f>
        <v>-1.9900497512437831E-2</v>
      </c>
      <c r="I1720" s="504">
        <f t="shared" si="5937"/>
        <v>-1.0152284263959421E-2</v>
      </c>
      <c r="J1720" s="504">
        <f t="shared" si="5937"/>
        <v>0</v>
      </c>
      <c r="K1720" s="504">
        <f t="shared" si="5937"/>
        <v>-5.6410256410256432E-2</v>
      </c>
      <c r="L1720" s="504">
        <f t="shared" si="5937"/>
        <v>4.3478260869565188E-2</v>
      </c>
      <c r="M1720" s="504">
        <f t="shared" si="5937"/>
        <v>8.3333333333333259E-2</v>
      </c>
      <c r="N1720" s="504">
        <f t="shared" si="5937"/>
        <v>1.9230769230769162E-2</v>
      </c>
      <c r="O1720" s="504">
        <f t="shared" si="5937"/>
        <v>0</v>
      </c>
      <c r="P1720" s="504">
        <f t="shared" si="5937"/>
        <v>5.1886792452830122E-2</v>
      </c>
      <c r="Q1720" s="504">
        <f t="shared" si="5937"/>
        <v>-3.5874439461883401E-2</v>
      </c>
      <c r="R1720" s="504">
        <f t="shared" si="5937"/>
        <v>4.6511627906976827E-2</v>
      </c>
      <c r="S1720" s="504">
        <f t="shared" si="5937"/>
        <v>2.2222222222222143E-2</v>
      </c>
      <c r="T1720" s="504">
        <f t="shared" si="5937"/>
        <v>-7.8260869565217384E-2</v>
      </c>
      <c r="U1720" s="504">
        <f t="shared" si="5937"/>
        <v>-1.8867924528301883E-2</v>
      </c>
      <c r="V1720" s="504">
        <f t="shared" si="5937"/>
        <v>0.11057692307692313</v>
      </c>
      <c r="W1720" s="504">
        <f t="shared" si="5937"/>
        <v>-0.19047619047619047</v>
      </c>
      <c r="X1720" s="504">
        <f t="shared" si="5937"/>
        <v>5.3475935828876997E-2</v>
      </c>
      <c r="Y1720" s="504">
        <f t="shared" si="5937"/>
        <v>-4.5685279187817285E-2</v>
      </c>
      <c r="Z1720" s="504">
        <f t="shared" si="5937"/>
        <v>2.1276595744680771E-2</v>
      </c>
      <c r="AA1720" s="504">
        <f t="shared" si="5937"/>
        <v>-5.208333333333337E-2</v>
      </c>
      <c r="AB1720" s="504">
        <f t="shared" si="5937"/>
        <v>-5.4945054945054972E-2</v>
      </c>
      <c r="AC1720" s="504">
        <f t="shared" si="5937"/>
        <v>3.488372093023262E-2</v>
      </c>
      <c r="AD1720" s="504">
        <f t="shared" ref="AD1720" si="5938">AD1718/AC1718-1</f>
        <v>6.8894145476049662E-2</v>
      </c>
      <c r="AE1720" s="504">
        <f t="shared" ref="AE1720" si="5939">AE1718/AD1718-1</f>
        <v>-5.6452114989653523E-3</v>
      </c>
      <c r="AF1720" s="504">
        <f t="shared" ref="AF1720" si="5940">AF1718/AE1718-1</f>
        <v>-4.3621675409973526E-2</v>
      </c>
      <c r="AG1720" s="504">
        <f t="shared" ref="AG1720" si="5941">AG1718/AF1718-1</f>
        <v>1.8172525848703103E-2</v>
      </c>
      <c r="AH1720" s="504">
        <f t="shared" ref="AH1720" si="5942">AH1718/AG1718-1</f>
        <v>0.11403898871476348</v>
      </c>
      <c r="AI1720" s="504">
        <f t="shared" ref="AI1720" si="5943">AI1718/AH1718-1</f>
        <v>-0.14166315930739337</v>
      </c>
      <c r="AJ1720" s="504">
        <f t="shared" ref="AJ1720" si="5944">AJ1718/AI1718-1</f>
        <v>-3.947017458253943E-2</v>
      </c>
      <c r="AK1720" s="504">
        <f t="shared" ref="AK1720" si="5945">AK1718/AJ1718-1</f>
        <v>2.5614276786358969E-2</v>
      </c>
      <c r="AL1720" s="504">
        <f t="shared" ref="AL1720" si="5946">AL1718/AK1718-1</f>
        <v>0.10690973797575509</v>
      </c>
      <c r="AM1720" s="504">
        <f t="shared" ref="AM1720" si="5947">AM1718/AL1718-1</f>
        <v>1.0931759608078684E-2</v>
      </c>
      <c r="AN1720" s="504">
        <f t="shared" ref="AN1720" si="5948">AN1718/AM1718-1</f>
        <v>-4.6702149933813164E-2</v>
      </c>
      <c r="AO1720" s="504">
        <f t="shared" ref="AO1720" si="5949">AO1718/AN1718-1</f>
        <v>1.2179127968363845E-2</v>
      </c>
      <c r="AP1720" s="504">
        <f t="shared" ref="AP1720" si="5950">AP1718/AO1718-1</f>
        <v>0.11925676422247777</v>
      </c>
      <c r="AQ1720" s="504">
        <f t="shared" ref="AQ1720" si="5951">AQ1718/AP1718-1</f>
        <v>0.47363945357907067</v>
      </c>
      <c r="AR1720" s="504">
        <f t="shared" ref="AR1720" si="5952">AR1718/AQ1718-1</f>
        <v>-3.9135299094062992E-2</v>
      </c>
      <c r="AS1720" s="504">
        <f t="shared" ref="AS1720" si="5953">AS1718/AR1718-1</f>
        <v>-3.6827872094539194E-3</v>
      </c>
      <c r="AT1720" s="504">
        <f t="shared" ref="AT1720" si="5954">AT1718/AS1718-1</f>
        <v>9.3166239568337028E-2</v>
      </c>
      <c r="AU1720" s="504">
        <f t="shared" ref="AU1720" si="5955">AU1718/AT1718-1</f>
        <v>0.17604825555595816</v>
      </c>
      <c r="AV1720" s="504">
        <f t="shared" ref="AV1720" si="5956">AV1718/AU1718-1</f>
        <v>-3.4364050376976429E-2</v>
      </c>
      <c r="AW1720" s="504">
        <f t="shared" ref="AW1720" si="5957">AW1718/AV1718-1</f>
        <v>4.151618852711092E-3</v>
      </c>
      <c r="AX1720" s="504">
        <f t="shared" ref="AX1720" si="5958">AX1718/AW1718-1</f>
        <v>8.4771459299963547E-2</v>
      </c>
      <c r="AY1720" s="504">
        <f t="shared" ref="AY1720" si="5959">AY1718/AX1718-1</f>
        <v>-6.7173925355844877E-2</v>
      </c>
      <c r="AZ1720" s="504">
        <f t="shared" ref="AZ1720" si="5960">AZ1718/AY1718-1</f>
        <v>-3.5094438904216707E-2</v>
      </c>
      <c r="BA1720" s="504">
        <f t="shared" ref="BA1720" si="5961">BA1718/AZ1718-1</f>
        <v>-3.10798599273443E-3</v>
      </c>
      <c r="BB1720" s="504">
        <f t="shared" ref="BB1720" si="5962">BB1718/BA1718-1</f>
        <v>8.3247517917860892E-2</v>
      </c>
      <c r="BC1720" s="504">
        <f t="shared" ref="BC1720" si="5963">BC1718/BB1718-1</f>
        <v>-0.28428330631498144</v>
      </c>
      <c r="BD1720" s="504">
        <f t="shared" ref="BD1720" si="5964">BD1718/BC1718-1</f>
        <v>-4.2819032679353719E-2</v>
      </c>
      <c r="BE1720" s="504">
        <f t="shared" ref="BE1720" si="5965">BE1718/BD1718-1</f>
        <v>-3.6400987275722274E-2</v>
      </c>
      <c r="BF1720" s="504">
        <f t="shared" ref="BF1720" si="5966">BF1718/BE1718-1</f>
        <v>8.7487125071835647E-2</v>
      </c>
      <c r="BG1720" s="504">
        <f t="shared" ref="BG1720" si="5967">BG1718/BF1718-1</f>
        <v>1.4923371949486786E-3</v>
      </c>
      <c r="BH1720" s="504">
        <f t="shared" ref="BH1720" si="5968">BH1718/BG1718-1</f>
        <v>-4.9258884291884297E-2</v>
      </c>
      <c r="BI1720" s="504">
        <f t="shared" ref="BI1720" si="5969">BI1718/BH1718-1</f>
        <v>-4.3023340894203455E-2</v>
      </c>
      <c r="BJ1720" s="504">
        <f t="shared" ref="BJ1720" si="5970">BJ1718/BI1718-1</f>
        <v>0.10153530485797435</v>
      </c>
      <c r="BK1720" s="504">
        <f t="shared" ref="BK1720" si="5971">BK1718/BJ1718-1</f>
        <v>-0.33580883707446951</v>
      </c>
      <c r="BL1720" s="504">
        <f t="shared" ref="BL1720" si="5972">BL1718/BK1718-1</f>
        <v>-5.3110433238132138E-2</v>
      </c>
      <c r="BM1720" s="504">
        <f t="shared" ref="BM1720" si="5973">BM1718/BL1718-1</f>
        <v>-4.512828627064347E-2</v>
      </c>
      <c r="BN1720" s="504">
        <f t="shared" ref="BN1720" si="5974">BN1718/BM1718-1</f>
        <v>0.11098894142498983</v>
      </c>
      <c r="BO1720" s="504">
        <f t="shared" ref="BO1720" si="5975">BO1718/BN1718-1</f>
        <v>-0.18835629774873375</v>
      </c>
      <c r="BP1720" s="504">
        <f t="shared" ref="BP1720" si="5976">BP1718/BO1718-1</f>
        <v>-3.3928133391780357E-2</v>
      </c>
      <c r="BQ1720" s="504">
        <f t="shared" ref="BQ1720" si="5977">BQ1718/BP1718-1</f>
        <v>-2.3320159365466497E-2</v>
      </c>
      <c r="BR1720" s="504">
        <f t="shared" ref="BR1720" si="5978">BR1718/BQ1718-1</f>
        <v>7.0699515337007135E-2</v>
      </c>
      <c r="BS1720" s="504">
        <f t="shared" ref="BS1720" si="5979">BS1718/BR1718-1</f>
        <v>0.20689248560973383</v>
      </c>
      <c r="BT1720" s="504">
        <f t="shared" ref="BT1720" si="5980">BT1718/BS1718-1</f>
        <v>-4.6706528079302201E-2</v>
      </c>
      <c r="BU1720" s="504">
        <f t="shared" ref="BU1720" si="5981">BU1718/BT1718-1</f>
        <v>-3.8169915813236366E-2</v>
      </c>
      <c r="BV1720" s="504">
        <f t="shared" ref="BV1720" si="5982">BV1718/BU1718-1</f>
        <v>9.6958196174936173E-2</v>
      </c>
      <c r="BW1720" s="504">
        <f t="shared" ref="BW1720" si="5983">BW1718/BV1718-1</f>
        <v>-3.045270027682212E-2</v>
      </c>
      <c r="BX1720" s="504">
        <f t="shared" ref="BX1720" si="5984">BX1718/BW1718-1</f>
        <v>-4.809340632522241E-2</v>
      </c>
      <c r="BY1720" s="504">
        <f t="shared" ref="BY1720" si="5985">BY1718/BX1718-1</f>
        <v>-5.0523241087721327E-2</v>
      </c>
      <c r="BZ1720" s="504">
        <f t="shared" ref="BZ1720" si="5986">BZ1718/BY1718-1</f>
        <v>9.4870800973260394E-2</v>
      </c>
      <c r="CA1720" s="504">
        <f t="shared" ref="CA1720" si="5987">CA1718/BZ1718-1</f>
        <v>-0.42477951102203038</v>
      </c>
      <c r="CB1720" s="504">
        <f t="shared" ref="CB1720" si="5988">CB1718/CA1718-1</f>
        <v>-6.0431218185553748E-3</v>
      </c>
      <c r="CC1720" s="504">
        <f t="shared" ref="CC1720" si="5989">CC1718/CB1718-1</f>
        <v>-6.0798631723462115E-3</v>
      </c>
      <c r="CD1720" s="504">
        <f t="shared" ref="CD1720" si="5990">CD1718/CC1718-1</f>
        <v>1.0906063424063195E-2</v>
      </c>
      <c r="CE1720" s="504">
        <f t="shared" ref="CE1720" si="5991">CE1718/CD1718-1</f>
        <v>-0.23461607661780393</v>
      </c>
      <c r="CF1720" s="504">
        <f t="shared" ref="CF1720" si="5992">CF1718/CE1718-1</f>
        <v>0</v>
      </c>
      <c r="CG1720" s="504">
        <f t="shared" ref="CG1720" si="5993">CG1718/CF1718-1</f>
        <v>0</v>
      </c>
      <c r="CH1720" s="504">
        <f t="shared" ref="CH1720" si="5994">CH1718/CG1718-1</f>
        <v>0</v>
      </c>
      <c r="CI1720" s="504">
        <f t="shared" ref="CI1720" si="5995">CI1718/CH1718-1</f>
        <v>-0.21974522292993626</v>
      </c>
      <c r="CJ1720" s="504">
        <f t="shared" ref="CJ1720" si="5996">CJ1718/CI1718-1</f>
        <v>0</v>
      </c>
      <c r="CK1720" s="504">
        <f t="shared" ref="CK1720" si="5997">CK1718/CJ1718-1</f>
        <v>0</v>
      </c>
      <c r="CL1720" s="504">
        <f t="shared" ref="CL1720" si="5998">CL1718/CK1718-1</f>
        <v>0</v>
      </c>
      <c r="CM1720" s="504">
        <f t="shared" ref="CM1720" si="5999">CM1718/CL1718-1</f>
        <v>0.32653061224489788</v>
      </c>
      <c r="CN1720" s="504">
        <f t="shared" ref="CN1720" si="6000">CN1718/CM1718-1</f>
        <v>0</v>
      </c>
      <c r="CO1720" s="504">
        <f t="shared" ref="CO1720" si="6001">CO1718/CN1718-1</f>
        <v>0</v>
      </c>
      <c r="CP1720" s="504">
        <f t="shared" ref="CP1720" si="6002">CP1718/CO1718-1</f>
        <v>0</v>
      </c>
      <c r="CQ1720" s="504">
        <f t="shared" ref="CQ1720" si="6003">CQ1718/CP1718-1</f>
        <v>0.40923076923076929</v>
      </c>
      <c r="CR1720" s="504">
        <f t="shared" ref="CR1720" si="6004">CR1718/CQ1718-1</f>
        <v>0</v>
      </c>
      <c r="CS1720" s="504">
        <f t="shared" ref="CS1720" si="6005">CS1718/CR1718-1</f>
        <v>0</v>
      </c>
      <c r="CT1720" s="504">
        <f t="shared" ref="CT1720" si="6006">CT1718/CS1718-1</f>
        <v>0</v>
      </c>
      <c r="CU1720" s="504">
        <f t="shared" ref="CU1720" si="6007">CU1718/CT1718-1</f>
        <v>-0.15502183406113534</v>
      </c>
      <c r="CV1720" s="504">
        <f t="shared" ref="CV1720" si="6008">CV1718/CU1718-1</f>
        <v>0</v>
      </c>
      <c r="CW1720" s="504">
        <f t="shared" ref="CW1720" si="6009">CW1718/CV1718-1</f>
        <v>0</v>
      </c>
      <c r="CX1720" s="504">
        <f t="shared" ref="CX1720" si="6010">CX1718/CW1718-1</f>
        <v>0</v>
      </c>
      <c r="CY1720" s="504">
        <f t="shared" ref="CY1720" si="6011">CY1718/CX1718-1</f>
        <v>-0.53746770025839785</v>
      </c>
      <c r="CZ1720" s="504">
        <f t="shared" ref="CZ1720" si="6012">CZ1718/CY1718-1</f>
        <v>0</v>
      </c>
      <c r="DA1720" s="504">
        <f t="shared" ref="DA1720" si="6013">DA1718/CZ1718-1</f>
        <v>0</v>
      </c>
      <c r="DB1720" s="504">
        <f t="shared" ref="DB1720" si="6014">DB1718/DA1718-1</f>
        <v>0</v>
      </c>
      <c r="DC1720" s="504">
        <f t="shared" ref="DC1720" si="6015">DC1718/DB1718-1</f>
        <v>-0.1005586592178771</v>
      </c>
      <c r="DD1720" s="504">
        <f t="shared" ref="DD1720" si="6016">DD1718/DC1718-1</f>
        <v>0</v>
      </c>
      <c r="DE1720" s="504">
        <f t="shared" ref="DE1720" si="6017">DE1718/DD1718-1</f>
        <v>0</v>
      </c>
      <c r="DF1720" s="504">
        <f t="shared" ref="DF1720" si="6018">DF1718/DE1718-1</f>
        <v>0</v>
      </c>
      <c r="DG1720" s="504">
        <f t="shared" ref="DG1720" si="6019">DG1718/DF1718-1</f>
        <v>-9.9378881987577605E-2</v>
      </c>
      <c r="DH1720" s="504">
        <f t="shared" ref="DH1720" si="6020">DH1718/DG1718-1</f>
        <v>0</v>
      </c>
      <c r="DI1720" s="504">
        <f t="shared" ref="DI1720" si="6021">DI1718/DH1718-1</f>
        <v>0</v>
      </c>
      <c r="DJ1720" s="504">
        <f t="shared" ref="DJ1720" si="6022">DJ1718/DI1718-1</f>
        <v>0</v>
      </c>
    </row>
    <row r="1721" spans="1:114" x14ac:dyDescent="0.35">
      <c r="A1721" s="5"/>
      <c r="B1721" s="254" t="s">
        <v>180</v>
      </c>
      <c r="C1721" s="459"/>
      <c r="D1721" s="459"/>
      <c r="E1721" s="459"/>
      <c r="F1721" s="459"/>
      <c r="G1721" s="459"/>
      <c r="H1721" s="459"/>
      <c r="I1721" s="459"/>
      <c r="J1721" s="459"/>
      <c r="K1721" s="459"/>
      <c r="L1721" s="459"/>
      <c r="M1721" s="459"/>
      <c r="N1721" s="459"/>
      <c r="O1721" s="459"/>
      <c r="P1721" s="459"/>
      <c r="Q1721" s="459"/>
      <c r="R1721" s="459"/>
      <c r="S1721" s="459"/>
      <c r="T1721" s="459"/>
      <c r="U1721" s="459"/>
      <c r="V1721" s="459"/>
      <c r="W1721" s="459"/>
      <c r="X1721" s="459"/>
      <c r="Y1721" s="459"/>
      <c r="Z1721" s="459"/>
      <c r="AA1721" s="459"/>
      <c r="AB1721" s="459"/>
      <c r="AC1721" s="459"/>
      <c r="AD1721" s="459"/>
      <c r="AE1721" s="459"/>
      <c r="AF1721" s="459"/>
      <c r="AG1721" s="459"/>
      <c r="AH1721" s="459"/>
      <c r="AI1721" s="459"/>
      <c r="AJ1721" s="459"/>
      <c r="AK1721" s="459"/>
      <c r="AL1721" s="459"/>
      <c r="AM1721" s="459"/>
      <c r="AN1721" s="459"/>
      <c r="AO1721" s="459"/>
      <c r="AP1721" s="459"/>
      <c r="AQ1721" s="459"/>
      <c r="AR1721" s="459"/>
      <c r="AS1721" s="459"/>
      <c r="AT1721" s="459"/>
      <c r="AU1721" s="459"/>
      <c r="AV1721" s="459"/>
      <c r="AW1721" s="459"/>
      <c r="AX1721" s="459"/>
      <c r="AY1721" s="459"/>
      <c r="AZ1721" s="459"/>
      <c r="BA1721" s="459"/>
      <c r="BB1721" s="459"/>
      <c r="BC1721" s="459"/>
      <c r="BD1721" s="459"/>
      <c r="BE1721" s="459"/>
      <c r="BF1721" s="459"/>
      <c r="BG1721" s="459"/>
      <c r="BH1721" s="459"/>
      <c r="BI1721" s="459"/>
      <c r="BJ1721" s="459"/>
      <c r="BK1721" s="459"/>
      <c r="BL1721" s="459"/>
      <c r="BM1721" s="459"/>
      <c r="BN1721" s="459"/>
      <c r="BO1721" s="459"/>
      <c r="BP1721" s="459"/>
      <c r="BQ1721" s="459"/>
      <c r="BR1721" s="459"/>
      <c r="BS1721" s="459"/>
      <c r="BT1721" s="459"/>
      <c r="BU1721" s="459"/>
      <c r="BV1721" s="459"/>
      <c r="BW1721" s="459"/>
      <c r="BX1721" s="459"/>
      <c r="BY1721" s="459"/>
      <c r="BZ1721" s="459"/>
      <c r="CA1721" s="459"/>
      <c r="CB1721" s="459"/>
      <c r="CC1721" s="459"/>
      <c r="CD1721" s="459"/>
      <c r="CE1721" s="459"/>
      <c r="CF1721" s="459"/>
      <c r="CG1721" s="459"/>
      <c r="CH1721" s="459"/>
      <c r="CI1721" s="459"/>
      <c r="CJ1721" s="459"/>
      <c r="CK1721" s="459"/>
      <c r="CL1721" s="459"/>
      <c r="CM1721" s="459"/>
      <c r="CN1721" s="459"/>
      <c r="CO1721" s="459"/>
      <c r="CP1721" s="459"/>
      <c r="CQ1721" s="459"/>
      <c r="CR1721" s="459"/>
      <c r="CS1721" s="459"/>
      <c r="CT1721" s="459"/>
      <c r="CU1721" s="459"/>
      <c r="CV1721" s="459"/>
      <c r="CW1721" s="459"/>
      <c r="CX1721" s="459"/>
      <c r="CY1721" s="459"/>
      <c r="CZ1721" s="459"/>
      <c r="DA1721" s="459"/>
      <c r="DB1721" s="459"/>
      <c r="DC1721" s="459"/>
      <c r="DD1721" s="459"/>
      <c r="DE1721" s="459"/>
      <c r="DF1721" s="459"/>
      <c r="DG1721" s="459"/>
      <c r="DH1721" s="459"/>
      <c r="DI1721" s="459"/>
      <c r="DJ1721" s="459"/>
    </row>
    <row r="1722" spans="1:114" x14ac:dyDescent="0.35">
      <c r="A1722" s="5"/>
      <c r="B1722" s="254"/>
      <c r="C1722" s="459"/>
      <c r="D1722" s="459"/>
      <c r="E1722" s="459"/>
      <c r="F1722" s="459"/>
      <c r="G1722" s="459"/>
      <c r="H1722" s="459"/>
      <c r="I1722" s="459"/>
      <c r="J1722" s="459"/>
      <c r="K1722" s="459"/>
      <c r="L1722" s="459"/>
      <c r="M1722" s="459"/>
      <c r="N1722" s="459"/>
      <c r="O1722" s="459"/>
      <c r="P1722" s="459"/>
      <c r="Q1722" s="459"/>
      <c r="R1722" s="459"/>
      <c r="S1722" s="459"/>
      <c r="T1722" s="459"/>
      <c r="U1722" s="459"/>
      <c r="V1722" s="459"/>
      <c r="W1722" s="459"/>
      <c r="X1722" s="459"/>
      <c r="Y1722" s="459"/>
      <c r="Z1722" s="459"/>
      <c r="AA1722" s="459"/>
      <c r="AB1722" s="459"/>
      <c r="AC1722" s="459"/>
      <c r="AD1722" s="459"/>
      <c r="AE1722" s="459"/>
      <c r="AF1722" s="459"/>
      <c r="AG1722" s="459"/>
      <c r="AH1722" s="459"/>
      <c r="AI1722" s="459"/>
      <c r="AJ1722" s="459"/>
      <c r="AK1722" s="459"/>
      <c r="AL1722" s="459"/>
      <c r="AM1722" s="459"/>
      <c r="AN1722" s="459"/>
      <c r="AO1722" s="459"/>
      <c r="AP1722" s="459"/>
      <c r="AQ1722" s="459"/>
      <c r="AR1722" s="459"/>
      <c r="AS1722" s="459"/>
      <c r="AT1722" s="459"/>
      <c r="AU1722" s="459"/>
      <c r="AV1722" s="459"/>
      <c r="AW1722" s="459"/>
      <c r="AX1722" s="459"/>
      <c r="AY1722" s="459"/>
      <c r="AZ1722" s="459"/>
      <c r="BA1722" s="459"/>
      <c r="BB1722" s="459"/>
      <c r="BC1722" s="459"/>
      <c r="BD1722" s="459"/>
      <c r="BE1722" s="459"/>
      <c r="BF1722" s="459"/>
      <c r="BG1722" s="459"/>
      <c r="BH1722" s="459"/>
      <c r="BI1722" s="459"/>
      <c r="BJ1722" s="459"/>
      <c r="BK1722" s="459"/>
      <c r="BL1722" s="459"/>
      <c r="BM1722" s="459"/>
      <c r="BN1722" s="459"/>
      <c r="BO1722" s="459"/>
      <c r="BP1722" s="459"/>
      <c r="BQ1722" s="459"/>
      <c r="BR1722" s="459"/>
      <c r="BS1722" s="459"/>
      <c r="BT1722" s="459"/>
      <c r="BU1722" s="459"/>
      <c r="BV1722" s="459"/>
      <c r="BW1722" s="459"/>
      <c r="BX1722" s="459"/>
      <c r="BY1722" s="459"/>
      <c r="BZ1722" s="459"/>
      <c r="CA1722" s="459"/>
      <c r="CB1722" s="459"/>
      <c r="CC1722" s="459"/>
      <c r="CD1722" s="459"/>
      <c r="CE1722" s="459"/>
      <c r="CF1722" s="459"/>
      <c r="CG1722" s="459"/>
      <c r="CH1722" s="459"/>
      <c r="CI1722" s="459"/>
      <c r="CJ1722" s="459"/>
      <c r="CK1722" s="459"/>
      <c r="CL1722" s="459"/>
      <c r="CM1722" s="459"/>
      <c r="CN1722" s="459"/>
      <c r="CO1722" s="459"/>
      <c r="CP1722" s="459"/>
      <c r="CQ1722" s="459"/>
      <c r="CR1722" s="459"/>
      <c r="CS1722" s="459"/>
      <c r="CT1722" s="459"/>
      <c r="CU1722" s="459"/>
      <c r="CV1722" s="459"/>
      <c r="CW1722" s="459"/>
      <c r="CX1722" s="459"/>
      <c r="CY1722" s="459"/>
      <c r="CZ1722" s="459"/>
      <c r="DA1722" s="459"/>
      <c r="DB1722" s="459"/>
      <c r="DC1722" s="459"/>
      <c r="DD1722" s="459"/>
      <c r="DE1722" s="459"/>
      <c r="DF1722" s="459"/>
      <c r="DG1722" s="459"/>
      <c r="DH1722" s="459"/>
      <c r="DI1722" s="459"/>
      <c r="DJ1722" s="459"/>
    </row>
    <row r="1723" spans="1:114" x14ac:dyDescent="0.35">
      <c r="A1723" s="5" t="s">
        <v>81</v>
      </c>
      <c r="B1723" s="70" t="s">
        <v>790</v>
      </c>
      <c r="C1723" s="568">
        <f>C1616</f>
        <v>149000</v>
      </c>
      <c r="D1723" s="568">
        <f t="shared" ref="D1723:BO1723" si="6023">D1616</f>
        <v>169000</v>
      </c>
      <c r="E1723" s="568">
        <f t="shared" si="6023"/>
        <v>201000</v>
      </c>
      <c r="F1723" s="568">
        <f t="shared" si="6023"/>
        <v>218000</v>
      </c>
      <c r="G1723" s="568">
        <f t="shared" si="6023"/>
        <v>187000</v>
      </c>
      <c r="H1723" s="568">
        <f t="shared" si="6023"/>
        <v>183000</v>
      </c>
      <c r="I1723" s="568">
        <f t="shared" si="6023"/>
        <v>179000</v>
      </c>
      <c r="J1723" s="568">
        <f t="shared" si="6023"/>
        <v>181000</v>
      </c>
      <c r="K1723" s="568">
        <f t="shared" si="6023"/>
        <v>171000</v>
      </c>
      <c r="L1723" s="568">
        <f t="shared" si="6023"/>
        <v>178000</v>
      </c>
      <c r="M1723" s="568">
        <f t="shared" si="6023"/>
        <v>192000</v>
      </c>
      <c r="N1723" s="568">
        <f t="shared" si="6023"/>
        <v>197000</v>
      </c>
      <c r="O1723" s="568">
        <f t="shared" si="6023"/>
        <v>197000</v>
      </c>
      <c r="P1723" s="568">
        <f t="shared" si="6023"/>
        <v>208000</v>
      </c>
      <c r="Q1723" s="568">
        <f t="shared" si="6023"/>
        <v>201000</v>
      </c>
      <c r="R1723" s="568">
        <f t="shared" si="6023"/>
        <v>210000</v>
      </c>
      <c r="S1723" s="568">
        <f t="shared" si="6023"/>
        <v>214000</v>
      </c>
      <c r="T1723" s="568">
        <f t="shared" si="6023"/>
        <v>198000</v>
      </c>
      <c r="U1723" s="568">
        <f t="shared" si="6023"/>
        <v>193000</v>
      </c>
      <c r="V1723" s="568">
        <f t="shared" si="6023"/>
        <v>216000</v>
      </c>
      <c r="W1723" s="568">
        <f t="shared" si="6023"/>
        <v>173000</v>
      </c>
      <c r="X1723" s="568">
        <f t="shared" si="6023"/>
        <v>188000</v>
      </c>
      <c r="Y1723" s="568">
        <f t="shared" si="6023"/>
        <v>176000</v>
      </c>
      <c r="Z1723" s="568">
        <f t="shared" si="6023"/>
        <v>179000</v>
      </c>
      <c r="AA1723" s="568">
        <f t="shared" si="6023"/>
        <v>170000</v>
      </c>
      <c r="AB1723" s="568">
        <f t="shared" si="6023"/>
        <v>157000</v>
      </c>
      <c r="AC1723" s="568">
        <f t="shared" si="6023"/>
        <v>162000</v>
      </c>
      <c r="AD1723" s="568">
        <f t="shared" si="6023"/>
        <v>176000</v>
      </c>
      <c r="AE1723" s="568">
        <f t="shared" si="6023"/>
        <v>175976.01077156203</v>
      </c>
      <c r="AF1723" s="568">
        <f t="shared" si="6023"/>
        <v>168135.90327645015</v>
      </c>
      <c r="AG1723" s="568">
        <f t="shared" si="6023"/>
        <v>170682.52928133827</v>
      </c>
      <c r="AH1723" s="568">
        <f t="shared" si="6023"/>
        <v>190326.10667064958</v>
      </c>
      <c r="AI1723" s="568">
        <f t="shared" si="6023"/>
        <v>163704.85687328916</v>
      </c>
      <c r="AJ1723" s="568">
        <f t="shared" si="6023"/>
        <v>157099.47447050837</v>
      </c>
      <c r="AK1723" s="568">
        <f t="shared" si="6023"/>
        <v>160652.50681772758</v>
      </c>
      <c r="AL1723" s="568">
        <f t="shared" si="6023"/>
        <v>177970.16183847492</v>
      </c>
      <c r="AM1723" s="568">
        <f t="shared" si="6023"/>
        <v>180821.72921779274</v>
      </c>
      <c r="AN1723" s="568">
        <f t="shared" si="6023"/>
        <v>172205.94620671304</v>
      </c>
      <c r="AO1723" s="568">
        <f t="shared" si="6023"/>
        <v>173781.66869563327</v>
      </c>
      <c r="AP1723" s="568">
        <f t="shared" si="6023"/>
        <v>194701.70587986097</v>
      </c>
      <c r="AQ1723" s="568">
        <f t="shared" si="6023"/>
        <v>267017.82417352812</v>
      </c>
      <c r="AR1723" s="568">
        <f t="shared" si="6023"/>
        <v>255527.46788415164</v>
      </c>
      <c r="AS1723" s="568">
        <f t="shared" si="6023"/>
        <v>253938.42334477516</v>
      </c>
      <c r="AT1723" s="568">
        <f t="shared" si="6023"/>
        <v>279825.23459754506</v>
      </c>
      <c r="AU1723" s="568">
        <f t="shared" si="6023"/>
        <v>325061.47044096241</v>
      </c>
      <c r="AV1723" s="568">
        <f t="shared" si="6023"/>
        <v>312643.79197039973</v>
      </c>
      <c r="AW1723" s="568">
        <f t="shared" si="6023"/>
        <v>313362.64624983707</v>
      </c>
      <c r="AX1723" s="568">
        <f t="shared" si="6023"/>
        <v>342667.44133880077</v>
      </c>
      <c r="AY1723" s="568">
        <f t="shared" si="6023"/>
        <v>315682.13269976102</v>
      </c>
      <c r="AZ1723" s="568">
        <f t="shared" si="6023"/>
        <v>303239.10658635671</v>
      </c>
      <c r="BA1723" s="568">
        <f t="shared" si="6023"/>
        <v>301576.88347295241</v>
      </c>
      <c r="BB1723" s="568">
        <f t="shared" si="6023"/>
        <v>329641.9272409298</v>
      </c>
      <c r="BC1723" s="568">
        <f t="shared" si="6023"/>
        <v>230291.03526363242</v>
      </c>
      <c r="BD1723" s="568">
        <f t="shared" si="6023"/>
        <v>218968.95218737778</v>
      </c>
      <c r="BE1723" s="568">
        <f t="shared" si="6023"/>
        <v>209645.03561112317</v>
      </c>
      <c r="BF1723" s="568">
        <f t="shared" si="6023"/>
        <v>230921.02693786661</v>
      </c>
      <c r="BG1723" s="568">
        <f t="shared" si="6023"/>
        <v>235251.94104844666</v>
      </c>
      <c r="BH1723" s="568">
        <f t="shared" si="6023"/>
        <v>222168.07131131869</v>
      </c>
      <c r="BI1723" s="568">
        <f t="shared" si="6023"/>
        <v>211186.56557419075</v>
      </c>
      <c r="BJ1723" s="568">
        <f t="shared" si="6023"/>
        <v>235660.47206604388</v>
      </c>
      <c r="BK1723" s="568">
        <f t="shared" si="6023"/>
        <v>154243.40552753638</v>
      </c>
      <c r="BL1723" s="568">
        <f t="shared" si="6023"/>
        <v>144852.95086753202</v>
      </c>
      <c r="BM1723" s="568">
        <f t="shared" si="6023"/>
        <v>137201.01045752771</v>
      </c>
      <c r="BN1723" s="568">
        <f t="shared" si="6023"/>
        <v>154891.48314740387</v>
      </c>
      <c r="BO1723" s="568">
        <f t="shared" si="6023"/>
        <v>119922.66544585054</v>
      </c>
      <c r="BP1723" s="568">
        <f t="shared" ref="BP1723:DJ1723" si="6024">BP1616</f>
        <v>115031.79384037583</v>
      </c>
      <c r="BQ1723" s="568">
        <f t="shared" si="6024"/>
        <v>111697.67248490115</v>
      </c>
      <c r="BR1723" s="568">
        <f t="shared" si="6024"/>
        <v>121266.71822887247</v>
      </c>
      <c r="BS1723" s="568">
        <f t="shared" si="6024"/>
        <v>150829.58169052791</v>
      </c>
      <c r="BT1723" s="568">
        <f t="shared" si="6024"/>
        <v>142620.36483195741</v>
      </c>
      <c r="BU1723" s="568">
        <f t="shared" si="6024"/>
        <v>136129.44147338692</v>
      </c>
      <c r="BV1723" s="568">
        <f t="shared" si="6024"/>
        <v>151702.86200412773</v>
      </c>
      <c r="BW1723" s="568">
        <f t="shared" si="6024"/>
        <v>144461.46594612207</v>
      </c>
      <c r="BX1723" s="568">
        <f t="shared" si="6024"/>
        <v>136218.30583315229</v>
      </c>
      <c r="BY1723" s="568">
        <f t="shared" si="6024"/>
        <v>127975.14572018248</v>
      </c>
      <c r="BZ1723" s="568">
        <f t="shared" si="6024"/>
        <v>142671.83250054313</v>
      </c>
      <c r="CA1723" s="568">
        <f t="shared" si="6024"/>
        <v>73187.763176189444</v>
      </c>
      <c r="CB1723" s="568">
        <f t="shared" si="6024"/>
        <v>72598.179513360854</v>
      </c>
      <c r="CC1723" s="568">
        <f t="shared" si="6024"/>
        <v>72008.595850532263</v>
      </c>
      <c r="CD1723" s="568">
        <f t="shared" si="6024"/>
        <v>73059.761459917441</v>
      </c>
      <c r="CE1723" s="568">
        <f t="shared" si="6024"/>
        <v>54950</v>
      </c>
      <c r="CF1723" s="568">
        <f t="shared" si="6024"/>
        <v>54950</v>
      </c>
      <c r="CG1723" s="568">
        <f t="shared" si="6024"/>
        <v>54950</v>
      </c>
      <c r="CH1723" s="568">
        <f t="shared" si="6024"/>
        <v>54950</v>
      </c>
      <c r="CI1723" s="568">
        <f t="shared" si="6024"/>
        <v>42875</v>
      </c>
      <c r="CJ1723" s="568">
        <f t="shared" si="6024"/>
        <v>42875</v>
      </c>
      <c r="CK1723" s="568">
        <f t="shared" si="6024"/>
        <v>42875</v>
      </c>
      <c r="CL1723" s="568">
        <f t="shared" si="6024"/>
        <v>42875</v>
      </c>
      <c r="CM1723" s="568">
        <f t="shared" si="6024"/>
        <v>56875</v>
      </c>
      <c r="CN1723" s="568">
        <f t="shared" si="6024"/>
        <v>56875</v>
      </c>
      <c r="CO1723" s="568">
        <f t="shared" si="6024"/>
        <v>56875</v>
      </c>
      <c r="CP1723" s="568">
        <f t="shared" si="6024"/>
        <v>56875</v>
      </c>
      <c r="CQ1723" s="568">
        <f t="shared" si="6024"/>
        <v>80150</v>
      </c>
      <c r="CR1723" s="568">
        <f t="shared" si="6024"/>
        <v>80150</v>
      </c>
      <c r="CS1723" s="568">
        <f t="shared" si="6024"/>
        <v>80150</v>
      </c>
      <c r="CT1723" s="568">
        <f t="shared" si="6024"/>
        <v>80150</v>
      </c>
      <c r="CU1723" s="568">
        <f t="shared" si="6024"/>
        <v>67725</v>
      </c>
      <c r="CV1723" s="568">
        <f t="shared" si="6024"/>
        <v>67725</v>
      </c>
      <c r="CW1723" s="568">
        <f t="shared" si="6024"/>
        <v>67725</v>
      </c>
      <c r="CX1723" s="568">
        <f t="shared" si="6024"/>
        <v>67725</v>
      </c>
      <c r="CY1723" s="568">
        <f t="shared" si="6024"/>
        <v>31324.999999999996</v>
      </c>
      <c r="CZ1723" s="568">
        <f t="shared" si="6024"/>
        <v>31324.999999999996</v>
      </c>
      <c r="DA1723" s="568">
        <f t="shared" si="6024"/>
        <v>31324.999999999996</v>
      </c>
      <c r="DB1723" s="568">
        <f t="shared" si="6024"/>
        <v>31324.999999999996</v>
      </c>
      <c r="DC1723" s="568">
        <f t="shared" si="6024"/>
        <v>28175</v>
      </c>
      <c r="DD1723" s="568">
        <f t="shared" si="6024"/>
        <v>28175</v>
      </c>
      <c r="DE1723" s="568">
        <f t="shared" si="6024"/>
        <v>28175</v>
      </c>
      <c r="DF1723" s="568">
        <f t="shared" si="6024"/>
        <v>28175</v>
      </c>
      <c r="DG1723" s="568">
        <f t="shared" si="6024"/>
        <v>25375</v>
      </c>
      <c r="DH1723" s="568">
        <f t="shared" si="6024"/>
        <v>25375</v>
      </c>
      <c r="DI1723" s="568">
        <f t="shared" si="6024"/>
        <v>25375</v>
      </c>
      <c r="DJ1723" s="568">
        <f t="shared" si="6024"/>
        <v>25375</v>
      </c>
    </row>
    <row r="1724" spans="1:114" x14ac:dyDescent="0.35">
      <c r="A1724" s="424"/>
      <c r="B1724" s="463" t="s">
        <v>410</v>
      </c>
      <c r="C1724" s="459"/>
      <c r="D1724" s="459"/>
      <c r="E1724" s="459"/>
      <c r="F1724" s="459"/>
      <c r="G1724" s="504">
        <f>G1723/C1723-1</f>
        <v>0.25503355704697994</v>
      </c>
      <c r="H1724" s="504">
        <f t="shared" ref="H1724:BS1724" si="6025">H1723/D1723-1</f>
        <v>8.2840236686390512E-2</v>
      </c>
      <c r="I1724" s="504">
        <f t="shared" si="6025"/>
        <v>-0.10945273631840791</v>
      </c>
      <c r="J1724" s="504">
        <f t="shared" si="6025"/>
        <v>-0.16972477064220182</v>
      </c>
      <c r="K1724" s="504">
        <f t="shared" si="6025"/>
        <v>-8.5561497326203217E-2</v>
      </c>
      <c r="L1724" s="504">
        <f t="shared" si="6025"/>
        <v>-2.732240437158473E-2</v>
      </c>
      <c r="M1724" s="504">
        <f t="shared" si="6025"/>
        <v>7.2625698324022325E-2</v>
      </c>
      <c r="N1724" s="504">
        <f t="shared" si="6025"/>
        <v>8.8397790055248615E-2</v>
      </c>
      <c r="O1724" s="504">
        <f t="shared" si="6025"/>
        <v>0.1520467836257311</v>
      </c>
      <c r="P1724" s="504">
        <f t="shared" si="6025"/>
        <v>0.1685393258426966</v>
      </c>
      <c r="Q1724" s="504">
        <f t="shared" si="6025"/>
        <v>4.6875E-2</v>
      </c>
      <c r="R1724" s="504">
        <f t="shared" si="6025"/>
        <v>6.5989847715736127E-2</v>
      </c>
      <c r="S1724" s="504">
        <f t="shared" si="6025"/>
        <v>8.6294416243654748E-2</v>
      </c>
      <c r="T1724" s="504">
        <f t="shared" si="6025"/>
        <v>-4.8076923076923128E-2</v>
      </c>
      <c r="U1724" s="504">
        <f t="shared" si="6025"/>
        <v>-3.9800995024875663E-2</v>
      </c>
      <c r="V1724" s="504">
        <f t="shared" si="6025"/>
        <v>2.857142857142847E-2</v>
      </c>
      <c r="W1724" s="504">
        <f t="shared" si="6025"/>
        <v>-0.19158878504672894</v>
      </c>
      <c r="X1724" s="504">
        <f t="shared" si="6025"/>
        <v>-5.0505050505050497E-2</v>
      </c>
      <c r="Y1724" s="504">
        <f t="shared" si="6025"/>
        <v>-8.8082901554404125E-2</v>
      </c>
      <c r="Z1724" s="504">
        <f t="shared" si="6025"/>
        <v>-0.17129629629629628</v>
      </c>
      <c r="AA1724" s="504">
        <f t="shared" si="6025"/>
        <v>-1.7341040462427793E-2</v>
      </c>
      <c r="AB1724" s="504">
        <f t="shared" si="6025"/>
        <v>-0.16489361702127658</v>
      </c>
      <c r="AC1724" s="504">
        <f t="shared" si="6025"/>
        <v>-7.9545454545454586E-2</v>
      </c>
      <c r="AD1724" s="504">
        <f t="shared" si="6025"/>
        <v>-1.6759776536312887E-2</v>
      </c>
      <c r="AE1724" s="504">
        <f t="shared" si="6025"/>
        <v>3.5153004538600152E-2</v>
      </c>
      <c r="AF1724" s="504">
        <f t="shared" si="6025"/>
        <v>7.0929320232166582E-2</v>
      </c>
      <c r="AG1724" s="504">
        <f t="shared" si="6025"/>
        <v>5.3595859761347286E-2</v>
      </c>
      <c r="AH1724" s="504">
        <f t="shared" si="6025"/>
        <v>8.1398333355963581E-2</v>
      </c>
      <c r="AI1724" s="504">
        <f t="shared" si="6025"/>
        <v>-6.9731969968351515E-2</v>
      </c>
      <c r="AJ1724" s="504">
        <f t="shared" si="6025"/>
        <v>-6.5639929312394374E-2</v>
      </c>
      <c r="AK1724" s="504">
        <f t="shared" si="6025"/>
        <v>-5.8764201033593033E-2</v>
      </c>
      <c r="AL1724" s="504">
        <f t="shared" si="6025"/>
        <v>-6.4919863324667482E-2</v>
      </c>
      <c r="AM1724" s="504">
        <f t="shared" si="6025"/>
        <v>0.1045593433904799</v>
      </c>
      <c r="AN1724" s="504">
        <f t="shared" si="6025"/>
        <v>9.6158639531544354E-2</v>
      </c>
      <c r="AO1724" s="504">
        <f t="shared" si="6025"/>
        <v>8.1723977658199276E-2</v>
      </c>
      <c r="AP1724" s="504">
        <f t="shared" si="6025"/>
        <v>9.4013197878482169E-2</v>
      </c>
      <c r="AQ1724" s="504">
        <f t="shared" si="6025"/>
        <v>0.47669102230471161</v>
      </c>
      <c r="AR1724" s="504">
        <f t="shared" si="6025"/>
        <v>0.48384811043296327</v>
      </c>
      <c r="AS1724" s="504">
        <f t="shared" si="6025"/>
        <v>0.46124976961483188</v>
      </c>
      <c r="AT1724" s="504">
        <f t="shared" si="6025"/>
        <v>0.43719970676686759</v>
      </c>
      <c r="AU1724" s="504">
        <f t="shared" si="6025"/>
        <v>0.21737742207693667</v>
      </c>
      <c r="AV1724" s="504">
        <f t="shared" si="6025"/>
        <v>0.22352322652116174</v>
      </c>
      <c r="AW1724" s="504">
        <f t="shared" si="6025"/>
        <v>0.23401036409673592</v>
      </c>
      <c r="AX1724" s="504">
        <f t="shared" si="6025"/>
        <v>0.22457662487672958</v>
      </c>
      <c r="AY1724" s="504">
        <f t="shared" si="6025"/>
        <v>-2.8854043293651044E-2</v>
      </c>
      <c r="AZ1724" s="504">
        <f t="shared" si="6025"/>
        <v>-3.0081151859025046E-2</v>
      </c>
      <c r="BA1724" s="504">
        <f t="shared" si="6025"/>
        <v>-3.7610617978660166E-2</v>
      </c>
      <c r="BB1724" s="504">
        <f t="shared" si="6025"/>
        <v>-3.801211474011168E-2</v>
      </c>
      <c r="BC1724" s="504">
        <f t="shared" si="6025"/>
        <v>-0.27049708738930234</v>
      </c>
      <c r="BD1724" s="504">
        <f t="shared" si="6025"/>
        <v>-0.27790002202430442</v>
      </c>
      <c r="BE1724" s="504">
        <f t="shared" si="6025"/>
        <v>-0.30483718381576275</v>
      </c>
      <c r="BF1724" s="504">
        <f t="shared" si="6025"/>
        <v>-0.299479198927598</v>
      </c>
      <c r="BG1724" s="504">
        <f t="shared" si="6025"/>
        <v>2.1541897100489038E-2</v>
      </c>
      <c r="BH1724" s="504">
        <f t="shared" si="6025"/>
        <v>1.4609921141712112E-2</v>
      </c>
      <c r="BI1724" s="504">
        <f t="shared" si="6025"/>
        <v>7.3530477770387126E-3</v>
      </c>
      <c r="BJ1724" s="504">
        <f t="shared" si="6025"/>
        <v>2.0524095146400301E-2</v>
      </c>
      <c r="BK1724" s="504">
        <f t="shared" si="6025"/>
        <v>-0.34434800053032411</v>
      </c>
      <c r="BL1724" s="504">
        <f t="shared" si="6025"/>
        <v>-0.34800284301629858</v>
      </c>
      <c r="BM1724" s="504">
        <f t="shared" si="6025"/>
        <v>-0.35033267819619707</v>
      </c>
      <c r="BN1724" s="504">
        <f t="shared" si="6025"/>
        <v>-0.34273456303696315</v>
      </c>
      <c r="BO1724" s="504">
        <f t="shared" si="6025"/>
        <v>-0.22251025879714981</v>
      </c>
      <c r="BP1724" s="504">
        <f t="shared" si="6025"/>
        <v>-0.20587193321610431</v>
      </c>
      <c r="BQ1724" s="504">
        <f t="shared" si="6025"/>
        <v>-0.18588301855489198</v>
      </c>
      <c r="BR1724" s="504">
        <f t="shared" si="6025"/>
        <v>-0.21708595098500083</v>
      </c>
      <c r="BS1724" s="504">
        <f t="shared" si="6025"/>
        <v>0.25772372661807608</v>
      </c>
      <c r="BT1724" s="504">
        <f t="shared" ref="BT1724:DJ1724" si="6026">BT1723/BP1723-1</f>
        <v>0.23983431076337847</v>
      </c>
      <c r="BU1724" s="504">
        <f t="shared" si="6026"/>
        <v>0.21873122729382177</v>
      </c>
      <c r="BV1724" s="504">
        <f t="shared" si="6026"/>
        <v>0.25098513606851025</v>
      </c>
      <c r="BW1724" s="504">
        <f t="shared" si="6026"/>
        <v>-4.2220602039936272E-2</v>
      </c>
      <c r="BX1724" s="504">
        <f t="shared" si="6026"/>
        <v>-4.4888813784401349E-2</v>
      </c>
      <c r="BY1724" s="504">
        <f t="shared" si="6026"/>
        <v>-5.990104465975199E-2</v>
      </c>
      <c r="BZ1724" s="504">
        <f t="shared" si="6026"/>
        <v>-5.9531042356596231E-2</v>
      </c>
      <c r="CA1724" s="504">
        <f t="shared" si="6026"/>
        <v>-0.49337518696172344</v>
      </c>
      <c r="CB1724" s="504">
        <f t="shared" si="6026"/>
        <v>-0.46704534996725688</v>
      </c>
      <c r="CC1724" s="504">
        <f t="shared" si="6026"/>
        <v>-0.43732358775368008</v>
      </c>
      <c r="CD1724" s="504">
        <f t="shared" si="6026"/>
        <v>-0.48791741032947544</v>
      </c>
      <c r="CE1724" s="504">
        <f t="shared" si="6026"/>
        <v>-0.24919142742871569</v>
      </c>
      <c r="CF1724" s="504">
        <f t="shared" si="6026"/>
        <v>-0.24309396780552761</v>
      </c>
      <c r="CG1724" s="504">
        <f t="shared" si="6026"/>
        <v>-0.23689666003126453</v>
      </c>
      <c r="CH1724" s="504">
        <f t="shared" si="6026"/>
        <v>-0.24787600038706592</v>
      </c>
      <c r="CI1724" s="504">
        <f t="shared" si="6026"/>
        <v>-0.21974522292993626</v>
      </c>
      <c r="CJ1724" s="504">
        <f t="shared" si="6026"/>
        <v>-0.21974522292993626</v>
      </c>
      <c r="CK1724" s="504">
        <f t="shared" si="6026"/>
        <v>-0.21974522292993626</v>
      </c>
      <c r="CL1724" s="504">
        <f t="shared" si="6026"/>
        <v>-0.21974522292993626</v>
      </c>
      <c r="CM1724" s="504">
        <f t="shared" si="6026"/>
        <v>0.32653061224489788</v>
      </c>
      <c r="CN1724" s="504">
        <f t="shared" si="6026"/>
        <v>0.32653061224489788</v>
      </c>
      <c r="CO1724" s="504">
        <f t="shared" si="6026"/>
        <v>0.32653061224489788</v>
      </c>
      <c r="CP1724" s="504">
        <f t="shared" si="6026"/>
        <v>0.32653061224489788</v>
      </c>
      <c r="CQ1724" s="504">
        <f t="shared" si="6026"/>
        <v>0.40923076923076929</v>
      </c>
      <c r="CR1724" s="504">
        <f t="shared" si="6026"/>
        <v>0.40923076923076929</v>
      </c>
      <c r="CS1724" s="504">
        <f t="shared" si="6026"/>
        <v>0.40923076923076929</v>
      </c>
      <c r="CT1724" s="504">
        <f t="shared" si="6026"/>
        <v>0.40923076923076929</v>
      </c>
      <c r="CU1724" s="504">
        <f t="shared" si="6026"/>
        <v>-0.15502183406113534</v>
      </c>
      <c r="CV1724" s="504">
        <f t="shared" si="6026"/>
        <v>-0.15502183406113534</v>
      </c>
      <c r="CW1724" s="504">
        <f t="shared" si="6026"/>
        <v>-0.15502183406113534</v>
      </c>
      <c r="CX1724" s="504">
        <f t="shared" si="6026"/>
        <v>-0.15502183406113534</v>
      </c>
      <c r="CY1724" s="504">
        <f t="shared" si="6026"/>
        <v>-0.53746770025839796</v>
      </c>
      <c r="CZ1724" s="504">
        <f t="shared" si="6026"/>
        <v>-0.53746770025839796</v>
      </c>
      <c r="DA1724" s="504">
        <f t="shared" si="6026"/>
        <v>-0.53746770025839796</v>
      </c>
      <c r="DB1724" s="504">
        <f t="shared" si="6026"/>
        <v>-0.53746770025839796</v>
      </c>
      <c r="DC1724" s="504">
        <f t="shared" si="6026"/>
        <v>-0.10055865921787699</v>
      </c>
      <c r="DD1724" s="504">
        <f t="shared" si="6026"/>
        <v>-0.10055865921787699</v>
      </c>
      <c r="DE1724" s="504">
        <f t="shared" si="6026"/>
        <v>-0.10055865921787699</v>
      </c>
      <c r="DF1724" s="504">
        <f t="shared" si="6026"/>
        <v>-0.10055865921787699</v>
      </c>
      <c r="DG1724" s="504">
        <f t="shared" si="6026"/>
        <v>-9.9378881987577605E-2</v>
      </c>
      <c r="DH1724" s="504">
        <f t="shared" si="6026"/>
        <v>-9.9378881987577605E-2</v>
      </c>
      <c r="DI1724" s="504">
        <f t="shared" si="6026"/>
        <v>-9.9378881987577605E-2</v>
      </c>
      <c r="DJ1724" s="504">
        <f t="shared" si="6026"/>
        <v>-9.9378881987577605E-2</v>
      </c>
    </row>
    <row r="1725" spans="1:114" x14ac:dyDescent="0.35">
      <c r="A1725" s="424"/>
      <c r="B1725" s="463" t="s">
        <v>411</v>
      </c>
      <c r="C1725" s="459"/>
      <c r="D1725" s="459"/>
      <c r="E1725" s="459"/>
      <c r="F1725" s="459"/>
      <c r="G1725" s="504">
        <f>G1723/F1723-1</f>
        <v>-0.14220183486238536</v>
      </c>
      <c r="H1725" s="504">
        <f t="shared" ref="H1725:BS1725" si="6027">H1723/G1723-1</f>
        <v>-2.1390374331550777E-2</v>
      </c>
      <c r="I1725" s="504">
        <f t="shared" si="6027"/>
        <v>-2.1857923497267784E-2</v>
      </c>
      <c r="J1725" s="504">
        <f t="shared" si="6027"/>
        <v>1.1173184357541999E-2</v>
      </c>
      <c r="K1725" s="504">
        <f t="shared" si="6027"/>
        <v>-5.5248618784530357E-2</v>
      </c>
      <c r="L1725" s="504">
        <f t="shared" si="6027"/>
        <v>4.0935672514619936E-2</v>
      </c>
      <c r="M1725" s="504">
        <f t="shared" si="6027"/>
        <v>7.8651685393258397E-2</v>
      </c>
      <c r="N1725" s="504">
        <f t="shared" si="6027"/>
        <v>2.6041666666666741E-2</v>
      </c>
      <c r="O1725" s="504">
        <f t="shared" si="6027"/>
        <v>0</v>
      </c>
      <c r="P1725" s="504">
        <f t="shared" si="6027"/>
        <v>5.5837563451776706E-2</v>
      </c>
      <c r="Q1725" s="504">
        <f t="shared" si="6027"/>
        <v>-3.3653846153846145E-2</v>
      </c>
      <c r="R1725" s="504">
        <f t="shared" si="6027"/>
        <v>4.4776119402984982E-2</v>
      </c>
      <c r="S1725" s="504">
        <f t="shared" si="6027"/>
        <v>1.904761904761898E-2</v>
      </c>
      <c r="T1725" s="504">
        <f t="shared" si="6027"/>
        <v>-7.4766355140186924E-2</v>
      </c>
      <c r="U1725" s="504">
        <f t="shared" si="6027"/>
        <v>-2.5252525252525304E-2</v>
      </c>
      <c r="V1725" s="504">
        <f t="shared" si="6027"/>
        <v>0.11917098445595853</v>
      </c>
      <c r="W1725" s="504">
        <f t="shared" si="6027"/>
        <v>-0.19907407407407407</v>
      </c>
      <c r="X1725" s="504">
        <f t="shared" si="6027"/>
        <v>8.6705202312138629E-2</v>
      </c>
      <c r="Y1725" s="504">
        <f t="shared" si="6027"/>
        <v>-6.3829787234042534E-2</v>
      </c>
      <c r="Z1725" s="504">
        <f t="shared" si="6027"/>
        <v>1.7045454545454586E-2</v>
      </c>
      <c r="AA1725" s="504">
        <f t="shared" si="6027"/>
        <v>-5.027932960893855E-2</v>
      </c>
      <c r="AB1725" s="504">
        <f t="shared" si="6027"/>
        <v>-7.6470588235294068E-2</v>
      </c>
      <c r="AC1725" s="504">
        <f t="shared" si="6027"/>
        <v>3.1847133757961776E-2</v>
      </c>
      <c r="AD1725" s="504">
        <f t="shared" si="6027"/>
        <v>8.6419753086419693E-2</v>
      </c>
      <c r="AE1725" s="504">
        <f t="shared" si="6027"/>
        <v>-1.3630243430662325E-4</v>
      </c>
      <c r="AF1725" s="504">
        <f t="shared" si="6027"/>
        <v>-4.4552137877981957E-2</v>
      </c>
      <c r="AG1725" s="504">
        <f t="shared" si="6027"/>
        <v>1.5146235606210423E-2</v>
      </c>
      <c r="AH1725" s="504">
        <f t="shared" si="6027"/>
        <v>0.11508838937424315</v>
      </c>
      <c r="AI1725" s="504">
        <f t="shared" si="6027"/>
        <v>-0.13987177199724499</v>
      </c>
      <c r="AJ1725" s="504">
        <f t="shared" si="6027"/>
        <v>-4.0349336781702716E-2</v>
      </c>
      <c r="AK1725" s="504">
        <f t="shared" si="6027"/>
        <v>2.2616449604267785E-2</v>
      </c>
      <c r="AL1725" s="504">
        <f t="shared" si="6027"/>
        <v>0.10779573480540527</v>
      </c>
      <c r="AM1725" s="504">
        <f t="shared" si="6027"/>
        <v>1.6022727348564691E-2</v>
      </c>
      <c r="AN1725" s="504">
        <f t="shared" si="6027"/>
        <v>-4.764794058960875E-2</v>
      </c>
      <c r="AO1725" s="504">
        <f t="shared" si="6027"/>
        <v>9.1502211371305986E-3</v>
      </c>
      <c r="AP1725" s="504">
        <f t="shared" si="6027"/>
        <v>0.12038115033218899</v>
      </c>
      <c r="AQ1725" s="504">
        <f t="shared" si="6027"/>
        <v>0.37142005493413199</v>
      </c>
      <c r="AR1725" s="504">
        <f t="shared" si="6027"/>
        <v>-4.3032169574976353E-2</v>
      </c>
      <c r="AS1725" s="504">
        <f t="shared" si="6027"/>
        <v>-6.2186838563159652E-3</v>
      </c>
      <c r="AT1725" s="504">
        <f t="shared" si="6027"/>
        <v>0.10194129313634059</v>
      </c>
      <c r="AU1725" s="504">
        <f t="shared" si="6027"/>
        <v>0.16165888651349758</v>
      </c>
      <c r="AV1725" s="504">
        <f t="shared" si="6027"/>
        <v>-3.8201016114636666E-2</v>
      </c>
      <c r="AW1725" s="504">
        <f t="shared" si="6027"/>
        <v>2.2992757185640311E-3</v>
      </c>
      <c r="AX1725" s="504">
        <f t="shared" si="6027"/>
        <v>9.3517193065824511E-2</v>
      </c>
      <c r="AY1725" s="504">
        <f t="shared" si="6027"/>
        <v>-7.8750722664540973E-2</v>
      </c>
      <c r="AZ1725" s="504">
        <f t="shared" si="6027"/>
        <v>-3.9416314147999731E-2</v>
      </c>
      <c r="BA1725" s="504">
        <f t="shared" si="6027"/>
        <v>-5.4815591963595089E-3</v>
      </c>
      <c r="BB1725" s="504">
        <f t="shared" si="6027"/>
        <v>9.3060991428722817E-2</v>
      </c>
      <c r="BC1725" s="504">
        <f t="shared" si="6027"/>
        <v>-0.30139033832514717</v>
      </c>
      <c r="BD1725" s="504">
        <f t="shared" si="6027"/>
        <v>-4.9164237171861025E-2</v>
      </c>
      <c r="BE1725" s="504">
        <f t="shared" si="6027"/>
        <v>-4.2580998279043158E-2</v>
      </c>
      <c r="BF1725" s="504">
        <f t="shared" si="6027"/>
        <v>0.10148578650919693</v>
      </c>
      <c r="BG1725" s="504">
        <f t="shared" si="6027"/>
        <v>1.8754957779333559E-2</v>
      </c>
      <c r="BH1725" s="504">
        <f t="shared" si="6027"/>
        <v>-5.561641565556108E-2</v>
      </c>
      <c r="BI1725" s="504">
        <f t="shared" si="6027"/>
        <v>-4.9428820587544386E-2</v>
      </c>
      <c r="BJ1725" s="504">
        <f t="shared" si="6027"/>
        <v>0.1158876106787925</v>
      </c>
      <c r="BK1725" s="504">
        <f t="shared" si="6027"/>
        <v>-0.34548461107932582</v>
      </c>
      <c r="BL1725" s="504">
        <f t="shared" si="6027"/>
        <v>-6.088075291055417E-2</v>
      </c>
      <c r="BM1725" s="504">
        <f t="shared" si="6027"/>
        <v>-5.2825574930827734E-2</v>
      </c>
      <c r="BN1725" s="504">
        <f t="shared" si="6027"/>
        <v>0.12893835570804679</v>
      </c>
      <c r="BO1725" s="504">
        <f t="shared" si="6027"/>
        <v>-0.22576333437439511</v>
      </c>
      <c r="BP1725" s="504">
        <f t="shared" si="6027"/>
        <v>-4.0783546523847969E-2</v>
      </c>
      <c r="BQ1725" s="504">
        <f t="shared" si="6027"/>
        <v>-2.8984346363417401E-2</v>
      </c>
      <c r="BR1725" s="504">
        <f t="shared" si="6027"/>
        <v>8.5669159715613841E-2</v>
      </c>
      <c r="BS1725" s="504">
        <f t="shared" si="6027"/>
        <v>0.24378381713818653</v>
      </c>
      <c r="BT1725" s="504">
        <f t="shared" ref="BT1725:DJ1725" si="6028">BT1723/BS1723-1</f>
        <v>-5.4427100881405122E-2</v>
      </c>
      <c r="BU1725" s="504">
        <f t="shared" si="6028"/>
        <v>-4.5511897029701376E-2</v>
      </c>
      <c r="BV1725" s="504">
        <f t="shared" si="6028"/>
        <v>0.1144015604720261</v>
      </c>
      <c r="BW1725" s="504">
        <f t="shared" si="6028"/>
        <v>-4.7734076749380128E-2</v>
      </c>
      <c r="BX1725" s="504">
        <f t="shared" si="6028"/>
        <v>-5.7061307380364856E-2</v>
      </c>
      <c r="BY1725" s="504">
        <f t="shared" si="6028"/>
        <v>-6.0514334417478999E-2</v>
      </c>
      <c r="BZ1725" s="504">
        <f t="shared" si="6028"/>
        <v>0.11484016445267375</v>
      </c>
      <c r="CA1725" s="504">
        <f t="shared" si="6028"/>
        <v>-0.48702023452379195</v>
      </c>
      <c r="CB1725" s="504">
        <f t="shared" si="6028"/>
        <v>-8.0557683039068628E-3</v>
      </c>
      <c r="CC1725" s="504">
        <f t="shared" si="6028"/>
        <v>-8.1211907348184287E-3</v>
      </c>
      <c r="CD1725" s="504">
        <f t="shared" si="6028"/>
        <v>1.4597779570192815E-2</v>
      </c>
      <c r="CE1725" s="504">
        <f t="shared" si="6028"/>
        <v>-0.24787600038706592</v>
      </c>
      <c r="CF1725" s="504">
        <f t="shared" si="6028"/>
        <v>0</v>
      </c>
      <c r="CG1725" s="504">
        <f t="shared" si="6028"/>
        <v>0</v>
      </c>
      <c r="CH1725" s="504">
        <f t="shared" si="6028"/>
        <v>0</v>
      </c>
      <c r="CI1725" s="504">
        <f t="shared" si="6028"/>
        <v>-0.21974522292993626</v>
      </c>
      <c r="CJ1725" s="504">
        <f t="shared" si="6028"/>
        <v>0</v>
      </c>
      <c r="CK1725" s="504">
        <f t="shared" si="6028"/>
        <v>0</v>
      </c>
      <c r="CL1725" s="504">
        <f t="shared" si="6028"/>
        <v>0</v>
      </c>
      <c r="CM1725" s="504">
        <f t="shared" si="6028"/>
        <v>0.32653061224489788</v>
      </c>
      <c r="CN1725" s="504">
        <f t="shared" si="6028"/>
        <v>0</v>
      </c>
      <c r="CO1725" s="504">
        <f t="shared" si="6028"/>
        <v>0</v>
      </c>
      <c r="CP1725" s="504">
        <f t="shared" si="6028"/>
        <v>0</v>
      </c>
      <c r="CQ1725" s="504">
        <f t="shared" si="6028"/>
        <v>0.40923076923076929</v>
      </c>
      <c r="CR1725" s="504">
        <f t="shared" si="6028"/>
        <v>0</v>
      </c>
      <c r="CS1725" s="504">
        <f t="shared" si="6028"/>
        <v>0</v>
      </c>
      <c r="CT1725" s="504">
        <f t="shared" si="6028"/>
        <v>0</v>
      </c>
      <c r="CU1725" s="504">
        <f t="shared" si="6028"/>
        <v>-0.15502183406113534</v>
      </c>
      <c r="CV1725" s="504">
        <f t="shared" si="6028"/>
        <v>0</v>
      </c>
      <c r="CW1725" s="504">
        <f t="shared" si="6028"/>
        <v>0</v>
      </c>
      <c r="CX1725" s="504">
        <f t="shared" si="6028"/>
        <v>0</v>
      </c>
      <c r="CY1725" s="504">
        <f t="shared" si="6028"/>
        <v>-0.53746770025839796</v>
      </c>
      <c r="CZ1725" s="504">
        <f t="shared" si="6028"/>
        <v>0</v>
      </c>
      <c r="DA1725" s="504">
        <f t="shared" si="6028"/>
        <v>0</v>
      </c>
      <c r="DB1725" s="504">
        <f t="shared" si="6028"/>
        <v>0</v>
      </c>
      <c r="DC1725" s="504">
        <f t="shared" si="6028"/>
        <v>-0.10055865921787699</v>
      </c>
      <c r="DD1725" s="504">
        <f t="shared" si="6028"/>
        <v>0</v>
      </c>
      <c r="DE1725" s="504">
        <f t="shared" si="6028"/>
        <v>0</v>
      </c>
      <c r="DF1725" s="504">
        <f t="shared" si="6028"/>
        <v>0</v>
      </c>
      <c r="DG1725" s="504">
        <f t="shared" si="6028"/>
        <v>-9.9378881987577605E-2</v>
      </c>
      <c r="DH1725" s="504">
        <f t="shared" si="6028"/>
        <v>0</v>
      </c>
      <c r="DI1725" s="504">
        <f t="shared" si="6028"/>
        <v>0</v>
      </c>
      <c r="DJ1725" s="504">
        <f t="shared" si="6028"/>
        <v>0</v>
      </c>
    </row>
    <row r="1726" spans="1:114" x14ac:dyDescent="0.35">
      <c r="A1726" s="5"/>
      <c r="B1726" s="254" t="s">
        <v>180</v>
      </c>
      <c r="C1726" s="459"/>
      <c r="D1726" s="459"/>
      <c r="E1726" s="459"/>
      <c r="F1726" s="459"/>
      <c r="G1726" s="459"/>
      <c r="H1726" s="459"/>
      <c r="I1726" s="459"/>
      <c r="J1726" s="459"/>
      <c r="K1726" s="459"/>
      <c r="L1726" s="459"/>
      <c r="M1726" s="459"/>
      <c r="N1726" s="459"/>
      <c r="O1726" s="459"/>
      <c r="P1726" s="459"/>
      <c r="Q1726" s="459"/>
      <c r="R1726" s="459"/>
      <c r="S1726" s="459"/>
      <c r="T1726" s="459"/>
      <c r="U1726" s="459"/>
      <c r="V1726" s="459"/>
      <c r="W1726" s="459"/>
      <c r="X1726" s="459"/>
      <c r="Y1726" s="459"/>
      <c r="Z1726" s="459"/>
      <c r="AA1726" s="459"/>
      <c r="AB1726" s="459"/>
      <c r="AC1726" s="459"/>
      <c r="AD1726" s="459"/>
      <c r="AE1726" s="459"/>
      <c r="AF1726" s="459"/>
      <c r="AG1726" s="459"/>
      <c r="AH1726" s="459"/>
      <c r="AI1726" s="459"/>
      <c r="AJ1726" s="459"/>
      <c r="AK1726" s="459"/>
      <c r="AL1726" s="459"/>
      <c r="AM1726" s="459"/>
      <c r="AN1726" s="459"/>
      <c r="AO1726" s="459"/>
      <c r="AP1726" s="459"/>
      <c r="AQ1726" s="459"/>
      <c r="AR1726" s="459"/>
      <c r="AS1726" s="459"/>
      <c r="AT1726" s="459"/>
      <c r="AU1726" s="459"/>
      <c r="AV1726" s="459"/>
      <c r="AW1726" s="459"/>
      <c r="AX1726" s="459"/>
      <c r="AY1726" s="459"/>
      <c r="AZ1726" s="459"/>
      <c r="BA1726" s="459"/>
      <c r="BB1726" s="459"/>
      <c r="BC1726" s="459"/>
      <c r="BD1726" s="459"/>
      <c r="BE1726" s="459"/>
      <c r="BF1726" s="459"/>
      <c r="BG1726" s="459"/>
      <c r="BH1726" s="459"/>
      <c r="BI1726" s="459"/>
      <c r="BJ1726" s="459"/>
      <c r="BK1726" s="459"/>
      <c r="BL1726" s="459"/>
      <c r="BM1726" s="459"/>
      <c r="BN1726" s="459"/>
      <c r="BO1726" s="459"/>
      <c r="BP1726" s="459"/>
      <c r="BQ1726" s="459"/>
      <c r="BR1726" s="459"/>
      <c r="BS1726" s="459"/>
      <c r="BT1726" s="459"/>
      <c r="BU1726" s="459"/>
      <c r="BV1726" s="459"/>
      <c r="BW1726" s="459"/>
      <c r="BX1726" s="459"/>
      <c r="BY1726" s="459"/>
      <c r="BZ1726" s="459"/>
      <c r="CA1726" s="459"/>
      <c r="CB1726" s="459"/>
      <c r="CC1726" s="459"/>
      <c r="CD1726" s="459"/>
      <c r="CE1726" s="459"/>
      <c r="CF1726" s="459"/>
      <c r="CG1726" s="459"/>
      <c r="CH1726" s="459"/>
      <c r="CI1726" s="459"/>
      <c r="CJ1726" s="459"/>
      <c r="CK1726" s="459"/>
      <c r="CL1726" s="459"/>
      <c r="CM1726" s="459"/>
      <c r="CN1726" s="459"/>
      <c r="CO1726" s="459"/>
      <c r="CP1726" s="459"/>
      <c r="CQ1726" s="459"/>
      <c r="CR1726" s="459"/>
      <c r="CS1726" s="459"/>
      <c r="CT1726" s="459"/>
      <c r="CU1726" s="459"/>
      <c r="CV1726" s="459"/>
      <c r="CW1726" s="459"/>
      <c r="CX1726" s="459"/>
      <c r="CY1726" s="459"/>
      <c r="CZ1726" s="459"/>
      <c r="DA1726" s="459"/>
      <c r="DB1726" s="459"/>
      <c r="DC1726" s="459"/>
      <c r="DD1726" s="459"/>
      <c r="DE1726" s="459"/>
      <c r="DF1726" s="459"/>
      <c r="DG1726" s="459"/>
      <c r="DH1726" s="459"/>
      <c r="DI1726" s="459"/>
      <c r="DJ1726" s="459"/>
    </row>
    <row r="1727" spans="1:114" x14ac:dyDescent="0.35">
      <c r="A1727" s="5"/>
      <c r="B1727" s="254"/>
      <c r="C1727" s="459"/>
      <c r="D1727" s="459"/>
      <c r="E1727" s="459"/>
      <c r="F1727" s="459"/>
      <c r="G1727" s="459"/>
      <c r="H1727" s="459"/>
      <c r="I1727" s="459"/>
      <c r="J1727" s="459"/>
      <c r="K1727" s="459"/>
      <c r="L1727" s="459"/>
      <c r="M1727" s="459"/>
      <c r="N1727" s="459"/>
      <c r="O1727" s="459"/>
      <c r="P1727" s="459"/>
      <c r="Q1727" s="459"/>
      <c r="R1727" s="459"/>
      <c r="S1727" s="459"/>
      <c r="T1727" s="459"/>
      <c r="U1727" s="459"/>
      <c r="V1727" s="459"/>
      <c r="W1727" s="459"/>
      <c r="X1727" s="459"/>
      <c r="Y1727" s="459"/>
      <c r="Z1727" s="459"/>
      <c r="AA1727" s="459"/>
      <c r="AB1727" s="459"/>
      <c r="AC1727" s="459"/>
      <c r="AD1727" s="459"/>
      <c r="AE1727" s="459"/>
      <c r="AF1727" s="459"/>
      <c r="AG1727" s="459"/>
      <c r="AH1727" s="459"/>
      <c r="AI1727" s="459"/>
      <c r="AJ1727" s="459"/>
      <c r="AK1727" s="459"/>
      <c r="AL1727" s="459"/>
      <c r="AM1727" s="459"/>
      <c r="AN1727" s="459"/>
      <c r="AO1727" s="459"/>
      <c r="AP1727" s="459"/>
      <c r="AQ1727" s="459"/>
      <c r="AR1727" s="459"/>
      <c r="AS1727" s="459"/>
      <c r="AT1727" s="459"/>
      <c r="AU1727" s="459"/>
      <c r="AV1727" s="459"/>
      <c r="AW1727" s="459"/>
      <c r="AX1727" s="459"/>
      <c r="AY1727" s="459"/>
      <c r="AZ1727" s="459"/>
      <c r="BA1727" s="459"/>
      <c r="BB1727" s="459"/>
      <c r="BC1727" s="459"/>
      <c r="BD1727" s="459"/>
      <c r="BE1727" s="459"/>
      <c r="BF1727" s="459"/>
      <c r="BG1727" s="459"/>
      <c r="BH1727" s="459"/>
      <c r="BI1727" s="459"/>
      <c r="BJ1727" s="459"/>
      <c r="BK1727" s="459"/>
      <c r="BL1727" s="459"/>
      <c r="BM1727" s="459"/>
      <c r="BN1727" s="459"/>
      <c r="BO1727" s="459"/>
      <c r="BP1727" s="459"/>
      <c r="BQ1727" s="459"/>
      <c r="BR1727" s="459"/>
      <c r="BS1727" s="459"/>
      <c r="BT1727" s="459"/>
      <c r="BU1727" s="459"/>
      <c r="BV1727" s="459"/>
      <c r="BW1727" s="459"/>
      <c r="BX1727" s="459"/>
      <c r="BY1727" s="459"/>
      <c r="BZ1727" s="459"/>
      <c r="CA1727" s="459"/>
      <c r="CB1727" s="459"/>
      <c r="CC1727" s="459"/>
      <c r="CD1727" s="459"/>
      <c r="CE1727" s="459"/>
      <c r="CF1727" s="459"/>
      <c r="CG1727" s="459"/>
      <c r="CH1727" s="459"/>
      <c r="CI1727" s="459"/>
      <c r="CJ1727" s="459"/>
      <c r="CK1727" s="459"/>
      <c r="CL1727" s="459"/>
      <c r="CM1727" s="459"/>
      <c r="CN1727" s="459"/>
      <c r="CO1727" s="459"/>
      <c r="CP1727" s="459"/>
      <c r="CQ1727" s="459"/>
      <c r="CR1727" s="459"/>
      <c r="CS1727" s="459"/>
      <c r="CT1727" s="459"/>
      <c r="CU1727" s="459"/>
      <c r="CV1727" s="459"/>
      <c r="CW1727" s="459"/>
      <c r="CX1727" s="459"/>
      <c r="CY1727" s="459"/>
      <c r="CZ1727" s="459"/>
      <c r="DA1727" s="459"/>
      <c r="DB1727" s="459"/>
      <c r="DC1727" s="459"/>
      <c r="DD1727" s="459"/>
      <c r="DE1727" s="459"/>
      <c r="DF1727" s="459"/>
      <c r="DG1727" s="459"/>
      <c r="DH1727" s="459"/>
      <c r="DI1727" s="459"/>
      <c r="DJ1727" s="459"/>
    </row>
    <row r="1728" spans="1:114" x14ac:dyDescent="0.35">
      <c r="A1728" s="5" t="s">
        <v>81</v>
      </c>
      <c r="B1728" s="70" t="s">
        <v>276</v>
      </c>
      <c r="C1728" s="568">
        <f>C1620</f>
        <v>168000</v>
      </c>
      <c r="D1728" s="568">
        <f t="shared" ref="D1728:BO1728" si="6029">D1620</f>
        <v>178000</v>
      </c>
      <c r="E1728" s="568">
        <f t="shared" si="6029"/>
        <v>217000</v>
      </c>
      <c r="F1728" s="568">
        <f t="shared" si="6029"/>
        <v>225000</v>
      </c>
      <c r="G1728" s="568">
        <f t="shared" si="6029"/>
        <v>200000</v>
      </c>
      <c r="H1728" s="568">
        <f t="shared" si="6029"/>
        <v>189000</v>
      </c>
      <c r="I1728" s="568">
        <f t="shared" si="6029"/>
        <v>184000</v>
      </c>
      <c r="J1728" s="568">
        <f t="shared" si="6029"/>
        <v>217000</v>
      </c>
      <c r="K1728" s="568">
        <f t="shared" si="6029"/>
        <v>184000</v>
      </c>
      <c r="L1728" s="568">
        <f t="shared" si="6029"/>
        <v>183000</v>
      </c>
      <c r="M1728" s="568">
        <f t="shared" si="6029"/>
        <v>211000</v>
      </c>
      <c r="N1728" s="568">
        <f t="shared" si="6029"/>
        <v>212000</v>
      </c>
      <c r="O1728" s="568">
        <f t="shared" si="6029"/>
        <v>210000</v>
      </c>
      <c r="P1728" s="568">
        <f t="shared" si="6029"/>
        <v>219000</v>
      </c>
      <c r="Q1728" s="568">
        <f t="shared" si="6029"/>
        <v>208000</v>
      </c>
      <c r="R1728" s="568">
        <f t="shared" si="6029"/>
        <v>227000</v>
      </c>
      <c r="S1728" s="568">
        <f t="shared" si="6029"/>
        <v>235000</v>
      </c>
      <c r="T1728" s="568">
        <f t="shared" si="6029"/>
        <v>214000</v>
      </c>
      <c r="U1728" s="568">
        <f t="shared" si="6029"/>
        <v>201000</v>
      </c>
      <c r="V1728" s="568">
        <f t="shared" si="6029"/>
        <v>222000</v>
      </c>
      <c r="W1728" s="568">
        <f t="shared" si="6029"/>
        <v>192000</v>
      </c>
      <c r="X1728" s="568">
        <f t="shared" si="6029"/>
        <v>187000</v>
      </c>
      <c r="Y1728" s="568">
        <f t="shared" si="6029"/>
        <v>184000</v>
      </c>
      <c r="Z1728" s="568">
        <f t="shared" si="6029"/>
        <v>198000</v>
      </c>
      <c r="AA1728" s="568">
        <f t="shared" si="6029"/>
        <v>171000</v>
      </c>
      <c r="AB1728" s="568">
        <f t="shared" si="6029"/>
        <v>165000</v>
      </c>
      <c r="AC1728" s="568">
        <f t="shared" si="6029"/>
        <v>175000</v>
      </c>
      <c r="AD1728" s="568">
        <f t="shared" si="6029"/>
        <v>190263.15789473685</v>
      </c>
      <c r="AE1728" s="568">
        <f t="shared" si="6029"/>
        <v>189189.08212796002</v>
      </c>
      <c r="AF1728" s="568">
        <f t="shared" si="6029"/>
        <v>180936.33739626332</v>
      </c>
      <c r="AG1728" s="568">
        <f t="shared" si="6029"/>
        <v>184224.40766456659</v>
      </c>
      <c r="AH1728" s="568">
        <f t="shared" si="6029"/>
        <v>205233.1728112101</v>
      </c>
      <c r="AI1728" s="568">
        <f t="shared" si="6029"/>
        <v>176159.19315609385</v>
      </c>
      <c r="AJ1728" s="568">
        <f t="shared" si="6029"/>
        <v>169206.15904790355</v>
      </c>
      <c r="AK1728" s="568">
        <f t="shared" si="6029"/>
        <v>173540.25243971322</v>
      </c>
      <c r="AL1728" s="568">
        <f t="shared" si="6029"/>
        <v>192093.39535628937</v>
      </c>
      <c r="AM1728" s="568">
        <f t="shared" si="6029"/>
        <v>194193.31417662394</v>
      </c>
      <c r="AN1728" s="568">
        <f t="shared" si="6029"/>
        <v>185124.06890180317</v>
      </c>
      <c r="AO1728" s="568">
        <f t="shared" si="6029"/>
        <v>187378.71862698242</v>
      </c>
      <c r="AP1728" s="568">
        <f t="shared" si="6029"/>
        <v>209724.89829459047</v>
      </c>
      <c r="AQ1728" s="568">
        <f t="shared" si="6029"/>
        <v>281383.88452476647</v>
      </c>
      <c r="AR1728" s="568">
        <f t="shared" si="6029"/>
        <v>269288.77264121227</v>
      </c>
      <c r="AS1728" s="568">
        <f t="shared" si="6029"/>
        <v>268195.11825765803</v>
      </c>
      <c r="AT1728" s="568">
        <f t="shared" si="6029"/>
        <v>295760.22457636322</v>
      </c>
      <c r="AU1728" s="568">
        <f t="shared" si="6029"/>
        <v>342875.43164838152</v>
      </c>
      <c r="AV1728" s="568">
        <f t="shared" si="6029"/>
        <v>329804.19115305238</v>
      </c>
      <c r="AW1728" s="568">
        <f t="shared" si="6029"/>
        <v>331329.0981577232</v>
      </c>
      <c r="AX1728" s="568">
        <f t="shared" si="6029"/>
        <v>362595.2790408429</v>
      </c>
      <c r="AY1728" s="568">
        <f t="shared" si="6029"/>
        <v>331294.30863132741</v>
      </c>
      <c r="AZ1728" s="568">
        <f t="shared" si="6029"/>
        <v>318196.38640669128</v>
      </c>
      <c r="BA1728" s="568">
        <f t="shared" si="6029"/>
        <v>317077.13418205519</v>
      </c>
      <c r="BB1728" s="568">
        <f t="shared" si="6029"/>
        <v>346963.17077992612</v>
      </c>
      <c r="BC1728" s="568">
        <f t="shared" si="6029"/>
        <v>237158.75580382359</v>
      </c>
      <c r="BD1728" s="568">
        <f t="shared" si="6029"/>
        <v>225240.77361829241</v>
      </c>
      <c r="BE1728" s="568">
        <f t="shared" si="6029"/>
        <v>215542.97643276124</v>
      </c>
      <c r="BF1728" s="568">
        <f t="shared" si="6029"/>
        <v>238002.49414512276</v>
      </c>
      <c r="BG1728" s="568">
        <f t="shared" si="6029"/>
        <v>242994.12110362807</v>
      </c>
      <c r="BH1728" s="568">
        <f t="shared" si="6029"/>
        <v>229221.62664349336</v>
      </c>
      <c r="BI1728" s="568">
        <f t="shared" si="6029"/>
        <v>217785.09218335868</v>
      </c>
      <c r="BJ1728" s="568">
        <f t="shared" si="6029"/>
        <v>243614.16006951986</v>
      </c>
      <c r="BK1728" s="568">
        <f t="shared" si="6029"/>
        <v>160015.76884477513</v>
      </c>
      <c r="BL1728" s="568">
        <f t="shared" si="6029"/>
        <v>150131.0797289811</v>
      </c>
      <c r="BM1728" s="568">
        <f t="shared" si="6029"/>
        <v>142178.07311318704</v>
      </c>
      <c r="BN1728" s="568">
        <f t="shared" si="6029"/>
        <v>160855.0783130567</v>
      </c>
      <c r="BO1728" s="568">
        <f t="shared" si="6029"/>
        <v>123540.91191668477</v>
      </c>
      <c r="BP1728" s="568">
        <f t="shared" ref="BP1728:DJ1728" si="6030">BP1620</f>
        <v>118392.6260161851</v>
      </c>
      <c r="BQ1728" s="568">
        <f t="shared" si="6030"/>
        <v>114974.06261568543</v>
      </c>
      <c r="BR1728" s="568">
        <f t="shared" si="6030"/>
        <v>125096.39945144471</v>
      </c>
      <c r="BS1728" s="568">
        <f t="shared" si="6030"/>
        <v>156062.27256897674</v>
      </c>
      <c r="BT1728" s="568">
        <f t="shared" si="6030"/>
        <v>147420.99166521832</v>
      </c>
      <c r="BU1728" s="568">
        <f t="shared" si="6030"/>
        <v>140688.92576145992</v>
      </c>
      <c r="BV1728" s="568">
        <f t="shared" si="6030"/>
        <v>157136.810004345</v>
      </c>
      <c r="BW1728" s="568">
        <f t="shared" si="6030"/>
        <v>148094.96415381273</v>
      </c>
      <c r="BX1728" s="568">
        <f t="shared" si="6030"/>
        <v>139417.95350858135</v>
      </c>
      <c r="BY1728" s="568">
        <f t="shared" si="6030"/>
        <v>130740.94286334999</v>
      </c>
      <c r="BZ1728" s="568">
        <f t="shared" si="6030"/>
        <v>146211.13947425591</v>
      </c>
      <c r="CA1728" s="568">
        <f t="shared" si="6030"/>
        <v>73447.64544862046</v>
      </c>
      <c r="CB1728" s="568">
        <f t="shared" si="6030"/>
        <v>72827.031066695636</v>
      </c>
      <c r="CC1728" s="568">
        <f t="shared" si="6030"/>
        <v>72206.416684770797</v>
      </c>
      <c r="CD1728" s="568">
        <f t="shared" si="6030"/>
        <v>73312.906799913093</v>
      </c>
      <c r="CE1728" s="568">
        <f t="shared" si="6030"/>
        <v>54950</v>
      </c>
      <c r="CF1728" s="568">
        <f t="shared" si="6030"/>
        <v>54950</v>
      </c>
      <c r="CG1728" s="568">
        <f t="shared" si="6030"/>
        <v>54950</v>
      </c>
      <c r="CH1728" s="568">
        <f t="shared" si="6030"/>
        <v>54950</v>
      </c>
      <c r="CI1728" s="568">
        <f t="shared" si="6030"/>
        <v>42875</v>
      </c>
      <c r="CJ1728" s="568">
        <f t="shared" si="6030"/>
        <v>42875</v>
      </c>
      <c r="CK1728" s="568">
        <f t="shared" si="6030"/>
        <v>42875</v>
      </c>
      <c r="CL1728" s="568">
        <f t="shared" si="6030"/>
        <v>42875</v>
      </c>
      <c r="CM1728" s="568">
        <f t="shared" si="6030"/>
        <v>56875</v>
      </c>
      <c r="CN1728" s="568">
        <f t="shared" si="6030"/>
        <v>56875</v>
      </c>
      <c r="CO1728" s="568">
        <f t="shared" si="6030"/>
        <v>56875</v>
      </c>
      <c r="CP1728" s="568">
        <f t="shared" si="6030"/>
        <v>56875</v>
      </c>
      <c r="CQ1728" s="568">
        <f t="shared" si="6030"/>
        <v>80150</v>
      </c>
      <c r="CR1728" s="568">
        <f t="shared" si="6030"/>
        <v>80150</v>
      </c>
      <c r="CS1728" s="568">
        <f t="shared" si="6030"/>
        <v>80150</v>
      </c>
      <c r="CT1728" s="568">
        <f t="shared" si="6030"/>
        <v>80150</v>
      </c>
      <c r="CU1728" s="568">
        <f t="shared" si="6030"/>
        <v>67725</v>
      </c>
      <c r="CV1728" s="568">
        <f t="shared" si="6030"/>
        <v>67725</v>
      </c>
      <c r="CW1728" s="568">
        <f t="shared" si="6030"/>
        <v>67725</v>
      </c>
      <c r="CX1728" s="568">
        <f t="shared" si="6030"/>
        <v>67725</v>
      </c>
      <c r="CY1728" s="568">
        <f t="shared" si="6030"/>
        <v>31324.999999999996</v>
      </c>
      <c r="CZ1728" s="568">
        <f t="shared" si="6030"/>
        <v>31324.999999999996</v>
      </c>
      <c r="DA1728" s="568">
        <f t="shared" si="6030"/>
        <v>31324.999999999996</v>
      </c>
      <c r="DB1728" s="568">
        <f t="shared" si="6030"/>
        <v>31324.999999999996</v>
      </c>
      <c r="DC1728" s="568">
        <f t="shared" si="6030"/>
        <v>28175</v>
      </c>
      <c r="DD1728" s="568">
        <f t="shared" si="6030"/>
        <v>28175</v>
      </c>
      <c r="DE1728" s="568">
        <f t="shared" si="6030"/>
        <v>28175</v>
      </c>
      <c r="DF1728" s="568">
        <f t="shared" si="6030"/>
        <v>28175</v>
      </c>
      <c r="DG1728" s="568">
        <f t="shared" si="6030"/>
        <v>25375</v>
      </c>
      <c r="DH1728" s="568">
        <f t="shared" si="6030"/>
        <v>25375</v>
      </c>
      <c r="DI1728" s="568">
        <f t="shared" si="6030"/>
        <v>25375</v>
      </c>
      <c r="DJ1728" s="568">
        <f t="shared" si="6030"/>
        <v>25375</v>
      </c>
    </row>
    <row r="1729" spans="1:114" x14ac:dyDescent="0.35">
      <c r="A1729" s="424"/>
      <c r="B1729" s="463" t="s">
        <v>410</v>
      </c>
      <c r="C1729" s="459"/>
      <c r="D1729" s="459"/>
      <c r="E1729" s="459"/>
      <c r="F1729" s="459"/>
      <c r="G1729" s="504">
        <f>G1728/C1728-1</f>
        <v>0.19047619047619047</v>
      </c>
      <c r="H1729" s="504">
        <f t="shared" ref="H1729:BS1729" si="6031">H1728/D1728-1</f>
        <v>6.1797752808988804E-2</v>
      </c>
      <c r="I1729" s="504">
        <f t="shared" si="6031"/>
        <v>-0.15207373271889402</v>
      </c>
      <c r="J1729" s="504">
        <f t="shared" si="6031"/>
        <v>-3.5555555555555562E-2</v>
      </c>
      <c r="K1729" s="504">
        <f t="shared" si="6031"/>
        <v>-7.999999999999996E-2</v>
      </c>
      <c r="L1729" s="504">
        <f t="shared" si="6031"/>
        <v>-3.1746031746031744E-2</v>
      </c>
      <c r="M1729" s="504">
        <f t="shared" si="6031"/>
        <v>0.14673913043478271</v>
      </c>
      <c r="N1729" s="504">
        <f t="shared" si="6031"/>
        <v>-2.3041474654377891E-2</v>
      </c>
      <c r="O1729" s="504">
        <f t="shared" si="6031"/>
        <v>0.14130434782608692</v>
      </c>
      <c r="P1729" s="504">
        <f t="shared" si="6031"/>
        <v>0.19672131147540983</v>
      </c>
      <c r="Q1729" s="504">
        <f t="shared" si="6031"/>
        <v>-1.4218009478673022E-2</v>
      </c>
      <c r="R1729" s="504">
        <f t="shared" si="6031"/>
        <v>7.0754716981132004E-2</v>
      </c>
      <c r="S1729" s="504">
        <f t="shared" si="6031"/>
        <v>0.11904761904761907</v>
      </c>
      <c r="T1729" s="504">
        <f t="shared" si="6031"/>
        <v>-2.2831050228310557E-2</v>
      </c>
      <c r="U1729" s="504">
        <f t="shared" si="6031"/>
        <v>-3.3653846153846145E-2</v>
      </c>
      <c r="V1729" s="504">
        <f t="shared" si="6031"/>
        <v>-2.2026431718061623E-2</v>
      </c>
      <c r="W1729" s="504">
        <f t="shared" si="6031"/>
        <v>-0.18297872340425536</v>
      </c>
      <c r="X1729" s="504">
        <f t="shared" si="6031"/>
        <v>-0.12616822429906538</v>
      </c>
      <c r="Y1729" s="504">
        <f t="shared" si="6031"/>
        <v>-8.4577114427860645E-2</v>
      </c>
      <c r="Z1729" s="504">
        <f t="shared" si="6031"/>
        <v>-0.10810810810810811</v>
      </c>
      <c r="AA1729" s="504">
        <f t="shared" si="6031"/>
        <v>-0.109375</v>
      </c>
      <c r="AB1729" s="504">
        <f t="shared" si="6031"/>
        <v>-0.11764705882352944</v>
      </c>
      <c r="AC1729" s="504">
        <f t="shared" si="6031"/>
        <v>-4.8913043478260865E-2</v>
      </c>
      <c r="AD1729" s="504">
        <f t="shared" si="6031"/>
        <v>-3.9074960127591596E-2</v>
      </c>
      <c r="AE1729" s="504">
        <f t="shared" si="6031"/>
        <v>0.10636890133309951</v>
      </c>
      <c r="AF1729" s="504">
        <f t="shared" si="6031"/>
        <v>9.6583863007656534E-2</v>
      </c>
      <c r="AG1729" s="504">
        <f t="shared" si="6031"/>
        <v>5.2710900940380556E-2</v>
      </c>
      <c r="AH1729" s="504">
        <f t="shared" si="6031"/>
        <v>7.8680576324479112E-2</v>
      </c>
      <c r="AI1729" s="504">
        <f t="shared" si="6031"/>
        <v>-6.8872309254364161E-2</v>
      </c>
      <c r="AJ1729" s="504">
        <f t="shared" si="6031"/>
        <v>-6.4830417798663942E-2</v>
      </c>
      <c r="AK1729" s="504">
        <f t="shared" si="6031"/>
        <v>-5.7995329502195769E-2</v>
      </c>
      <c r="AL1729" s="504">
        <f t="shared" si="6031"/>
        <v>-6.4023653071951236E-2</v>
      </c>
      <c r="AM1729" s="504">
        <f t="shared" si="6031"/>
        <v>0.10237399875321951</v>
      </c>
      <c r="AN1729" s="504">
        <f t="shared" si="6031"/>
        <v>9.4074057016997559E-2</v>
      </c>
      <c r="AO1729" s="504">
        <f t="shared" si="6031"/>
        <v>7.9742111658369197E-2</v>
      </c>
      <c r="AP1729" s="504">
        <f t="shared" si="6031"/>
        <v>9.178609657869119E-2</v>
      </c>
      <c r="AQ1729" s="504">
        <f t="shared" si="6031"/>
        <v>0.44898852835294023</v>
      </c>
      <c r="AR1729" s="504">
        <f t="shared" si="6031"/>
        <v>0.45463944390749789</v>
      </c>
      <c r="AS1729" s="504">
        <f t="shared" si="6031"/>
        <v>0.43129977738591552</v>
      </c>
      <c r="AT1729" s="504">
        <f t="shared" si="6031"/>
        <v>0.41022943380295773</v>
      </c>
      <c r="AU1729" s="504">
        <f t="shared" si="6031"/>
        <v>0.21853258308473866</v>
      </c>
      <c r="AV1729" s="504">
        <f t="shared" si="6031"/>
        <v>0.2247231398409173</v>
      </c>
      <c r="AW1729" s="504">
        <f t="shared" si="6031"/>
        <v>0.23540316583768561</v>
      </c>
      <c r="AX1729" s="504">
        <f t="shared" si="6031"/>
        <v>0.22597715619201986</v>
      </c>
      <c r="AY1729" s="504">
        <f t="shared" si="6031"/>
        <v>-3.377647375134929E-2</v>
      </c>
      <c r="AZ1729" s="504">
        <f t="shared" si="6031"/>
        <v>-3.519604983119895E-2</v>
      </c>
      <c r="BA1729" s="504">
        <f t="shared" si="6031"/>
        <v>-4.3014525602830145E-2</v>
      </c>
      <c r="BB1729" s="504">
        <f t="shared" si="6031"/>
        <v>-4.3111725840081827E-2</v>
      </c>
      <c r="BC1729" s="504">
        <f t="shared" si="6031"/>
        <v>-0.28414479323959718</v>
      </c>
      <c r="BD1729" s="504">
        <f t="shared" si="6031"/>
        <v>-0.29213283607058627</v>
      </c>
      <c r="BE1729" s="504">
        <f t="shared" si="6031"/>
        <v>-0.3202191101266747</v>
      </c>
      <c r="BF1729" s="504">
        <f t="shared" si="6031"/>
        <v>-0.31404104473069738</v>
      </c>
      <c r="BG1729" s="504">
        <f t="shared" si="6031"/>
        <v>2.4605312504807797E-2</v>
      </c>
      <c r="BH1729" s="504">
        <f t="shared" si="6031"/>
        <v>1.7673767325746992E-2</v>
      </c>
      <c r="BI1729" s="504">
        <f t="shared" si="6031"/>
        <v>1.0402174952320431E-2</v>
      </c>
      <c r="BJ1729" s="504">
        <f t="shared" si="6031"/>
        <v>2.3578181163830036E-2</v>
      </c>
      <c r="BK1729" s="504">
        <f t="shared" si="6031"/>
        <v>-0.34148296214732587</v>
      </c>
      <c r="BL1729" s="504">
        <f t="shared" si="6031"/>
        <v>-0.34503963728309628</v>
      </c>
      <c r="BM1729" s="504">
        <f t="shared" si="6031"/>
        <v>-0.34716342754313145</v>
      </c>
      <c r="BN1729" s="504">
        <f t="shared" si="6031"/>
        <v>-0.33971375774235091</v>
      </c>
      <c r="BO1729" s="504">
        <f t="shared" si="6031"/>
        <v>-0.22794539057880703</v>
      </c>
      <c r="BP1729" s="504">
        <f t="shared" si="6031"/>
        <v>-0.21140495205983156</v>
      </c>
      <c r="BQ1729" s="504">
        <f t="shared" si="6031"/>
        <v>-0.19133759448156729</v>
      </c>
      <c r="BR1729" s="504">
        <f t="shared" si="6031"/>
        <v>-0.22230369868720168</v>
      </c>
      <c r="BS1729" s="504">
        <f t="shared" si="6031"/>
        <v>0.26324365060721089</v>
      </c>
      <c r="BT1729" s="504">
        <f t="shared" ref="BT1729:DJ1729" si="6032">BT1728/BP1728-1</f>
        <v>0.24518727750041491</v>
      </c>
      <c r="BU1729" s="504">
        <f t="shared" si="6032"/>
        <v>0.22365794998241917</v>
      </c>
      <c r="BV1729" s="504">
        <f t="shared" si="6032"/>
        <v>0.25612576136003451</v>
      </c>
      <c r="BW1729" s="504">
        <f t="shared" si="6032"/>
        <v>-5.1052110699224884E-2</v>
      </c>
      <c r="BX1729" s="504">
        <f t="shared" si="6032"/>
        <v>-5.4286964605496868E-2</v>
      </c>
      <c r="BY1729" s="504">
        <f t="shared" si="6032"/>
        <v>-7.0709068565758093E-2</v>
      </c>
      <c r="BZ1729" s="504">
        <f t="shared" si="6032"/>
        <v>-6.952966990857834E-2</v>
      </c>
      <c r="CA1729" s="504">
        <f t="shared" si="6032"/>
        <v>-0.50405035128448339</v>
      </c>
      <c r="CB1729" s="504">
        <f t="shared" si="6032"/>
        <v>-0.47763520239727919</v>
      </c>
      <c r="CC1729" s="504">
        <f t="shared" si="6032"/>
        <v>-0.44771381402503185</v>
      </c>
      <c r="CD1729" s="504">
        <f t="shared" si="6032"/>
        <v>-0.49858193388321381</v>
      </c>
      <c r="CE1729" s="504">
        <f t="shared" si="6032"/>
        <v>-0.25184803863536098</v>
      </c>
      <c r="CF1729" s="504">
        <f t="shared" si="6032"/>
        <v>-0.24547246818730939</v>
      </c>
      <c r="CG1729" s="504">
        <f t="shared" si="6032"/>
        <v>-0.23898730164254756</v>
      </c>
      <c r="CH1729" s="504">
        <f t="shared" si="6032"/>
        <v>-0.25047304221655631</v>
      </c>
      <c r="CI1729" s="504">
        <f t="shared" si="6032"/>
        <v>-0.21974522292993626</v>
      </c>
      <c r="CJ1729" s="504">
        <f t="shared" si="6032"/>
        <v>-0.21974522292993626</v>
      </c>
      <c r="CK1729" s="504">
        <f t="shared" si="6032"/>
        <v>-0.21974522292993626</v>
      </c>
      <c r="CL1729" s="504">
        <f t="shared" si="6032"/>
        <v>-0.21974522292993626</v>
      </c>
      <c r="CM1729" s="504">
        <f t="shared" si="6032"/>
        <v>0.32653061224489788</v>
      </c>
      <c r="CN1729" s="504">
        <f t="shared" si="6032"/>
        <v>0.32653061224489788</v>
      </c>
      <c r="CO1729" s="504">
        <f t="shared" si="6032"/>
        <v>0.32653061224489788</v>
      </c>
      <c r="CP1729" s="504">
        <f t="shared" si="6032"/>
        <v>0.32653061224489788</v>
      </c>
      <c r="CQ1729" s="504">
        <f t="shared" si="6032"/>
        <v>0.40923076923076929</v>
      </c>
      <c r="CR1729" s="504">
        <f t="shared" si="6032"/>
        <v>0.40923076923076929</v>
      </c>
      <c r="CS1729" s="504">
        <f t="shared" si="6032"/>
        <v>0.40923076923076929</v>
      </c>
      <c r="CT1729" s="504">
        <f t="shared" si="6032"/>
        <v>0.40923076923076929</v>
      </c>
      <c r="CU1729" s="504">
        <f t="shared" si="6032"/>
        <v>-0.15502183406113534</v>
      </c>
      <c r="CV1729" s="504">
        <f t="shared" si="6032"/>
        <v>-0.15502183406113534</v>
      </c>
      <c r="CW1729" s="504">
        <f t="shared" si="6032"/>
        <v>-0.15502183406113534</v>
      </c>
      <c r="CX1729" s="504">
        <f t="shared" si="6032"/>
        <v>-0.15502183406113534</v>
      </c>
      <c r="CY1729" s="504">
        <f t="shared" si="6032"/>
        <v>-0.53746770025839796</v>
      </c>
      <c r="CZ1729" s="504">
        <f t="shared" si="6032"/>
        <v>-0.53746770025839796</v>
      </c>
      <c r="DA1729" s="504">
        <f t="shared" si="6032"/>
        <v>-0.53746770025839796</v>
      </c>
      <c r="DB1729" s="504">
        <f t="shared" si="6032"/>
        <v>-0.53746770025839796</v>
      </c>
      <c r="DC1729" s="504">
        <f t="shared" si="6032"/>
        <v>-0.10055865921787699</v>
      </c>
      <c r="DD1729" s="504">
        <f t="shared" si="6032"/>
        <v>-0.10055865921787699</v>
      </c>
      <c r="DE1729" s="504">
        <f t="shared" si="6032"/>
        <v>-0.10055865921787699</v>
      </c>
      <c r="DF1729" s="504">
        <f t="shared" si="6032"/>
        <v>-0.10055865921787699</v>
      </c>
      <c r="DG1729" s="504">
        <f t="shared" si="6032"/>
        <v>-9.9378881987577605E-2</v>
      </c>
      <c r="DH1729" s="504">
        <f t="shared" si="6032"/>
        <v>-9.9378881987577605E-2</v>
      </c>
      <c r="DI1729" s="504">
        <f t="shared" si="6032"/>
        <v>-9.9378881987577605E-2</v>
      </c>
      <c r="DJ1729" s="504">
        <f t="shared" si="6032"/>
        <v>-9.9378881987577605E-2</v>
      </c>
    </row>
    <row r="1730" spans="1:114" x14ac:dyDescent="0.35">
      <c r="A1730" s="424"/>
      <c r="B1730" s="463" t="s">
        <v>411</v>
      </c>
      <c r="C1730" s="459"/>
      <c r="D1730" s="459"/>
      <c r="E1730" s="459"/>
      <c r="F1730" s="459"/>
      <c r="G1730" s="504">
        <f>G1728/F1728-1</f>
        <v>-0.11111111111111116</v>
      </c>
      <c r="H1730" s="504">
        <f t="shared" ref="H1730:BS1730" si="6033">H1728/G1728-1</f>
        <v>-5.5000000000000049E-2</v>
      </c>
      <c r="I1730" s="504">
        <f t="shared" si="6033"/>
        <v>-2.6455026455026509E-2</v>
      </c>
      <c r="J1730" s="504">
        <f t="shared" si="6033"/>
        <v>0.17934782608695654</v>
      </c>
      <c r="K1730" s="504">
        <f t="shared" si="6033"/>
        <v>-0.15207373271889402</v>
      </c>
      <c r="L1730" s="504">
        <f t="shared" si="6033"/>
        <v>-5.4347826086956763E-3</v>
      </c>
      <c r="M1730" s="504">
        <f t="shared" si="6033"/>
        <v>0.15300546448087426</v>
      </c>
      <c r="N1730" s="504">
        <f t="shared" si="6033"/>
        <v>4.7393364928909332E-3</v>
      </c>
      <c r="O1730" s="504">
        <f t="shared" si="6033"/>
        <v>-9.4339622641509413E-3</v>
      </c>
      <c r="P1730" s="504">
        <f t="shared" si="6033"/>
        <v>4.2857142857142927E-2</v>
      </c>
      <c r="Q1730" s="504">
        <f t="shared" si="6033"/>
        <v>-5.0228310502283158E-2</v>
      </c>
      <c r="R1730" s="504">
        <f t="shared" si="6033"/>
        <v>9.1346153846153744E-2</v>
      </c>
      <c r="S1730" s="504">
        <f t="shared" si="6033"/>
        <v>3.524229074889873E-2</v>
      </c>
      <c r="T1730" s="504">
        <f t="shared" si="6033"/>
        <v>-8.9361702127659592E-2</v>
      </c>
      <c r="U1730" s="504">
        <f t="shared" si="6033"/>
        <v>-6.074766355140182E-2</v>
      </c>
      <c r="V1730" s="504">
        <f t="shared" si="6033"/>
        <v>0.10447761194029859</v>
      </c>
      <c r="W1730" s="504">
        <f t="shared" si="6033"/>
        <v>-0.13513513513513509</v>
      </c>
      <c r="X1730" s="504">
        <f t="shared" si="6033"/>
        <v>-2.604166666666663E-2</v>
      </c>
      <c r="Y1730" s="504">
        <f t="shared" si="6033"/>
        <v>-1.6042780748663055E-2</v>
      </c>
      <c r="Z1730" s="504">
        <f t="shared" si="6033"/>
        <v>7.6086956521739024E-2</v>
      </c>
      <c r="AA1730" s="504">
        <f t="shared" si="6033"/>
        <v>-0.13636363636363635</v>
      </c>
      <c r="AB1730" s="504">
        <f t="shared" si="6033"/>
        <v>-3.5087719298245612E-2</v>
      </c>
      <c r="AC1730" s="504">
        <f t="shared" si="6033"/>
        <v>6.0606060606060552E-2</v>
      </c>
      <c r="AD1730" s="504">
        <f t="shared" si="6033"/>
        <v>8.7218045112781972E-2</v>
      </c>
      <c r="AE1730" s="504">
        <f t="shared" si="6033"/>
        <v>-5.6452114989653523E-3</v>
      </c>
      <c r="AF1730" s="504">
        <f t="shared" si="6033"/>
        <v>-4.3621675409973526E-2</v>
      </c>
      <c r="AG1730" s="504">
        <f t="shared" si="6033"/>
        <v>1.8172525848703103E-2</v>
      </c>
      <c r="AH1730" s="504">
        <f t="shared" si="6033"/>
        <v>0.11403898871476348</v>
      </c>
      <c r="AI1730" s="504">
        <f t="shared" si="6033"/>
        <v>-0.14166315930739337</v>
      </c>
      <c r="AJ1730" s="504">
        <f t="shared" si="6033"/>
        <v>-3.947017458253943E-2</v>
      </c>
      <c r="AK1730" s="504">
        <f t="shared" si="6033"/>
        <v>2.5614276786358969E-2</v>
      </c>
      <c r="AL1730" s="504">
        <f t="shared" si="6033"/>
        <v>0.10690973797575509</v>
      </c>
      <c r="AM1730" s="504">
        <f t="shared" si="6033"/>
        <v>1.0931759608078684E-2</v>
      </c>
      <c r="AN1730" s="504">
        <f t="shared" si="6033"/>
        <v>-4.6702149933813164E-2</v>
      </c>
      <c r="AO1730" s="504">
        <f t="shared" si="6033"/>
        <v>1.2179127968363845E-2</v>
      </c>
      <c r="AP1730" s="504">
        <f t="shared" si="6033"/>
        <v>0.11925676422247777</v>
      </c>
      <c r="AQ1730" s="504">
        <f t="shared" si="6033"/>
        <v>0.34168087248048185</v>
      </c>
      <c r="AR1730" s="504">
        <f t="shared" si="6033"/>
        <v>-4.298438023194473E-2</v>
      </c>
      <c r="AS1730" s="504">
        <f t="shared" si="6033"/>
        <v>-4.0612698881856701E-3</v>
      </c>
      <c r="AT1730" s="504">
        <f t="shared" si="6033"/>
        <v>0.10278004498285864</v>
      </c>
      <c r="AU1730" s="504">
        <f t="shared" si="6033"/>
        <v>0.15930203981791169</v>
      </c>
      <c r="AV1730" s="504">
        <f t="shared" si="6033"/>
        <v>-3.8122417906960693E-2</v>
      </c>
      <c r="AW1730" s="504">
        <f t="shared" si="6033"/>
        <v>4.6236738209404216E-3</v>
      </c>
      <c r="AX1730" s="504">
        <f t="shared" si="6033"/>
        <v>9.4365937241757125E-2</v>
      </c>
      <c r="AY1730" s="504">
        <f t="shared" si="6033"/>
        <v>-8.6324815072922445E-2</v>
      </c>
      <c r="AZ1730" s="504">
        <f t="shared" si="6033"/>
        <v>-3.9535608923520149E-2</v>
      </c>
      <c r="BA1730" s="504">
        <f t="shared" si="6033"/>
        <v>-3.5174887976432423E-3</v>
      </c>
      <c r="BB1730" s="504">
        <f t="shared" si="6033"/>
        <v>9.4254783382491825E-2</v>
      </c>
      <c r="BC1730" s="504">
        <f t="shared" si="6033"/>
        <v>-0.31647282542777411</v>
      </c>
      <c r="BD1730" s="504">
        <f t="shared" si="6033"/>
        <v>-5.0253182283472864E-2</v>
      </c>
      <c r="BE1730" s="504">
        <f t="shared" si="6033"/>
        <v>-4.3055247190571633E-2</v>
      </c>
      <c r="BF1730" s="504">
        <f t="shared" si="6033"/>
        <v>0.10419971962931385</v>
      </c>
      <c r="BG1730" s="504">
        <f t="shared" si="6033"/>
        <v>2.0973002726020429E-2</v>
      </c>
      <c r="BH1730" s="504">
        <f t="shared" si="6033"/>
        <v>-5.6678303152285947E-2</v>
      </c>
      <c r="BI1730" s="504">
        <f t="shared" si="6033"/>
        <v>-4.9892912058956074E-2</v>
      </c>
      <c r="BJ1730" s="504">
        <f t="shared" si="6033"/>
        <v>0.11859887941464353</v>
      </c>
      <c r="BK1730" s="504">
        <f t="shared" si="6033"/>
        <v>-0.34315899864313459</v>
      </c>
      <c r="BL1730" s="504">
        <f t="shared" si="6033"/>
        <v>-6.1773218896837401E-2</v>
      </c>
      <c r="BM1730" s="504">
        <f t="shared" si="6033"/>
        <v>-5.2973752204746316E-2</v>
      </c>
      <c r="BN1730" s="504">
        <f t="shared" si="6033"/>
        <v>0.13136347110993007</v>
      </c>
      <c r="BO1730" s="504">
        <f t="shared" si="6033"/>
        <v>-0.23197381635506076</v>
      </c>
      <c r="BP1730" s="504">
        <f t="shared" si="6033"/>
        <v>-4.1672720563789012E-2</v>
      </c>
      <c r="BQ1730" s="504">
        <f t="shared" si="6033"/>
        <v>-2.8874800023713676E-2</v>
      </c>
      <c r="BR1730" s="504">
        <f t="shared" si="6033"/>
        <v>8.8040177110157547E-2</v>
      </c>
      <c r="BS1730" s="504">
        <f t="shared" si="6033"/>
        <v>0.24753608619687895</v>
      </c>
      <c r="BT1730" s="504">
        <f t="shared" ref="BT1730:DJ1730" si="6034">BT1728/BS1728-1</f>
        <v>-5.5370723247280207E-2</v>
      </c>
      <c r="BU1730" s="504">
        <f t="shared" si="6034"/>
        <v>-4.5665585529680919E-2</v>
      </c>
      <c r="BV1730" s="504">
        <f t="shared" si="6034"/>
        <v>0.11690958726042666</v>
      </c>
      <c r="BW1730" s="504">
        <f t="shared" si="6034"/>
        <v>-5.7541233338530007E-2</v>
      </c>
      <c r="BX1730" s="504">
        <f t="shared" si="6034"/>
        <v>-5.8590855501469696E-2</v>
      </c>
      <c r="BY1730" s="504">
        <f t="shared" si="6034"/>
        <v>-6.2237397887907497E-2</v>
      </c>
      <c r="BZ1730" s="504">
        <f t="shared" si="6034"/>
        <v>0.11832709992825508</v>
      </c>
      <c r="CA1730" s="504">
        <f t="shared" si="6034"/>
        <v>-0.49766039911375737</v>
      </c>
      <c r="CB1730" s="504">
        <f t="shared" si="6034"/>
        <v>-8.4497519033331914E-3</v>
      </c>
      <c r="CC1730" s="504">
        <f t="shared" si="6034"/>
        <v>-8.5217586497035036E-3</v>
      </c>
      <c r="CD1730" s="504">
        <f t="shared" si="6034"/>
        <v>1.5323985955055353E-2</v>
      </c>
      <c r="CE1730" s="504">
        <f t="shared" si="6034"/>
        <v>-0.25047304221655631</v>
      </c>
      <c r="CF1730" s="504">
        <f t="shared" si="6034"/>
        <v>0</v>
      </c>
      <c r="CG1730" s="504">
        <f t="shared" si="6034"/>
        <v>0</v>
      </c>
      <c r="CH1730" s="504">
        <f t="shared" si="6034"/>
        <v>0</v>
      </c>
      <c r="CI1730" s="504">
        <f t="shared" si="6034"/>
        <v>-0.21974522292993626</v>
      </c>
      <c r="CJ1730" s="504">
        <f t="shared" si="6034"/>
        <v>0</v>
      </c>
      <c r="CK1730" s="504">
        <f t="shared" si="6034"/>
        <v>0</v>
      </c>
      <c r="CL1730" s="504">
        <f t="shared" si="6034"/>
        <v>0</v>
      </c>
      <c r="CM1730" s="504">
        <f t="shared" si="6034"/>
        <v>0.32653061224489788</v>
      </c>
      <c r="CN1730" s="504">
        <f t="shared" si="6034"/>
        <v>0</v>
      </c>
      <c r="CO1730" s="504">
        <f t="shared" si="6034"/>
        <v>0</v>
      </c>
      <c r="CP1730" s="504">
        <f t="shared" si="6034"/>
        <v>0</v>
      </c>
      <c r="CQ1730" s="504">
        <f t="shared" si="6034"/>
        <v>0.40923076923076929</v>
      </c>
      <c r="CR1730" s="504">
        <f t="shared" si="6034"/>
        <v>0</v>
      </c>
      <c r="CS1730" s="504">
        <f t="shared" si="6034"/>
        <v>0</v>
      </c>
      <c r="CT1730" s="504">
        <f t="shared" si="6034"/>
        <v>0</v>
      </c>
      <c r="CU1730" s="504">
        <f t="shared" si="6034"/>
        <v>-0.15502183406113534</v>
      </c>
      <c r="CV1730" s="504">
        <f t="shared" si="6034"/>
        <v>0</v>
      </c>
      <c r="CW1730" s="504">
        <f t="shared" si="6034"/>
        <v>0</v>
      </c>
      <c r="CX1730" s="504">
        <f t="shared" si="6034"/>
        <v>0</v>
      </c>
      <c r="CY1730" s="504">
        <f t="shared" si="6034"/>
        <v>-0.53746770025839796</v>
      </c>
      <c r="CZ1730" s="504">
        <f t="shared" si="6034"/>
        <v>0</v>
      </c>
      <c r="DA1730" s="504">
        <f t="shared" si="6034"/>
        <v>0</v>
      </c>
      <c r="DB1730" s="504">
        <f t="shared" si="6034"/>
        <v>0</v>
      </c>
      <c r="DC1730" s="504">
        <f t="shared" si="6034"/>
        <v>-0.10055865921787699</v>
      </c>
      <c r="DD1730" s="504">
        <f t="shared" si="6034"/>
        <v>0</v>
      </c>
      <c r="DE1730" s="504">
        <f t="shared" si="6034"/>
        <v>0</v>
      </c>
      <c r="DF1730" s="504">
        <f t="shared" si="6034"/>
        <v>0</v>
      </c>
      <c r="DG1730" s="504">
        <f t="shared" si="6034"/>
        <v>-9.9378881987577605E-2</v>
      </c>
      <c r="DH1730" s="504">
        <f t="shared" si="6034"/>
        <v>0</v>
      </c>
      <c r="DI1730" s="504">
        <f t="shared" si="6034"/>
        <v>0</v>
      </c>
      <c r="DJ1730" s="504">
        <f t="shared" si="6034"/>
        <v>0</v>
      </c>
    </row>
    <row r="1731" spans="1:114" x14ac:dyDescent="0.35">
      <c r="A1731" s="424"/>
      <c r="B1731" s="463"/>
      <c r="C1731" s="459"/>
      <c r="D1731" s="459"/>
      <c r="E1731" s="459"/>
      <c r="F1731" s="459"/>
      <c r="G1731" s="459"/>
      <c r="H1731" s="459"/>
      <c r="I1731" s="459"/>
      <c r="J1731" s="459"/>
      <c r="K1731" s="459"/>
      <c r="L1731" s="459"/>
      <c r="M1731" s="459"/>
      <c r="N1731" s="459"/>
      <c r="O1731" s="459"/>
      <c r="P1731" s="459"/>
      <c r="Q1731" s="459"/>
      <c r="R1731" s="459"/>
      <c r="S1731" s="459"/>
      <c r="T1731" s="459"/>
      <c r="U1731" s="459"/>
      <c r="V1731" s="459"/>
      <c r="W1731" s="459"/>
      <c r="X1731" s="459"/>
      <c r="Y1731" s="459"/>
      <c r="Z1731" s="459"/>
      <c r="AA1731" s="459"/>
      <c r="AB1731" s="459"/>
      <c r="AC1731" s="459"/>
      <c r="AD1731" s="459"/>
      <c r="AE1731" s="459"/>
      <c r="AF1731" s="459"/>
      <c r="AG1731" s="459"/>
      <c r="AH1731" s="459"/>
      <c r="AI1731" s="459"/>
      <c r="AJ1731" s="459"/>
      <c r="AK1731" s="459"/>
      <c r="AL1731" s="459"/>
      <c r="AM1731" s="459"/>
      <c r="AN1731" s="459"/>
      <c r="AO1731" s="459"/>
      <c r="AP1731" s="459"/>
      <c r="AQ1731" s="459"/>
      <c r="AR1731" s="459"/>
      <c r="AS1731" s="459"/>
      <c r="AT1731" s="459"/>
      <c r="AU1731" s="459"/>
      <c r="AV1731" s="459"/>
      <c r="AW1731" s="459"/>
      <c r="AX1731" s="459"/>
      <c r="AY1731" s="459"/>
      <c r="AZ1731" s="459"/>
      <c r="BA1731" s="459"/>
      <c r="BB1731" s="459"/>
      <c r="BC1731" s="459"/>
      <c r="BD1731" s="459"/>
      <c r="BE1731" s="459"/>
      <c r="BF1731" s="459"/>
      <c r="BG1731" s="459"/>
      <c r="BH1731" s="459"/>
      <c r="BI1731" s="459"/>
      <c r="BJ1731" s="459"/>
      <c r="BK1731" s="459"/>
      <c r="BL1731" s="459"/>
      <c r="BM1731" s="459"/>
      <c r="BN1731" s="459"/>
      <c r="BO1731" s="459"/>
      <c r="BP1731" s="459"/>
      <c r="BQ1731" s="459"/>
      <c r="BR1731" s="459"/>
      <c r="BS1731" s="459"/>
      <c r="BT1731" s="459"/>
      <c r="BU1731" s="459"/>
      <c r="BV1731" s="459"/>
      <c r="BW1731" s="459"/>
      <c r="BX1731" s="459"/>
      <c r="BY1731" s="459"/>
      <c r="BZ1731" s="459"/>
      <c r="CA1731" s="459"/>
      <c r="CB1731" s="459"/>
      <c r="CC1731" s="459"/>
      <c r="CD1731" s="459"/>
      <c r="CE1731" s="459"/>
      <c r="CF1731" s="459"/>
      <c r="CG1731" s="459"/>
      <c r="CH1731" s="459"/>
      <c r="CI1731" s="459"/>
      <c r="CJ1731" s="459"/>
      <c r="CK1731" s="459"/>
      <c r="CL1731" s="459"/>
      <c r="CM1731" s="459"/>
      <c r="CN1731" s="459"/>
      <c r="CO1731" s="459"/>
      <c r="CP1731" s="459"/>
      <c r="CQ1731" s="459"/>
      <c r="CR1731" s="459"/>
      <c r="CS1731" s="459"/>
      <c r="CT1731" s="459"/>
      <c r="CU1731" s="459"/>
      <c r="CV1731" s="459"/>
      <c r="CW1731" s="459"/>
      <c r="CX1731" s="459"/>
      <c r="CY1731" s="459"/>
      <c r="CZ1731" s="459"/>
      <c r="DA1731" s="459"/>
      <c r="DB1731" s="459"/>
      <c r="DC1731" s="459"/>
      <c r="DD1731" s="459"/>
      <c r="DE1731" s="459"/>
      <c r="DF1731" s="459"/>
      <c r="DG1731" s="459"/>
      <c r="DH1731" s="459"/>
      <c r="DI1731" s="459"/>
      <c r="DJ1731" s="459"/>
    </row>
    <row r="1732" spans="1:114" x14ac:dyDescent="0.35">
      <c r="A1732" s="5" t="s">
        <v>354</v>
      </c>
      <c r="B1732" s="70" t="s">
        <v>420</v>
      </c>
      <c r="C1732" s="568">
        <f t="shared" ref="C1732:AC1732" si="6035">C1630</f>
        <v>217300</v>
      </c>
      <c r="D1732" s="568">
        <f t="shared" si="6035"/>
        <v>231400</v>
      </c>
      <c r="E1732" s="568">
        <f t="shared" si="6035"/>
        <v>286700</v>
      </c>
      <c r="F1732" s="568">
        <f t="shared" si="6035"/>
        <v>272500</v>
      </c>
      <c r="G1732" s="568">
        <f t="shared" si="6035"/>
        <v>244700</v>
      </c>
      <c r="H1732" s="568">
        <f t="shared" si="6035"/>
        <v>226500</v>
      </c>
      <c r="I1732" s="568">
        <f t="shared" si="6035"/>
        <v>207600</v>
      </c>
      <c r="J1732" s="568">
        <f t="shared" si="6035"/>
        <v>238200</v>
      </c>
      <c r="K1732" s="568">
        <f t="shared" si="6035"/>
        <v>219700</v>
      </c>
      <c r="L1732" s="568">
        <f t="shared" si="6035"/>
        <v>232500</v>
      </c>
      <c r="M1732" s="568">
        <f t="shared" si="6035"/>
        <v>282400</v>
      </c>
      <c r="N1732" s="568">
        <f t="shared" si="6035"/>
        <v>252500</v>
      </c>
      <c r="O1732" s="568">
        <f t="shared" si="6035"/>
        <v>260500</v>
      </c>
      <c r="P1732" s="568">
        <f t="shared" si="6035"/>
        <v>274500</v>
      </c>
      <c r="Q1732" s="568">
        <f t="shared" si="6035"/>
        <v>268800</v>
      </c>
      <c r="R1732" s="568">
        <f t="shared" si="6035"/>
        <v>291100</v>
      </c>
      <c r="S1732" s="568">
        <f t="shared" si="6035"/>
        <v>314500</v>
      </c>
      <c r="T1732" s="568">
        <f t="shared" si="6035"/>
        <v>277400</v>
      </c>
      <c r="U1732" s="568">
        <f t="shared" si="6035"/>
        <v>244800</v>
      </c>
      <c r="V1732" s="568">
        <f t="shared" si="6035"/>
        <v>274300</v>
      </c>
      <c r="W1732" s="568">
        <f t="shared" si="6035"/>
        <v>251000</v>
      </c>
      <c r="X1732" s="568">
        <f t="shared" si="6035"/>
        <v>246500</v>
      </c>
      <c r="Y1732" s="568">
        <f t="shared" si="6035"/>
        <v>274400</v>
      </c>
      <c r="Z1732" s="568">
        <f t="shared" si="6035"/>
        <v>293400</v>
      </c>
      <c r="AA1732" s="568">
        <f t="shared" si="6035"/>
        <v>274500</v>
      </c>
      <c r="AB1732" s="568">
        <f t="shared" si="6035"/>
        <v>284600</v>
      </c>
      <c r="AC1732" s="568">
        <f t="shared" si="6035"/>
        <v>335100</v>
      </c>
      <c r="AD1732" s="568">
        <f t="shared" ref="AD1732:CO1732" si="6036">AD1630</f>
        <v>356933.68421052635</v>
      </c>
      <c r="AE1732" s="568">
        <f t="shared" si="6036"/>
        <v>358276.82427982427</v>
      </c>
      <c r="AF1732" s="568">
        <f t="shared" si="6036"/>
        <v>342648.18894417363</v>
      </c>
      <c r="AG1732" s="568">
        <f t="shared" si="6036"/>
        <v>348874.972014773</v>
      </c>
      <c r="AH1732" s="568">
        <f t="shared" si="6036"/>
        <v>388660.32101122907</v>
      </c>
      <c r="AI1732" s="568">
        <f t="shared" si="6036"/>
        <v>325894.50733877363</v>
      </c>
      <c r="AJ1732" s="568">
        <f t="shared" si="6036"/>
        <v>313031.39423862152</v>
      </c>
      <c r="AK1732" s="568">
        <f t="shared" si="6036"/>
        <v>321049.46701346949</v>
      </c>
      <c r="AL1732" s="568">
        <f t="shared" si="6036"/>
        <v>355372.78140913538</v>
      </c>
      <c r="AM1732" s="568">
        <f t="shared" si="6036"/>
        <v>337605.07669606071</v>
      </c>
      <c r="AN1732" s="568">
        <f t="shared" si="6036"/>
        <v>321838.19378578482</v>
      </c>
      <c r="AO1732" s="568">
        <f t="shared" si="6036"/>
        <v>325757.90233300888</v>
      </c>
      <c r="AP1732" s="568">
        <f t="shared" si="6036"/>
        <v>364606.7356851456</v>
      </c>
      <c r="AQ1732" s="568">
        <f t="shared" si="6036"/>
        <v>477789.83592305344</v>
      </c>
      <c r="AR1732" s="568">
        <f t="shared" si="6036"/>
        <v>457252.3359447784</v>
      </c>
      <c r="AS1732" s="568">
        <f t="shared" si="6036"/>
        <v>455395.31080150336</v>
      </c>
      <c r="AT1732" s="568">
        <f t="shared" si="6036"/>
        <v>502200.86133066483</v>
      </c>
      <c r="AU1732" s="568">
        <f t="shared" si="6036"/>
        <v>596088.93792071124</v>
      </c>
      <c r="AV1732" s="568">
        <f t="shared" si="6036"/>
        <v>573364.58631958161</v>
      </c>
      <c r="AW1732" s="568">
        <f t="shared" si="6036"/>
        <v>576015.63714720181</v>
      </c>
      <c r="AX1732" s="568">
        <f t="shared" si="6036"/>
        <v>630371.89261250547</v>
      </c>
      <c r="AY1732" s="568">
        <f t="shared" si="6036"/>
        <v>575955.1555555627</v>
      </c>
      <c r="AZ1732" s="568">
        <f t="shared" si="6036"/>
        <v>553184.41776803276</v>
      </c>
      <c r="BA1732" s="568">
        <f t="shared" si="6036"/>
        <v>551238.59777550295</v>
      </c>
      <c r="BB1732" s="568">
        <f t="shared" si="6036"/>
        <v>603195.47240090161</v>
      </c>
      <c r="BC1732" s="568">
        <f t="shared" si="6036"/>
        <v>412300.49696494732</v>
      </c>
      <c r="BD1732" s="568">
        <f t="shared" si="6036"/>
        <v>391581.08493540139</v>
      </c>
      <c r="BE1732" s="568">
        <f t="shared" si="6036"/>
        <v>374721.4645283554</v>
      </c>
      <c r="BF1732" s="568">
        <f t="shared" si="6036"/>
        <v>413767.3360712959</v>
      </c>
      <c r="BG1732" s="568">
        <f t="shared" si="6036"/>
        <v>422445.2795386574</v>
      </c>
      <c r="BH1732" s="568">
        <f t="shared" si="6036"/>
        <v>398501.79791971319</v>
      </c>
      <c r="BI1732" s="568">
        <f t="shared" si="6036"/>
        <v>378619.38276076905</v>
      </c>
      <c r="BJ1732" s="568">
        <f t="shared" si="6036"/>
        <v>423523.21728086029</v>
      </c>
      <c r="BK1732" s="568">
        <f t="shared" si="6036"/>
        <v>278187.4141366416</v>
      </c>
      <c r="BL1732" s="568">
        <f t="shared" si="6036"/>
        <v>261002.88210883364</v>
      </c>
      <c r="BM1732" s="568">
        <f t="shared" si="6036"/>
        <v>247176.58010727569</v>
      </c>
      <c r="BN1732" s="568">
        <f t="shared" si="6036"/>
        <v>279646.55364724906</v>
      </c>
      <c r="BO1732" s="568">
        <f t="shared" si="6036"/>
        <v>214775.87536715646</v>
      </c>
      <c r="BP1732" s="568">
        <f t="shared" si="6036"/>
        <v>205825.5803291378</v>
      </c>
      <c r="BQ1732" s="568">
        <f t="shared" si="6036"/>
        <v>199882.40785736911</v>
      </c>
      <c r="BR1732" s="568">
        <f t="shared" si="6036"/>
        <v>217480.0904463366</v>
      </c>
      <c r="BS1732" s="568">
        <f t="shared" si="6036"/>
        <v>271314.26086116611</v>
      </c>
      <c r="BT1732" s="568">
        <f t="shared" si="6036"/>
        <v>256291.39400998206</v>
      </c>
      <c r="BU1732" s="568">
        <f t="shared" si="6036"/>
        <v>244587.69743629807</v>
      </c>
      <c r="BV1732" s="568">
        <f t="shared" si="6036"/>
        <v>273182.34419255378</v>
      </c>
      <c r="BW1732" s="568">
        <f t="shared" si="6036"/>
        <v>257463.09518140342</v>
      </c>
      <c r="BX1732" s="568">
        <f t="shared" si="6036"/>
        <v>242378.1121746687</v>
      </c>
      <c r="BY1732" s="568">
        <f t="shared" si="6036"/>
        <v>227293.12916793395</v>
      </c>
      <c r="BZ1732" s="568">
        <f t="shared" si="6036"/>
        <v>254188.0659759939</v>
      </c>
      <c r="CA1732" s="568">
        <f t="shared" si="6036"/>
        <v>127688.73161242668</v>
      </c>
      <c r="CB1732" s="568">
        <f t="shared" si="6036"/>
        <v>126609.79350945036</v>
      </c>
      <c r="CC1732" s="568">
        <f t="shared" si="6036"/>
        <v>125530.85540647405</v>
      </c>
      <c r="CD1732" s="568">
        <f t="shared" si="6036"/>
        <v>127454.48847164892</v>
      </c>
      <c r="CE1732" s="568">
        <f t="shared" si="6036"/>
        <v>95530.574999999997</v>
      </c>
      <c r="CF1732" s="568">
        <f t="shared" si="6036"/>
        <v>95530.574999999997</v>
      </c>
      <c r="CG1732" s="568">
        <f t="shared" si="6036"/>
        <v>95530.574999999997</v>
      </c>
      <c r="CH1732" s="568">
        <f t="shared" si="6036"/>
        <v>95530.574999999997</v>
      </c>
      <c r="CI1732" s="568">
        <f t="shared" si="6036"/>
        <v>74538.1875</v>
      </c>
      <c r="CJ1732" s="568">
        <f t="shared" si="6036"/>
        <v>74538.1875</v>
      </c>
      <c r="CK1732" s="568">
        <f t="shared" si="6036"/>
        <v>74538.1875</v>
      </c>
      <c r="CL1732" s="568">
        <f t="shared" si="6036"/>
        <v>74538.1875</v>
      </c>
      <c r="CM1732" s="568">
        <f t="shared" si="6036"/>
        <v>98877.1875</v>
      </c>
      <c r="CN1732" s="568">
        <f t="shared" si="6036"/>
        <v>98877.1875</v>
      </c>
      <c r="CO1732" s="568">
        <f t="shared" si="6036"/>
        <v>98877.1875</v>
      </c>
      <c r="CP1732" s="568">
        <f t="shared" ref="CP1732:DJ1732" si="6037">CP1630</f>
        <v>98877.1875</v>
      </c>
      <c r="CQ1732" s="568">
        <f t="shared" si="6037"/>
        <v>139340.77499999999</v>
      </c>
      <c r="CR1732" s="568">
        <f t="shared" si="6037"/>
        <v>139340.77499999999</v>
      </c>
      <c r="CS1732" s="568">
        <f t="shared" si="6037"/>
        <v>139340.77499999999</v>
      </c>
      <c r="CT1732" s="568">
        <f t="shared" si="6037"/>
        <v>139340.77499999999</v>
      </c>
      <c r="CU1732" s="568">
        <f t="shared" si="6037"/>
        <v>117739.91250000001</v>
      </c>
      <c r="CV1732" s="568">
        <f t="shared" si="6037"/>
        <v>117739.91250000001</v>
      </c>
      <c r="CW1732" s="568">
        <f t="shared" si="6037"/>
        <v>117739.91250000001</v>
      </c>
      <c r="CX1732" s="568">
        <f t="shared" si="6037"/>
        <v>117739.91250000001</v>
      </c>
      <c r="CY1732" s="568">
        <f t="shared" si="6037"/>
        <v>54458.51249999999</v>
      </c>
      <c r="CZ1732" s="568">
        <f t="shared" si="6037"/>
        <v>54458.51249999999</v>
      </c>
      <c r="DA1732" s="568">
        <f t="shared" si="6037"/>
        <v>54458.51249999999</v>
      </c>
      <c r="DB1732" s="568">
        <f t="shared" si="6037"/>
        <v>54458.51249999999</v>
      </c>
      <c r="DC1732" s="568">
        <f t="shared" si="6037"/>
        <v>48982.237500000003</v>
      </c>
      <c r="DD1732" s="568">
        <f t="shared" si="6037"/>
        <v>48982.237500000003</v>
      </c>
      <c r="DE1732" s="568">
        <f t="shared" si="6037"/>
        <v>48982.237500000003</v>
      </c>
      <c r="DF1732" s="568">
        <f t="shared" si="6037"/>
        <v>48982.237500000003</v>
      </c>
      <c r="DG1732" s="568">
        <f t="shared" si="6037"/>
        <v>44114.4375</v>
      </c>
      <c r="DH1732" s="568">
        <f t="shared" si="6037"/>
        <v>44114.4375</v>
      </c>
      <c r="DI1732" s="568">
        <f t="shared" si="6037"/>
        <v>44114.4375</v>
      </c>
      <c r="DJ1732" s="568">
        <f t="shared" si="6037"/>
        <v>44114.4375</v>
      </c>
    </row>
    <row r="1733" spans="1:114" x14ac:dyDescent="0.35">
      <c r="A1733" s="5"/>
      <c r="B1733" s="463" t="s">
        <v>410</v>
      </c>
      <c r="C1733" s="459"/>
      <c r="D1733" s="459"/>
      <c r="E1733" s="459"/>
      <c r="F1733" s="459"/>
      <c r="G1733" s="504">
        <f>G1732/C1732-1</f>
        <v>0.12609295904279794</v>
      </c>
      <c r="H1733" s="504">
        <f t="shared" ref="H1733" si="6038">H1732/D1732-1</f>
        <v>-2.1175453759723406E-2</v>
      </c>
      <c r="I1733" s="504">
        <f t="shared" ref="I1733" si="6039">I1732/E1732-1</f>
        <v>-0.27589815137774676</v>
      </c>
      <c r="J1733" s="504">
        <f t="shared" ref="J1733" si="6040">J1732/F1732-1</f>
        <v>-0.12587155963302754</v>
      </c>
      <c r="K1733" s="504">
        <f t="shared" ref="K1733" si="6041">K1732/G1732-1</f>
        <v>-0.10216591744993875</v>
      </c>
      <c r="L1733" s="504">
        <f t="shared" ref="L1733" si="6042">L1732/H1732-1</f>
        <v>2.6490066225165476E-2</v>
      </c>
      <c r="M1733" s="504">
        <f t="shared" ref="M1733" si="6043">M1732/I1732-1</f>
        <v>0.36030828516377644</v>
      </c>
      <c r="N1733" s="504">
        <f t="shared" ref="N1733" si="6044">N1732/J1732-1</f>
        <v>6.0033585222502017E-2</v>
      </c>
      <c r="O1733" s="504">
        <f t="shared" ref="O1733" si="6045">O1732/K1732-1</f>
        <v>0.18570778334091953</v>
      </c>
      <c r="P1733" s="504">
        <f t="shared" ref="P1733" si="6046">P1732/L1732-1</f>
        <v>0.1806451612903226</v>
      </c>
      <c r="Q1733" s="504">
        <f t="shared" ref="Q1733" si="6047">Q1732/M1732-1</f>
        <v>-4.8158640226628857E-2</v>
      </c>
      <c r="R1733" s="504">
        <f t="shared" ref="R1733" si="6048">R1732/N1732-1</f>
        <v>0.15287128712871279</v>
      </c>
      <c r="S1733" s="504">
        <f t="shared" ref="S1733" si="6049">S1732/O1732-1</f>
        <v>0.20729366602687138</v>
      </c>
      <c r="T1733" s="504">
        <f t="shared" ref="T1733" si="6050">T1732/P1732-1</f>
        <v>1.056466302367931E-2</v>
      </c>
      <c r="U1733" s="504">
        <f t="shared" ref="U1733" si="6051">U1732/Q1732-1</f>
        <v>-8.9285714285714302E-2</v>
      </c>
      <c r="V1733" s="504">
        <f t="shared" ref="V1733" si="6052">V1732/R1732-1</f>
        <v>-5.7712126417038823E-2</v>
      </c>
      <c r="W1733" s="504">
        <f t="shared" ref="W1733" si="6053">W1732/S1732-1</f>
        <v>-0.20190779014308424</v>
      </c>
      <c r="X1733" s="504">
        <f t="shared" ref="X1733" si="6054">X1732/T1732-1</f>
        <v>-0.11139149242970436</v>
      </c>
      <c r="Y1733" s="504">
        <f t="shared" ref="Y1733" si="6055">Y1732/U1732-1</f>
        <v>0.12091503267973858</v>
      </c>
      <c r="Z1733" s="504">
        <f t="shared" ref="Z1733" si="6056">Z1732/V1732-1</f>
        <v>6.9631790010936889E-2</v>
      </c>
      <c r="AA1733" s="504">
        <f t="shared" ref="AA1733" si="6057">AA1732/W1732-1</f>
        <v>9.3625498007968044E-2</v>
      </c>
      <c r="AB1733" s="504">
        <f t="shared" ref="AB1733" si="6058">AB1732/X1732-1</f>
        <v>0.15456389452332653</v>
      </c>
      <c r="AC1733" s="504">
        <f t="shared" ref="AC1733" si="6059">AC1732/Y1732-1</f>
        <v>0.22120991253644307</v>
      </c>
      <c r="AD1733" s="504">
        <f t="shared" ref="AD1733" si="6060">AD1732/Z1732-1</f>
        <v>0.21654289096975576</v>
      </c>
      <c r="AE1733" s="504">
        <f t="shared" ref="AE1733" si="6061">AE1732/AA1732-1</f>
        <v>0.30519790265874058</v>
      </c>
      <c r="AF1733" s="504">
        <f t="shared" ref="AF1733" si="6062">AF1732/AB1732-1</f>
        <v>0.20396412137798192</v>
      </c>
      <c r="AG1733" s="504">
        <f t="shared" ref="AG1733" si="6063">AG1732/AC1732-1</f>
        <v>4.1107048686281678E-2</v>
      </c>
      <c r="AH1733" s="504">
        <f t="shared" ref="AH1733" si="6064">AH1732/AD1732-1</f>
        <v>8.8886642545032979E-2</v>
      </c>
      <c r="AI1733" s="504">
        <f t="shared" ref="AI1733" si="6065">AI1732/AE1732-1</f>
        <v>-9.0383510030665914E-2</v>
      </c>
      <c r="AJ1733" s="504">
        <f t="shared" ref="AJ1733" si="6066">AJ1732/AF1732-1</f>
        <v>-8.6434995605295439E-2</v>
      </c>
      <c r="AK1733" s="504">
        <f t="shared" ref="AK1733" si="6067">AK1732/AG1732-1</f>
        <v>-7.975781363910861E-2</v>
      </c>
      <c r="AL1733" s="504">
        <f t="shared" ref="AL1733" si="6068">AL1732/AH1732-1</f>
        <v>-8.5646869007582449E-2</v>
      </c>
      <c r="AM1733" s="504">
        <f t="shared" ref="AM1733" si="6069">AM1732/AI1732-1</f>
        <v>3.5933619909444214E-2</v>
      </c>
      <c r="AN1733" s="504">
        <f t="shared" ref="AN1733" si="6070">AN1732/AJ1732-1</f>
        <v>2.8133917904892058E-2</v>
      </c>
      <c r="AO1733" s="504">
        <f t="shared" ref="AO1733" si="6071">AO1732/AK1732-1</f>
        <v>1.4665762766526758E-2</v>
      </c>
      <c r="AP1733" s="504">
        <f t="shared" ref="AP1733" si="6072">AP1732/AL1732-1</f>
        <v>2.5983853460570305E-2</v>
      </c>
      <c r="AQ1733" s="504">
        <f t="shared" ref="AQ1733" si="6073">AQ1732/AM1732-1</f>
        <v>0.41523297160960149</v>
      </c>
      <c r="AR1733" s="504">
        <f t="shared" ref="AR1733" si="6074">AR1732/AN1732-1</f>
        <v>0.4207522437474438</v>
      </c>
      <c r="AS1733" s="504">
        <f t="shared" ref="AS1733" si="6075">AS1732/AO1732-1</f>
        <v>0.39795629680833189</v>
      </c>
      <c r="AT1733" s="504">
        <f t="shared" ref="AT1733" si="6076">AT1732/AP1732-1</f>
        <v>0.37737680678597774</v>
      </c>
      <c r="AU1733" s="504">
        <f t="shared" ref="AU1733" si="6077">AU1732/AQ1732-1</f>
        <v>0.24759652278728983</v>
      </c>
      <c r="AV1733" s="504">
        <f t="shared" ref="AV1733" si="6078">AV1732/AR1732-1</f>
        <v>0.25393473416574497</v>
      </c>
      <c r="AW1733" s="504">
        <f t="shared" ref="AW1733" si="6079">AW1732/AS1732-1</f>
        <v>0.26486949576490959</v>
      </c>
      <c r="AX1733" s="504">
        <f t="shared" ref="AX1733" si="6080">AX1732/AT1732-1</f>
        <v>0.25521866080083999</v>
      </c>
      <c r="AY1733" s="504">
        <f t="shared" ref="AY1733" si="6081">AY1732/AU1732-1</f>
        <v>-3.3776473751349179E-2</v>
      </c>
      <c r="AZ1733" s="504">
        <f t="shared" ref="AZ1733" si="6082">AZ1732/AV1732-1</f>
        <v>-3.5196049831199061E-2</v>
      </c>
      <c r="BA1733" s="504">
        <f t="shared" ref="BA1733" si="6083">BA1732/AW1732-1</f>
        <v>-4.3014525602830145E-2</v>
      </c>
      <c r="BB1733" s="504">
        <f t="shared" ref="BB1733" si="6084">BB1732/AX1732-1</f>
        <v>-4.3111725840081827E-2</v>
      </c>
      <c r="BC1733" s="504">
        <f t="shared" ref="BC1733" si="6085">BC1732/AY1732-1</f>
        <v>-0.28414479323959718</v>
      </c>
      <c r="BD1733" s="504">
        <f t="shared" ref="BD1733" si="6086">BD1732/AZ1732-1</f>
        <v>-0.29213283607058615</v>
      </c>
      <c r="BE1733" s="504">
        <f t="shared" ref="BE1733" si="6087">BE1732/BA1732-1</f>
        <v>-0.3202191101266747</v>
      </c>
      <c r="BF1733" s="504">
        <f t="shared" ref="BF1733" si="6088">BF1732/BB1732-1</f>
        <v>-0.31404104473069738</v>
      </c>
      <c r="BG1733" s="504">
        <f t="shared" ref="BG1733" si="6089">BG1732/BC1732-1</f>
        <v>2.4605312504807797E-2</v>
      </c>
      <c r="BH1733" s="504">
        <f t="shared" ref="BH1733" si="6090">BH1732/BD1732-1</f>
        <v>1.767376732574677E-2</v>
      </c>
      <c r="BI1733" s="504">
        <f t="shared" ref="BI1733" si="6091">BI1732/BE1732-1</f>
        <v>1.0402174952320431E-2</v>
      </c>
      <c r="BJ1733" s="504">
        <f t="shared" ref="BJ1733" si="6092">BJ1732/BF1732-1</f>
        <v>2.3578181163830036E-2</v>
      </c>
      <c r="BK1733" s="504">
        <f t="shared" ref="BK1733" si="6093">BK1732/BG1732-1</f>
        <v>-0.34148296214732576</v>
      </c>
      <c r="BL1733" s="504">
        <f t="shared" ref="BL1733" si="6094">BL1732/BH1732-1</f>
        <v>-0.34503963728309628</v>
      </c>
      <c r="BM1733" s="504">
        <f t="shared" ref="BM1733" si="6095">BM1732/BI1732-1</f>
        <v>-0.34716342754313134</v>
      </c>
      <c r="BN1733" s="504">
        <f t="shared" ref="BN1733" si="6096">BN1732/BJ1732-1</f>
        <v>-0.33971375774235091</v>
      </c>
      <c r="BO1733" s="504">
        <f t="shared" ref="BO1733" si="6097">BO1732/BK1732-1</f>
        <v>-0.22794539057880714</v>
      </c>
      <c r="BP1733" s="504">
        <f t="shared" ref="BP1733" si="6098">BP1732/BL1732-1</f>
        <v>-0.21140495205983156</v>
      </c>
      <c r="BQ1733" s="504">
        <f t="shared" ref="BQ1733" si="6099">BQ1732/BM1732-1</f>
        <v>-0.1913375944815674</v>
      </c>
      <c r="BR1733" s="504">
        <f t="shared" ref="BR1733" si="6100">BR1732/BN1732-1</f>
        <v>-0.22230369868720179</v>
      </c>
      <c r="BS1733" s="504">
        <f t="shared" ref="BS1733" si="6101">BS1732/BO1732-1</f>
        <v>0.26324365060721111</v>
      </c>
      <c r="BT1733" s="504">
        <f t="shared" ref="BT1733" si="6102">BT1732/BP1732-1</f>
        <v>0.24518727750041491</v>
      </c>
      <c r="BU1733" s="504">
        <f t="shared" ref="BU1733" si="6103">BU1732/BQ1732-1</f>
        <v>0.22365794998241917</v>
      </c>
      <c r="BV1733" s="504">
        <f t="shared" ref="BV1733" si="6104">BV1732/BR1732-1</f>
        <v>0.25612576136003473</v>
      </c>
      <c r="BW1733" s="504">
        <f t="shared" ref="BW1733" si="6105">BW1732/BS1732-1</f>
        <v>-5.1052110699225106E-2</v>
      </c>
      <c r="BX1733" s="504">
        <f t="shared" ref="BX1733" si="6106">BX1732/BT1732-1</f>
        <v>-5.4286964605496979E-2</v>
      </c>
      <c r="BY1733" s="504">
        <f t="shared" ref="BY1733" si="6107">BY1732/BU1732-1</f>
        <v>-7.0709068565758204E-2</v>
      </c>
      <c r="BZ1733" s="504">
        <f t="shared" ref="BZ1733" si="6108">BZ1732/BV1732-1</f>
        <v>-6.9529669908578229E-2</v>
      </c>
      <c r="CA1733" s="504">
        <f t="shared" ref="CA1733" si="6109">CA1732/BW1732-1</f>
        <v>-0.50405035128448317</v>
      </c>
      <c r="CB1733" s="504">
        <f t="shared" ref="CB1733" si="6110">CB1732/BX1732-1</f>
        <v>-0.47763520239727919</v>
      </c>
      <c r="CC1733" s="504">
        <f t="shared" ref="CC1733" si="6111">CC1732/BY1732-1</f>
        <v>-0.44771381402503174</v>
      </c>
      <c r="CD1733" s="504">
        <f t="shared" ref="CD1733" si="6112">CD1732/BZ1732-1</f>
        <v>-0.49858193388321381</v>
      </c>
      <c r="CE1733" s="504">
        <f t="shared" ref="CE1733" si="6113">CE1732/CA1732-1</f>
        <v>-0.25184803863536109</v>
      </c>
      <c r="CF1733" s="504">
        <f t="shared" ref="CF1733" si="6114">CF1732/CB1732-1</f>
        <v>-0.24547246818730939</v>
      </c>
      <c r="CG1733" s="504">
        <f t="shared" ref="CG1733" si="6115">CG1732/CC1732-1</f>
        <v>-0.23898730164254767</v>
      </c>
      <c r="CH1733" s="504">
        <f t="shared" ref="CH1733" si="6116">CH1732/CD1732-1</f>
        <v>-0.25047304221655642</v>
      </c>
      <c r="CI1733" s="504">
        <f t="shared" ref="CI1733" si="6117">CI1732/CE1732-1</f>
        <v>-0.21974522292993626</v>
      </c>
      <c r="CJ1733" s="504">
        <f t="shared" ref="CJ1733" si="6118">CJ1732/CF1732-1</f>
        <v>-0.21974522292993626</v>
      </c>
      <c r="CK1733" s="504">
        <f t="shared" ref="CK1733" si="6119">CK1732/CG1732-1</f>
        <v>-0.21974522292993626</v>
      </c>
      <c r="CL1733" s="504">
        <f t="shared" ref="CL1733" si="6120">CL1732/CH1732-1</f>
        <v>-0.21974522292993626</v>
      </c>
      <c r="CM1733" s="504">
        <f t="shared" ref="CM1733" si="6121">CM1732/CI1732-1</f>
        <v>0.32653061224489788</v>
      </c>
      <c r="CN1733" s="504">
        <f t="shared" ref="CN1733" si="6122">CN1732/CJ1732-1</f>
        <v>0.32653061224489788</v>
      </c>
      <c r="CO1733" s="504">
        <f t="shared" ref="CO1733" si="6123">CO1732/CK1732-1</f>
        <v>0.32653061224489788</v>
      </c>
      <c r="CP1733" s="504">
        <f t="shared" ref="CP1733" si="6124">CP1732/CL1732-1</f>
        <v>0.32653061224489788</v>
      </c>
      <c r="CQ1733" s="504">
        <f t="shared" ref="CQ1733" si="6125">CQ1732/CM1732-1</f>
        <v>0.40923076923076906</v>
      </c>
      <c r="CR1733" s="504">
        <f t="shared" ref="CR1733" si="6126">CR1732/CN1732-1</f>
        <v>0.40923076923076906</v>
      </c>
      <c r="CS1733" s="504">
        <f t="shared" ref="CS1733" si="6127">CS1732/CO1732-1</f>
        <v>0.40923076923076906</v>
      </c>
      <c r="CT1733" s="504">
        <f t="shared" ref="CT1733" si="6128">CT1732/CP1732-1</f>
        <v>0.40923076923076906</v>
      </c>
      <c r="CU1733" s="504">
        <f t="shared" ref="CU1733" si="6129">CU1732/CQ1732-1</f>
        <v>-0.15502183406113534</v>
      </c>
      <c r="CV1733" s="504">
        <f t="shared" ref="CV1733" si="6130">CV1732/CR1732-1</f>
        <v>-0.15502183406113534</v>
      </c>
      <c r="CW1733" s="504">
        <f t="shared" ref="CW1733" si="6131">CW1732/CS1732-1</f>
        <v>-0.15502183406113534</v>
      </c>
      <c r="CX1733" s="504">
        <f t="shared" ref="CX1733" si="6132">CX1732/CT1732-1</f>
        <v>-0.15502183406113534</v>
      </c>
      <c r="CY1733" s="504">
        <f t="shared" ref="CY1733" si="6133">CY1732/CU1732-1</f>
        <v>-0.53746770025839807</v>
      </c>
      <c r="CZ1733" s="504">
        <f t="shared" ref="CZ1733" si="6134">CZ1732/CV1732-1</f>
        <v>-0.53746770025839807</v>
      </c>
      <c r="DA1733" s="504">
        <f t="shared" ref="DA1733" si="6135">DA1732/CW1732-1</f>
        <v>-0.53746770025839807</v>
      </c>
      <c r="DB1733" s="504">
        <f t="shared" ref="DB1733" si="6136">DB1732/CX1732-1</f>
        <v>-0.53746770025839807</v>
      </c>
      <c r="DC1733" s="504">
        <f t="shared" ref="DC1733" si="6137">DC1732/CY1732-1</f>
        <v>-0.10055865921787688</v>
      </c>
      <c r="DD1733" s="504">
        <f t="shared" ref="DD1733" si="6138">DD1732/CZ1732-1</f>
        <v>-0.10055865921787688</v>
      </c>
      <c r="DE1733" s="504">
        <f t="shared" ref="DE1733" si="6139">DE1732/DA1732-1</f>
        <v>-0.10055865921787688</v>
      </c>
      <c r="DF1733" s="504">
        <f t="shared" ref="DF1733" si="6140">DF1732/DB1732-1</f>
        <v>-0.10055865921787688</v>
      </c>
      <c r="DG1733" s="504">
        <f t="shared" ref="DG1733" si="6141">DG1732/DC1732-1</f>
        <v>-9.9378881987577716E-2</v>
      </c>
      <c r="DH1733" s="504">
        <f t="shared" ref="DH1733" si="6142">DH1732/DD1732-1</f>
        <v>-9.9378881987577716E-2</v>
      </c>
      <c r="DI1733" s="504">
        <f t="shared" ref="DI1733" si="6143">DI1732/DE1732-1</f>
        <v>-9.9378881987577716E-2</v>
      </c>
      <c r="DJ1733" s="504">
        <f t="shared" ref="DJ1733" si="6144">DJ1732/DF1732-1</f>
        <v>-9.9378881987577716E-2</v>
      </c>
    </row>
    <row r="1734" spans="1:114" x14ac:dyDescent="0.35">
      <c r="A1734" s="5"/>
      <c r="B1734" s="463" t="s">
        <v>411</v>
      </c>
      <c r="C1734" s="459"/>
      <c r="D1734" s="459"/>
      <c r="E1734" s="459"/>
      <c r="F1734" s="459"/>
      <c r="G1734" s="504">
        <f>G1732/F1732-1</f>
        <v>-0.10201834862385317</v>
      </c>
      <c r="H1734" s="504">
        <f t="shared" ref="H1734:AC1734" si="6145">H1732/G1732-1</f>
        <v>-7.4376787903555397E-2</v>
      </c>
      <c r="I1734" s="504">
        <f t="shared" si="6145"/>
        <v>-8.3443708609271527E-2</v>
      </c>
      <c r="J1734" s="504">
        <f t="shared" si="6145"/>
        <v>0.14739884393063574</v>
      </c>
      <c r="K1734" s="504">
        <f t="shared" si="6145"/>
        <v>-7.766582703610414E-2</v>
      </c>
      <c r="L1734" s="504">
        <f t="shared" si="6145"/>
        <v>5.8261265361857051E-2</v>
      </c>
      <c r="M1734" s="504">
        <f t="shared" si="6145"/>
        <v>0.21462365591397847</v>
      </c>
      <c r="N1734" s="504">
        <f t="shared" si="6145"/>
        <v>-0.10587818696883855</v>
      </c>
      <c r="O1734" s="504">
        <f t="shared" si="6145"/>
        <v>3.1683168316831711E-2</v>
      </c>
      <c r="P1734" s="504">
        <f t="shared" si="6145"/>
        <v>5.3742802303262893E-2</v>
      </c>
      <c r="Q1734" s="504">
        <f t="shared" si="6145"/>
        <v>-2.0765027322404372E-2</v>
      </c>
      <c r="R1734" s="504">
        <f t="shared" si="6145"/>
        <v>8.2961309523809534E-2</v>
      </c>
      <c r="S1734" s="504">
        <f t="shared" si="6145"/>
        <v>8.0384747509447019E-2</v>
      </c>
      <c r="T1734" s="504">
        <f t="shared" si="6145"/>
        <v>-0.11796502384737684</v>
      </c>
      <c r="U1734" s="504">
        <f t="shared" si="6145"/>
        <v>-0.117519826964672</v>
      </c>
      <c r="V1734" s="504">
        <f t="shared" si="6145"/>
        <v>0.12050653594771243</v>
      </c>
      <c r="W1734" s="504">
        <f t="shared" si="6145"/>
        <v>-8.4943492526430964E-2</v>
      </c>
      <c r="X1734" s="504">
        <f t="shared" si="6145"/>
        <v>-1.7928286852589626E-2</v>
      </c>
      <c r="Y1734" s="504">
        <f t="shared" si="6145"/>
        <v>0.11318458417849908</v>
      </c>
      <c r="Z1734" s="504">
        <f t="shared" si="6145"/>
        <v>6.9241982507288524E-2</v>
      </c>
      <c r="AA1734" s="504">
        <f t="shared" si="6145"/>
        <v>-6.4417177914110391E-2</v>
      </c>
      <c r="AB1734" s="504">
        <f t="shared" si="6145"/>
        <v>3.679417122040074E-2</v>
      </c>
      <c r="AC1734" s="504">
        <f t="shared" si="6145"/>
        <v>0.17744202389318331</v>
      </c>
      <c r="AD1734" s="504">
        <f t="shared" ref="AD1734" si="6146">AD1732/AC1732-1</f>
        <v>6.5155727277010911E-2</v>
      </c>
      <c r="AE1734" s="504">
        <f t="shared" ref="AE1734" si="6147">AE1732/AD1732-1</f>
        <v>3.7629961214467045E-3</v>
      </c>
      <c r="AF1734" s="504">
        <f t="shared" ref="AF1734" si="6148">AF1732/AE1732-1</f>
        <v>-4.3621675409973637E-2</v>
      </c>
      <c r="AG1734" s="504">
        <f t="shared" ref="AG1734" si="6149">AG1732/AF1732-1</f>
        <v>1.8172525848703325E-2</v>
      </c>
      <c r="AH1734" s="504">
        <f t="shared" ref="AH1734" si="6150">AH1732/AG1732-1</f>
        <v>0.11403898871476326</v>
      </c>
      <c r="AI1734" s="504">
        <f t="shared" ref="AI1734" si="6151">AI1732/AH1732-1</f>
        <v>-0.16149272328379005</v>
      </c>
      <c r="AJ1734" s="504">
        <f t="shared" ref="AJ1734" si="6152">AJ1732/AI1732-1</f>
        <v>-3.9470174582539541E-2</v>
      </c>
      <c r="AK1734" s="504">
        <f t="shared" ref="AK1734" si="6153">AK1732/AJ1732-1</f>
        <v>2.5614276786359191E-2</v>
      </c>
      <c r="AL1734" s="504">
        <f t="shared" ref="AL1734" si="6154">AL1732/AK1732-1</f>
        <v>0.10690973797575531</v>
      </c>
      <c r="AM1734" s="504">
        <f t="shared" ref="AM1734" si="6155">AM1732/AL1732-1</f>
        <v>-4.9997370768300242E-2</v>
      </c>
      <c r="AN1734" s="504">
        <f t="shared" ref="AN1734" si="6156">AN1732/AM1732-1</f>
        <v>-4.6702149933813053E-2</v>
      </c>
      <c r="AO1734" s="504">
        <f t="shared" ref="AO1734" si="6157">AO1732/AN1732-1</f>
        <v>1.2179127968363623E-2</v>
      </c>
      <c r="AP1734" s="504">
        <f t="shared" ref="AP1734" si="6158">AP1732/AO1732-1</f>
        <v>0.11925676422247822</v>
      </c>
      <c r="AQ1734" s="504">
        <f t="shared" ref="AQ1734" si="6159">AQ1732/AP1732-1</f>
        <v>0.31042514896281714</v>
      </c>
      <c r="AR1734" s="504">
        <f t="shared" ref="AR1734" si="6160">AR1732/AQ1732-1</f>
        <v>-4.298438023194473E-2</v>
      </c>
      <c r="AS1734" s="504">
        <f t="shared" ref="AS1734" si="6161">AS1732/AR1732-1</f>
        <v>-4.0612698881855591E-3</v>
      </c>
      <c r="AT1734" s="504">
        <f t="shared" ref="AT1734" si="6162">AT1732/AS1732-1</f>
        <v>0.10278004498285886</v>
      </c>
      <c r="AU1734" s="504">
        <f t="shared" ref="AU1734" si="6163">AU1732/AT1732-1</f>
        <v>0.18695323688070609</v>
      </c>
      <c r="AV1734" s="504">
        <f t="shared" ref="AV1734" si="6164">AV1732/AU1732-1</f>
        <v>-3.8122417906960582E-2</v>
      </c>
      <c r="AW1734" s="504">
        <f t="shared" ref="AW1734" si="6165">AW1732/AV1732-1</f>
        <v>4.6236738209404216E-3</v>
      </c>
      <c r="AX1734" s="504">
        <f t="shared" ref="AX1734" si="6166">AX1732/AW1732-1</f>
        <v>9.4365937241757347E-2</v>
      </c>
      <c r="AY1734" s="504">
        <f t="shared" ref="AY1734" si="6167">AY1732/AX1732-1</f>
        <v>-8.6324815072922667E-2</v>
      </c>
      <c r="AZ1734" s="504">
        <f t="shared" ref="AZ1734" si="6168">AZ1732/AY1732-1</f>
        <v>-3.9535608923520149E-2</v>
      </c>
      <c r="BA1734" s="504">
        <f t="shared" ref="BA1734" si="6169">BA1732/AZ1732-1</f>
        <v>-3.5174887976431313E-3</v>
      </c>
      <c r="BB1734" s="504">
        <f t="shared" ref="BB1734" si="6170">BB1732/BA1732-1</f>
        <v>9.4254783382492047E-2</v>
      </c>
      <c r="BC1734" s="504">
        <f t="shared" ref="BC1734" si="6171">BC1732/BB1732-1</f>
        <v>-0.31647282542777411</v>
      </c>
      <c r="BD1734" s="504">
        <f t="shared" ref="BD1734" si="6172">BD1732/BC1732-1</f>
        <v>-5.0253182283472864E-2</v>
      </c>
      <c r="BE1734" s="504">
        <f t="shared" ref="BE1734" si="6173">BE1732/BD1732-1</f>
        <v>-4.3055247190571744E-2</v>
      </c>
      <c r="BF1734" s="504">
        <f t="shared" ref="BF1734" si="6174">BF1732/BE1732-1</f>
        <v>0.10419971962931385</v>
      </c>
      <c r="BG1734" s="504">
        <f t="shared" ref="BG1734" si="6175">BG1732/BF1732-1</f>
        <v>2.0973002726020429E-2</v>
      </c>
      <c r="BH1734" s="504">
        <f t="shared" ref="BH1734" si="6176">BH1732/BG1732-1</f>
        <v>-5.6678303152285947E-2</v>
      </c>
      <c r="BI1734" s="504">
        <f t="shared" ref="BI1734" si="6177">BI1732/BH1732-1</f>
        <v>-4.9892912058956074E-2</v>
      </c>
      <c r="BJ1734" s="504">
        <f t="shared" ref="BJ1734" si="6178">BJ1732/BI1732-1</f>
        <v>0.11859887941464353</v>
      </c>
      <c r="BK1734" s="504">
        <f t="shared" ref="BK1734" si="6179">BK1732/BJ1732-1</f>
        <v>-0.34315899864313448</v>
      </c>
      <c r="BL1734" s="504">
        <f t="shared" ref="BL1734" si="6180">BL1732/BK1732-1</f>
        <v>-6.1773218896837512E-2</v>
      </c>
      <c r="BM1734" s="504">
        <f t="shared" ref="BM1734" si="6181">BM1732/BL1732-1</f>
        <v>-5.2973752204746205E-2</v>
      </c>
      <c r="BN1734" s="504">
        <f t="shared" ref="BN1734" si="6182">BN1732/BM1732-1</f>
        <v>0.13136347110992985</v>
      </c>
      <c r="BO1734" s="504">
        <f t="shared" ref="BO1734" si="6183">BO1732/BN1732-1</f>
        <v>-0.23197381635506076</v>
      </c>
      <c r="BP1734" s="504">
        <f t="shared" ref="BP1734" si="6184">BP1732/BO1732-1</f>
        <v>-4.1672720563788901E-2</v>
      </c>
      <c r="BQ1734" s="504">
        <f t="shared" ref="BQ1734" si="6185">BQ1732/BP1732-1</f>
        <v>-2.8874800023713787E-2</v>
      </c>
      <c r="BR1734" s="504">
        <f t="shared" ref="BR1734" si="6186">BR1732/BQ1732-1</f>
        <v>8.8040177110157325E-2</v>
      </c>
      <c r="BS1734" s="504">
        <f t="shared" ref="BS1734" si="6187">BS1732/BR1732-1</f>
        <v>0.24753608619687939</v>
      </c>
      <c r="BT1734" s="504">
        <f t="shared" ref="BT1734" si="6188">BT1732/BS1732-1</f>
        <v>-5.5370723247280318E-2</v>
      </c>
      <c r="BU1734" s="504">
        <f t="shared" ref="BU1734" si="6189">BU1732/BT1732-1</f>
        <v>-4.5665585529680919E-2</v>
      </c>
      <c r="BV1734" s="504">
        <f t="shared" ref="BV1734" si="6190">BV1732/BU1732-1</f>
        <v>0.11690958726042666</v>
      </c>
      <c r="BW1734" s="504">
        <f t="shared" ref="BW1734" si="6191">BW1732/BV1732-1</f>
        <v>-5.7541233338530007E-2</v>
      </c>
      <c r="BX1734" s="504">
        <f t="shared" ref="BX1734" si="6192">BX1732/BW1732-1</f>
        <v>-5.8590855501469585E-2</v>
      </c>
      <c r="BY1734" s="504">
        <f t="shared" ref="BY1734" si="6193">BY1732/BX1732-1</f>
        <v>-6.2237397887907608E-2</v>
      </c>
      <c r="BZ1734" s="504">
        <f t="shared" ref="BZ1734" si="6194">BZ1732/BY1732-1</f>
        <v>0.1183270999282553</v>
      </c>
      <c r="CA1734" s="504">
        <f t="shared" ref="CA1734" si="6195">CA1732/BZ1732-1</f>
        <v>-0.49766039911375737</v>
      </c>
      <c r="CB1734" s="504">
        <f t="shared" ref="CB1734" si="6196">CB1732/CA1732-1</f>
        <v>-8.4497519033333024E-3</v>
      </c>
      <c r="CC1734" s="504">
        <f t="shared" ref="CC1734" si="6197">CC1732/CB1732-1</f>
        <v>-8.5217586497033926E-3</v>
      </c>
      <c r="CD1734" s="504">
        <f t="shared" ref="CD1734" si="6198">CD1732/CC1732-1</f>
        <v>1.5323985955055131E-2</v>
      </c>
      <c r="CE1734" s="504">
        <f t="shared" ref="CE1734" si="6199">CE1732/CD1732-1</f>
        <v>-0.25047304221655642</v>
      </c>
      <c r="CF1734" s="504">
        <f t="shared" ref="CF1734" si="6200">CF1732/CE1732-1</f>
        <v>0</v>
      </c>
      <c r="CG1734" s="504">
        <f t="shared" ref="CG1734" si="6201">CG1732/CF1732-1</f>
        <v>0</v>
      </c>
      <c r="CH1734" s="504">
        <f t="shared" ref="CH1734" si="6202">CH1732/CG1732-1</f>
        <v>0</v>
      </c>
      <c r="CI1734" s="504">
        <f t="shared" ref="CI1734" si="6203">CI1732/CH1732-1</f>
        <v>-0.21974522292993626</v>
      </c>
      <c r="CJ1734" s="504">
        <f t="shared" ref="CJ1734" si="6204">CJ1732/CI1732-1</f>
        <v>0</v>
      </c>
      <c r="CK1734" s="504">
        <f t="shared" ref="CK1734" si="6205">CK1732/CJ1732-1</f>
        <v>0</v>
      </c>
      <c r="CL1734" s="504">
        <f t="shared" ref="CL1734" si="6206">CL1732/CK1732-1</f>
        <v>0</v>
      </c>
      <c r="CM1734" s="504">
        <f t="shared" ref="CM1734" si="6207">CM1732/CL1732-1</f>
        <v>0.32653061224489788</v>
      </c>
      <c r="CN1734" s="504">
        <f t="shared" ref="CN1734" si="6208">CN1732/CM1732-1</f>
        <v>0</v>
      </c>
      <c r="CO1734" s="504">
        <f t="shared" ref="CO1734" si="6209">CO1732/CN1732-1</f>
        <v>0</v>
      </c>
      <c r="CP1734" s="504">
        <f t="shared" ref="CP1734" si="6210">CP1732/CO1732-1</f>
        <v>0</v>
      </c>
      <c r="CQ1734" s="504">
        <f t="shared" ref="CQ1734" si="6211">CQ1732/CP1732-1</f>
        <v>0.40923076923076906</v>
      </c>
      <c r="CR1734" s="504">
        <f t="shared" ref="CR1734" si="6212">CR1732/CQ1732-1</f>
        <v>0</v>
      </c>
      <c r="CS1734" s="504">
        <f t="shared" ref="CS1734" si="6213">CS1732/CR1732-1</f>
        <v>0</v>
      </c>
      <c r="CT1734" s="504">
        <f t="shared" ref="CT1734" si="6214">CT1732/CS1732-1</f>
        <v>0</v>
      </c>
      <c r="CU1734" s="504">
        <f t="shared" ref="CU1734" si="6215">CU1732/CT1732-1</f>
        <v>-0.15502183406113534</v>
      </c>
      <c r="CV1734" s="504">
        <f t="shared" ref="CV1734" si="6216">CV1732/CU1732-1</f>
        <v>0</v>
      </c>
      <c r="CW1734" s="504">
        <f t="shared" ref="CW1734" si="6217">CW1732/CV1732-1</f>
        <v>0</v>
      </c>
      <c r="CX1734" s="504">
        <f t="shared" ref="CX1734" si="6218">CX1732/CW1732-1</f>
        <v>0</v>
      </c>
      <c r="CY1734" s="504">
        <f t="shared" ref="CY1734" si="6219">CY1732/CX1732-1</f>
        <v>-0.53746770025839807</v>
      </c>
      <c r="CZ1734" s="504">
        <f t="shared" ref="CZ1734" si="6220">CZ1732/CY1732-1</f>
        <v>0</v>
      </c>
      <c r="DA1734" s="504">
        <f t="shared" ref="DA1734" si="6221">DA1732/CZ1732-1</f>
        <v>0</v>
      </c>
      <c r="DB1734" s="504">
        <f t="shared" ref="DB1734" si="6222">DB1732/DA1732-1</f>
        <v>0</v>
      </c>
      <c r="DC1734" s="504">
        <f t="shared" ref="DC1734" si="6223">DC1732/DB1732-1</f>
        <v>-0.10055865921787688</v>
      </c>
      <c r="DD1734" s="504">
        <f t="shared" ref="DD1734" si="6224">DD1732/DC1732-1</f>
        <v>0</v>
      </c>
      <c r="DE1734" s="504">
        <f t="shared" ref="DE1734" si="6225">DE1732/DD1732-1</f>
        <v>0</v>
      </c>
      <c r="DF1734" s="504">
        <f t="shared" ref="DF1734" si="6226">DF1732/DE1732-1</f>
        <v>0</v>
      </c>
      <c r="DG1734" s="504">
        <f t="shared" ref="DG1734" si="6227">DG1732/DF1732-1</f>
        <v>-9.9378881987577716E-2</v>
      </c>
      <c r="DH1734" s="504">
        <f t="shared" ref="DH1734" si="6228">DH1732/DG1732-1</f>
        <v>0</v>
      </c>
      <c r="DI1734" s="504">
        <f t="shared" ref="DI1734" si="6229">DI1732/DH1732-1</f>
        <v>0</v>
      </c>
      <c r="DJ1734" s="504">
        <f t="shared" ref="DJ1734" si="6230">DJ1732/DI1732-1</f>
        <v>0</v>
      </c>
    </row>
    <row r="1735" spans="1:114" x14ac:dyDescent="0.35">
      <c r="A1735" s="5"/>
      <c r="B1735" s="463"/>
      <c r="C1735" s="459"/>
      <c r="D1735" s="459"/>
      <c r="E1735" s="459"/>
      <c r="F1735" s="459"/>
      <c r="G1735" s="459"/>
      <c r="H1735" s="459"/>
      <c r="I1735" s="459"/>
      <c r="J1735" s="459"/>
      <c r="K1735" s="459"/>
      <c r="L1735" s="459"/>
      <c r="M1735" s="459"/>
      <c r="N1735" s="459"/>
      <c r="O1735" s="459"/>
      <c r="P1735" s="459"/>
      <c r="Q1735" s="459"/>
      <c r="R1735" s="459"/>
      <c r="S1735" s="459"/>
      <c r="T1735" s="459"/>
      <c r="U1735" s="459"/>
      <c r="V1735" s="459"/>
      <c r="W1735" s="459"/>
      <c r="X1735" s="459"/>
      <c r="Y1735" s="459"/>
      <c r="Z1735" s="459"/>
      <c r="AA1735" s="459"/>
      <c r="AB1735" s="459"/>
      <c r="AC1735" s="459"/>
      <c r="AD1735" s="459"/>
      <c r="AE1735" s="459"/>
      <c r="AF1735" s="459"/>
      <c r="AG1735" s="459"/>
      <c r="AH1735" s="459"/>
      <c r="AI1735" s="459"/>
      <c r="AJ1735" s="459"/>
      <c r="AK1735" s="459"/>
      <c r="AL1735" s="459"/>
      <c r="AM1735" s="459"/>
      <c r="AN1735" s="459"/>
      <c r="AO1735" s="459"/>
      <c r="AP1735" s="459"/>
      <c r="AQ1735" s="459"/>
      <c r="AR1735" s="459"/>
      <c r="AS1735" s="459"/>
      <c r="AT1735" s="459"/>
      <c r="AU1735" s="459"/>
      <c r="AV1735" s="459"/>
      <c r="AW1735" s="459"/>
      <c r="AX1735" s="459"/>
      <c r="AY1735" s="459"/>
      <c r="AZ1735" s="459"/>
      <c r="BA1735" s="459"/>
      <c r="BB1735" s="459"/>
      <c r="BC1735" s="459"/>
      <c r="BD1735" s="459"/>
      <c r="BE1735" s="459"/>
      <c r="BF1735" s="459"/>
      <c r="BG1735" s="459"/>
      <c r="BH1735" s="459"/>
      <c r="BI1735" s="459"/>
      <c r="BJ1735" s="459"/>
      <c r="BK1735" s="459"/>
      <c r="BL1735" s="459"/>
      <c r="BM1735" s="459"/>
      <c r="BN1735" s="459"/>
      <c r="BO1735" s="459"/>
      <c r="BP1735" s="459"/>
      <c r="BQ1735" s="459"/>
      <c r="BR1735" s="459"/>
      <c r="BS1735" s="459"/>
      <c r="BT1735" s="459"/>
      <c r="BU1735" s="459"/>
      <c r="BV1735" s="459"/>
      <c r="BW1735" s="459"/>
      <c r="BX1735" s="459"/>
      <c r="BY1735" s="459"/>
      <c r="BZ1735" s="459"/>
      <c r="CA1735" s="459"/>
      <c r="CB1735" s="459"/>
      <c r="CC1735" s="459"/>
      <c r="CD1735" s="459"/>
      <c r="CE1735" s="459"/>
      <c r="CF1735" s="459"/>
      <c r="CG1735" s="459"/>
      <c r="CH1735" s="459"/>
      <c r="CI1735" s="459"/>
      <c r="CJ1735" s="459"/>
      <c r="CK1735" s="459"/>
      <c r="CL1735" s="459"/>
      <c r="CM1735" s="459"/>
      <c r="CN1735" s="459"/>
      <c r="CO1735" s="459"/>
      <c r="CP1735" s="459"/>
      <c r="CQ1735" s="459"/>
      <c r="CR1735" s="459"/>
      <c r="CS1735" s="459"/>
      <c r="CT1735" s="459"/>
      <c r="CU1735" s="459"/>
      <c r="CV1735" s="459"/>
      <c r="CW1735" s="459"/>
      <c r="CX1735" s="459"/>
      <c r="CY1735" s="459"/>
      <c r="CZ1735" s="459"/>
      <c r="DA1735" s="459"/>
      <c r="DB1735" s="459"/>
      <c r="DC1735" s="459"/>
      <c r="DD1735" s="459"/>
      <c r="DE1735" s="459"/>
      <c r="DF1735" s="459"/>
      <c r="DG1735" s="459"/>
      <c r="DH1735" s="459"/>
      <c r="DI1735" s="459"/>
      <c r="DJ1735" s="459"/>
    </row>
    <row r="1736" spans="1:114" x14ac:dyDescent="0.35">
      <c r="A1736" s="5" t="s">
        <v>354</v>
      </c>
      <c r="B1736" s="70" t="s">
        <v>176</v>
      </c>
      <c r="C1736" s="568">
        <f t="shared" ref="C1736:AC1736" si="6231">C1636</f>
        <v>32100</v>
      </c>
      <c r="D1736" s="568">
        <f t="shared" si="6231"/>
        <v>24600</v>
      </c>
      <c r="E1736" s="568">
        <f t="shared" si="6231"/>
        <v>25300</v>
      </c>
      <c r="F1736" s="568">
        <f t="shared" si="6231"/>
        <v>33000</v>
      </c>
      <c r="G1736" s="568">
        <f t="shared" si="6231"/>
        <v>13000</v>
      </c>
      <c r="H1736" s="568">
        <f t="shared" si="6231"/>
        <v>-2300</v>
      </c>
      <c r="I1736" s="568">
        <f t="shared" si="6231"/>
        <v>-20000</v>
      </c>
      <c r="J1736" s="568">
        <f t="shared" si="6231"/>
        <v>-45300</v>
      </c>
      <c r="K1736" s="568">
        <f t="shared" si="6231"/>
        <v>6500</v>
      </c>
      <c r="L1736" s="568">
        <f t="shared" si="6231"/>
        <v>24400</v>
      </c>
      <c r="M1736" s="568">
        <f t="shared" si="6231"/>
        <v>52200</v>
      </c>
      <c r="N1736" s="568">
        <f t="shared" si="6231"/>
        <v>19100</v>
      </c>
      <c r="O1736" s="568">
        <f t="shared" si="6231"/>
        <v>35000</v>
      </c>
      <c r="P1736" s="568">
        <f t="shared" si="6231"/>
        <v>35900</v>
      </c>
      <c r="Q1736" s="568">
        <f t="shared" si="6231"/>
        <v>40900</v>
      </c>
      <c r="R1736" s="568">
        <f t="shared" si="6231"/>
        <v>41100</v>
      </c>
      <c r="S1736" s="568">
        <f t="shared" si="6231"/>
        <v>75800</v>
      </c>
      <c r="T1736" s="568">
        <f t="shared" si="6231"/>
        <v>29600</v>
      </c>
      <c r="U1736" s="568">
        <f t="shared" si="6231"/>
        <v>7500</v>
      </c>
      <c r="V1736" s="568">
        <f t="shared" si="6231"/>
        <v>24000</v>
      </c>
      <c r="W1736" s="568">
        <f t="shared" si="6231"/>
        <v>-900</v>
      </c>
      <c r="X1736" s="568">
        <f t="shared" si="6231"/>
        <v>6600</v>
      </c>
      <c r="Y1736" s="568">
        <f t="shared" si="6231"/>
        <v>22800</v>
      </c>
      <c r="Z1736" s="568">
        <f t="shared" si="6231"/>
        <v>41100</v>
      </c>
      <c r="AA1736" s="568">
        <f t="shared" si="6231"/>
        <v>31900</v>
      </c>
      <c r="AB1736" s="568">
        <f t="shared" si="6231"/>
        <v>56300</v>
      </c>
      <c r="AC1736" s="568">
        <f t="shared" si="6231"/>
        <v>78100</v>
      </c>
      <c r="AD1736" s="568">
        <f t="shared" ref="AD1736:CO1736" si="6232">AD1636</f>
        <v>80829.819548718137</v>
      </c>
      <c r="AE1736" s="568">
        <f t="shared" si="6232"/>
        <v>82590.239952823249</v>
      </c>
      <c r="AF1736" s="568">
        <f t="shared" si="6232"/>
        <v>76943.909921094324</v>
      </c>
      <c r="AG1736" s="568">
        <f t="shared" si="6232"/>
        <v>75736.205117924255</v>
      </c>
      <c r="AH1736" s="568">
        <f t="shared" si="6232"/>
        <v>85104.463040628238</v>
      </c>
      <c r="AI1736" s="568">
        <f t="shared" si="6232"/>
        <v>63998.817722009073</v>
      </c>
      <c r="AJ1736" s="568">
        <f t="shared" si="6232"/>
        <v>59580.135804849386</v>
      </c>
      <c r="AK1736" s="568">
        <f t="shared" si="6232"/>
        <v>58754.596967495112</v>
      </c>
      <c r="AL1736" s="568">
        <f t="shared" si="6232"/>
        <v>65627.220014248887</v>
      </c>
      <c r="AM1736" s="568">
        <f t="shared" si="6232"/>
        <v>46882.287803531857</v>
      </c>
      <c r="AN1736" s="568">
        <f t="shared" si="6232"/>
        <v>42511.036784854892</v>
      </c>
      <c r="AO1736" s="568">
        <f t="shared" si="6232"/>
        <v>40256.574020804226</v>
      </c>
      <c r="AP1736" s="568">
        <f t="shared" si="6232"/>
        <v>45871.147670782491</v>
      </c>
      <c r="AQ1736" s="568">
        <f t="shared" si="6232"/>
        <v>101870.77154593155</v>
      </c>
      <c r="AR1736" s="568">
        <f t="shared" si="6232"/>
        <v>96854.861430951161</v>
      </c>
      <c r="AS1736" s="568">
        <f t="shared" si="6232"/>
        <v>93239.86680641475</v>
      </c>
      <c r="AT1736" s="568">
        <f t="shared" si="6232"/>
        <v>98682.26492812809</v>
      </c>
      <c r="AU1736" s="568">
        <f t="shared" si="6232"/>
        <v>136519.65787884698</v>
      </c>
      <c r="AV1736" s="568">
        <f t="shared" si="6232"/>
        <v>130671.24987008054</v>
      </c>
      <c r="AW1736" s="568">
        <f t="shared" si="6232"/>
        <v>126908.03985832716</v>
      </c>
      <c r="AX1736" s="568">
        <f t="shared" si="6232"/>
        <v>133287.54630882567</v>
      </c>
      <c r="AY1736" s="568">
        <f t="shared" si="6232"/>
        <v>136683.3379320972</v>
      </c>
      <c r="AZ1736" s="568">
        <f t="shared" si="6232"/>
        <v>131196.03461683536</v>
      </c>
      <c r="BA1736" s="568">
        <f t="shared" si="6232"/>
        <v>127168.83824002121</v>
      </c>
      <c r="BB1736" s="568">
        <f t="shared" si="6232"/>
        <v>132763.33246087926</v>
      </c>
      <c r="BC1736" s="568">
        <f t="shared" si="6232"/>
        <v>117518.21669413938</v>
      </c>
      <c r="BD1736" s="568">
        <f t="shared" si="6232"/>
        <v>113180.10245065959</v>
      </c>
      <c r="BE1736" s="568">
        <f t="shared" si="6232"/>
        <v>109169.73329053912</v>
      </c>
      <c r="BF1736" s="568">
        <f t="shared" si="6232"/>
        <v>113662.04249318782</v>
      </c>
      <c r="BG1736" s="568">
        <f t="shared" si="6232"/>
        <v>106931.6462271513</v>
      </c>
      <c r="BH1736" s="568">
        <f t="shared" si="6232"/>
        <v>102336.48890332232</v>
      </c>
      <c r="BI1736" s="568">
        <f t="shared" si="6232"/>
        <v>98047.223131068284</v>
      </c>
      <c r="BJ1736" s="568">
        <f t="shared" si="6232"/>
        <v>102689.11189024063</v>
      </c>
      <c r="BK1736" s="568">
        <f t="shared" si="6232"/>
        <v>74779.438309325938</v>
      </c>
      <c r="BL1736" s="568">
        <f t="shared" si="6232"/>
        <v>71828.180835437932</v>
      </c>
      <c r="BM1736" s="568">
        <f t="shared" si="6232"/>
        <v>69067.130734476945</v>
      </c>
      <c r="BN1736" s="568">
        <f t="shared" si="6232"/>
        <v>72046.417112821655</v>
      </c>
      <c r="BO1736" s="568">
        <f t="shared" si="6232"/>
        <v>68057.192639496061</v>
      </c>
      <c r="BP1736" s="568">
        <f t="shared" si="6232"/>
        <v>66502.735234179418</v>
      </c>
      <c r="BQ1736" s="568">
        <f t="shared" si="6232"/>
        <v>65030.619321101178</v>
      </c>
      <c r="BR1736" s="568">
        <f t="shared" si="6232"/>
        <v>66185.620226500847</v>
      </c>
      <c r="BS1736" s="568">
        <f t="shared" si="6232"/>
        <v>72467.570076815638</v>
      </c>
      <c r="BT1736" s="568">
        <f t="shared" si="6232"/>
        <v>70243.454640871976</v>
      </c>
      <c r="BU1736" s="568">
        <f t="shared" si="6232"/>
        <v>68099.946001605567</v>
      </c>
      <c r="BV1736" s="568">
        <f t="shared" si="6232"/>
        <v>69783.317616212385</v>
      </c>
      <c r="BW1736" s="568">
        <f t="shared" si="6232"/>
        <v>77249.894614598481</v>
      </c>
      <c r="BX1736" s="568">
        <f t="shared" si="6232"/>
        <v>75676.639034308042</v>
      </c>
      <c r="BY1736" s="568">
        <f t="shared" si="6232"/>
        <v>74102.236573792761</v>
      </c>
      <c r="BZ1736" s="568">
        <f t="shared" si="6232"/>
        <v>76266.556784448447</v>
      </c>
      <c r="CA1736" s="568">
        <f t="shared" si="6232"/>
        <v>59647.445161442287</v>
      </c>
      <c r="CB1736" s="568">
        <f t="shared" si="6232"/>
        <v>59339.58713301317</v>
      </c>
      <c r="CC1736" s="568">
        <f t="shared" si="6232"/>
        <v>59030.670412542611</v>
      </c>
      <c r="CD1736" s="568">
        <f t="shared" si="6232"/>
        <v>58988.180491573221</v>
      </c>
      <c r="CE1736" s="568">
        <f t="shared" si="6232"/>
        <v>46610.724451568785</v>
      </c>
      <c r="CF1736" s="568">
        <f t="shared" si="6232"/>
        <v>46436.812698826638</v>
      </c>
      <c r="CG1736" s="568">
        <f t="shared" si="6232"/>
        <v>46262.031387320778</v>
      </c>
      <c r="CH1736" s="568">
        <f t="shared" si="6232"/>
        <v>46086.376169257375</v>
      </c>
      <c r="CI1736" s="568">
        <f t="shared" si="6232"/>
        <v>35733.475972612738</v>
      </c>
      <c r="CJ1736" s="568">
        <f t="shared" si="6232"/>
        <v>35595.046164975807</v>
      </c>
      <c r="CK1736" s="568">
        <f t="shared" si="6232"/>
        <v>35455.92420830069</v>
      </c>
      <c r="CL1736" s="568">
        <f t="shared" si="6232"/>
        <v>35316.106641842198</v>
      </c>
      <c r="CM1736" s="568">
        <f t="shared" si="6232"/>
        <v>46792.109167160037</v>
      </c>
      <c r="CN1736" s="568">
        <f t="shared" si="6232"/>
        <v>46604.77752549584</v>
      </c>
      <c r="CO1736" s="568">
        <f t="shared" si="6232"/>
        <v>46416.509225623326</v>
      </c>
      <c r="CP1736" s="568">
        <f t="shared" ref="CP1736:DJ1736" si="6233">CP1636</f>
        <v>46227.299584251443</v>
      </c>
      <c r="CQ1736" s="568">
        <f t="shared" si="6233"/>
        <v>65040.652011569531</v>
      </c>
      <c r="CR1736" s="568">
        <f t="shared" si="6233"/>
        <v>64771.338896627392</v>
      </c>
      <c r="CS1736" s="568">
        <f t="shared" si="6233"/>
        <v>64500.679216110526</v>
      </c>
      <c r="CT1736" s="568">
        <f t="shared" si="6233"/>
        <v>64228.666237191093</v>
      </c>
      <c r="CU1736" s="568">
        <f t="shared" si="6233"/>
        <v>53978.817610997648</v>
      </c>
      <c r="CV1736" s="568">
        <f t="shared" si="6233"/>
        <v>53746.668386552628</v>
      </c>
      <c r="CW1736" s="568">
        <f t="shared" si="6233"/>
        <v>53513.358415985393</v>
      </c>
      <c r="CX1736" s="568">
        <f t="shared" si="6233"/>
        <v>53278.881895565326</v>
      </c>
      <c r="CY1736" s="568">
        <f t="shared" si="6233"/>
        <v>24319.221461667235</v>
      </c>
      <c r="CZ1736" s="568">
        <f t="shared" si="6233"/>
        <v>24209.681256475575</v>
      </c>
      <c r="DA1736" s="568">
        <f t="shared" si="6233"/>
        <v>24099.593350257961</v>
      </c>
      <c r="DB1736" s="568">
        <f t="shared" si="6233"/>
        <v>23988.955004509251</v>
      </c>
      <c r="DC1736" s="568">
        <f t="shared" si="6233"/>
        <v>21436.42412397833</v>
      </c>
      <c r="DD1736" s="568">
        <f t="shared" si="6233"/>
        <v>21335.913807098223</v>
      </c>
      <c r="DE1736" s="568">
        <f t="shared" si="6233"/>
        <v>21234.90093863372</v>
      </c>
      <c r="DF1736" s="568">
        <f t="shared" si="6233"/>
        <v>21133.38300582689</v>
      </c>
      <c r="DG1736" s="568">
        <f t="shared" si="6233"/>
        <v>18901.533137183993</v>
      </c>
      <c r="DH1736" s="568">
        <f t="shared" si="6233"/>
        <v>18809.187365369915</v>
      </c>
      <c r="DI1736" s="568">
        <f t="shared" si="6233"/>
        <v>18716.379864696766</v>
      </c>
      <c r="DJ1736" s="568">
        <f t="shared" si="6233"/>
        <v>18623.108326520254</v>
      </c>
    </row>
    <row r="1737" spans="1:114" x14ac:dyDescent="0.35">
      <c r="A1737" s="5"/>
      <c r="B1737" s="463" t="s">
        <v>410</v>
      </c>
      <c r="C1737" s="459"/>
      <c r="D1737" s="459"/>
      <c r="E1737" s="459"/>
      <c r="F1737" s="459"/>
      <c r="G1737" s="504">
        <f>G1736/C1736-1</f>
        <v>-0.59501557632398749</v>
      </c>
      <c r="H1737" s="504">
        <f t="shared" ref="H1737" si="6234">H1736/D1736-1</f>
        <v>-1.0934959349593496</v>
      </c>
      <c r="I1737" s="504">
        <f t="shared" ref="I1737" si="6235">I1736/E1736-1</f>
        <v>-1.7905138339920947</v>
      </c>
      <c r="J1737" s="504">
        <f t="shared" ref="J1737" si="6236">J1736/F1736-1</f>
        <v>-2.372727272727273</v>
      </c>
      <c r="K1737" s="504">
        <f t="shared" ref="K1737" si="6237">K1736/G1736-1</f>
        <v>-0.5</v>
      </c>
      <c r="L1737" s="504">
        <f t="shared" ref="L1737" si="6238">L1736/H1736-1</f>
        <v>-11.608695652173912</v>
      </c>
      <c r="M1737" s="504">
        <f t="shared" ref="M1737" si="6239">M1736/I1736-1</f>
        <v>-3.61</v>
      </c>
      <c r="N1737" s="504">
        <f t="shared" ref="N1737" si="6240">N1736/J1736-1</f>
        <v>-1.4216335540838851</v>
      </c>
      <c r="O1737" s="504">
        <f t="shared" ref="O1737" si="6241">O1736/K1736-1</f>
        <v>4.384615384615385</v>
      </c>
      <c r="P1737" s="504">
        <f t="shared" ref="P1737" si="6242">P1736/L1736-1</f>
        <v>0.47131147540983598</v>
      </c>
      <c r="Q1737" s="504">
        <f t="shared" ref="Q1737" si="6243">Q1736/M1736-1</f>
        <v>-0.21647509578544066</v>
      </c>
      <c r="R1737" s="504">
        <f t="shared" ref="R1737" si="6244">R1736/N1736-1</f>
        <v>1.1518324607329844</v>
      </c>
      <c r="S1737" s="504">
        <f t="shared" ref="S1737" si="6245">S1736/O1736-1</f>
        <v>1.1657142857142859</v>
      </c>
      <c r="T1737" s="504">
        <f t="shared" ref="T1737" si="6246">T1736/P1736-1</f>
        <v>-0.17548746518105851</v>
      </c>
      <c r="U1737" s="504">
        <f t="shared" ref="U1737" si="6247">U1736/Q1736-1</f>
        <v>-0.81662591687041564</v>
      </c>
      <c r="V1737" s="504">
        <f t="shared" ref="V1737" si="6248">V1736/R1736-1</f>
        <v>-0.41605839416058399</v>
      </c>
      <c r="W1737" s="504">
        <f t="shared" ref="W1737" si="6249">W1736/S1736-1</f>
        <v>-1.0118733509234827</v>
      </c>
      <c r="X1737" s="504">
        <f t="shared" ref="X1737" si="6250">X1736/T1736-1</f>
        <v>-0.77702702702702697</v>
      </c>
      <c r="Y1737" s="504">
        <f t="shared" ref="Y1737" si="6251">Y1736/U1736-1</f>
        <v>2.04</v>
      </c>
      <c r="Z1737" s="504">
        <f t="shared" ref="Z1737" si="6252">Z1736/V1736-1</f>
        <v>0.71249999999999991</v>
      </c>
      <c r="AA1737" s="504">
        <f t="shared" ref="AA1737" si="6253">AA1736/W1736-1</f>
        <v>-36.444444444444443</v>
      </c>
      <c r="AB1737" s="504">
        <f t="shared" ref="AB1737" si="6254">AB1736/X1736-1</f>
        <v>7.5303030303030312</v>
      </c>
      <c r="AC1737" s="504">
        <f t="shared" ref="AC1737" si="6255">AC1736/Y1736-1</f>
        <v>2.4254385964912282</v>
      </c>
      <c r="AD1737" s="504">
        <f t="shared" ref="AD1737" si="6256">AD1736/Z1736-1</f>
        <v>0.96666227612452893</v>
      </c>
      <c r="AE1737" s="504">
        <f t="shared" ref="AE1737" si="6257">AE1736/AA1736-1</f>
        <v>1.5890357351982209</v>
      </c>
      <c r="AF1737" s="504">
        <f t="shared" ref="AF1737" si="6258">AF1736/AB1736-1</f>
        <v>0.36667690801233266</v>
      </c>
      <c r="AG1737" s="504">
        <f t="shared" ref="AG1737" si="6259">AG1736/AC1736-1</f>
        <v>-3.0266259693671471E-2</v>
      </c>
      <c r="AH1737" s="504">
        <f t="shared" ref="AH1737" si="6260">AH1736/AD1736-1</f>
        <v>5.2884486390986751E-2</v>
      </c>
      <c r="AI1737" s="504">
        <f t="shared" ref="AI1737" si="6261">AI1736/AE1736-1</f>
        <v>-0.22510434939326807</v>
      </c>
      <c r="AJ1737" s="504">
        <f t="shared" ref="AJ1737" si="6262">AJ1736/AF1736-1</f>
        <v>-0.22566794609282814</v>
      </c>
      <c r="AK1737" s="504">
        <f t="shared" ref="AK1737" si="6263">AK1736/AG1736-1</f>
        <v>-0.22422047848830173</v>
      </c>
      <c r="AL1737" s="504">
        <f t="shared" ref="AL1737" si="6264">AL1736/AH1736-1</f>
        <v>-0.22886276853754495</v>
      </c>
      <c r="AM1737" s="504">
        <f t="shared" ref="AM1737" si="6265">AM1736/AI1736-1</f>
        <v>-0.26745072061840403</v>
      </c>
      <c r="AN1737" s="504">
        <f t="shared" ref="AN1737" si="6266">AN1736/AJ1736-1</f>
        <v>-0.2864897635665542</v>
      </c>
      <c r="AO1737" s="504">
        <f t="shared" ref="AO1737" si="6267">AO1736/AK1736-1</f>
        <v>-0.31483533036444067</v>
      </c>
      <c r="AP1737" s="504">
        <f t="shared" ref="AP1737" si="6268">AP1736/AL1736-1</f>
        <v>-0.30103472826027045</v>
      </c>
      <c r="AQ1737" s="504">
        <f t="shared" ref="AQ1737" si="6269">AQ1736/AM1736-1</f>
        <v>1.1729052978992454</v>
      </c>
      <c r="AR1737" s="504">
        <f t="shared" ref="AR1737" si="6270">AR1736/AN1736-1</f>
        <v>1.2783462544356707</v>
      </c>
      <c r="AS1737" s="504">
        <f t="shared" ref="AS1737" si="6271">AS1736/AO1736-1</f>
        <v>1.3161401354777298</v>
      </c>
      <c r="AT1737" s="504">
        <f t="shared" ref="AT1737" si="6272">AT1736/AP1736-1</f>
        <v>1.1512926957130287</v>
      </c>
      <c r="AU1737" s="504">
        <f t="shared" ref="AU1737" si="6273">AU1736/AQ1736-1</f>
        <v>0.3401258850512674</v>
      </c>
      <c r="AV1737" s="504">
        <f t="shared" ref="AV1737" si="6274">AV1736/AR1736-1</f>
        <v>0.3491449777483544</v>
      </c>
      <c r="AW1737" s="504">
        <f t="shared" ref="AW1737" si="6275">AW1736/AS1736-1</f>
        <v>0.36109203289419645</v>
      </c>
      <c r="AX1737" s="504">
        <f t="shared" ref="AX1737" si="6276">AX1736/AT1736-1</f>
        <v>0.35067376499618419</v>
      </c>
      <c r="AY1737" s="504">
        <f t="shared" ref="AY1737" si="6277">AY1736/AU1736-1</f>
        <v>1.1989486041306119E-3</v>
      </c>
      <c r="AZ1737" s="504">
        <f t="shared" ref="AZ1737" si="6278">AZ1736/AV1736-1</f>
        <v>4.0160689308212927E-3</v>
      </c>
      <c r="BA1737" s="504">
        <f t="shared" ref="BA1737" si="6279">BA1736/AW1736-1</f>
        <v>2.0550185944498978E-3</v>
      </c>
      <c r="BB1737" s="504">
        <f t="shared" ref="BB1737" si="6280">BB1736/AX1736-1</f>
        <v>-3.9329544467103794E-3</v>
      </c>
      <c r="BC1737" s="504">
        <f t="shared" ref="BC1737" si="6281">BC1736/AY1736-1</f>
        <v>-0.14021549025587043</v>
      </c>
      <c r="BD1737" s="504">
        <f t="shared" ref="BD1737" si="6282">BD1736/AZ1736-1</f>
        <v>-0.13732070651976802</v>
      </c>
      <c r="BE1737" s="504">
        <f t="shared" ref="BE1737" si="6283">BE1736/BA1736-1</f>
        <v>-0.14153707149160388</v>
      </c>
      <c r="BF1737" s="504">
        <f t="shared" ref="BF1737" si="6284">BF1736/BB1736-1</f>
        <v>-0.14387474021352942</v>
      </c>
      <c r="BG1737" s="504">
        <f t="shared" ref="BG1737" si="6285">BG1736/BC1736-1</f>
        <v>-9.0084505745533727E-2</v>
      </c>
      <c r="BH1737" s="504">
        <f t="shared" ref="BH1737" si="6286">BH1736/BD1736-1</f>
        <v>-9.5808479693367476E-2</v>
      </c>
      <c r="BI1737" s="504">
        <f t="shared" ref="BI1737" si="6287">BI1736/BE1736-1</f>
        <v>-0.1018827272378684</v>
      </c>
      <c r="BJ1737" s="504">
        <f t="shared" ref="BJ1737" si="6288">BJ1736/BF1736-1</f>
        <v>-9.6539973787685862E-2</v>
      </c>
      <c r="BK1737" s="504">
        <f t="shared" ref="BK1737" si="6289">BK1736/BG1736-1</f>
        <v>-0.30068000495873326</v>
      </c>
      <c r="BL1737" s="504">
        <f t="shared" ref="BL1737" si="6290">BL1736/BH1736-1</f>
        <v>-0.29811759612649702</v>
      </c>
      <c r="BM1737" s="504">
        <f t="shared" ref="BM1737" si="6291">BM1736/BI1736-1</f>
        <v>-0.29557280125976759</v>
      </c>
      <c r="BN1737" s="504">
        <f t="shared" ref="BN1737" si="6292">BN1736/BJ1736-1</f>
        <v>-0.29840256881539162</v>
      </c>
      <c r="BO1737" s="504">
        <f t="shared" ref="BO1737" si="6293">BO1736/BK1736-1</f>
        <v>-8.989430546433419E-2</v>
      </c>
      <c r="BP1737" s="504">
        <f t="shared" ref="BP1737" si="6294">BP1736/BL1736-1</f>
        <v>-7.4141451715996842E-2</v>
      </c>
      <c r="BQ1737" s="504">
        <f t="shared" ref="BQ1737" si="6295">BQ1736/BM1736-1</f>
        <v>-5.8443305382032018E-2</v>
      </c>
      <c r="BR1737" s="504">
        <f t="shared" ref="BR1737" si="6296">BR1736/BN1736-1</f>
        <v>-8.1347513466811905E-2</v>
      </c>
      <c r="BS1737" s="504">
        <f t="shared" ref="BS1737" si="6297">BS1736/BO1736-1</f>
        <v>6.4803987150655384E-2</v>
      </c>
      <c r="BT1737" s="504">
        <f t="shared" ref="BT1737" si="6298">BT1736/BP1736-1</f>
        <v>5.6249106048347874E-2</v>
      </c>
      <c r="BU1737" s="504">
        <f t="shared" ref="BU1737" si="6299">BU1736/BQ1736-1</f>
        <v>4.7198176990272733E-2</v>
      </c>
      <c r="BV1737" s="504">
        <f t="shared" ref="BV1737" si="6300">BV1736/BR1736-1</f>
        <v>5.4357689440689416E-2</v>
      </c>
      <c r="BW1737" s="504">
        <f t="shared" ref="BW1737" si="6301">BW1736/BS1736-1</f>
        <v>6.5992616182846797E-2</v>
      </c>
      <c r="BX1737" s="504">
        <f t="shared" ref="BX1737" si="6302">BX1736/BT1736-1</f>
        <v>7.7347909797629733E-2</v>
      </c>
      <c r="BY1737" s="504">
        <f t="shared" ref="BY1737" si="6303">BY1736/BU1736-1</f>
        <v>8.813943218171838E-2</v>
      </c>
      <c r="BZ1737" s="504">
        <f t="shared" ref="BZ1737" si="6304">BZ1736/BV1736-1</f>
        <v>9.290528724776248E-2</v>
      </c>
      <c r="CA1737" s="504">
        <f t="shared" ref="CA1737" si="6305">CA1736/BW1736-1</f>
        <v>-0.22786373419634065</v>
      </c>
      <c r="CB1737" s="504">
        <f t="shared" ref="CB1737" si="6306">CB1736/BX1736-1</f>
        <v>-0.21587972338317585</v>
      </c>
      <c r="CC1737" s="504">
        <f t="shared" ref="CC1737" si="6307">CC1736/BY1736-1</f>
        <v>-0.20338881602097836</v>
      </c>
      <c r="CD1737" s="504">
        <f t="shared" ref="CD1737" si="6308">CD1736/BZ1736-1</f>
        <v>-0.22655246311576593</v>
      </c>
      <c r="CE1737" s="504">
        <f t="shared" ref="CE1737" si="6309">CE1736/CA1736-1</f>
        <v>-0.2185629355052543</v>
      </c>
      <c r="CF1737" s="504">
        <f t="shared" ref="CF1737" si="6310">CF1736/CB1736-1</f>
        <v>-0.21743957208977893</v>
      </c>
      <c r="CG1737" s="504">
        <f t="shared" ref="CG1737" si="6311">CG1736/CC1736-1</f>
        <v>-0.21630516705954272</v>
      </c>
      <c r="CH1737" s="504">
        <f t="shared" ref="CH1737" si="6312">CH1736/CD1736-1</f>
        <v>-0.218718465543431</v>
      </c>
      <c r="CI1737" s="504">
        <f t="shared" ref="CI1737" si="6313">CI1736/CE1736-1</f>
        <v>-0.23336364338765281</v>
      </c>
      <c r="CJ1737" s="504">
        <f t="shared" ref="CJ1737" si="6314">CJ1736/CF1736-1</f>
        <v>-0.23347352894710582</v>
      </c>
      <c r="CK1737" s="504">
        <f t="shared" ref="CK1737" si="6315">CK1736/CG1736-1</f>
        <v>-0.23358479632136864</v>
      </c>
      <c r="CL1737" s="504">
        <f t="shared" ref="CL1737" si="6316">CL1736/CH1736-1</f>
        <v>-0.23369747032962962</v>
      </c>
      <c r="CM1737" s="504">
        <f t="shared" ref="CM1737" si="6317">CM1736/CI1736-1</f>
        <v>0.30947543986549153</v>
      </c>
      <c r="CN1737" s="504">
        <f t="shared" ref="CN1737" si="6318">CN1736/CJ1736-1</f>
        <v>0.30930515750681042</v>
      </c>
      <c r="CO1737" s="504">
        <f t="shared" ref="CO1737" si="6319">CO1736/CK1736-1</f>
        <v>0.30913268408771644</v>
      </c>
      <c r="CP1737" s="504">
        <f t="shared" ref="CP1737" si="6320">CP1736/CL1736-1</f>
        <v>0.30895797923210955</v>
      </c>
      <c r="CQ1737" s="504">
        <f t="shared" ref="CQ1737" si="6321">CQ1736/CM1736-1</f>
        <v>0.3899918847260857</v>
      </c>
      <c r="CR1737" s="504">
        <f t="shared" ref="CR1737" si="6322">CR1736/CN1736-1</f>
        <v>0.38980040965099039</v>
      </c>
      <c r="CS1737" s="504">
        <f t="shared" ref="CS1737" si="6323">CS1736/CO1736-1</f>
        <v>0.38960642004729196</v>
      </c>
      <c r="CT1737" s="504">
        <f t="shared" ref="CT1737" si="6324">CT1736/CP1736-1</f>
        <v>0.38940986851570925</v>
      </c>
      <c r="CU1737" s="504">
        <f t="shared" ref="CU1737" si="6325">CU1736/CQ1736-1</f>
        <v>-0.17007569971168468</v>
      </c>
      <c r="CV1737" s="504">
        <f t="shared" ref="CV1737" si="6326">CV1736/CR1736-1</f>
        <v>-0.17020908781382027</v>
      </c>
      <c r="CW1737" s="504">
        <f t="shared" ref="CW1737" si="6327">CW1736/CS1736-1</f>
        <v>-0.17034426510939438</v>
      </c>
      <c r="CX1737" s="504">
        <f t="shared" ref="CX1737" si="6328">CX1736/CT1736-1</f>
        <v>-0.17048126612483483</v>
      </c>
      <c r="CY1737" s="504">
        <f t="shared" ref="CY1737" si="6329">CY1736/CU1736-1</f>
        <v>-0.54946731814458205</v>
      </c>
      <c r="CZ1737" s="504">
        <f t="shared" ref="CZ1737" si="6330">CZ1736/CV1736-1</f>
        <v>-0.54955940557363336</v>
      </c>
      <c r="DA1737" s="504">
        <f t="shared" ref="DA1737" si="6331">DA1736/CW1736-1</f>
        <v>-0.54965275842117611</v>
      </c>
      <c r="DB1737" s="504">
        <f t="shared" ref="DB1737" si="6332">DB1736/CX1736-1</f>
        <v>-0.54974740176546433</v>
      </c>
      <c r="DC1737" s="504">
        <f t="shared" ref="DC1737" si="6333">DC1736/CY1736-1</f>
        <v>-0.11853986947044615</v>
      </c>
      <c r="DD1737" s="504">
        <f t="shared" ref="DD1737" si="6334">DD1736/CZ1736-1</f>
        <v>-0.11870323359208546</v>
      </c>
      <c r="DE1737" s="504">
        <f t="shared" ref="DE1737" si="6335">DE1736/DA1736-1</f>
        <v>-0.11886891077328399</v>
      </c>
      <c r="DF1737" s="504">
        <f t="shared" ref="DF1737" si="6336">DF1736/DB1736-1</f>
        <v>-0.1190369483850211</v>
      </c>
      <c r="DG1737" s="504">
        <f t="shared" ref="DG1737" si="6337">DG1736/DC1736-1</f>
        <v>-0.11825157834784872</v>
      </c>
      <c r="DH1737" s="504">
        <f t="shared" ref="DH1737" si="6338">DH1736/DD1736-1</f>
        <v>-0.1184259771844266</v>
      </c>
      <c r="DI1737" s="504">
        <f t="shared" ref="DI1737" si="6339">DI1736/DE1736-1</f>
        <v>-0.11860291136818457</v>
      </c>
      <c r="DJ1737" s="504">
        <f t="shared" ref="DJ1737" si="6340">DJ1736/DF1736-1</f>
        <v>-0.11878243434165292</v>
      </c>
    </row>
    <row r="1738" spans="1:114" x14ac:dyDescent="0.35">
      <c r="A1738" s="5"/>
      <c r="B1738" s="463" t="s">
        <v>411</v>
      </c>
      <c r="C1738" s="459"/>
      <c r="D1738" s="459"/>
      <c r="E1738" s="459"/>
      <c r="F1738" s="459"/>
      <c r="G1738" s="504">
        <f>G1736/F1736-1</f>
        <v>-0.60606060606060608</v>
      </c>
      <c r="H1738" s="504">
        <f t="shared" ref="H1738:AC1738" si="6341">H1736/G1736-1</f>
        <v>-1.176923076923077</v>
      </c>
      <c r="I1738" s="504">
        <f t="shared" si="6341"/>
        <v>7.695652173913043</v>
      </c>
      <c r="J1738" s="504">
        <f t="shared" si="6341"/>
        <v>1.2650000000000001</v>
      </c>
      <c r="K1738" s="504">
        <f t="shared" si="6341"/>
        <v>-1.1434878587196469</v>
      </c>
      <c r="L1738" s="504">
        <f t="shared" si="6341"/>
        <v>2.7538461538461538</v>
      </c>
      <c r="M1738" s="504">
        <f t="shared" si="6341"/>
        <v>1.139344262295082</v>
      </c>
      <c r="N1738" s="504">
        <f t="shared" si="6341"/>
        <v>-0.63409961685823757</v>
      </c>
      <c r="O1738" s="504">
        <f t="shared" si="6341"/>
        <v>0.83246073298429324</v>
      </c>
      <c r="P1738" s="504">
        <f t="shared" si="6341"/>
        <v>2.5714285714285801E-2</v>
      </c>
      <c r="Q1738" s="504">
        <f t="shared" si="6341"/>
        <v>0.13927576601671299</v>
      </c>
      <c r="R1738" s="504">
        <f t="shared" si="6341"/>
        <v>4.8899755501221609E-3</v>
      </c>
      <c r="S1738" s="504">
        <f t="shared" si="6341"/>
        <v>0.84428223844282235</v>
      </c>
      <c r="T1738" s="504">
        <f t="shared" si="6341"/>
        <v>-0.60949868073878632</v>
      </c>
      <c r="U1738" s="504">
        <f t="shared" si="6341"/>
        <v>-0.7466216216216216</v>
      </c>
      <c r="V1738" s="504">
        <f t="shared" si="6341"/>
        <v>2.2000000000000002</v>
      </c>
      <c r="W1738" s="504">
        <f t="shared" si="6341"/>
        <v>-1.0375000000000001</v>
      </c>
      <c r="X1738" s="504">
        <f t="shared" si="6341"/>
        <v>-8.3333333333333321</v>
      </c>
      <c r="Y1738" s="504">
        <f t="shared" si="6341"/>
        <v>2.4545454545454546</v>
      </c>
      <c r="Z1738" s="504">
        <f t="shared" si="6341"/>
        <v>0.80263157894736836</v>
      </c>
      <c r="AA1738" s="504">
        <f t="shared" si="6341"/>
        <v>-0.22384428223844277</v>
      </c>
      <c r="AB1738" s="504">
        <f t="shared" si="6341"/>
        <v>0.76489028213166144</v>
      </c>
      <c r="AC1738" s="504">
        <f t="shared" si="6341"/>
        <v>0.38721136767317943</v>
      </c>
      <c r="AD1738" s="504">
        <f t="shared" ref="AD1738" si="6342">AD1736/AC1736-1</f>
        <v>3.4952875143638096E-2</v>
      </c>
      <c r="AE1738" s="504">
        <f t="shared" ref="AE1738" si="6343">AE1736/AD1736-1</f>
        <v>2.1779343488996128E-2</v>
      </c>
      <c r="AF1738" s="504">
        <f t="shared" ref="AF1738" si="6344">AF1736/AE1736-1</f>
        <v>-6.8365584540669544E-2</v>
      </c>
      <c r="AG1738" s="504">
        <f t="shared" ref="AG1738" si="6345">AG1736/AF1736-1</f>
        <v>-1.5695911533590734E-2</v>
      </c>
      <c r="AH1738" s="504">
        <f t="shared" ref="AH1738" si="6346">AH1736/AG1736-1</f>
        <v>0.12369589825787064</v>
      </c>
      <c r="AI1738" s="504">
        <f t="shared" ref="AI1738" si="6347">AI1736/AH1736-1</f>
        <v>-0.24799692712406263</v>
      </c>
      <c r="AJ1738" s="504">
        <f t="shared" ref="AJ1738" si="6348">AJ1736/AI1736-1</f>
        <v>-6.9043180396754611E-2</v>
      </c>
      <c r="AK1738" s="504">
        <f t="shared" ref="AK1738" si="6349">AK1736/AJ1736-1</f>
        <v>-1.3855940846765891E-2</v>
      </c>
      <c r="AL1738" s="504">
        <f t="shared" ref="AL1738" si="6350">AL1736/AK1736-1</f>
        <v>0.11697166522231317</v>
      </c>
      <c r="AM1738" s="504">
        <f t="shared" ref="AM1738" si="6351">AM1736/AL1736-1</f>
        <v>-0.28562739982963103</v>
      </c>
      <c r="AN1738" s="504">
        <f t="shared" ref="AN1738" si="6352">AN1736/AM1736-1</f>
        <v>-9.3238858926753543E-2</v>
      </c>
      <c r="AO1738" s="504">
        <f t="shared" ref="AO1738" si="6353">AO1736/AN1736-1</f>
        <v>-5.3032410746892134E-2</v>
      </c>
      <c r="AP1738" s="504">
        <f t="shared" ref="AP1738" si="6354">AP1736/AO1736-1</f>
        <v>0.13946973349189395</v>
      </c>
      <c r="AQ1738" s="504">
        <f t="shared" ref="AQ1738" si="6355">AQ1736/AP1736-1</f>
        <v>1.220802764235565</v>
      </c>
      <c r="AR1738" s="504">
        <f t="shared" ref="AR1738" si="6356">AR1736/AQ1736-1</f>
        <v>-4.9237971194895813E-2</v>
      </c>
      <c r="AS1738" s="504">
        <f t="shared" ref="AS1738" si="6357">AS1736/AR1736-1</f>
        <v>-3.7323832496663822E-2</v>
      </c>
      <c r="AT1738" s="504">
        <f t="shared" ref="AT1738" si="6358">AT1736/AS1736-1</f>
        <v>5.8369861606654583E-2</v>
      </c>
      <c r="AU1738" s="504">
        <f t="shared" ref="AU1738" si="6359">AU1736/AT1736-1</f>
        <v>0.38342647463834023</v>
      </c>
      <c r="AV1738" s="504">
        <f t="shared" ref="AV1738" si="6360">AV1736/AU1736-1</f>
        <v>-4.2839310467336134E-2</v>
      </c>
      <c r="AW1738" s="504">
        <f t="shared" ref="AW1738" si="6361">AW1736/AV1736-1</f>
        <v>-2.8799066477859125E-2</v>
      </c>
      <c r="AX1738" s="504">
        <f t="shared" ref="AX1738" si="6362">AX1736/AW1736-1</f>
        <v>5.0268733624916351E-2</v>
      </c>
      <c r="AY1738" s="504">
        <f t="shared" ref="AY1738" si="6363">AY1736/AX1736-1</f>
        <v>2.5477186108622041E-2</v>
      </c>
      <c r="AZ1738" s="504">
        <f t="shared" ref="AZ1738" si="6364">AZ1736/AY1736-1</f>
        <v>-4.0146102650696736E-2</v>
      </c>
      <c r="BA1738" s="504">
        <f t="shared" ref="BA1738" si="6365">BA1736/AZ1736-1</f>
        <v>-3.069602209072686E-2</v>
      </c>
      <c r="BB1738" s="504">
        <f t="shared" ref="BB1738" si="6366">BB1736/BA1736-1</f>
        <v>4.3992650230073593E-2</v>
      </c>
      <c r="BC1738" s="504">
        <f t="shared" ref="BC1738" si="6367">BC1736/BB1736-1</f>
        <v>-0.1148292641059766</v>
      </c>
      <c r="BD1738" s="504">
        <f t="shared" ref="BD1738" si="6368">BD1736/BC1736-1</f>
        <v>-3.6914398171735807E-2</v>
      </c>
      <c r="BE1738" s="504">
        <f t="shared" ref="BE1738" si="6369">BE1736/BD1736-1</f>
        <v>-3.5433517670376391E-2</v>
      </c>
      <c r="BF1738" s="504">
        <f t="shared" ref="BF1738" si="6370">BF1736/BE1736-1</f>
        <v>4.1149768046909951E-2</v>
      </c>
      <c r="BG1738" s="504">
        <f t="shared" ref="BG1738" si="6371">BG1736/BF1736-1</f>
        <v>-5.921410629621493E-2</v>
      </c>
      <c r="BH1738" s="504">
        <f t="shared" ref="BH1738" si="6372">BH1736/BG1736-1</f>
        <v>-4.2972847477421694E-2</v>
      </c>
      <c r="BI1738" s="504">
        <f t="shared" ref="BI1738" si="6373">BI1736/BH1736-1</f>
        <v>-4.1913356792083412E-2</v>
      </c>
      <c r="BJ1738" s="504">
        <f t="shared" ref="BJ1738" si="6374">BJ1736/BI1736-1</f>
        <v>4.7343398527127434E-2</v>
      </c>
      <c r="BK1738" s="504">
        <f t="shared" ref="BK1738" si="6375">BK1736/BJ1736-1</f>
        <v>-0.27178805101310033</v>
      </c>
      <c r="BL1738" s="504">
        <f t="shared" ref="BL1738" si="6376">BL1736/BK1736-1</f>
        <v>-3.9466162632568857E-2</v>
      </c>
      <c r="BM1738" s="504">
        <f t="shared" ref="BM1738" si="6377">BM1736/BL1736-1</f>
        <v>-3.8439649575515378E-2</v>
      </c>
      <c r="BN1738" s="504">
        <f t="shared" ref="BN1738" si="6378">BN1736/BM1736-1</f>
        <v>4.3136095949871445E-2</v>
      </c>
      <c r="BO1738" s="504">
        <f t="shared" ref="BO1738" si="6379">BO1736/BN1736-1</f>
        <v>-5.5370199285255772E-2</v>
      </c>
      <c r="BP1738" s="504">
        <f t="shared" ref="BP1738" si="6380">BP1736/BO1736-1</f>
        <v>-2.2840457342263809E-2</v>
      </c>
      <c r="BQ1738" s="504">
        <f t="shared" ref="BQ1738" si="6381">BQ1736/BP1736-1</f>
        <v>-2.2136170909277664E-2</v>
      </c>
      <c r="BR1738" s="504">
        <f t="shared" ref="BR1738" si="6382">BR1736/BQ1736-1</f>
        <v>1.7760878144134296E-2</v>
      </c>
      <c r="BS1738" s="504">
        <f t="shared" ref="BS1738" si="6383">BS1736/BR1736-1</f>
        <v>9.4914119242467843E-2</v>
      </c>
      <c r="BT1738" s="504">
        <f t="shared" ref="BT1738" si="6384">BT1736/BS1736-1</f>
        <v>-3.0691182739894574E-2</v>
      </c>
      <c r="BU1738" s="504">
        <f t="shared" ref="BU1738" si="6385">BU1736/BT1736-1</f>
        <v>-3.0515421689114697E-2</v>
      </c>
      <c r="BV1738" s="504">
        <f t="shared" ref="BV1738" si="6386">BV1736/BU1736-1</f>
        <v>2.4719132883998629E-2</v>
      </c>
      <c r="BW1738" s="504">
        <f t="shared" ref="BW1738" si="6387">BW1736/BV1736-1</f>
        <v>0.10699658963550651</v>
      </c>
      <c r="BX1738" s="504">
        <f t="shared" ref="BX1738" si="6388">BX1736/BW1736-1</f>
        <v>-2.0365795812919196E-2</v>
      </c>
      <c r="BY1738" s="504">
        <f t="shared" ref="BY1738" si="6389">BY1736/BX1736-1</f>
        <v>-2.0804339101284985E-2</v>
      </c>
      <c r="BZ1738" s="504">
        <f t="shared" ref="BZ1738" si="6390">BZ1736/BY1736-1</f>
        <v>2.9207218442056204E-2</v>
      </c>
      <c r="CA1738" s="504">
        <f t="shared" ref="CA1738" si="6391">CA1736/BZ1736-1</f>
        <v>-0.21790824607405079</v>
      </c>
      <c r="CB1738" s="504">
        <f t="shared" ref="CB1738" si="6392">CB1736/CA1736-1</f>
        <v>-5.161294462753041E-3</v>
      </c>
      <c r="CC1738" s="504">
        <f t="shared" ref="CC1738" si="6393">CC1736/CB1736-1</f>
        <v>-5.2059128719265102E-3</v>
      </c>
      <c r="CD1738" s="504">
        <f t="shared" ref="CD1738" si="6394">CD1736/CC1736-1</f>
        <v>-7.1979397612198515E-4</v>
      </c>
      <c r="CE1738" s="504">
        <f t="shared" ref="CE1738" si="6395">CE1736/CD1736-1</f>
        <v>-0.20982942577407726</v>
      </c>
      <c r="CF1738" s="504">
        <f t="shared" ref="CF1738" si="6396">CF1736/CE1736-1</f>
        <v>-3.7311531796261344E-3</v>
      </c>
      <c r="CG1738" s="504">
        <f t="shared" ref="CG1738" si="6397">CG1736/CF1736-1</f>
        <v>-3.7638524555815289E-3</v>
      </c>
      <c r="CH1738" s="504">
        <f t="shared" ref="CH1738" si="6398">CH1736/CG1736-1</f>
        <v>-3.7969629260928839E-3</v>
      </c>
      <c r="CI1738" s="504">
        <f t="shared" ref="CI1738" si="6399">CI1736/CH1736-1</f>
        <v>-0.22464122930000952</v>
      </c>
      <c r="CJ1738" s="504">
        <f t="shared" ref="CJ1738" si="6400">CJ1736/CI1736-1</f>
        <v>-3.8739530333692374E-3</v>
      </c>
      <c r="CK1738" s="504">
        <f t="shared" ref="CK1738" si="6401">CK1736/CJ1736-1</f>
        <v>-3.9084640045222718E-3</v>
      </c>
      <c r="CL1738" s="504">
        <f t="shared" ref="CL1738" si="6402">CL1736/CK1736-1</f>
        <v>-3.943419035901452E-3</v>
      </c>
      <c r="CM1738" s="504">
        <f t="shared" ref="CM1738" si="6403">CM1736/CL1736-1</f>
        <v>0.32495095344743286</v>
      </c>
      <c r="CN1738" s="504">
        <f t="shared" ref="CN1738" si="6404">CN1736/CM1736-1</f>
        <v>-4.0034878743117064E-3</v>
      </c>
      <c r="CO1738" s="504">
        <f t="shared" ref="CO1738" si="6405">CO1736/CN1736-1</f>
        <v>-4.0396781160368933E-3</v>
      </c>
      <c r="CP1738" s="504">
        <f t="shared" ref="CP1738" si="6406">CP1736/CO1736-1</f>
        <v>-4.0763436227434502E-3</v>
      </c>
      <c r="CQ1738" s="504">
        <f t="shared" ref="CQ1738" si="6407">CQ1736/CP1736-1</f>
        <v>0.40697493897582881</v>
      </c>
      <c r="CR1738" s="504">
        <f t="shared" ref="CR1738" si="6408">CR1736/CQ1736-1</f>
        <v>-4.1406890400519369E-3</v>
      </c>
      <c r="CS1738" s="504">
        <f t="shared" ref="CS1738" si="6409">CS1736/CR1736-1</f>
        <v>-4.1786951625135682E-3</v>
      </c>
      <c r="CT1738" s="504">
        <f t="shared" ref="CT1738" si="6410">CT1736/CS1736-1</f>
        <v>-4.21721107785622E-3</v>
      </c>
      <c r="CU1738" s="504">
        <f t="shared" ref="CU1738" si="6411">CU1736/CT1736-1</f>
        <v>-0.15958370657023468</v>
      </c>
      <c r="CV1738" s="504">
        <f t="shared" ref="CV1738" si="6412">CV1736/CU1736-1</f>
        <v>-4.3007467506609443E-3</v>
      </c>
      <c r="CW1738" s="504">
        <f t="shared" ref="CW1738" si="6413">CW1736/CV1736-1</f>
        <v>-4.3409196806254435E-3</v>
      </c>
      <c r="CX1738" s="504">
        <f t="shared" ref="CX1738" si="6414">CX1736/CW1736-1</f>
        <v>-4.3816446465080316E-3</v>
      </c>
      <c r="CY1738" s="504">
        <f t="shared" ref="CY1738" si="6415">CY1736/CX1736-1</f>
        <v>-0.54354857691389635</v>
      </c>
      <c r="CZ1738" s="504">
        <f t="shared" ref="CZ1738" si="6416">CZ1736/CY1736-1</f>
        <v>-4.5042644709791801E-3</v>
      </c>
      <c r="DA1738" s="504">
        <f t="shared" ref="DA1738" si="6417">DA1736/CZ1736-1</f>
        <v>-4.5472678905331687E-3</v>
      </c>
      <c r="DB1738" s="504">
        <f t="shared" ref="DB1738" si="6418">DB1736/DA1736-1</f>
        <v>-4.590880192072877E-3</v>
      </c>
      <c r="DC1738" s="504">
        <f t="shared" ref="DC1738" si="6419">DC1736/DB1736-1</f>
        <v>-0.10640442153695806</v>
      </c>
      <c r="DD1738" s="504">
        <f t="shared" ref="DD1738" si="6420">DD1736/DC1736-1</f>
        <v>-4.6887632143682856E-3</v>
      </c>
      <c r="DE1738" s="504">
        <f t="shared" ref="DE1738" si="6421">DE1736/DD1736-1</f>
        <v>-4.7344055369635818E-3</v>
      </c>
      <c r="DF1738" s="504">
        <f t="shared" ref="DF1738" si="6422">DF1736/DE1736-1</f>
        <v>-4.7807113911293442E-3</v>
      </c>
      <c r="DG1738" s="504">
        <f t="shared" ref="DG1738" si="6423">DG1736/DF1736-1</f>
        <v>-0.10560778972432061</v>
      </c>
      <c r="DH1738" s="504">
        <f t="shared" ref="DH1738" si="6424">DH1736/DG1736-1</f>
        <v>-4.8856233589015252E-3</v>
      </c>
      <c r="DI1738" s="504">
        <f t="shared" ref="DI1738" si="6425">DI1736/DH1736-1</f>
        <v>-4.9341579128516777E-3</v>
      </c>
      <c r="DJ1738" s="504">
        <f t="shared" ref="DJ1738" si="6426">DJ1736/DI1736-1</f>
        <v>-4.983417672155821E-3</v>
      </c>
    </row>
    <row r="1739" spans="1:114" x14ac:dyDescent="0.35">
      <c r="A1739" s="5"/>
      <c r="B1739" s="463"/>
      <c r="C1739" s="459"/>
      <c r="D1739" s="459"/>
      <c r="E1739" s="459"/>
      <c r="F1739" s="459"/>
      <c r="G1739" s="459"/>
      <c r="H1739" s="459"/>
      <c r="I1739" s="459"/>
      <c r="J1739" s="459"/>
      <c r="K1739" s="459"/>
      <c r="L1739" s="459"/>
      <c r="M1739" s="459"/>
      <c r="N1739" s="459"/>
      <c r="O1739" s="459"/>
      <c r="P1739" s="459"/>
      <c r="Q1739" s="459"/>
      <c r="R1739" s="459"/>
      <c r="S1739" s="459"/>
      <c r="T1739" s="459"/>
      <c r="U1739" s="459"/>
      <c r="V1739" s="459"/>
      <c r="W1739" s="459"/>
      <c r="X1739" s="459"/>
      <c r="Y1739" s="459"/>
      <c r="Z1739" s="459"/>
      <c r="AA1739" s="459"/>
      <c r="AB1739" s="459"/>
      <c r="AC1739" s="459"/>
      <c r="AD1739" s="459"/>
      <c r="AE1739" s="459"/>
      <c r="AF1739" s="459"/>
      <c r="AG1739" s="459"/>
      <c r="AH1739" s="459"/>
      <c r="AI1739" s="459"/>
      <c r="AJ1739" s="459"/>
      <c r="AK1739" s="459"/>
      <c r="AL1739" s="459"/>
      <c r="AM1739" s="459"/>
      <c r="AN1739" s="459"/>
      <c r="AO1739" s="459"/>
      <c r="AP1739" s="459"/>
      <c r="AQ1739" s="459"/>
      <c r="AR1739" s="459"/>
      <c r="AS1739" s="459"/>
      <c r="AT1739" s="459"/>
      <c r="AU1739" s="459"/>
      <c r="AV1739" s="459"/>
      <c r="AW1739" s="459"/>
      <c r="AX1739" s="459"/>
      <c r="AY1739" s="459"/>
      <c r="AZ1739" s="459"/>
      <c r="BA1739" s="459"/>
      <c r="BB1739" s="459"/>
      <c r="BC1739" s="459"/>
      <c r="BD1739" s="459"/>
      <c r="BE1739" s="459"/>
      <c r="BF1739" s="459"/>
      <c r="BG1739" s="459"/>
      <c r="BH1739" s="459"/>
      <c r="BI1739" s="459"/>
      <c r="BJ1739" s="459"/>
      <c r="BK1739" s="459"/>
      <c r="BL1739" s="459"/>
      <c r="BM1739" s="459"/>
      <c r="BN1739" s="459"/>
      <c r="BO1739" s="459"/>
      <c r="BP1739" s="459"/>
      <c r="BQ1739" s="459"/>
      <c r="BR1739" s="459"/>
      <c r="BS1739" s="459"/>
      <c r="BT1739" s="459"/>
      <c r="BU1739" s="459"/>
      <c r="BV1739" s="459"/>
      <c r="BW1739" s="459"/>
      <c r="BX1739" s="459"/>
      <c r="BY1739" s="459"/>
      <c r="BZ1739" s="459"/>
      <c r="CA1739" s="459"/>
      <c r="CB1739" s="459"/>
      <c r="CC1739" s="459"/>
      <c r="CD1739" s="459"/>
      <c r="CE1739" s="459"/>
      <c r="CF1739" s="459"/>
      <c r="CG1739" s="459"/>
      <c r="CH1739" s="459"/>
      <c r="CI1739" s="459"/>
      <c r="CJ1739" s="459"/>
      <c r="CK1739" s="459"/>
      <c r="CL1739" s="459"/>
      <c r="CM1739" s="459"/>
      <c r="CN1739" s="459"/>
      <c r="CO1739" s="459"/>
      <c r="CP1739" s="459"/>
      <c r="CQ1739" s="459"/>
      <c r="CR1739" s="459"/>
      <c r="CS1739" s="459"/>
      <c r="CT1739" s="459"/>
      <c r="CU1739" s="459"/>
      <c r="CV1739" s="459"/>
      <c r="CW1739" s="459"/>
      <c r="CX1739" s="459"/>
      <c r="CY1739" s="459"/>
      <c r="CZ1739" s="459"/>
      <c r="DA1739" s="459"/>
      <c r="DB1739" s="459"/>
      <c r="DC1739" s="459"/>
      <c r="DD1739" s="459"/>
      <c r="DE1739" s="459"/>
      <c r="DF1739" s="459"/>
      <c r="DG1739" s="459"/>
      <c r="DH1739" s="459"/>
      <c r="DI1739" s="459"/>
      <c r="DJ1739" s="459"/>
    </row>
    <row r="1740" spans="1:114" x14ac:dyDescent="0.35">
      <c r="A1740" s="5" t="s">
        <v>354</v>
      </c>
      <c r="B1740" s="70" t="s">
        <v>186</v>
      </c>
      <c r="C1740" s="568">
        <f t="shared" ref="C1740:AC1740" si="6427">C1676</f>
        <v>42900</v>
      </c>
      <c r="D1740" s="568">
        <f t="shared" si="6427"/>
        <v>39300</v>
      </c>
      <c r="E1740" s="568">
        <f t="shared" si="6427"/>
        <v>59000</v>
      </c>
      <c r="F1740" s="568">
        <f t="shared" si="6427"/>
        <v>21200</v>
      </c>
      <c r="G1740" s="568">
        <f t="shared" si="6427"/>
        <v>45400</v>
      </c>
      <c r="H1740" s="568">
        <f t="shared" si="6427"/>
        <v>47400</v>
      </c>
      <c r="I1740" s="568">
        <f t="shared" si="6427"/>
        <v>26100</v>
      </c>
      <c r="J1740" s="568">
        <f t="shared" si="6427"/>
        <v>1300</v>
      </c>
      <c r="K1740" s="568">
        <f t="shared" si="6427"/>
        <v>45200</v>
      </c>
      <c r="L1740" s="568">
        <f t="shared" si="6427"/>
        <v>68300</v>
      </c>
      <c r="M1740" s="568">
        <f t="shared" si="6427"/>
        <v>103100</v>
      </c>
      <c r="N1740" s="568">
        <f t="shared" si="6427"/>
        <v>77200</v>
      </c>
      <c r="O1740" s="568">
        <f t="shared" si="6427"/>
        <v>74600</v>
      </c>
      <c r="P1740" s="568">
        <f t="shared" si="6427"/>
        <v>79800</v>
      </c>
      <c r="Q1740" s="568">
        <f t="shared" si="6427"/>
        <v>89200</v>
      </c>
      <c r="R1740" s="568">
        <f t="shared" si="6427"/>
        <v>77700</v>
      </c>
      <c r="S1740" s="568">
        <f t="shared" si="6427"/>
        <v>117400</v>
      </c>
      <c r="T1740" s="568">
        <f t="shared" si="6427"/>
        <v>75200</v>
      </c>
      <c r="U1740" s="568">
        <f t="shared" si="6427"/>
        <v>54300</v>
      </c>
      <c r="V1740" s="568">
        <f t="shared" si="6427"/>
        <v>52600</v>
      </c>
      <c r="W1740" s="568">
        <f t="shared" si="6427"/>
        <v>27200</v>
      </c>
      <c r="X1740" s="568">
        <f t="shared" si="6427"/>
        <v>44400</v>
      </c>
      <c r="Y1740" s="568">
        <f t="shared" si="6427"/>
        <v>68400</v>
      </c>
      <c r="Z1740" s="568">
        <f t="shared" si="6427"/>
        <v>82900</v>
      </c>
      <c r="AA1740" s="568">
        <f t="shared" si="6427"/>
        <v>72100</v>
      </c>
      <c r="AB1740" s="568">
        <f t="shared" si="6427"/>
        <v>75000</v>
      </c>
      <c r="AC1740" s="568">
        <f t="shared" si="6427"/>
        <v>106800</v>
      </c>
      <c r="AD1740" s="568">
        <f t="shared" ref="AD1740:CO1740" si="6428">AD1676</f>
        <v>134513.04864743381</v>
      </c>
      <c r="AE1740" s="568">
        <f t="shared" si="6428"/>
        <v>133368.22894445481</v>
      </c>
      <c r="AF1740" s="568">
        <f t="shared" si="6428"/>
        <v>125472.62142702815</v>
      </c>
      <c r="AG1740" s="568">
        <f t="shared" si="6428"/>
        <v>127142.42426316036</v>
      </c>
      <c r="AH1740" s="568">
        <f t="shared" si="6428"/>
        <v>143317.33542681229</v>
      </c>
      <c r="AI1740" s="568">
        <f t="shared" si="6428"/>
        <v>110857.29808614633</v>
      </c>
      <c r="AJ1740" s="568">
        <f t="shared" si="6428"/>
        <v>104543.5735394995</v>
      </c>
      <c r="AK1740" s="568">
        <f t="shared" si="6428"/>
        <v>106837.08140438885</v>
      </c>
      <c r="AL1740" s="568">
        <f t="shared" si="6428"/>
        <v>119823.32379865437</v>
      </c>
      <c r="AM1740" s="568">
        <f t="shared" si="6428"/>
        <v>98709.317872378451</v>
      </c>
      <c r="AN1740" s="568">
        <f t="shared" si="6428"/>
        <v>91866.25294546604</v>
      </c>
      <c r="AO1740" s="568">
        <f t="shared" si="6428"/>
        <v>92170.398859718349</v>
      </c>
      <c r="AP1740" s="568">
        <f t="shared" si="6428"/>
        <v>104935.82338252732</v>
      </c>
      <c r="AQ1740" s="568">
        <f t="shared" si="6428"/>
        <v>175537.38796145516</v>
      </c>
      <c r="AR1740" s="568">
        <f t="shared" si="6428"/>
        <v>167224.9669605649</v>
      </c>
      <c r="AS1740" s="568">
        <f t="shared" si="6428"/>
        <v>165200.64737800322</v>
      </c>
      <c r="AT1740" s="568">
        <f t="shared" si="6428"/>
        <v>179186.11518699414</v>
      </c>
      <c r="AU1740" s="568">
        <f t="shared" si="6428"/>
        <v>231646.45964578426</v>
      </c>
      <c r="AV1740" s="568">
        <f t="shared" si="6428"/>
        <v>222235.49785495739</v>
      </c>
      <c r="AW1740" s="568">
        <f t="shared" si="6428"/>
        <v>221393.79189287458</v>
      </c>
      <c r="AX1740" s="568">
        <f t="shared" si="6428"/>
        <v>237661.71554843299</v>
      </c>
      <c r="AY1740" s="568">
        <f t="shared" si="6428"/>
        <v>224621.65190530266</v>
      </c>
      <c r="AZ1740" s="568">
        <f t="shared" si="6428"/>
        <v>215564.52272881658</v>
      </c>
      <c r="BA1740" s="568">
        <f t="shared" si="6428"/>
        <v>213288.79427923952</v>
      </c>
      <c r="BB1740" s="568">
        <f t="shared" si="6428"/>
        <v>228150.43612413271</v>
      </c>
      <c r="BC1740" s="568">
        <f t="shared" si="6428"/>
        <v>165675.08414576878</v>
      </c>
      <c r="BD1740" s="568">
        <f t="shared" si="6428"/>
        <v>158088.73554191866</v>
      </c>
      <c r="BE1740" s="568">
        <f t="shared" si="6428"/>
        <v>151816.40651181262</v>
      </c>
      <c r="BF1740" s="568">
        <f t="shared" si="6428"/>
        <v>162637.94356344128</v>
      </c>
      <c r="BG1740" s="568">
        <f t="shared" si="6428"/>
        <v>157087.69394318433</v>
      </c>
      <c r="BH1740" s="568">
        <f t="shared" si="6428"/>
        <v>148738.85675669124</v>
      </c>
      <c r="BI1740" s="568">
        <f t="shared" si="6428"/>
        <v>141733.61642946536</v>
      </c>
      <c r="BJ1740" s="568">
        <f t="shared" si="6428"/>
        <v>153633.94233649489</v>
      </c>
      <c r="BK1740" s="568">
        <f t="shared" si="6428"/>
        <v>103722.16400040942</v>
      </c>
      <c r="BL1740" s="568">
        <f t="shared" si="6428"/>
        <v>98076.844198883453</v>
      </c>
      <c r="BM1740" s="568">
        <f t="shared" si="6428"/>
        <v>93479.844573169103</v>
      </c>
      <c r="BN1740" s="568">
        <f t="shared" si="6428"/>
        <v>101730.42202503033</v>
      </c>
      <c r="BO1740" s="568">
        <f t="shared" si="6428"/>
        <v>86655.098484567614</v>
      </c>
      <c r="BP1740" s="568">
        <f t="shared" si="6428"/>
        <v>83697.480804408886</v>
      </c>
      <c r="BQ1740" s="568">
        <f t="shared" si="6428"/>
        <v>81590.600573219359</v>
      </c>
      <c r="BR1740" s="568">
        <f t="shared" si="6428"/>
        <v>85666.413614888588</v>
      </c>
      <c r="BS1740" s="568">
        <f t="shared" si="6428"/>
        <v>100150.2118759696</v>
      </c>
      <c r="BT1740" s="568">
        <f t="shared" si="6428"/>
        <v>95570.923801550656</v>
      </c>
      <c r="BU1740" s="568">
        <f t="shared" si="6428"/>
        <v>91920.374571885841</v>
      </c>
      <c r="BV1740" s="568">
        <f t="shared" si="6428"/>
        <v>98265.388568754046</v>
      </c>
      <c r="BW1740" s="568">
        <f t="shared" si="6428"/>
        <v>99812.272099657232</v>
      </c>
      <c r="BX1740" s="568">
        <f t="shared" si="6428"/>
        <v>95874.105774882162</v>
      </c>
      <c r="BY1740" s="568">
        <f t="shared" si="6428"/>
        <v>91934.792569882266</v>
      </c>
      <c r="BZ1740" s="568">
        <f t="shared" si="6428"/>
        <v>98315.499699980952</v>
      </c>
      <c r="CA1740" s="568">
        <f t="shared" si="6428"/>
        <v>62026.558332732966</v>
      </c>
      <c r="CB1740" s="568">
        <f t="shared" si="6428"/>
        <v>61549.552462955689</v>
      </c>
      <c r="CC1740" s="568">
        <f t="shared" si="6428"/>
        <v>61071.487901136978</v>
      </c>
      <c r="CD1740" s="568">
        <f t="shared" si="6428"/>
        <v>61330.570776255423</v>
      </c>
      <c r="CE1740" s="568">
        <f t="shared" si="6428"/>
        <v>44248.224451568785</v>
      </c>
      <c r="CF1740" s="568">
        <f t="shared" si="6428"/>
        <v>44074.312698826638</v>
      </c>
      <c r="CG1740" s="568">
        <f t="shared" si="6428"/>
        <v>43899.531387320778</v>
      </c>
      <c r="CH1740" s="568">
        <f t="shared" si="6428"/>
        <v>43723.876169257375</v>
      </c>
      <c r="CI1740" s="568">
        <f t="shared" si="6428"/>
        <v>30352.225972612738</v>
      </c>
      <c r="CJ1740" s="568">
        <f t="shared" si="6428"/>
        <v>30213.796164975807</v>
      </c>
      <c r="CK1740" s="568">
        <f t="shared" si="6428"/>
        <v>30074.67420830069</v>
      </c>
      <c r="CL1740" s="568">
        <f t="shared" si="6428"/>
        <v>29934.856641842198</v>
      </c>
      <c r="CM1740" s="568">
        <f t="shared" si="6428"/>
        <v>44910.859167160037</v>
      </c>
      <c r="CN1740" s="568">
        <f t="shared" si="6428"/>
        <v>44723.52752549584</v>
      </c>
      <c r="CO1740" s="568">
        <f t="shared" si="6428"/>
        <v>44535.259225623326</v>
      </c>
      <c r="CP1740" s="568">
        <f t="shared" ref="CP1740:DJ1740" si="6429">CP1676</f>
        <v>44346.049584251443</v>
      </c>
      <c r="CQ1740" s="568">
        <f t="shared" si="6429"/>
        <v>68978.152011569531</v>
      </c>
      <c r="CR1740" s="568">
        <f t="shared" si="6429"/>
        <v>68708.838896627392</v>
      </c>
      <c r="CS1740" s="568">
        <f t="shared" si="6429"/>
        <v>68438.179216110526</v>
      </c>
      <c r="CT1740" s="568">
        <f t="shared" si="6429"/>
        <v>68166.166237191093</v>
      </c>
      <c r="CU1740" s="568">
        <f t="shared" si="6429"/>
        <v>54810.067610997648</v>
      </c>
      <c r="CV1740" s="568">
        <f t="shared" si="6429"/>
        <v>54577.918386552628</v>
      </c>
      <c r="CW1740" s="568">
        <f t="shared" si="6429"/>
        <v>54344.608415985393</v>
      </c>
      <c r="CX1740" s="568">
        <f t="shared" si="6429"/>
        <v>54110.131895565326</v>
      </c>
      <c r="CY1740" s="568">
        <f t="shared" si="6429"/>
        <v>16050.471461667235</v>
      </c>
      <c r="CZ1740" s="568">
        <f t="shared" si="6429"/>
        <v>15940.931256475575</v>
      </c>
      <c r="DA1740" s="568">
        <f t="shared" si="6429"/>
        <v>15830.843350257961</v>
      </c>
      <c r="DB1740" s="568">
        <f t="shared" si="6429"/>
        <v>15720.205004509251</v>
      </c>
      <c r="DC1740" s="568">
        <f t="shared" si="6429"/>
        <v>12380.17412397833</v>
      </c>
      <c r="DD1740" s="568">
        <f t="shared" si="6429"/>
        <v>12279.663807098223</v>
      </c>
      <c r="DE1740" s="568">
        <f t="shared" si="6429"/>
        <v>12178.65093863372</v>
      </c>
      <c r="DF1740" s="568">
        <f t="shared" si="6429"/>
        <v>12077.13300582689</v>
      </c>
      <c r="DG1740" s="568">
        <f t="shared" si="6429"/>
        <v>9145.2831371839929</v>
      </c>
      <c r="DH1740" s="568">
        <f t="shared" si="6429"/>
        <v>9052.9373653699149</v>
      </c>
      <c r="DI1740" s="568">
        <f t="shared" si="6429"/>
        <v>8960.1298646967662</v>
      </c>
      <c r="DJ1740" s="568">
        <f t="shared" si="6429"/>
        <v>8866.8583265202542</v>
      </c>
    </row>
    <row r="1741" spans="1:114" x14ac:dyDescent="0.35">
      <c r="A1741" s="5"/>
      <c r="B1741" s="463" t="s">
        <v>410</v>
      </c>
      <c r="C1741" s="459"/>
      <c r="D1741" s="459"/>
      <c r="E1741" s="459"/>
      <c r="F1741" s="459"/>
      <c r="G1741" s="504">
        <f>G1740/C1740-1</f>
        <v>5.8275058275058189E-2</v>
      </c>
      <c r="H1741" s="504">
        <f t="shared" ref="H1741" si="6430">H1740/D1740-1</f>
        <v>0.20610687022900764</v>
      </c>
      <c r="I1741" s="504">
        <f t="shared" ref="I1741" si="6431">I1740/E1740-1</f>
        <v>-0.55762711864406778</v>
      </c>
      <c r="J1741" s="504">
        <f t="shared" ref="J1741" si="6432">J1740/F1740-1</f>
        <v>-0.93867924528301883</v>
      </c>
      <c r="K1741" s="504">
        <f t="shared" ref="K1741" si="6433">K1740/G1740-1</f>
        <v>-4.405286343612369E-3</v>
      </c>
      <c r="L1741" s="504">
        <f t="shared" ref="L1741" si="6434">L1740/H1740-1</f>
        <v>0.44092827004219415</v>
      </c>
      <c r="M1741" s="504">
        <f t="shared" ref="M1741" si="6435">M1740/I1740-1</f>
        <v>2.9501915708812261</v>
      </c>
      <c r="N1741" s="504">
        <f t="shared" ref="N1741" si="6436">N1740/J1740-1</f>
        <v>58.384615384615387</v>
      </c>
      <c r="O1741" s="504">
        <f t="shared" ref="O1741" si="6437">O1740/K1740-1</f>
        <v>0.65044247787610621</v>
      </c>
      <c r="P1741" s="504">
        <f t="shared" ref="P1741" si="6438">P1740/L1740-1</f>
        <v>0.16837481698389456</v>
      </c>
      <c r="Q1741" s="504">
        <f t="shared" ref="Q1741" si="6439">Q1740/M1740-1</f>
        <v>-0.1348205625606208</v>
      </c>
      <c r="R1741" s="504">
        <f t="shared" ref="R1741" si="6440">R1740/N1740-1</f>
        <v>6.4766839378238572E-3</v>
      </c>
      <c r="S1741" s="504">
        <f t="shared" ref="S1741" si="6441">S1740/O1740-1</f>
        <v>0.57372654155495972</v>
      </c>
      <c r="T1741" s="504">
        <f t="shared" ref="T1741" si="6442">T1740/P1740-1</f>
        <v>-5.7644110275689275E-2</v>
      </c>
      <c r="U1741" s="504">
        <f t="shared" ref="U1741" si="6443">U1740/Q1740-1</f>
        <v>-0.39125560538116588</v>
      </c>
      <c r="V1741" s="504">
        <f t="shared" ref="V1741" si="6444">V1740/R1740-1</f>
        <v>-0.32303732303732302</v>
      </c>
      <c r="W1741" s="504">
        <f t="shared" ref="W1741" si="6445">W1740/S1740-1</f>
        <v>-0.76831345826235098</v>
      </c>
      <c r="X1741" s="504">
        <f t="shared" ref="X1741" si="6446">X1740/T1740-1</f>
        <v>-0.40957446808510634</v>
      </c>
      <c r="Y1741" s="504">
        <f t="shared" ref="Y1741" si="6447">Y1740/U1740-1</f>
        <v>0.25966850828729271</v>
      </c>
      <c r="Z1741" s="504">
        <f t="shared" ref="Z1741" si="6448">Z1740/V1740-1</f>
        <v>0.57604562737642584</v>
      </c>
      <c r="AA1741" s="504">
        <f t="shared" ref="AA1741" si="6449">AA1740/W1740-1</f>
        <v>1.6507352941176472</v>
      </c>
      <c r="AB1741" s="504">
        <f t="shared" ref="AB1741" si="6450">AB1740/X1740-1</f>
        <v>0.68918918918918926</v>
      </c>
      <c r="AC1741" s="504">
        <f t="shared" ref="AC1741" si="6451">AC1740/Y1740-1</f>
        <v>0.56140350877192979</v>
      </c>
      <c r="AD1741" s="504">
        <f t="shared" ref="AD1741" si="6452">AD1740/Z1740-1</f>
        <v>0.62259407294853819</v>
      </c>
      <c r="AE1741" s="504">
        <f t="shared" ref="AE1741" si="6453">AE1740/AA1740-1</f>
        <v>0.84976739174001126</v>
      </c>
      <c r="AF1741" s="504">
        <f t="shared" ref="AF1741" si="6454">AF1740/AB1740-1</f>
        <v>0.6729682856937087</v>
      </c>
      <c r="AG1741" s="504">
        <f t="shared" ref="AG1741" si="6455">AG1740/AC1740-1</f>
        <v>0.19047213729550894</v>
      </c>
      <c r="AH1741" s="504">
        <f t="shared" ref="AH1741" si="6456">AH1740/AD1740-1</f>
        <v>6.545303127025992E-2</v>
      </c>
      <c r="AI1741" s="504">
        <f t="shared" ref="AI1741" si="6457">AI1740/AE1740-1</f>
        <v>-0.16878780678480654</v>
      </c>
      <c r="AJ1741" s="504">
        <f t="shared" ref="AJ1741" si="6458">AJ1740/AF1740-1</f>
        <v>-0.16680171060027216</v>
      </c>
      <c r="AK1741" s="504">
        <f t="shared" ref="AK1741" si="6459">AK1740/AG1740-1</f>
        <v>-0.15970548757779979</v>
      </c>
      <c r="AL1741" s="504">
        <f t="shared" ref="AL1741" si="6460">AL1740/AH1740-1</f>
        <v>-0.16393000580279127</v>
      </c>
      <c r="AM1741" s="504">
        <f t="shared" ref="AM1741" si="6461">AM1740/AI1740-1</f>
        <v>-0.10958214229908236</v>
      </c>
      <c r="AN1741" s="504">
        <f t="shared" ref="AN1741" si="6462">AN1740/AJ1740-1</f>
        <v>-0.12126350922224416</v>
      </c>
      <c r="AO1741" s="504">
        <f t="shared" ref="AO1741" si="6463">AO1740/AK1740-1</f>
        <v>-0.13728082377274675</v>
      </c>
      <c r="AP1741" s="504">
        <f t="shared" ref="AP1741" si="6464">AP1740/AL1740-1</f>
        <v>-0.12424543022311185</v>
      </c>
      <c r="AQ1741" s="504">
        <f t="shared" ref="AQ1741" si="6465">AQ1740/AM1740-1</f>
        <v>0.77832642089987814</v>
      </c>
      <c r="AR1741" s="504">
        <f t="shared" ref="AR1741" si="6466">AR1740/AN1740-1</f>
        <v>0.82030899921251343</v>
      </c>
      <c r="AS1741" s="504">
        <f t="shared" ref="AS1741" si="6467">AS1740/AO1740-1</f>
        <v>0.79233950836467115</v>
      </c>
      <c r="AT1741" s="504">
        <f t="shared" ref="AT1741" si="6468">AT1740/AP1740-1</f>
        <v>0.70757811213620414</v>
      </c>
      <c r="AU1741" s="504">
        <f t="shared" ref="AU1741" si="6469">AU1740/AQ1740-1</f>
        <v>0.319641714713504</v>
      </c>
      <c r="AV1741" s="504">
        <f t="shared" ref="AV1741" si="6470">AV1740/AR1740-1</f>
        <v>0.32896123045648507</v>
      </c>
      <c r="AW1741" s="504">
        <f t="shared" ref="AW1741" si="6471">AW1740/AS1740-1</f>
        <v>0.34015087353921336</v>
      </c>
      <c r="AX1741" s="504">
        <f t="shared" ref="AX1741" si="6472">AX1740/AT1740-1</f>
        <v>0.3263400197075268</v>
      </c>
      <c r="AY1741" s="504">
        <f t="shared" ref="AY1741" si="6473">AY1740/AU1740-1</f>
        <v>-3.0325556243006591E-2</v>
      </c>
      <c r="AZ1741" s="504">
        <f t="shared" ref="AZ1741" si="6474">AZ1740/AV1740-1</f>
        <v>-3.0017594806094561E-2</v>
      </c>
      <c r="BA1741" s="504">
        <f t="shared" ref="BA1741" si="6475">BA1740/AW1740-1</f>
        <v>-3.6608965158141382E-2</v>
      </c>
      <c r="BB1741" s="504">
        <f t="shared" ref="BB1741" si="6476">BB1740/AX1740-1</f>
        <v>-4.0020242226863734E-2</v>
      </c>
      <c r="BC1741" s="504">
        <f t="shared" ref="BC1741" si="6477">BC1740/AY1740-1</f>
        <v>-0.26242602731986375</v>
      </c>
      <c r="BD1741" s="504">
        <f t="shared" ref="BD1741" si="6478">BD1740/AZ1740-1</f>
        <v>-0.2666291579862764</v>
      </c>
      <c r="BE1741" s="504">
        <f t="shared" ref="BE1741" si="6479">BE1740/BA1740-1</f>
        <v>-0.28821198964136263</v>
      </c>
      <c r="BF1741" s="504">
        <f t="shared" ref="BF1741" si="6480">BF1740/BB1740-1</f>
        <v>-0.28714603256356352</v>
      </c>
      <c r="BG1741" s="504">
        <f t="shared" ref="BG1741" si="6481">BG1740/BC1740-1</f>
        <v>-5.1832719728869159E-2</v>
      </c>
      <c r="BH1741" s="504">
        <f t="shared" ref="BH1741" si="6482">BH1740/BD1740-1</f>
        <v>-5.9143232142230828E-2</v>
      </c>
      <c r="BI1741" s="504">
        <f t="shared" ref="BI1741" si="6483">BI1740/BE1740-1</f>
        <v>-6.6414363994070191E-2</v>
      </c>
      <c r="BJ1741" s="504">
        <f t="shared" ref="BJ1741" si="6484">BJ1740/BF1740-1</f>
        <v>-5.5362242227528835E-2</v>
      </c>
      <c r="BK1741" s="504">
        <f t="shared" ref="BK1741" si="6485">BK1740/BG1740-1</f>
        <v>-0.33971808104889634</v>
      </c>
      <c r="BL1741" s="504">
        <f t="shared" ref="BL1741" si="6486">BL1740/BH1740-1</f>
        <v>-0.34061047437443537</v>
      </c>
      <c r="BM1741" s="504">
        <f t="shared" ref="BM1741" si="6487">BM1740/BI1740-1</f>
        <v>-0.34045396619305235</v>
      </c>
      <c r="BN1741" s="504">
        <f t="shared" ref="BN1741" si="6488">BN1740/BJ1740-1</f>
        <v>-0.33783888847806498</v>
      </c>
      <c r="BO1741" s="504">
        <f t="shared" ref="BO1741" si="6489">BO1740/BK1740-1</f>
        <v>-0.16454598378582264</v>
      </c>
      <c r="BP1741" s="504">
        <f t="shared" ref="BP1741" si="6490">BP1740/BL1740-1</f>
        <v>-0.14661323487647726</v>
      </c>
      <c r="BQ1741" s="504">
        <f t="shared" ref="BQ1741" si="6491">BQ1740/BM1740-1</f>
        <v>-0.12718510663166249</v>
      </c>
      <c r="BR1741" s="504">
        <f t="shared" ref="BR1741" si="6492">BR1740/BN1740-1</f>
        <v>-0.15790761593605962</v>
      </c>
      <c r="BS1741" s="504">
        <f t="shared" ref="BS1741" si="6493">BS1740/BO1740-1</f>
        <v>0.15573363399737317</v>
      </c>
      <c r="BT1741" s="504">
        <f t="shared" ref="BT1741" si="6494">BT1740/BP1740-1</f>
        <v>0.14186141426273746</v>
      </c>
      <c r="BU1741" s="504">
        <f t="shared" ref="BU1741" si="6495">BU1740/BQ1740-1</f>
        <v>0.12660495113522963</v>
      </c>
      <c r="BV1741" s="504">
        <f t="shared" ref="BV1741" si="6496">BV1740/BR1740-1</f>
        <v>0.1470701809755206</v>
      </c>
      <c r="BW1741" s="504">
        <f t="shared" ref="BW1741" si="6497">BW1740/BS1740-1</f>
        <v>-3.3743291200510894E-3</v>
      </c>
      <c r="BX1741" s="504">
        <f t="shared" ref="BX1741" si="6498">BX1740/BT1740-1</f>
        <v>3.172324398172055E-3</v>
      </c>
      <c r="BY1741" s="504">
        <f t="shared" ref="BY1741" si="6499">BY1740/BU1740-1</f>
        <v>1.5685312493096681E-4</v>
      </c>
      <c r="BZ1741" s="504">
        <f t="shared" ref="BZ1741" si="6500">BZ1740/BV1740-1</f>
        <v>5.0995708618040148E-4</v>
      </c>
      <c r="CA1741" s="504">
        <f t="shared" ref="CA1741" si="6501">CA1740/BW1740-1</f>
        <v>-0.37856781507986559</v>
      </c>
      <c r="CB1741" s="504">
        <f t="shared" ref="CB1741" si="6502">CB1740/BX1740-1</f>
        <v>-0.35801693308642135</v>
      </c>
      <c r="CC1741" s="504">
        <f t="shared" ref="CC1741" si="6503">CC1740/BY1740-1</f>
        <v>-0.33570864529101108</v>
      </c>
      <c r="CD1741" s="504">
        <f t="shared" ref="CD1741" si="6504">CD1740/BZ1740-1</f>
        <v>-0.37618614599517408</v>
      </c>
      <c r="CE1741" s="504">
        <f t="shared" ref="CE1741" si="6505">CE1740/CA1740-1</f>
        <v>-0.28662454211621324</v>
      </c>
      <c r="CF1741" s="504">
        <f t="shared" ref="CF1741" si="6506">CF1740/CB1740-1</f>
        <v>-0.28392147570279613</v>
      </c>
      <c r="CG1741" s="504">
        <f t="shared" ref="CG1741" si="6507">CG1740/CC1740-1</f>
        <v>-0.28117796215501256</v>
      </c>
      <c r="CH1741" s="504">
        <f t="shared" ref="CH1741" si="6508">CH1740/CD1740-1</f>
        <v>-0.28707860344607472</v>
      </c>
      <c r="CI1741" s="504">
        <f t="shared" ref="CI1741" si="6509">CI1740/CE1740-1</f>
        <v>-0.31404646516756163</v>
      </c>
      <c r="CJ1741" s="504">
        <f t="shared" ref="CJ1741" si="6510">CJ1740/CF1740-1</f>
        <v>-0.31448060525785193</v>
      </c>
      <c r="CK1741" s="504">
        <f t="shared" ref="CK1741" si="6511">CK1740/CG1740-1</f>
        <v>-0.31492038165612479</v>
      </c>
      <c r="CL1741" s="504">
        <f t="shared" ref="CL1741" si="6512">CL1740/CH1740-1</f>
        <v>-0.31536589926376091</v>
      </c>
      <c r="CM1741" s="504">
        <f t="shared" ref="CM1741" si="6513">CM1740/CI1740-1</f>
        <v>0.47965619416789296</v>
      </c>
      <c r="CN1741" s="504">
        <f t="shared" ref="CN1741" si="6514">CN1740/CJ1740-1</f>
        <v>0.48023529652787844</v>
      </c>
      <c r="CO1741" s="504">
        <f t="shared" ref="CO1741" si="6515">CO1740/CK1740-1</f>
        <v>0.48082266551474317</v>
      </c>
      <c r="CP1741" s="504">
        <f t="shared" ref="CP1741" si="6516">CP1740/CL1740-1</f>
        <v>0.4814184719450314</v>
      </c>
      <c r="CQ1741" s="504">
        <f t="shared" ref="CQ1741" si="6517">CQ1740/CM1740-1</f>
        <v>0.53589027889290763</v>
      </c>
      <c r="CR1741" s="504">
        <f t="shared" ref="CR1741" si="6518">CR1740/CN1740-1</f>
        <v>0.53630186835012261</v>
      </c>
      <c r="CS1741" s="504">
        <f t="shared" ref="CS1741" si="6519">CS1740/CO1740-1</f>
        <v>0.53671900435991349</v>
      </c>
      <c r="CT1741" s="504">
        <f t="shared" ref="CT1741" si="6520">CT1740/CP1740-1</f>
        <v>0.53714179450606259</v>
      </c>
      <c r="CU1741" s="504">
        <f t="shared" ref="CU1741" si="6521">CU1740/CQ1740-1</f>
        <v>-0.20539959374666206</v>
      </c>
      <c r="CV1741" s="504">
        <f t="shared" ref="CV1741" si="6522">CV1740/CR1740-1</f>
        <v>-0.20566379430941584</v>
      </c>
      <c r="CW1741" s="504">
        <f t="shared" ref="CW1741" si="6523">CW1740/CS1740-1</f>
        <v>-0.20593141082291488</v>
      </c>
      <c r="CX1741" s="504">
        <f t="shared" ref="CX1741" si="6524">CX1740/CT1740-1</f>
        <v>-0.20620250657366246</v>
      </c>
      <c r="CY1741" s="504">
        <f t="shared" ref="CY1741" si="6525">CY1740/CU1740-1</f>
        <v>-0.70716198389715712</v>
      </c>
      <c r="CZ1741" s="504">
        <f t="shared" ref="CZ1741" si="6526">CZ1740/CV1740-1</f>
        <v>-0.70792342896677352</v>
      </c>
      <c r="DA1741" s="504">
        <f t="shared" ref="DA1741" si="6527">DA1740/CW1740-1</f>
        <v>-0.70869523561418579</v>
      </c>
      <c r="DB1741" s="504">
        <f t="shared" ref="DB1741" si="6528">DB1740/CX1740-1</f>
        <v>-0.70947760698772899</v>
      </c>
      <c r="DC1741" s="504">
        <f t="shared" ref="DC1741" si="6529">DC1740/CY1740-1</f>
        <v>-0.22867224470349956</v>
      </c>
      <c r="DD1741" s="504">
        <f t="shared" ref="DD1741" si="6530">DD1740/CZ1740-1</f>
        <v>-0.22967713682913349</v>
      </c>
      <c r="DE1741" s="504">
        <f t="shared" ref="DE1741" si="6531">DE1740/DA1740-1</f>
        <v>-0.23070106442337635</v>
      </c>
      <c r="DF1741" s="504">
        <f t="shared" ref="DF1741" si="6532">DF1740/DB1740-1</f>
        <v>-0.23174456043272762</v>
      </c>
      <c r="DG1741" s="504">
        <f t="shared" ref="DG1741" si="6533">DG1740/DC1740-1</f>
        <v>-0.26129608149281947</v>
      </c>
      <c r="DH1741" s="504">
        <f t="shared" ref="DH1741" si="6534">DH1740/DD1740-1</f>
        <v>-0.26276993347839928</v>
      </c>
      <c r="DI1741" s="504">
        <f t="shared" ref="DI1741" si="6535">DI1740/DE1740-1</f>
        <v>-0.26427566486260001</v>
      </c>
      <c r="DJ1741" s="504">
        <f t="shared" ref="DJ1741" si="6536">DJ1740/DF1740-1</f>
        <v>-0.26581430193389155</v>
      </c>
    </row>
    <row r="1742" spans="1:114" x14ac:dyDescent="0.35">
      <c r="A1742" s="5"/>
      <c r="B1742" s="463" t="s">
        <v>411</v>
      </c>
      <c r="C1742" s="459"/>
      <c r="D1742" s="459"/>
      <c r="E1742" s="459"/>
      <c r="F1742" s="459"/>
      <c r="G1742" s="504">
        <f>G1740/F1740-1</f>
        <v>1.141509433962264</v>
      </c>
      <c r="H1742" s="504">
        <f t="shared" ref="H1742:AC1742" si="6537">H1740/G1740-1</f>
        <v>4.4052863436123246E-2</v>
      </c>
      <c r="I1742" s="504">
        <f t="shared" si="6537"/>
        <v>-0.44936708860759489</v>
      </c>
      <c r="J1742" s="504">
        <f t="shared" si="6537"/>
        <v>-0.95019157088122608</v>
      </c>
      <c r="K1742" s="504">
        <f t="shared" si="6537"/>
        <v>33.769230769230766</v>
      </c>
      <c r="L1742" s="504">
        <f t="shared" si="6537"/>
        <v>0.51106194690265494</v>
      </c>
      <c r="M1742" s="504">
        <f t="shared" si="6537"/>
        <v>0.50951683748169829</v>
      </c>
      <c r="N1742" s="504">
        <f t="shared" si="6537"/>
        <v>-0.25121241513094084</v>
      </c>
      <c r="O1742" s="504">
        <f t="shared" si="6537"/>
        <v>-3.3678756476683946E-2</v>
      </c>
      <c r="P1742" s="504">
        <f t="shared" si="6537"/>
        <v>6.9705093833780207E-2</v>
      </c>
      <c r="Q1742" s="504">
        <f t="shared" si="6537"/>
        <v>0.1177944862155389</v>
      </c>
      <c r="R1742" s="504">
        <f t="shared" si="6537"/>
        <v>-0.12892376681614348</v>
      </c>
      <c r="S1742" s="504">
        <f t="shared" si="6537"/>
        <v>0.51093951093951095</v>
      </c>
      <c r="T1742" s="504">
        <f t="shared" si="6537"/>
        <v>-0.35945485519591136</v>
      </c>
      <c r="U1742" s="504">
        <f t="shared" si="6537"/>
        <v>-0.27792553191489366</v>
      </c>
      <c r="V1742" s="504">
        <f t="shared" si="6537"/>
        <v>-3.130755064456725E-2</v>
      </c>
      <c r="W1742" s="504">
        <f t="shared" si="6537"/>
        <v>-0.4828897338403042</v>
      </c>
      <c r="X1742" s="504">
        <f t="shared" si="6537"/>
        <v>0.63235294117647056</v>
      </c>
      <c r="Y1742" s="504">
        <f t="shared" si="6537"/>
        <v>0.54054054054054057</v>
      </c>
      <c r="Z1742" s="504">
        <f t="shared" si="6537"/>
        <v>0.21198830409356728</v>
      </c>
      <c r="AA1742" s="504">
        <f t="shared" si="6537"/>
        <v>-0.13027744270205066</v>
      </c>
      <c r="AB1742" s="504">
        <f t="shared" si="6537"/>
        <v>4.0221914008321757E-2</v>
      </c>
      <c r="AC1742" s="504">
        <f t="shared" si="6537"/>
        <v>0.42399999999999993</v>
      </c>
      <c r="AD1742" s="504">
        <f t="shared" ref="AD1742" si="6538">AD1740/AC1740-1</f>
        <v>0.25948547422690837</v>
      </c>
      <c r="AE1742" s="504">
        <f t="shared" ref="AE1742" si="6539">AE1740/AD1740-1</f>
        <v>-8.5108449662726349E-3</v>
      </c>
      <c r="AF1742" s="504">
        <f t="shared" ref="AF1742" si="6540">AF1740/AE1740-1</f>
        <v>-5.920156232047602E-2</v>
      </c>
      <c r="AG1742" s="504">
        <f t="shared" ref="AG1742" si="6541">AG1740/AF1740-1</f>
        <v>1.3308105123979841E-2</v>
      </c>
      <c r="AH1742" s="504">
        <f t="shared" ref="AH1742" si="6542">AH1740/AG1740-1</f>
        <v>0.12721883554912394</v>
      </c>
      <c r="AI1742" s="504">
        <f t="shared" ref="AI1742" si="6543">AI1740/AH1740-1</f>
        <v>-0.22649065616519426</v>
      </c>
      <c r="AJ1742" s="504">
        <f t="shared" ref="AJ1742" si="6544">AJ1740/AI1740-1</f>
        <v>-5.6953621057410975E-2</v>
      </c>
      <c r="AK1742" s="504">
        <f t="shared" ref="AK1742" si="6545">AK1740/AJ1740-1</f>
        <v>2.1938296035220128E-2</v>
      </c>
      <c r="AL1742" s="504">
        <f t="shared" ref="AL1742" si="6546">AL1740/AK1740-1</f>
        <v>0.12155182660888419</v>
      </c>
      <c r="AM1742" s="504">
        <f t="shared" ref="AM1742" si="6547">AM1740/AL1740-1</f>
        <v>-0.17620948290296912</v>
      </c>
      <c r="AN1742" s="504">
        <f t="shared" ref="AN1742" si="6548">AN1740/AM1740-1</f>
        <v>-6.932542007594289E-2</v>
      </c>
      <c r="AO1742" s="504">
        <f t="shared" ref="AO1742" si="6549">AO1740/AN1740-1</f>
        <v>3.3107469228428332E-3</v>
      </c>
      <c r="AP1742" s="504">
        <f t="shared" ref="AP1742" si="6550">AP1740/AO1740-1</f>
        <v>0.13849809353909515</v>
      </c>
      <c r="AQ1742" s="504">
        <f t="shared" ref="AQ1742" si="6551">AQ1740/AP1740-1</f>
        <v>0.67280707677454199</v>
      </c>
      <c r="AR1742" s="504">
        <f t="shared" ref="AR1742" si="6552">AR1740/AQ1740-1</f>
        <v>-4.7354134053285035E-2</v>
      </c>
      <c r="AS1742" s="504">
        <f t="shared" ref="AS1742" si="6553">AS1740/AR1740-1</f>
        <v>-1.2105366915928562E-2</v>
      </c>
      <c r="AT1742" s="504">
        <f t="shared" ref="AT1742" si="6554">AT1740/AS1740-1</f>
        <v>8.4657463702246361E-2</v>
      </c>
      <c r="AU1742" s="504">
        <f t="shared" ref="AU1742" si="6555">AU1740/AT1740-1</f>
        <v>0.2927701423966016</v>
      </c>
      <c r="AV1742" s="504">
        <f t="shared" ref="AV1742" si="6556">AV1740/AU1740-1</f>
        <v>-4.0626400270556196E-2</v>
      </c>
      <c r="AW1742" s="504">
        <f t="shared" ref="AW1742" si="6557">AW1740/AV1740-1</f>
        <v>-3.787450565760464E-3</v>
      </c>
      <c r="AX1742" s="504">
        <f t="shared" ref="AX1742" si="6558">AX1740/AW1740-1</f>
        <v>7.3479583670665649E-2</v>
      </c>
      <c r="AY1742" s="504">
        <f t="shared" ref="AY1742" si="6559">AY1740/AX1740-1</f>
        <v>-5.4868170975871378E-2</v>
      </c>
      <c r="AZ1742" s="504">
        <f t="shared" ref="AZ1742" si="6560">AZ1740/AY1740-1</f>
        <v>-4.0321710305578407E-2</v>
      </c>
      <c r="BA1742" s="504">
        <f t="shared" ref="BA1742" si="6561">BA1740/AZ1740-1</f>
        <v>-1.0557063939690803E-2</v>
      </c>
      <c r="BB1742" s="504">
        <f t="shared" ref="BB1742" si="6562">BB1740/BA1740-1</f>
        <v>6.9678493401937436E-2</v>
      </c>
      <c r="BC1742" s="504">
        <f t="shared" ref="BC1742" si="6563">BC1740/BB1740-1</f>
        <v>-0.27383402389979294</v>
      </c>
      <c r="BD1742" s="504">
        <f t="shared" ref="BD1742" si="6564">BD1740/BC1740-1</f>
        <v>-4.5790522111190168E-2</v>
      </c>
      <c r="BE1742" s="504">
        <f t="shared" ref="BE1742" si="6565">BE1740/BD1740-1</f>
        <v>-3.9676002269262822E-2</v>
      </c>
      <c r="BF1742" s="504">
        <f t="shared" ref="BF1742" si="6566">BF1740/BE1740-1</f>
        <v>7.1280418897193831E-2</v>
      </c>
      <c r="BG1742" s="504">
        <f t="shared" ref="BG1742" si="6567">BG1740/BF1740-1</f>
        <v>-3.4126412930768013E-2</v>
      </c>
      <c r="BH1742" s="504">
        <f t="shared" ref="BH1742" si="6568">BH1740/BG1740-1</f>
        <v>-5.3147620777428406E-2</v>
      </c>
      <c r="BI1742" s="504">
        <f t="shared" ref="BI1742" si="6569">BI1740/BH1740-1</f>
        <v>-4.7097580820357754E-2</v>
      </c>
      <c r="BJ1742" s="504">
        <f t="shared" ref="BJ1742" si="6570">BJ1740/BI1740-1</f>
        <v>8.3962620913943908E-2</v>
      </c>
      <c r="BK1742" s="504">
        <f t="shared" ref="BK1742" si="6571">BK1740/BJ1740-1</f>
        <v>-0.32487468313978951</v>
      </c>
      <c r="BL1742" s="504">
        <f t="shared" ref="BL1742" si="6572">BL1740/BK1740-1</f>
        <v>-5.4427323763739488E-2</v>
      </c>
      <c r="BM1742" s="504">
        <f t="shared" ref="BM1742" si="6573">BM1740/BL1740-1</f>
        <v>-4.6871406428946716E-2</v>
      </c>
      <c r="BN1742" s="504">
        <f t="shared" ref="BN1742" si="6574">BN1740/BM1740-1</f>
        <v>8.8260496040975855E-2</v>
      </c>
      <c r="BO1742" s="504">
        <f t="shared" ref="BO1742" si="6575">BO1740/BN1740-1</f>
        <v>-0.14818894132527538</v>
      </c>
      <c r="BP1742" s="504">
        <f t="shared" ref="BP1742" si="6576">BP1740/BO1740-1</f>
        <v>-3.4130913609029534E-2</v>
      </c>
      <c r="BQ1742" s="504">
        <f t="shared" ref="BQ1742" si="6577">BQ1740/BP1740-1</f>
        <v>-2.5172564465985037E-2</v>
      </c>
      <c r="BR1742" s="504">
        <f t="shared" ref="BR1742" si="6578">BR1740/BQ1740-1</f>
        <v>4.9954443441209806E-2</v>
      </c>
      <c r="BS1742" s="504">
        <f t="shared" ref="BS1742" si="6579">BS1740/BR1740-1</f>
        <v>0.16907207445607098</v>
      </c>
      <c r="BT1742" s="504">
        <f t="shared" ref="BT1742" si="6580">BT1740/BS1740-1</f>
        <v>-4.5724197569248615E-2</v>
      </c>
      <c r="BU1742" s="504">
        <f t="shared" ref="BU1742" si="6581">BU1740/BT1740-1</f>
        <v>-3.8197278884161912E-2</v>
      </c>
      <c r="BV1742" s="504">
        <f t="shared" ref="BV1742" si="6582">BV1740/BU1740-1</f>
        <v>6.9027286131282173E-2</v>
      </c>
      <c r="BW1742" s="504">
        <f t="shared" ref="BW1742" si="6583">BW1740/BV1740-1</f>
        <v>1.5741896037187786E-2</v>
      </c>
      <c r="BX1742" s="504">
        <f t="shared" ref="BX1742" si="6584">BX1740/BW1740-1</f>
        <v>-3.945573266624991E-2</v>
      </c>
      <c r="BY1742" s="504">
        <f t="shared" ref="BY1742" si="6585">BY1740/BX1740-1</f>
        <v>-4.1088395799483424E-2</v>
      </c>
      <c r="BZ1742" s="504">
        <f t="shared" ref="BZ1742" si="6586">BZ1740/BY1740-1</f>
        <v>6.9404704701416797E-2</v>
      </c>
      <c r="CA1742" s="504">
        <f t="shared" ref="CA1742" si="6587">CA1740/BZ1740-1</f>
        <v>-0.3691070225751496</v>
      </c>
      <c r="CB1742" s="504">
        <f t="shared" ref="CB1742" si="6588">CB1740/CA1740-1</f>
        <v>-7.6903488215233073E-3</v>
      </c>
      <c r="CC1742" s="504">
        <f t="shared" ref="CC1742" si="6589">CC1740/CB1740-1</f>
        <v>-7.7671492754791682E-3</v>
      </c>
      <c r="CD1742" s="504">
        <f t="shared" ref="CD1742" si="6590">CD1740/CC1740-1</f>
        <v>4.2422885706969726E-3</v>
      </c>
      <c r="CE1742" s="504">
        <f t="shared" ref="CE1742" si="6591">CE1740/CD1740-1</f>
        <v>-0.27852906158343127</v>
      </c>
      <c r="CF1742" s="504">
        <f t="shared" ref="CF1742" si="6592">CF1740/CE1740-1</f>
        <v>-3.9303668090117094E-3</v>
      </c>
      <c r="CG1742" s="504">
        <f t="shared" ref="CG1742" si="6593">CG1740/CF1740-1</f>
        <v>-3.9656049250318404E-3</v>
      </c>
      <c r="CH1742" s="504">
        <f t="shared" ref="CH1742" si="6594">CH1740/CG1740-1</f>
        <v>-4.0013005267326429E-3</v>
      </c>
      <c r="CI1742" s="504">
        <f t="shared" ref="CI1742" si="6595">CI1740/CH1740-1</f>
        <v>-0.30582032903218126</v>
      </c>
      <c r="CJ1742" s="504">
        <f t="shared" ref="CJ1742" si="6596">CJ1740/CI1740-1</f>
        <v>-4.5607794223012643E-3</v>
      </c>
      <c r="CK1742" s="504">
        <f t="shared" ref="CK1742" si="6597">CK1740/CJ1740-1</f>
        <v>-4.6045838105041037E-3</v>
      </c>
      <c r="CL1742" s="504">
        <f t="shared" ref="CL1742" si="6598">CL1740/CK1740-1</f>
        <v>-4.6490135018620871E-3</v>
      </c>
      <c r="CM1742" s="504">
        <f t="shared" ref="CM1742" si="6599">CM1740/CL1740-1</f>
        <v>0.50028642877763962</v>
      </c>
      <c r="CN1742" s="504">
        <f t="shared" ref="CN1742" si="6600">CN1740/CM1740-1</f>
        <v>-4.1711881076900159E-3</v>
      </c>
      <c r="CO1742" s="504">
        <f t="shared" ref="CO1742" si="6601">CO1740/CN1740-1</f>
        <v>-4.2096030945946161E-3</v>
      </c>
      <c r="CP1742" s="504">
        <f t="shared" ref="CP1742" si="6602">CP1740/CO1740-1</f>
        <v>-4.2485357593478046E-3</v>
      </c>
      <c r="CQ1742" s="504">
        <f t="shared" ref="CQ1742" si="6603">CQ1740/CP1740-1</f>
        <v>0.55545201113168963</v>
      </c>
      <c r="CR1742" s="504">
        <f t="shared" ref="CR1742" si="6604">CR1740/CQ1740-1</f>
        <v>-3.9043248780710194E-3</v>
      </c>
      <c r="CS1742" s="504">
        <f t="shared" ref="CS1742" si="6605">CS1740/CR1740-1</f>
        <v>-3.9392265225741685E-3</v>
      </c>
      <c r="CT1742" s="504">
        <f t="shared" ref="CT1742" si="6606">CT1740/CS1740-1</f>
        <v>-3.9745794238692511E-3</v>
      </c>
      <c r="CU1742" s="504">
        <f t="shared" ref="CU1742" si="6607">CU1740/CT1740-1</f>
        <v>-0.1959344255876081</v>
      </c>
      <c r="CV1742" s="504">
        <f t="shared" ref="CV1742" si="6608">CV1740/CU1740-1</f>
        <v>-4.2355215850607975E-3</v>
      </c>
      <c r="CW1742" s="504">
        <f t="shared" ref="CW1742" si="6609">CW1740/CV1740-1</f>
        <v>-4.2748052227788991E-3</v>
      </c>
      <c r="CX1742" s="504">
        <f t="shared" ref="CX1742" si="6610">CX1740/CW1740-1</f>
        <v>-4.3146234236384196E-3</v>
      </c>
      <c r="CY1742" s="504">
        <f t="shared" ref="CY1742" si="6611">CY1740/CX1740-1</f>
        <v>-0.70337400964674646</v>
      </c>
      <c r="CZ1742" s="504">
        <f t="shared" ref="CZ1742" si="6612">CZ1740/CY1740-1</f>
        <v>-6.8247344293450585E-3</v>
      </c>
      <c r="DA1742" s="504">
        <f t="shared" ref="DA1742" si="6613">DA1740/CZ1740-1</f>
        <v>-6.9059896468026682E-3</v>
      </c>
      <c r="DB1742" s="504">
        <f t="shared" ref="DB1742" si="6614">DB1740/DA1740-1</f>
        <v>-6.9887840654369038E-3</v>
      </c>
      <c r="DC1742" s="504">
        <f t="shared" ref="DC1742" si="6615">DC1740/DB1740-1</f>
        <v>-0.2124673870075392</v>
      </c>
      <c r="DD1742" s="504">
        <f t="shared" ref="DD1742" si="6616">DD1740/DC1740-1</f>
        <v>-8.1186513108434388E-3</v>
      </c>
      <c r="DE1742" s="504">
        <f t="shared" ref="DE1742" si="6617">DE1740/DD1740-1</f>
        <v>-8.2260288271175375E-3</v>
      </c>
      <c r="DF1742" s="504">
        <f t="shared" ref="DF1742" si="6618">DF1740/DE1740-1</f>
        <v>-8.3357289176250182E-3</v>
      </c>
      <c r="DG1742" s="504">
        <f t="shared" ref="DG1742" si="6619">DG1740/DF1740-1</f>
        <v>-0.2427604189858934</v>
      </c>
      <c r="DH1742" s="504">
        <f t="shared" ref="DH1742" si="6620">DH1740/DG1740-1</f>
        <v>-1.0097639452911755E-2</v>
      </c>
      <c r="DI1742" s="504">
        <f t="shared" ref="DI1742" si="6621">DI1740/DH1740-1</f>
        <v>-1.0251645065850523E-2</v>
      </c>
      <c r="DJ1742" s="504">
        <f t="shared" ref="DJ1742" si="6622">DJ1740/DI1740-1</f>
        <v>-1.0409619010546378E-2</v>
      </c>
    </row>
    <row r="1743" spans="1:114" x14ac:dyDescent="0.35">
      <c r="A1743" s="312"/>
      <c r="B1743" s="498"/>
      <c r="C1743" s="459"/>
      <c r="D1743" s="459"/>
      <c r="E1743" s="459"/>
      <c r="F1743" s="459"/>
      <c r="G1743" s="459"/>
      <c r="H1743" s="459"/>
      <c r="I1743" s="459"/>
      <c r="J1743" s="459"/>
      <c r="K1743" s="459"/>
      <c r="L1743" s="459"/>
      <c r="M1743" s="459"/>
      <c r="N1743" s="459"/>
      <c r="O1743" s="459"/>
      <c r="P1743" s="459"/>
      <c r="Q1743" s="459"/>
      <c r="R1743" s="459"/>
      <c r="S1743" s="459"/>
      <c r="T1743" s="459"/>
      <c r="U1743" s="459"/>
      <c r="V1743" s="459"/>
      <c r="W1743" s="459"/>
      <c r="X1743" s="459"/>
      <c r="Y1743" s="459"/>
      <c r="Z1743" s="459"/>
      <c r="AA1743" s="459"/>
      <c r="AB1743" s="459"/>
      <c r="AC1743" s="459"/>
      <c r="AD1743" s="459"/>
      <c r="AE1743" s="459"/>
      <c r="AF1743" s="459"/>
      <c r="AG1743" s="459"/>
      <c r="AH1743" s="459"/>
      <c r="AI1743" s="459"/>
      <c r="AJ1743" s="459"/>
      <c r="AK1743" s="459"/>
      <c r="AL1743" s="459"/>
      <c r="AM1743" s="459"/>
      <c r="AN1743" s="459"/>
      <c r="AO1743" s="459"/>
      <c r="AP1743" s="459"/>
      <c r="AQ1743" s="459"/>
      <c r="AR1743" s="459"/>
      <c r="AS1743" s="459"/>
      <c r="AT1743" s="459"/>
      <c r="AU1743" s="459"/>
      <c r="AV1743" s="459"/>
      <c r="AW1743" s="459"/>
      <c r="AX1743" s="459"/>
      <c r="AY1743" s="459"/>
      <c r="AZ1743" s="459"/>
      <c r="BA1743" s="459"/>
      <c r="BB1743" s="459"/>
      <c r="BC1743" s="459"/>
      <c r="BD1743" s="459"/>
      <c r="BE1743" s="459"/>
      <c r="BF1743" s="459"/>
      <c r="BG1743" s="459"/>
      <c r="BH1743" s="459"/>
      <c r="BI1743" s="459"/>
      <c r="BJ1743" s="459"/>
      <c r="BK1743" s="459"/>
      <c r="BL1743" s="459"/>
      <c r="BM1743" s="459"/>
      <c r="BN1743" s="459"/>
      <c r="BO1743" s="459"/>
      <c r="BP1743" s="459"/>
      <c r="BQ1743" s="459"/>
      <c r="BR1743" s="459"/>
      <c r="BS1743" s="459"/>
      <c r="BT1743" s="459"/>
      <c r="BU1743" s="459"/>
      <c r="BV1743" s="459"/>
      <c r="BW1743" s="459"/>
      <c r="BX1743" s="459"/>
      <c r="BY1743" s="459"/>
      <c r="BZ1743" s="459"/>
      <c r="CA1743" s="459"/>
      <c r="CB1743" s="459"/>
      <c r="CC1743" s="459"/>
      <c r="CD1743" s="459"/>
      <c r="CE1743" s="459"/>
      <c r="CF1743" s="459"/>
      <c r="CG1743" s="459"/>
      <c r="CH1743" s="459"/>
      <c r="CI1743" s="459"/>
      <c r="CJ1743" s="459"/>
      <c r="CK1743" s="459"/>
      <c r="CL1743" s="459"/>
      <c r="CM1743" s="459"/>
      <c r="CN1743" s="459"/>
      <c r="CO1743" s="459"/>
      <c r="CP1743" s="459"/>
      <c r="CQ1743" s="459"/>
      <c r="CR1743" s="459"/>
      <c r="CS1743" s="459"/>
      <c r="CT1743" s="459"/>
      <c r="CU1743" s="459"/>
      <c r="CV1743" s="459"/>
      <c r="CW1743" s="459"/>
      <c r="CX1743" s="459"/>
      <c r="CY1743" s="459"/>
      <c r="CZ1743" s="459"/>
      <c r="DA1743" s="459"/>
      <c r="DB1743" s="459"/>
      <c r="DC1743" s="459"/>
      <c r="DD1743" s="459"/>
      <c r="DE1743" s="459"/>
      <c r="DF1743" s="459"/>
      <c r="DG1743" s="459"/>
      <c r="DH1743" s="459"/>
      <c r="DI1743" s="459"/>
      <c r="DJ1743" s="459"/>
    </row>
    <row r="1744" spans="1:114" x14ac:dyDescent="0.35">
      <c r="A1744" s="5" t="s">
        <v>354</v>
      </c>
      <c r="B1744" s="70" t="s">
        <v>502</v>
      </c>
      <c r="C1744" s="568">
        <f t="shared" ref="C1744:AC1744" si="6623">C1641</f>
        <v>5000</v>
      </c>
      <c r="D1744" s="568">
        <f t="shared" si="6623"/>
        <v>-7000</v>
      </c>
      <c r="E1744" s="568">
        <f t="shared" si="6623"/>
        <v>-4800</v>
      </c>
      <c r="F1744" s="568">
        <f t="shared" si="6623"/>
        <v>-36200</v>
      </c>
      <c r="G1744" s="568">
        <f t="shared" si="6623"/>
        <v>-16900</v>
      </c>
      <c r="H1744" s="568">
        <f t="shared" si="6623"/>
        <v>-19000</v>
      </c>
      <c r="I1744" s="568">
        <f t="shared" si="6623"/>
        <v>-42200</v>
      </c>
      <c r="J1744" s="568">
        <f t="shared" si="6623"/>
        <v>-683900</v>
      </c>
      <c r="K1744" s="568">
        <f t="shared" si="6623"/>
        <v>-16300</v>
      </c>
      <c r="L1744" s="568">
        <f t="shared" si="6623"/>
        <v>6000</v>
      </c>
      <c r="M1744" s="568">
        <f t="shared" si="6623"/>
        <v>33800</v>
      </c>
      <c r="N1744" s="568">
        <f t="shared" si="6623"/>
        <v>9000</v>
      </c>
      <c r="O1744" s="568">
        <f t="shared" si="6623"/>
        <v>11200</v>
      </c>
      <c r="P1744" s="568">
        <f t="shared" si="6623"/>
        <v>532400</v>
      </c>
      <c r="Q1744" s="568">
        <f t="shared" si="6623"/>
        <v>26900</v>
      </c>
      <c r="R1744" s="568">
        <f t="shared" si="6623"/>
        <v>9500</v>
      </c>
      <c r="S1744" s="568">
        <f t="shared" si="6623"/>
        <v>53100</v>
      </c>
      <c r="T1744" s="568">
        <f t="shared" si="6623"/>
        <v>2900</v>
      </c>
      <c r="U1744" s="568">
        <f t="shared" si="6623"/>
        <v>-10300</v>
      </c>
      <c r="V1744" s="568">
        <f t="shared" si="6623"/>
        <v>-11600</v>
      </c>
      <c r="W1744" s="568">
        <f t="shared" si="6623"/>
        <v>-41400</v>
      </c>
      <c r="X1744" s="568">
        <f t="shared" si="6623"/>
        <v>-19300</v>
      </c>
      <c r="Y1744" s="568">
        <f t="shared" si="6623"/>
        <v>-1500</v>
      </c>
      <c r="Z1744" s="568">
        <f t="shared" si="6623"/>
        <v>-275900</v>
      </c>
      <c r="AA1744" s="568">
        <f t="shared" si="6623"/>
        <v>8700</v>
      </c>
      <c r="AB1744" s="568">
        <f t="shared" si="6623"/>
        <v>16600</v>
      </c>
      <c r="AC1744" s="568">
        <f t="shared" si="6623"/>
        <v>41500</v>
      </c>
      <c r="AD1744" s="568">
        <f t="shared" ref="AD1744:CO1744" si="6624">AD1641</f>
        <v>64329.819548718137</v>
      </c>
      <c r="AE1744" s="568">
        <f t="shared" si="6624"/>
        <v>66090.239952823249</v>
      </c>
      <c r="AF1744" s="568">
        <f t="shared" si="6624"/>
        <v>60443.909921094324</v>
      </c>
      <c r="AG1744" s="568">
        <f t="shared" si="6624"/>
        <v>59236.205117924255</v>
      </c>
      <c r="AH1744" s="568">
        <f t="shared" si="6624"/>
        <v>68604.463040628238</v>
      </c>
      <c r="AI1744" s="568">
        <f t="shared" si="6624"/>
        <v>47498.817722009073</v>
      </c>
      <c r="AJ1744" s="568">
        <f t="shared" si="6624"/>
        <v>43080.135804849386</v>
      </c>
      <c r="AK1744" s="568">
        <f t="shared" si="6624"/>
        <v>42254.596967495112</v>
      </c>
      <c r="AL1744" s="568">
        <f t="shared" si="6624"/>
        <v>49127.220014248887</v>
      </c>
      <c r="AM1744" s="568">
        <f t="shared" si="6624"/>
        <v>30382.287803531857</v>
      </c>
      <c r="AN1744" s="568">
        <f t="shared" si="6624"/>
        <v>26011.036784854892</v>
      </c>
      <c r="AO1744" s="568">
        <f t="shared" si="6624"/>
        <v>23756.574020804226</v>
      </c>
      <c r="AP1744" s="568">
        <f t="shared" si="6624"/>
        <v>29371.147670782491</v>
      </c>
      <c r="AQ1744" s="568">
        <f t="shared" si="6624"/>
        <v>85370.771545931551</v>
      </c>
      <c r="AR1744" s="568">
        <f t="shared" si="6624"/>
        <v>80354.861430951161</v>
      </c>
      <c r="AS1744" s="568">
        <f t="shared" si="6624"/>
        <v>76739.86680641475</v>
      </c>
      <c r="AT1744" s="568">
        <f t="shared" si="6624"/>
        <v>82182.26492812809</v>
      </c>
      <c r="AU1744" s="568">
        <f t="shared" si="6624"/>
        <v>120019.65787884698</v>
      </c>
      <c r="AV1744" s="568">
        <f t="shared" si="6624"/>
        <v>114171.24987008054</v>
      </c>
      <c r="AW1744" s="568">
        <f t="shared" si="6624"/>
        <v>110408.03985832716</v>
      </c>
      <c r="AX1744" s="568">
        <f t="shared" si="6624"/>
        <v>116787.54630882567</v>
      </c>
      <c r="AY1744" s="568">
        <f t="shared" si="6624"/>
        <v>120183.3379320972</v>
      </c>
      <c r="AZ1744" s="568">
        <f t="shared" si="6624"/>
        <v>114696.03461683536</v>
      </c>
      <c r="BA1744" s="568">
        <f t="shared" si="6624"/>
        <v>110668.83824002121</v>
      </c>
      <c r="BB1744" s="568">
        <f t="shared" si="6624"/>
        <v>116263.33246087926</v>
      </c>
      <c r="BC1744" s="568">
        <f t="shared" si="6624"/>
        <v>101018.21669413938</v>
      </c>
      <c r="BD1744" s="568">
        <f t="shared" si="6624"/>
        <v>96680.102450659586</v>
      </c>
      <c r="BE1744" s="568">
        <f t="shared" si="6624"/>
        <v>92669.733290539123</v>
      </c>
      <c r="BF1744" s="568">
        <f t="shared" si="6624"/>
        <v>97162.042493187822</v>
      </c>
      <c r="BG1744" s="568">
        <f t="shared" si="6624"/>
        <v>90431.646227151301</v>
      </c>
      <c r="BH1744" s="568">
        <f t="shared" si="6624"/>
        <v>85836.488903322315</v>
      </c>
      <c r="BI1744" s="568">
        <f t="shared" si="6624"/>
        <v>81547.223131068284</v>
      </c>
      <c r="BJ1744" s="568">
        <f t="shared" si="6624"/>
        <v>86189.111890240631</v>
      </c>
      <c r="BK1744" s="568">
        <f t="shared" si="6624"/>
        <v>58279.438309325938</v>
      </c>
      <c r="BL1744" s="568">
        <f t="shared" si="6624"/>
        <v>55328.180835437932</v>
      </c>
      <c r="BM1744" s="568">
        <f t="shared" si="6624"/>
        <v>52567.130734476945</v>
      </c>
      <c r="BN1744" s="568">
        <f t="shared" si="6624"/>
        <v>55546.417112821655</v>
      </c>
      <c r="BO1744" s="568">
        <f t="shared" si="6624"/>
        <v>51557.192639496061</v>
      </c>
      <c r="BP1744" s="568">
        <f t="shared" si="6624"/>
        <v>50002.735234179418</v>
      </c>
      <c r="BQ1744" s="568">
        <f t="shared" si="6624"/>
        <v>48530.619321101178</v>
      </c>
      <c r="BR1744" s="568">
        <f t="shared" si="6624"/>
        <v>49685.620226500847</v>
      </c>
      <c r="BS1744" s="568">
        <f t="shared" si="6624"/>
        <v>55967.570076815638</v>
      </c>
      <c r="BT1744" s="568">
        <f t="shared" si="6624"/>
        <v>53743.454640871976</v>
      </c>
      <c r="BU1744" s="568">
        <f t="shared" si="6624"/>
        <v>51599.946001605567</v>
      </c>
      <c r="BV1744" s="568">
        <f t="shared" si="6624"/>
        <v>53283.317616212385</v>
      </c>
      <c r="BW1744" s="568">
        <f t="shared" si="6624"/>
        <v>60749.894614598481</v>
      </c>
      <c r="BX1744" s="568">
        <f t="shared" si="6624"/>
        <v>59176.639034308042</v>
      </c>
      <c r="BY1744" s="568">
        <f t="shared" si="6624"/>
        <v>57602.236573792761</v>
      </c>
      <c r="BZ1744" s="568">
        <f t="shared" si="6624"/>
        <v>59766.556784448447</v>
      </c>
      <c r="CA1744" s="568">
        <f t="shared" si="6624"/>
        <v>43147.445161442287</v>
      </c>
      <c r="CB1744" s="568">
        <f t="shared" si="6624"/>
        <v>42839.58713301317</v>
      </c>
      <c r="CC1744" s="568">
        <f t="shared" si="6624"/>
        <v>42530.670412542611</v>
      </c>
      <c r="CD1744" s="568">
        <f t="shared" si="6624"/>
        <v>42488.180491573221</v>
      </c>
      <c r="CE1744" s="568">
        <f t="shared" si="6624"/>
        <v>30110.724451568785</v>
      </c>
      <c r="CF1744" s="568">
        <f t="shared" si="6624"/>
        <v>29936.812698826638</v>
      </c>
      <c r="CG1744" s="568">
        <f t="shared" si="6624"/>
        <v>29762.031387320778</v>
      </c>
      <c r="CH1744" s="568">
        <f t="shared" si="6624"/>
        <v>29586.376169257375</v>
      </c>
      <c r="CI1744" s="568">
        <f t="shared" si="6624"/>
        <v>19233.475972612738</v>
      </c>
      <c r="CJ1744" s="568">
        <f t="shared" si="6624"/>
        <v>19095.046164975807</v>
      </c>
      <c r="CK1744" s="568">
        <f t="shared" si="6624"/>
        <v>18955.92420830069</v>
      </c>
      <c r="CL1744" s="568">
        <f t="shared" si="6624"/>
        <v>18816.106641842198</v>
      </c>
      <c r="CM1744" s="568">
        <f t="shared" si="6624"/>
        <v>30292.109167160037</v>
      </c>
      <c r="CN1744" s="568">
        <f t="shared" si="6624"/>
        <v>30104.77752549584</v>
      </c>
      <c r="CO1744" s="568">
        <f t="shared" si="6624"/>
        <v>29916.509225623326</v>
      </c>
      <c r="CP1744" s="568">
        <f t="shared" ref="CP1744:DJ1744" si="6625">CP1641</f>
        <v>29727.299584251443</v>
      </c>
      <c r="CQ1744" s="568">
        <f t="shared" si="6625"/>
        <v>48540.652011569531</v>
      </c>
      <c r="CR1744" s="568">
        <f t="shared" si="6625"/>
        <v>48271.338896627392</v>
      </c>
      <c r="CS1744" s="568">
        <f t="shared" si="6625"/>
        <v>48000.679216110526</v>
      </c>
      <c r="CT1744" s="568">
        <f t="shared" si="6625"/>
        <v>47728.666237191093</v>
      </c>
      <c r="CU1744" s="568">
        <f t="shared" si="6625"/>
        <v>37478.817610997648</v>
      </c>
      <c r="CV1744" s="568">
        <f t="shared" si="6625"/>
        <v>37246.668386552628</v>
      </c>
      <c r="CW1744" s="568">
        <f t="shared" si="6625"/>
        <v>37013.358415985393</v>
      </c>
      <c r="CX1744" s="568">
        <f t="shared" si="6625"/>
        <v>36778.881895565326</v>
      </c>
      <c r="CY1744" s="568">
        <f t="shared" si="6625"/>
        <v>7819.2214616672354</v>
      </c>
      <c r="CZ1744" s="568">
        <f t="shared" si="6625"/>
        <v>7709.6812564755746</v>
      </c>
      <c r="DA1744" s="568">
        <f t="shared" si="6625"/>
        <v>7599.593350257961</v>
      </c>
      <c r="DB1744" s="568">
        <f t="shared" si="6625"/>
        <v>7488.955004509251</v>
      </c>
      <c r="DC1744" s="568">
        <f t="shared" si="6625"/>
        <v>4936.4241239783296</v>
      </c>
      <c r="DD1744" s="568">
        <f t="shared" si="6625"/>
        <v>4835.9138070982226</v>
      </c>
      <c r="DE1744" s="568">
        <f t="shared" si="6625"/>
        <v>4734.9009386337202</v>
      </c>
      <c r="DF1744" s="568">
        <f t="shared" si="6625"/>
        <v>4633.3830058268904</v>
      </c>
      <c r="DG1744" s="568">
        <f t="shared" si="6625"/>
        <v>2401.5331371839929</v>
      </c>
      <c r="DH1744" s="568">
        <f t="shared" si="6625"/>
        <v>2309.1873653699149</v>
      </c>
      <c r="DI1744" s="568">
        <f t="shared" si="6625"/>
        <v>2216.3798646967662</v>
      </c>
      <c r="DJ1744" s="568">
        <f t="shared" si="6625"/>
        <v>2123.1083265202542</v>
      </c>
    </row>
    <row r="1745" spans="1:114" x14ac:dyDescent="0.35">
      <c r="A1745" s="5"/>
      <c r="B1745" s="463" t="s">
        <v>410</v>
      </c>
      <c r="C1745" s="459"/>
      <c r="D1745" s="459"/>
      <c r="E1745" s="459"/>
      <c r="F1745" s="459"/>
      <c r="G1745" s="436" t="str">
        <f t="shared" ref="G1745:O1745" si="6626">IF(G1744&lt;0,"",IF(C1744&lt;0,"",G1744/C1744-1))</f>
        <v/>
      </c>
      <c r="H1745" s="436" t="str">
        <f t="shared" si="6626"/>
        <v/>
      </c>
      <c r="I1745" s="436" t="str">
        <f t="shared" si="6626"/>
        <v/>
      </c>
      <c r="J1745" s="436" t="str">
        <f t="shared" si="6626"/>
        <v/>
      </c>
      <c r="K1745" s="436" t="str">
        <f t="shared" si="6626"/>
        <v/>
      </c>
      <c r="L1745" s="436" t="str">
        <f t="shared" si="6626"/>
        <v/>
      </c>
      <c r="M1745" s="436" t="str">
        <f t="shared" si="6626"/>
        <v/>
      </c>
      <c r="N1745" s="436" t="str">
        <f t="shared" si="6626"/>
        <v/>
      </c>
      <c r="O1745" s="436" t="str">
        <f t="shared" si="6626"/>
        <v/>
      </c>
      <c r="P1745" s="436">
        <f>IF(P1744&lt;0,"",IF(L1744&lt;0,"",P1744/L1744-1))</f>
        <v>87.733333333333334</v>
      </c>
      <c r="Q1745" s="436">
        <f>IF(Q1744&lt;0,"",IF(M1744&lt;0,"",Q1744/M1744-1))</f>
        <v>-0.20414201183431957</v>
      </c>
      <c r="R1745" s="436">
        <f t="shared" ref="R1745:AC1745" si="6627">IF(R1744&lt;0,"",IF(N1744&lt;0,"",R1744/N1744-1))</f>
        <v>5.555555555555558E-2</v>
      </c>
      <c r="S1745" s="436">
        <f t="shared" si="6627"/>
        <v>3.7410714285714288</v>
      </c>
      <c r="T1745" s="436">
        <f t="shared" si="6627"/>
        <v>-0.99455296769346357</v>
      </c>
      <c r="U1745" s="436" t="str">
        <f t="shared" si="6627"/>
        <v/>
      </c>
      <c r="V1745" s="436" t="str">
        <f t="shared" si="6627"/>
        <v/>
      </c>
      <c r="W1745" s="436" t="str">
        <f t="shared" si="6627"/>
        <v/>
      </c>
      <c r="X1745" s="436" t="str">
        <f t="shared" si="6627"/>
        <v/>
      </c>
      <c r="Y1745" s="436" t="str">
        <f t="shared" si="6627"/>
        <v/>
      </c>
      <c r="Z1745" s="436" t="str">
        <f t="shared" si="6627"/>
        <v/>
      </c>
      <c r="AA1745" s="436" t="str">
        <f t="shared" si="6627"/>
        <v/>
      </c>
      <c r="AB1745" s="436" t="str">
        <f t="shared" si="6627"/>
        <v/>
      </c>
      <c r="AC1745" s="436" t="str">
        <f t="shared" si="6627"/>
        <v/>
      </c>
      <c r="AD1745" s="436" t="str">
        <f t="shared" ref="AD1745" si="6628">IF(AD1744&lt;0,"",IF(Z1744&lt;0,"",AD1744/Z1744-1))</f>
        <v/>
      </c>
      <c r="AE1745" s="436">
        <f t="shared" ref="AE1745" si="6629">IF(AE1744&lt;0,"",IF(AA1744&lt;0,"",AE1744/AA1744-1))</f>
        <v>6.5965793049222121</v>
      </c>
      <c r="AF1745" s="436">
        <f t="shared" ref="AF1745" si="6630">IF(AF1744&lt;0,"",IF(AB1744&lt;0,"",AF1744/AB1744-1))</f>
        <v>2.6411993928370077</v>
      </c>
      <c r="AG1745" s="436">
        <f t="shared" ref="AG1745" si="6631">IF(AG1744&lt;0,"",IF(AC1744&lt;0,"",AG1744/AC1744-1))</f>
        <v>0.42737843657648811</v>
      </c>
      <c r="AH1745" s="436">
        <f t="shared" ref="AH1745" si="6632">IF(AH1744&lt;0,"",IF(AD1744&lt;0,"",AH1744/AD1744-1))</f>
        <v>6.6448864957142195E-2</v>
      </c>
      <c r="AI1745" s="436">
        <f t="shared" ref="AI1745" si="6633">IF(AI1744&lt;0,"",IF(AE1744&lt;0,"",AI1744/AE1744-1))</f>
        <v>-0.28130359708309682</v>
      </c>
      <c r="AJ1745" s="436">
        <f t="shared" ref="AJ1745" si="6634">IF(AJ1744&lt;0,"",IF(AF1744&lt;0,"",AJ1744/AF1744-1))</f>
        <v>-0.28727086217473752</v>
      </c>
      <c r="AK1745" s="436">
        <f t="shared" ref="AK1745" si="6635">IF(AK1744&lt;0,"",IF(AG1744&lt;0,"",AK1744/AG1744-1))</f>
        <v>-0.28667616564266851</v>
      </c>
      <c r="AL1745" s="436">
        <f t="shared" ref="AL1745" si="6636">IF(AL1744&lt;0,"",IF(AH1744&lt;0,"",AL1744/AH1744-1))</f>
        <v>-0.28390635482191207</v>
      </c>
      <c r="AM1745" s="436">
        <f t="shared" ref="AM1745" si="6637">IF(AM1744&lt;0,"",IF(AI1744&lt;0,"",AM1744/AI1744-1))</f>
        <v>-0.36035696759134472</v>
      </c>
      <c r="AN1745" s="436">
        <f t="shared" ref="AN1745" si="6638">IF(AN1744&lt;0,"",IF(AJ1744&lt;0,"",AN1744/AJ1744-1))</f>
        <v>-0.39621739117342991</v>
      </c>
      <c r="AO1745" s="436">
        <f t="shared" ref="AO1745" si="6639">IF(AO1744&lt;0,"",IF(AK1744&lt;0,"",AO1744/AK1744-1))</f>
        <v>-0.43777539662538323</v>
      </c>
      <c r="AP1745" s="436">
        <f t="shared" ref="AP1745" si="6640">IF(AP1744&lt;0,"",IF(AL1744&lt;0,"",AP1744/AL1744-1))</f>
        <v>-0.40214106024595597</v>
      </c>
      <c r="AQ1745" s="436">
        <f t="shared" ref="AQ1745" si="6641">IF(AQ1744&lt;0,"",IF(AM1744&lt;0,"",AQ1744/AM1744-1))</f>
        <v>1.8098862106100988</v>
      </c>
      <c r="AR1745" s="436">
        <f t="shared" ref="AR1745" si="6642">IF(AR1744&lt;0,"",IF(AN1744&lt;0,"",AR1744/AN1744-1))</f>
        <v>2.0892602280943429</v>
      </c>
      <c r="AS1745" s="436">
        <f t="shared" ref="AS1745" si="6643">IF(AS1744&lt;0,"",IF(AO1744&lt;0,"",AS1744/AO1744-1))</f>
        <v>2.2302581483008335</v>
      </c>
      <c r="AT1745" s="436">
        <f t="shared" ref="AT1745" si="6644">IF(AT1744&lt;0,"",IF(AP1744&lt;0,"",AT1744/AP1744-1))</f>
        <v>1.798061071678192</v>
      </c>
      <c r="AU1745" s="436">
        <f t="shared" ref="AU1745" si="6645">IF(AU1744&lt;0,"",IF(AQ1744&lt;0,"",AU1744/AQ1744-1))</f>
        <v>0.40586357257265138</v>
      </c>
      <c r="AV1745" s="436">
        <f t="shared" ref="AV1745" si="6646">IF(AV1744&lt;0,"",IF(AR1744&lt;0,"",AV1744/AR1744-1))</f>
        <v>0.4208381152917271</v>
      </c>
      <c r="AW1745" s="436">
        <f t="shared" ref="AW1745" si="6647">IF(AW1744&lt;0,"",IF(AS1744&lt;0,"",AW1744/AS1744-1))</f>
        <v>0.43873118957639456</v>
      </c>
      <c r="AX1745" s="436">
        <f t="shared" ref="AX1745" si="6648">IF(AX1744&lt;0,"",IF(AT1744&lt;0,"",AX1744/AT1744-1))</f>
        <v>0.42107967468359964</v>
      </c>
      <c r="AY1745" s="436">
        <f t="shared" ref="AY1745" si="6649">IF(AY1744&lt;0,"",IF(AU1744&lt;0,"",AY1744/AU1744-1))</f>
        <v>1.3637770357206591E-3</v>
      </c>
      <c r="AZ1745" s="436">
        <f t="shared" ref="AZ1745" si="6650">IF(AZ1744&lt;0,"",IF(AV1744&lt;0,"",AZ1744/AV1744-1))</f>
        <v>4.5964701915059969E-3</v>
      </c>
      <c r="BA1745" s="436">
        <f t="shared" ref="BA1745" si="6651">IF(BA1744&lt;0,"",IF(AW1744&lt;0,"",BA1744/AW1744-1))</f>
        <v>2.3621321602005363E-3</v>
      </c>
      <c r="BB1745" s="436">
        <f t="shared" ref="BB1745" si="6652">IF(BB1744&lt;0,"",IF(AX1744&lt;0,"",BB1744/AX1744-1))</f>
        <v>-4.4886108537652847E-3</v>
      </c>
      <c r="BC1745" s="436">
        <f t="shared" ref="BC1745" si="6653">IF(BC1744&lt;0,"",IF(AY1744&lt;0,"",BC1744/AY1744-1))</f>
        <v>-0.15946570937134386</v>
      </c>
      <c r="BD1745" s="436">
        <f t="shared" ref="BD1745" si="6654">IF(BD1744&lt;0,"",IF(AZ1744&lt;0,"",BD1744/AZ1744-1))</f>
        <v>-0.1570754579821485</v>
      </c>
      <c r="BE1745" s="436">
        <f t="shared" ref="BE1745" si="6655">IF(BE1744&lt;0,"",IF(BA1744&lt;0,"",BE1744/BA1744-1))</f>
        <v>-0.16263932318910945</v>
      </c>
      <c r="BF1745" s="436">
        <f t="shared" ref="BF1745" si="6656">IF(BF1744&lt;0,"",IF(BB1744&lt;0,"",BF1744/BB1744-1))</f>
        <v>-0.16429332931875762</v>
      </c>
      <c r="BG1745" s="436">
        <f t="shared" ref="BG1745" si="6657">IF(BG1744&lt;0,"",IF(BC1744&lt;0,"",BG1744/BC1744-1))</f>
        <v>-0.10479862754894842</v>
      </c>
      <c r="BH1745" s="436">
        <f t="shared" ref="BH1745" si="6658">IF(BH1744&lt;0,"",IF(BD1744&lt;0,"",BH1744/BD1744-1))</f>
        <v>-0.11215972338125391</v>
      </c>
      <c r="BI1745" s="436">
        <f t="shared" ref="BI1745" si="6659">IF(BI1744&lt;0,"",IF(BE1744&lt;0,"",BI1744/BE1744-1))</f>
        <v>-0.12002311611925576</v>
      </c>
      <c r="BJ1745" s="436">
        <f t="shared" ref="BJ1745" si="6660">IF(BJ1744&lt;0,"",IF(BF1744&lt;0,"",BJ1744/BF1744-1))</f>
        <v>-0.11293433445181555</v>
      </c>
      <c r="BK1745" s="436">
        <f t="shared" ref="BK1745" si="6661">IF(BK1744&lt;0,"",IF(BG1744&lt;0,"",BK1744/BG1744-1))</f>
        <v>-0.35554155275536659</v>
      </c>
      <c r="BL1745" s="436">
        <f t="shared" ref="BL1745" si="6662">IF(BL1744&lt;0,"",IF(BH1744&lt;0,"",BL1744/BH1744-1))</f>
        <v>-0.35542353208605615</v>
      </c>
      <c r="BM1745" s="436">
        <f t="shared" ref="BM1745" si="6663">IF(BM1744&lt;0,"",IF(BI1744&lt;0,"",BM1744/BI1744-1))</f>
        <v>-0.35537804089309755</v>
      </c>
      <c r="BN1745" s="436">
        <f t="shared" ref="BN1745" si="6664">IF(BN1744&lt;0,"",IF(BJ1744&lt;0,"",BN1744/BJ1744-1))</f>
        <v>-0.35552860570650235</v>
      </c>
      <c r="BO1745" s="436">
        <f t="shared" ref="BO1745" si="6665">IF(BO1744&lt;0,"",IF(BK1744&lt;0,"",BO1744/BK1744-1))</f>
        <v>-0.11534506619900242</v>
      </c>
      <c r="BP1745" s="436">
        <f t="shared" ref="BP1745" si="6666">IF(BP1744&lt;0,"",IF(BL1744&lt;0,"",BP1744/BL1744-1))</f>
        <v>-9.6251955528737443E-2</v>
      </c>
      <c r="BQ1745" s="436">
        <f t="shared" ref="BQ1745" si="6667">IF(BQ1744&lt;0,"",IF(BM1744&lt;0,"",BQ1744/BM1744-1))</f>
        <v>-7.6787744679554293E-2</v>
      </c>
      <c r="BR1745" s="436">
        <f t="shared" ref="BR1745" si="6668">IF(BR1744&lt;0,"",IF(BN1744&lt;0,"",BR1744/BN1744-1))</f>
        <v>-0.10551169978104624</v>
      </c>
      <c r="BS1745" s="436">
        <f t="shared" ref="BS1745" si="6669">IF(BS1744&lt;0,"",IF(BO1744&lt;0,"",BS1744/BO1744-1))</f>
        <v>8.5543397759422435E-2</v>
      </c>
      <c r="BT1745" s="436">
        <f t="shared" ref="BT1745" si="6670">IF(BT1744&lt;0,"",IF(BP1744&lt;0,"",BT1744/BP1744-1))</f>
        <v>7.4810295660297843E-2</v>
      </c>
      <c r="BU1745" s="436">
        <f t="shared" ref="BU1745" si="6671">IF(BU1744&lt;0,"",IF(BQ1744&lt;0,"",BU1744/BQ1744-1))</f>
        <v>6.3245157870257085E-2</v>
      </c>
      <c r="BV1745" s="436">
        <f t="shared" ref="BV1745" si="6672">IF(BV1744&lt;0,"",IF(BR1744&lt;0,"",BV1744/BR1744-1))</f>
        <v>7.2409227726468739E-2</v>
      </c>
      <c r="BW1745" s="436">
        <f t="shared" ref="BW1745" si="6673">IF(BW1744&lt;0,"",IF(BS1744&lt;0,"",BW1744/BS1744-1))</f>
        <v>8.5448135969081518E-2</v>
      </c>
      <c r="BX1745" s="436">
        <f t="shared" ref="BX1745" si="6674">IF(BX1744&lt;0,"",IF(BT1744&lt;0,"",BX1744/BT1744-1))</f>
        <v>0.10109481107498652</v>
      </c>
      <c r="BY1745" s="436">
        <f t="shared" ref="BY1745" si="6675">IF(BY1744&lt;0,"",IF(BU1744&lt;0,"",BY1744/BU1744-1))</f>
        <v>0.11632358243166441</v>
      </c>
      <c r="BZ1745" s="436">
        <f t="shared" ref="BZ1745" si="6676">IF(BZ1744&lt;0,"",IF(BV1744&lt;0,"",BZ1744/BV1744-1))</f>
        <v>0.12167484042441501</v>
      </c>
      <c r="CA1745" s="436">
        <f t="shared" ref="CA1745" si="6677">IF(CA1744&lt;0,"",IF(BW1744&lt;0,"",CA1744/BW1744-1))</f>
        <v>-0.2897527570183841</v>
      </c>
      <c r="CB1745" s="436">
        <f t="shared" ref="CB1745" si="6678">IF(CB1744&lt;0,"",IF(BX1744&lt;0,"",CB1744/BX1744-1))</f>
        <v>-0.2760726558300034</v>
      </c>
      <c r="CC1745" s="436">
        <f t="shared" ref="CC1745" si="6679">IF(CC1744&lt;0,"",IF(BY1744&lt;0,"",CC1744/BY1744-1))</f>
        <v>-0.26164897506961127</v>
      </c>
      <c r="CD1745" s="436">
        <f t="shared" ref="CD1745" si="6680">IF(CD1744&lt;0,"",IF(BZ1744&lt;0,"",CD1744/BZ1744-1))</f>
        <v>-0.28909773663540117</v>
      </c>
      <c r="CE1745" s="436">
        <f t="shared" ref="CE1745" si="6681">IF(CE1744&lt;0,"",IF(CA1744&lt;0,"",CE1744/CA1744-1))</f>
        <v>-0.30214351420100916</v>
      </c>
      <c r="CF1745" s="436">
        <f t="shared" ref="CF1745" si="6682">IF(CF1744&lt;0,"",IF(CB1744&lt;0,"",CF1744/CB1744-1))</f>
        <v>-0.30118811355778352</v>
      </c>
      <c r="CG1745" s="436">
        <f t="shared" ref="CG1745" si="6683">IF(CG1744&lt;0,"",IF(CC1744&lt;0,"",CG1744/CC1744-1))</f>
        <v>-0.30022190812812266</v>
      </c>
      <c r="CH1745" s="436">
        <f t="shared" ref="CH1745" si="6684">IF(CH1744&lt;0,"",IF(CD1744&lt;0,"",CH1744/CD1744-1))</f>
        <v>-0.30365631507507573</v>
      </c>
      <c r="CI1745" s="436">
        <f t="shared" ref="CI1745" si="6685">IF(CI1744&lt;0,"",IF(CE1744&lt;0,"",CI1744/CE1744-1))</f>
        <v>-0.36124167309396427</v>
      </c>
      <c r="CJ1745" s="436">
        <f t="shared" ref="CJ1745" si="6686">IF(CJ1744&lt;0,"",IF(CF1744&lt;0,"",CJ1744/CF1744-1))</f>
        <v>-0.3621550043727858</v>
      </c>
      <c r="CK1745" s="436">
        <f t="shared" ref="CK1745" si="6687">IF(CK1744&lt;0,"",IF(CG1744&lt;0,"",CK1744/CG1744-1))</f>
        <v>-0.36308365643427509</v>
      </c>
      <c r="CL1745" s="436">
        <f t="shared" ref="CL1745" si="6688">IF(CL1744&lt;0,"",IF(CH1744&lt;0,"",CL1744/CH1744-1))</f>
        <v>-0.36402800619449815</v>
      </c>
      <c r="CM1745" s="436">
        <f t="shared" ref="CM1745" si="6689">IF(CM1744&lt;0,"",IF(CI1744&lt;0,"",CM1744/CI1744-1))</f>
        <v>0.57496799903949225</v>
      </c>
      <c r="CN1745" s="436">
        <f t="shared" ref="CN1745" si="6690">IF(CN1744&lt;0,"",IF(CJ1744&lt;0,"",CN1744/CJ1744-1))</f>
        <v>0.57657526802496628</v>
      </c>
      <c r="CO1745" s="436">
        <f t="shared" ref="CO1745" si="6691">IF(CO1744&lt;0,"",IF(CK1744&lt;0,"",CO1744/CK1744-1))</f>
        <v>0.57821422458120297</v>
      </c>
      <c r="CP1745" s="436">
        <f t="shared" ref="CP1745" si="6692">IF(CP1744&lt;0,"",IF(CL1744&lt;0,"",CP1744/CL1744-1))</f>
        <v>0.57988579412839569</v>
      </c>
      <c r="CQ1745" s="436">
        <f t="shared" ref="CQ1745" si="6693">IF(CQ1744&lt;0,"",IF(CM1744&lt;0,"",CQ1744/CM1744-1))</f>
        <v>0.60241902416596704</v>
      </c>
      <c r="CR1745" s="436">
        <f t="shared" ref="CR1745" si="6694">IF(CR1744&lt;0,"",IF(CN1744&lt;0,"",CR1744/CN1744-1))</f>
        <v>0.60344446511010519</v>
      </c>
      <c r="CS1745" s="436">
        <f t="shared" ref="CS1745" si="6695">IF(CS1744&lt;0,"",IF(CO1744&lt;0,"",CS1744/CO1744-1))</f>
        <v>0.60448797197897042</v>
      </c>
      <c r="CT1745" s="436">
        <f t="shared" ref="CT1745" si="6696">IF(CT1744&lt;0,"",IF(CP1744&lt;0,"",CT1744/CP1744-1))</f>
        <v>0.60555001310903434</v>
      </c>
      <c r="CU1745" s="436">
        <f t="shared" ref="CU1745" si="6697">IF(CU1744&lt;0,"",IF(CQ1744&lt;0,"",CU1744/CQ1744-1))</f>
        <v>-0.22788804727912026</v>
      </c>
      <c r="CV1745" s="436">
        <f t="shared" ref="CV1745" si="6698">IF(CV1744&lt;0,"",IF(CR1744&lt;0,"",CV1744/CR1744-1))</f>
        <v>-0.22838957364915835</v>
      </c>
      <c r="CW1745" s="436">
        <f t="shared" ref="CW1745" si="6699">IF(CW1744&lt;0,"",IF(CS1744&lt;0,"",CW1744/CS1744-1))</f>
        <v>-0.22889927766766782</v>
      </c>
      <c r="CX1745" s="436">
        <f t="shared" ref="CX1745" si="6700">IF(CX1744&lt;0,"",IF(CT1744&lt;0,"",CX1744/CT1744-1))</f>
        <v>-0.22941735449320988</v>
      </c>
      <c r="CY1745" s="436">
        <f t="shared" ref="CY1745" si="6701">IF(CY1744&lt;0,"",IF(CU1744&lt;0,"",CY1744/CU1744-1))</f>
        <v>-0.79136957993646018</v>
      </c>
      <c r="CZ1745" s="436">
        <f t="shared" ref="CZ1745" si="6702">IF(CZ1744&lt;0,"",IF(CV1744&lt;0,"",CZ1744/CV1744-1))</f>
        <v>-0.79301017807920116</v>
      </c>
      <c r="DA1745" s="436">
        <f t="shared" ref="DA1745" si="6703">IF(DA1744&lt;0,"",IF(CW1744&lt;0,"",DA1744/CW1744-1))</f>
        <v>-0.79467971360913214</v>
      </c>
      <c r="DB1745" s="436">
        <f t="shared" ref="DB1745" si="6704">IF(DB1744&lt;0,"",IF(CX1744&lt;0,"",DB1744/CX1744-1))</f>
        <v>-0.79637893762582701</v>
      </c>
      <c r="DC1745" s="436">
        <f t="shared" ref="DC1745" si="6705">IF(DC1744&lt;0,"",IF(CY1744&lt;0,"",DC1744/CY1744-1))</f>
        <v>-0.36868086571296932</v>
      </c>
      <c r="DD1745" s="436">
        <f t="shared" ref="DD1745" si="6706">IF(DD1744&lt;0,"",IF(CZ1744&lt;0,"",DD1744/CZ1744-1))</f>
        <v>-0.37274789369062378</v>
      </c>
      <c r="DE1745" s="436">
        <f t="shared" ref="DE1745" si="6707">IF(DE1744&lt;0,"",IF(DA1744&lt;0,"",DE1744/DA1744-1))</f>
        <v>-0.37695338152889479</v>
      </c>
      <c r="DF1745" s="436">
        <f t="shared" ref="DF1745" si="6708">IF(DF1744&lt;0,"",IF(DB1744&lt;0,"",DF1744/DB1744-1))</f>
        <v>-0.38130446730724954</v>
      </c>
      <c r="DG1745" s="436">
        <f t="shared" ref="DG1745" si="6709">IF(DG1744&lt;0,"",IF(DC1744&lt;0,"",DG1744/DC1744-1))</f>
        <v>-0.51350753564331797</v>
      </c>
      <c r="DH1745" s="436">
        <f t="shared" ref="DH1745" si="6710">IF(DH1744&lt;0,"",IF(DD1744&lt;0,"",DH1744/DD1744-1))</f>
        <v>-0.52249203408454936</v>
      </c>
      <c r="DI1745" s="436">
        <f t="shared" ref="DI1745" si="6711">IF(DI1744&lt;0,"",IF(DE1744&lt;0,"",DI1744/DE1744-1))</f>
        <v>-0.53190575823613451</v>
      </c>
      <c r="DJ1745" s="436">
        <f t="shared" ref="DJ1745" si="6712">IF(DJ1744&lt;0,"",IF(DF1744&lt;0,"",DJ1744/DF1744-1))</f>
        <v>-0.5417800937564935</v>
      </c>
    </row>
    <row r="1746" spans="1:114" x14ac:dyDescent="0.35">
      <c r="A1746" s="5"/>
      <c r="B1746" s="463" t="s">
        <v>411</v>
      </c>
      <c r="C1746" s="459"/>
      <c r="D1746" s="459"/>
      <c r="E1746" s="459"/>
      <c r="F1746" s="459"/>
      <c r="G1746" s="436" t="str">
        <f>IF(G1744&lt;0,"",IF(F1744&lt;0,"",G1744/F1744-1))</f>
        <v/>
      </c>
      <c r="H1746" s="436" t="str">
        <f t="shared" ref="H1746:AC1746" si="6713">IF(H1744&lt;0,"",IF(G1744&lt;0,"",H1744/G1744-1))</f>
        <v/>
      </c>
      <c r="I1746" s="436" t="str">
        <f t="shared" si="6713"/>
        <v/>
      </c>
      <c r="J1746" s="436" t="str">
        <f t="shared" si="6713"/>
        <v/>
      </c>
      <c r="K1746" s="436" t="str">
        <f t="shared" si="6713"/>
        <v/>
      </c>
      <c r="L1746" s="436" t="str">
        <f t="shared" si="6713"/>
        <v/>
      </c>
      <c r="M1746" s="436">
        <f t="shared" si="6713"/>
        <v>4.6333333333333337</v>
      </c>
      <c r="N1746" s="436">
        <f t="shared" si="6713"/>
        <v>-0.73372781065088755</v>
      </c>
      <c r="O1746" s="436">
        <f t="shared" si="6713"/>
        <v>0.24444444444444446</v>
      </c>
      <c r="P1746" s="436">
        <f t="shared" si="6713"/>
        <v>46.535714285714285</v>
      </c>
      <c r="Q1746" s="436">
        <f t="shared" si="6713"/>
        <v>-0.94947407963936892</v>
      </c>
      <c r="R1746" s="436">
        <f t="shared" si="6713"/>
        <v>-0.64684014869888473</v>
      </c>
      <c r="S1746" s="436">
        <f t="shared" si="6713"/>
        <v>4.5894736842105264</v>
      </c>
      <c r="T1746" s="436">
        <f t="shared" si="6713"/>
        <v>-0.94538606403013181</v>
      </c>
      <c r="U1746" s="436" t="str">
        <f t="shared" si="6713"/>
        <v/>
      </c>
      <c r="V1746" s="436" t="str">
        <f t="shared" si="6713"/>
        <v/>
      </c>
      <c r="W1746" s="436" t="str">
        <f t="shared" si="6713"/>
        <v/>
      </c>
      <c r="X1746" s="436" t="str">
        <f t="shared" si="6713"/>
        <v/>
      </c>
      <c r="Y1746" s="436" t="str">
        <f t="shared" si="6713"/>
        <v/>
      </c>
      <c r="Z1746" s="436" t="str">
        <f t="shared" si="6713"/>
        <v/>
      </c>
      <c r="AA1746" s="436" t="str">
        <f t="shared" si="6713"/>
        <v/>
      </c>
      <c r="AB1746" s="436">
        <f t="shared" si="6713"/>
        <v>0.90804597701149414</v>
      </c>
      <c r="AC1746" s="436">
        <f t="shared" si="6713"/>
        <v>1.5</v>
      </c>
      <c r="AD1746" s="436">
        <f t="shared" ref="AD1746" si="6714">IF(AD1744&lt;0,"",IF(AC1744&lt;0,"",AD1744/AC1744-1))</f>
        <v>0.55011613370405144</v>
      </c>
      <c r="AE1746" s="436">
        <f t="shared" ref="AE1746" si="6715">IF(AE1744&lt;0,"",IF(AD1744&lt;0,"",AE1744/AD1744-1))</f>
        <v>2.7365542394719666E-2</v>
      </c>
      <c r="AF1746" s="436">
        <f t="shared" ref="AF1746" si="6716">IF(AF1744&lt;0,"",IF(AE1744&lt;0,"",AF1744/AE1744-1))</f>
        <v>-8.543364399583675E-2</v>
      </c>
      <c r="AG1746" s="436">
        <f t="shared" ref="AG1746" si="6717">IF(AG1744&lt;0,"",IF(AF1744&lt;0,"",AG1744/AF1744-1))</f>
        <v>-1.9980587039234443E-2</v>
      </c>
      <c r="AH1746" s="436">
        <f t="shared" ref="AH1746" si="6718">IF(AH1744&lt;0,"",IF(AG1744&lt;0,"",AH1744/AG1744-1))</f>
        <v>0.15815087924782079</v>
      </c>
      <c r="AI1746" s="436">
        <f t="shared" ref="AI1746" si="6719">IF(AI1744&lt;0,"",IF(AH1744&lt;0,"",AI1744/AH1744-1))</f>
        <v>-0.30764245332144347</v>
      </c>
      <c r="AJ1746" s="436">
        <f t="shared" ref="AJ1746" si="6720">IF(AJ1744&lt;0,"",IF(AI1744&lt;0,"",AJ1744/AI1744-1))</f>
        <v>-9.302719791933356E-2</v>
      </c>
      <c r="AK1746" s="436">
        <f t="shared" ref="AK1746" si="6721">IF(AK1744&lt;0,"",IF(AJ1744&lt;0,"",AK1744/AJ1744-1))</f>
        <v>-1.9162865249402139E-2</v>
      </c>
      <c r="AL1746" s="436">
        <f t="shared" ref="AL1746" si="6722">IF(AL1744&lt;0,"",IF(AK1744&lt;0,"",AL1744/AK1744-1))</f>
        <v>0.16264793750229423</v>
      </c>
      <c r="AM1746" s="436">
        <f t="shared" ref="AM1746" si="6723">IF(AM1744&lt;0,"",IF(AL1744&lt;0,"",AM1744/AL1744-1))</f>
        <v>-0.38155898512637676</v>
      </c>
      <c r="AN1746" s="436">
        <f t="shared" ref="AN1746" si="6724">IF(AN1744&lt;0,"",IF(AM1744&lt;0,"",AN1744/AM1744-1))</f>
        <v>-0.14387497896615997</v>
      </c>
      <c r="AO1746" s="436">
        <f t="shared" ref="AO1746" si="6725">IF(AO1744&lt;0,"",IF(AN1744&lt;0,"",AO1744/AN1744-1))</f>
        <v>-8.6673314204966379E-2</v>
      </c>
      <c r="AP1746" s="436">
        <f t="shared" ref="AP1746" si="6726">IF(AP1744&lt;0,"",IF(AO1744&lt;0,"",AP1744/AO1744-1))</f>
        <v>0.23633768257415588</v>
      </c>
      <c r="AQ1746" s="436">
        <f t="shared" ref="AQ1746" si="6727">IF(AQ1744&lt;0,"",IF(AP1744&lt;0,"",AQ1744/AP1744-1))</f>
        <v>1.9066202146011393</v>
      </c>
      <c r="AR1746" s="436">
        <f t="shared" ref="AR1746" si="6728">IF(AR1744&lt;0,"",IF(AQ1744&lt;0,"",AR1744/AQ1744-1))</f>
        <v>-5.8754419389096313E-2</v>
      </c>
      <c r="AS1746" s="436">
        <f t="shared" ref="AS1746" si="6729">IF(AS1744&lt;0,"",IF(AR1744&lt;0,"",AS1744/AR1744-1))</f>
        <v>-4.4987877026491652E-2</v>
      </c>
      <c r="AT1746" s="436">
        <f t="shared" ref="AT1746" si="6730">IF(AT1744&lt;0,"",IF(AS1744&lt;0,"",AT1744/AS1744-1))</f>
        <v>7.0920088191479769E-2</v>
      </c>
      <c r="AU1746" s="436">
        <f t="shared" ref="AU1746" si="6731">IF(AU1744&lt;0,"",IF(AT1744&lt;0,"",AU1744/AT1744-1))</f>
        <v>0.46040825211874248</v>
      </c>
      <c r="AV1746" s="436">
        <f t="shared" ref="AV1746" si="6732">IF(AV1744&lt;0,"",IF(AU1744&lt;0,"",AV1744/AU1744-1))</f>
        <v>-4.8728750874044935E-2</v>
      </c>
      <c r="AW1746" s="436">
        <f t="shared" ref="AW1746" si="6733">IF(AW1744&lt;0,"",IF(AV1744&lt;0,"",AW1744/AV1744-1))</f>
        <v>-3.29611002422735E-2</v>
      </c>
      <c r="AX1746" s="436">
        <f t="shared" ref="AX1746" si="6734">IF(AX1744&lt;0,"",IF(AW1744&lt;0,"",AX1744/AW1744-1))</f>
        <v>5.7781176612541341E-2</v>
      </c>
      <c r="AY1746" s="436">
        <f t="shared" ref="AY1746" si="6735">IF(AY1744&lt;0,"",IF(AX1744&lt;0,"",AY1744/AX1744-1))</f>
        <v>2.9076658690061929E-2</v>
      </c>
      <c r="AZ1746" s="436">
        <f t="shared" ref="AZ1746" si="6736">IF(AZ1744&lt;0,"",IF(AY1744&lt;0,"",AZ1744/AY1744-1))</f>
        <v>-4.5657770949598109E-2</v>
      </c>
      <c r="BA1746" s="436">
        <f t="shared" ref="BA1746" si="6737">IF(BA1744&lt;0,"",IF(AZ1744&lt;0,"",BA1744/AZ1744-1))</f>
        <v>-3.5111905919570696E-2</v>
      </c>
      <c r="BB1746" s="436">
        <f t="shared" ref="BB1746" si="6738">IF(BB1744&lt;0,"",IF(BA1744&lt;0,"",BB1744/BA1744-1))</f>
        <v>5.0551666664509165E-2</v>
      </c>
      <c r="BC1746" s="436">
        <f t="shared" ref="BC1746" si="6739">IF(BC1744&lt;0,"",IF(BB1744&lt;0,"",BC1744/BB1744-1))</f>
        <v>-0.13112574226159923</v>
      </c>
      <c r="BD1746" s="436">
        <f t="shared" ref="BD1746" si="6740">IF(BD1744&lt;0,"",IF(BC1744&lt;0,"",BD1744/BC1744-1))</f>
        <v>-4.2943880672677404E-2</v>
      </c>
      <c r="BE1746" s="436">
        <f t="shared" ref="BE1746" si="6741">IF(BE1744&lt;0,"",IF(BD1744&lt;0,"",BE1744/BD1744-1))</f>
        <v>-4.1480812064376371E-2</v>
      </c>
      <c r="BF1746" s="436">
        <f t="shared" ref="BF1746" si="6742">IF(BF1744&lt;0,"",IF(BE1744&lt;0,"",BF1744/BE1744-1))</f>
        <v>4.8476552625487335E-2</v>
      </c>
      <c r="BG1746" s="436">
        <f t="shared" ref="BG1746" si="6743">IF(BG1744&lt;0,"",IF(BF1744&lt;0,"",BG1744/BF1744-1))</f>
        <v>-6.9269810445868329E-2</v>
      </c>
      <c r="BH1746" s="436">
        <f t="shared" ref="BH1746" si="6744">IF(BH1744&lt;0,"",IF(BG1744&lt;0,"",BH1744/BG1744-1))</f>
        <v>-5.0813598065953758E-2</v>
      </c>
      <c r="BI1746" s="436">
        <f t="shared" ref="BI1746" si="6745">IF(BI1744&lt;0,"",IF(BH1744&lt;0,"",BI1744/BH1744-1))</f>
        <v>-4.9970191314384182E-2</v>
      </c>
      <c r="BJ1746" s="436">
        <f t="shared" ref="BJ1746" si="6746">IF(BJ1744&lt;0,"",IF(BI1744&lt;0,"",BJ1744/BI1744-1))</f>
        <v>5.6922707861083E-2</v>
      </c>
      <c r="BK1746" s="436">
        <f t="shared" ref="BK1746" si="6747">IF(BK1744&lt;0,"",IF(BJ1744&lt;0,"",BK1744/BJ1744-1))</f>
        <v>-0.32381901807338331</v>
      </c>
      <c r="BL1746" s="436">
        <f t="shared" ref="BL1746" si="6748">IF(BL1744&lt;0,"",IF(BK1744&lt;0,"",BL1744/BK1744-1))</f>
        <v>-5.0639772096357727E-2</v>
      </c>
      <c r="BM1746" s="436">
        <f t="shared" ref="BM1746" si="6749">IF(BM1744&lt;0,"",IF(BL1744&lt;0,"",BM1744/BL1744-1))</f>
        <v>-4.9903142652984567E-2</v>
      </c>
      <c r="BN1746" s="436">
        <f t="shared" ref="BN1746" si="6750">IF(BN1744&lt;0,"",IF(BM1744&lt;0,"",BN1744/BM1744-1))</f>
        <v>5.6675841666030013E-2</v>
      </c>
      <c r="BO1746" s="436">
        <f t="shared" ref="BO1746" si="6751">IF(BO1744&lt;0,"",IF(BN1744&lt;0,"",BO1744/BN1744-1))</f>
        <v>-7.1817853980086332E-2</v>
      </c>
      <c r="BP1746" s="436">
        <f t="shared" ref="BP1746" si="6752">IF(BP1744&lt;0,"",IF(BO1744&lt;0,"",BP1744/BO1744-1))</f>
        <v>-3.0150156083669888E-2</v>
      </c>
      <c r="BQ1746" s="436">
        <f t="shared" ref="BQ1746" si="6753">IF(BQ1744&lt;0,"",IF(BP1744&lt;0,"",BQ1744/BP1744-1))</f>
        <v>-2.9440707716964498E-2</v>
      </c>
      <c r="BR1746" s="436">
        <f t="shared" ref="BR1746" si="6754">IF(BR1744&lt;0,"",IF(BQ1744&lt;0,"",BR1744/BQ1744-1))</f>
        <v>2.3799426456061701E-2</v>
      </c>
      <c r="BS1746" s="436">
        <f t="shared" ref="BS1746" si="6755">IF(BS1744&lt;0,"",IF(BR1744&lt;0,"",BS1744/BR1744-1))</f>
        <v>0.12643396261689777</v>
      </c>
      <c r="BT1746" s="436">
        <f t="shared" ref="BT1746" si="6756">IF(BT1744&lt;0,"",IF(BS1744&lt;0,"",BT1744/BS1744-1))</f>
        <v>-3.9739360363350795E-2</v>
      </c>
      <c r="BU1746" s="436">
        <f t="shared" ref="BU1746" si="6757">IF(BU1744&lt;0,"",IF(BT1744&lt;0,"",BU1744/BT1744-1))</f>
        <v>-3.9884087347750619E-2</v>
      </c>
      <c r="BV1746" s="436">
        <f t="shared" ref="BV1746" si="6758">IF(BV1744&lt;0,"",IF(BU1744&lt;0,"",BV1744/BU1744-1))</f>
        <v>3.2623515043105566E-2</v>
      </c>
      <c r="BW1746" s="436">
        <f t="shared" ref="BW1746" si="6759">IF(BW1744&lt;0,"",IF(BV1744&lt;0,"",BW1744/BV1744-1))</f>
        <v>0.14012973163882458</v>
      </c>
      <c r="BX1746" s="436">
        <f t="shared" ref="BX1746" si="6760">IF(BX1744&lt;0,"",IF(BW1744&lt;0,"",BX1744/BW1744-1))</f>
        <v>-2.5897256123179835E-2</v>
      </c>
      <c r="BY1746" s="436">
        <f t="shared" ref="BY1746" si="6761">IF(BY1744&lt;0,"",IF(BX1744&lt;0,"",BY1744/BX1744-1))</f>
        <v>-2.6605134833739164E-2</v>
      </c>
      <c r="BZ1746" s="436">
        <f t="shared" ref="BZ1746" si="6762">IF(BZ1744&lt;0,"",IF(BY1744&lt;0,"",BZ1744/BY1744-1))</f>
        <v>3.7573544698790151E-2</v>
      </c>
      <c r="CA1746" s="436">
        <f t="shared" ref="CA1746" si="6763">IF(CA1744&lt;0,"",IF(BZ1744&lt;0,"",CA1744/BZ1744-1))</f>
        <v>-0.27806707491856941</v>
      </c>
      <c r="CB1746" s="436">
        <f t="shared" ref="CB1746" si="6764">IF(CB1744&lt;0,"",IF(CA1744&lt;0,"",CB1744/CA1744-1))</f>
        <v>-7.135023343264546E-3</v>
      </c>
      <c r="CC1746" s="436">
        <f t="shared" ref="CC1746" si="6765">IF(CC1744&lt;0,"",IF(CB1744&lt;0,"",CC1744/CB1744-1))</f>
        <v>-7.2110106829788023E-3</v>
      </c>
      <c r="CD1746" s="436">
        <f t="shared" ref="CD1746" si="6766">IF(CD1744&lt;0,"",IF(CC1744&lt;0,"",CD1744/CC1744-1))</f>
        <v>-9.9904188100596869E-4</v>
      </c>
      <c r="CE1746" s="436">
        <f t="shared" ref="CE1746" si="6767">IF(CE1744&lt;0,"",IF(CD1744&lt;0,"",CE1744/CD1744-1))</f>
        <v>-0.2913152763145338</v>
      </c>
      <c r="CF1746" s="436">
        <f t="shared" ref="CF1746" si="6768">IF(CF1744&lt;0,"",IF(CE1744&lt;0,"",CF1744/CE1744-1))</f>
        <v>-5.7757412320608159E-3</v>
      </c>
      <c r="CG1746" s="436">
        <f t="shared" ref="CG1746" si="6769">IF(CG1744&lt;0,"",IF(CF1744&lt;0,"",CG1744/CF1744-1))</f>
        <v>-5.8383406832320794E-3</v>
      </c>
      <c r="CH1746" s="436">
        <f t="shared" ref="CH1746" si="6770">IF(CH1744&lt;0,"",IF(CG1744&lt;0,"",CH1744/CG1744-1))</f>
        <v>-5.9019902162402715E-3</v>
      </c>
      <c r="CI1746" s="436">
        <f t="shared" ref="CI1746" si="6771">IF(CI1744&lt;0,"",IF(CH1744&lt;0,"",CI1744/CH1744-1))</f>
        <v>-0.34992119810205524</v>
      </c>
      <c r="CJ1746" s="436">
        <f t="shared" ref="CJ1746" si="6772">IF(CJ1744&lt;0,"",IF(CI1744&lt;0,"",CJ1744/CI1744-1))</f>
        <v>-7.1973369677974519E-3</v>
      </c>
      <c r="CK1746" s="436">
        <f t="shared" ref="CK1746" si="6773">IF(CK1744&lt;0,"",IF(CJ1744&lt;0,"",CK1744/CJ1744-1))</f>
        <v>-7.2857617349098014E-3</v>
      </c>
      <c r="CL1746" s="436">
        <f t="shared" ref="CL1746" si="6774">IF(CL1744&lt;0,"",IF(CK1744&lt;0,"",CL1744/CK1744-1))</f>
        <v>-7.3759298107589633E-3</v>
      </c>
      <c r="CM1746" s="436">
        <f t="shared" ref="CM1746" si="6775">IF(CM1744&lt;0,"",IF(CL1744&lt;0,"",CM1744/CL1744-1))</f>
        <v>0.6099031401000965</v>
      </c>
      <c r="CN1746" s="436">
        <f t="shared" ref="CN1746" si="6776">IF(CN1744&lt;0,"",IF(CM1744&lt;0,"",CN1744/CM1744-1))</f>
        <v>-6.184172935283283E-3</v>
      </c>
      <c r="CO1746" s="436">
        <f t="shared" ref="CO1746" si="6777">IF(CO1744&lt;0,"",IF(CN1744&lt;0,"",CO1744/CN1744-1))</f>
        <v>-6.2537681839059944E-3</v>
      </c>
      <c r="CP1746" s="436">
        <f t="shared" ref="CP1746" si="6778">IF(CP1744&lt;0,"",IF(CO1744&lt;0,"",CP1744/CO1744-1))</f>
        <v>-6.3245895416776943E-3</v>
      </c>
      <c r="CQ1746" s="436">
        <f t="shared" ref="CQ1746" si="6779">IF(CQ1744&lt;0,"",IF(CP1744&lt;0,"",CQ1744/CP1744-1))</f>
        <v>0.63286449460363325</v>
      </c>
      <c r="CR1746" s="436">
        <f t="shared" ref="CR1746" si="6780">IF(CR1744&lt;0,"",IF(CQ1744&lt;0,"",CR1744/CQ1744-1))</f>
        <v>-5.5481973105335758E-3</v>
      </c>
      <c r="CS1746" s="436">
        <f t="shared" ref="CS1746" si="6781">IF(CS1744&lt;0,"",IF(CR1744&lt;0,"",CS1744/CR1744-1))</f>
        <v>-5.6070473018468014E-3</v>
      </c>
      <c r="CT1746" s="436">
        <f t="shared" ref="CT1746" si="6782">IF(CT1744&lt;0,"",IF(CS1744&lt;0,"",CT1744/CS1744-1))</f>
        <v>-5.6668568728948099E-3</v>
      </c>
      <c r="CU1746" s="436">
        <f t="shared" ref="CU1746" si="6783">IF(CU1744&lt;0,"",IF(CT1744&lt;0,"",CU1744/CT1744-1))</f>
        <v>-0.21475246291727645</v>
      </c>
      <c r="CV1746" s="436">
        <f t="shared" ref="CV1746" si="6784">IF(CV1744&lt;0,"",IF(CU1744&lt;0,"",CV1744/CU1744-1))</f>
        <v>-6.1941448328107773E-3</v>
      </c>
      <c r="CW1746" s="436">
        <f t="shared" ref="CW1746" si="6785">IF(CW1744&lt;0,"",IF(CV1744&lt;0,"",CW1744/CV1744-1))</f>
        <v>-6.2639151546630689E-3</v>
      </c>
      <c r="CX1746" s="436">
        <f t="shared" ref="CX1746" si="6786">IF(CX1744&lt;0,"",IF(CW1744&lt;0,"",CX1744/CW1744-1))</f>
        <v>-6.3349161074451876E-3</v>
      </c>
      <c r="CY1746" s="436">
        <f t="shared" ref="CY1746" si="6787">IF(CY1744&lt;0,"",IF(CX1744&lt;0,"",CY1744/CX1744-1))</f>
        <v>-0.78739915248456616</v>
      </c>
      <c r="CZ1746" s="436">
        <f t="shared" ref="CZ1746" si="6788">IF(CZ1744&lt;0,"",IF(CY1744&lt;0,"",CZ1744/CY1744-1))</f>
        <v>-1.4009093581588417E-2</v>
      </c>
      <c r="DA1746" s="436">
        <f t="shared" ref="DA1746" si="6789">IF(DA1744&lt;0,"",IF(CZ1744&lt;0,"",DA1744/CZ1744-1))</f>
        <v>-1.4279177381704034E-2</v>
      </c>
      <c r="DB1746" s="436">
        <f t="shared" ref="DB1746" si="6790">IF(DB1744&lt;0,"",IF(DA1744&lt;0,"",DB1744/DA1744-1))</f>
        <v>-1.4558456044882262E-2</v>
      </c>
      <c r="DC1746" s="436">
        <f t="shared" ref="DC1746" si="6791">IF(DC1744&lt;0,"",IF(DB1744&lt;0,"",DC1744/DB1744-1))</f>
        <v>-0.34083939334579938</v>
      </c>
      <c r="DD1746" s="436">
        <f t="shared" ref="DD1746" si="6792">IF(DD1744&lt;0,"",IF(DC1744&lt;0,"",DD1744/DC1744-1))</f>
        <v>-2.0360956505314332E-2</v>
      </c>
      <c r="DE1746" s="436">
        <f t="shared" ref="DE1746" si="6793">IF(DE1744&lt;0,"",IF(DD1744&lt;0,"",DE1744/DD1744-1))</f>
        <v>-2.0888062214060588E-2</v>
      </c>
      <c r="DF1746" s="436">
        <f t="shared" ref="DF1746" si="6794">IF(DF1744&lt;0,"",IF(DE1744&lt;0,"",DF1744/DE1744-1))</f>
        <v>-2.1440349887472676E-2</v>
      </c>
      <c r="DG1746" s="436">
        <f t="shared" ref="DG1746" si="6795">IF(DG1744&lt;0,"",IF(DF1744&lt;0,"",DG1744/DF1744-1))</f>
        <v>-0.48168905221868086</v>
      </c>
      <c r="DH1746" s="436">
        <f t="shared" ref="DH1746" si="6796">IF(DH1744&lt;0,"",IF(DG1744&lt;0,"",DH1744/DG1744-1))</f>
        <v>-3.8452840972397095E-2</v>
      </c>
      <c r="DI1746" s="436">
        <f t="shared" ref="DI1746" si="6797">IF(DI1744&lt;0,"",IF(DH1744&lt;0,"",DI1744/DH1744-1))</f>
        <v>-4.0190545845240067E-2</v>
      </c>
      <c r="DJ1746" s="436">
        <f t="shared" ref="DJ1746" si="6798">IF(DJ1744&lt;0,"",IF(DI1744&lt;0,"",DJ1744/DI1744-1))</f>
        <v>-4.2082830503097357E-2</v>
      </c>
    </row>
    <row r="1747" spans="1:114" x14ac:dyDescent="0.35">
      <c r="A1747" s="312"/>
      <c r="B1747" s="498"/>
      <c r="C1747" s="459"/>
      <c r="D1747" s="459"/>
      <c r="E1747" s="459"/>
      <c r="F1747" s="459"/>
      <c r="G1747" s="459"/>
      <c r="H1747" s="459"/>
      <c r="I1747" s="459"/>
      <c r="J1747" s="459"/>
      <c r="K1747" s="459"/>
      <c r="L1747" s="459"/>
      <c r="M1747" s="459"/>
      <c r="N1747" s="459"/>
      <c r="O1747" s="459"/>
      <c r="P1747" s="459"/>
      <c r="Q1747" s="459"/>
      <c r="R1747" s="459"/>
      <c r="S1747" s="459"/>
      <c r="T1747" s="459"/>
      <c r="U1747" s="459"/>
      <c r="V1747" s="459"/>
      <c r="W1747" s="459"/>
      <c r="X1747" s="459"/>
      <c r="Y1747" s="459"/>
      <c r="Z1747" s="459"/>
      <c r="AA1747" s="459"/>
      <c r="AB1747" s="459"/>
      <c r="AC1747" s="459"/>
      <c r="AD1747" s="459"/>
      <c r="AE1747" s="459"/>
      <c r="AF1747" s="459"/>
      <c r="AG1747" s="459"/>
      <c r="AH1747" s="459"/>
      <c r="AI1747" s="459"/>
      <c r="AJ1747" s="459"/>
      <c r="AK1747" s="459"/>
      <c r="AL1747" s="459"/>
      <c r="AM1747" s="459"/>
      <c r="AN1747" s="459"/>
      <c r="AO1747" s="459"/>
      <c r="AP1747" s="459"/>
      <c r="AQ1747" s="459"/>
      <c r="AR1747" s="459"/>
      <c r="AS1747" s="459"/>
      <c r="AT1747" s="459"/>
      <c r="AU1747" s="459"/>
      <c r="AV1747" s="459"/>
      <c r="AW1747" s="459"/>
      <c r="AX1747" s="459"/>
      <c r="AY1747" s="459"/>
      <c r="AZ1747" s="459"/>
      <c r="BA1747" s="459"/>
      <c r="BB1747" s="459"/>
      <c r="BC1747" s="459"/>
      <c r="BD1747" s="459"/>
      <c r="BE1747" s="459"/>
      <c r="BF1747" s="459"/>
      <c r="BG1747" s="459"/>
      <c r="BH1747" s="459"/>
      <c r="BI1747" s="459"/>
      <c r="BJ1747" s="459"/>
      <c r="BK1747" s="459"/>
      <c r="BL1747" s="459"/>
      <c r="BM1747" s="459"/>
      <c r="BN1747" s="459"/>
      <c r="BO1747" s="459"/>
      <c r="BP1747" s="459"/>
      <c r="BQ1747" s="459"/>
      <c r="BR1747" s="459"/>
      <c r="BS1747" s="459"/>
      <c r="BT1747" s="459"/>
      <c r="BU1747" s="459"/>
      <c r="BV1747" s="459"/>
      <c r="BW1747" s="459"/>
      <c r="BX1747" s="459"/>
      <c r="BY1747" s="459"/>
      <c r="BZ1747" s="459"/>
      <c r="CA1747" s="459"/>
      <c r="CB1747" s="459"/>
      <c r="CC1747" s="459"/>
      <c r="CD1747" s="459"/>
      <c r="CE1747" s="459"/>
      <c r="CF1747" s="459"/>
      <c r="CG1747" s="459"/>
      <c r="CH1747" s="459"/>
      <c r="CI1747" s="459"/>
      <c r="CJ1747" s="459"/>
      <c r="CK1747" s="459"/>
      <c r="CL1747" s="459"/>
      <c r="CM1747" s="459"/>
      <c r="CN1747" s="459"/>
      <c r="CO1747" s="459"/>
      <c r="CP1747" s="459"/>
      <c r="CQ1747" s="459"/>
      <c r="CR1747" s="459"/>
      <c r="CS1747" s="459"/>
      <c r="CT1747" s="459"/>
      <c r="CU1747" s="459"/>
      <c r="CV1747" s="459"/>
      <c r="CW1747" s="459"/>
      <c r="CX1747" s="459"/>
      <c r="CY1747" s="459"/>
      <c r="CZ1747" s="459"/>
      <c r="DA1747" s="459"/>
      <c r="DB1747" s="459"/>
      <c r="DC1747" s="459"/>
      <c r="DD1747" s="459"/>
      <c r="DE1747" s="459"/>
      <c r="DF1747" s="459"/>
      <c r="DG1747" s="459"/>
      <c r="DH1747" s="459"/>
      <c r="DI1747" s="459"/>
      <c r="DJ1747" s="459"/>
    </row>
    <row r="1748" spans="1:114" x14ac:dyDescent="0.35">
      <c r="A1748" s="5"/>
      <c r="B1748" s="70" t="s">
        <v>94</v>
      </c>
      <c r="C1748" s="595">
        <f t="shared" ref="C1748:AC1748" si="6799">C1658</f>
        <v>-3.902309530130077E-2</v>
      </c>
      <c r="D1748" s="595">
        <f t="shared" si="6799"/>
        <v>-5.89171974522293E-2</v>
      </c>
      <c r="E1748" s="595">
        <f t="shared" si="6799"/>
        <v>-0.22419739984080658</v>
      </c>
      <c r="F1748" s="595">
        <f t="shared" si="6799"/>
        <v>-0.39400371451313343</v>
      </c>
      <c r="G1748" s="595">
        <f t="shared" si="6799"/>
        <v>-4.284601402233186E-2</v>
      </c>
      <c r="H1748" s="595">
        <f t="shared" si="6799"/>
        <v>-5.0332141032192128E-2</v>
      </c>
      <c r="I1748" s="595">
        <f t="shared" si="6799"/>
        <v>-0.21716913643331631</v>
      </c>
      <c r="J1748" s="595">
        <f t="shared" si="6799"/>
        <v>-1.7259959141981613</v>
      </c>
      <c r="K1748" s="595">
        <f t="shared" si="6799"/>
        <v>0.13388804841149773</v>
      </c>
      <c r="L1748" s="595">
        <f t="shared" si="6799"/>
        <v>-3.0056664203005668E-2</v>
      </c>
      <c r="M1748" s="595">
        <f t="shared" si="6799"/>
        <v>3.9691804809712815E-2</v>
      </c>
      <c r="N1748" s="595">
        <f t="shared" si="6799"/>
        <v>-1.1730854360336431E-2</v>
      </c>
      <c r="O1748" s="595">
        <f t="shared" si="6799"/>
        <v>-3.6721311475409836E-2</v>
      </c>
      <c r="P1748" s="595">
        <f t="shared" si="6799"/>
        <v>1.1011622901420577</v>
      </c>
      <c r="Q1748" s="595">
        <f t="shared" si="6799"/>
        <v>7.0152786744135998E-2</v>
      </c>
      <c r="R1748" s="595">
        <f t="shared" si="6799"/>
        <v>-3.6328460877042133E-2</v>
      </c>
      <c r="S1748" s="595">
        <f t="shared" si="6799"/>
        <v>9.8863392665665878E-2</v>
      </c>
      <c r="T1748" s="595">
        <f t="shared" si="6799"/>
        <v>-5.1875669882100753E-2</v>
      </c>
      <c r="U1748" s="595">
        <f t="shared" si="6799"/>
        <v>-1.9288469781397342E-2</v>
      </c>
      <c r="V1748" s="595">
        <f t="shared" si="6799"/>
        <v>-6.1294470638662668E-2</v>
      </c>
      <c r="W1748" s="595">
        <f t="shared" si="6799"/>
        <v>-8.7040205303678356E-2</v>
      </c>
      <c r="X1748" s="595">
        <f t="shared" si="6799"/>
        <v>-3.9743589743589741E-2</v>
      </c>
      <c r="Y1748" s="595">
        <f t="shared" si="6799"/>
        <v>-2.1794871794871794E-2</v>
      </c>
      <c r="Z1748" s="595">
        <f t="shared" si="6799"/>
        <v>-0.64859094790777116</v>
      </c>
      <c r="AA1748" s="595">
        <f t="shared" si="6799"/>
        <v>-7.3175920017017657E-2</v>
      </c>
      <c r="AB1748" s="595">
        <f t="shared" si="6799"/>
        <v>5.4059783760864955E-2</v>
      </c>
      <c r="AC1748" s="595">
        <f t="shared" si="6799"/>
        <v>-2.4482904178978471E-2</v>
      </c>
      <c r="AD1748" s="595">
        <f t="shared" ref="AD1748:CO1748" si="6800">AD1658</f>
        <v>0.10890145652948156</v>
      </c>
      <c r="AE1748" s="595">
        <f t="shared" si="6800"/>
        <v>0.11243642759100123</v>
      </c>
      <c r="AF1748" s="595">
        <f t="shared" si="6800"/>
        <v>0.10398989661164668</v>
      </c>
      <c r="AG1748" s="595">
        <f t="shared" si="6800"/>
        <v>0.10155634918510834</v>
      </c>
      <c r="AH1748" s="595">
        <f t="shared" si="6800"/>
        <v>0.1141659533459629</v>
      </c>
      <c r="AI1748" s="595">
        <f t="shared" si="6800"/>
        <v>8.4891525590319178E-2</v>
      </c>
      <c r="AJ1748" s="595">
        <f t="shared" si="6800"/>
        <v>7.8407995304104541E-2</v>
      </c>
      <c r="AK1748" s="595">
        <f t="shared" si="6800"/>
        <v>7.67099721958482E-2</v>
      </c>
      <c r="AL1748" s="595">
        <f t="shared" si="6800"/>
        <v>8.5796585653913085E-2</v>
      </c>
      <c r="AM1748" s="595">
        <f t="shared" si="6800"/>
        <v>6.0657974343901848E-2</v>
      </c>
      <c r="AN1748" s="595">
        <f t="shared" si="6800"/>
        <v>5.4442526564953943E-2</v>
      </c>
      <c r="AO1748" s="595">
        <f t="shared" si="6800"/>
        <v>5.1024143918294323E-2</v>
      </c>
      <c r="AP1748" s="595">
        <f t="shared" si="6800"/>
        <v>5.8415396930660633E-2</v>
      </c>
      <c r="AQ1748" s="595">
        <f t="shared" si="6800"/>
        <v>0.1388519897066551</v>
      </c>
      <c r="AR1748" s="595">
        <f t="shared" si="6800"/>
        <v>0.13154197591679348</v>
      </c>
      <c r="AS1748" s="595">
        <f t="shared" si="6800"/>
        <v>0.12608379294816124</v>
      </c>
      <c r="AT1748" s="595">
        <f t="shared" si="6800"/>
        <v>0.13284865102105911</v>
      </c>
      <c r="AU1748" s="595">
        <f t="shared" si="6800"/>
        <v>0.18417571286417109</v>
      </c>
      <c r="AV1748" s="595">
        <f t="shared" si="6800"/>
        <v>0.17570467284266894</v>
      </c>
      <c r="AW1748" s="595">
        <f t="shared" si="6800"/>
        <v>0.16992479310295497</v>
      </c>
      <c r="AX1748" s="595">
        <f t="shared" si="6800"/>
        <v>0.17763572882778733</v>
      </c>
      <c r="AY1748" s="595">
        <f t="shared" si="6800"/>
        <v>0.18249379580577771</v>
      </c>
      <c r="AZ1748" s="595">
        <f t="shared" si="6800"/>
        <v>0.17462170456180653</v>
      </c>
      <c r="BA1748" s="595">
        <f t="shared" si="6800"/>
        <v>0.16862316279152317</v>
      </c>
      <c r="BB1748" s="595">
        <f t="shared" si="6800"/>
        <v>0.17521342069473769</v>
      </c>
      <c r="BC1748" s="595">
        <f t="shared" si="6800"/>
        <v>0.15540471092943611</v>
      </c>
      <c r="BD1748" s="595">
        <f t="shared" si="6800"/>
        <v>0.14920266280693348</v>
      </c>
      <c r="BE1748" s="595">
        <f t="shared" si="6800"/>
        <v>0.14345523056176893</v>
      </c>
      <c r="BF1748" s="595">
        <f t="shared" si="6800"/>
        <v>0.14863351621595372</v>
      </c>
      <c r="BG1748" s="595">
        <f t="shared" si="6800"/>
        <v>0.13882773710550456</v>
      </c>
      <c r="BH1748" s="595">
        <f t="shared" si="6800"/>
        <v>0.13245580811763702</v>
      </c>
      <c r="BI1748" s="595">
        <f t="shared" si="6800"/>
        <v>0.12650849023371738</v>
      </c>
      <c r="BJ1748" s="595">
        <f t="shared" si="6800"/>
        <v>0.13186506585113</v>
      </c>
      <c r="BK1748" s="595">
        <f t="shared" si="6800"/>
        <v>9.5045082729572086E-2</v>
      </c>
      <c r="BL1748" s="595">
        <f t="shared" si="6800"/>
        <v>9.0999218879473653E-2</v>
      </c>
      <c r="BM1748" s="595">
        <f t="shared" si="6800"/>
        <v>8.7215378622409356E-2</v>
      </c>
      <c r="BN1748" s="595">
        <f t="shared" si="6800"/>
        <v>9.0590217348612306E-2</v>
      </c>
      <c r="BO1748" s="595">
        <f t="shared" si="6800"/>
        <v>8.5617530539066275E-2</v>
      </c>
      <c r="BP1748" s="595">
        <f t="shared" si="6800"/>
        <v>8.3384591841712957E-2</v>
      </c>
      <c r="BQ1748" s="595">
        <f t="shared" si="6800"/>
        <v>8.1267615763630341E-2</v>
      </c>
      <c r="BR1748" s="595">
        <f t="shared" si="6800"/>
        <v>8.2382644194390342E-2</v>
      </c>
      <c r="BS1748" s="595">
        <f t="shared" si="6800"/>
        <v>8.9843662498139215E-2</v>
      </c>
      <c r="BT1748" s="595">
        <f t="shared" si="6800"/>
        <v>8.6819322292866055E-2</v>
      </c>
      <c r="BU1748" s="595">
        <f t="shared" si="6800"/>
        <v>8.3917270599404306E-2</v>
      </c>
      <c r="BV1748" s="595">
        <f t="shared" si="6800"/>
        <v>8.5653532243057232E-2</v>
      </c>
      <c r="BW1748" s="595">
        <f t="shared" si="6800"/>
        <v>9.4707105112939116E-2</v>
      </c>
      <c r="BX1748" s="595">
        <f t="shared" si="6800"/>
        <v>9.2474357105983673E-2</v>
      </c>
      <c r="BY1748" s="595">
        <f t="shared" si="6800"/>
        <v>9.0255841857516853E-2</v>
      </c>
      <c r="BZ1748" s="595">
        <f t="shared" si="6800"/>
        <v>9.2500271621853036E-2</v>
      </c>
      <c r="CA1748" s="595">
        <f t="shared" si="6800"/>
        <v>7.2073955874886131E-2</v>
      </c>
      <c r="CB1748" s="595">
        <f t="shared" si="6800"/>
        <v>7.1446770779881083E-2</v>
      </c>
      <c r="CC1748" s="595">
        <f t="shared" si="6800"/>
        <v>7.0822615655243532E-2</v>
      </c>
      <c r="CD1748" s="595">
        <f t="shared" si="6800"/>
        <v>7.0515262943228102E-2</v>
      </c>
      <c r="CE1748" s="595">
        <f t="shared" si="6800"/>
        <v>5.5088626534633152E-2</v>
      </c>
      <c r="CF1748" s="595">
        <f t="shared" si="6800"/>
        <v>5.4686608603779011E-2</v>
      </c>
      <c r="CG1748" s="595">
        <f t="shared" si="6800"/>
        <v>5.428627293248206E-2</v>
      </c>
      <c r="CH1748" s="595">
        <f t="shared" si="6800"/>
        <v>5.3887597052933979E-2</v>
      </c>
      <c r="CI1748" s="595">
        <f t="shared" si="6800"/>
        <v>4.1136746366424282E-2</v>
      </c>
      <c r="CJ1748" s="595">
        <f t="shared" si="6800"/>
        <v>4.0830242082881038E-2</v>
      </c>
      <c r="CK1748" s="595">
        <f t="shared" si="6800"/>
        <v>4.0524967907830257E-2</v>
      </c>
      <c r="CL1748" s="595">
        <f t="shared" si="6800"/>
        <v>4.0220907294537318E-2</v>
      </c>
      <c r="CM1748" s="595">
        <f t="shared" si="6800"/>
        <v>5.3831439234213616E-2</v>
      </c>
      <c r="CN1748" s="595">
        <f t="shared" si="6800"/>
        <v>5.3428317637181283E-2</v>
      </c>
      <c r="CO1748" s="595">
        <f t="shared" si="6800"/>
        <v>5.3026761076890354E-2</v>
      </c>
      <c r="CP1748" s="595">
        <f t="shared" ref="CP1748:DJ1748" si="6801">CP1658</f>
        <v>5.262674844791379E-2</v>
      </c>
      <c r="CQ1748" s="595">
        <f t="shared" si="6801"/>
        <v>7.4688661358220693E-2</v>
      </c>
      <c r="CR1748" s="595">
        <f t="shared" si="6801"/>
        <v>7.4125638138386851E-2</v>
      </c>
      <c r="CS1748" s="595">
        <f t="shared" si="6801"/>
        <v>7.3564727007644229E-2</v>
      </c>
      <c r="CT1748" s="595">
        <f t="shared" si="6801"/>
        <v>7.3005899372924385E-2</v>
      </c>
      <c r="CU1748" s="595">
        <f t="shared" si="6801"/>
        <v>6.0811530824373787E-2</v>
      </c>
      <c r="CV1748" s="595">
        <f t="shared" si="6801"/>
        <v>6.0344103240172121E-2</v>
      </c>
      <c r="CW1748" s="595">
        <f t="shared" si="6801"/>
        <v>5.9878356808630379E-2</v>
      </c>
      <c r="CX1748" s="595">
        <f t="shared" si="6801"/>
        <v>5.9414268550743929E-2</v>
      </c>
      <c r="CY1748" s="595">
        <f t="shared" si="6801"/>
        <v>2.5876241198263192E-2</v>
      </c>
      <c r="CZ1748" s="595">
        <f t="shared" si="6801"/>
        <v>2.5667547275028579E-2</v>
      </c>
      <c r="DA1748" s="595">
        <f t="shared" si="6801"/>
        <v>2.5459560641276795E-2</v>
      </c>
      <c r="DB1748" s="595">
        <f t="shared" si="6801"/>
        <v>2.5252271414072859E-2</v>
      </c>
      <c r="DC1748" s="595">
        <f t="shared" si="6801"/>
        <v>2.2270187175761826E-2</v>
      </c>
      <c r="DD1748" s="595">
        <f t="shared" si="6801"/>
        <v>2.2085784261488828E-2</v>
      </c>
      <c r="DE1748" s="595">
        <f t="shared" si="6801"/>
        <v>2.1901977410205203E-2</v>
      </c>
      <c r="DF1748" s="595">
        <f t="shared" si="6801"/>
        <v>2.1718758167188375E-2</v>
      </c>
      <c r="DG1748" s="595">
        <f t="shared" si="6801"/>
        <v>1.9145158257682742E-2</v>
      </c>
      <c r="DH1748" s="595">
        <f t="shared" si="6801"/>
        <v>1.8981966808582641E-2</v>
      </c>
      <c r="DI1748" s="595">
        <f t="shared" si="6801"/>
        <v>1.8819277335071986E-2</v>
      </c>
      <c r="DJ1748" s="595">
        <f t="shared" si="6801"/>
        <v>1.8657082591355723E-2</v>
      </c>
    </row>
    <row r="1749" spans="1:114" x14ac:dyDescent="0.35">
      <c r="A1749" s="5"/>
      <c r="B1749" s="463" t="s">
        <v>410</v>
      </c>
      <c r="C1749" s="459"/>
      <c r="D1749" s="459"/>
      <c r="E1749" s="459"/>
      <c r="F1749" s="459"/>
      <c r="G1749" s="459"/>
      <c r="H1749" s="459"/>
      <c r="I1749" s="459"/>
      <c r="J1749" s="459"/>
      <c r="K1749" s="459"/>
      <c r="L1749" s="459"/>
      <c r="M1749" s="504">
        <f>M1748/I1748-1</f>
        <v>-1.1827690870884893</v>
      </c>
      <c r="N1749" s="504">
        <f t="shared" ref="N1749:AC1749" si="6802">N1748/J1748-1</f>
        <v>-0.9932034286617728</v>
      </c>
      <c r="O1749" s="504">
        <f t="shared" si="6802"/>
        <v>-1.2742687783643605</v>
      </c>
      <c r="P1749" s="504">
        <f t="shared" si="6802"/>
        <v>-37.63621094825092</v>
      </c>
      <c r="Q1749" s="504">
        <f t="shared" si="6802"/>
        <v>0.7674375625007912</v>
      </c>
      <c r="R1749" s="504">
        <f t="shared" si="6802"/>
        <v>2.0968299291033277</v>
      </c>
      <c r="S1749" s="504">
        <f t="shared" si="6802"/>
        <v>-3.6922620324132227</v>
      </c>
      <c r="T1749" s="504">
        <f t="shared" si="6802"/>
        <v>-1.0471099222580611</v>
      </c>
      <c r="U1749" s="504">
        <f t="shared" si="6802"/>
        <v>-1.2749494450127408</v>
      </c>
      <c r="V1749" s="504">
        <f t="shared" si="6802"/>
        <v>0.68723004385241859</v>
      </c>
      <c r="W1749" s="504">
        <f t="shared" si="6802"/>
        <v>-1.8804088445359048</v>
      </c>
      <c r="X1749" s="504">
        <f t="shared" si="6802"/>
        <v>-0.23386840432294986</v>
      </c>
      <c r="Y1749" s="504">
        <f t="shared" si="6802"/>
        <v>0.12994301994301982</v>
      </c>
      <c r="Z1749" s="504">
        <f t="shared" si="6802"/>
        <v>9.5815572130687414</v>
      </c>
      <c r="AA1749" s="504">
        <f t="shared" si="6802"/>
        <v>-0.15928599017303546</v>
      </c>
      <c r="AB1749" s="504">
        <f t="shared" si="6802"/>
        <v>-2.3602139139830536</v>
      </c>
      <c r="AC1749" s="504">
        <f t="shared" si="6802"/>
        <v>0.12333325056489453</v>
      </c>
      <c r="AD1749" s="504">
        <f t="shared" ref="AD1749" si="6803">AD1748/Z1748-1</f>
        <v>-1.167904681495751</v>
      </c>
      <c r="AE1749" s="504">
        <f t="shared" ref="AE1749" si="6804">AE1748/AA1748-1</f>
        <v>-2.5365222270502814</v>
      </c>
      <c r="AF1749" s="504">
        <f t="shared" ref="AF1749" si="6805">AF1748/AB1748-1</f>
        <v>0.92360918555740157</v>
      </c>
      <c r="AG1749" s="504">
        <f t="shared" ref="AG1749" si="6806">AG1748/AC1748-1</f>
        <v>-5.1480515727503731</v>
      </c>
      <c r="AH1749" s="504">
        <f t="shared" ref="AH1749" si="6807">AH1748/AD1748-1</f>
        <v>4.8341840267821734E-2</v>
      </c>
      <c r="AI1749" s="504">
        <f t="shared" ref="AI1749" si="6808">AI1748/AE1748-1</f>
        <v>-0.24498200975291917</v>
      </c>
      <c r="AJ1749" s="504">
        <f t="shared" ref="AJ1749" si="6809">AJ1748/AF1748-1</f>
        <v>-0.24600371902549822</v>
      </c>
      <c r="AK1749" s="504">
        <f t="shared" ref="AK1749" si="6810">AK1748/AG1748-1</f>
        <v>-0.24465606718465482</v>
      </c>
      <c r="AL1749" s="504">
        <f t="shared" ref="AL1749" si="6811">AL1748/AH1748-1</f>
        <v>-0.24849236449750189</v>
      </c>
      <c r="AM1749" s="504">
        <f t="shared" ref="AM1749" si="6812">AM1748/AI1748-1</f>
        <v>-0.28546490451080864</v>
      </c>
      <c r="AN1749" s="504">
        <f t="shared" ref="AN1749" si="6813">AN1748/AJ1748-1</f>
        <v>-0.30565082867124449</v>
      </c>
      <c r="AO1749" s="504">
        <f t="shared" ref="AO1749" si="6814">AO1748/AK1748-1</f>
        <v>-0.33484340487016995</v>
      </c>
      <c r="AP1749" s="504">
        <f t="shared" ref="AP1749" si="6815">AP1748/AL1748-1</f>
        <v>-0.31914077366321891</v>
      </c>
      <c r="AQ1749" s="504">
        <f t="shared" ref="AQ1749" si="6816">AQ1748/AM1748-1</f>
        <v>1.2890970430273585</v>
      </c>
      <c r="AR1749" s="504">
        <f t="shared" ref="AR1749" si="6817">AR1748/AN1748-1</f>
        <v>1.416162221271164</v>
      </c>
      <c r="AS1749" s="504">
        <f t="shared" ref="AS1749" si="6818">AS1748/AO1748-1</f>
        <v>1.4710614086943035</v>
      </c>
      <c r="AT1749" s="504">
        <f t="shared" ref="AT1749" si="6819">AT1748/AP1748-1</f>
        <v>1.2742060826660326</v>
      </c>
      <c r="AU1749" s="504">
        <f t="shared" ref="AU1749" si="6820">AU1748/AQ1748-1</f>
        <v>0.32641752742088093</v>
      </c>
      <c r="AV1749" s="504">
        <f t="shared" ref="AV1749" si="6821">AV1748/AR1748-1</f>
        <v>0.33573083130369308</v>
      </c>
      <c r="AW1749" s="504">
        <f t="shared" ref="AW1749" si="6822">AW1748/AS1748-1</f>
        <v>0.34771320825364715</v>
      </c>
      <c r="AX1749" s="504">
        <f t="shared" ref="AX1749" si="6823">AX1748/AT1748-1</f>
        <v>0.33712858551818181</v>
      </c>
      <c r="AY1749" s="504">
        <f t="shared" ref="AY1749" si="6824">AY1748/AU1748-1</f>
        <v>-9.1321327456123091E-3</v>
      </c>
      <c r="AZ1749" s="504">
        <f t="shared" ref="AZ1749" si="6825">AZ1748/AV1748-1</f>
        <v>-6.1635713116868773E-3</v>
      </c>
      <c r="BA1749" s="504">
        <f t="shared" ref="BA1749" si="6826">BA1748/AW1748-1</f>
        <v>-7.6600376417298444E-3</v>
      </c>
      <c r="BB1749" s="504">
        <f t="shared" ref="BB1749" si="6827">BB1748/AX1748-1</f>
        <v>-1.3636379060870119E-2</v>
      </c>
      <c r="BC1749" s="504">
        <f t="shared" ref="BC1749" si="6828">BC1748/AY1748-1</f>
        <v>-0.14843838803797826</v>
      </c>
      <c r="BD1749" s="504">
        <f t="shared" ref="BD1749" si="6829">BD1748/AZ1748-1</f>
        <v>-0.14556633620465032</v>
      </c>
      <c r="BE1749" s="504">
        <f t="shared" ref="BE1749" si="6830">BE1748/BA1748-1</f>
        <v>-0.14925548669058331</v>
      </c>
      <c r="BF1749" s="504">
        <f t="shared" ref="BF1749" si="6831">BF1748/BB1748-1</f>
        <v>-0.1517001629977438</v>
      </c>
      <c r="BG1749" s="504">
        <f t="shared" ref="BG1749" si="6832">BG1748/BC1748-1</f>
        <v>-0.10666969955279271</v>
      </c>
      <c r="BH1749" s="504">
        <f t="shared" ref="BH1749" si="6833">BH1748/BD1748-1</f>
        <v>-0.112242331163799</v>
      </c>
      <c r="BI1749" s="504">
        <f t="shared" ref="BI1749" si="6834">BI1748/BE1748-1</f>
        <v>-0.11813260667936831</v>
      </c>
      <c r="BJ1749" s="504">
        <f t="shared" ref="BJ1749" si="6835">BJ1748/BF1748-1</f>
        <v>-0.11281742363182989</v>
      </c>
      <c r="BK1749" s="504">
        <f t="shared" ref="BK1749" si="6836">BK1748/BG1748-1</f>
        <v>-0.31537396840704157</v>
      </c>
      <c r="BL1749" s="504">
        <f t="shared" ref="BL1749" si="6837">BL1748/BH1748-1</f>
        <v>-0.3129843064438883</v>
      </c>
      <c r="BM1749" s="504">
        <f t="shared" ref="BM1749" si="6838">BM1748/BI1748-1</f>
        <v>-0.31059663694283435</v>
      </c>
      <c r="BN1749" s="504">
        <f t="shared" ref="BN1749" si="6839">BN1748/BJ1748-1</f>
        <v>-0.31300821211521801</v>
      </c>
      <c r="BO1749" s="504">
        <f t="shared" ref="BO1749" si="6840">BO1748/BK1748-1</f>
        <v>-9.919032021182661E-2</v>
      </c>
      <c r="BP1749" s="504">
        <f t="shared" ref="BP1749" si="6841">BP1748/BL1748-1</f>
        <v>-8.367793846501137E-2</v>
      </c>
      <c r="BQ1749" s="504">
        <f t="shared" ref="BQ1749" si="6842">BQ1748/BM1748-1</f>
        <v>-6.819626254825184E-2</v>
      </c>
      <c r="BR1749" s="504">
        <f t="shared" ref="BR1749" si="6843">BR1748/BN1748-1</f>
        <v>-9.0601097937951791E-2</v>
      </c>
      <c r="BS1749" s="504">
        <f t="shared" ref="BS1749" si="6844">BS1748/BO1748-1</f>
        <v>4.9360591603895942E-2</v>
      </c>
      <c r="BT1749" s="504">
        <f t="shared" ref="BT1749" si="6845">BT1748/BP1748-1</f>
        <v>4.1191428479654402E-2</v>
      </c>
      <c r="BU1749" s="504">
        <f t="shared" ref="BU1749" si="6846">BU1748/BQ1748-1</f>
        <v>3.2604067572015172E-2</v>
      </c>
      <c r="BV1749" s="504">
        <f t="shared" ref="BV1749" si="6847">BV1748/BR1748-1</f>
        <v>3.9703606028338889E-2</v>
      </c>
      <c r="BW1749" s="504">
        <f t="shared" ref="BW1749" si="6848">BW1748/BS1748-1</f>
        <v>5.4132283564248374E-2</v>
      </c>
      <c r="BX1749" s="504">
        <f t="shared" ref="BX1749" si="6849">BX1748/BT1748-1</f>
        <v>6.5135670997771511E-2</v>
      </c>
      <c r="BY1749" s="504">
        <f t="shared" ref="BY1749" si="6850">BY1748/BU1748-1</f>
        <v>7.5533572682207062E-2</v>
      </c>
      <c r="BZ1749" s="504">
        <f t="shared" ref="BZ1749" si="6851">BZ1748/BV1748-1</f>
        <v>7.9935283455292439E-2</v>
      </c>
      <c r="CA1749" s="504">
        <f t="shared" ref="CA1749" si="6852">CA1748/BW1748-1</f>
        <v>-0.23898047787505217</v>
      </c>
      <c r="CB1749" s="504">
        <f t="shared" ref="CB1749" si="6853">CB1748/BX1748-1</f>
        <v>-0.22738829427062834</v>
      </c>
      <c r="CC1749" s="504">
        <f t="shared" ref="CC1749" si="6854">CC1748/BY1748-1</f>
        <v>-0.21531266898991142</v>
      </c>
      <c r="CD1749" s="504">
        <f t="shared" ref="CD1749" si="6855">CD1748/BZ1748-1</f>
        <v>-0.23767507157709811</v>
      </c>
      <c r="CE1749" s="504">
        <f t="shared" ref="CE1749" si="6856">CE1748/CA1748-1</f>
        <v>-0.23566528483240157</v>
      </c>
      <c r="CF1749" s="504">
        <f t="shared" ref="CF1749" si="6857">CF1748/CB1748-1</f>
        <v>-0.23458250097458033</v>
      </c>
      <c r="CG1749" s="504">
        <f t="shared" ref="CG1749" si="6858">CG1748/CC1748-1</f>
        <v>-0.23348957913752455</v>
      </c>
      <c r="CH1749" s="504">
        <f t="shared" ref="CH1749" si="6859">CH1748/CD1748-1</f>
        <v>-0.23580236669727905</v>
      </c>
      <c r="CI1749" s="504">
        <f t="shared" ref="CI1749" si="6860">CI1748/CE1748-1</f>
        <v>-0.25326244355425331</v>
      </c>
      <c r="CJ1749" s="504">
        <f t="shared" ref="CJ1749" si="6861">CJ1748/CF1748-1</f>
        <v>-0.25337768924914561</v>
      </c>
      <c r="CK1749" s="504">
        <f t="shared" ref="CK1749" si="6862">CK1748/CG1748-1</f>
        <v>-0.25349511545519565</v>
      </c>
      <c r="CL1749" s="504">
        <f t="shared" ref="CL1749" si="6863">CL1748/CH1748-1</f>
        <v>-0.25361475563610347</v>
      </c>
      <c r="CM1749" s="504">
        <f t="shared" ref="CM1749" si="6864">CM1748/CI1748-1</f>
        <v>0.30859739743906234</v>
      </c>
      <c r="CN1749" s="504">
        <f t="shared" ref="CN1749" si="6865">CN1748/CJ1748-1</f>
        <v>0.30854765760946257</v>
      </c>
      <c r="CO1749" s="504">
        <f t="shared" ref="CO1749" si="6866">CO1748/CK1748-1</f>
        <v>0.30849606586966583</v>
      </c>
      <c r="CP1749" s="504">
        <f t="shared" ref="CP1749" si="6867">CP1748/CL1748-1</f>
        <v>0.3084425983364476</v>
      </c>
      <c r="CQ1749" s="504">
        <f t="shared" ref="CQ1749" si="6868">CQ1748/CM1748-1</f>
        <v>0.38745429103725071</v>
      </c>
      <c r="CR1749" s="504">
        <f t="shared" ref="CR1749" si="6869">CR1748/CN1748-1</f>
        <v>0.38738484415242191</v>
      </c>
      <c r="CS1749" s="504">
        <f t="shared" ref="CS1749" si="6870">CS1748/CO1748-1</f>
        <v>0.3873132266361361</v>
      </c>
      <c r="CT1749" s="504">
        <f t="shared" ref="CT1749" si="6871">CT1748/CP1748-1</f>
        <v>0.38723940821045466</v>
      </c>
      <c r="CU1749" s="504">
        <f t="shared" ref="CU1749" si="6872">CU1748/CQ1748-1</f>
        <v>-0.18579969544894648</v>
      </c>
      <c r="CV1749" s="504">
        <f t="shared" ref="CV1749" si="6873">CV1748/CR1748-1</f>
        <v>-0.18592129854566197</v>
      </c>
      <c r="CW1749" s="504">
        <f t="shared" ref="CW1749" si="6874">CW1748/CS1748-1</f>
        <v>-0.18604527952087246</v>
      </c>
      <c r="CX1749" s="504">
        <f t="shared" ref="CX1749" si="6875">CX1748/CT1748-1</f>
        <v>-0.18617167843864912</v>
      </c>
      <c r="CY1749" s="504">
        <f t="shared" ref="CY1749" si="6876">CY1748/CU1748-1</f>
        <v>-0.57448462738103334</v>
      </c>
      <c r="CZ1749" s="504">
        <f t="shared" ref="CZ1749" si="6877">CZ1748/CV1748-1</f>
        <v>-0.57464696802485182</v>
      </c>
      <c r="DA1749" s="504">
        <f t="shared" ref="DA1749" si="6878">DA1748/CW1748-1</f>
        <v>-0.57481196882798791</v>
      </c>
      <c r="DB1749" s="504">
        <f t="shared" ref="DB1749" si="6879">DB1748/CX1748-1</f>
        <v>-0.5749796803017837</v>
      </c>
      <c r="DC1749" s="504">
        <f t="shared" ref="DC1749" si="6880">DC1748/CY1748-1</f>
        <v>-0.13935772181407102</v>
      </c>
      <c r="DD1749" s="504">
        <f t="shared" ref="DD1749" si="6881">DD1748/CZ1748-1</f>
        <v>-0.13954442063205519</v>
      </c>
      <c r="DE1749" s="504">
        <f t="shared" ref="DE1749" si="6882">DE1748/DA1748-1</f>
        <v>-0.13973466711376759</v>
      </c>
      <c r="DF1749" s="504">
        <f t="shared" ref="DF1749" si="6883">DF1748/DB1748-1</f>
        <v>-0.13992853113860049</v>
      </c>
      <c r="DG1749" s="504">
        <f t="shared" ref="DG1749" si="6884">DG1748/DC1748-1</f>
        <v>-0.14032342402044407</v>
      </c>
      <c r="DH1749" s="504">
        <f t="shared" ref="DH1749" si="6885">DH1748/DD1748-1</f>
        <v>-0.14053462698711316</v>
      </c>
      <c r="DI1749" s="504">
        <f t="shared" ref="DI1749" si="6886">DI1748/DE1748-1</f>
        <v>-0.140749851823737</v>
      </c>
      <c r="DJ1749" s="504">
        <f t="shared" ref="DJ1749" si="6887">DJ1748/DF1748-1</f>
        <v>-0.14096918213574849</v>
      </c>
    </row>
    <row r="1750" spans="1:114" x14ac:dyDescent="0.35">
      <c r="A1750" s="5"/>
      <c r="B1750" s="463" t="s">
        <v>411</v>
      </c>
      <c r="C1750" s="459"/>
      <c r="D1750" s="459"/>
      <c r="E1750" s="459"/>
      <c r="F1750" s="459"/>
      <c r="G1750" s="459"/>
      <c r="H1750" s="459"/>
      <c r="I1750" s="459"/>
      <c r="J1750" s="459"/>
      <c r="K1750" s="459"/>
      <c r="L1750" s="459"/>
      <c r="M1750" s="504">
        <f t="shared" ref="M1750:AC1750" si="6888">M1748/L1748-1</f>
        <v>-2.320565866578888</v>
      </c>
      <c r="N1750" s="504">
        <f t="shared" si="6888"/>
        <v>-1.2955485248548291</v>
      </c>
      <c r="O1750" s="504">
        <f t="shared" si="6888"/>
        <v>2.1303185895453143</v>
      </c>
      <c r="P1750" s="504">
        <f t="shared" si="6888"/>
        <v>-30.987008794047107</v>
      </c>
      <c r="Q1750" s="504">
        <f t="shared" si="6888"/>
        <v>-0.9362920548840391</v>
      </c>
      <c r="R1750" s="504">
        <f t="shared" si="6888"/>
        <v>-1.5178477229926834</v>
      </c>
      <c r="S1750" s="504">
        <f t="shared" si="6888"/>
        <v>-3.7213757555069682</v>
      </c>
      <c r="T1750" s="504">
        <f t="shared" si="6888"/>
        <v>-1.524720712928928</v>
      </c>
      <c r="U1750" s="504">
        <f t="shared" si="6888"/>
        <v>-0.62817887797430338</v>
      </c>
      <c r="V1750" s="504">
        <f t="shared" si="6888"/>
        <v>2.177777777777778</v>
      </c>
      <c r="W1750" s="504">
        <f t="shared" si="6888"/>
        <v>0.4200335592551161</v>
      </c>
      <c r="X1750" s="504">
        <f t="shared" si="6888"/>
        <v>-0.54338814338814334</v>
      </c>
      <c r="Y1750" s="504">
        <f t="shared" si="6888"/>
        <v>-0.45161290322580649</v>
      </c>
      <c r="Z1750" s="504">
        <f t="shared" si="6888"/>
        <v>28.758878786356561</v>
      </c>
      <c r="AA1750" s="504">
        <f t="shared" si="6888"/>
        <v>-0.88717708711003596</v>
      </c>
      <c r="AB1750" s="504">
        <f t="shared" si="6888"/>
        <v>-1.7387646612204248</v>
      </c>
      <c r="AC1750" s="504">
        <f t="shared" si="6888"/>
        <v>-1.4528857216166331</v>
      </c>
      <c r="AD1750" s="504">
        <f t="shared" ref="AD1750" si="6889">AD1748/AC1748-1</f>
        <v>-5.44806121583348</v>
      </c>
      <c r="AE1750" s="504">
        <f t="shared" ref="AE1750" si="6890">AE1748/AD1748-1</f>
        <v>3.2460273481858204E-2</v>
      </c>
      <c r="AF1750" s="504">
        <f t="shared" ref="AF1750" si="6891">AF1748/AE1748-1</f>
        <v>-7.5122726329225342E-2</v>
      </c>
      <c r="AG1750" s="504">
        <f t="shared" ref="AG1750" si="6892">AG1748/AF1748-1</f>
        <v>-2.3401767920074867E-2</v>
      </c>
      <c r="AH1750" s="504">
        <f t="shared" ref="AH1750" si="6893">AH1748/AG1748-1</f>
        <v>0.12416362208797849</v>
      </c>
      <c r="AI1750" s="504">
        <f t="shared" ref="AI1750" si="6894">AI1748/AH1748-1</f>
        <v>-0.25641994743329422</v>
      </c>
      <c r="AJ1750" s="504">
        <f t="shared" ref="AJ1750" si="6895">AJ1748/AI1748-1</f>
        <v>-7.6374293442477592E-2</v>
      </c>
      <c r="AK1750" s="504">
        <f t="shared" ref="AK1750" si="6896">AK1748/AJ1748-1</f>
        <v>-2.1656249489233614E-2</v>
      </c>
      <c r="AL1750" s="504">
        <f t="shared" ref="AL1750" si="6897">AL1748/AK1748-1</f>
        <v>0.11845413572652408</v>
      </c>
      <c r="AM1750" s="504">
        <f t="shared" ref="AM1750" si="6898">AM1748/AL1748-1</f>
        <v>-0.29300246762051296</v>
      </c>
      <c r="AN1750" s="504">
        <f t="shared" ref="AN1750" si="6899">AN1748/AM1748-1</f>
        <v>-0.10246711740997605</v>
      </c>
      <c r="AO1750" s="504">
        <f t="shared" ref="AO1750" si="6900">AO1748/AN1748-1</f>
        <v>-6.2788831862555794E-2</v>
      </c>
      <c r="AP1750" s="504">
        <f t="shared" ref="AP1750" si="6901">AP1748/AO1748-1</f>
        <v>0.14485795242742383</v>
      </c>
      <c r="AQ1750" s="504">
        <f t="shared" ref="AQ1750" si="6902">AQ1748/AP1748-1</f>
        <v>1.3769758831130279</v>
      </c>
      <c r="AR1750" s="504">
        <f t="shared" ref="AR1750" si="6903">AR1748/AQ1748-1</f>
        <v>-5.2646085989153546E-2</v>
      </c>
      <c r="AS1750" s="504">
        <f t="shared" ref="AS1750" si="6904">AS1748/AR1748-1</f>
        <v>-4.1493849629298474E-2</v>
      </c>
      <c r="AT1750" s="504">
        <f t="shared" ref="AT1750" si="6905">AT1748/AS1748-1</f>
        <v>5.3653668839731106E-2</v>
      </c>
      <c r="AU1750" s="504">
        <f t="shared" ref="AU1750" si="6906">AU1748/AT1748-1</f>
        <v>0.38635741837510751</v>
      </c>
      <c r="AV1750" s="504">
        <f t="shared" ref="AV1750" si="6907">AV1748/AU1748-1</f>
        <v>-4.5994338177203109E-2</v>
      </c>
      <c r="AW1750" s="504">
        <f t="shared" ref="AW1750" si="6908">AW1748/AV1748-1</f>
        <v>-3.2895424158066899E-2</v>
      </c>
      <c r="AX1750" s="504">
        <f t="shared" ref="AX1750" si="6909">AX1748/AW1748-1</f>
        <v>4.5378520603290839E-2</v>
      </c>
      <c r="AY1750" s="504">
        <f t="shared" ref="AY1750" si="6910">AY1748/AX1748-1</f>
        <v>2.734847887893177E-2</v>
      </c>
      <c r="AZ1750" s="504">
        <f t="shared" ref="AZ1750" si="6911">AZ1748/AY1748-1</f>
        <v>-4.3136212983093336E-2</v>
      </c>
      <c r="BA1750" s="504">
        <f t="shared" ref="BA1750" si="6912">BA1748/AZ1748-1</f>
        <v>-3.4351639077948692E-2</v>
      </c>
      <c r="BB1750" s="504">
        <f t="shared" ref="BB1750" si="6913">BB1748/BA1748-1</f>
        <v>3.9082755856989726E-2</v>
      </c>
      <c r="BC1750" s="504">
        <f t="shared" ref="BC1750" si="6914">BC1748/BB1748-1</f>
        <v>-0.11305475166661427</v>
      </c>
      <c r="BD1750" s="504">
        <f t="shared" ref="BD1750" si="6915">BD1748/BC1748-1</f>
        <v>-3.9909009742431611E-2</v>
      </c>
      <c r="BE1750" s="504">
        <f t="shared" ref="BE1750" si="6916">BE1748/BD1748-1</f>
        <v>-3.8520976348804581E-2</v>
      </c>
      <c r="BF1750" s="504">
        <f t="shared" ref="BF1750" si="6917">BF1748/BE1748-1</f>
        <v>3.6096875895752945E-2</v>
      </c>
      <c r="BG1750" s="504">
        <f t="shared" ref="BG1750" si="6918">BG1748/BF1748-1</f>
        <v>-6.5972866417303044E-2</v>
      </c>
      <c r="BH1750" s="504">
        <f t="shared" ref="BH1750" si="6919">BH1748/BG1748-1</f>
        <v>-4.5898097316281139E-2</v>
      </c>
      <c r="BI1750" s="504">
        <f t="shared" ref="BI1750" si="6920">BI1748/BH1748-1</f>
        <v>-4.490039333449003E-2</v>
      </c>
      <c r="BJ1750" s="504">
        <f t="shared" ref="BJ1750" si="6921">BJ1748/BI1748-1</f>
        <v>4.2341629463102715E-2</v>
      </c>
      <c r="BK1750" s="504">
        <f t="shared" ref="BK1750" si="6922">BK1748/BJ1748-1</f>
        <v>-0.27922469748831047</v>
      </c>
      <c r="BL1750" s="504">
        <f t="shared" ref="BL1750" si="6923">BL1748/BK1748-1</f>
        <v>-4.2567839744113489E-2</v>
      </c>
      <c r="BM1750" s="504">
        <f t="shared" ref="BM1750" si="6924">BM1748/BL1748-1</f>
        <v>-4.1581019086283644E-2</v>
      </c>
      <c r="BN1750" s="504">
        <f t="shared" ref="BN1750" si="6925">BN1748/BM1748-1</f>
        <v>3.869545462634516E-2</v>
      </c>
      <c r="BO1750" s="504">
        <f t="shared" ref="BO1750" si="6926">BO1748/BN1748-1</f>
        <v>-5.4892094920249157E-2</v>
      </c>
      <c r="BP1750" s="504">
        <f t="shared" ref="BP1750" si="6927">BP1748/BO1748-1</f>
        <v>-2.6080391285455917E-2</v>
      </c>
      <c r="BQ1750" s="504">
        <f t="shared" ref="BQ1750" si="6928">BQ1748/BP1748-1</f>
        <v>-2.5388096665403426E-2</v>
      </c>
      <c r="BR1750" s="504">
        <f t="shared" ref="BR1750" si="6929">BR1748/BQ1748-1</f>
        <v>1.3720452117152115E-2</v>
      </c>
      <c r="BS1750" s="504">
        <f t="shared" ref="BS1750" si="6930">BS1748/BR1748-1</f>
        <v>9.0565414314012882E-2</v>
      </c>
      <c r="BT1750" s="504">
        <f t="shared" ref="BT1750" si="6931">BT1748/BS1748-1</f>
        <v>-3.3662254200019892E-2</v>
      </c>
      <c r="BU1750" s="504">
        <f t="shared" ref="BU1750" si="6932">BU1748/BT1748-1</f>
        <v>-3.3426334332262053E-2</v>
      </c>
      <c r="BV1750" s="504">
        <f t="shared" ref="BV1750" si="6933">BV1748/BU1748-1</f>
        <v>2.0690158667592051E-2</v>
      </c>
      <c r="BW1750" s="504">
        <f t="shared" ref="BW1750" si="6934">BW1748/BV1748-1</f>
        <v>0.10569993592547644</v>
      </c>
      <c r="BX1750" s="504">
        <f t="shared" ref="BX1750" si="6935">BX1748/BW1748-1</f>
        <v>-2.3575295689725384E-2</v>
      </c>
      <c r="BY1750" s="504">
        <f t="shared" ref="BY1750" si="6936">BY1748/BX1748-1</f>
        <v>-2.3990599317432526E-2</v>
      </c>
      <c r="BZ1750" s="504">
        <f t="shared" ref="BZ1750" si="6937">BZ1748/BY1748-1</f>
        <v>2.4867418198584623E-2</v>
      </c>
      <c r="CA1750" s="504">
        <f t="shared" ref="CA1750" si="6938">CA1748/BZ1748-1</f>
        <v>-0.2208243866620303</v>
      </c>
      <c r="CB1750" s="504">
        <f t="shared" ref="CB1750" si="6939">CB1748/CA1748-1</f>
        <v>-8.7019657432677588E-3</v>
      </c>
      <c r="CC1750" s="504">
        <f t="shared" ref="CC1750" si="6940">CC1748/CB1748-1</f>
        <v>-8.7359459052459565E-3</v>
      </c>
      <c r="CD1750" s="504">
        <f t="shared" ref="CD1750" si="6941">CD1748/CC1748-1</f>
        <v>-4.3397537519876961E-3</v>
      </c>
      <c r="CE1750" s="504">
        <f t="shared" ref="CE1750" si="6942">CE1748/CD1748-1</f>
        <v>-0.21877017491964756</v>
      </c>
      <c r="CF1750" s="504">
        <f t="shared" ref="CF1750" si="6943">CF1748/CE1748-1</f>
        <v>-7.2976575410061972E-3</v>
      </c>
      <c r="CG1750" s="504">
        <f t="shared" ref="CG1750" si="6944">CG1748/CF1748-1</f>
        <v>-7.3205430272245131E-3</v>
      </c>
      <c r="CH1750" s="504">
        <f t="shared" ref="CH1750" si="6945">CH1748/CG1748-1</f>
        <v>-7.3439537844849356E-3</v>
      </c>
      <c r="CI1750" s="504">
        <f t="shared" ref="CI1750" si="6946">CI1748/CH1748-1</f>
        <v>-0.23661939637027218</v>
      </c>
      <c r="CJ1750" s="504">
        <f t="shared" ref="CJ1750" si="6947">CJ1748/CI1748-1</f>
        <v>-7.4508635372634302E-3</v>
      </c>
      <c r="CK1750" s="504">
        <f t="shared" ref="CK1750" si="6948">CK1748/CJ1748-1</f>
        <v>-7.4766682605287293E-3</v>
      </c>
      <c r="CL1750" s="504">
        <f t="shared" ref="CL1750" si="6949">CL1748/CK1748-1</f>
        <v>-7.5030439008487715E-3</v>
      </c>
      <c r="CM1750" s="504">
        <f t="shared" ref="CM1750" si="6950">CM1748/CL1748-1</f>
        <v>0.33839445341216456</v>
      </c>
      <c r="CN1750" s="504">
        <f t="shared" ref="CN1750" si="6951">CN1748/CM1748-1</f>
        <v>-7.4885903621934036E-3</v>
      </c>
      <c r="CO1750" s="504">
        <f t="shared" ref="CO1750" si="6952">CO1748/CN1748-1</f>
        <v>-7.5158001982731371E-3</v>
      </c>
      <c r="CP1750" s="504">
        <f t="shared" ref="CP1750" si="6953">CP1748/CO1748-1</f>
        <v>-7.5435991347186926E-3</v>
      </c>
      <c r="CQ1750" s="504">
        <f t="shared" ref="CQ1750" si="6954">CQ1748/CP1748-1</f>
        <v>0.4192148206181161</v>
      </c>
      <c r="CR1750" s="504">
        <f t="shared" ref="CR1750" si="6955">CR1748/CQ1748-1</f>
        <v>-7.5382689901680733E-3</v>
      </c>
      <c r="CS1750" s="504">
        <f t="shared" ref="CS1750" si="6956">CS1748/CR1748-1</f>
        <v>-7.5670327410259919E-3</v>
      </c>
      <c r="CT1750" s="504">
        <f t="shared" ref="CT1750" si="6957">CT1748/CS1748-1</f>
        <v>-7.5964073741723315E-3</v>
      </c>
      <c r="CU1750" s="504">
        <f t="shared" ref="CU1750" si="6958">CU1748/CT1748-1</f>
        <v>-0.16703264603672718</v>
      </c>
      <c r="CV1750" s="504">
        <f t="shared" ref="CV1750" si="6959">CV1748/CU1748-1</f>
        <v>-7.686495930378956E-3</v>
      </c>
      <c r="CW1750" s="504">
        <f t="shared" ref="CW1750" si="6960">CW1748/CV1748-1</f>
        <v>-7.7181763674248893E-3</v>
      </c>
      <c r="CX1750" s="504">
        <f t="shared" ref="CX1750" si="6961">CX1748/CW1748-1</f>
        <v>-7.7505175930204784E-3</v>
      </c>
      <c r="CY1750" s="504">
        <f t="shared" ref="CY1750" si="6962">CY1748/CX1748-1</f>
        <v>-0.56447766118397846</v>
      </c>
      <c r="CZ1750" s="504">
        <f t="shared" ref="CZ1750" si="6963">CZ1748/CY1748-1</f>
        <v>-8.0650787583715911E-3</v>
      </c>
      <c r="DA1750" s="504">
        <f t="shared" ref="DA1750" si="6964">DA1748/CZ1748-1</f>
        <v>-8.1030973284358376E-3</v>
      </c>
      <c r="DB1750" s="504">
        <f t="shared" ref="DB1750" si="6965">DB1748/DA1748-1</f>
        <v>-8.1419011947858611E-3</v>
      </c>
      <c r="DC1750" s="504">
        <f t="shared" ref="DC1750" si="6966">DC1748/DB1748-1</f>
        <v>-0.11809172289543601</v>
      </c>
      <c r="DD1750" s="504">
        <f t="shared" ref="DD1750" si="6967">DD1748/DC1748-1</f>
        <v>-8.2802588419057521E-3</v>
      </c>
      <c r="DE1750" s="504">
        <f t="shared" ref="DE1750" si="6968">DE1748/DD1748-1</f>
        <v>-8.3224054490168564E-3</v>
      </c>
      <c r="DF1750" s="504">
        <f t="shared" ref="DF1750" si="6969">DF1748/DE1748-1</f>
        <v>-8.3654201438202458E-3</v>
      </c>
      <c r="DG1750" s="504">
        <f t="shared" ref="DG1750" si="6970">DG1748/DF1748-1</f>
        <v>-0.11849664192097786</v>
      </c>
      <c r="DH1750" s="504">
        <f t="shared" ref="DH1750" si="6971">DH1748/DG1748-1</f>
        <v>-8.52390180867868E-3</v>
      </c>
      <c r="DI1750" s="504">
        <f t="shared" ref="DI1750" si="6972">DI1748/DH1748-1</f>
        <v>-8.5707384883370041E-3</v>
      </c>
      <c r="DJ1750" s="504">
        <f t="shared" ref="DJ1750" si="6973">DJ1748/DI1748-1</f>
        <v>-8.6185426160861889E-3</v>
      </c>
    </row>
    <row r="1751" spans="1:114" x14ac:dyDescent="0.35">
      <c r="A1751" s="312"/>
      <c r="B1751" s="498"/>
      <c r="C1751" s="459"/>
      <c r="D1751" s="459"/>
      <c r="E1751" s="459"/>
      <c r="F1751" s="459"/>
      <c r="G1751" s="459"/>
      <c r="H1751" s="459"/>
      <c r="I1751" s="459"/>
      <c r="J1751" s="459"/>
      <c r="K1751" s="459"/>
      <c r="L1751" s="459"/>
      <c r="M1751" s="459"/>
      <c r="N1751" s="459"/>
      <c r="O1751" s="459"/>
      <c r="P1751" s="459"/>
      <c r="Q1751" s="459"/>
      <c r="R1751" s="459"/>
      <c r="S1751" s="459"/>
      <c r="T1751" s="459"/>
      <c r="U1751" s="459"/>
      <c r="V1751" s="459"/>
      <c r="W1751" s="459"/>
      <c r="X1751" s="459"/>
      <c r="Y1751" s="459"/>
      <c r="Z1751" s="459"/>
      <c r="AA1751" s="459"/>
      <c r="AB1751" s="459"/>
      <c r="AC1751" s="459"/>
      <c r="AD1751" s="296"/>
    </row>
    <row r="1752" spans="1:114" x14ac:dyDescent="0.35">
      <c r="A1752" s="312"/>
      <c r="B1752" s="498"/>
      <c r="C1752" s="459"/>
      <c r="D1752" s="459"/>
      <c r="E1752" s="459"/>
      <c r="F1752" s="459"/>
      <c r="G1752" s="459"/>
      <c r="H1752" s="459"/>
      <c r="I1752" s="459"/>
      <c r="J1752" s="459"/>
      <c r="K1752" s="459"/>
      <c r="L1752" s="459"/>
      <c r="M1752" s="459"/>
      <c r="N1752" s="459"/>
      <c r="O1752" s="459"/>
      <c r="P1752" s="459"/>
      <c r="Q1752" s="459"/>
      <c r="R1752" s="459"/>
      <c r="S1752" s="459"/>
      <c r="T1752" s="459"/>
      <c r="U1752" s="459"/>
      <c r="V1752" s="459"/>
      <c r="W1752" s="459"/>
      <c r="X1752" s="459"/>
      <c r="Y1752" s="459"/>
      <c r="Z1752" s="459"/>
      <c r="AA1752" s="459"/>
      <c r="AB1752" s="459"/>
      <c r="AC1752" s="459"/>
      <c r="AD1752" s="296"/>
    </row>
    <row r="1753" spans="1:114" x14ac:dyDescent="0.35">
      <c r="D1753" s="69"/>
      <c r="E1753" s="69"/>
      <c r="F1753" s="69"/>
      <c r="G1753" s="69"/>
      <c r="H1753" s="69"/>
      <c r="I1753" s="69"/>
      <c r="J1753" s="69"/>
      <c r="K1753" s="69"/>
      <c r="L1753" s="69"/>
      <c r="M1753" s="69"/>
      <c r="N1753" s="69"/>
      <c r="O1753" s="69"/>
      <c r="P1753" s="69"/>
      <c r="Q1753" s="69"/>
      <c r="R1753" s="69"/>
      <c r="S1753" s="69"/>
      <c r="T1753" s="69"/>
      <c r="U1753" s="69"/>
      <c r="V1753" s="69"/>
      <c r="W1753" s="69"/>
      <c r="X1753" s="69"/>
      <c r="Y1753" s="69"/>
      <c r="Z1753" s="69"/>
      <c r="AA1753" s="69"/>
      <c r="AB1753" s="69"/>
      <c r="AC1753" s="69"/>
      <c r="AD1753" s="69"/>
    </row>
    <row r="1754" spans="1:114" x14ac:dyDescent="0.35">
      <c r="B1754" s="69"/>
      <c r="C1754" s="299"/>
      <c r="D1754" s="299"/>
      <c r="E1754" s="299"/>
      <c r="F1754" s="299"/>
      <c r="G1754" s="299"/>
      <c r="H1754" s="299"/>
      <c r="I1754" s="299"/>
      <c r="J1754" s="299"/>
      <c r="K1754" s="299"/>
      <c r="L1754" s="299"/>
      <c r="M1754" s="299"/>
      <c r="N1754" s="299"/>
      <c r="O1754" s="299"/>
      <c r="P1754" s="299"/>
      <c r="Q1754" s="299"/>
      <c r="R1754" s="299"/>
      <c r="S1754" s="299"/>
      <c r="T1754" s="299"/>
      <c r="U1754" s="299"/>
      <c r="V1754" s="299"/>
      <c r="W1754" s="299"/>
      <c r="X1754" s="299"/>
      <c r="Y1754" s="299"/>
      <c r="Z1754" s="299"/>
      <c r="AA1754" s="299"/>
      <c r="AB1754" s="299"/>
      <c r="AC1754" s="299"/>
      <c r="AD1754" s="299"/>
    </row>
    <row r="1755" spans="1:114" x14ac:dyDescent="0.35">
      <c r="B1755" s="314" t="s">
        <v>195</v>
      </c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  <c r="BN1755" s="22"/>
      <c r="BO1755" s="22"/>
      <c r="BP1755" s="22"/>
      <c r="BQ1755" s="22"/>
      <c r="BR1755" s="22"/>
      <c r="BS1755" s="22"/>
      <c r="BT1755" s="22"/>
      <c r="BU1755" s="22"/>
      <c r="BV1755" s="22"/>
      <c r="BW1755" s="22"/>
      <c r="BX1755" s="22"/>
      <c r="BY1755" s="22"/>
      <c r="BZ1755" s="22"/>
      <c r="CA1755" s="22"/>
      <c r="CB1755" s="22"/>
      <c r="CC1755" s="22"/>
      <c r="CD1755" s="22"/>
      <c r="CE1755" s="22"/>
      <c r="CF1755" s="22"/>
      <c r="CG1755" s="22"/>
      <c r="CH1755" s="22"/>
      <c r="CI1755" s="22"/>
      <c r="CJ1755" s="22"/>
      <c r="CK1755" s="22"/>
      <c r="CL1755" s="22"/>
      <c r="CM1755" s="22"/>
      <c r="CN1755" s="22"/>
      <c r="CO1755" s="22"/>
      <c r="CP1755" s="22"/>
      <c r="CQ1755" s="22"/>
      <c r="CR1755" s="22"/>
      <c r="CS1755" s="22"/>
      <c r="CT1755" s="22"/>
      <c r="CU1755" s="22"/>
      <c r="CV1755" s="22"/>
      <c r="CW1755" s="22"/>
      <c r="CX1755" s="22"/>
      <c r="CY1755" s="22"/>
      <c r="CZ1755" s="22"/>
      <c r="DA1755" s="22"/>
      <c r="DB1755" s="22"/>
      <c r="DC1755" s="22"/>
      <c r="DD1755" s="22"/>
      <c r="DE1755" s="22"/>
      <c r="DF1755" s="22"/>
      <c r="DG1755" s="22"/>
      <c r="DH1755" s="22"/>
      <c r="DI1755" s="22"/>
      <c r="DJ1755" s="22"/>
    </row>
    <row r="1756" spans="1:114" x14ac:dyDescent="0.35">
      <c r="B1756" s="69" t="s">
        <v>196</v>
      </c>
      <c r="C1756" s="505">
        <f t="shared" ref="C1756:AB1756" si="6974">C1636/C1630</f>
        <v>0.14772204325816843</v>
      </c>
      <c r="D1756" s="505">
        <f t="shared" si="6974"/>
        <v>0.10630942091616249</v>
      </c>
      <c r="E1756" s="505">
        <f t="shared" si="6974"/>
        <v>8.8245552842692712E-2</v>
      </c>
      <c r="F1756" s="505">
        <f t="shared" si="6974"/>
        <v>0.12110091743119267</v>
      </c>
      <c r="G1756" s="505">
        <f t="shared" si="6974"/>
        <v>5.3126277073968123E-2</v>
      </c>
      <c r="H1756" s="505">
        <f t="shared" si="6974"/>
        <v>-1.0154525386313467E-2</v>
      </c>
      <c r="I1756" s="505">
        <f t="shared" si="6974"/>
        <v>-9.6339113680154145E-2</v>
      </c>
      <c r="J1756" s="505">
        <f t="shared" si="6974"/>
        <v>-0.19017632241813601</v>
      </c>
      <c r="K1756" s="505">
        <f t="shared" si="6974"/>
        <v>2.9585798816568046E-2</v>
      </c>
      <c r="L1756" s="505">
        <f t="shared" si="6974"/>
        <v>0.10494623655913979</v>
      </c>
      <c r="M1756" s="505">
        <f t="shared" si="6974"/>
        <v>0.18484419263456089</v>
      </c>
      <c r="N1756" s="505">
        <f t="shared" si="6974"/>
        <v>7.5643564356435641E-2</v>
      </c>
      <c r="O1756" s="505">
        <f t="shared" si="6974"/>
        <v>0.1343570057581574</v>
      </c>
      <c r="P1756" s="505">
        <f t="shared" si="6974"/>
        <v>0.13078324225865209</v>
      </c>
      <c r="Q1756" s="505">
        <f t="shared" si="6974"/>
        <v>0.15215773809523808</v>
      </c>
      <c r="R1756" s="505">
        <f t="shared" si="6974"/>
        <v>0.14118859498454139</v>
      </c>
      <c r="S1756" s="505">
        <f t="shared" si="6974"/>
        <v>0.2410174880763116</v>
      </c>
      <c r="T1756" s="505">
        <f t="shared" si="6974"/>
        <v>0.10670511896178803</v>
      </c>
      <c r="U1756" s="505">
        <f t="shared" si="6974"/>
        <v>3.0637254901960783E-2</v>
      </c>
      <c r="V1756" s="505">
        <f t="shared" si="6974"/>
        <v>8.7495442945679916E-2</v>
      </c>
      <c r="W1756" s="505">
        <f t="shared" si="6974"/>
        <v>-3.5856573705179283E-3</v>
      </c>
      <c r="X1756" s="505">
        <f t="shared" si="6974"/>
        <v>2.6774847870182555E-2</v>
      </c>
      <c r="Y1756" s="505">
        <f t="shared" si="6974"/>
        <v>8.3090379008746357E-2</v>
      </c>
      <c r="Z1756" s="505">
        <f t="shared" si="6974"/>
        <v>0.14008179959100203</v>
      </c>
      <c r="AA1756" s="505">
        <f t="shared" si="6974"/>
        <v>0.11621129326047359</v>
      </c>
      <c r="AB1756" s="505">
        <f t="shared" si="6974"/>
        <v>0.1978215038650738</v>
      </c>
      <c r="AC1756" s="505">
        <f>AC1636/AC1630</f>
        <v>0.2330647567890182</v>
      </c>
      <c r="AD1756" s="505">
        <f t="shared" ref="AD1756:CO1756" si="6975">AD1636/AD1630</f>
        <v>0.226456126514087</v>
      </c>
      <c r="AE1756" s="505">
        <f t="shared" si="6975"/>
        <v>0.23052074361449054</v>
      </c>
      <c r="AF1756" s="505">
        <f t="shared" si="6975"/>
        <v>0.22455659304135561</v>
      </c>
      <c r="AG1756" s="505">
        <f t="shared" si="6975"/>
        <v>0.21708695433364944</v>
      </c>
      <c r="AH1756" s="505">
        <f t="shared" si="6975"/>
        <v>0.21896874581691456</v>
      </c>
      <c r="AI1756" s="505">
        <f t="shared" si="6975"/>
        <v>0.19637893944460091</v>
      </c>
      <c r="AJ1756" s="505">
        <f t="shared" si="6975"/>
        <v>0.19033278099714143</v>
      </c>
      <c r="AK1756" s="505">
        <f t="shared" si="6975"/>
        <v>0.18300792558247758</v>
      </c>
      <c r="AL1756" s="505">
        <f t="shared" si="6975"/>
        <v>0.18467148709032177</v>
      </c>
      <c r="AM1756" s="505">
        <f t="shared" si="6975"/>
        <v>0.13886724767986552</v>
      </c>
      <c r="AN1756" s="505">
        <f t="shared" si="6975"/>
        <v>0.13208822820187152</v>
      </c>
      <c r="AO1756" s="505">
        <f t="shared" si="6975"/>
        <v>0.12357819636145492</v>
      </c>
      <c r="AP1756" s="505">
        <f t="shared" si="6975"/>
        <v>0.12580992938757529</v>
      </c>
      <c r="AQ1756" s="505">
        <f t="shared" si="6975"/>
        <v>0.21321251288053253</v>
      </c>
      <c r="AR1756" s="505">
        <f t="shared" si="6975"/>
        <v>0.2118192818650754</v>
      </c>
      <c r="AS1756" s="505">
        <f t="shared" si="6975"/>
        <v>0.20474489876127847</v>
      </c>
      <c r="AT1756" s="505">
        <f t="shared" si="6975"/>
        <v>0.19649959314417142</v>
      </c>
      <c r="AU1756" s="505">
        <f t="shared" si="6975"/>
        <v>0.22902565237170386</v>
      </c>
      <c r="AV1756" s="505">
        <f t="shared" si="6975"/>
        <v>0.2279025475027282</v>
      </c>
      <c r="AW1756" s="505">
        <f t="shared" si="6975"/>
        <v>0.22032047686562298</v>
      </c>
      <c r="AX1756" s="505">
        <f t="shared" si="6975"/>
        <v>0.21144271797467112</v>
      </c>
      <c r="AY1756" s="505">
        <f t="shared" si="6975"/>
        <v>0.23731593790536229</v>
      </c>
      <c r="AZ1756" s="505">
        <f t="shared" si="6975"/>
        <v>0.23716509432095012</v>
      </c>
      <c r="BA1756" s="505">
        <f t="shared" si="6975"/>
        <v>0.23069654184813071</v>
      </c>
      <c r="BB1756" s="505">
        <f t="shared" si="6975"/>
        <v>0.22010001489639963</v>
      </c>
      <c r="BC1756" s="505">
        <f t="shared" si="6975"/>
        <v>0.28503049974283795</v>
      </c>
      <c r="BD1756" s="505">
        <f t="shared" si="6975"/>
        <v>0.28903363008284927</v>
      </c>
      <c r="BE1756" s="505">
        <f t="shared" si="6975"/>
        <v>0.29133568163207846</v>
      </c>
      <c r="BF1756" s="505">
        <f t="shared" si="6975"/>
        <v>0.27470037526984203</v>
      </c>
      <c r="BG1756" s="505">
        <f t="shared" si="6975"/>
        <v>0.25312543755709344</v>
      </c>
      <c r="BH1756" s="505">
        <f t="shared" si="6975"/>
        <v>0.25680307952823894</v>
      </c>
      <c r="BI1756" s="505">
        <f t="shared" si="6975"/>
        <v>0.25895986205497434</v>
      </c>
      <c r="BJ1756" s="505">
        <f t="shared" si="6975"/>
        <v>0.24246394931908097</v>
      </c>
      <c r="BK1756" s="505">
        <f t="shared" si="6975"/>
        <v>0.26880956689361718</v>
      </c>
      <c r="BL1756" s="505">
        <f t="shared" si="6975"/>
        <v>0.27520071906902099</v>
      </c>
      <c r="BM1756" s="505">
        <f t="shared" si="6975"/>
        <v>0.27942425089181799</v>
      </c>
      <c r="BN1756" s="505">
        <f t="shared" si="6975"/>
        <v>0.25763384591430449</v>
      </c>
      <c r="BO1756" s="505">
        <f t="shared" si="6975"/>
        <v>0.31687540569048178</v>
      </c>
      <c r="BP1756" s="505">
        <f t="shared" si="6975"/>
        <v>0.32310238177312173</v>
      </c>
      <c r="BQ1756" s="505">
        <f t="shared" si="6975"/>
        <v>0.32534438632290913</v>
      </c>
      <c r="BR1756" s="505">
        <f t="shared" si="6975"/>
        <v>0.30432955996416694</v>
      </c>
      <c r="BS1756" s="505">
        <f t="shared" si="6975"/>
        <v>0.26709827138020559</v>
      </c>
      <c r="BT1756" s="505">
        <f t="shared" si="6975"/>
        <v>0.2740765249344897</v>
      </c>
      <c r="BU1756" s="505">
        <f t="shared" si="6975"/>
        <v>0.27842751992602544</v>
      </c>
      <c r="BV1756" s="505">
        <f t="shared" si="6975"/>
        <v>0.25544592869817861</v>
      </c>
      <c r="BW1756" s="505">
        <f t="shared" si="6975"/>
        <v>0.30004259274584472</v>
      </c>
      <c r="BX1756" s="505">
        <f t="shared" si="6975"/>
        <v>0.31222554856674523</v>
      </c>
      <c r="BY1756" s="505">
        <f t="shared" si="6975"/>
        <v>0.3260205745992561</v>
      </c>
      <c r="BZ1756" s="505">
        <f t="shared" si="6975"/>
        <v>0.3000398798881897</v>
      </c>
      <c r="CA1756" s="505">
        <f t="shared" si="6975"/>
        <v>0.46713162867409508</v>
      </c>
      <c r="CB1756" s="505">
        <f t="shared" si="6975"/>
        <v>0.46868086178960527</v>
      </c>
      <c r="CC1756" s="505">
        <f t="shared" si="6975"/>
        <v>0.47024829251261679</v>
      </c>
      <c r="CD1756" s="505">
        <f t="shared" si="6975"/>
        <v>0.46281760021887813</v>
      </c>
      <c r="CE1756" s="505">
        <f t="shared" si="6975"/>
        <v>0.48791420392443768</v>
      </c>
      <c r="CF1756" s="505">
        <f t="shared" si="6975"/>
        <v>0.48609372129108025</v>
      </c>
      <c r="CG1756" s="505">
        <f t="shared" si="6975"/>
        <v>0.48426413624455605</v>
      </c>
      <c r="CH1756" s="505">
        <f t="shared" si="6975"/>
        <v>0.48242540327279909</v>
      </c>
      <c r="CI1756" s="505">
        <f t="shared" si="6975"/>
        <v>0.47939824097027767</v>
      </c>
      <c r="CJ1756" s="505">
        <f t="shared" si="6975"/>
        <v>0.47754107470047896</v>
      </c>
      <c r="CK1756" s="505">
        <f t="shared" si="6975"/>
        <v>0.47567462259933124</v>
      </c>
      <c r="CL1756" s="505">
        <f t="shared" si="6975"/>
        <v>0.47379883823767782</v>
      </c>
      <c r="CM1756" s="505">
        <f t="shared" si="6975"/>
        <v>0.47323462924307019</v>
      </c>
      <c r="CN1756" s="505">
        <f t="shared" si="6975"/>
        <v>0.47134004014319114</v>
      </c>
      <c r="CO1756" s="505">
        <f t="shared" si="6975"/>
        <v>0.46943597809781273</v>
      </c>
      <c r="CP1756" s="505">
        <f t="shared" ref="CP1756:DJ1756" si="6976">CP1636/CP1630</f>
        <v>0.46752239574220739</v>
      </c>
      <c r="CQ1756" s="505">
        <f t="shared" si="6976"/>
        <v>0.46677400790665569</v>
      </c>
      <c r="CR1756" s="505">
        <f t="shared" si="6976"/>
        <v>0.46484124188793552</v>
      </c>
      <c r="CS1756" s="505">
        <f t="shared" si="6976"/>
        <v>0.46289881203912159</v>
      </c>
      <c r="CT1756" s="505">
        <f t="shared" si="6976"/>
        <v>0.46094667004106371</v>
      </c>
      <c r="CU1756" s="505">
        <f t="shared" si="6976"/>
        <v>0.45845810876577342</v>
      </c>
      <c r="CV1756" s="505">
        <f t="shared" si="6976"/>
        <v>0.45648639654418482</v>
      </c>
      <c r="CW1756" s="505">
        <f t="shared" si="6976"/>
        <v>0.45450482576148837</v>
      </c>
      <c r="CX1756" s="505">
        <f t="shared" si="6976"/>
        <v>0.45251334712487851</v>
      </c>
      <c r="CY1756" s="505">
        <f t="shared" si="6976"/>
        <v>0.44656418887069749</v>
      </c>
      <c r="CZ1756" s="505">
        <f t="shared" si="6976"/>
        <v>0.44455274566075559</v>
      </c>
      <c r="DA1756" s="505">
        <f t="shared" si="6976"/>
        <v>0.44253124523476411</v>
      </c>
      <c r="DB1756" s="505">
        <f t="shared" si="6976"/>
        <v>0.44049963730664249</v>
      </c>
      <c r="DC1756" s="505">
        <f t="shared" si="6976"/>
        <v>0.43763668664540545</v>
      </c>
      <c r="DD1756" s="505">
        <f t="shared" si="6976"/>
        <v>0.43558471184780445</v>
      </c>
      <c r="DE1756" s="505">
        <f t="shared" si="6976"/>
        <v>0.43352247717621556</v>
      </c>
      <c r="DF1756" s="505">
        <f t="shared" si="6976"/>
        <v>0.43144993133126858</v>
      </c>
      <c r="DG1756" s="505">
        <f t="shared" si="6976"/>
        <v>0.42846592200532974</v>
      </c>
      <c r="DH1756" s="505">
        <f t="shared" si="6976"/>
        <v>0.42637259888828721</v>
      </c>
      <c r="DI1756" s="505">
        <f t="shared" si="6976"/>
        <v>0.42426880915565945</v>
      </c>
      <c r="DJ1756" s="505">
        <f t="shared" si="6976"/>
        <v>0.42215450047436859</v>
      </c>
    </row>
    <row r="1757" spans="1:114" x14ac:dyDescent="0.35">
      <c r="B1757" s="315" t="s">
        <v>219</v>
      </c>
      <c r="C1757" s="506">
        <f t="shared" ref="C1757:AC1757" si="6977">IF(C1641&lt;0,"",C1641/C1630)</f>
        <v>2.3009664058904741E-2</v>
      </c>
      <c r="D1757" s="506" t="str">
        <f t="shared" si="6977"/>
        <v/>
      </c>
      <c r="E1757" s="506" t="str">
        <f t="shared" si="6977"/>
        <v/>
      </c>
      <c r="F1757" s="506" t="str">
        <f t="shared" si="6977"/>
        <v/>
      </c>
      <c r="G1757" s="506" t="str">
        <f>IF(G1641&lt;0,"",G1641/G1630)</f>
        <v/>
      </c>
      <c r="H1757" s="506" t="str">
        <f t="shared" si="6977"/>
        <v/>
      </c>
      <c r="I1757" s="506" t="str">
        <f t="shared" si="6977"/>
        <v/>
      </c>
      <c r="J1757" s="506" t="str">
        <f t="shared" si="6977"/>
        <v/>
      </c>
      <c r="K1757" s="506" t="str">
        <f t="shared" si="6977"/>
        <v/>
      </c>
      <c r="L1757" s="506">
        <f t="shared" si="6977"/>
        <v>2.5806451612903226E-2</v>
      </c>
      <c r="M1757" s="506">
        <f t="shared" si="6977"/>
        <v>0.11968838526912182</v>
      </c>
      <c r="N1757" s="506">
        <f t="shared" si="6977"/>
        <v>3.5643564356435641E-2</v>
      </c>
      <c r="O1757" s="506">
        <f t="shared" si="6977"/>
        <v>4.2994241842610366E-2</v>
      </c>
      <c r="P1757" s="506">
        <f t="shared" si="6977"/>
        <v>1.9395264116575592</v>
      </c>
      <c r="Q1757" s="506">
        <f t="shared" si="6977"/>
        <v>0.10007440476190477</v>
      </c>
      <c r="R1757" s="506">
        <f t="shared" si="6977"/>
        <v>3.2634833390587425E-2</v>
      </c>
      <c r="S1757" s="506">
        <f t="shared" si="6977"/>
        <v>0.16883942766295706</v>
      </c>
      <c r="T1757" s="506">
        <f t="shared" si="6977"/>
        <v>1.0454217736121124E-2</v>
      </c>
      <c r="U1757" s="506" t="str">
        <f t="shared" si="6977"/>
        <v/>
      </c>
      <c r="V1757" s="506" t="str">
        <f t="shared" si="6977"/>
        <v/>
      </c>
      <c r="W1757" s="506" t="str">
        <f t="shared" si="6977"/>
        <v/>
      </c>
      <c r="X1757" s="506" t="str">
        <f t="shared" si="6977"/>
        <v/>
      </c>
      <c r="Y1757" s="506" t="str">
        <f t="shared" si="6977"/>
        <v/>
      </c>
      <c r="Z1757" s="506" t="str">
        <f t="shared" si="6977"/>
        <v/>
      </c>
      <c r="AA1757" s="506">
        <f t="shared" si="6977"/>
        <v>3.169398907103825E-2</v>
      </c>
      <c r="AB1757" s="506">
        <f t="shared" si="6977"/>
        <v>5.8327477160927621E-2</v>
      </c>
      <c r="AC1757" s="506">
        <f t="shared" si="6977"/>
        <v>0.12384362876753208</v>
      </c>
      <c r="AD1757" s="506">
        <f t="shared" ref="AD1757:CO1757" si="6978">IF(AD1641&lt;0,"",AD1641/AD1630)</f>
        <v>0.18022905204647252</v>
      </c>
      <c r="AE1757" s="506">
        <f t="shared" si="6978"/>
        <v>0.18446696932092072</v>
      </c>
      <c r="AF1757" s="506">
        <f t="shared" si="6978"/>
        <v>0.17640224542655389</v>
      </c>
      <c r="AG1757" s="506">
        <f t="shared" si="6978"/>
        <v>0.16979207415146971</v>
      </c>
      <c r="AH1757" s="506">
        <f t="shared" si="6978"/>
        <v>0.17651522250105417</v>
      </c>
      <c r="AI1757" s="506">
        <f t="shared" si="6978"/>
        <v>0.14574905882851574</v>
      </c>
      <c r="AJ1757" s="506">
        <f t="shared" si="6978"/>
        <v>0.13762241295200481</v>
      </c>
      <c r="AK1757" s="506">
        <f t="shared" si="6978"/>
        <v>0.13161397637742328</v>
      </c>
      <c r="AL1757" s="506">
        <f t="shared" si="6978"/>
        <v>0.13824136958224004</v>
      </c>
      <c r="AM1757" s="506">
        <f t="shared" si="6978"/>
        <v>8.9993575039999885E-2</v>
      </c>
      <c r="AN1757" s="506">
        <f t="shared" si="6978"/>
        <v>8.0820229814512978E-2</v>
      </c>
      <c r="AO1757" s="506">
        <f t="shared" si="6978"/>
        <v>7.2927084349035554E-2</v>
      </c>
      <c r="AP1757" s="506">
        <f t="shared" si="6978"/>
        <v>8.0555691368647139E-2</v>
      </c>
      <c r="AQ1757" s="506">
        <f t="shared" si="6978"/>
        <v>0.17867850072825794</v>
      </c>
      <c r="AR1757" s="506">
        <f t="shared" si="6978"/>
        <v>0.17573417370284464</v>
      </c>
      <c r="AS1757" s="506">
        <f t="shared" si="6978"/>
        <v>0.16851264162415572</v>
      </c>
      <c r="AT1757" s="506">
        <f t="shared" si="6978"/>
        <v>0.16364421341367771</v>
      </c>
      <c r="AU1757" s="506">
        <f t="shared" si="6978"/>
        <v>0.20134521921762519</v>
      </c>
      <c r="AV1757" s="506">
        <f t="shared" si="6978"/>
        <v>0.19912504642629575</v>
      </c>
      <c r="AW1757" s="506">
        <f t="shared" si="6978"/>
        <v>0.19167542118324851</v>
      </c>
      <c r="AX1757" s="506">
        <f t="shared" si="6978"/>
        <v>0.18526769305149823</v>
      </c>
      <c r="AY1757" s="506">
        <f t="shared" si="6978"/>
        <v>0.20866787417879629</v>
      </c>
      <c r="AZ1757" s="506">
        <f t="shared" si="6978"/>
        <v>0.20733778995367677</v>
      </c>
      <c r="BA1757" s="506">
        <f t="shared" si="6978"/>
        <v>0.20076394992408012</v>
      </c>
      <c r="BB1757" s="506">
        <f t="shared" si="6978"/>
        <v>0.19274569816997433</v>
      </c>
      <c r="BC1757" s="506">
        <f t="shared" si="6978"/>
        <v>0.24501114463300702</v>
      </c>
      <c r="BD1757" s="506">
        <f t="shared" si="6978"/>
        <v>0.24689676332708657</v>
      </c>
      <c r="BE1757" s="506">
        <f t="shared" si="6978"/>
        <v>0.24730297584414662</v>
      </c>
      <c r="BF1757" s="506">
        <f t="shared" si="6978"/>
        <v>0.23482289205266293</v>
      </c>
      <c r="BG1757" s="506">
        <f t="shared" si="6978"/>
        <v>0.21406712444724105</v>
      </c>
      <c r="BH1757" s="506">
        <f t="shared" si="6978"/>
        <v>0.21539799657470035</v>
      </c>
      <c r="BI1757" s="506">
        <f t="shared" si="6978"/>
        <v>0.2153804766582538</v>
      </c>
      <c r="BJ1757" s="506">
        <f t="shared" si="6978"/>
        <v>0.20350504617810397</v>
      </c>
      <c r="BK1757" s="506">
        <f t="shared" si="6978"/>
        <v>0.209497034544848</v>
      </c>
      <c r="BL1757" s="506">
        <f t="shared" si="6978"/>
        <v>0.21198302634975136</v>
      </c>
      <c r="BM1757" s="506">
        <f t="shared" si="6978"/>
        <v>0.21267035376758828</v>
      </c>
      <c r="BN1757" s="506">
        <f t="shared" si="6978"/>
        <v>0.19863079443807075</v>
      </c>
      <c r="BO1757" s="506">
        <f t="shared" si="6978"/>
        <v>0.24005113493943273</v>
      </c>
      <c r="BP1757" s="506">
        <f t="shared" si="6978"/>
        <v>0.24293741892635273</v>
      </c>
      <c r="BQ1757" s="506">
        <f t="shared" si="6978"/>
        <v>0.24279585102722681</v>
      </c>
      <c r="BR1757" s="506">
        <f t="shared" si="6978"/>
        <v>0.22846054608737076</v>
      </c>
      <c r="BS1757" s="506">
        <f t="shared" si="6978"/>
        <v>0.2062831857756815</v>
      </c>
      <c r="BT1757" s="506">
        <f t="shared" si="6978"/>
        <v>0.20969668079755643</v>
      </c>
      <c r="BU1757" s="506">
        <f t="shared" si="6978"/>
        <v>0.21096705411785716</v>
      </c>
      <c r="BV1757" s="506">
        <f t="shared" si="6978"/>
        <v>0.1950467105540884</v>
      </c>
      <c r="BW1757" s="506">
        <f t="shared" si="6978"/>
        <v>0.23595573793516039</v>
      </c>
      <c r="BX1757" s="506">
        <f t="shared" si="6978"/>
        <v>0.24415009467382379</v>
      </c>
      <c r="BY1757" s="506">
        <f t="shared" si="6978"/>
        <v>0.25342709119567686</v>
      </c>
      <c r="BZ1757" s="506">
        <f t="shared" si="6978"/>
        <v>0.23512731235026957</v>
      </c>
      <c r="CA1757" s="506">
        <f t="shared" si="6978"/>
        <v>0.33791114232701153</v>
      </c>
      <c r="CB1757" s="506">
        <f t="shared" si="6978"/>
        <v>0.33835918964527456</v>
      </c>
      <c r="CC1757" s="506">
        <f t="shared" si="6978"/>
        <v>0.33880650518015321</v>
      </c>
      <c r="CD1757" s="506">
        <f t="shared" si="6978"/>
        <v>0.33335962507922445</v>
      </c>
      <c r="CE1757" s="506">
        <f t="shared" si="6978"/>
        <v>0.31519463220616839</v>
      </c>
      <c r="CF1757" s="506">
        <f t="shared" si="6978"/>
        <v>0.31337414957281101</v>
      </c>
      <c r="CG1757" s="506">
        <f t="shared" si="6978"/>
        <v>0.31154456452628676</v>
      </c>
      <c r="CH1757" s="506">
        <f t="shared" si="6978"/>
        <v>0.3097058315545298</v>
      </c>
      <c r="CI1757" s="506">
        <f t="shared" si="6978"/>
        <v>0.25803519803339381</v>
      </c>
      <c r="CJ1757" s="506">
        <f t="shared" si="6978"/>
        <v>0.2561780317635951</v>
      </c>
      <c r="CK1757" s="506">
        <f t="shared" si="6978"/>
        <v>0.25431157966244738</v>
      </c>
      <c r="CL1757" s="506">
        <f t="shared" si="6978"/>
        <v>0.25243579530079396</v>
      </c>
      <c r="CM1757" s="506">
        <f t="shared" si="6978"/>
        <v>0.30636095072141933</v>
      </c>
      <c r="CN1757" s="506">
        <f t="shared" si="6978"/>
        <v>0.30446636162154023</v>
      </c>
      <c r="CO1757" s="506">
        <f t="shared" si="6978"/>
        <v>0.30256229957616187</v>
      </c>
      <c r="CP1757" s="506">
        <f t="shared" ref="CP1757:DJ1757" si="6979">IF(CP1641&lt;0,"",CP1641/CP1630)</f>
        <v>0.30064871722055647</v>
      </c>
      <c r="CQ1757" s="506">
        <f t="shared" si="6979"/>
        <v>0.34835927969806063</v>
      </c>
      <c r="CR1757" s="506">
        <f t="shared" si="6979"/>
        <v>0.34642651367934041</v>
      </c>
      <c r="CS1757" s="506">
        <f t="shared" si="6979"/>
        <v>0.34448408383052648</v>
      </c>
      <c r="CT1757" s="506">
        <f t="shared" si="6979"/>
        <v>0.3425319418324686</v>
      </c>
      <c r="CU1757" s="506">
        <f t="shared" si="6979"/>
        <v>0.31831871465844386</v>
      </c>
      <c r="CV1757" s="506">
        <f t="shared" si="6979"/>
        <v>0.31634700243685526</v>
      </c>
      <c r="CW1757" s="506">
        <f t="shared" si="6979"/>
        <v>0.31436543165415881</v>
      </c>
      <c r="CX1757" s="506">
        <f t="shared" si="6979"/>
        <v>0.31237395301754894</v>
      </c>
      <c r="CY1757" s="506">
        <f t="shared" si="6979"/>
        <v>0.14358125300736477</v>
      </c>
      <c r="CZ1757" s="506">
        <f t="shared" si="6979"/>
        <v>0.14156980979742287</v>
      </c>
      <c r="DA1757" s="506">
        <f t="shared" si="6979"/>
        <v>0.13954830937143137</v>
      </c>
      <c r="DB1757" s="506">
        <f t="shared" si="6979"/>
        <v>0.13751670144330977</v>
      </c>
      <c r="DC1757" s="506">
        <f t="shared" si="6979"/>
        <v>0.10077988217623438</v>
      </c>
      <c r="DD1757" s="506">
        <f t="shared" si="6979"/>
        <v>9.8727907378633378E-2</v>
      </c>
      <c r="DE1757" s="506">
        <f t="shared" si="6979"/>
        <v>9.6665672707044459E-2</v>
      </c>
      <c r="DF1757" s="506">
        <f t="shared" si="6979"/>
        <v>9.4593126862097518E-2</v>
      </c>
      <c r="DG1757" s="506">
        <f t="shared" si="6979"/>
        <v>5.443871152576734E-2</v>
      </c>
      <c r="DH1757" s="506">
        <f t="shared" si="6979"/>
        <v>5.2345388408724804E-2</v>
      </c>
      <c r="DI1757" s="506">
        <f t="shared" si="6979"/>
        <v>5.0241598676097052E-2</v>
      </c>
      <c r="DJ1757" s="506">
        <f t="shared" si="6979"/>
        <v>4.812728999480622E-2</v>
      </c>
    </row>
    <row r="1758" spans="1:114" x14ac:dyDescent="0.35">
      <c r="B1758" s="69" t="s">
        <v>220</v>
      </c>
      <c r="C1758" s="505">
        <f t="shared" ref="C1758:AC1758" si="6980">C1676/C1630</f>
        <v>0.19742291762540268</v>
      </c>
      <c r="D1758" s="505">
        <f t="shared" si="6980"/>
        <v>0.16983578219533277</v>
      </c>
      <c r="E1758" s="505">
        <f t="shared" si="6980"/>
        <v>0.2057900244157656</v>
      </c>
      <c r="F1758" s="505">
        <f t="shared" si="6980"/>
        <v>7.7798165137614672E-2</v>
      </c>
      <c r="G1758" s="505">
        <f t="shared" si="6980"/>
        <v>0.18553330608908869</v>
      </c>
      <c r="H1758" s="505">
        <f t="shared" si="6980"/>
        <v>0.20927152317880796</v>
      </c>
      <c r="I1758" s="505">
        <f t="shared" si="6980"/>
        <v>0.12572254335260116</v>
      </c>
      <c r="J1758" s="505">
        <f t="shared" si="6980"/>
        <v>5.4575986565911002E-3</v>
      </c>
      <c r="K1758" s="505">
        <f t="shared" si="6980"/>
        <v>0.20573509330905781</v>
      </c>
      <c r="L1758" s="505">
        <f t="shared" si="6980"/>
        <v>0.29376344086021505</v>
      </c>
      <c r="M1758" s="505">
        <f t="shared" si="6980"/>
        <v>0.36508498583569404</v>
      </c>
      <c r="N1758" s="505">
        <f t="shared" si="6980"/>
        <v>0.30574257425742574</v>
      </c>
      <c r="O1758" s="505">
        <f t="shared" si="6980"/>
        <v>0.28637236084452977</v>
      </c>
      <c r="P1758" s="505">
        <f t="shared" si="6980"/>
        <v>0.29071038251366121</v>
      </c>
      <c r="Q1758" s="505">
        <f t="shared" si="6980"/>
        <v>0.33184523809523808</v>
      </c>
      <c r="R1758" s="505">
        <f t="shared" si="6980"/>
        <v>0.26691858467880453</v>
      </c>
      <c r="S1758" s="505">
        <f t="shared" si="6980"/>
        <v>0.37329093799682034</v>
      </c>
      <c r="T1758" s="505">
        <f t="shared" si="6980"/>
        <v>0.27108868060562363</v>
      </c>
      <c r="U1758" s="505">
        <f t="shared" si="6980"/>
        <v>0.22181372549019607</v>
      </c>
      <c r="V1758" s="505">
        <f t="shared" si="6980"/>
        <v>0.19176084578928182</v>
      </c>
      <c r="W1758" s="505">
        <f t="shared" si="6980"/>
        <v>0.10836653386454183</v>
      </c>
      <c r="X1758" s="505">
        <f t="shared" si="6980"/>
        <v>0.18012170385395537</v>
      </c>
      <c r="Y1758" s="505">
        <f t="shared" si="6980"/>
        <v>0.24927113702623907</v>
      </c>
      <c r="Z1758" s="505">
        <f t="shared" si="6980"/>
        <v>0.28254942058623039</v>
      </c>
      <c r="AA1758" s="505">
        <f t="shared" si="6980"/>
        <v>0.2626593806921676</v>
      </c>
      <c r="AB1758" s="505">
        <f t="shared" si="6980"/>
        <v>0.26352775825720309</v>
      </c>
      <c r="AC1758" s="505">
        <f t="shared" si="6980"/>
        <v>0.31871083258728738</v>
      </c>
      <c r="AD1758" s="505">
        <f t="shared" ref="AD1758:CO1758" si="6981">AD1676/AD1630</f>
        <v>0.37685725555701666</v>
      </c>
      <c r="AE1758" s="505">
        <f t="shared" si="6981"/>
        <v>0.37224910992370097</v>
      </c>
      <c r="AF1758" s="505">
        <f t="shared" si="6981"/>
        <v>0.36618498353560808</v>
      </c>
      <c r="AG1758" s="505">
        <f t="shared" si="6981"/>
        <v>0.36443549827866861</v>
      </c>
      <c r="AH1758" s="505">
        <f t="shared" si="6981"/>
        <v>0.36874702067328247</v>
      </c>
      <c r="AI1758" s="505">
        <f t="shared" si="6981"/>
        <v>0.3401631374256579</v>
      </c>
      <c r="AJ1758" s="505">
        <f t="shared" si="6981"/>
        <v>0.3339715295770197</v>
      </c>
      <c r="AK1758" s="505">
        <f t="shared" si="6981"/>
        <v>0.33277451726747936</v>
      </c>
      <c r="AL1758" s="505">
        <f t="shared" si="6981"/>
        <v>0.33717642449578478</v>
      </c>
      <c r="AM1758" s="505">
        <f t="shared" si="6981"/>
        <v>0.2923810235272159</v>
      </c>
      <c r="AN1758" s="505">
        <f t="shared" si="6981"/>
        <v>0.28544235805217116</v>
      </c>
      <c r="AO1758" s="505">
        <f t="shared" si="6981"/>
        <v>0.28294140587108874</v>
      </c>
      <c r="AP1758" s="505">
        <f t="shared" si="6981"/>
        <v>0.28780549867061189</v>
      </c>
      <c r="AQ1758" s="505">
        <f t="shared" si="6981"/>
        <v>0.36739456297208656</v>
      </c>
      <c r="AR1758" s="505">
        <f t="shared" si="6981"/>
        <v>0.36571703152711804</v>
      </c>
      <c r="AS1758" s="505">
        <f t="shared" si="6981"/>
        <v>0.3627631718193306</v>
      </c>
      <c r="AT1758" s="505">
        <f t="shared" si="6981"/>
        <v>0.35680168829701064</v>
      </c>
      <c r="AU1758" s="505">
        <f t="shared" si="6981"/>
        <v>0.38861056615782513</v>
      </c>
      <c r="AV1758" s="505">
        <f t="shared" si="6981"/>
        <v>0.3875989259843961</v>
      </c>
      <c r="AW1758" s="505">
        <f t="shared" si="6981"/>
        <v>0.38435378766687373</v>
      </c>
      <c r="AX1758" s="505">
        <f t="shared" si="6981"/>
        <v>0.37701826228874308</v>
      </c>
      <c r="AY1758" s="505">
        <f t="shared" si="6981"/>
        <v>0.38999850897876592</v>
      </c>
      <c r="AZ1758" s="505">
        <f t="shared" si="6981"/>
        <v>0.38967931092232866</v>
      </c>
      <c r="BA1758" s="505">
        <f t="shared" si="6981"/>
        <v>0.38692645097777312</v>
      </c>
      <c r="BB1758" s="505">
        <f t="shared" si="6981"/>
        <v>0.37823632066736929</v>
      </c>
      <c r="BC1758" s="505">
        <f t="shared" si="6981"/>
        <v>0.40183091062306925</v>
      </c>
      <c r="BD1758" s="505">
        <f t="shared" si="6981"/>
        <v>0.40371902940102011</v>
      </c>
      <c r="BE1758" s="505">
        <f t="shared" si="6981"/>
        <v>0.4051446764676182</v>
      </c>
      <c r="BF1758" s="505">
        <f t="shared" si="6981"/>
        <v>0.39306617363197871</v>
      </c>
      <c r="BG1758" s="505">
        <f t="shared" si="6981"/>
        <v>0.37185335368106404</v>
      </c>
      <c r="BH1758" s="505">
        <f t="shared" si="6981"/>
        <v>0.37324513348032096</v>
      </c>
      <c r="BI1758" s="505">
        <f t="shared" si="6981"/>
        <v>0.37434326630609888</v>
      </c>
      <c r="BJ1758" s="505">
        <f t="shared" si="6981"/>
        <v>0.36275211385781531</v>
      </c>
      <c r="BK1758" s="505">
        <f t="shared" si="6981"/>
        <v>0.37284995197324999</v>
      </c>
      <c r="BL1758" s="505">
        <f t="shared" si="6981"/>
        <v>0.37576919996610275</v>
      </c>
      <c r="BM1758" s="505">
        <f t="shared" si="6981"/>
        <v>0.37819054108038253</v>
      </c>
      <c r="BN1758" s="505">
        <f t="shared" si="6981"/>
        <v>0.36378214105708173</v>
      </c>
      <c r="BO1758" s="505">
        <f t="shared" si="6981"/>
        <v>0.40346756048104515</v>
      </c>
      <c r="BP1758" s="505">
        <f t="shared" si="6981"/>
        <v>0.40664275388203636</v>
      </c>
      <c r="BQ1758" s="505">
        <f t="shared" si="6981"/>
        <v>0.40819300431601913</v>
      </c>
      <c r="BR1758" s="505">
        <f t="shared" si="6981"/>
        <v>0.39390462565596024</v>
      </c>
      <c r="BS1758" s="505">
        <f t="shared" si="6981"/>
        <v>0.36912992173020109</v>
      </c>
      <c r="BT1758" s="505">
        <f t="shared" si="6981"/>
        <v>0.37289946535554896</v>
      </c>
      <c r="BU1758" s="505">
        <f t="shared" si="6981"/>
        <v>0.37581765368974107</v>
      </c>
      <c r="BV1758" s="505">
        <f t="shared" si="6981"/>
        <v>0.35970622061684648</v>
      </c>
      <c r="BW1758" s="505">
        <f t="shared" si="6981"/>
        <v>0.38767603578031823</v>
      </c>
      <c r="BX1758" s="505">
        <f t="shared" si="6981"/>
        <v>0.3955559555880645</v>
      </c>
      <c r="BY1758" s="505">
        <f t="shared" si="6981"/>
        <v>0.40447677809898464</v>
      </c>
      <c r="BZ1758" s="505">
        <f t="shared" si="6981"/>
        <v>0.38678251601814417</v>
      </c>
      <c r="CA1758" s="505">
        <f t="shared" si="6981"/>
        <v>0.48576375964796986</v>
      </c>
      <c r="CB1758" s="505">
        <f t="shared" si="6981"/>
        <v>0.48613579373985416</v>
      </c>
      <c r="CC1758" s="505">
        <f t="shared" si="6981"/>
        <v>0.48650578938050731</v>
      </c>
      <c r="CD1758" s="505">
        <f t="shared" si="6981"/>
        <v>0.48119584890019662</v>
      </c>
      <c r="CE1758" s="505">
        <f t="shared" si="6981"/>
        <v>0.46318390161023093</v>
      </c>
      <c r="CF1758" s="505">
        <f t="shared" si="6981"/>
        <v>0.4613634189768735</v>
      </c>
      <c r="CG1758" s="505">
        <f t="shared" si="6981"/>
        <v>0.4595338339303493</v>
      </c>
      <c r="CH1758" s="505">
        <f t="shared" si="6981"/>
        <v>0.45769510095859234</v>
      </c>
      <c r="CI1758" s="505">
        <f t="shared" si="6981"/>
        <v>0.40720370310336212</v>
      </c>
      <c r="CJ1758" s="505">
        <f t="shared" si="6981"/>
        <v>0.40534653683356342</v>
      </c>
      <c r="CK1758" s="505">
        <f t="shared" si="6981"/>
        <v>0.4034800847324157</v>
      </c>
      <c r="CL1758" s="505">
        <f t="shared" si="6981"/>
        <v>0.40160430037076228</v>
      </c>
      <c r="CM1758" s="505">
        <f t="shared" si="6981"/>
        <v>0.4542085015025335</v>
      </c>
      <c r="CN1758" s="505">
        <f t="shared" si="6981"/>
        <v>0.45231391240265445</v>
      </c>
      <c r="CO1758" s="505">
        <f t="shared" si="6981"/>
        <v>0.45040985035727604</v>
      </c>
      <c r="CP1758" s="505">
        <f t="shared" ref="CP1758:DJ1758" si="6982">CP1676/CP1630</f>
        <v>0.44849626800167069</v>
      </c>
      <c r="CQ1758" s="505">
        <f t="shared" si="6982"/>
        <v>0.49503206804734318</v>
      </c>
      <c r="CR1758" s="505">
        <f t="shared" si="6982"/>
        <v>0.49309930202862295</v>
      </c>
      <c r="CS1758" s="505">
        <f t="shared" si="6982"/>
        <v>0.49115687217980902</v>
      </c>
      <c r="CT1758" s="505">
        <f t="shared" si="6982"/>
        <v>0.48920473018175115</v>
      </c>
      <c r="CU1758" s="505">
        <f t="shared" si="6982"/>
        <v>0.46551816157496845</v>
      </c>
      <c r="CV1758" s="505">
        <f t="shared" si="6982"/>
        <v>0.46354644935337985</v>
      </c>
      <c r="CW1758" s="505">
        <f t="shared" si="6982"/>
        <v>0.4615648785706834</v>
      </c>
      <c r="CX1758" s="505">
        <f t="shared" si="6982"/>
        <v>0.45957339993407353</v>
      </c>
      <c r="CY1758" s="505">
        <f t="shared" si="6982"/>
        <v>0.29472842214827732</v>
      </c>
      <c r="CZ1758" s="505">
        <f t="shared" si="6982"/>
        <v>0.29271697893833543</v>
      </c>
      <c r="DA1758" s="505">
        <f t="shared" si="6982"/>
        <v>0.29069547851234395</v>
      </c>
      <c r="DB1758" s="505">
        <f t="shared" si="6982"/>
        <v>0.28866387058422233</v>
      </c>
      <c r="DC1758" s="505">
        <f t="shared" si="6982"/>
        <v>0.2527482360106218</v>
      </c>
      <c r="DD1758" s="505">
        <f t="shared" si="6982"/>
        <v>0.2506962612130208</v>
      </c>
      <c r="DE1758" s="505">
        <f t="shared" si="6982"/>
        <v>0.24863402654143188</v>
      </c>
      <c r="DF1758" s="505">
        <f t="shared" si="6982"/>
        <v>0.24656148069648492</v>
      </c>
      <c r="DG1758" s="505">
        <f t="shared" si="6982"/>
        <v>0.20730816611192182</v>
      </c>
      <c r="DH1758" s="505">
        <f t="shared" si="6982"/>
        <v>0.20521484299487927</v>
      </c>
      <c r="DI1758" s="505">
        <f t="shared" si="6982"/>
        <v>0.20311105326225154</v>
      </c>
      <c r="DJ1758" s="505">
        <f t="shared" si="6982"/>
        <v>0.2009967445809607</v>
      </c>
    </row>
    <row r="1759" spans="1:114" x14ac:dyDescent="0.35">
      <c r="B1759" s="315" t="s">
        <v>505</v>
      </c>
      <c r="C1759" s="506">
        <f t="shared" ref="C1759:AC1759" si="6983">C1655/C1630</f>
        <v>-6.7648412333179933E-2</v>
      </c>
      <c r="D1759" s="506">
        <f t="shared" si="6983"/>
        <v>-9.5937770095073469E-2</v>
      </c>
      <c r="E1759" s="506">
        <f t="shared" si="6983"/>
        <v>-0.29473317056156262</v>
      </c>
      <c r="F1759" s="506">
        <f t="shared" si="6983"/>
        <v>-0.54495412844036695</v>
      </c>
      <c r="G1759" s="506">
        <f t="shared" si="6983"/>
        <v>-6.7429505516959545E-2</v>
      </c>
      <c r="H1759" s="506">
        <f t="shared" si="6983"/>
        <v>-8.6975717439293596E-2</v>
      </c>
      <c r="I1759" s="506">
        <f t="shared" si="6983"/>
        <v>-0.40944123314065511</v>
      </c>
      <c r="J1759" s="506">
        <f t="shared" si="6983"/>
        <v>-2.8375314861460956</v>
      </c>
      <c r="K1759" s="506">
        <f t="shared" si="6983"/>
        <v>0.24169321802457897</v>
      </c>
      <c r="L1759" s="506">
        <f t="shared" si="6983"/>
        <v>-5.2473118279569894E-2</v>
      </c>
      <c r="M1759" s="506">
        <f t="shared" si="6983"/>
        <v>6.019830028328612E-2</v>
      </c>
      <c r="N1759" s="506">
        <f t="shared" si="6983"/>
        <v>-2.0990099009900991E-2</v>
      </c>
      <c r="O1759" s="506">
        <f t="shared" si="6983"/>
        <v>-6.4491362763915552E-2</v>
      </c>
      <c r="P1759" s="506">
        <f t="shared" si="6983"/>
        <v>1.8637522768670309</v>
      </c>
      <c r="Q1759" s="506">
        <f t="shared" si="6983"/>
        <v>0.1212797619047619</v>
      </c>
      <c r="R1759" s="506">
        <f t="shared" si="6983"/>
        <v>-5.8055650979045005E-2</v>
      </c>
      <c r="S1759" s="506">
        <f t="shared" si="6983"/>
        <v>0.1465818759936407</v>
      </c>
      <c r="T1759" s="506">
        <f t="shared" si="6983"/>
        <v>-8.7238644556596967E-2</v>
      </c>
      <c r="U1759" s="506">
        <f t="shared" si="6983"/>
        <v>-3.6764705882352942E-2</v>
      </c>
      <c r="V1759" s="506">
        <f t="shared" si="6983"/>
        <v>-0.10426540284360189</v>
      </c>
      <c r="W1759" s="506">
        <f t="shared" si="6983"/>
        <v>-0.16215139442231075</v>
      </c>
      <c r="X1759" s="506">
        <f t="shared" si="6983"/>
        <v>-7.5456389452332656E-2</v>
      </c>
      <c r="Y1759" s="506">
        <f t="shared" si="6983"/>
        <v>-3.7172011661807579E-2</v>
      </c>
      <c r="Z1759" s="506">
        <f t="shared" si="6983"/>
        <v>-1.0354464894342195</v>
      </c>
      <c r="AA1759" s="506">
        <f t="shared" si="6983"/>
        <v>-0.12531876138433515</v>
      </c>
      <c r="AB1759" s="506">
        <f t="shared" si="6983"/>
        <v>8.9599437807449056E-2</v>
      </c>
      <c r="AC1759" s="506">
        <f t="shared" si="6983"/>
        <v>-3.4616532378394509E-2</v>
      </c>
      <c r="AD1759" s="506">
        <f t="shared" ref="AD1759:CO1759" si="6984">AD1655/AD1630</f>
        <v>0.14516789899315208</v>
      </c>
      <c r="AE1759" s="506">
        <f t="shared" si="6984"/>
        <v>0.1499458560038533</v>
      </c>
      <c r="AF1759" s="506">
        <f t="shared" si="6984"/>
        <v>0.14561393873993939</v>
      </c>
      <c r="AG1759" s="506">
        <f t="shared" si="6984"/>
        <v>0.14025038470031975</v>
      </c>
      <c r="AH1759" s="506">
        <f t="shared" si="6984"/>
        <v>0.14211249577798052</v>
      </c>
      <c r="AI1759" s="506">
        <f t="shared" si="6984"/>
        <v>0.12654494691715368</v>
      </c>
      <c r="AJ1759" s="506">
        <f t="shared" si="6984"/>
        <v>0.12218397519638707</v>
      </c>
      <c r="AK1759" s="506">
        <f t="shared" si="6984"/>
        <v>0.11703039014841318</v>
      </c>
      <c r="AL1759" s="506">
        <f t="shared" si="6984"/>
        <v>0.11873380020068632</v>
      </c>
      <c r="AM1759" s="506">
        <f t="shared" si="6984"/>
        <v>8.8721733761085456E-2</v>
      </c>
      <c r="AN1759" s="506">
        <f t="shared" si="6984"/>
        <v>8.3870109862940675E-2</v>
      </c>
      <c r="AO1759" s="506">
        <f t="shared" si="6984"/>
        <v>7.7971458744726704E-2</v>
      </c>
      <c r="AP1759" s="506">
        <f t="shared" si="6984"/>
        <v>8.0075359362412502E-2</v>
      </c>
      <c r="AQ1759" s="506">
        <f t="shared" si="6984"/>
        <v>0.14582965813868973</v>
      </c>
      <c r="AR1759" s="506">
        <f t="shared" si="6984"/>
        <v>0.14493276962697457</v>
      </c>
      <c r="AS1759" s="506">
        <f t="shared" si="6984"/>
        <v>0.14003917247399425</v>
      </c>
      <c r="AT1759" s="506">
        <f t="shared" si="6984"/>
        <v>0.13432980741957681</v>
      </c>
      <c r="AU1759" s="506">
        <f t="shared" si="6984"/>
        <v>0.15751471373663298</v>
      </c>
      <c r="AV1759" s="506">
        <f t="shared" si="6984"/>
        <v>0.15683851724800327</v>
      </c>
      <c r="AW1759" s="506">
        <f t="shared" si="6984"/>
        <v>0.15157116068706084</v>
      </c>
      <c r="AX1759" s="506">
        <f t="shared" si="6984"/>
        <v>0.14534992756362472</v>
      </c>
      <c r="AY1759" s="506">
        <f t="shared" si="6984"/>
        <v>0.16406709195455008</v>
      </c>
      <c r="AZ1759" s="506">
        <f t="shared" si="6984"/>
        <v>0.16408336734692514</v>
      </c>
      <c r="BA1759" s="506">
        <f t="shared" si="6984"/>
        <v>0.15961793441113598</v>
      </c>
      <c r="BB1759" s="506">
        <f t="shared" si="6984"/>
        <v>0.15215099243799698</v>
      </c>
      <c r="BC1759" s="506">
        <f t="shared" si="6984"/>
        <v>0.19818505582263324</v>
      </c>
      <c r="BD1759" s="506">
        <f t="shared" si="6984"/>
        <v>0.20110564186850502</v>
      </c>
      <c r="BE1759" s="506">
        <f t="shared" si="6984"/>
        <v>0.20282419969532867</v>
      </c>
      <c r="BF1759" s="506">
        <f t="shared" si="6984"/>
        <v>0.19103321367548526</v>
      </c>
      <c r="BG1759" s="506">
        <f t="shared" si="6984"/>
        <v>0.17542211892590687</v>
      </c>
      <c r="BH1759" s="506">
        <f t="shared" si="6984"/>
        <v>0.17809159798001292</v>
      </c>
      <c r="BI1759" s="506">
        <f t="shared" si="6984"/>
        <v>0.17969567630583239</v>
      </c>
      <c r="BJ1759" s="506">
        <f t="shared" si="6984"/>
        <v>0.16806814748773574</v>
      </c>
      <c r="BK1759" s="506">
        <f t="shared" si="6984"/>
        <v>0.18511055211717217</v>
      </c>
      <c r="BL1759" s="506">
        <f t="shared" si="6984"/>
        <v>0.1895970451622187</v>
      </c>
      <c r="BM1759" s="506">
        <f t="shared" si="6984"/>
        <v>0.19258359198695721</v>
      </c>
      <c r="BN1759" s="506">
        <f t="shared" si="6984"/>
        <v>0.17745729534778407</v>
      </c>
      <c r="BO1759" s="506">
        <f t="shared" si="6984"/>
        <v>0.21917041758022779</v>
      </c>
      <c r="BP1759" s="506">
        <f t="shared" si="6984"/>
        <v>0.22354664422507423</v>
      </c>
      <c r="BQ1759" s="506">
        <f t="shared" si="6984"/>
        <v>0.22516241470341702</v>
      </c>
      <c r="BR1759" s="506">
        <f t="shared" si="6984"/>
        <v>0.2105400708141624</v>
      </c>
      <c r="BS1759" s="506">
        <f t="shared" si="6984"/>
        <v>0.1847112451162537</v>
      </c>
      <c r="BT1759" s="506">
        <f t="shared" si="6984"/>
        <v>0.18963358799965593</v>
      </c>
      <c r="BU1759" s="506">
        <f t="shared" si="6984"/>
        <v>0.19275181506226005</v>
      </c>
      <c r="BV1759" s="506">
        <f t="shared" si="6984"/>
        <v>0.17677372826333615</v>
      </c>
      <c r="BW1759" s="506">
        <f t="shared" si="6984"/>
        <v>0.20812800388011268</v>
      </c>
      <c r="BX1759" s="506">
        <f t="shared" si="6984"/>
        <v>0.2166323497351883</v>
      </c>
      <c r="BY1759" s="506">
        <f t="shared" si="6984"/>
        <v>0.22626191508154231</v>
      </c>
      <c r="BZ1759" s="506">
        <f t="shared" si="6984"/>
        <v>0.20808079683162925</v>
      </c>
      <c r="CA1759" s="506">
        <f t="shared" si="6984"/>
        <v>0.32388164060190949</v>
      </c>
      <c r="CB1759" s="506">
        <f t="shared" si="6984"/>
        <v>0.32492787070207835</v>
      </c>
      <c r="CC1759" s="506">
        <f t="shared" si="6984"/>
        <v>0.32598604696108258</v>
      </c>
      <c r="CD1759" s="506">
        <f t="shared" si="6984"/>
        <v>0.32077920475572808</v>
      </c>
      <c r="CE1759" s="506">
        <f t="shared" si="6984"/>
        <v>0.33550057578790421</v>
      </c>
      <c r="CF1759" s="506">
        <f t="shared" si="6984"/>
        <v>0.33419711022242027</v>
      </c>
      <c r="CG1759" s="506">
        <f t="shared" si="6984"/>
        <v>0.33288712732910897</v>
      </c>
      <c r="CH1759" s="506">
        <f t="shared" si="6984"/>
        <v>0.33157059452133092</v>
      </c>
      <c r="CI1759" s="506">
        <f t="shared" si="6984"/>
        <v>0.32550366222571536</v>
      </c>
      <c r="CJ1759" s="506">
        <f t="shared" si="6984"/>
        <v>0.32417393117653948</v>
      </c>
      <c r="CK1759" s="506">
        <f t="shared" si="6984"/>
        <v>0.32283755147211768</v>
      </c>
      <c r="CL1759" s="506">
        <f t="shared" si="6984"/>
        <v>0.32149448986917389</v>
      </c>
      <c r="CM1759" s="506">
        <f t="shared" si="6984"/>
        <v>0.3254586339666356</v>
      </c>
      <c r="CN1759" s="506">
        <f t="shared" si="6984"/>
        <v>0.32410210817112223</v>
      </c>
      <c r="CO1759" s="506">
        <f t="shared" si="6984"/>
        <v>0.32273879974663128</v>
      </c>
      <c r="CP1759" s="506">
        <f t="shared" ref="CP1759:DJ1759" si="6985">CP1655/CP1630</f>
        <v>0.32136867478001785</v>
      </c>
      <c r="CQ1759" s="506">
        <f t="shared" si="6985"/>
        <v>0.32471752113342345</v>
      </c>
      <c r="CR1759" s="506">
        <f t="shared" si="6985"/>
        <v>0.32333366066401975</v>
      </c>
      <c r="CS1759" s="506">
        <f t="shared" si="6985"/>
        <v>0.32194288089226897</v>
      </c>
      <c r="CT1759" s="506">
        <f t="shared" si="6985"/>
        <v>0.32054514722165955</v>
      </c>
      <c r="CU1759" s="506">
        <f t="shared" si="6985"/>
        <v>0.3170217883421701</v>
      </c>
      <c r="CV1759" s="506">
        <f t="shared" si="6985"/>
        <v>0.31561004239151269</v>
      </c>
      <c r="CW1759" s="506">
        <f t="shared" si="6985"/>
        <v>0.31419123771110197</v>
      </c>
      <c r="CX1759" s="506">
        <f t="shared" si="6985"/>
        <v>0.31276533900728937</v>
      </c>
      <c r="CY1759" s="506">
        <f t="shared" si="6985"/>
        <v>0.29545145540066042</v>
      </c>
      <c r="CZ1759" s="506">
        <f t="shared" si="6985"/>
        <v>0.29401126206234202</v>
      </c>
      <c r="DA1759" s="506">
        <f t="shared" si="6985"/>
        <v>0.29256386775733217</v>
      </c>
      <c r="DB1759" s="506">
        <f t="shared" si="6985"/>
        <v>0.29110923648079706</v>
      </c>
      <c r="DC1759" s="506">
        <f t="shared" si="6985"/>
        <v>0.28634387890701801</v>
      </c>
      <c r="DD1759" s="506">
        <f t="shared" si="6985"/>
        <v>0.2848746649519357</v>
      </c>
      <c r="DE1759" s="506">
        <f t="shared" si="6985"/>
        <v>0.28339810492707801</v>
      </c>
      <c r="DF1759" s="506">
        <f t="shared" si="6985"/>
        <v>0.28191416210209602</v>
      </c>
      <c r="DG1759" s="506">
        <f t="shared" si="6985"/>
        <v>0.27679786094405151</v>
      </c>
      <c r="DH1759" s="506">
        <f t="shared" si="6985"/>
        <v>0.27529904159224911</v>
      </c>
      <c r="DI1759" s="506">
        <f t="shared" si="6985"/>
        <v>0.27379272814368766</v>
      </c>
      <c r="DJ1759" s="506">
        <f t="shared" si="6985"/>
        <v>0.2722788831278834</v>
      </c>
    </row>
    <row r="1760" spans="1:114" x14ac:dyDescent="0.35">
      <c r="B1760" s="69"/>
      <c r="C1760" s="69"/>
      <c r="D1760" s="69"/>
      <c r="E1760" s="69"/>
      <c r="F1760" s="69"/>
      <c r="G1760" s="69"/>
      <c r="H1760" s="69"/>
      <c r="I1760" s="69"/>
      <c r="J1760" s="69"/>
      <c r="K1760" s="69"/>
      <c r="L1760" s="69"/>
      <c r="M1760" s="69"/>
      <c r="N1760" s="69"/>
      <c r="O1760" s="69"/>
      <c r="P1760" s="69"/>
      <c r="Q1760" s="69"/>
      <c r="R1760" s="69"/>
      <c r="S1760" s="69"/>
      <c r="T1760" s="69"/>
      <c r="U1760" s="69"/>
      <c r="V1760" s="69"/>
      <c r="W1760" s="69"/>
      <c r="X1760" s="69"/>
      <c r="Y1760" s="69"/>
      <c r="Z1760" s="69"/>
      <c r="AA1760" s="69"/>
      <c r="AB1760" s="69"/>
      <c r="AC1760" s="69"/>
      <c r="AD1760" s="69"/>
    </row>
    <row r="1761" spans="1:114" x14ac:dyDescent="0.35">
      <c r="B1761" s="314" t="s">
        <v>221</v>
      </c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  <c r="BN1761" s="22"/>
      <c r="BO1761" s="22"/>
      <c r="BP1761" s="22"/>
      <c r="BQ1761" s="22"/>
      <c r="BR1761" s="22"/>
      <c r="BS1761" s="22"/>
      <c r="BT1761" s="22"/>
      <c r="BU1761" s="22"/>
      <c r="BV1761" s="22"/>
      <c r="BW1761" s="22"/>
      <c r="BX1761" s="22"/>
      <c r="BY1761" s="22"/>
      <c r="BZ1761" s="22"/>
      <c r="CA1761" s="22"/>
      <c r="CB1761" s="22"/>
      <c r="CC1761" s="22"/>
      <c r="CD1761" s="22"/>
      <c r="CE1761" s="22"/>
      <c r="CF1761" s="22"/>
      <c r="CG1761" s="22"/>
      <c r="CH1761" s="22"/>
      <c r="CI1761" s="22"/>
      <c r="CJ1761" s="22"/>
      <c r="CK1761" s="22"/>
      <c r="CL1761" s="22"/>
      <c r="CM1761" s="22"/>
      <c r="CN1761" s="22"/>
      <c r="CO1761" s="22"/>
      <c r="CP1761" s="22"/>
      <c r="CQ1761" s="22"/>
      <c r="CR1761" s="22"/>
      <c r="CS1761" s="22"/>
      <c r="CT1761" s="22"/>
      <c r="CU1761" s="22"/>
      <c r="CV1761" s="22"/>
      <c r="CW1761" s="22"/>
      <c r="CX1761" s="22"/>
      <c r="CY1761" s="22"/>
      <c r="CZ1761" s="22"/>
      <c r="DA1761" s="22"/>
      <c r="DB1761" s="22"/>
      <c r="DC1761" s="22"/>
      <c r="DD1761" s="22"/>
      <c r="DE1761" s="22"/>
      <c r="DF1761" s="22"/>
      <c r="DG1761" s="22"/>
      <c r="DH1761" s="22"/>
      <c r="DI1761" s="22"/>
      <c r="DJ1761" s="22"/>
    </row>
    <row r="1762" spans="1:114" x14ac:dyDescent="0.35">
      <c r="B1762" s="69" t="s">
        <v>222</v>
      </c>
      <c r="C1762" s="505"/>
      <c r="D1762" s="505"/>
      <c r="E1762" s="505"/>
      <c r="F1762" s="505"/>
      <c r="G1762" s="505">
        <f t="shared" ref="G1762:AL1762" si="6986">SUM(D1655:G1655)/G1926</f>
        <v>-0.10183276488887223</v>
      </c>
      <c r="H1762" s="505">
        <f t="shared" si="6986"/>
        <v>-0.10115357156277008</v>
      </c>
      <c r="I1762" s="505">
        <f t="shared" si="6986"/>
        <v>-0.10476634424892203</v>
      </c>
      <c r="J1762" s="505">
        <f t="shared" si="6986"/>
        <v>-0.42045574427682247</v>
      </c>
      <c r="K1762" s="505">
        <f t="shared" si="6986"/>
        <v>-0.36576168929110103</v>
      </c>
      <c r="L1762" s="505">
        <f t="shared" si="6986"/>
        <v>-0.36199095022624433</v>
      </c>
      <c r="M1762" s="505">
        <f t="shared" si="6986"/>
        <v>-0.27810278102781028</v>
      </c>
      <c r="N1762" s="505">
        <f t="shared" si="6986"/>
        <v>2.3675563757483007E-2</v>
      </c>
      <c r="O1762" s="505">
        <f t="shared" si="6986"/>
        <v>-7.696414271732361E-3</v>
      </c>
      <c r="P1762" s="505">
        <f t="shared" si="6986"/>
        <v>0.18356104809190738</v>
      </c>
      <c r="Q1762" s="505">
        <f t="shared" si="6986"/>
        <v>0.18657089765580331</v>
      </c>
      <c r="R1762" s="505">
        <f t="shared" si="6986"/>
        <v>0.18287003868749105</v>
      </c>
      <c r="S1762" s="505">
        <f t="shared" si="6986"/>
        <v>0.20270079185520362</v>
      </c>
      <c r="T1762" s="505">
        <f t="shared" si="6986"/>
        <v>1.337126600284495E-2</v>
      </c>
      <c r="U1762" s="505">
        <f t="shared" si="6986"/>
        <v>-1.4220199793807103E-3</v>
      </c>
      <c r="V1762" s="505">
        <f t="shared" si="6986"/>
        <v>-5.7454438995828147E-3</v>
      </c>
      <c r="W1762" s="505">
        <f t="shared" si="6986"/>
        <v>-3.7750441956393634E-2</v>
      </c>
      <c r="X1762" s="505">
        <f t="shared" si="6986"/>
        <v>-3.5892876986331812E-2</v>
      </c>
      <c r="Y1762" s="505">
        <f t="shared" si="6986"/>
        <v>-3.6566274042045627E-2</v>
      </c>
      <c r="Z1762" s="505">
        <f t="shared" si="6986"/>
        <v>-0.15911512723242829</v>
      </c>
      <c r="AA1762" s="505">
        <f t="shared" si="6986"/>
        <v>-0.16287946032309605</v>
      </c>
      <c r="AB1762" s="505">
        <f t="shared" si="6986"/>
        <v>-0.13903720289355839</v>
      </c>
      <c r="AC1762" s="505">
        <f t="shared" si="6986"/>
        <v>-0.13812342944759146</v>
      </c>
      <c r="AD1762" s="505">
        <f t="shared" si="6986"/>
        <v>1.3337583805412209E-2</v>
      </c>
      <c r="AE1762" s="505">
        <f t="shared" si="6986"/>
        <v>5.0869899961543383E-2</v>
      </c>
      <c r="AF1762" s="505">
        <f t="shared" si="6986"/>
        <v>6.1259760004248806E-2</v>
      </c>
      <c r="AG1762" s="505">
        <f t="shared" si="6986"/>
        <v>8.7040180395826477E-2</v>
      </c>
      <c r="AH1762" s="505">
        <f t="shared" si="6986"/>
        <v>8.8496024005882051E-2</v>
      </c>
      <c r="AI1762" s="505">
        <f t="shared" si="6986"/>
        <v>8.3179859786280161E-2</v>
      </c>
      <c r="AJ1762" s="505">
        <f t="shared" si="6986"/>
        <v>7.8219285534852981E-2</v>
      </c>
      <c r="AK1762" s="505">
        <f t="shared" si="6986"/>
        <v>7.3382067316079283E-2</v>
      </c>
      <c r="AL1762" s="505">
        <f t="shared" si="6986"/>
        <v>6.7828710101469458E-2</v>
      </c>
      <c r="AM1762" s="505">
        <f t="shared" ref="AM1762:BR1762" si="6987">SUM(AJ1655:AM1655)/AM1926</f>
        <v>6.3021267109536955E-2</v>
      </c>
      <c r="AN1762" s="505">
        <f t="shared" si="6987"/>
        <v>5.8227700331378585E-2</v>
      </c>
      <c r="AO1762" s="505">
        <f t="shared" si="6987"/>
        <v>5.3043184151388152E-2</v>
      </c>
      <c r="AP1762" s="505">
        <f t="shared" si="6987"/>
        <v>4.7506855756375484E-2</v>
      </c>
      <c r="AQ1762" s="505">
        <f t="shared" si="6987"/>
        <v>6.4425387509763968E-2</v>
      </c>
      <c r="AR1762" s="505">
        <f t="shared" si="6987"/>
        <v>8.1154482784680446E-2</v>
      </c>
      <c r="AS1762" s="505">
        <f t="shared" si="6987"/>
        <v>9.7498178696198395E-2</v>
      </c>
      <c r="AT1762" s="505">
        <f t="shared" si="6987"/>
        <v>0.11379552083280971</v>
      </c>
      <c r="AU1762" s="505">
        <f t="shared" si="6987"/>
        <v>0.12410978037680853</v>
      </c>
      <c r="AV1762" s="505">
        <f t="shared" si="6987"/>
        <v>0.13418465754108189</v>
      </c>
      <c r="AW1762" s="505">
        <f t="shared" si="6987"/>
        <v>0.14420815778518015</v>
      </c>
      <c r="AX1762" s="505">
        <f t="shared" si="6987"/>
        <v>0.15449989250168378</v>
      </c>
      <c r="AY1762" s="505">
        <f t="shared" si="6987"/>
        <v>0.1547565086480602</v>
      </c>
      <c r="AZ1762" s="505">
        <f t="shared" si="6987"/>
        <v>0.15511542958606825</v>
      </c>
      <c r="BA1762" s="505">
        <f t="shared" si="6987"/>
        <v>0.15540513853803323</v>
      </c>
      <c r="BB1762" s="505">
        <f t="shared" si="6987"/>
        <v>0.15546999684994212</v>
      </c>
      <c r="BC1762" s="505">
        <f t="shared" si="6987"/>
        <v>0.15002534824415217</v>
      </c>
      <c r="BD1762" s="505">
        <f t="shared" si="6987"/>
        <v>0.14490622196035494</v>
      </c>
      <c r="BE1762" s="505">
        <f t="shared" si="6987"/>
        <v>0.13980166674378203</v>
      </c>
      <c r="BF1762" s="505">
        <f t="shared" si="6987"/>
        <v>0.13437831573383294</v>
      </c>
      <c r="BG1762" s="505">
        <f t="shared" si="6987"/>
        <v>0.13113901638557315</v>
      </c>
      <c r="BH1762" s="505">
        <f t="shared" si="6987"/>
        <v>0.12782569663598009</v>
      </c>
      <c r="BI1762" s="505">
        <f t="shared" si="6987"/>
        <v>0.12443274331431732</v>
      </c>
      <c r="BJ1762" s="505">
        <f t="shared" si="6987"/>
        <v>0.12108398852186271</v>
      </c>
      <c r="BK1762" s="505">
        <f t="shared" si="6987"/>
        <v>0.1114537571474276</v>
      </c>
      <c r="BL1762" s="505">
        <f t="shared" si="6987"/>
        <v>0.1023032623381205</v>
      </c>
      <c r="BM1762" s="505">
        <f t="shared" si="6987"/>
        <v>9.360011808343241E-2</v>
      </c>
      <c r="BN1762" s="505">
        <f t="shared" si="6987"/>
        <v>8.4419385734154251E-2</v>
      </c>
      <c r="BO1762" s="505">
        <f t="shared" si="6987"/>
        <v>8.2535614052011264E-2</v>
      </c>
      <c r="BP1762" s="505">
        <f t="shared" si="6987"/>
        <v>8.1056097271739291E-2</v>
      </c>
      <c r="BQ1762" s="505">
        <f t="shared" si="6987"/>
        <v>7.9950365323099001E-2</v>
      </c>
      <c r="BR1762" s="505">
        <f t="shared" si="6987"/>
        <v>7.8316118796276021E-2</v>
      </c>
      <c r="BS1762" s="505">
        <f t="shared" ref="BS1762:CX1762" si="6988">SUM(BP1655:BS1655)/BS1926</f>
        <v>7.9611862503880026E-2</v>
      </c>
      <c r="BT1762" s="505">
        <f t="shared" si="6988"/>
        <v>8.0714907284871212E-2</v>
      </c>
      <c r="BU1762" s="505">
        <f t="shared" si="6988"/>
        <v>8.162581363218023E-2</v>
      </c>
      <c r="BV1762" s="505">
        <f t="shared" si="6988"/>
        <v>8.2691952665100515E-2</v>
      </c>
      <c r="BW1762" s="505">
        <f t="shared" si="6988"/>
        <v>8.4170075724617072E-2</v>
      </c>
      <c r="BX1762" s="505">
        <f t="shared" si="6988"/>
        <v>8.5833469968507825E-2</v>
      </c>
      <c r="BY1762" s="505">
        <f t="shared" si="6988"/>
        <v>8.7657677161176908E-2</v>
      </c>
      <c r="BZ1762" s="505">
        <f t="shared" si="6988"/>
        <v>8.9616957298635863E-2</v>
      </c>
      <c r="CA1762" s="505">
        <f t="shared" si="6988"/>
        <v>8.4408369116902693E-2</v>
      </c>
      <c r="CB1762" s="505">
        <f t="shared" si="6988"/>
        <v>7.956664274451801E-2</v>
      </c>
      <c r="CC1762" s="505">
        <f t="shared" si="6988"/>
        <v>7.5091805074764886E-2</v>
      </c>
      <c r="CD1762" s="505">
        <f t="shared" si="6988"/>
        <v>6.9977913572191547E-2</v>
      </c>
      <c r="CE1762" s="505">
        <f t="shared" si="6988"/>
        <v>6.6014596155282781E-2</v>
      </c>
      <c r="CF1762" s="505">
        <f t="shared" si="6988"/>
        <v>6.2090660505481121E-2</v>
      </c>
      <c r="CG1762" s="505">
        <f t="shared" si="6988"/>
        <v>5.820616429961558E-2</v>
      </c>
      <c r="CH1762" s="505">
        <f t="shared" si="6988"/>
        <v>5.4283671899270976E-2</v>
      </c>
      <c r="CI1762" s="505">
        <f t="shared" si="6988"/>
        <v>5.0966618400002474E-2</v>
      </c>
      <c r="CJ1762" s="505">
        <f t="shared" si="6988"/>
        <v>4.7660385239204663E-2</v>
      </c>
      <c r="CK1762" s="505">
        <f t="shared" si="6988"/>
        <v>4.4365026518569883E-2</v>
      </c>
      <c r="CL1762" s="505">
        <f t="shared" si="6988"/>
        <v>4.1080596610298975E-2</v>
      </c>
      <c r="CM1762" s="505">
        <f t="shared" si="6988"/>
        <v>4.4452963988507531E-2</v>
      </c>
      <c r="CN1762" s="505">
        <f t="shared" si="6988"/>
        <v>4.7810418587993168E-2</v>
      </c>
      <c r="CO1762" s="505">
        <f t="shared" si="6988"/>
        <v>5.1152885844862293E-2</v>
      </c>
      <c r="CP1762" s="505">
        <f t="shared" si="6988"/>
        <v>5.44802908224018E-2</v>
      </c>
      <c r="CQ1762" s="505">
        <f t="shared" si="6988"/>
        <v>6.0045245324977382E-2</v>
      </c>
      <c r="CR1762" s="505">
        <f t="shared" si="6988"/>
        <v>6.5585199301607652E-2</v>
      </c>
      <c r="CS1762" s="505">
        <f t="shared" si="6988"/>
        <v>7.1100027749662856E-2</v>
      </c>
      <c r="CT1762" s="505">
        <f t="shared" si="6988"/>
        <v>7.6589605041500142E-2</v>
      </c>
      <c r="CU1762" s="505">
        <f t="shared" si="6988"/>
        <v>7.3216261444750089E-2</v>
      </c>
      <c r="CV1762" s="505">
        <f t="shared" si="6988"/>
        <v>6.9854251101373652E-2</v>
      </c>
      <c r="CW1762" s="505">
        <f t="shared" si="6988"/>
        <v>6.6503630677637718E-2</v>
      </c>
      <c r="CX1762" s="505">
        <f t="shared" si="6988"/>
        <v>6.3164457123140491E-2</v>
      </c>
      <c r="CY1762" s="505">
        <f t="shared" ref="CY1762:DJ1762" si="6989">SUM(CV1655:CY1655)/CY1926</f>
        <v>5.4119663544657345E-2</v>
      </c>
      <c r="CZ1762" s="505">
        <f t="shared" si="6989"/>
        <v>4.5112259998878065E-2</v>
      </c>
      <c r="DA1762" s="505">
        <f t="shared" si="6989"/>
        <v>3.6142433435966181E-2</v>
      </c>
      <c r="DB1762" s="505">
        <f t="shared" si="6989"/>
        <v>2.7210371740835997E-2</v>
      </c>
      <c r="DC1762" s="505">
        <f t="shared" si="6989"/>
        <v>2.6331252999073036E-2</v>
      </c>
      <c r="DD1762" s="505">
        <f t="shared" si="6989"/>
        <v>2.54548879521144E-2</v>
      </c>
      <c r="DE1762" s="505">
        <f t="shared" si="6989"/>
        <v>2.4581290368434108E-2</v>
      </c>
      <c r="DF1762" s="505">
        <f t="shared" si="6989"/>
        <v>2.3710474085348553E-2</v>
      </c>
      <c r="DG1762" s="505">
        <f t="shared" si="6989"/>
        <v>2.2937450555153591E-2</v>
      </c>
      <c r="DH1762" s="505">
        <f t="shared" si="6989"/>
        <v>2.2166916830430448E-2</v>
      </c>
      <c r="DI1762" s="505">
        <f t="shared" si="6989"/>
        <v>2.1398885360206482E-2</v>
      </c>
      <c r="DJ1762" s="505">
        <f t="shared" si="6989"/>
        <v>2.0633368655754183E-2</v>
      </c>
    </row>
    <row r="1763" spans="1:114" x14ac:dyDescent="0.35">
      <c r="B1763" s="315" t="s">
        <v>145</v>
      </c>
      <c r="C1763" s="506"/>
      <c r="D1763" s="506"/>
      <c r="E1763" s="506"/>
      <c r="F1763" s="506"/>
      <c r="G1763" s="506">
        <f t="shared" ref="G1763:AL1763" si="6990">SUM(D1655:G1655)/G1895</f>
        <v>-6.5689901114576524E-2</v>
      </c>
      <c r="H1763" s="506">
        <f t="shared" si="6990"/>
        <v>-6.5943218283810598E-2</v>
      </c>
      <c r="I1763" s="506">
        <f t="shared" si="6990"/>
        <v>-6.7084545929408254E-2</v>
      </c>
      <c r="J1763" s="506">
        <f t="shared" si="6990"/>
        <v>-0.24515593282893522</v>
      </c>
      <c r="K1763" s="506">
        <f t="shared" si="6990"/>
        <v>-0.22119857703183435</v>
      </c>
      <c r="L1763" s="506">
        <f t="shared" si="6990"/>
        <v>-0.21745039412883935</v>
      </c>
      <c r="M1763" s="506">
        <f t="shared" si="6990"/>
        <v>-0.18151912118897962</v>
      </c>
      <c r="N1763" s="506">
        <f t="shared" si="6990"/>
        <v>1.5468313483311277E-2</v>
      </c>
      <c r="O1763" s="506">
        <f t="shared" si="6990"/>
        <v>-4.4958419958419961E-3</v>
      </c>
      <c r="P1763" s="506">
        <f t="shared" si="6990"/>
        <v>0.13031955951217003</v>
      </c>
      <c r="Q1763" s="506">
        <f t="shared" si="6990"/>
        <v>0.1326675814402602</v>
      </c>
      <c r="R1763" s="506">
        <f t="shared" si="6990"/>
        <v>0.12868990899694976</v>
      </c>
      <c r="S1763" s="506">
        <f t="shared" si="6990"/>
        <v>0.14241363038024984</v>
      </c>
      <c r="T1763" s="506">
        <f t="shared" si="6990"/>
        <v>9.4221420337793817E-3</v>
      </c>
      <c r="U1763" s="506">
        <f t="shared" si="6990"/>
        <v>-1.0038648797871808E-3</v>
      </c>
      <c r="V1763" s="506">
        <f t="shared" si="6990"/>
        <v>-3.9636455440545315E-3</v>
      </c>
      <c r="W1763" s="506">
        <f t="shared" si="6990"/>
        <v>-2.5979621838089929E-2</v>
      </c>
      <c r="X1763" s="506">
        <f t="shared" si="6990"/>
        <v>-2.4487629829925955E-2</v>
      </c>
      <c r="Y1763" s="506">
        <f t="shared" si="6990"/>
        <v>-2.4881426433662212E-2</v>
      </c>
      <c r="Z1763" s="506">
        <f t="shared" si="6990"/>
        <v>-9.6657259004168716E-2</v>
      </c>
      <c r="AA1763" s="506">
        <f t="shared" si="6990"/>
        <v>-9.498912930945233E-2</v>
      </c>
      <c r="AB1763" s="506">
        <f t="shared" si="6990"/>
        <v>-8.2469224089492768E-2</v>
      </c>
      <c r="AC1763" s="506">
        <f t="shared" si="6990"/>
        <v>-8.0876851713302403E-2</v>
      </c>
      <c r="AD1763" s="506">
        <f t="shared" si="6990"/>
        <v>7.872911087198068E-3</v>
      </c>
      <c r="AE1763" s="506">
        <f t="shared" si="6990"/>
        <v>2.9812005039065136E-2</v>
      </c>
      <c r="AF1763" s="506">
        <f t="shared" si="6990"/>
        <v>3.5653022362499384E-2</v>
      </c>
      <c r="AG1763" s="506">
        <f t="shared" si="6990"/>
        <v>5.0870488650345318E-2</v>
      </c>
      <c r="AH1763" s="506">
        <f t="shared" si="6990"/>
        <v>5.1767096896865678E-2</v>
      </c>
      <c r="AI1763" s="506">
        <f t="shared" si="6990"/>
        <v>4.9463574086342783E-2</v>
      </c>
      <c r="AJ1763" s="506">
        <f t="shared" si="6990"/>
        <v>4.7246249301881961E-2</v>
      </c>
      <c r="AK1763" s="506">
        <f t="shared" si="6990"/>
        <v>4.5086762660522334E-2</v>
      </c>
      <c r="AL1763" s="506">
        <f t="shared" si="6990"/>
        <v>4.2550388757311708E-2</v>
      </c>
      <c r="AM1763" s="506">
        <f t="shared" ref="AM1763:BR1763" si="6991">SUM(AJ1655:AM1655)/AM1895</f>
        <v>3.9744935974173251E-2</v>
      </c>
      <c r="AN1763" s="506">
        <f t="shared" si="6991"/>
        <v>3.6946927585377133E-2</v>
      </c>
      <c r="AO1763" s="506">
        <f t="shared" si="6991"/>
        <v>3.3967567988859422E-2</v>
      </c>
      <c r="AP1763" s="506">
        <f t="shared" si="6991"/>
        <v>3.0713773492764173E-2</v>
      </c>
      <c r="AQ1763" s="506">
        <f t="shared" si="6991"/>
        <v>4.0894267423119059E-2</v>
      </c>
      <c r="AR1763" s="506">
        <f t="shared" si="6991"/>
        <v>5.0641491624784034E-2</v>
      </c>
      <c r="AS1763" s="506">
        <f t="shared" si="6991"/>
        <v>6.0030626966270921E-2</v>
      </c>
      <c r="AT1763" s="506">
        <f t="shared" si="6991"/>
        <v>6.9143514451003071E-2</v>
      </c>
      <c r="AU1763" s="506">
        <f t="shared" si="6991"/>
        <v>7.4570432124920316E-2</v>
      </c>
      <c r="AV1763" s="506">
        <f t="shared" si="6991"/>
        <v>7.9722364209461091E-2</v>
      </c>
      <c r="AW1763" s="506">
        <f t="shared" si="6991"/>
        <v>8.4769493929779158E-2</v>
      </c>
      <c r="AX1763" s="506">
        <f t="shared" si="6991"/>
        <v>8.9968510123893744E-2</v>
      </c>
      <c r="AY1763" s="506">
        <f t="shared" si="6991"/>
        <v>9.2383489233528848E-2</v>
      </c>
      <c r="AZ1763" s="506">
        <f t="shared" si="6991"/>
        <v>9.492413099442408E-2</v>
      </c>
      <c r="BA1763" s="506">
        <f t="shared" si="6991"/>
        <v>9.7887065503157608E-2</v>
      </c>
      <c r="BB1763" s="506">
        <f t="shared" si="6991"/>
        <v>0.10135048908439186</v>
      </c>
      <c r="BC1763" s="506">
        <f t="shared" si="6991"/>
        <v>0.10416292067575396</v>
      </c>
      <c r="BD1763" s="506">
        <f t="shared" si="6991"/>
        <v>0.10744666452498987</v>
      </c>
      <c r="BE1763" s="506">
        <f t="shared" si="6991"/>
        <v>0.11199026348595675</v>
      </c>
      <c r="BF1763" s="506">
        <f t="shared" si="6991"/>
        <v>0.1182515164604597</v>
      </c>
      <c r="BG1763" s="506">
        <f t="shared" si="6991"/>
        <v>0.11466098798811192</v>
      </c>
      <c r="BH1763" s="506">
        <f t="shared" si="6991"/>
        <v>0.11108091038710355</v>
      </c>
      <c r="BI1763" s="506">
        <f t="shared" si="6991"/>
        <v>0.10756348946166856</v>
      </c>
      <c r="BJ1763" s="506">
        <f t="shared" si="6991"/>
        <v>0.10418580112881923</v>
      </c>
      <c r="BK1763" s="506">
        <f t="shared" si="6991"/>
        <v>0.1028461933632229</v>
      </c>
      <c r="BL1763" s="506">
        <f t="shared" si="6991"/>
        <v>0.10127615223006996</v>
      </c>
      <c r="BM1763" s="506">
        <f t="shared" si="6991"/>
        <v>9.9521076069452971E-2</v>
      </c>
      <c r="BN1763" s="506">
        <f t="shared" si="6991"/>
        <v>9.8191376327553662E-2</v>
      </c>
      <c r="BO1763" s="506">
        <f t="shared" si="6991"/>
        <v>9.9743574457469883E-2</v>
      </c>
      <c r="BP1763" s="506">
        <f t="shared" si="6991"/>
        <v>0.10122857049537891</v>
      </c>
      <c r="BQ1763" s="506">
        <f t="shared" si="6991"/>
        <v>0.10267032704938207</v>
      </c>
      <c r="BR1763" s="506">
        <f t="shared" si="6991"/>
        <v>0.10506720088990604</v>
      </c>
      <c r="BS1763" s="506">
        <f t="shared" ref="BS1763:CX1763" si="6992">SUM(BP1655:BS1655)/BS1895</f>
        <v>0.10166847086330476</v>
      </c>
      <c r="BT1763" s="506">
        <f t="shared" si="6992"/>
        <v>9.8644864829151316E-2</v>
      </c>
      <c r="BU1763" s="506">
        <f t="shared" si="6992"/>
        <v>9.5980276460260278E-2</v>
      </c>
      <c r="BV1763" s="506">
        <f t="shared" si="6992"/>
        <v>9.3269068148579021E-2</v>
      </c>
      <c r="BW1763" s="506">
        <f t="shared" si="6992"/>
        <v>9.5413187676400307E-2</v>
      </c>
      <c r="BX1763" s="506">
        <f t="shared" si="6992"/>
        <v>9.767938074817227E-2</v>
      </c>
      <c r="BY1763" s="506">
        <f t="shared" si="6992"/>
        <v>0.10026780782649085</v>
      </c>
      <c r="BZ1763" s="506">
        <f t="shared" si="6992"/>
        <v>0.10355865137770638</v>
      </c>
      <c r="CA1763" s="506">
        <f t="shared" si="6992"/>
        <v>0.10485005788616771</v>
      </c>
      <c r="CB1763" s="506">
        <f t="shared" si="6992"/>
        <v>0.10556138064224972</v>
      </c>
      <c r="CC1763" s="506">
        <f t="shared" si="6992"/>
        <v>0.10554013785426129</v>
      </c>
      <c r="CD1763" s="506">
        <f t="shared" si="6992"/>
        <v>0.10717848753939867</v>
      </c>
      <c r="CE1763" s="506">
        <f t="shared" si="6992"/>
        <v>0.1002563151568896</v>
      </c>
      <c r="CF1763" s="506">
        <f t="shared" si="6992"/>
        <v>9.3423026400457812E-2</v>
      </c>
      <c r="CG1763" s="506">
        <f t="shared" si="6992"/>
        <v>8.6694999369235193E-2</v>
      </c>
      <c r="CH1763" s="506">
        <f t="shared" si="6992"/>
        <v>8.0201387279041858E-2</v>
      </c>
      <c r="CI1763" s="506">
        <f t="shared" si="6992"/>
        <v>7.4083879301004477E-2</v>
      </c>
      <c r="CJ1763" s="506">
        <f t="shared" si="6992"/>
        <v>6.81831584158228E-2</v>
      </c>
      <c r="CK1763" s="506">
        <f t="shared" si="6992"/>
        <v>6.2487484980203213E-2</v>
      </c>
      <c r="CL1763" s="506">
        <f t="shared" si="6992"/>
        <v>5.6985944840763074E-2</v>
      </c>
      <c r="CM1763" s="506">
        <f t="shared" si="6992"/>
        <v>5.9401071166950037E-2</v>
      </c>
      <c r="CN1763" s="506">
        <f t="shared" si="6992"/>
        <v>6.1627566891791635E-2</v>
      </c>
      <c r="CO1763" s="506">
        <f t="shared" si="6992"/>
        <v>6.3684846555310856E-2</v>
      </c>
      <c r="CP1763" s="506">
        <f t="shared" si="6992"/>
        <v>6.558973610940598E-2</v>
      </c>
      <c r="CQ1763" s="506">
        <f t="shared" si="6992"/>
        <v>6.9429613849850288E-2</v>
      </c>
      <c r="CR1763" s="506">
        <f t="shared" si="6992"/>
        <v>7.2951017628537215E-2</v>
      </c>
      <c r="CS1763" s="506">
        <f t="shared" si="6992"/>
        <v>7.6189052142082589E-2</v>
      </c>
      <c r="CT1763" s="506">
        <f t="shared" si="6992"/>
        <v>7.9173826078045934E-2</v>
      </c>
      <c r="CU1763" s="506">
        <f t="shared" si="6992"/>
        <v>7.4828785347460389E-2</v>
      </c>
      <c r="CV1763" s="506">
        <f t="shared" si="6992"/>
        <v>7.0599664547150942E-2</v>
      </c>
      <c r="CW1763" s="506">
        <f t="shared" si="6992"/>
        <v>6.6481474990587153E-2</v>
      </c>
      <c r="CX1763" s="506">
        <f t="shared" si="6992"/>
        <v>6.2469501744415235E-2</v>
      </c>
      <c r="CY1763" s="506">
        <f t="shared" ref="CY1763:DJ1763" si="6993">SUM(CV1655:CY1655)/CY1895</f>
        <v>5.3847566981960929E-2</v>
      </c>
      <c r="CZ1763" s="506">
        <f t="shared" si="6993"/>
        <v>4.5163991553187968E-2</v>
      </c>
      <c r="DA1763" s="506">
        <f t="shared" si="6993"/>
        <v>3.641450203173624E-2</v>
      </c>
      <c r="DB1763" s="506">
        <f t="shared" si="6993"/>
        <v>2.7594643892446882E-2</v>
      </c>
      <c r="DC1763" s="506">
        <f t="shared" si="6993"/>
        <v>2.6303586432015393E-2</v>
      </c>
      <c r="DD1763" s="506">
        <f t="shared" si="6993"/>
        <v>2.5054228107607542E-2</v>
      </c>
      <c r="DE1763" s="506">
        <f t="shared" si="6993"/>
        <v>2.3844637214651403E-2</v>
      </c>
      <c r="DF1763" s="506">
        <f t="shared" si="6993"/>
        <v>2.2673000105791964E-2</v>
      </c>
      <c r="DG1763" s="506">
        <f t="shared" si="6993"/>
        <v>2.1624167066926964E-2</v>
      </c>
      <c r="DH1763" s="506">
        <f t="shared" si="6993"/>
        <v>2.0607507347656623E-2</v>
      </c>
      <c r="DI1763" s="506">
        <f t="shared" si="6993"/>
        <v>1.9621617074426143E-2</v>
      </c>
      <c r="DJ1763" s="506">
        <f t="shared" si="6993"/>
        <v>1.8665173396011921E-2</v>
      </c>
    </row>
    <row r="1764" spans="1:114" x14ac:dyDescent="0.35">
      <c r="B1764" s="69" t="s">
        <v>223</v>
      </c>
      <c r="C1764" s="505"/>
      <c r="D1764" s="505"/>
      <c r="E1764" s="505"/>
      <c r="F1764" s="505"/>
      <c r="G1764" s="505"/>
      <c r="H1764" s="505"/>
      <c r="I1764" s="505"/>
      <c r="J1764" s="505"/>
      <c r="K1764" s="505"/>
      <c r="L1764" s="505"/>
      <c r="M1764" s="505"/>
      <c r="N1764" s="594" t="e">
        <f ca="1">(_xll.BDH("IMG CN Equity","RETURN_ON_CAPITAL_EMPLOYED","FQ4 2016","FQ4 2016","Currency=USD","Period=FQ","BEST_FPERIOD_OVERRIDE=FQ","FILING_STATUS=OR","FA_ADJUSTED=GAAP","Sort=A","Dates=H","DateFormat=P","Fill=—","Direction=H","UseDPDF=Y"))/100</f>
        <v>#NAME?</v>
      </c>
      <c r="O1764" s="594" t="e">
        <f ca="1">(_xll.BDH("IMG CN Equity","RETURN_ON_CAPITAL_EMPLOYED","FQ1 2017","FQ1 2017","Currency=USD","Period=FQ","BEST_FPERIOD_OVERRIDE=FQ","FILING_STATUS=OR","FA_ADJUSTED=GAAP","Sort=A","Dates=H","DateFormat=P","Fill=—","Direction=H","UseDPDF=Y"))/100</f>
        <v>#NAME?</v>
      </c>
      <c r="P1764" s="594" t="e">
        <f ca="1">(_xll.BDH("IMG CN Equity","RETURN_ON_CAPITAL_EMPLOYED","FQ2 2017","FQ2 2017","Currency=USD","Period=FQ","BEST_FPERIOD_OVERRIDE=FQ","FILING_STATUS=OR","FA_ADJUSTED=GAAP","Sort=A","Dates=H","DateFormat=P","Fill=—","Direction=H","UseDPDF=Y"))/100</f>
        <v>#NAME?</v>
      </c>
      <c r="Q1764" s="594" t="e">
        <f ca="1">(_xll.BDH("IMG CN Equity","RETURN_ON_CAPITAL_EMPLOYED","FQ3 2017","FQ3 2017","Currency=USD","Period=FQ","BEST_FPERIOD_OVERRIDE=FQ","FILING_STATUS=OR","FA_ADJUSTED=GAAP","Sort=A","Dates=H","DateFormat=P","Fill=—","Direction=H","UseDPDF=Y"))/100</f>
        <v>#NAME?</v>
      </c>
      <c r="R1764" s="594" t="e">
        <f ca="1">(_xll.BDH("IMG CN Equity","RETURN_ON_CAPITAL_EMPLOYED","FQ4 2017","FQ4 2017","Currency=USD","Period=FQ","BEST_FPERIOD_OVERRIDE=FQ","FILING_STATUS=OR","FA_ADJUSTED=GAAP","Sort=A","Dates=H","DateFormat=P","Fill=—","Direction=H","UseDPDF=Y"))/100</f>
        <v>#NAME?</v>
      </c>
      <c r="S1764" s="594" t="e">
        <f ca="1">(_xll.BDH("IMG CN Equity","RETURN_ON_CAPITAL_EMPLOYED","FQ1 2018","FQ1 2018","Currency=USD","Period=FQ","BEST_FPERIOD_OVERRIDE=FQ","FILING_STATUS=OR","FA_ADJUSTED=GAAP","Sort=A","Dates=H","DateFormat=P","Fill=—","Direction=H","UseDPDF=Y"))/100</f>
        <v>#NAME?</v>
      </c>
      <c r="T1764" s="594" t="e">
        <f ca="1">(_xll.BDH("IMG CN Equity","RETURN_ON_CAPITAL_EMPLOYED","FQ2 2018","FQ2 2018","Currency=USD","Period=FQ","BEST_FPERIOD_OVERRIDE=FQ","FILING_STATUS=OR","FA_ADJUSTED=GAAP","Sort=A","Dates=H","DateFormat=P","Fill=—","Direction=H","UseDPDF=Y"))/100</f>
        <v>#NAME?</v>
      </c>
      <c r="U1764" s="594" t="e">
        <f ca="1">(_xll.BDH("IMG CN Equity","RETURN_ON_CAPITAL_EMPLOYED","FQ3 2018","FQ3 2018","Currency=USD","Period=FQ","BEST_FPERIOD_OVERRIDE=FQ","FILING_STATUS=OR","FA_ADJUSTED=GAAP","Sort=A","Dates=H","DateFormat=P","Fill=—","Direction=H","UseDPDF=Y"))/100</f>
        <v>#NAME?</v>
      </c>
      <c r="V1764" s="594" t="e">
        <f ca="1">(_xll.BDH("IMG CN Equity","RETURN_ON_CAPITAL_EMPLOYED","FQ4 2018","FQ4 2018","Currency=USD","Period=FQ","BEST_FPERIOD_OVERRIDE=FQ","FILING_STATUS=OR","FA_ADJUSTED=GAAP","Sort=A","Dates=H","DateFormat=P","Fill=—","Direction=H","UseDPDF=Y"))/100</f>
        <v>#NAME?</v>
      </c>
      <c r="W1764" s="594" t="e">
        <f ca="1">(_xll.BDH("IMG CN Equity","RETURN_ON_CAPITAL_EMPLOYED","FQ1 2019","FQ1 2019","Currency=USD","Period=FQ","BEST_FPERIOD_OVERRIDE=FQ","FILING_STATUS=OR","FA_ADJUSTED=GAAP","Sort=A","Dates=H","DateFormat=P","Fill=—","Direction=H","UseDPDF=Y"))/100</f>
        <v>#NAME?</v>
      </c>
      <c r="X1764" s="594" t="e">
        <f ca="1">(_xll.BDH("IMG CN Equity","RETURN_ON_CAPITAL_EMPLOYED","FQ2 2019","FQ2 2019","Currency=USD","Period=FQ","BEST_FPERIOD_OVERRIDE=FQ","FILING_STATUS=OR","FA_ADJUSTED=GAAP","Sort=A","Dates=H","DateFormat=P","Fill=—","Direction=H","UseDPDF=Y"))/100</f>
        <v>#NAME?</v>
      </c>
      <c r="Y1764" s="594" t="e">
        <f ca="1">(_xll.BDH("IMG CN Equity","RETURN_ON_CAPITAL_EMPLOYED","FQ3 2019","FQ3 2019","Currency=USD","Period=FQ","BEST_FPERIOD_OVERRIDE=FQ","FILING_STATUS=OR","FA_ADJUSTED=GAAP","Sort=A","Dates=H","DateFormat=P","Fill=—","Direction=H","UseDPDF=Y"))/100</f>
        <v>#NAME?</v>
      </c>
      <c r="Z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A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B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AC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AD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E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F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AG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AH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I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J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AK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AL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M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N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AO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AP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Q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R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AS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AT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U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V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AW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AX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AY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AZ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A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B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BC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BD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E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F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BG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BH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I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J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BK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BL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M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N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BO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BP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Q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R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BS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BT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U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V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BW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BX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BY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BZ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A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B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CC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CD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E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F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CG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CH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I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J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CK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CL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M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N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CO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CP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Q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R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CS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CT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U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V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CW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CX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CY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CZ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DA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DB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DC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DD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DE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DF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  <c r="DG1764" s="594" t="e">
        <f ca="1">(_xll.BDH("IMG CN Equity","RETURN_ON_CAPITAL_EMPLOYED","FQ1 2020","FQ1 2020","Currency=USD","Period=FQ","BEST_FPERIOD_OVERRIDE=FQ","FILING_STATUS=OR","FA_ADJUSTED=GAAP","Sort=A","Dates=H","DateFormat=P","Fill=—","Direction=H","UseDPDF=Y"))/100</f>
        <v>#NAME?</v>
      </c>
      <c r="DH1764" s="594" t="e">
        <f ca="1">(_xll.BDH("IMG CN Equity","RETURN_ON_CAPITAL_EMPLOYED","FQ2 2020","FQ2 2020","Currency=USD","Period=FQ","BEST_FPERIOD_OVERRIDE=FQ","FILING_STATUS=OR","FA_ADJUSTED=GAAP","Sort=A","Dates=H","DateFormat=P","Fill=—","Direction=H","UseDPDF=Y"))/100</f>
        <v>#NAME?</v>
      </c>
      <c r="DI1764" s="594" t="e">
        <f ca="1">(_xll.BDH("IMG CN Equity","RETURN_ON_CAPITAL_EMPLOYED","FQ3 2020","FQ3 2020","Currency=USD","Period=FQ","BEST_FPERIOD_OVERRIDE=FQ","FILING_STATUS=OR","FA_ADJUSTED=GAAP","Sort=A","Dates=H","DateFormat=P","Fill=—","Direction=H","UseDPDF=Y"))/100</f>
        <v>#NAME?</v>
      </c>
      <c r="DJ1764" s="594" t="e">
        <f ca="1">(_xll.BDH("IMG CN Equity","RETURN_ON_CAPITAL_EMPLOYED","FQ4 2019","FQ4 2019","Currency=USD","Period=FQ","BEST_FPERIOD_OVERRIDE=FQ","FILING_STATUS=OR","FA_ADJUSTED=GAAP","Sort=A","Dates=H","DateFormat=P","Fill=—","Direction=H","UseDPDF=Y"))/100</f>
        <v>#NAME?</v>
      </c>
    </row>
    <row r="1765" spans="1:114" x14ac:dyDescent="0.35">
      <c r="B1765" s="69"/>
      <c r="C1765" s="69"/>
      <c r="D1765" s="69"/>
      <c r="E1765" s="69"/>
      <c r="F1765" s="69"/>
      <c r="G1765" s="69"/>
      <c r="H1765" s="69"/>
      <c r="I1765" s="69"/>
      <c r="J1765" s="69"/>
      <c r="K1765" s="69"/>
      <c r="L1765" s="69"/>
      <c r="M1765" s="69"/>
      <c r="N1765" s="69"/>
      <c r="O1765" s="69"/>
      <c r="P1765" s="69"/>
      <c r="Q1765" s="69"/>
      <c r="R1765" s="69"/>
      <c r="S1765" s="69"/>
      <c r="T1765" s="69"/>
      <c r="U1765" s="69"/>
      <c r="V1765" s="69"/>
      <c r="W1765" s="69"/>
      <c r="X1765" s="69"/>
      <c r="Y1765" s="69"/>
      <c r="Z1765" s="69"/>
      <c r="AA1765" s="69"/>
      <c r="AB1765" s="69"/>
      <c r="AC1765" s="69"/>
      <c r="AD1765" s="69"/>
    </row>
    <row r="1766" spans="1:114" x14ac:dyDescent="0.35">
      <c r="B1766" s="69"/>
      <c r="C1766" s="69"/>
      <c r="D1766" s="69"/>
      <c r="E1766" s="69"/>
      <c r="F1766" s="69"/>
      <c r="G1766" s="69"/>
      <c r="H1766" s="69"/>
      <c r="I1766" s="69"/>
      <c r="J1766" s="69"/>
      <c r="K1766" s="69"/>
      <c r="L1766" s="69"/>
      <c r="M1766" s="69"/>
      <c r="N1766" s="69"/>
      <c r="O1766" s="69"/>
      <c r="P1766" s="69"/>
      <c r="Q1766" s="69"/>
      <c r="R1766" s="69"/>
      <c r="S1766" s="69"/>
      <c r="T1766" s="69"/>
      <c r="U1766" s="69"/>
      <c r="V1766" s="69"/>
      <c r="W1766" s="69"/>
      <c r="X1766" s="69"/>
      <c r="Y1766" s="69"/>
      <c r="Z1766" s="69"/>
      <c r="AA1766" s="69"/>
      <c r="AB1766" s="69"/>
      <c r="AC1766" s="69"/>
      <c r="AD1766" s="69"/>
    </row>
    <row r="1767" spans="1:114" x14ac:dyDescent="0.35">
      <c r="B1767" s="69"/>
      <c r="C1767" s="69"/>
      <c r="D1767" s="69"/>
      <c r="E1767" s="69"/>
      <c r="F1767" s="69"/>
      <c r="G1767" s="69"/>
      <c r="H1767" s="69"/>
      <c r="I1767" s="69"/>
      <c r="J1767" s="69"/>
      <c r="K1767" s="69"/>
      <c r="L1767" s="69"/>
      <c r="M1767" s="69"/>
      <c r="N1767" s="69"/>
      <c r="O1767" s="69"/>
      <c r="P1767" s="69"/>
      <c r="Q1767" s="69"/>
      <c r="R1767" s="69"/>
      <c r="S1767" s="69"/>
      <c r="T1767" s="69"/>
      <c r="U1767" s="69"/>
      <c r="V1767" s="69"/>
      <c r="W1767" s="69"/>
      <c r="X1767" s="69"/>
      <c r="Y1767" s="69"/>
      <c r="Z1767" s="69"/>
      <c r="AA1767" s="69"/>
      <c r="AB1767" s="69"/>
      <c r="AC1767" s="69"/>
      <c r="AD1767" s="69"/>
    </row>
    <row r="1768" spans="1:114" x14ac:dyDescent="0.35">
      <c r="B1768" s="69"/>
      <c r="C1768" s="69"/>
      <c r="D1768" s="69"/>
      <c r="E1768" s="69"/>
      <c r="F1768" s="69"/>
      <c r="G1768" s="69"/>
      <c r="H1768" s="69"/>
      <c r="I1768" s="69"/>
      <c r="J1768" s="69"/>
      <c r="K1768" s="69"/>
      <c r="L1768" s="69"/>
      <c r="M1768" s="69"/>
      <c r="N1768" s="69"/>
      <c r="O1768" s="69"/>
      <c r="P1768" s="69"/>
      <c r="Q1768" s="69"/>
      <c r="R1768" s="69"/>
      <c r="S1768" s="69"/>
      <c r="T1768" s="69"/>
      <c r="U1768" s="69"/>
      <c r="V1768" s="69"/>
      <c r="W1768" s="69"/>
      <c r="X1768" s="69"/>
      <c r="Y1768" s="69"/>
      <c r="Z1768" s="69"/>
      <c r="AA1768" s="69"/>
      <c r="AB1768" s="69"/>
      <c r="AC1768" s="69"/>
      <c r="AD1768" s="69"/>
    </row>
    <row r="1769" spans="1:114" x14ac:dyDescent="0.35">
      <c r="B1769" s="69"/>
      <c r="C1769" s="69"/>
      <c r="D1769" s="69"/>
      <c r="E1769" s="69"/>
      <c r="F1769" s="69"/>
      <c r="G1769" s="69"/>
      <c r="H1769" s="69"/>
      <c r="I1769" s="69"/>
      <c r="J1769" s="69"/>
      <c r="K1769" s="69"/>
      <c r="L1769" s="69"/>
      <c r="M1769" s="69"/>
      <c r="N1769" s="69"/>
      <c r="O1769" s="69"/>
      <c r="P1769" s="69"/>
      <c r="Q1769" s="69"/>
      <c r="R1769" s="69"/>
      <c r="S1769" s="69"/>
      <c r="T1769" s="69"/>
      <c r="U1769" s="69"/>
      <c r="V1769" s="69"/>
      <c r="W1769" s="69"/>
      <c r="X1769" s="69"/>
      <c r="Y1769" s="69"/>
      <c r="Z1769" s="69"/>
      <c r="AA1769" s="69"/>
      <c r="AB1769" s="69"/>
      <c r="AC1769" s="69"/>
      <c r="AD1769" s="69"/>
    </row>
    <row r="1770" spans="1:114" x14ac:dyDescent="0.35">
      <c r="A1770" s="311" t="s">
        <v>189</v>
      </c>
      <c r="B1770" s="534" t="s">
        <v>329</v>
      </c>
      <c r="C1770" s="538"/>
      <c r="D1770" s="539"/>
      <c r="E1770" s="539"/>
      <c r="F1770" s="539"/>
      <c r="G1770" s="539"/>
      <c r="H1770" s="539"/>
      <c r="I1770" s="539"/>
      <c r="J1770" s="539"/>
      <c r="K1770" s="539"/>
      <c r="L1770" s="539"/>
      <c r="M1770" s="539"/>
      <c r="N1770" s="539"/>
      <c r="O1770" s="539"/>
      <c r="P1770" s="539"/>
      <c r="Q1770" s="541"/>
      <c r="R1770" s="540"/>
      <c r="S1770" s="546"/>
      <c r="T1770" s="547"/>
      <c r="U1770" s="540"/>
      <c r="V1770" s="540"/>
      <c r="W1770" s="540"/>
      <c r="X1770" s="540"/>
      <c r="Y1770" s="540"/>
      <c r="Z1770" s="540"/>
      <c r="AA1770" s="540"/>
      <c r="AB1770" s="540"/>
      <c r="AC1770" s="540"/>
      <c r="AD1770" s="540"/>
      <c r="AE1770" s="548"/>
      <c r="AF1770" s="548"/>
      <c r="AG1770" s="548"/>
      <c r="AH1770" s="548"/>
      <c r="AI1770" s="548"/>
      <c r="AJ1770" s="548"/>
      <c r="AK1770" s="548"/>
      <c r="AL1770" s="548"/>
      <c r="AM1770" s="534"/>
      <c r="AN1770" s="548"/>
      <c r="AO1770" s="548"/>
      <c r="AP1770" s="542"/>
      <c r="AQ1770" s="542"/>
      <c r="AR1770" s="542"/>
      <c r="AS1770" s="542"/>
      <c r="AT1770" s="542"/>
      <c r="AU1770" s="543"/>
      <c r="AV1770" s="543"/>
      <c r="AW1770" s="543"/>
      <c r="AX1770" s="543"/>
      <c r="AY1770" s="543"/>
      <c r="AZ1770" s="543"/>
      <c r="BA1770" s="543"/>
      <c r="BB1770" s="543"/>
      <c r="BC1770" s="543"/>
      <c r="BD1770" s="543"/>
      <c r="BE1770" s="543"/>
      <c r="BF1770" s="543"/>
      <c r="BG1770" s="543"/>
      <c r="BH1770" s="543"/>
      <c r="BI1770" s="543"/>
      <c r="BJ1770" s="543"/>
      <c r="BK1770" s="543"/>
      <c r="BL1770" s="543"/>
      <c r="BM1770" s="543"/>
      <c r="BN1770" s="543"/>
      <c r="BO1770" s="543"/>
      <c r="BP1770" s="543"/>
      <c r="BQ1770" s="543"/>
      <c r="BR1770" s="543"/>
      <c r="BS1770" s="543"/>
      <c r="BT1770" s="543"/>
      <c r="BU1770" s="543"/>
      <c r="BV1770" s="543"/>
      <c r="BW1770" s="543"/>
      <c r="BX1770" s="543"/>
      <c r="BY1770" s="543"/>
      <c r="BZ1770" s="543"/>
      <c r="CA1770" s="543"/>
      <c r="CB1770" s="543"/>
      <c r="CC1770" s="543"/>
      <c r="CD1770" s="543"/>
      <c r="CE1770" s="543"/>
      <c r="CF1770" s="543"/>
      <c r="CG1770" s="543"/>
      <c r="CH1770" s="543"/>
      <c r="CI1770" s="543"/>
      <c r="CJ1770" s="543"/>
      <c r="CK1770" s="543"/>
      <c r="CL1770" s="543"/>
      <c r="CM1770" s="543"/>
      <c r="CN1770" s="543"/>
      <c r="CO1770" s="543"/>
      <c r="CP1770" s="543"/>
      <c r="CQ1770" s="543"/>
      <c r="CR1770" s="543"/>
      <c r="CS1770" s="543"/>
      <c r="CT1770" s="543"/>
      <c r="CU1770" s="543"/>
      <c r="CV1770" s="543"/>
      <c r="CW1770" s="543"/>
      <c r="CX1770" s="543"/>
      <c r="CY1770" s="543"/>
      <c r="CZ1770" s="543"/>
      <c r="DA1770" s="543"/>
      <c r="DB1770" s="543"/>
      <c r="DC1770" s="543"/>
      <c r="DD1770" s="543"/>
      <c r="DE1770" s="543"/>
      <c r="DF1770" s="543"/>
      <c r="DG1770" s="543"/>
      <c r="DH1770" s="543"/>
      <c r="DI1770" s="543"/>
      <c r="DJ1770" s="543"/>
    </row>
    <row r="1771" spans="1:114" x14ac:dyDescent="0.35">
      <c r="A1771" s="311"/>
      <c r="B1771" s="311"/>
      <c r="C1771" s="69"/>
      <c r="D1771" s="69"/>
      <c r="E1771" s="69"/>
      <c r="F1771" s="69"/>
      <c r="G1771" s="152"/>
      <c r="H1771" s="152"/>
      <c r="I1771" s="152"/>
      <c r="J1771" s="152"/>
      <c r="K1771" s="152"/>
      <c r="L1771" s="152"/>
      <c r="M1771" s="152"/>
      <c r="N1771" s="152"/>
      <c r="O1771" s="152"/>
      <c r="P1771" s="152"/>
      <c r="Q1771" s="152"/>
      <c r="R1771" s="152"/>
      <c r="S1771" s="152"/>
      <c r="T1771" s="152"/>
      <c r="U1771" s="152"/>
      <c r="V1771" s="152"/>
      <c r="W1771" s="152"/>
      <c r="X1771" s="152"/>
      <c r="Y1771" s="152"/>
      <c r="Z1771" s="152"/>
      <c r="AA1771" s="152"/>
      <c r="AB1771" s="152"/>
      <c r="AC1771" s="152"/>
      <c r="AD1771" s="152"/>
    </row>
    <row r="1772" spans="1:114" x14ac:dyDescent="0.35">
      <c r="B1772" s="314" t="s">
        <v>146</v>
      </c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  <c r="BN1772" s="22"/>
      <c r="BO1772" s="22"/>
      <c r="BP1772" s="22"/>
      <c r="BQ1772" s="22"/>
      <c r="BR1772" s="22"/>
      <c r="BS1772" s="22"/>
      <c r="BT1772" s="22"/>
      <c r="BU1772" s="22"/>
      <c r="BV1772" s="22"/>
      <c r="BW1772" s="22"/>
      <c r="BX1772" s="22"/>
      <c r="BY1772" s="22"/>
      <c r="BZ1772" s="22"/>
      <c r="CA1772" s="22"/>
      <c r="CB1772" s="22"/>
      <c r="CC1772" s="22"/>
      <c r="CD1772" s="22"/>
      <c r="CE1772" s="22"/>
      <c r="CF1772" s="22"/>
      <c r="CG1772" s="22"/>
      <c r="CH1772" s="22"/>
      <c r="CI1772" s="22"/>
      <c r="CJ1772" s="22"/>
      <c r="CK1772" s="22"/>
      <c r="CL1772" s="22"/>
      <c r="CM1772" s="22"/>
      <c r="CN1772" s="22"/>
      <c r="CO1772" s="22"/>
      <c r="CP1772" s="22"/>
      <c r="CQ1772" s="22"/>
      <c r="CR1772" s="22"/>
      <c r="CS1772" s="22"/>
      <c r="CT1772" s="22"/>
      <c r="CU1772" s="22"/>
      <c r="CV1772" s="22"/>
      <c r="CW1772" s="22"/>
      <c r="CX1772" s="22"/>
      <c r="CY1772" s="22"/>
      <c r="CZ1772" s="22"/>
      <c r="DA1772" s="22"/>
      <c r="DB1772" s="22"/>
      <c r="DC1772" s="22"/>
      <c r="DD1772" s="22"/>
      <c r="DE1772" s="22"/>
      <c r="DF1772" s="22"/>
      <c r="DG1772" s="22"/>
      <c r="DH1772" s="22"/>
      <c r="DI1772" s="22"/>
      <c r="DJ1772" s="22"/>
    </row>
    <row r="1773" spans="1:114" x14ac:dyDescent="0.35">
      <c r="B1773" s="69"/>
      <c r="C1773" s="69"/>
      <c r="D1773" s="69"/>
      <c r="E1773" s="69"/>
      <c r="F1773" s="69"/>
      <c r="G1773" s="152"/>
      <c r="H1773" s="152"/>
      <c r="I1773" s="152"/>
      <c r="J1773" s="152"/>
      <c r="K1773" s="152"/>
      <c r="L1773" s="152"/>
      <c r="M1773" s="152"/>
      <c r="N1773" s="152"/>
      <c r="O1773" s="152"/>
      <c r="P1773" s="152"/>
      <c r="Q1773" s="152"/>
      <c r="R1773" s="152"/>
      <c r="S1773" s="152"/>
      <c r="T1773" s="152"/>
      <c r="U1773" s="152"/>
      <c r="V1773" s="152"/>
      <c r="W1773" s="152"/>
      <c r="X1773" s="152"/>
      <c r="Y1773" s="152"/>
      <c r="Z1773" s="152"/>
      <c r="AA1773" s="152"/>
      <c r="AB1773" s="152"/>
      <c r="AC1773" s="152"/>
      <c r="AD1773" s="152"/>
    </row>
    <row r="1774" spans="1:114" x14ac:dyDescent="0.35">
      <c r="B1774" s="70" t="s">
        <v>636</v>
      </c>
      <c r="C1774" s="69"/>
      <c r="D1774" s="69"/>
      <c r="E1774" s="69"/>
      <c r="F1774" s="69"/>
      <c r="G1774" s="152"/>
      <c r="H1774" s="152"/>
      <c r="I1774" s="152"/>
      <c r="J1774" s="152"/>
      <c r="K1774" s="152"/>
      <c r="L1774" s="152"/>
      <c r="M1774" s="152"/>
      <c r="N1774" s="152"/>
      <c r="O1774" s="152"/>
      <c r="P1774" s="152"/>
      <c r="Q1774" s="152"/>
      <c r="R1774" s="152"/>
      <c r="S1774" s="152"/>
      <c r="T1774" s="152"/>
      <c r="U1774" s="152"/>
      <c r="V1774" s="152"/>
      <c r="W1774" s="152"/>
      <c r="X1774" s="152"/>
      <c r="Y1774" s="152"/>
      <c r="Z1774" s="152"/>
      <c r="AA1774" s="152"/>
      <c r="AB1774" s="152"/>
      <c r="AC1774" s="152"/>
      <c r="AD1774" s="152"/>
    </row>
    <row r="1775" spans="1:114" x14ac:dyDescent="0.35">
      <c r="A1775" s="69" t="s">
        <v>354</v>
      </c>
      <c r="B1775" s="280" t="s">
        <v>148</v>
      </c>
      <c r="C1775" s="69"/>
      <c r="D1775" s="69"/>
      <c r="E1775" s="69"/>
      <c r="F1775" s="69"/>
      <c r="G1775" s="298"/>
      <c r="H1775" s="298"/>
      <c r="I1775" s="298"/>
      <c r="J1775" s="298"/>
      <c r="K1775" s="300"/>
      <c r="L1775" s="298"/>
      <c r="M1775" s="298"/>
      <c r="N1775" s="298"/>
      <c r="O1775" s="516">
        <f t="shared" ref="O1775:Z1775" si="6994">N1879</f>
        <v>61000</v>
      </c>
      <c r="P1775" s="516">
        <f t="shared" si="6994"/>
        <v>58600</v>
      </c>
      <c r="Q1775" s="516">
        <f t="shared" si="6994"/>
        <v>57800</v>
      </c>
      <c r="R1775" s="516">
        <f t="shared" si="6994"/>
        <v>56800</v>
      </c>
      <c r="S1775" s="516">
        <f t="shared" si="6994"/>
        <v>75900</v>
      </c>
      <c r="T1775" s="516">
        <f t="shared" si="6994"/>
        <v>72400</v>
      </c>
      <c r="U1775" s="516">
        <f t="shared" si="6994"/>
        <v>71100</v>
      </c>
      <c r="V1775" s="516">
        <f t="shared" si="6994"/>
        <v>86800</v>
      </c>
      <c r="W1775" s="516">
        <f t="shared" si="6994"/>
        <v>78100</v>
      </c>
      <c r="X1775" s="516">
        <f t="shared" si="6994"/>
        <v>90800</v>
      </c>
      <c r="Y1775" s="516">
        <f t="shared" si="6994"/>
        <v>84400</v>
      </c>
      <c r="Z1775" s="516">
        <f t="shared" si="6994"/>
        <v>76200</v>
      </c>
      <c r="AA1775" s="516">
        <f>Z1879</f>
        <v>72200</v>
      </c>
      <c r="AB1775" s="516">
        <f>AA1879</f>
        <v>72700</v>
      </c>
      <c r="AC1775" s="516">
        <f>AB1879</f>
        <v>89000</v>
      </c>
      <c r="AD1775" s="516">
        <f>AC1879</f>
        <v>108500</v>
      </c>
      <c r="AE1775" s="516">
        <f>AD1879</f>
        <v>100090.69473684211</v>
      </c>
      <c r="AF1775" s="516">
        <f t="shared" ref="AF1775:AJ1775" si="6995">AE1879</f>
        <v>106792.84067922804</v>
      </c>
      <c r="AG1775" s="516">
        <f t="shared" si="6995"/>
        <v>111436.69579476192</v>
      </c>
      <c r="AH1775" s="516">
        <f t="shared" si="6995"/>
        <v>112538.69355594377</v>
      </c>
      <c r="AI1775" s="516">
        <f t="shared" si="6995"/>
        <v>115076.82449999999</v>
      </c>
      <c r="AJ1775" s="516">
        <f t="shared" si="6995"/>
        <v>112486.23914471595</v>
      </c>
      <c r="AK1775" s="516">
        <f t="shared" ref="AK1775:CV1775" si="6996">AJ1879</f>
        <v>110116.89556827178</v>
      </c>
      <c r="AL1775" s="516">
        <f t="shared" si="6996"/>
        <v>107890.85516816749</v>
      </c>
      <c r="AM1775" s="516">
        <f t="shared" si="6996"/>
        <v>105227.852</v>
      </c>
      <c r="AN1775" s="516">
        <f t="shared" si="6996"/>
        <v>106164.69754858296</v>
      </c>
      <c r="AO1775" s="516">
        <f t="shared" si="6996"/>
        <v>106869.24151235603</v>
      </c>
      <c r="AP1775" s="516">
        <f t="shared" si="6996"/>
        <v>107245.91633791919</v>
      </c>
      <c r="AQ1775" s="516">
        <f t="shared" si="6996"/>
        <v>107984.63268</v>
      </c>
      <c r="AR1775" s="516">
        <f t="shared" si="6996"/>
        <v>119199.41341815941</v>
      </c>
      <c r="AS1775" s="516">
        <f t="shared" si="6996"/>
        <v>130032.54479087889</v>
      </c>
      <c r="AT1775" s="516">
        <f>AS1879</f>
        <v>140403.53746835847</v>
      </c>
      <c r="AU1775" s="516">
        <f t="shared" si="6996"/>
        <v>151411.06752000001</v>
      </c>
      <c r="AV1775" s="516">
        <f t="shared" si="6996"/>
        <v>160874.99567981265</v>
      </c>
      <c r="AW1775" s="516">
        <f t="shared" si="6996"/>
        <v>170163.97570979688</v>
      </c>
      <c r="AX1775" s="516">
        <f t="shared" si="6996"/>
        <v>179813.60181745276</v>
      </c>
      <c r="AY1775" s="516">
        <f t="shared" si="6996"/>
        <v>190067.28432000004</v>
      </c>
      <c r="AZ1775" s="516">
        <f t="shared" si="6996"/>
        <v>188456.58173078814</v>
      </c>
      <c r="BA1775" s="516">
        <f t="shared" si="6996"/>
        <v>186842.16824666422</v>
      </c>
      <c r="BB1775" s="516">
        <f t="shared" si="6996"/>
        <v>184860.00509692833</v>
      </c>
      <c r="BC1775" s="516">
        <f t="shared" si="6996"/>
        <v>182685.89148000002</v>
      </c>
      <c r="BD1775" s="516">
        <f t="shared" si="6996"/>
        <v>169593.51879275075</v>
      </c>
      <c r="BE1775" s="516">
        <f t="shared" si="6996"/>
        <v>156665.25216614024</v>
      </c>
      <c r="BF1775" s="516">
        <f t="shared" si="6996"/>
        <v>142543.88150636846</v>
      </c>
      <c r="BG1775" s="516">
        <f t="shared" si="6996"/>
        <v>127389.6306</v>
      </c>
      <c r="BH1775" s="516">
        <f t="shared" si="6996"/>
        <v>128201.2132058968</v>
      </c>
      <c r="BI1775" s="516">
        <f t="shared" si="6996"/>
        <v>128754.87024464176</v>
      </c>
      <c r="BJ1775" s="516">
        <f t="shared" si="6996"/>
        <v>129066.70370323485</v>
      </c>
      <c r="BK1775" s="516">
        <f t="shared" si="6996"/>
        <v>129847.17420000001</v>
      </c>
      <c r="BL1775" s="516">
        <f t="shared" si="6996"/>
        <v>118306.54496783874</v>
      </c>
      <c r="BM1775" s="516">
        <f t="shared" si="6996"/>
        <v>107306.63170296837</v>
      </c>
      <c r="BN1775" s="516">
        <f t="shared" si="6996"/>
        <v>96791.207490688903</v>
      </c>
      <c r="BO1775" s="516">
        <f t="shared" si="6996"/>
        <v>85281.074399999998</v>
      </c>
      <c r="BP1775" s="516">
        <f t="shared" si="6996"/>
        <v>80208.151298441197</v>
      </c>
      <c r="BQ1775" s="516">
        <f t="shared" si="6996"/>
        <v>75793.967156065512</v>
      </c>
      <c r="BR1775" s="516">
        <f t="shared" si="6996"/>
        <v>72010.433376073008</v>
      </c>
      <c r="BS1775" s="516">
        <f t="shared" si="6996"/>
        <v>67037.116320000001</v>
      </c>
      <c r="BT1775" s="516">
        <f t="shared" si="6996"/>
        <v>71560.187159520763</v>
      </c>
      <c r="BU1775" s="516">
        <f t="shared" si="6996"/>
        <v>75597.452253988318</v>
      </c>
      <c r="BV1775" s="516">
        <f t="shared" si="6996"/>
        <v>79173.875420302618</v>
      </c>
      <c r="BW1775" s="516">
        <f t="shared" si="6996"/>
        <v>83630.055720000004</v>
      </c>
      <c r="BX1775" s="516">
        <f t="shared" si="6996"/>
        <v>82521.962465618984</v>
      </c>
      <c r="BY1775" s="516">
        <f t="shared" si="6996"/>
        <v>81408.899918793919</v>
      </c>
      <c r="BZ1775" s="516">
        <f t="shared" si="6996"/>
        <v>80025.334457324789</v>
      </c>
      <c r="CA1775" s="516">
        <f t="shared" si="6996"/>
        <v>78505.792199999996</v>
      </c>
      <c r="CB1775" s="516">
        <f t="shared" si="6996"/>
        <v>68123.843114481861</v>
      </c>
      <c r="CC1775" s="516">
        <f t="shared" si="6996"/>
        <v>58862.377621264393</v>
      </c>
      <c r="CD1775" s="516">
        <f t="shared" si="6996"/>
        <v>50721.395720347602</v>
      </c>
      <c r="CE1775" s="516">
        <f t="shared" si="6996"/>
        <v>40582.709519999997</v>
      </c>
      <c r="CF1775" s="516">
        <f t="shared" si="6996"/>
        <v>38010.056991005869</v>
      </c>
      <c r="CG1775" s="516">
        <f t="shared" si="6996"/>
        <v>35523.719510249844</v>
      </c>
      <c r="CH1775" s="516">
        <f t="shared" si="6996"/>
        <v>33123.697077731915</v>
      </c>
      <c r="CI1775" s="516">
        <f t="shared" si="6996"/>
        <v>30569.784</v>
      </c>
      <c r="CJ1775" s="516">
        <f t="shared" si="6996"/>
        <v>28890.393</v>
      </c>
      <c r="CK1775" s="516">
        <f t="shared" si="6996"/>
        <v>27211.002000000004</v>
      </c>
      <c r="CL1775" s="516">
        <f t="shared" si="6996"/>
        <v>25531.611000000001</v>
      </c>
      <c r="CM1775" s="516">
        <f t="shared" si="6996"/>
        <v>23852.22</v>
      </c>
      <c r="CN1775" s="516">
        <f t="shared" si="6996"/>
        <v>25799.34</v>
      </c>
      <c r="CO1775" s="516">
        <f t="shared" si="6996"/>
        <v>27746.46</v>
      </c>
      <c r="CP1775" s="516">
        <f t="shared" si="6996"/>
        <v>29693.58</v>
      </c>
      <c r="CQ1775" s="516">
        <f t="shared" si="6996"/>
        <v>31640.7</v>
      </c>
      <c r="CR1775" s="516">
        <f t="shared" si="6996"/>
        <v>34877.787000000004</v>
      </c>
      <c r="CS1775" s="516">
        <f t="shared" si="6996"/>
        <v>38114.874000000003</v>
      </c>
      <c r="CT1775" s="516">
        <f t="shared" si="6996"/>
        <v>41351.960999999996</v>
      </c>
      <c r="CU1775" s="516">
        <f t="shared" si="6996"/>
        <v>44589.048000000003</v>
      </c>
      <c r="CV1775" s="516">
        <f t="shared" si="6996"/>
        <v>42860.978999999992</v>
      </c>
      <c r="CW1775" s="516">
        <f t="shared" ref="CW1775:DJ1775" si="6997">CV1879</f>
        <v>41132.910000000003</v>
      </c>
      <c r="CX1775" s="516">
        <f t="shared" si="6997"/>
        <v>39404.841</v>
      </c>
      <c r="CY1775" s="516">
        <f t="shared" si="6997"/>
        <v>37676.772000000004</v>
      </c>
      <c r="CZ1775" s="516">
        <f t="shared" si="6997"/>
        <v>32614.260000000006</v>
      </c>
      <c r="DA1775" s="516">
        <f t="shared" si="6997"/>
        <v>27551.748000000003</v>
      </c>
      <c r="DB1775" s="516">
        <f t="shared" si="6997"/>
        <v>22489.235999999997</v>
      </c>
      <c r="DC1775" s="516">
        <f t="shared" si="6997"/>
        <v>17426.723999999998</v>
      </c>
      <c r="DD1775" s="516">
        <f t="shared" si="6997"/>
        <v>16988.621999999996</v>
      </c>
      <c r="DE1775" s="516">
        <f t="shared" si="6997"/>
        <v>16550.52</v>
      </c>
      <c r="DF1775" s="516">
        <f t="shared" si="6997"/>
        <v>16112.417999999998</v>
      </c>
      <c r="DG1775" s="516">
        <f t="shared" si="6997"/>
        <v>15674.316000000001</v>
      </c>
      <c r="DH1775" s="516">
        <f t="shared" si="6997"/>
        <v>15284.892000000002</v>
      </c>
      <c r="DI1775" s="516">
        <f t="shared" si="6997"/>
        <v>14895.468000000001</v>
      </c>
      <c r="DJ1775" s="516">
        <f t="shared" si="6997"/>
        <v>14506.044</v>
      </c>
    </row>
    <row r="1776" spans="1:114" x14ac:dyDescent="0.35">
      <c r="A1776" s="69" t="s">
        <v>354</v>
      </c>
      <c r="B1776" s="280" t="s">
        <v>149</v>
      </c>
      <c r="C1776" s="69"/>
      <c r="D1776" s="69"/>
      <c r="E1776" s="69"/>
      <c r="F1776" s="69"/>
      <c r="G1776" s="298"/>
      <c r="H1776" s="298"/>
      <c r="I1776" s="298"/>
      <c r="J1776" s="298"/>
      <c r="K1776" s="298"/>
      <c r="L1776" s="298"/>
      <c r="M1776" s="298"/>
      <c r="N1776" s="298"/>
      <c r="O1776" s="516">
        <f t="shared" ref="O1776:Z1776" si="6998">O1777-O1775</f>
        <v>-2400</v>
      </c>
      <c r="P1776" s="516">
        <f t="shared" si="6998"/>
        <v>-800</v>
      </c>
      <c r="Q1776" s="516">
        <f t="shared" si="6998"/>
        <v>-1000</v>
      </c>
      <c r="R1776" s="516">
        <f t="shared" si="6998"/>
        <v>19100</v>
      </c>
      <c r="S1776" s="516">
        <f t="shared" si="6998"/>
        <v>-3500</v>
      </c>
      <c r="T1776" s="516">
        <f t="shared" si="6998"/>
        <v>-1300</v>
      </c>
      <c r="U1776" s="516">
        <f t="shared" si="6998"/>
        <v>15700</v>
      </c>
      <c r="V1776" s="516">
        <f t="shared" si="6998"/>
        <v>-8700</v>
      </c>
      <c r="W1776" s="516">
        <f t="shared" si="6998"/>
        <v>12700</v>
      </c>
      <c r="X1776" s="516">
        <f t="shared" si="6998"/>
        <v>-6400</v>
      </c>
      <c r="Y1776" s="516">
        <f t="shared" si="6998"/>
        <v>-8200</v>
      </c>
      <c r="Z1776" s="516">
        <f t="shared" si="6998"/>
        <v>-4000</v>
      </c>
      <c r="AA1776" s="516">
        <f>AA1777-AA1775</f>
        <v>500</v>
      </c>
      <c r="AB1776" s="516">
        <f>AB1777-AB1775</f>
        <v>16300</v>
      </c>
      <c r="AC1776" s="516">
        <f>AC1777-AC1775</f>
        <v>19500</v>
      </c>
      <c r="AD1776" s="516">
        <f>AD1777-AD1775</f>
        <v>-8409.3052631578903</v>
      </c>
      <c r="AE1776" s="516">
        <f>AE1777-AE1775</f>
        <v>6702.1459423859342</v>
      </c>
      <c r="AF1776" s="516">
        <f t="shared" ref="AF1776:AJ1776" si="6999">AF1777-AF1775</f>
        <v>4643.8551155338791</v>
      </c>
      <c r="AG1776" s="516">
        <f t="shared" si="6999"/>
        <v>1101.9977611818467</v>
      </c>
      <c r="AH1776" s="516">
        <f t="shared" si="6999"/>
        <v>2538.1309440562181</v>
      </c>
      <c r="AI1776" s="516">
        <f t="shared" si="6999"/>
        <v>-2590.5853552840417</v>
      </c>
      <c r="AJ1776" s="516">
        <f t="shared" si="6999"/>
        <v>-2369.3435764441674</v>
      </c>
      <c r="AK1776" s="516">
        <f t="shared" ref="AK1776" si="7000">AK1777-AK1775</f>
        <v>-2226.0404001042916</v>
      </c>
      <c r="AL1776" s="516">
        <f t="shared" ref="AL1776" si="7001">AL1777-AL1775</f>
        <v>-2663.0031681674882</v>
      </c>
      <c r="AM1776" s="516">
        <f t="shared" ref="AM1776" si="7002">AM1777-AM1775</f>
        <v>936.84554858296178</v>
      </c>
      <c r="AN1776" s="516">
        <f t="shared" ref="AN1776" si="7003">AN1777-AN1775</f>
        <v>704.54396377307421</v>
      </c>
      <c r="AO1776" s="516">
        <f t="shared" ref="AO1776" si="7004">AO1777-AO1775</f>
        <v>376.67482556315372</v>
      </c>
      <c r="AP1776" s="516">
        <f t="shared" ref="AP1776" si="7005">AP1777-AP1775</f>
        <v>738.7163420808065</v>
      </c>
      <c r="AQ1776" s="516">
        <f t="shared" ref="AQ1776" si="7006">AQ1777-AQ1775</f>
        <v>11214.780738159418</v>
      </c>
      <c r="AR1776" s="516">
        <f t="shared" ref="AR1776" si="7007">AR1777-AR1775</f>
        <v>10833.131372719479</v>
      </c>
      <c r="AS1776" s="516">
        <f t="shared" ref="AS1776" si="7008">AS1777-AS1775</f>
        <v>10370.992677479575</v>
      </c>
      <c r="AT1776" s="516">
        <f t="shared" ref="AT1776" si="7009">AT1777-AT1775</f>
        <v>11007.530051641545</v>
      </c>
      <c r="AU1776" s="516">
        <f t="shared" ref="AU1776" si="7010">AU1777-AU1775</f>
        <v>9463.9281598126399</v>
      </c>
      <c r="AV1776" s="516">
        <f t="shared" ref="AV1776" si="7011">AV1777-AV1775</f>
        <v>9288.9800299842318</v>
      </c>
      <c r="AW1776" s="516">
        <f t="shared" ref="AW1776" si="7012">AW1777-AW1775</f>
        <v>9649.6261076558731</v>
      </c>
      <c r="AX1776" s="516">
        <f t="shared" ref="AX1776" si="7013">AX1777-AX1775</f>
        <v>10253.682502547279</v>
      </c>
      <c r="AY1776" s="516">
        <f t="shared" ref="AY1776" si="7014">AY1777-AY1775</f>
        <v>-1610.7025892118982</v>
      </c>
      <c r="AZ1776" s="516">
        <f t="shared" ref="AZ1776" si="7015">AZ1777-AZ1775</f>
        <v>-1614.4134841239138</v>
      </c>
      <c r="BA1776" s="516">
        <f t="shared" ref="BA1776" si="7016">BA1777-BA1775</f>
        <v>-1982.1631497358903</v>
      </c>
      <c r="BB1776" s="516">
        <f t="shared" ref="BB1776" si="7017">BB1777-BB1775</f>
        <v>-2174.1136169283127</v>
      </c>
      <c r="BC1776" s="516">
        <f t="shared" ref="BC1776" si="7018">BC1777-BC1775</f>
        <v>-13092.37268724927</v>
      </c>
      <c r="BD1776" s="516">
        <f t="shared" ref="BD1776" si="7019">BD1777-BD1775</f>
        <v>-12928.266626610508</v>
      </c>
      <c r="BE1776" s="516">
        <f t="shared" ref="BE1776" si="7020">BE1777-BE1775</f>
        <v>-14121.370659771783</v>
      </c>
      <c r="BF1776" s="516">
        <f t="shared" ref="BF1776" si="7021">BF1777-BF1775</f>
        <v>-15154.250906368456</v>
      </c>
      <c r="BG1776" s="516">
        <f t="shared" ref="BG1776" si="7022">BG1777-BG1775</f>
        <v>811.58260589679412</v>
      </c>
      <c r="BH1776" s="516">
        <f t="shared" ref="BH1776" si="7023">BH1777-BH1775</f>
        <v>553.65703874496103</v>
      </c>
      <c r="BI1776" s="516">
        <f t="shared" ref="BI1776" si="7024">BI1777-BI1775</f>
        <v>311.83345859308611</v>
      </c>
      <c r="BJ1776" s="516">
        <f t="shared" ref="BJ1776" si="7025">BJ1777-BJ1775</f>
        <v>780.47049676516326</v>
      </c>
      <c r="BK1776" s="516">
        <f t="shared" ref="BK1776" si="7026">BK1777-BK1775</f>
        <v>-11540.629232161271</v>
      </c>
      <c r="BL1776" s="516">
        <f t="shared" ref="BL1776" si="7027">BL1777-BL1775</f>
        <v>-10999.913264870367</v>
      </c>
      <c r="BM1776" s="516">
        <f t="shared" ref="BM1776" si="7028">BM1777-BM1775</f>
        <v>-10515.424212279468</v>
      </c>
      <c r="BN1776" s="516">
        <f t="shared" ref="BN1776" si="7029">BN1777-BN1775</f>
        <v>-11510.133090688905</v>
      </c>
      <c r="BO1776" s="516">
        <f t="shared" ref="BO1776" si="7030">BO1777-BO1775</f>
        <v>-5072.9231015588011</v>
      </c>
      <c r="BP1776" s="516">
        <f t="shared" ref="BP1776" si="7031">BP1777-BP1775</f>
        <v>-4414.184142375685</v>
      </c>
      <c r="BQ1776" s="516">
        <f t="shared" ref="BQ1776" si="7032">BQ1777-BQ1775</f>
        <v>-3783.5337799925037</v>
      </c>
      <c r="BR1776" s="516">
        <f t="shared" ref="BR1776" si="7033">BR1777-BR1775</f>
        <v>-4973.3170560730068</v>
      </c>
      <c r="BS1776" s="516">
        <f t="shared" ref="BS1776" si="7034">BS1777-BS1775</f>
        <v>4523.0708395207621</v>
      </c>
      <c r="BT1776" s="516">
        <f t="shared" ref="BT1776" si="7035">BT1777-BT1775</f>
        <v>4037.2650944675552</v>
      </c>
      <c r="BU1776" s="516">
        <f t="shared" ref="BU1776" si="7036">BU1777-BU1775</f>
        <v>3576.4231663143</v>
      </c>
      <c r="BV1776" s="516">
        <f t="shared" ref="BV1776" si="7037">BV1777-BV1775</f>
        <v>4456.1802996973856</v>
      </c>
      <c r="BW1776" s="516">
        <f t="shared" ref="BW1776" si="7038">BW1777-BW1775</f>
        <v>-1108.0932543810195</v>
      </c>
      <c r="BX1776" s="516">
        <f t="shared" ref="BX1776" si="7039">BX1777-BX1775</f>
        <v>-1113.0625468250655</v>
      </c>
      <c r="BY1776" s="516">
        <f t="shared" ref="BY1776" si="7040">BY1777-BY1775</f>
        <v>-1383.5654614691302</v>
      </c>
      <c r="BZ1776" s="516">
        <f t="shared" ref="BZ1776" si="7041">BZ1777-BZ1775</f>
        <v>-1519.5422573247924</v>
      </c>
      <c r="CA1776" s="516">
        <f t="shared" ref="CA1776" si="7042">CA1777-CA1775</f>
        <v>-10381.949085518136</v>
      </c>
      <c r="CB1776" s="516">
        <f t="shared" ref="CB1776" si="7043">CB1777-CB1775</f>
        <v>-9261.4654932174672</v>
      </c>
      <c r="CC1776" s="516">
        <f t="shared" ref="CC1776" si="7044">CC1777-CC1775</f>
        <v>-8140.9819009167913</v>
      </c>
      <c r="CD1776" s="516">
        <f t="shared" ref="CD1776" si="7045">CD1777-CD1775</f>
        <v>-10138.686200347605</v>
      </c>
      <c r="CE1776" s="516">
        <f t="shared" ref="CE1776" si="7046">CE1777-CE1775</f>
        <v>-2572.6525289941274</v>
      </c>
      <c r="CF1776" s="516">
        <f t="shared" ref="CF1776" si="7047">CF1777-CF1775</f>
        <v>-2486.3374807560249</v>
      </c>
      <c r="CG1776" s="516">
        <f t="shared" ref="CG1776" si="7048">CG1777-CG1775</f>
        <v>-2400.0224325179297</v>
      </c>
      <c r="CH1776" s="516">
        <f t="shared" ref="CH1776" si="7049">CH1777-CH1775</f>
        <v>-2553.9130777319151</v>
      </c>
      <c r="CI1776" s="516">
        <f t="shared" ref="CI1776" si="7050">CI1777-CI1775</f>
        <v>-1679.3909999999996</v>
      </c>
      <c r="CJ1776" s="516">
        <f t="shared" ref="CJ1776" si="7051">CJ1777-CJ1775</f>
        <v>-1679.390999999996</v>
      </c>
      <c r="CK1776" s="516">
        <f t="shared" ref="CK1776" si="7052">CK1777-CK1775</f>
        <v>-1679.3910000000033</v>
      </c>
      <c r="CL1776" s="516">
        <f t="shared" ref="CL1776" si="7053">CL1777-CL1775</f>
        <v>-1679.3909999999996</v>
      </c>
      <c r="CM1776" s="516">
        <f t="shared" ref="CM1776" si="7054">CM1777-CM1775</f>
        <v>1947.119999999999</v>
      </c>
      <c r="CN1776" s="516">
        <f t="shared" ref="CN1776" si="7055">CN1777-CN1775</f>
        <v>1947.119999999999</v>
      </c>
      <c r="CO1776" s="516">
        <f t="shared" ref="CO1776" si="7056">CO1777-CO1775</f>
        <v>1947.1200000000026</v>
      </c>
      <c r="CP1776" s="516">
        <f t="shared" ref="CP1776" si="7057">CP1777-CP1775</f>
        <v>1947.119999999999</v>
      </c>
      <c r="CQ1776" s="516">
        <f t="shared" ref="CQ1776" si="7058">CQ1777-CQ1775</f>
        <v>3237.0870000000032</v>
      </c>
      <c r="CR1776" s="516">
        <f t="shared" ref="CR1776" si="7059">CR1777-CR1775</f>
        <v>3237.0869999999995</v>
      </c>
      <c r="CS1776" s="516">
        <f t="shared" ref="CS1776" si="7060">CS1777-CS1775</f>
        <v>3237.0869999999923</v>
      </c>
      <c r="CT1776" s="516">
        <f t="shared" ref="CT1776" si="7061">CT1777-CT1775</f>
        <v>3237.0870000000068</v>
      </c>
      <c r="CU1776" s="516">
        <f t="shared" ref="CU1776" si="7062">CU1777-CU1775</f>
        <v>-1728.0690000000104</v>
      </c>
      <c r="CV1776" s="516">
        <f t="shared" ref="CV1776" si="7063">CV1777-CV1775</f>
        <v>-1728.0689999999886</v>
      </c>
      <c r="CW1776" s="516">
        <f t="shared" ref="CW1776" si="7064">CW1777-CW1775</f>
        <v>-1728.0690000000031</v>
      </c>
      <c r="CX1776" s="516">
        <f t="shared" ref="CX1776" si="7065">CX1777-CX1775</f>
        <v>-1728.0689999999959</v>
      </c>
      <c r="CY1776" s="516">
        <f t="shared" ref="CY1776" si="7066">CY1777-CY1775</f>
        <v>-5062.5119999999988</v>
      </c>
      <c r="CZ1776" s="516">
        <f t="shared" ref="CZ1776" si="7067">CZ1777-CZ1775</f>
        <v>-5062.5120000000024</v>
      </c>
      <c r="DA1776" s="516">
        <f t="shared" ref="DA1776" si="7068">DA1777-DA1775</f>
        <v>-5062.5120000000061</v>
      </c>
      <c r="DB1776" s="516">
        <f t="shared" ref="DB1776" si="7069">DB1777-DB1775</f>
        <v>-5062.5119999999988</v>
      </c>
      <c r="DC1776" s="516">
        <f t="shared" ref="DC1776" si="7070">DC1777-DC1775</f>
        <v>-438.10200000000259</v>
      </c>
      <c r="DD1776" s="516">
        <f t="shared" ref="DD1776" si="7071">DD1777-DD1775</f>
        <v>-438.10199999999531</v>
      </c>
      <c r="DE1776" s="516">
        <f t="shared" ref="DE1776" si="7072">DE1777-DE1775</f>
        <v>-438.10200000000259</v>
      </c>
      <c r="DF1776" s="516">
        <f t="shared" ref="DF1776" si="7073">DF1777-DF1775</f>
        <v>-438.10199999999713</v>
      </c>
      <c r="DG1776" s="516">
        <f t="shared" ref="DG1776" si="7074">DG1777-DG1775</f>
        <v>-389.42399999999907</v>
      </c>
      <c r="DH1776" s="516">
        <f t="shared" ref="DH1776" si="7075">DH1777-DH1775</f>
        <v>-389.42400000000089</v>
      </c>
      <c r="DI1776" s="516">
        <f t="shared" ref="DI1776" si="7076">DI1777-DI1775</f>
        <v>-389.42400000000089</v>
      </c>
      <c r="DJ1776" s="516">
        <f t="shared" ref="DJ1776" si="7077">DJ1777-DJ1775</f>
        <v>-389.42399999999907</v>
      </c>
    </row>
    <row r="1777" spans="1:114" x14ac:dyDescent="0.35">
      <c r="A1777" s="69" t="s">
        <v>354</v>
      </c>
      <c r="B1777" s="280" t="s">
        <v>150</v>
      </c>
      <c r="C1777" s="69"/>
      <c r="D1777" s="69"/>
      <c r="E1777" s="69"/>
      <c r="F1777" s="69"/>
      <c r="G1777" s="298"/>
      <c r="H1777" s="298"/>
      <c r="I1777" s="298"/>
      <c r="J1777" s="298"/>
      <c r="K1777" s="298"/>
      <c r="L1777" s="298"/>
      <c r="M1777" s="298"/>
      <c r="N1777" s="298"/>
      <c r="O1777" s="516">
        <f t="shared" ref="O1777:Z1777" si="7078">O1879</f>
        <v>58600</v>
      </c>
      <c r="P1777" s="516">
        <f t="shared" si="7078"/>
        <v>57800</v>
      </c>
      <c r="Q1777" s="516">
        <f t="shared" si="7078"/>
        <v>56800</v>
      </c>
      <c r="R1777" s="516">
        <f t="shared" si="7078"/>
        <v>75900</v>
      </c>
      <c r="S1777" s="516">
        <f t="shared" si="7078"/>
        <v>72400</v>
      </c>
      <c r="T1777" s="516">
        <f t="shared" si="7078"/>
        <v>71100</v>
      </c>
      <c r="U1777" s="516">
        <f t="shared" si="7078"/>
        <v>86800</v>
      </c>
      <c r="V1777" s="516">
        <f t="shared" si="7078"/>
        <v>78100</v>
      </c>
      <c r="W1777" s="516">
        <f t="shared" si="7078"/>
        <v>90800</v>
      </c>
      <c r="X1777" s="516">
        <f t="shared" si="7078"/>
        <v>84400</v>
      </c>
      <c r="Y1777" s="516">
        <f t="shared" si="7078"/>
        <v>76200</v>
      </c>
      <c r="Z1777" s="516">
        <f t="shared" si="7078"/>
        <v>72200</v>
      </c>
      <c r="AA1777" s="516">
        <f>AA1879</f>
        <v>72700</v>
      </c>
      <c r="AB1777" s="516">
        <f>AB1879</f>
        <v>89000</v>
      </c>
      <c r="AC1777" s="516">
        <f>AC1879</f>
        <v>108500</v>
      </c>
      <c r="AD1777" s="516">
        <f>AD1779*SUM(AA1630:AD1630)</f>
        <v>100090.69473684211</v>
      </c>
      <c r="AE1777" s="516">
        <f>AE1779*SUM(AB1630:AE1630)</f>
        <v>106792.84067922804</v>
      </c>
      <c r="AF1777" s="516">
        <f t="shared" ref="AF1777:AJ1777" si="7079">AF1779*SUM(AC1630:AF1630)</f>
        <v>111436.69579476192</v>
      </c>
      <c r="AG1777" s="516">
        <f t="shared" si="7079"/>
        <v>112538.69355594377</v>
      </c>
      <c r="AH1777" s="516">
        <f t="shared" si="7079"/>
        <v>115076.82449999999</v>
      </c>
      <c r="AI1777" s="516">
        <f t="shared" si="7079"/>
        <v>112486.23914471595</v>
      </c>
      <c r="AJ1777" s="516">
        <f t="shared" si="7079"/>
        <v>110116.89556827178</v>
      </c>
      <c r="AK1777" s="516">
        <f t="shared" ref="AK1777" si="7080">AK1779*SUM(AH1630:AK1630)</f>
        <v>107890.85516816749</v>
      </c>
      <c r="AL1777" s="516">
        <f t="shared" ref="AL1777" si="7081">AL1779*SUM(AI1630:AL1630)</f>
        <v>105227.852</v>
      </c>
      <c r="AM1777" s="516">
        <f t="shared" ref="AM1777" si="7082">AM1779*SUM(AJ1630:AM1630)</f>
        <v>106164.69754858296</v>
      </c>
      <c r="AN1777" s="516">
        <f t="shared" ref="AN1777" si="7083">AN1779*SUM(AK1630:AN1630)</f>
        <v>106869.24151235603</v>
      </c>
      <c r="AO1777" s="516">
        <f t="shared" ref="AO1777" si="7084">AO1779*SUM(AL1630:AO1630)</f>
        <v>107245.91633791919</v>
      </c>
      <c r="AP1777" s="516">
        <f t="shared" ref="AP1777" si="7085">AP1779*SUM(AM1630:AP1630)</f>
        <v>107984.63268</v>
      </c>
      <c r="AQ1777" s="516">
        <f t="shared" ref="AQ1777" si="7086">AQ1779*SUM(AN1630:AQ1630)</f>
        <v>119199.41341815941</v>
      </c>
      <c r="AR1777" s="516">
        <f t="shared" ref="AR1777" si="7087">AR1779*SUM(AO1630:AR1630)</f>
        <v>130032.54479087889</v>
      </c>
      <c r="AS1777" s="516">
        <f t="shared" ref="AS1777" si="7088">AS1779*SUM(AP1630:AS1630)</f>
        <v>140403.53746835847</v>
      </c>
      <c r="AT1777" s="516">
        <f t="shared" ref="AT1777" si="7089">AT1779*SUM(AQ1630:AT1630)</f>
        <v>151411.06752000001</v>
      </c>
      <c r="AU1777" s="516">
        <f t="shared" ref="AU1777" si="7090">AU1779*SUM(AR1630:AU1630)</f>
        <v>160874.99567981265</v>
      </c>
      <c r="AV1777" s="516">
        <f t="shared" ref="AV1777" si="7091">AV1779*SUM(AS1630:AV1630)</f>
        <v>170163.97570979688</v>
      </c>
      <c r="AW1777" s="516">
        <f t="shared" ref="AW1777" si="7092">AW1779*SUM(AT1630:AW1630)</f>
        <v>179813.60181745276</v>
      </c>
      <c r="AX1777" s="516">
        <f t="shared" ref="AX1777" si="7093">AX1779*SUM(AU1630:AX1630)</f>
        <v>190067.28432000004</v>
      </c>
      <c r="AY1777" s="516">
        <f t="shared" ref="AY1777" si="7094">AY1779*SUM(AV1630:AY1630)</f>
        <v>188456.58173078814</v>
      </c>
      <c r="AZ1777" s="516">
        <f t="shared" ref="AZ1777" si="7095">AZ1779*SUM(AW1630:AZ1630)</f>
        <v>186842.16824666422</v>
      </c>
      <c r="BA1777" s="516">
        <f t="shared" ref="BA1777" si="7096">BA1779*SUM(AX1630:BA1630)</f>
        <v>184860.00509692833</v>
      </c>
      <c r="BB1777" s="516">
        <f t="shared" ref="BB1777" si="7097">BB1779*SUM(AY1630:BB1630)</f>
        <v>182685.89148000002</v>
      </c>
      <c r="BC1777" s="516">
        <f t="shared" ref="BC1777" si="7098">BC1779*SUM(AZ1630:BC1630)</f>
        <v>169593.51879275075</v>
      </c>
      <c r="BD1777" s="516">
        <f t="shared" ref="BD1777" si="7099">BD1779*SUM(BA1630:BD1630)</f>
        <v>156665.25216614024</v>
      </c>
      <c r="BE1777" s="516">
        <f t="shared" ref="BE1777" si="7100">BE1779*SUM(BB1630:BE1630)</f>
        <v>142543.88150636846</v>
      </c>
      <c r="BF1777" s="516">
        <f t="shared" ref="BF1777" si="7101">BF1779*SUM(BC1630:BF1630)</f>
        <v>127389.6306</v>
      </c>
      <c r="BG1777" s="516">
        <f t="shared" ref="BG1777" si="7102">BG1779*SUM(BD1630:BG1630)</f>
        <v>128201.2132058968</v>
      </c>
      <c r="BH1777" s="516">
        <f t="shared" ref="BH1777" si="7103">BH1779*SUM(BE1630:BH1630)</f>
        <v>128754.87024464176</v>
      </c>
      <c r="BI1777" s="516">
        <f t="shared" ref="BI1777" si="7104">BI1779*SUM(BF1630:BI1630)</f>
        <v>129066.70370323485</v>
      </c>
      <c r="BJ1777" s="516">
        <f t="shared" ref="BJ1777" si="7105">BJ1779*SUM(BG1630:BJ1630)</f>
        <v>129847.17420000001</v>
      </c>
      <c r="BK1777" s="516">
        <f t="shared" ref="BK1777" si="7106">BK1779*SUM(BH1630:BK1630)</f>
        <v>118306.54496783874</v>
      </c>
      <c r="BL1777" s="516">
        <f t="shared" ref="BL1777" si="7107">BL1779*SUM(BI1630:BL1630)</f>
        <v>107306.63170296837</v>
      </c>
      <c r="BM1777" s="516">
        <f t="shared" ref="BM1777" si="7108">BM1779*SUM(BJ1630:BM1630)</f>
        <v>96791.207490688903</v>
      </c>
      <c r="BN1777" s="516">
        <f t="shared" ref="BN1777" si="7109">BN1779*SUM(BK1630:BN1630)</f>
        <v>85281.074399999998</v>
      </c>
      <c r="BO1777" s="516">
        <f t="shared" ref="BO1777" si="7110">BO1779*SUM(BL1630:BO1630)</f>
        <v>80208.151298441197</v>
      </c>
      <c r="BP1777" s="516">
        <f t="shared" ref="BP1777" si="7111">BP1779*SUM(BM1630:BP1630)</f>
        <v>75793.967156065512</v>
      </c>
      <c r="BQ1777" s="516">
        <f t="shared" ref="BQ1777" si="7112">BQ1779*SUM(BN1630:BQ1630)</f>
        <v>72010.433376073008</v>
      </c>
      <c r="BR1777" s="516">
        <f t="shared" ref="BR1777" si="7113">BR1779*SUM(BO1630:BR1630)</f>
        <v>67037.116320000001</v>
      </c>
      <c r="BS1777" s="516">
        <f t="shared" ref="BS1777" si="7114">BS1779*SUM(BP1630:BS1630)</f>
        <v>71560.187159520763</v>
      </c>
      <c r="BT1777" s="516">
        <f t="shared" ref="BT1777" si="7115">BT1779*SUM(BQ1630:BT1630)</f>
        <v>75597.452253988318</v>
      </c>
      <c r="BU1777" s="516">
        <f t="shared" ref="BU1777" si="7116">BU1779*SUM(BR1630:BU1630)</f>
        <v>79173.875420302618</v>
      </c>
      <c r="BV1777" s="516">
        <f t="shared" ref="BV1777" si="7117">BV1779*SUM(BS1630:BV1630)</f>
        <v>83630.055720000004</v>
      </c>
      <c r="BW1777" s="516">
        <f t="shared" ref="BW1777" si="7118">BW1779*SUM(BT1630:BW1630)</f>
        <v>82521.962465618984</v>
      </c>
      <c r="BX1777" s="516">
        <f t="shared" ref="BX1777" si="7119">BX1779*SUM(BU1630:BX1630)</f>
        <v>81408.899918793919</v>
      </c>
      <c r="BY1777" s="516">
        <f t="shared" ref="BY1777" si="7120">BY1779*SUM(BV1630:BY1630)</f>
        <v>80025.334457324789</v>
      </c>
      <c r="BZ1777" s="516">
        <f t="shared" ref="BZ1777" si="7121">BZ1779*SUM(BW1630:BZ1630)</f>
        <v>78505.792199999996</v>
      </c>
      <c r="CA1777" s="516">
        <f t="shared" ref="CA1777" si="7122">CA1779*SUM(BX1630:CA1630)</f>
        <v>68123.843114481861</v>
      </c>
      <c r="CB1777" s="516">
        <f t="shared" ref="CB1777" si="7123">CB1779*SUM(BY1630:CB1630)</f>
        <v>58862.377621264393</v>
      </c>
      <c r="CC1777" s="516">
        <f t="shared" ref="CC1777" si="7124">CC1779*SUM(BZ1630:CC1630)</f>
        <v>50721.395720347602</v>
      </c>
      <c r="CD1777" s="516">
        <f t="shared" ref="CD1777" si="7125">CD1779*SUM(CA1630:CD1630)</f>
        <v>40582.709519999997</v>
      </c>
      <c r="CE1777" s="516">
        <f t="shared" ref="CE1777" si="7126">CE1779*SUM(CB1630:CE1630)</f>
        <v>38010.056991005869</v>
      </c>
      <c r="CF1777" s="516">
        <f t="shared" ref="CF1777" si="7127">CF1779*SUM(CC1630:CF1630)</f>
        <v>35523.719510249844</v>
      </c>
      <c r="CG1777" s="516">
        <f t="shared" ref="CG1777" si="7128">CG1779*SUM(CD1630:CG1630)</f>
        <v>33123.697077731915</v>
      </c>
      <c r="CH1777" s="516">
        <f t="shared" ref="CH1777" si="7129">CH1779*SUM(CE1630:CH1630)</f>
        <v>30569.784</v>
      </c>
      <c r="CI1777" s="516">
        <f t="shared" ref="CI1777" si="7130">CI1779*SUM(CF1630:CI1630)</f>
        <v>28890.393</v>
      </c>
      <c r="CJ1777" s="516">
        <f t="shared" ref="CJ1777" si="7131">CJ1779*SUM(CG1630:CJ1630)</f>
        <v>27211.002000000004</v>
      </c>
      <c r="CK1777" s="516">
        <f t="shared" ref="CK1777" si="7132">CK1779*SUM(CH1630:CK1630)</f>
        <v>25531.611000000001</v>
      </c>
      <c r="CL1777" s="516">
        <f t="shared" ref="CL1777" si="7133">CL1779*SUM(CI1630:CL1630)</f>
        <v>23852.22</v>
      </c>
      <c r="CM1777" s="516">
        <f t="shared" ref="CM1777" si="7134">CM1779*SUM(CJ1630:CM1630)</f>
        <v>25799.34</v>
      </c>
      <c r="CN1777" s="516">
        <f t="shared" ref="CN1777" si="7135">CN1779*SUM(CK1630:CN1630)</f>
        <v>27746.46</v>
      </c>
      <c r="CO1777" s="516">
        <f t="shared" ref="CO1777" si="7136">CO1779*SUM(CL1630:CO1630)</f>
        <v>29693.58</v>
      </c>
      <c r="CP1777" s="516">
        <f t="shared" ref="CP1777" si="7137">CP1779*SUM(CM1630:CP1630)</f>
        <v>31640.7</v>
      </c>
      <c r="CQ1777" s="516">
        <f t="shared" ref="CQ1777" si="7138">CQ1779*SUM(CN1630:CQ1630)</f>
        <v>34877.787000000004</v>
      </c>
      <c r="CR1777" s="516">
        <f t="shared" ref="CR1777" si="7139">CR1779*SUM(CO1630:CR1630)</f>
        <v>38114.874000000003</v>
      </c>
      <c r="CS1777" s="516">
        <f t="shared" ref="CS1777" si="7140">CS1779*SUM(CP1630:CS1630)</f>
        <v>41351.960999999996</v>
      </c>
      <c r="CT1777" s="516">
        <f t="shared" ref="CT1777" si="7141">CT1779*SUM(CQ1630:CT1630)</f>
        <v>44589.048000000003</v>
      </c>
      <c r="CU1777" s="516">
        <f t="shared" ref="CU1777" si="7142">CU1779*SUM(CR1630:CU1630)</f>
        <v>42860.978999999992</v>
      </c>
      <c r="CV1777" s="516">
        <f t="shared" ref="CV1777" si="7143">CV1779*SUM(CS1630:CV1630)</f>
        <v>41132.910000000003</v>
      </c>
      <c r="CW1777" s="516">
        <f t="shared" ref="CW1777" si="7144">CW1779*SUM(CT1630:CW1630)</f>
        <v>39404.841</v>
      </c>
      <c r="CX1777" s="516">
        <f t="shared" ref="CX1777" si="7145">CX1779*SUM(CU1630:CX1630)</f>
        <v>37676.772000000004</v>
      </c>
      <c r="CY1777" s="516">
        <f t="shared" ref="CY1777" si="7146">CY1779*SUM(CV1630:CY1630)</f>
        <v>32614.260000000006</v>
      </c>
      <c r="CZ1777" s="516">
        <f t="shared" ref="CZ1777" si="7147">CZ1779*SUM(CW1630:CZ1630)</f>
        <v>27551.748000000003</v>
      </c>
      <c r="DA1777" s="516">
        <f t="shared" ref="DA1777" si="7148">DA1779*SUM(CX1630:DA1630)</f>
        <v>22489.235999999997</v>
      </c>
      <c r="DB1777" s="516">
        <f t="shared" ref="DB1777" si="7149">DB1779*SUM(CY1630:DB1630)</f>
        <v>17426.723999999998</v>
      </c>
      <c r="DC1777" s="516">
        <f t="shared" ref="DC1777" si="7150">DC1779*SUM(CZ1630:DC1630)</f>
        <v>16988.621999999996</v>
      </c>
      <c r="DD1777" s="516">
        <f t="shared" ref="DD1777" si="7151">DD1779*SUM(DA1630:DD1630)</f>
        <v>16550.52</v>
      </c>
      <c r="DE1777" s="516">
        <f t="shared" ref="DE1777" si="7152">DE1779*SUM(DB1630:DE1630)</f>
        <v>16112.417999999998</v>
      </c>
      <c r="DF1777" s="516">
        <f t="shared" ref="DF1777" si="7153">DF1779*SUM(DC1630:DF1630)</f>
        <v>15674.316000000001</v>
      </c>
      <c r="DG1777" s="516">
        <f t="shared" ref="DG1777" si="7154">DG1779*SUM(DD1630:DG1630)</f>
        <v>15284.892000000002</v>
      </c>
      <c r="DH1777" s="516">
        <f t="shared" ref="DH1777" si="7155">DH1779*SUM(DE1630:DH1630)</f>
        <v>14895.468000000001</v>
      </c>
      <c r="DI1777" s="516">
        <f t="shared" ref="DI1777" si="7156">DI1779*SUM(DF1630:DI1630)</f>
        <v>14506.044</v>
      </c>
      <c r="DJ1777" s="516">
        <f t="shared" ref="DJ1777" si="7157">DJ1779*SUM(DG1630:DJ1630)</f>
        <v>14116.62</v>
      </c>
    </row>
    <row r="1778" spans="1:114" x14ac:dyDescent="0.35">
      <c r="B1778" s="5"/>
      <c r="C1778" s="69"/>
      <c r="D1778" s="69"/>
      <c r="E1778" s="69"/>
      <c r="F1778" s="69"/>
      <c r="G1778" s="298"/>
      <c r="H1778" s="298"/>
      <c r="I1778" s="298"/>
      <c r="J1778" s="298"/>
      <c r="K1778" s="298"/>
      <c r="L1778" s="298"/>
      <c r="M1778" s="298"/>
      <c r="N1778" s="298"/>
      <c r="O1778" s="152"/>
      <c r="P1778" s="152"/>
      <c r="Q1778" s="152"/>
      <c r="R1778" s="152"/>
      <c r="S1778" s="152"/>
      <c r="T1778" s="152"/>
      <c r="U1778" s="152"/>
      <c r="V1778" s="152"/>
      <c r="W1778" s="152"/>
      <c r="X1778" s="152"/>
      <c r="Y1778" s="152"/>
      <c r="Z1778" s="152"/>
      <c r="AA1778" s="152"/>
      <c r="AB1778" s="152"/>
      <c r="AC1778" s="152"/>
      <c r="AD1778" s="152"/>
    </row>
    <row r="1779" spans="1:114" x14ac:dyDescent="0.35">
      <c r="B1779" s="280" t="s">
        <v>151</v>
      </c>
      <c r="C1779" s="69"/>
      <c r="D1779" s="69"/>
      <c r="E1779" s="69"/>
      <c r="F1779" s="69"/>
      <c r="G1779" s="298"/>
      <c r="H1779" s="298"/>
      <c r="I1779" s="298"/>
      <c r="J1779" s="298"/>
      <c r="K1779" s="298"/>
      <c r="L1779" s="298"/>
      <c r="M1779" s="298"/>
      <c r="N1779" s="298"/>
      <c r="O1779" s="598">
        <f t="shared" ref="O1779:AB1779" si="7158">O1777/SUM(L1630:O1630)</f>
        <v>5.700943671563382E-2</v>
      </c>
      <c r="P1779" s="598">
        <f t="shared" si="7158"/>
        <v>5.4023740536498735E-2</v>
      </c>
      <c r="Q1779" s="598">
        <f t="shared" si="7158"/>
        <v>5.3772602480355959E-2</v>
      </c>
      <c r="R1779" s="598">
        <f t="shared" si="7158"/>
        <v>6.9321399214540141E-2</v>
      </c>
      <c r="S1779" s="598">
        <f t="shared" si="7158"/>
        <v>6.3016798676995389E-2</v>
      </c>
      <c r="T1779" s="598">
        <f t="shared" si="7158"/>
        <v>6.1729466921340508E-2</v>
      </c>
      <c r="U1779" s="598">
        <f t="shared" si="7158"/>
        <v>7.6964000709345629E-2</v>
      </c>
      <c r="V1779" s="598">
        <f t="shared" si="7158"/>
        <v>7.0297029702970304E-2</v>
      </c>
      <c r="W1779" s="598">
        <f t="shared" si="7158"/>
        <v>8.6682577565632454E-2</v>
      </c>
      <c r="X1779" s="598">
        <f t="shared" si="7158"/>
        <v>8.3021837497540829E-2</v>
      </c>
      <c r="Y1779" s="598">
        <f t="shared" si="7158"/>
        <v>7.2835021984324219E-2</v>
      </c>
      <c r="Z1779" s="598">
        <f t="shared" si="7158"/>
        <v>6.777433586783066E-2</v>
      </c>
      <c r="AA1779" s="598">
        <f t="shared" si="7158"/>
        <v>6.677075679647318E-2</v>
      </c>
      <c r="AB1779" s="598">
        <f t="shared" si="7158"/>
        <v>7.8977726506344839E-2</v>
      </c>
      <c r="AC1779" s="598">
        <f>AC1777/SUM(Z1630:AC1630)</f>
        <v>9.1360727517682719E-2</v>
      </c>
      <c r="AD1779" s="640">
        <v>0.08</v>
      </c>
      <c r="AE1779" s="596">
        <f>$AD$1779</f>
        <v>0.08</v>
      </c>
      <c r="AF1779" s="596">
        <f t="shared" ref="AF1779:CQ1779" si="7159">$AD$1779</f>
        <v>0.08</v>
      </c>
      <c r="AG1779" s="596">
        <f t="shared" si="7159"/>
        <v>0.08</v>
      </c>
      <c r="AH1779" s="596">
        <f t="shared" si="7159"/>
        <v>0.08</v>
      </c>
      <c r="AI1779" s="596">
        <f t="shared" si="7159"/>
        <v>0.08</v>
      </c>
      <c r="AJ1779" s="596">
        <f t="shared" si="7159"/>
        <v>0.08</v>
      </c>
      <c r="AK1779" s="596">
        <f t="shared" si="7159"/>
        <v>0.08</v>
      </c>
      <c r="AL1779" s="596">
        <f t="shared" si="7159"/>
        <v>0.08</v>
      </c>
      <c r="AM1779" s="596">
        <f t="shared" si="7159"/>
        <v>0.08</v>
      </c>
      <c r="AN1779" s="596">
        <f t="shared" si="7159"/>
        <v>0.08</v>
      </c>
      <c r="AO1779" s="596">
        <f t="shared" si="7159"/>
        <v>0.08</v>
      </c>
      <c r="AP1779" s="596">
        <f t="shared" si="7159"/>
        <v>0.08</v>
      </c>
      <c r="AQ1779" s="596">
        <f t="shared" si="7159"/>
        <v>0.08</v>
      </c>
      <c r="AR1779" s="596">
        <f t="shared" si="7159"/>
        <v>0.08</v>
      </c>
      <c r="AS1779" s="596">
        <f t="shared" si="7159"/>
        <v>0.08</v>
      </c>
      <c r="AT1779" s="596">
        <f t="shared" si="7159"/>
        <v>0.08</v>
      </c>
      <c r="AU1779" s="596">
        <f t="shared" si="7159"/>
        <v>0.08</v>
      </c>
      <c r="AV1779" s="596">
        <f t="shared" si="7159"/>
        <v>0.08</v>
      </c>
      <c r="AW1779" s="596">
        <f t="shared" si="7159"/>
        <v>0.08</v>
      </c>
      <c r="AX1779" s="596">
        <f t="shared" si="7159"/>
        <v>0.08</v>
      </c>
      <c r="AY1779" s="596">
        <f t="shared" si="7159"/>
        <v>0.08</v>
      </c>
      <c r="AZ1779" s="596">
        <f t="shared" si="7159"/>
        <v>0.08</v>
      </c>
      <c r="BA1779" s="596">
        <f t="shared" si="7159"/>
        <v>0.08</v>
      </c>
      <c r="BB1779" s="596">
        <f t="shared" si="7159"/>
        <v>0.08</v>
      </c>
      <c r="BC1779" s="596">
        <f t="shared" si="7159"/>
        <v>0.08</v>
      </c>
      <c r="BD1779" s="596">
        <f t="shared" si="7159"/>
        <v>0.08</v>
      </c>
      <c r="BE1779" s="596">
        <f t="shared" si="7159"/>
        <v>0.08</v>
      </c>
      <c r="BF1779" s="596">
        <f t="shared" si="7159"/>
        <v>0.08</v>
      </c>
      <c r="BG1779" s="596">
        <f t="shared" si="7159"/>
        <v>0.08</v>
      </c>
      <c r="BH1779" s="596">
        <f t="shared" si="7159"/>
        <v>0.08</v>
      </c>
      <c r="BI1779" s="596">
        <f t="shared" si="7159"/>
        <v>0.08</v>
      </c>
      <c r="BJ1779" s="596">
        <f t="shared" si="7159"/>
        <v>0.08</v>
      </c>
      <c r="BK1779" s="596">
        <f t="shared" si="7159"/>
        <v>0.08</v>
      </c>
      <c r="BL1779" s="596">
        <f t="shared" si="7159"/>
        <v>0.08</v>
      </c>
      <c r="BM1779" s="596">
        <f t="shared" si="7159"/>
        <v>0.08</v>
      </c>
      <c r="BN1779" s="596">
        <f t="shared" si="7159"/>
        <v>0.08</v>
      </c>
      <c r="BO1779" s="596">
        <f t="shared" si="7159"/>
        <v>0.08</v>
      </c>
      <c r="BP1779" s="596">
        <f t="shared" si="7159"/>
        <v>0.08</v>
      </c>
      <c r="BQ1779" s="596">
        <f t="shared" si="7159"/>
        <v>0.08</v>
      </c>
      <c r="BR1779" s="596">
        <f t="shared" si="7159"/>
        <v>0.08</v>
      </c>
      <c r="BS1779" s="596">
        <f t="shared" si="7159"/>
        <v>0.08</v>
      </c>
      <c r="BT1779" s="596">
        <f t="shared" si="7159"/>
        <v>0.08</v>
      </c>
      <c r="BU1779" s="596">
        <f t="shared" si="7159"/>
        <v>0.08</v>
      </c>
      <c r="BV1779" s="596">
        <f t="shared" si="7159"/>
        <v>0.08</v>
      </c>
      <c r="BW1779" s="596">
        <f t="shared" si="7159"/>
        <v>0.08</v>
      </c>
      <c r="BX1779" s="596">
        <f t="shared" si="7159"/>
        <v>0.08</v>
      </c>
      <c r="BY1779" s="596">
        <f t="shared" si="7159"/>
        <v>0.08</v>
      </c>
      <c r="BZ1779" s="596">
        <f t="shared" si="7159"/>
        <v>0.08</v>
      </c>
      <c r="CA1779" s="596">
        <f t="shared" si="7159"/>
        <v>0.08</v>
      </c>
      <c r="CB1779" s="596">
        <f t="shared" si="7159"/>
        <v>0.08</v>
      </c>
      <c r="CC1779" s="596">
        <f t="shared" si="7159"/>
        <v>0.08</v>
      </c>
      <c r="CD1779" s="596">
        <f t="shared" si="7159"/>
        <v>0.08</v>
      </c>
      <c r="CE1779" s="596">
        <f t="shared" si="7159"/>
        <v>0.08</v>
      </c>
      <c r="CF1779" s="596">
        <f t="shared" si="7159"/>
        <v>0.08</v>
      </c>
      <c r="CG1779" s="596">
        <f t="shared" si="7159"/>
        <v>0.08</v>
      </c>
      <c r="CH1779" s="596">
        <f t="shared" si="7159"/>
        <v>0.08</v>
      </c>
      <c r="CI1779" s="596">
        <f t="shared" si="7159"/>
        <v>0.08</v>
      </c>
      <c r="CJ1779" s="596">
        <f t="shared" si="7159"/>
        <v>0.08</v>
      </c>
      <c r="CK1779" s="596">
        <f t="shared" si="7159"/>
        <v>0.08</v>
      </c>
      <c r="CL1779" s="596">
        <f t="shared" si="7159"/>
        <v>0.08</v>
      </c>
      <c r="CM1779" s="596">
        <f t="shared" si="7159"/>
        <v>0.08</v>
      </c>
      <c r="CN1779" s="596">
        <f t="shared" si="7159"/>
        <v>0.08</v>
      </c>
      <c r="CO1779" s="596">
        <f t="shared" si="7159"/>
        <v>0.08</v>
      </c>
      <c r="CP1779" s="596">
        <f t="shared" si="7159"/>
        <v>0.08</v>
      </c>
      <c r="CQ1779" s="596">
        <f t="shared" si="7159"/>
        <v>0.08</v>
      </c>
      <c r="CR1779" s="596">
        <f t="shared" ref="CR1779:DJ1779" si="7160">$AD$1779</f>
        <v>0.08</v>
      </c>
      <c r="CS1779" s="596">
        <f t="shared" si="7160"/>
        <v>0.08</v>
      </c>
      <c r="CT1779" s="596">
        <f t="shared" si="7160"/>
        <v>0.08</v>
      </c>
      <c r="CU1779" s="596">
        <f t="shared" si="7160"/>
        <v>0.08</v>
      </c>
      <c r="CV1779" s="596">
        <f t="shared" si="7160"/>
        <v>0.08</v>
      </c>
      <c r="CW1779" s="596">
        <f t="shared" si="7160"/>
        <v>0.08</v>
      </c>
      <c r="CX1779" s="596">
        <f t="shared" si="7160"/>
        <v>0.08</v>
      </c>
      <c r="CY1779" s="596">
        <f t="shared" si="7160"/>
        <v>0.08</v>
      </c>
      <c r="CZ1779" s="596">
        <f t="shared" si="7160"/>
        <v>0.08</v>
      </c>
      <c r="DA1779" s="596">
        <f t="shared" si="7160"/>
        <v>0.08</v>
      </c>
      <c r="DB1779" s="596">
        <f t="shared" si="7160"/>
        <v>0.08</v>
      </c>
      <c r="DC1779" s="596">
        <f t="shared" si="7160"/>
        <v>0.08</v>
      </c>
      <c r="DD1779" s="596">
        <f t="shared" si="7160"/>
        <v>0.08</v>
      </c>
      <c r="DE1779" s="596">
        <f t="shared" si="7160"/>
        <v>0.08</v>
      </c>
      <c r="DF1779" s="596">
        <f t="shared" si="7160"/>
        <v>0.08</v>
      </c>
      <c r="DG1779" s="596">
        <f t="shared" si="7160"/>
        <v>0.08</v>
      </c>
      <c r="DH1779" s="596">
        <f t="shared" si="7160"/>
        <v>0.08</v>
      </c>
      <c r="DI1779" s="596">
        <f t="shared" si="7160"/>
        <v>0.08</v>
      </c>
      <c r="DJ1779" s="596">
        <f t="shared" si="7160"/>
        <v>0.08</v>
      </c>
    </row>
    <row r="1780" spans="1:114" x14ac:dyDescent="0.35">
      <c r="B1780" s="280" t="s">
        <v>152</v>
      </c>
      <c r="C1780" s="69"/>
      <c r="D1780" s="69"/>
      <c r="E1780" s="69"/>
      <c r="F1780" s="69"/>
      <c r="G1780" s="298"/>
      <c r="H1780" s="298"/>
      <c r="I1780" s="298"/>
      <c r="J1780" s="298"/>
      <c r="K1780" s="298"/>
      <c r="L1780" s="298"/>
      <c r="M1780" s="298"/>
      <c r="N1780" s="298"/>
      <c r="O1780" s="599">
        <f>O1779*365</f>
        <v>20.808444401206344</v>
      </c>
      <c r="P1780" s="599">
        <f t="shared" ref="P1780:AC1780" si="7161">P1779*365</f>
        <v>19.718665295822039</v>
      </c>
      <c r="Q1780" s="599">
        <f t="shared" si="7161"/>
        <v>19.626999905329924</v>
      </c>
      <c r="R1780" s="599">
        <f t="shared" si="7161"/>
        <v>25.302310713307151</v>
      </c>
      <c r="S1780" s="599">
        <f t="shared" si="7161"/>
        <v>23.001131517103317</v>
      </c>
      <c r="T1780" s="599">
        <f t="shared" si="7161"/>
        <v>22.531255426289285</v>
      </c>
      <c r="U1780" s="599">
        <f t="shared" si="7161"/>
        <v>28.091860258911154</v>
      </c>
      <c r="V1780" s="599">
        <f t="shared" si="7161"/>
        <v>25.658415841584162</v>
      </c>
      <c r="W1780" s="599">
        <f t="shared" si="7161"/>
        <v>31.639140811455846</v>
      </c>
      <c r="X1780" s="599">
        <f t="shared" si="7161"/>
        <v>30.302970686602404</v>
      </c>
      <c r="Y1780" s="599">
        <f t="shared" si="7161"/>
        <v>26.584783024278341</v>
      </c>
      <c r="Z1780" s="599">
        <f t="shared" si="7161"/>
        <v>24.737632591758192</v>
      </c>
      <c r="AA1780" s="599">
        <f t="shared" si="7161"/>
        <v>24.371326230712711</v>
      </c>
      <c r="AB1780" s="599">
        <f t="shared" si="7161"/>
        <v>28.826870174815866</v>
      </c>
      <c r="AC1780" s="599">
        <f t="shared" si="7161"/>
        <v>33.346665543954195</v>
      </c>
      <c r="AD1780" s="599">
        <f>AD1779*365</f>
        <v>29.2</v>
      </c>
      <c r="AE1780" s="599">
        <f>AE1779*365</f>
        <v>29.2</v>
      </c>
      <c r="AF1780" s="599">
        <f t="shared" ref="AF1780:AJ1780" si="7162">AF1779*365</f>
        <v>29.2</v>
      </c>
      <c r="AG1780" s="599">
        <f t="shared" si="7162"/>
        <v>29.2</v>
      </c>
      <c r="AH1780" s="599">
        <f t="shared" si="7162"/>
        <v>29.2</v>
      </c>
      <c r="AI1780" s="599">
        <f t="shared" si="7162"/>
        <v>29.2</v>
      </c>
      <c r="AJ1780" s="599">
        <f t="shared" si="7162"/>
        <v>29.2</v>
      </c>
      <c r="AK1780" s="599">
        <f t="shared" ref="AK1780" si="7163">AK1779*365</f>
        <v>29.2</v>
      </c>
      <c r="AL1780" s="599">
        <f t="shared" ref="AL1780" si="7164">AL1779*365</f>
        <v>29.2</v>
      </c>
      <c r="AM1780" s="599">
        <f t="shared" ref="AM1780" si="7165">AM1779*365</f>
        <v>29.2</v>
      </c>
      <c r="AN1780" s="599">
        <f t="shared" ref="AN1780" si="7166">AN1779*365</f>
        <v>29.2</v>
      </c>
      <c r="AO1780" s="599">
        <f t="shared" ref="AO1780" si="7167">AO1779*365</f>
        <v>29.2</v>
      </c>
      <c r="AP1780" s="599">
        <f t="shared" ref="AP1780" si="7168">AP1779*365</f>
        <v>29.2</v>
      </c>
      <c r="AQ1780" s="599">
        <f t="shared" ref="AQ1780" si="7169">AQ1779*365</f>
        <v>29.2</v>
      </c>
      <c r="AR1780" s="599">
        <f t="shared" ref="AR1780" si="7170">AR1779*365</f>
        <v>29.2</v>
      </c>
      <c r="AS1780" s="599">
        <f t="shared" ref="AS1780" si="7171">AS1779*365</f>
        <v>29.2</v>
      </c>
      <c r="AT1780" s="599">
        <f t="shared" ref="AT1780" si="7172">AT1779*365</f>
        <v>29.2</v>
      </c>
      <c r="AU1780" s="599">
        <f t="shared" ref="AU1780" si="7173">AU1779*365</f>
        <v>29.2</v>
      </c>
      <c r="AV1780" s="599">
        <f t="shared" ref="AV1780" si="7174">AV1779*365</f>
        <v>29.2</v>
      </c>
      <c r="AW1780" s="599">
        <f t="shared" ref="AW1780" si="7175">AW1779*365</f>
        <v>29.2</v>
      </c>
      <c r="AX1780" s="599">
        <f t="shared" ref="AX1780" si="7176">AX1779*365</f>
        <v>29.2</v>
      </c>
      <c r="AY1780" s="599">
        <f t="shared" ref="AY1780" si="7177">AY1779*365</f>
        <v>29.2</v>
      </c>
      <c r="AZ1780" s="599">
        <f t="shared" ref="AZ1780" si="7178">AZ1779*365</f>
        <v>29.2</v>
      </c>
      <c r="BA1780" s="599">
        <f t="shared" ref="BA1780" si="7179">BA1779*365</f>
        <v>29.2</v>
      </c>
      <c r="BB1780" s="599">
        <f t="shared" ref="BB1780" si="7180">BB1779*365</f>
        <v>29.2</v>
      </c>
      <c r="BC1780" s="599">
        <f t="shared" ref="BC1780" si="7181">BC1779*365</f>
        <v>29.2</v>
      </c>
      <c r="BD1780" s="599">
        <f t="shared" ref="BD1780" si="7182">BD1779*365</f>
        <v>29.2</v>
      </c>
      <c r="BE1780" s="599">
        <f t="shared" ref="BE1780" si="7183">BE1779*365</f>
        <v>29.2</v>
      </c>
      <c r="BF1780" s="599">
        <f t="shared" ref="BF1780" si="7184">BF1779*365</f>
        <v>29.2</v>
      </c>
      <c r="BG1780" s="599">
        <f t="shared" ref="BG1780" si="7185">BG1779*365</f>
        <v>29.2</v>
      </c>
      <c r="BH1780" s="599">
        <f t="shared" ref="BH1780" si="7186">BH1779*365</f>
        <v>29.2</v>
      </c>
      <c r="BI1780" s="599">
        <f t="shared" ref="BI1780" si="7187">BI1779*365</f>
        <v>29.2</v>
      </c>
      <c r="BJ1780" s="599">
        <f t="shared" ref="BJ1780" si="7188">BJ1779*365</f>
        <v>29.2</v>
      </c>
      <c r="BK1780" s="599">
        <f t="shared" ref="BK1780" si="7189">BK1779*365</f>
        <v>29.2</v>
      </c>
      <c r="BL1780" s="599">
        <f t="shared" ref="BL1780" si="7190">BL1779*365</f>
        <v>29.2</v>
      </c>
      <c r="BM1780" s="599">
        <f t="shared" ref="BM1780" si="7191">BM1779*365</f>
        <v>29.2</v>
      </c>
      <c r="BN1780" s="599">
        <f t="shared" ref="BN1780" si="7192">BN1779*365</f>
        <v>29.2</v>
      </c>
      <c r="BO1780" s="599">
        <f t="shared" ref="BO1780" si="7193">BO1779*365</f>
        <v>29.2</v>
      </c>
      <c r="BP1780" s="599">
        <f t="shared" ref="BP1780" si="7194">BP1779*365</f>
        <v>29.2</v>
      </c>
      <c r="BQ1780" s="599">
        <f t="shared" ref="BQ1780" si="7195">BQ1779*365</f>
        <v>29.2</v>
      </c>
      <c r="BR1780" s="599">
        <f t="shared" ref="BR1780" si="7196">BR1779*365</f>
        <v>29.2</v>
      </c>
      <c r="BS1780" s="599">
        <f t="shared" ref="BS1780" si="7197">BS1779*365</f>
        <v>29.2</v>
      </c>
      <c r="BT1780" s="599">
        <f t="shared" ref="BT1780" si="7198">BT1779*365</f>
        <v>29.2</v>
      </c>
      <c r="BU1780" s="599">
        <f t="shared" ref="BU1780" si="7199">BU1779*365</f>
        <v>29.2</v>
      </c>
      <c r="BV1780" s="599">
        <f t="shared" ref="BV1780" si="7200">BV1779*365</f>
        <v>29.2</v>
      </c>
      <c r="BW1780" s="599">
        <f t="shared" ref="BW1780" si="7201">BW1779*365</f>
        <v>29.2</v>
      </c>
      <c r="BX1780" s="599">
        <f t="shared" ref="BX1780" si="7202">BX1779*365</f>
        <v>29.2</v>
      </c>
      <c r="BY1780" s="599">
        <f t="shared" ref="BY1780" si="7203">BY1779*365</f>
        <v>29.2</v>
      </c>
      <c r="BZ1780" s="599">
        <f t="shared" ref="BZ1780" si="7204">BZ1779*365</f>
        <v>29.2</v>
      </c>
      <c r="CA1780" s="599">
        <f t="shared" ref="CA1780" si="7205">CA1779*365</f>
        <v>29.2</v>
      </c>
      <c r="CB1780" s="599">
        <f t="shared" ref="CB1780" si="7206">CB1779*365</f>
        <v>29.2</v>
      </c>
      <c r="CC1780" s="599">
        <f t="shared" ref="CC1780" si="7207">CC1779*365</f>
        <v>29.2</v>
      </c>
      <c r="CD1780" s="599">
        <f t="shared" ref="CD1780" si="7208">CD1779*365</f>
        <v>29.2</v>
      </c>
      <c r="CE1780" s="599">
        <f t="shared" ref="CE1780" si="7209">CE1779*365</f>
        <v>29.2</v>
      </c>
      <c r="CF1780" s="599">
        <f t="shared" ref="CF1780" si="7210">CF1779*365</f>
        <v>29.2</v>
      </c>
      <c r="CG1780" s="599">
        <f t="shared" ref="CG1780" si="7211">CG1779*365</f>
        <v>29.2</v>
      </c>
      <c r="CH1780" s="599">
        <f t="shared" ref="CH1780" si="7212">CH1779*365</f>
        <v>29.2</v>
      </c>
      <c r="CI1780" s="599">
        <f t="shared" ref="CI1780" si="7213">CI1779*365</f>
        <v>29.2</v>
      </c>
      <c r="CJ1780" s="599">
        <f t="shared" ref="CJ1780" si="7214">CJ1779*365</f>
        <v>29.2</v>
      </c>
      <c r="CK1780" s="599">
        <f t="shared" ref="CK1780" si="7215">CK1779*365</f>
        <v>29.2</v>
      </c>
      <c r="CL1780" s="599">
        <f t="shared" ref="CL1780" si="7216">CL1779*365</f>
        <v>29.2</v>
      </c>
      <c r="CM1780" s="599">
        <f t="shared" ref="CM1780" si="7217">CM1779*365</f>
        <v>29.2</v>
      </c>
      <c r="CN1780" s="599">
        <f t="shared" ref="CN1780" si="7218">CN1779*365</f>
        <v>29.2</v>
      </c>
      <c r="CO1780" s="599">
        <f t="shared" ref="CO1780" si="7219">CO1779*365</f>
        <v>29.2</v>
      </c>
      <c r="CP1780" s="599">
        <f t="shared" ref="CP1780" si="7220">CP1779*365</f>
        <v>29.2</v>
      </c>
      <c r="CQ1780" s="599">
        <f t="shared" ref="CQ1780" si="7221">CQ1779*365</f>
        <v>29.2</v>
      </c>
      <c r="CR1780" s="599">
        <f t="shared" ref="CR1780" si="7222">CR1779*365</f>
        <v>29.2</v>
      </c>
      <c r="CS1780" s="599">
        <f t="shared" ref="CS1780" si="7223">CS1779*365</f>
        <v>29.2</v>
      </c>
      <c r="CT1780" s="599">
        <f t="shared" ref="CT1780" si="7224">CT1779*365</f>
        <v>29.2</v>
      </c>
      <c r="CU1780" s="599">
        <f t="shared" ref="CU1780" si="7225">CU1779*365</f>
        <v>29.2</v>
      </c>
      <c r="CV1780" s="599">
        <f t="shared" ref="CV1780" si="7226">CV1779*365</f>
        <v>29.2</v>
      </c>
      <c r="CW1780" s="599">
        <f t="shared" ref="CW1780" si="7227">CW1779*365</f>
        <v>29.2</v>
      </c>
      <c r="CX1780" s="599">
        <f t="shared" ref="CX1780" si="7228">CX1779*365</f>
        <v>29.2</v>
      </c>
      <c r="CY1780" s="599">
        <f t="shared" ref="CY1780" si="7229">CY1779*365</f>
        <v>29.2</v>
      </c>
      <c r="CZ1780" s="599">
        <f t="shared" ref="CZ1780" si="7230">CZ1779*365</f>
        <v>29.2</v>
      </c>
      <c r="DA1780" s="599">
        <f t="shared" ref="DA1780" si="7231">DA1779*365</f>
        <v>29.2</v>
      </c>
      <c r="DB1780" s="599">
        <f t="shared" ref="DB1780" si="7232">DB1779*365</f>
        <v>29.2</v>
      </c>
      <c r="DC1780" s="599">
        <f t="shared" ref="DC1780" si="7233">DC1779*365</f>
        <v>29.2</v>
      </c>
      <c r="DD1780" s="599">
        <f t="shared" ref="DD1780" si="7234">DD1779*365</f>
        <v>29.2</v>
      </c>
      <c r="DE1780" s="599">
        <f t="shared" ref="DE1780" si="7235">DE1779*365</f>
        <v>29.2</v>
      </c>
      <c r="DF1780" s="599">
        <f t="shared" ref="DF1780" si="7236">DF1779*365</f>
        <v>29.2</v>
      </c>
      <c r="DG1780" s="599">
        <f t="shared" ref="DG1780" si="7237">DG1779*365</f>
        <v>29.2</v>
      </c>
      <c r="DH1780" s="599">
        <f t="shared" ref="DH1780" si="7238">DH1779*365</f>
        <v>29.2</v>
      </c>
      <c r="DI1780" s="599">
        <f t="shared" ref="DI1780" si="7239">DI1779*365</f>
        <v>29.2</v>
      </c>
      <c r="DJ1780" s="599">
        <f t="shared" ref="DJ1780" si="7240">DJ1779*365</f>
        <v>29.2</v>
      </c>
    </row>
    <row r="1781" spans="1:114" x14ac:dyDescent="0.35">
      <c r="B1781" s="69"/>
      <c r="C1781" s="69"/>
      <c r="D1781" s="69"/>
      <c r="E1781" s="69"/>
      <c r="F1781" s="69"/>
      <c r="G1781" s="298"/>
      <c r="H1781" s="298"/>
      <c r="I1781" s="298"/>
      <c r="J1781" s="298"/>
      <c r="K1781" s="298"/>
      <c r="L1781" s="298"/>
      <c r="M1781" s="298"/>
      <c r="N1781" s="298"/>
      <c r="O1781" s="152"/>
      <c r="P1781" s="152"/>
      <c r="Q1781" s="152"/>
      <c r="R1781" s="152"/>
      <c r="S1781" s="152"/>
      <c r="T1781" s="152"/>
      <c r="U1781" s="152"/>
      <c r="V1781" s="152"/>
      <c r="W1781" s="152"/>
      <c r="X1781" s="152"/>
      <c r="Y1781" s="152"/>
      <c r="Z1781" s="152"/>
      <c r="AA1781" s="152"/>
      <c r="AB1781" s="152"/>
      <c r="AC1781" s="152"/>
      <c r="AD1781" s="152"/>
    </row>
    <row r="1782" spans="1:114" x14ac:dyDescent="0.35">
      <c r="B1782" s="9" t="s">
        <v>637</v>
      </c>
      <c r="C1782" s="69"/>
      <c r="D1782" s="69"/>
      <c r="E1782" s="69"/>
      <c r="F1782" s="69"/>
      <c r="G1782" s="298"/>
      <c r="H1782" s="298"/>
      <c r="I1782" s="298"/>
      <c r="J1782" s="298"/>
      <c r="K1782" s="298"/>
      <c r="L1782" s="298"/>
      <c r="M1782" s="298"/>
      <c r="N1782" s="298"/>
      <c r="O1782" s="152"/>
      <c r="P1782" s="152"/>
      <c r="Q1782" s="152"/>
      <c r="R1782" s="152"/>
      <c r="S1782" s="152"/>
      <c r="T1782" s="152"/>
      <c r="U1782" s="152"/>
      <c r="V1782" s="152"/>
      <c r="W1782" s="152"/>
      <c r="X1782" s="152"/>
      <c r="Y1782" s="152"/>
      <c r="Z1782" s="152"/>
      <c r="AA1782" s="152"/>
      <c r="AB1782" s="152"/>
      <c r="AC1782" s="152"/>
      <c r="AD1782" s="152"/>
    </row>
    <row r="1783" spans="1:114" x14ac:dyDescent="0.35">
      <c r="A1783" s="69" t="s">
        <v>354</v>
      </c>
      <c r="B1783" s="280" t="s">
        <v>153</v>
      </c>
      <c r="C1783" s="69"/>
      <c r="D1783" s="69"/>
      <c r="E1783" s="69"/>
      <c r="F1783" s="69"/>
      <c r="G1783" s="298"/>
      <c r="H1783" s="298"/>
      <c r="I1783" s="298"/>
      <c r="J1783" s="298"/>
      <c r="K1783" s="298"/>
      <c r="L1783" s="298"/>
      <c r="M1783" s="298"/>
      <c r="N1783" s="298"/>
      <c r="O1783" s="516">
        <f t="shared" ref="O1783:X1783" si="7241">N1880+N1890</f>
        <v>363900</v>
      </c>
      <c r="P1783" s="516">
        <f t="shared" si="7241"/>
        <v>203700</v>
      </c>
      <c r="Q1783" s="516">
        <f t="shared" si="7241"/>
        <v>195100</v>
      </c>
      <c r="R1783" s="516">
        <f t="shared" si="7241"/>
        <v>209500</v>
      </c>
      <c r="S1783" s="516">
        <f t="shared" si="7241"/>
        <v>377600</v>
      </c>
      <c r="T1783" s="516">
        <f t="shared" si="7241"/>
        <v>393800</v>
      </c>
      <c r="U1783" s="516">
        <f t="shared" si="7241"/>
        <v>421100</v>
      </c>
      <c r="V1783" s="516">
        <f t="shared" si="7241"/>
        <v>444400</v>
      </c>
      <c r="W1783" s="516">
        <f t="shared" si="7241"/>
        <v>477600</v>
      </c>
      <c r="X1783" s="516">
        <f t="shared" si="7241"/>
        <v>478700</v>
      </c>
      <c r="Y1783" s="516">
        <f>X1880+X1890</f>
        <v>500000</v>
      </c>
      <c r="Z1783" s="516">
        <f>Y1880+Y1890</f>
        <v>500200</v>
      </c>
      <c r="AA1783" s="516">
        <f>Z1880+Z1890</f>
        <v>531700</v>
      </c>
      <c r="AB1783" s="516">
        <f>AA1880+AA1890</f>
        <v>546900</v>
      </c>
      <c r="AC1783" s="516">
        <f>AB1880+AB1890</f>
        <v>557900</v>
      </c>
      <c r="AD1783" s="516">
        <f>AC1785</f>
        <v>545600</v>
      </c>
      <c r="AE1783" s="516">
        <f>AD1785</f>
        <v>560040.47667231946</v>
      </c>
      <c r="AF1783" s="516">
        <f t="shared" ref="AF1783:AM1783" si="7242">AE1785</f>
        <v>581946.92317384644</v>
      </c>
      <c r="AG1783" s="516">
        <f t="shared" si="7242"/>
        <v>605028.5988117056</v>
      </c>
      <c r="AH1783" s="516">
        <f t="shared" si="7242"/>
        <v>615178.00962541508</v>
      </c>
      <c r="AI1783" s="516">
        <f t="shared" si="7242"/>
        <v>632369.77214140829</v>
      </c>
      <c r="AJ1783" s="516">
        <f t="shared" si="7242"/>
        <v>624966.23257935164</v>
      </c>
      <c r="AK1783" s="516">
        <f t="shared" si="7242"/>
        <v>618450.42246583407</v>
      </c>
      <c r="AL1783" s="516">
        <f t="shared" si="7242"/>
        <v>612810.30085893511</v>
      </c>
      <c r="AM1783" s="516">
        <f t="shared" si="7242"/>
        <v>605465.15487848339</v>
      </c>
      <c r="AN1783" s="516">
        <f t="shared" ref="AN1783:CY1783" si="7243">AM1785</f>
        <v>623359.06705677463</v>
      </c>
      <c r="AO1783" s="516">
        <f t="shared" si="7243"/>
        <v>639472.15716267203</v>
      </c>
      <c r="AP1783" s="516">
        <f t="shared" si="7243"/>
        <v>654003.49556082941</v>
      </c>
      <c r="AQ1783" s="516">
        <f t="shared" si="7243"/>
        <v>672094.58657993237</v>
      </c>
      <c r="AR1783" s="516">
        <f t="shared" si="7243"/>
        <v>719612.10343336943</v>
      </c>
      <c r="AS1783" s="516">
        <f t="shared" si="7243"/>
        <v>764653.67454129038</v>
      </c>
      <c r="AT1783" s="516">
        <f t="shared" si="7243"/>
        <v>807109.0445039476</v>
      </c>
      <c r="AU1783" s="516">
        <f t="shared" si="7243"/>
        <v>854616.91988473688</v>
      </c>
      <c r="AV1783" s="516">
        <f t="shared" si="7243"/>
        <v>901259.44261973351</v>
      </c>
      <c r="AW1783" s="516">
        <f t="shared" si="7243"/>
        <v>947085.73223004153</v>
      </c>
      <c r="AX1783" s="516">
        <f t="shared" si="7243"/>
        <v>995406.11860316189</v>
      </c>
      <c r="AY1783" s="516">
        <f t="shared" si="7243"/>
        <v>1047677.6917934631</v>
      </c>
      <c r="AZ1783" s="516">
        <f t="shared" si="7243"/>
        <v>1037845.9608249629</v>
      </c>
      <c r="BA1783" s="516">
        <f t="shared" si="7243"/>
        <v>1027714.065755907</v>
      </c>
      <c r="BB1783" s="516">
        <f t="shared" si="7243"/>
        <v>1015210.0344373593</v>
      </c>
      <c r="BC1783" s="516">
        <f t="shared" si="7243"/>
        <v>1001961.1788468815</v>
      </c>
      <c r="BD1783" s="516">
        <f t="shared" si="7243"/>
        <v>923430.11072357045</v>
      </c>
      <c r="BE1783" s="516">
        <f t="shared" si="7243"/>
        <v>845334.4514892702</v>
      </c>
      <c r="BF1783" s="516">
        <f t="shared" si="7243"/>
        <v>759050.89237947972</v>
      </c>
      <c r="BG1783" s="516">
        <f t="shared" si="7243"/>
        <v>666114.15955279407</v>
      </c>
      <c r="BH1783" s="516">
        <f t="shared" si="7243"/>
        <v>680163.28913501487</v>
      </c>
      <c r="BI1783" s="516">
        <f t="shared" si="7243"/>
        <v>692366.23296216922</v>
      </c>
      <c r="BJ1783" s="516">
        <f t="shared" si="7243"/>
        <v>702851.76419823989</v>
      </c>
      <c r="BK1783" s="516">
        <f t="shared" si="7243"/>
        <v>716921.67602562299</v>
      </c>
      <c r="BL1783" s="516">
        <f t="shared" si="7243"/>
        <v>648752.42443119234</v>
      </c>
      <c r="BM1783" s="516">
        <f t="shared" si="7243"/>
        <v>583624.74699138862</v>
      </c>
      <c r="BN1783" s="516">
        <f t="shared" si="7243"/>
        <v>521232.97389349068</v>
      </c>
      <c r="BO1783" s="516">
        <f t="shared" si="7243"/>
        <v>452253.1164018808</v>
      </c>
      <c r="BP1783" s="516">
        <f t="shared" si="7243"/>
        <v>417494.76146164828</v>
      </c>
      <c r="BQ1783" s="516">
        <f t="shared" si="7243"/>
        <v>386896.30767273228</v>
      </c>
      <c r="BR1783" s="516">
        <f t="shared" si="7243"/>
        <v>360342.61148526467</v>
      </c>
      <c r="BS1783" s="516">
        <f t="shared" si="7243"/>
        <v>325765.77039218665</v>
      </c>
      <c r="BT1783" s="516">
        <f t="shared" si="7243"/>
        <v>358048.22446914238</v>
      </c>
      <c r="BU1783" s="516">
        <f t="shared" si="7243"/>
        <v>386992.50248191931</v>
      </c>
      <c r="BV1783" s="516">
        <f t="shared" si="7243"/>
        <v>412774.13916711614</v>
      </c>
      <c r="BW1783" s="516">
        <f t="shared" si="7243"/>
        <v>445101.59826137987</v>
      </c>
      <c r="BX1783" s="516">
        <f t="shared" si="7243"/>
        <v>434966.67883379222</v>
      </c>
      <c r="BY1783" s="516">
        <f t="shared" si="7243"/>
        <v>424304.33097730845</v>
      </c>
      <c r="BZ1783" s="516">
        <f t="shared" si="7243"/>
        <v>411322.5912775381</v>
      </c>
      <c r="CA1783" s="516">
        <f t="shared" si="7243"/>
        <v>397039.29926669796</v>
      </c>
      <c r="CB1783" s="516">
        <f t="shared" si="7243"/>
        <v>328047.81191515864</v>
      </c>
      <c r="CC1783" s="516">
        <f t="shared" si="7243"/>
        <v>266964.98790018976</v>
      </c>
      <c r="CD1783" s="516">
        <f t="shared" si="7243"/>
        <v>213790.76108065376</v>
      </c>
      <c r="CE1783" s="516">
        <f t="shared" si="7243"/>
        <v>146479.2746451892</v>
      </c>
      <c r="CF1783" s="516">
        <f t="shared" si="7243"/>
        <v>135694.40759674233</v>
      </c>
      <c r="CG1783" s="516">
        <f t="shared" si="7243"/>
        <v>125491.42353775134</v>
      </c>
      <c r="CH1783" s="516">
        <f t="shared" si="7243"/>
        <v>115870.18061825797</v>
      </c>
      <c r="CI1783" s="516">
        <f t="shared" si="7243"/>
        <v>105132.26646976982</v>
      </c>
      <c r="CJ1783" s="516">
        <f t="shared" si="7243"/>
        <v>99809.974703986853</v>
      </c>
      <c r="CK1783" s="516">
        <f t="shared" si="7243"/>
        <v>94461.071479374979</v>
      </c>
      <c r="CL1783" s="516">
        <f t="shared" si="7243"/>
        <v>89085.423738640035</v>
      </c>
      <c r="CM1783" s="516">
        <f t="shared" si="7243"/>
        <v>83682.897759201413</v>
      </c>
      <c r="CN1783" s="516">
        <f t="shared" si="7243"/>
        <v>91018.172863290951</v>
      </c>
      <c r="CO1783" s="516">
        <f t="shared" si="7243"/>
        <v>98390.124342900934</v>
      </c>
      <c r="CP1783" s="516">
        <f t="shared" si="7243"/>
        <v>105798.93557990895</v>
      </c>
      <c r="CQ1783" s="516">
        <f t="shared" si="7243"/>
        <v>113244.790873102</v>
      </c>
      <c r="CR1783" s="516">
        <f t="shared" si="7243"/>
        <v>125542.01186479488</v>
      </c>
      <c r="CS1783" s="516">
        <f t="shared" si="7243"/>
        <v>137900.71896144623</v>
      </c>
      <c r="CT1783" s="516">
        <f t="shared" si="7243"/>
        <v>150321.21959358084</v>
      </c>
      <c r="CU1783" s="516">
        <f t="shared" si="7243"/>
        <v>162803.82272887608</v>
      </c>
      <c r="CV1783" s="516">
        <f t="shared" si="7243"/>
        <v>157229.23915430502</v>
      </c>
      <c r="CW1783" s="516">
        <f t="shared" si="7243"/>
        <v>151626.7826618611</v>
      </c>
      <c r="CX1783" s="516">
        <f t="shared" si="7243"/>
        <v>145996.31388695497</v>
      </c>
      <c r="CY1783" s="516">
        <f t="shared" si="7243"/>
        <v>140337.69276817428</v>
      </c>
      <c r="CZ1783" s="516">
        <f t="shared" ref="CZ1783:DJ1783" si="7244">CY1785</f>
        <v>121946.33988017205</v>
      </c>
      <c r="DA1783" s="516">
        <f t="shared" si="7244"/>
        <v>103463.03022772985</v>
      </c>
      <c r="DB1783" s="516">
        <f t="shared" si="7244"/>
        <v>84887.304027025413</v>
      </c>
      <c r="DC1783" s="516">
        <f t="shared" si="7244"/>
        <v>66218.699195317444</v>
      </c>
      <c r="DD1783" s="516">
        <f t="shared" si="7244"/>
        <v>64864.21594858414</v>
      </c>
      <c r="DE1783" s="516">
        <f t="shared" si="7244"/>
        <v>63502.96028561717</v>
      </c>
      <c r="DF1783" s="516">
        <f t="shared" si="7244"/>
        <v>62134.89834433535</v>
      </c>
      <c r="DG1783" s="516">
        <f t="shared" si="7244"/>
        <v>60759.99609334713</v>
      </c>
      <c r="DH1783" s="516">
        <f t="shared" si="7244"/>
        <v>59535.31433344289</v>
      </c>
      <c r="DI1783" s="516">
        <f t="shared" si="7244"/>
        <v>58304.509164739124</v>
      </c>
      <c r="DJ1783" s="516">
        <f t="shared" si="7244"/>
        <v>57067.549970191831</v>
      </c>
    </row>
    <row r="1784" spans="1:114" x14ac:dyDescent="0.35">
      <c r="A1784" s="69" t="s">
        <v>354</v>
      </c>
      <c r="B1784" s="280" t="s">
        <v>149</v>
      </c>
      <c r="C1784" s="69"/>
      <c r="D1784" s="69"/>
      <c r="E1784" s="69"/>
      <c r="F1784" s="69"/>
      <c r="G1784" s="298"/>
      <c r="H1784" s="298"/>
      <c r="I1784" s="298"/>
      <c r="J1784" s="298"/>
      <c r="K1784" s="298"/>
      <c r="L1784" s="298"/>
      <c r="M1784" s="298"/>
      <c r="N1784" s="298"/>
      <c r="O1784" s="516">
        <f t="shared" ref="O1784:X1784" si="7245">O1785-O1783</f>
        <v>-160200</v>
      </c>
      <c r="P1784" s="516">
        <f t="shared" si="7245"/>
        <v>-8600</v>
      </c>
      <c r="Q1784" s="516">
        <f t="shared" si="7245"/>
        <v>14400</v>
      </c>
      <c r="R1784" s="516">
        <f t="shared" si="7245"/>
        <v>168100</v>
      </c>
      <c r="S1784" s="516">
        <f t="shared" si="7245"/>
        <v>16200</v>
      </c>
      <c r="T1784" s="516">
        <f t="shared" si="7245"/>
        <v>27300</v>
      </c>
      <c r="U1784" s="516">
        <f t="shared" si="7245"/>
        <v>23300</v>
      </c>
      <c r="V1784" s="516">
        <f t="shared" si="7245"/>
        <v>33200</v>
      </c>
      <c r="W1784" s="516">
        <f t="shared" si="7245"/>
        <v>1100</v>
      </c>
      <c r="X1784" s="516">
        <f t="shared" si="7245"/>
        <v>21300</v>
      </c>
      <c r="Y1784" s="516">
        <f t="shared" ref="Y1784:AE1784" si="7246">Y1785-Y1783</f>
        <v>200</v>
      </c>
      <c r="Z1784" s="516">
        <f t="shared" si="7246"/>
        <v>31500</v>
      </c>
      <c r="AA1784" s="516">
        <f t="shared" si="7246"/>
        <v>15200</v>
      </c>
      <c r="AB1784" s="516">
        <f t="shared" si="7246"/>
        <v>11000</v>
      </c>
      <c r="AC1784" s="516">
        <f t="shared" si="7246"/>
        <v>-12300</v>
      </c>
      <c r="AD1784" s="516">
        <f t="shared" si="7246"/>
        <v>14440.476672319463</v>
      </c>
      <c r="AE1784" s="516">
        <f t="shared" si="7246"/>
        <v>21906.446501526982</v>
      </c>
      <c r="AF1784" s="516">
        <f t="shared" ref="AF1784:AM1784" si="7247">AF1785-AF1783</f>
        <v>23081.675637859153</v>
      </c>
      <c r="AG1784" s="516">
        <f t="shared" si="7247"/>
        <v>10149.410813709488</v>
      </c>
      <c r="AH1784" s="516">
        <f t="shared" si="7247"/>
        <v>17191.762515993207</v>
      </c>
      <c r="AI1784" s="516">
        <f t="shared" si="7247"/>
        <v>-7403.539562056656</v>
      </c>
      <c r="AJ1784" s="516">
        <f t="shared" si="7247"/>
        <v>-6515.8101135175675</v>
      </c>
      <c r="AK1784" s="516">
        <f t="shared" si="7247"/>
        <v>-5640.1216068989597</v>
      </c>
      <c r="AL1784" s="516">
        <f t="shared" si="7247"/>
        <v>-7345.1459804517217</v>
      </c>
      <c r="AM1784" s="516">
        <f t="shared" si="7247"/>
        <v>17893.912178291241</v>
      </c>
      <c r="AN1784" s="516">
        <f t="shared" ref="AN1784" si="7248">AN1785-AN1783</f>
        <v>16113.090105897398</v>
      </c>
      <c r="AO1784" s="516">
        <f t="shared" ref="AO1784" si="7249">AO1785-AO1783</f>
        <v>14531.338398157386</v>
      </c>
      <c r="AP1784" s="516">
        <f t="shared" ref="AP1784" si="7250">AP1785-AP1783</f>
        <v>18091.091019102954</v>
      </c>
      <c r="AQ1784" s="516">
        <f t="shared" ref="AQ1784" si="7251">AQ1785-AQ1783</f>
        <v>47517.51685343706</v>
      </c>
      <c r="AR1784" s="516">
        <f t="shared" ref="AR1784" si="7252">AR1785-AR1783</f>
        <v>45041.571107920958</v>
      </c>
      <c r="AS1784" s="516">
        <f t="shared" ref="AS1784" si="7253">AS1785-AS1783</f>
        <v>42455.36996265722</v>
      </c>
      <c r="AT1784" s="516">
        <f t="shared" ref="AT1784" si="7254">AT1785-AT1783</f>
        <v>47507.875380789279</v>
      </c>
      <c r="AU1784" s="516">
        <f t="shared" ref="AU1784" si="7255">AU1785-AU1783</f>
        <v>46642.52273499663</v>
      </c>
      <c r="AV1784" s="516">
        <f t="shared" ref="AV1784" si="7256">AV1785-AV1783</f>
        <v>45826.289610308013</v>
      </c>
      <c r="AW1784" s="516">
        <f t="shared" ref="AW1784" si="7257">AW1785-AW1783</f>
        <v>48320.38637312036</v>
      </c>
      <c r="AX1784" s="516">
        <f t="shared" ref="AX1784" si="7258">AX1785-AX1783</f>
        <v>52271.573190301191</v>
      </c>
      <c r="AY1784" s="516">
        <f t="shared" ref="AY1784" si="7259">AY1785-AY1783</f>
        <v>-9831.7309685001383</v>
      </c>
      <c r="AZ1784" s="516">
        <f t="shared" ref="AZ1784" si="7260">AZ1785-AZ1783</f>
        <v>-10131.895069055958</v>
      </c>
      <c r="BA1784" s="516">
        <f t="shared" ref="BA1784" si="7261">BA1785-BA1783</f>
        <v>-12504.03131854767</v>
      </c>
      <c r="BB1784" s="516">
        <f t="shared" ref="BB1784" si="7262">BB1785-BB1783</f>
        <v>-13248.855590477819</v>
      </c>
      <c r="BC1784" s="516">
        <f t="shared" ref="BC1784" si="7263">BC1785-BC1783</f>
        <v>-78531.068123311037</v>
      </c>
      <c r="BD1784" s="516">
        <f t="shared" ref="BD1784" si="7264">BD1785-BD1783</f>
        <v>-78095.659234300256</v>
      </c>
      <c r="BE1784" s="516">
        <f t="shared" ref="BE1784" si="7265">BE1785-BE1783</f>
        <v>-86283.559109790483</v>
      </c>
      <c r="BF1784" s="516">
        <f t="shared" ref="BF1784" si="7266">BF1785-BF1783</f>
        <v>-92936.732826685649</v>
      </c>
      <c r="BG1784" s="516">
        <f t="shared" ref="BG1784" si="7267">BG1785-BG1783</f>
        <v>14049.129582220805</v>
      </c>
      <c r="BH1784" s="516">
        <f t="shared" ref="BH1784" si="7268">BH1785-BH1783</f>
        <v>12202.943827154348</v>
      </c>
      <c r="BI1784" s="516">
        <f t="shared" ref="BI1784" si="7269">BI1785-BI1783</f>
        <v>10485.531236070674</v>
      </c>
      <c r="BJ1784" s="516">
        <f t="shared" ref="BJ1784" si="7270">BJ1785-BJ1783</f>
        <v>14069.911827383097</v>
      </c>
      <c r="BK1784" s="516">
        <f t="shared" ref="BK1784" si="7271">BK1785-BK1783</f>
        <v>-68169.251594430651</v>
      </c>
      <c r="BL1784" s="516">
        <f t="shared" ref="BL1784" si="7272">BL1785-BL1783</f>
        <v>-65127.677439803723</v>
      </c>
      <c r="BM1784" s="516">
        <f t="shared" ref="BM1784" si="7273">BM1785-BM1783</f>
        <v>-62391.773097897938</v>
      </c>
      <c r="BN1784" s="516">
        <f t="shared" ref="BN1784" si="7274">BN1785-BN1783</f>
        <v>-68979.857491609873</v>
      </c>
      <c r="BO1784" s="516">
        <f t="shared" ref="BO1784" si="7275">BO1785-BO1783</f>
        <v>-34758.35494023253</v>
      </c>
      <c r="BP1784" s="516">
        <f t="shared" ref="BP1784" si="7276">BP1785-BP1783</f>
        <v>-30598.453788915998</v>
      </c>
      <c r="BQ1784" s="516">
        <f t="shared" ref="BQ1784" si="7277">BQ1785-BQ1783</f>
        <v>-26553.696187467605</v>
      </c>
      <c r="BR1784" s="516">
        <f t="shared" ref="BR1784" si="7278">BR1785-BR1783</f>
        <v>-34576.841093078023</v>
      </c>
      <c r="BS1784" s="516">
        <f t="shared" ref="BS1784" si="7279">BS1785-BS1783</f>
        <v>32282.454076955735</v>
      </c>
      <c r="BT1784" s="516">
        <f t="shared" ref="BT1784" si="7280">BT1785-BT1783</f>
        <v>28944.278012776922</v>
      </c>
      <c r="BU1784" s="516">
        <f t="shared" ref="BU1784" si="7281">BU1785-BU1783</f>
        <v>25781.636685196834</v>
      </c>
      <c r="BV1784" s="516">
        <f t="shared" ref="BV1784" si="7282">BV1785-BV1783</f>
        <v>32327.45909426373</v>
      </c>
      <c r="BW1784" s="516">
        <f t="shared" ref="BW1784" si="7283">BW1785-BW1783</f>
        <v>-10134.919427587651</v>
      </c>
      <c r="BX1784" s="516">
        <f t="shared" ref="BX1784" si="7284">BX1785-BX1783</f>
        <v>-10662.347856483771</v>
      </c>
      <c r="BY1784" s="516">
        <f t="shared" ref="BY1784" si="7285">BY1785-BY1783</f>
        <v>-12981.739699770347</v>
      </c>
      <c r="BZ1784" s="516">
        <f t="shared" ref="BZ1784" si="7286">BZ1785-BZ1783</f>
        <v>-14283.292010840145</v>
      </c>
      <c r="CA1784" s="516">
        <f t="shared" ref="CA1784" si="7287">CA1785-CA1783</f>
        <v>-68991.487351539312</v>
      </c>
      <c r="CB1784" s="516">
        <f t="shared" ref="CB1784" si="7288">CB1785-CB1783</f>
        <v>-61082.824014968879</v>
      </c>
      <c r="CC1784" s="516">
        <f t="shared" ref="CC1784" si="7289">CC1785-CC1783</f>
        <v>-53174.226819536008</v>
      </c>
      <c r="CD1784" s="516">
        <f t="shared" ref="CD1784" si="7290">CD1785-CD1783</f>
        <v>-67311.486435464554</v>
      </c>
      <c r="CE1784" s="516">
        <f t="shared" ref="CE1784" si="7291">CE1785-CE1783</f>
        <v>-10784.867048446875</v>
      </c>
      <c r="CF1784" s="516">
        <f t="shared" ref="CF1784" si="7292">CF1785-CF1783</f>
        <v>-10202.984058990987</v>
      </c>
      <c r="CG1784" s="516">
        <f t="shared" ref="CG1784" si="7293">CG1785-CG1783</f>
        <v>-9621.2429194933648</v>
      </c>
      <c r="CH1784" s="516">
        <f t="shared" ref="CH1784" si="7294">CH1785-CH1783</f>
        <v>-10737.914148488155</v>
      </c>
      <c r="CI1784" s="516">
        <f t="shared" ref="CI1784" si="7295">CI1785-CI1783</f>
        <v>-5322.2917657829676</v>
      </c>
      <c r="CJ1784" s="516">
        <f t="shared" ref="CJ1784" si="7296">CJ1785-CJ1783</f>
        <v>-5348.9032246118732</v>
      </c>
      <c r="CK1784" s="516">
        <f t="shared" ref="CK1784" si="7297">CK1785-CK1783</f>
        <v>-5375.6477407349448</v>
      </c>
      <c r="CL1784" s="516">
        <f t="shared" ref="CL1784" si="7298">CL1785-CL1783</f>
        <v>-5402.525979438622</v>
      </c>
      <c r="CM1784" s="516">
        <f t="shared" ref="CM1784" si="7299">CM1785-CM1783</f>
        <v>7335.2751040895382</v>
      </c>
      <c r="CN1784" s="516">
        <f t="shared" ref="CN1784" si="7300">CN1785-CN1783</f>
        <v>7371.9514796099829</v>
      </c>
      <c r="CO1784" s="516">
        <f t="shared" ref="CO1784" si="7301">CO1785-CO1783</f>
        <v>7408.8112370080198</v>
      </c>
      <c r="CP1784" s="516">
        <f t="shared" ref="CP1784" si="7302">CP1785-CP1783</f>
        <v>7445.8552931930462</v>
      </c>
      <c r="CQ1784" s="516">
        <f t="shared" ref="CQ1784" si="7303">CQ1785-CQ1783</f>
        <v>12297.220991692884</v>
      </c>
      <c r="CR1784" s="516">
        <f t="shared" ref="CR1784" si="7304">CR1785-CR1783</f>
        <v>12358.707096651342</v>
      </c>
      <c r="CS1784" s="516">
        <f t="shared" ref="CS1784" si="7305">CS1785-CS1783</f>
        <v>12420.500632134615</v>
      </c>
      <c r="CT1784" s="516">
        <f t="shared" ref="CT1784" si="7306">CT1785-CT1783</f>
        <v>12482.603135295241</v>
      </c>
      <c r="CU1784" s="516">
        <f t="shared" ref="CU1784" si="7307">CU1785-CU1783</f>
        <v>-5574.5835745710647</v>
      </c>
      <c r="CV1784" s="516">
        <f t="shared" ref="CV1784" si="7308">CV1785-CV1783</f>
        <v>-5602.4564924439183</v>
      </c>
      <c r="CW1784" s="516">
        <f t="shared" ref="CW1784" si="7309">CW1785-CW1783</f>
        <v>-5630.4687749061268</v>
      </c>
      <c r="CX1784" s="516">
        <f t="shared" ref="CX1784" si="7310">CX1785-CX1783</f>
        <v>-5658.6211187806912</v>
      </c>
      <c r="CY1784" s="516">
        <f t="shared" ref="CY1784" si="7311">CY1785-CY1783</f>
        <v>-18391.352888002235</v>
      </c>
      <c r="CZ1784" s="516">
        <f t="shared" ref="CZ1784" si="7312">CZ1785-CZ1783</f>
        <v>-18483.3096524422</v>
      </c>
      <c r="DA1784" s="516">
        <f t="shared" ref="DA1784" si="7313">DA1785-DA1783</f>
        <v>-18575.726200704434</v>
      </c>
      <c r="DB1784" s="516">
        <f t="shared" ref="DB1784" si="7314">DB1785-DB1783</f>
        <v>-18668.604831707969</v>
      </c>
      <c r="DC1784" s="516">
        <f t="shared" ref="DC1784" si="7315">DC1785-DC1783</f>
        <v>-1354.4832467333035</v>
      </c>
      <c r="DD1784" s="516">
        <f t="shared" ref="DD1784" si="7316">DD1785-DD1783</f>
        <v>-1361.2556629669707</v>
      </c>
      <c r="DE1784" s="516">
        <f t="shared" ref="DE1784" si="7317">DE1785-DE1783</f>
        <v>-1368.0619412818196</v>
      </c>
      <c r="DF1784" s="516">
        <f t="shared" ref="DF1784" si="7318">DF1785-DF1783</f>
        <v>-1374.9022509882197</v>
      </c>
      <c r="DG1784" s="516">
        <f t="shared" ref="DG1784" si="7319">DG1785-DG1783</f>
        <v>-1224.6817599042406</v>
      </c>
      <c r="DH1784" s="516">
        <f t="shared" ref="DH1784" si="7320">DH1785-DH1783</f>
        <v>-1230.805168703766</v>
      </c>
      <c r="DI1784" s="516">
        <f t="shared" ref="DI1784" si="7321">DI1785-DI1783</f>
        <v>-1236.959194547293</v>
      </c>
      <c r="DJ1784" s="516">
        <f t="shared" ref="DJ1784" si="7322">DJ1785-DJ1783</f>
        <v>-1243.1439905200241</v>
      </c>
    </row>
    <row r="1785" spans="1:114" x14ac:dyDescent="0.35">
      <c r="A1785" s="69" t="s">
        <v>354</v>
      </c>
      <c r="B1785" s="280" t="s">
        <v>150</v>
      </c>
      <c r="C1785" s="69"/>
      <c r="D1785" s="69"/>
      <c r="E1785" s="69"/>
      <c r="F1785" s="69"/>
      <c r="G1785" s="298"/>
      <c r="H1785" s="298"/>
      <c r="I1785" s="298"/>
      <c r="J1785" s="298"/>
      <c r="K1785" s="298"/>
      <c r="L1785" s="298"/>
      <c r="M1785" s="298"/>
      <c r="N1785" s="298"/>
      <c r="O1785" s="516">
        <f t="shared" ref="O1785:X1785" si="7323">O1880+O1890</f>
        <v>203700</v>
      </c>
      <c r="P1785" s="516">
        <f t="shared" si="7323"/>
        <v>195100</v>
      </c>
      <c r="Q1785" s="516">
        <f t="shared" si="7323"/>
        <v>209500</v>
      </c>
      <c r="R1785" s="516">
        <f t="shared" si="7323"/>
        <v>377600</v>
      </c>
      <c r="S1785" s="516">
        <f t="shared" si="7323"/>
        <v>393800</v>
      </c>
      <c r="T1785" s="516">
        <f t="shared" si="7323"/>
        <v>421100</v>
      </c>
      <c r="U1785" s="516">
        <f t="shared" si="7323"/>
        <v>444400</v>
      </c>
      <c r="V1785" s="516">
        <f t="shared" si="7323"/>
        <v>477600</v>
      </c>
      <c r="W1785" s="516">
        <f t="shared" si="7323"/>
        <v>478700</v>
      </c>
      <c r="X1785" s="516">
        <f t="shared" si="7323"/>
        <v>500000</v>
      </c>
      <c r="Y1785" s="516">
        <f>Y1880+Y1890</f>
        <v>500200</v>
      </c>
      <c r="Z1785" s="516">
        <f>Z1880+Z1890</f>
        <v>531700</v>
      </c>
      <c r="AA1785" s="516">
        <f>AA1880+AA1890</f>
        <v>546900</v>
      </c>
      <c r="AB1785" s="516">
        <f>AB1880+AB1890</f>
        <v>557900</v>
      </c>
      <c r="AC1785" s="516">
        <f>AC1880+AC1890</f>
        <v>545600</v>
      </c>
      <c r="AD1785" s="516">
        <f>-SUM(AA1631:AD1631)*AD1787</f>
        <v>560040.47667231946</v>
      </c>
      <c r="AE1785" s="516">
        <f>-SUM(AB1631:AE1631)*AE1787</f>
        <v>581946.92317384644</v>
      </c>
      <c r="AF1785" s="516">
        <f t="shared" ref="AF1785:AM1785" si="7324">-SUM(AC1631:AF1631)*AF1787</f>
        <v>605028.5988117056</v>
      </c>
      <c r="AG1785" s="516">
        <f t="shared" si="7324"/>
        <v>615178.00962541508</v>
      </c>
      <c r="AH1785" s="516">
        <f t="shared" si="7324"/>
        <v>632369.77214140829</v>
      </c>
      <c r="AI1785" s="516">
        <f t="shared" si="7324"/>
        <v>624966.23257935164</v>
      </c>
      <c r="AJ1785" s="516">
        <f t="shared" si="7324"/>
        <v>618450.42246583407</v>
      </c>
      <c r="AK1785" s="516">
        <f t="shared" si="7324"/>
        <v>612810.30085893511</v>
      </c>
      <c r="AL1785" s="516">
        <f t="shared" si="7324"/>
        <v>605465.15487848339</v>
      </c>
      <c r="AM1785" s="516">
        <f t="shared" si="7324"/>
        <v>623359.06705677463</v>
      </c>
      <c r="AN1785" s="516">
        <f t="shared" ref="AN1785" si="7325">-SUM(AK1631:AN1631)*AN1787</f>
        <v>639472.15716267203</v>
      </c>
      <c r="AO1785" s="516">
        <f t="shared" ref="AO1785" si="7326">-SUM(AL1631:AO1631)*AO1787</f>
        <v>654003.49556082941</v>
      </c>
      <c r="AP1785" s="516">
        <f t="shared" ref="AP1785" si="7327">-SUM(AM1631:AP1631)*AP1787</f>
        <v>672094.58657993237</v>
      </c>
      <c r="AQ1785" s="516">
        <f t="shared" ref="AQ1785" si="7328">-SUM(AN1631:AQ1631)*AQ1787</f>
        <v>719612.10343336943</v>
      </c>
      <c r="AR1785" s="516">
        <f t="shared" ref="AR1785" si="7329">-SUM(AO1631:AR1631)*AR1787</f>
        <v>764653.67454129038</v>
      </c>
      <c r="AS1785" s="516">
        <f t="shared" ref="AS1785" si="7330">-SUM(AP1631:AS1631)*AS1787</f>
        <v>807109.0445039476</v>
      </c>
      <c r="AT1785" s="516">
        <f t="shared" ref="AT1785" si="7331">-SUM(AQ1631:AT1631)*AT1787</f>
        <v>854616.91988473688</v>
      </c>
      <c r="AU1785" s="516">
        <f t="shared" ref="AU1785" si="7332">-SUM(AR1631:AU1631)*AU1787</f>
        <v>901259.44261973351</v>
      </c>
      <c r="AV1785" s="516">
        <f t="shared" ref="AV1785" si="7333">-SUM(AS1631:AV1631)*AV1787</f>
        <v>947085.73223004153</v>
      </c>
      <c r="AW1785" s="516">
        <f t="shared" ref="AW1785" si="7334">-SUM(AT1631:AW1631)*AW1787</f>
        <v>995406.11860316189</v>
      </c>
      <c r="AX1785" s="516">
        <f t="shared" ref="AX1785" si="7335">-SUM(AU1631:AX1631)*AX1787</f>
        <v>1047677.6917934631</v>
      </c>
      <c r="AY1785" s="516">
        <f t="shared" ref="AY1785" si="7336">-SUM(AV1631:AY1631)*AY1787</f>
        <v>1037845.9608249629</v>
      </c>
      <c r="AZ1785" s="516">
        <f t="shared" ref="AZ1785" si="7337">-SUM(AW1631:AZ1631)*AZ1787</f>
        <v>1027714.065755907</v>
      </c>
      <c r="BA1785" s="516">
        <f t="shared" ref="BA1785" si="7338">-SUM(AX1631:BA1631)*BA1787</f>
        <v>1015210.0344373593</v>
      </c>
      <c r="BB1785" s="516">
        <f t="shared" ref="BB1785" si="7339">-SUM(AY1631:BB1631)*BB1787</f>
        <v>1001961.1788468815</v>
      </c>
      <c r="BC1785" s="516">
        <f t="shared" ref="BC1785" si="7340">-SUM(AZ1631:BC1631)*BC1787</f>
        <v>923430.11072357045</v>
      </c>
      <c r="BD1785" s="516">
        <f t="shared" ref="BD1785" si="7341">-SUM(BA1631:BD1631)*BD1787</f>
        <v>845334.4514892702</v>
      </c>
      <c r="BE1785" s="516">
        <f t="shared" ref="BE1785" si="7342">-SUM(BB1631:BE1631)*BE1787</f>
        <v>759050.89237947972</v>
      </c>
      <c r="BF1785" s="516">
        <f t="shared" ref="BF1785" si="7343">-SUM(BC1631:BF1631)*BF1787</f>
        <v>666114.15955279407</v>
      </c>
      <c r="BG1785" s="516">
        <f t="shared" ref="BG1785" si="7344">-SUM(BD1631:BG1631)*BG1787</f>
        <v>680163.28913501487</v>
      </c>
      <c r="BH1785" s="516">
        <f t="shared" ref="BH1785" si="7345">-SUM(BE1631:BH1631)*BH1787</f>
        <v>692366.23296216922</v>
      </c>
      <c r="BI1785" s="516">
        <f t="shared" ref="BI1785" si="7346">-SUM(BF1631:BI1631)*BI1787</f>
        <v>702851.76419823989</v>
      </c>
      <c r="BJ1785" s="516">
        <f t="shared" ref="BJ1785" si="7347">-SUM(BG1631:BJ1631)*BJ1787</f>
        <v>716921.67602562299</v>
      </c>
      <c r="BK1785" s="516">
        <f t="shared" ref="BK1785" si="7348">-SUM(BH1631:BK1631)*BK1787</f>
        <v>648752.42443119234</v>
      </c>
      <c r="BL1785" s="516">
        <f t="shared" ref="BL1785" si="7349">-SUM(BI1631:BL1631)*BL1787</f>
        <v>583624.74699138862</v>
      </c>
      <c r="BM1785" s="516">
        <f t="shared" ref="BM1785" si="7350">-SUM(BJ1631:BM1631)*BM1787</f>
        <v>521232.97389349068</v>
      </c>
      <c r="BN1785" s="516">
        <f t="shared" ref="BN1785" si="7351">-SUM(BK1631:BN1631)*BN1787</f>
        <v>452253.1164018808</v>
      </c>
      <c r="BO1785" s="516">
        <f t="shared" ref="BO1785" si="7352">-SUM(BL1631:BO1631)*BO1787</f>
        <v>417494.76146164828</v>
      </c>
      <c r="BP1785" s="516">
        <f t="shared" ref="BP1785" si="7353">-SUM(BM1631:BP1631)*BP1787</f>
        <v>386896.30767273228</v>
      </c>
      <c r="BQ1785" s="516">
        <f t="shared" ref="BQ1785" si="7354">-SUM(BN1631:BQ1631)*BQ1787</f>
        <v>360342.61148526467</v>
      </c>
      <c r="BR1785" s="516">
        <f t="shared" ref="BR1785" si="7355">-SUM(BO1631:BR1631)*BR1787</f>
        <v>325765.77039218665</v>
      </c>
      <c r="BS1785" s="516">
        <f t="shared" ref="BS1785" si="7356">-SUM(BP1631:BS1631)*BS1787</f>
        <v>358048.22446914238</v>
      </c>
      <c r="BT1785" s="516">
        <f t="shared" ref="BT1785" si="7357">-SUM(BQ1631:BT1631)*BT1787</f>
        <v>386992.50248191931</v>
      </c>
      <c r="BU1785" s="516">
        <f t="shared" ref="BU1785" si="7358">-SUM(BR1631:BU1631)*BU1787</f>
        <v>412774.13916711614</v>
      </c>
      <c r="BV1785" s="516">
        <f t="shared" ref="BV1785" si="7359">-SUM(BS1631:BV1631)*BV1787</f>
        <v>445101.59826137987</v>
      </c>
      <c r="BW1785" s="516">
        <f t="shared" ref="BW1785" si="7360">-SUM(BT1631:BW1631)*BW1787</f>
        <v>434966.67883379222</v>
      </c>
      <c r="BX1785" s="516">
        <f t="shared" ref="BX1785" si="7361">-SUM(BU1631:BX1631)*BX1787</f>
        <v>424304.33097730845</v>
      </c>
      <c r="BY1785" s="516">
        <f t="shared" ref="BY1785" si="7362">-SUM(BV1631:BY1631)*BY1787</f>
        <v>411322.5912775381</v>
      </c>
      <c r="BZ1785" s="516">
        <f t="shared" ref="BZ1785" si="7363">-SUM(BW1631:BZ1631)*BZ1787</f>
        <v>397039.29926669796</v>
      </c>
      <c r="CA1785" s="516">
        <f t="shared" ref="CA1785" si="7364">-SUM(BX1631:CA1631)*CA1787</f>
        <v>328047.81191515864</v>
      </c>
      <c r="CB1785" s="516">
        <f t="shared" ref="CB1785" si="7365">-SUM(BY1631:CB1631)*CB1787</f>
        <v>266964.98790018976</v>
      </c>
      <c r="CC1785" s="516">
        <f t="shared" ref="CC1785" si="7366">-SUM(BZ1631:CC1631)*CC1787</f>
        <v>213790.76108065376</v>
      </c>
      <c r="CD1785" s="516">
        <f t="shared" ref="CD1785" si="7367">-SUM(CA1631:CD1631)*CD1787</f>
        <v>146479.2746451892</v>
      </c>
      <c r="CE1785" s="516">
        <f t="shared" ref="CE1785" si="7368">-SUM(CB1631:CE1631)*CE1787</f>
        <v>135694.40759674233</v>
      </c>
      <c r="CF1785" s="516">
        <f t="shared" ref="CF1785" si="7369">-SUM(CC1631:CF1631)*CF1787</f>
        <v>125491.42353775134</v>
      </c>
      <c r="CG1785" s="516">
        <f t="shared" ref="CG1785" si="7370">-SUM(CD1631:CG1631)*CG1787</f>
        <v>115870.18061825797</v>
      </c>
      <c r="CH1785" s="516">
        <f t="shared" ref="CH1785" si="7371">-SUM(CE1631:CH1631)*CH1787</f>
        <v>105132.26646976982</v>
      </c>
      <c r="CI1785" s="516">
        <f t="shared" ref="CI1785" si="7372">-SUM(CF1631:CI1631)*CI1787</f>
        <v>99809.974703986853</v>
      </c>
      <c r="CJ1785" s="516">
        <f t="shared" ref="CJ1785" si="7373">-SUM(CG1631:CJ1631)*CJ1787</f>
        <v>94461.071479374979</v>
      </c>
      <c r="CK1785" s="516">
        <f t="shared" ref="CK1785" si="7374">-SUM(CH1631:CK1631)*CK1787</f>
        <v>89085.423738640035</v>
      </c>
      <c r="CL1785" s="516">
        <f t="shared" ref="CL1785" si="7375">-SUM(CI1631:CL1631)*CL1787</f>
        <v>83682.897759201413</v>
      </c>
      <c r="CM1785" s="516">
        <f t="shared" ref="CM1785" si="7376">-SUM(CJ1631:CM1631)*CM1787</f>
        <v>91018.172863290951</v>
      </c>
      <c r="CN1785" s="516">
        <f t="shared" ref="CN1785" si="7377">-SUM(CK1631:CN1631)*CN1787</f>
        <v>98390.124342900934</v>
      </c>
      <c r="CO1785" s="516">
        <f t="shared" ref="CO1785" si="7378">-SUM(CL1631:CO1631)*CO1787</f>
        <v>105798.93557990895</v>
      </c>
      <c r="CP1785" s="516">
        <f t="shared" ref="CP1785" si="7379">-SUM(CM1631:CP1631)*CP1787</f>
        <v>113244.790873102</v>
      </c>
      <c r="CQ1785" s="516">
        <f t="shared" ref="CQ1785" si="7380">-SUM(CN1631:CQ1631)*CQ1787</f>
        <v>125542.01186479488</v>
      </c>
      <c r="CR1785" s="516">
        <f t="shared" ref="CR1785" si="7381">-SUM(CO1631:CR1631)*CR1787</f>
        <v>137900.71896144623</v>
      </c>
      <c r="CS1785" s="516">
        <f t="shared" ref="CS1785" si="7382">-SUM(CP1631:CS1631)*CS1787</f>
        <v>150321.21959358084</v>
      </c>
      <c r="CT1785" s="516">
        <f t="shared" ref="CT1785" si="7383">-SUM(CQ1631:CT1631)*CT1787</f>
        <v>162803.82272887608</v>
      </c>
      <c r="CU1785" s="516">
        <f t="shared" ref="CU1785" si="7384">-SUM(CR1631:CU1631)*CU1787</f>
        <v>157229.23915430502</v>
      </c>
      <c r="CV1785" s="516">
        <f t="shared" ref="CV1785" si="7385">-SUM(CS1631:CV1631)*CV1787</f>
        <v>151626.7826618611</v>
      </c>
      <c r="CW1785" s="516">
        <f t="shared" ref="CW1785" si="7386">-SUM(CT1631:CW1631)*CW1787</f>
        <v>145996.31388695497</v>
      </c>
      <c r="CX1785" s="516">
        <f t="shared" ref="CX1785" si="7387">-SUM(CU1631:CX1631)*CX1787</f>
        <v>140337.69276817428</v>
      </c>
      <c r="CY1785" s="516">
        <f t="shared" ref="CY1785" si="7388">-SUM(CV1631:CY1631)*CY1787</f>
        <v>121946.33988017205</v>
      </c>
      <c r="CZ1785" s="516">
        <f t="shared" ref="CZ1785" si="7389">-SUM(CW1631:CZ1631)*CZ1787</f>
        <v>103463.03022772985</v>
      </c>
      <c r="DA1785" s="516">
        <f t="shared" ref="DA1785" si="7390">-SUM(CX1631:DA1631)*DA1787</f>
        <v>84887.304027025413</v>
      </c>
      <c r="DB1785" s="516">
        <f t="shared" ref="DB1785" si="7391">-SUM(CY1631:DB1631)*DB1787</f>
        <v>66218.699195317444</v>
      </c>
      <c r="DC1785" s="516">
        <f t="shared" ref="DC1785" si="7392">-SUM(CZ1631:DC1631)*DC1787</f>
        <v>64864.21594858414</v>
      </c>
      <c r="DD1785" s="516">
        <f t="shared" ref="DD1785" si="7393">-SUM(DA1631:DD1631)*DD1787</f>
        <v>63502.96028561717</v>
      </c>
      <c r="DE1785" s="516">
        <f t="shared" ref="DE1785" si="7394">-SUM(DB1631:DE1631)*DE1787</f>
        <v>62134.89834433535</v>
      </c>
      <c r="DF1785" s="516">
        <f t="shared" ref="DF1785" si="7395">-SUM(DC1631:DF1631)*DF1787</f>
        <v>60759.99609334713</v>
      </c>
      <c r="DG1785" s="516">
        <f t="shared" ref="DG1785" si="7396">-SUM(DD1631:DG1631)*DG1787</f>
        <v>59535.31433344289</v>
      </c>
      <c r="DH1785" s="516">
        <f t="shared" ref="DH1785" si="7397">-SUM(DE1631:DH1631)*DH1787</f>
        <v>58304.509164739124</v>
      </c>
      <c r="DI1785" s="516">
        <f t="shared" ref="DI1785" si="7398">-SUM(DF1631:DI1631)*DI1787</f>
        <v>57067.549970191831</v>
      </c>
      <c r="DJ1785" s="516">
        <f t="shared" ref="DJ1785" si="7399">-SUM(DG1631:DJ1631)*DJ1787</f>
        <v>55824.405979671807</v>
      </c>
    </row>
    <row r="1786" spans="1:114" x14ac:dyDescent="0.35">
      <c r="B1786" s="280"/>
      <c r="C1786" s="69"/>
      <c r="D1786" s="69"/>
      <c r="E1786" s="69"/>
      <c r="F1786" s="69"/>
      <c r="G1786" s="298"/>
      <c r="H1786" s="298"/>
      <c r="I1786" s="298"/>
      <c r="J1786" s="298"/>
      <c r="K1786" s="298"/>
      <c r="L1786" s="298"/>
      <c r="M1786" s="298"/>
      <c r="N1786" s="298"/>
      <c r="O1786" s="152"/>
      <c r="P1786" s="152"/>
      <c r="Q1786" s="152"/>
      <c r="R1786" s="152"/>
      <c r="S1786" s="152"/>
      <c r="T1786" s="152"/>
      <c r="U1786" s="152"/>
      <c r="V1786" s="152"/>
      <c r="W1786" s="152"/>
      <c r="X1786" s="152"/>
      <c r="Y1786" s="152"/>
      <c r="Z1786" s="152"/>
      <c r="AA1786" s="152"/>
      <c r="AB1786" s="152"/>
      <c r="AC1786" s="152"/>
      <c r="AD1786" s="152"/>
    </row>
    <row r="1787" spans="1:114" x14ac:dyDescent="0.35">
      <c r="B1787" s="280" t="s">
        <v>154</v>
      </c>
      <c r="C1787" s="69"/>
      <c r="D1787" s="69"/>
      <c r="E1787" s="69"/>
      <c r="F1787" s="69"/>
      <c r="G1787" s="298"/>
      <c r="H1787" s="298"/>
      <c r="I1787" s="298"/>
      <c r="J1787" s="298"/>
      <c r="K1787" s="298"/>
      <c r="L1787" s="298"/>
      <c r="M1787" s="298"/>
      <c r="N1787" s="298"/>
      <c r="O1787" s="598">
        <f t="shared" ref="O1787:AC1787" si="7400">O1785/-SUM(L1631:O1631)</f>
        <v>0.32129337539432179</v>
      </c>
      <c r="P1787" s="598">
        <f t="shared" si="7400"/>
        <v>0.29772623226003359</v>
      </c>
      <c r="Q1787" s="598">
        <f t="shared" si="7400"/>
        <v>0.31742424242424244</v>
      </c>
      <c r="R1787" s="598">
        <f t="shared" si="7400"/>
        <v>0.55808454034880284</v>
      </c>
      <c r="S1787" s="598">
        <f t="shared" si="7400"/>
        <v>0.57163594135578455</v>
      </c>
      <c r="T1787" s="598">
        <f t="shared" si="7400"/>
        <v>0.60390076007457338</v>
      </c>
      <c r="U1787" s="598">
        <f t="shared" si="7400"/>
        <v>0.63089153889835325</v>
      </c>
      <c r="V1787" s="598">
        <f t="shared" si="7400"/>
        <v>0.67390997601241709</v>
      </c>
      <c r="W1787" s="598">
        <f t="shared" si="7400"/>
        <v>0.66708472686733555</v>
      </c>
      <c r="X1787" s="598">
        <f t="shared" si="7400"/>
        <v>0.69608798552136986</v>
      </c>
      <c r="Y1787" s="598">
        <f t="shared" si="7400"/>
        <v>0.68774920940464734</v>
      </c>
      <c r="Z1787" s="598">
        <f t="shared" si="7400"/>
        <v>0.73785734110463508</v>
      </c>
      <c r="AA1787" s="598">
        <f t="shared" si="7400"/>
        <v>0.7632937892533147</v>
      </c>
      <c r="AB1787" s="598">
        <f t="shared" si="7400"/>
        <v>0.78555336524922559</v>
      </c>
      <c r="AC1787" s="598">
        <f t="shared" si="7400"/>
        <v>0.75756734240488754</v>
      </c>
      <c r="AD1787" s="640">
        <v>0.75</v>
      </c>
      <c r="AE1787" s="596">
        <f>AD1787</f>
        <v>0.75</v>
      </c>
      <c r="AF1787" s="596">
        <f t="shared" ref="AF1787:AM1787" si="7401">AE1787</f>
        <v>0.75</v>
      </c>
      <c r="AG1787" s="596">
        <f t="shared" si="7401"/>
        <v>0.75</v>
      </c>
      <c r="AH1787" s="596">
        <f t="shared" si="7401"/>
        <v>0.75</v>
      </c>
      <c r="AI1787" s="596">
        <f t="shared" si="7401"/>
        <v>0.75</v>
      </c>
      <c r="AJ1787" s="596">
        <f t="shared" si="7401"/>
        <v>0.75</v>
      </c>
      <c r="AK1787" s="596">
        <f t="shared" si="7401"/>
        <v>0.75</v>
      </c>
      <c r="AL1787" s="596">
        <f t="shared" si="7401"/>
        <v>0.75</v>
      </c>
      <c r="AM1787" s="596">
        <f t="shared" si="7401"/>
        <v>0.75</v>
      </c>
      <c r="AN1787" s="596">
        <f t="shared" ref="AN1787:CY1787" si="7402">AM1787</f>
        <v>0.75</v>
      </c>
      <c r="AO1787" s="596">
        <f t="shared" si="7402"/>
        <v>0.75</v>
      </c>
      <c r="AP1787" s="596">
        <f t="shared" si="7402"/>
        <v>0.75</v>
      </c>
      <c r="AQ1787" s="596">
        <f t="shared" si="7402"/>
        <v>0.75</v>
      </c>
      <c r="AR1787" s="596">
        <f t="shared" si="7402"/>
        <v>0.75</v>
      </c>
      <c r="AS1787" s="596">
        <f t="shared" si="7402"/>
        <v>0.75</v>
      </c>
      <c r="AT1787" s="596">
        <f t="shared" si="7402"/>
        <v>0.75</v>
      </c>
      <c r="AU1787" s="596">
        <f t="shared" si="7402"/>
        <v>0.75</v>
      </c>
      <c r="AV1787" s="596">
        <f t="shared" si="7402"/>
        <v>0.75</v>
      </c>
      <c r="AW1787" s="596">
        <f t="shared" si="7402"/>
        <v>0.75</v>
      </c>
      <c r="AX1787" s="596">
        <f t="shared" si="7402"/>
        <v>0.75</v>
      </c>
      <c r="AY1787" s="596">
        <f t="shared" si="7402"/>
        <v>0.75</v>
      </c>
      <c r="AZ1787" s="596">
        <f t="shared" si="7402"/>
        <v>0.75</v>
      </c>
      <c r="BA1787" s="596">
        <f t="shared" si="7402"/>
        <v>0.75</v>
      </c>
      <c r="BB1787" s="596">
        <f t="shared" si="7402"/>
        <v>0.75</v>
      </c>
      <c r="BC1787" s="596">
        <f t="shared" si="7402"/>
        <v>0.75</v>
      </c>
      <c r="BD1787" s="596">
        <f t="shared" si="7402"/>
        <v>0.75</v>
      </c>
      <c r="BE1787" s="596">
        <f t="shared" si="7402"/>
        <v>0.75</v>
      </c>
      <c r="BF1787" s="596">
        <f t="shared" si="7402"/>
        <v>0.75</v>
      </c>
      <c r="BG1787" s="596">
        <f t="shared" si="7402"/>
        <v>0.75</v>
      </c>
      <c r="BH1787" s="596">
        <f t="shared" si="7402"/>
        <v>0.75</v>
      </c>
      <c r="BI1787" s="596">
        <f t="shared" si="7402"/>
        <v>0.75</v>
      </c>
      <c r="BJ1787" s="596">
        <f t="shared" si="7402"/>
        <v>0.75</v>
      </c>
      <c r="BK1787" s="596">
        <f t="shared" si="7402"/>
        <v>0.75</v>
      </c>
      <c r="BL1787" s="596">
        <f t="shared" si="7402"/>
        <v>0.75</v>
      </c>
      <c r="BM1787" s="596">
        <f t="shared" si="7402"/>
        <v>0.75</v>
      </c>
      <c r="BN1787" s="596">
        <f t="shared" si="7402"/>
        <v>0.75</v>
      </c>
      <c r="BO1787" s="596">
        <f t="shared" si="7402"/>
        <v>0.75</v>
      </c>
      <c r="BP1787" s="596">
        <f t="shared" si="7402"/>
        <v>0.75</v>
      </c>
      <c r="BQ1787" s="596">
        <f t="shared" si="7402"/>
        <v>0.75</v>
      </c>
      <c r="BR1787" s="596">
        <f t="shared" si="7402"/>
        <v>0.75</v>
      </c>
      <c r="BS1787" s="596">
        <f t="shared" si="7402"/>
        <v>0.75</v>
      </c>
      <c r="BT1787" s="596">
        <f t="shared" si="7402"/>
        <v>0.75</v>
      </c>
      <c r="BU1787" s="596">
        <f t="shared" si="7402"/>
        <v>0.75</v>
      </c>
      <c r="BV1787" s="596">
        <f t="shared" si="7402"/>
        <v>0.75</v>
      </c>
      <c r="BW1787" s="596">
        <f t="shared" si="7402"/>
        <v>0.75</v>
      </c>
      <c r="BX1787" s="596">
        <f t="shared" si="7402"/>
        <v>0.75</v>
      </c>
      <c r="BY1787" s="596">
        <f t="shared" si="7402"/>
        <v>0.75</v>
      </c>
      <c r="BZ1787" s="596">
        <f t="shared" si="7402"/>
        <v>0.75</v>
      </c>
      <c r="CA1787" s="596">
        <f t="shared" si="7402"/>
        <v>0.75</v>
      </c>
      <c r="CB1787" s="596">
        <f t="shared" si="7402"/>
        <v>0.75</v>
      </c>
      <c r="CC1787" s="596">
        <f t="shared" si="7402"/>
        <v>0.75</v>
      </c>
      <c r="CD1787" s="596">
        <f t="shared" si="7402"/>
        <v>0.75</v>
      </c>
      <c r="CE1787" s="596">
        <f t="shared" si="7402"/>
        <v>0.75</v>
      </c>
      <c r="CF1787" s="596">
        <f t="shared" si="7402"/>
        <v>0.75</v>
      </c>
      <c r="CG1787" s="596">
        <f t="shared" si="7402"/>
        <v>0.75</v>
      </c>
      <c r="CH1787" s="596">
        <f t="shared" si="7402"/>
        <v>0.75</v>
      </c>
      <c r="CI1787" s="596">
        <f t="shared" si="7402"/>
        <v>0.75</v>
      </c>
      <c r="CJ1787" s="596">
        <f t="shared" si="7402"/>
        <v>0.75</v>
      </c>
      <c r="CK1787" s="596">
        <f t="shared" si="7402"/>
        <v>0.75</v>
      </c>
      <c r="CL1787" s="596">
        <f t="shared" si="7402"/>
        <v>0.75</v>
      </c>
      <c r="CM1787" s="596">
        <f t="shared" si="7402"/>
        <v>0.75</v>
      </c>
      <c r="CN1787" s="596">
        <f t="shared" si="7402"/>
        <v>0.75</v>
      </c>
      <c r="CO1787" s="596">
        <f t="shared" si="7402"/>
        <v>0.75</v>
      </c>
      <c r="CP1787" s="596">
        <f t="shared" si="7402"/>
        <v>0.75</v>
      </c>
      <c r="CQ1787" s="596">
        <f t="shared" si="7402"/>
        <v>0.75</v>
      </c>
      <c r="CR1787" s="596">
        <f t="shared" si="7402"/>
        <v>0.75</v>
      </c>
      <c r="CS1787" s="596">
        <f t="shared" si="7402"/>
        <v>0.75</v>
      </c>
      <c r="CT1787" s="596">
        <f t="shared" si="7402"/>
        <v>0.75</v>
      </c>
      <c r="CU1787" s="596">
        <f t="shared" si="7402"/>
        <v>0.75</v>
      </c>
      <c r="CV1787" s="596">
        <f t="shared" si="7402"/>
        <v>0.75</v>
      </c>
      <c r="CW1787" s="596">
        <f t="shared" si="7402"/>
        <v>0.75</v>
      </c>
      <c r="CX1787" s="596">
        <f t="shared" si="7402"/>
        <v>0.75</v>
      </c>
      <c r="CY1787" s="596">
        <f t="shared" si="7402"/>
        <v>0.75</v>
      </c>
      <c r="CZ1787" s="596">
        <f t="shared" ref="CZ1787:DJ1787" si="7403">CY1787</f>
        <v>0.75</v>
      </c>
      <c r="DA1787" s="596">
        <f t="shared" si="7403"/>
        <v>0.75</v>
      </c>
      <c r="DB1787" s="596">
        <f t="shared" si="7403"/>
        <v>0.75</v>
      </c>
      <c r="DC1787" s="596">
        <f t="shared" si="7403"/>
        <v>0.75</v>
      </c>
      <c r="DD1787" s="596">
        <f t="shared" si="7403"/>
        <v>0.75</v>
      </c>
      <c r="DE1787" s="596">
        <f t="shared" si="7403"/>
        <v>0.75</v>
      </c>
      <c r="DF1787" s="596">
        <f t="shared" si="7403"/>
        <v>0.75</v>
      </c>
      <c r="DG1787" s="596">
        <f t="shared" si="7403"/>
        <v>0.75</v>
      </c>
      <c r="DH1787" s="596">
        <f t="shared" si="7403"/>
        <v>0.75</v>
      </c>
      <c r="DI1787" s="596">
        <f t="shared" si="7403"/>
        <v>0.75</v>
      </c>
      <c r="DJ1787" s="596">
        <f t="shared" si="7403"/>
        <v>0.75</v>
      </c>
    </row>
    <row r="1788" spans="1:114" x14ac:dyDescent="0.35">
      <c r="B1788" s="280" t="s">
        <v>155</v>
      </c>
      <c r="C1788" s="69"/>
      <c r="D1788" s="69"/>
      <c r="E1788" s="69"/>
      <c r="F1788" s="69"/>
      <c r="G1788" s="298"/>
      <c r="H1788" s="298"/>
      <c r="I1788" s="298"/>
      <c r="J1788" s="298"/>
      <c r="K1788" s="298"/>
      <c r="L1788" s="298"/>
      <c r="M1788" s="298"/>
      <c r="N1788" s="298"/>
      <c r="O1788" s="600">
        <f t="shared" ref="O1788:AB1788" si="7404">-SUM(L1631:O1631)/O1785</f>
        <v>3.1124202258222877</v>
      </c>
      <c r="P1788" s="600">
        <f t="shared" si="7404"/>
        <v>3.3587903639159404</v>
      </c>
      <c r="Q1788" s="600">
        <f t="shared" si="7404"/>
        <v>3.1503579952267304</v>
      </c>
      <c r="R1788" s="600">
        <f t="shared" si="7404"/>
        <v>1.7918432203389831</v>
      </c>
      <c r="S1788" s="600">
        <f t="shared" si="7404"/>
        <v>1.7493651599796851</v>
      </c>
      <c r="T1788" s="600">
        <f t="shared" si="7404"/>
        <v>1.6559012111137497</v>
      </c>
      <c r="U1788" s="600">
        <f t="shared" si="7404"/>
        <v>1.5850585058505851</v>
      </c>
      <c r="V1788" s="600">
        <f t="shared" si="7404"/>
        <v>1.4838777219430486</v>
      </c>
      <c r="W1788" s="600">
        <f t="shared" si="7404"/>
        <v>1.4990599540421976</v>
      </c>
      <c r="X1788" s="600">
        <f t="shared" si="7404"/>
        <v>1.4366000000000001</v>
      </c>
      <c r="Y1788" s="600">
        <f t="shared" si="7404"/>
        <v>1.4540183926429429</v>
      </c>
      <c r="Z1788" s="600">
        <f t="shared" si="7404"/>
        <v>1.3552755313146512</v>
      </c>
      <c r="AA1788" s="600">
        <f t="shared" si="7404"/>
        <v>1.3101115377582739</v>
      </c>
      <c r="AB1788" s="600">
        <f t="shared" si="7404"/>
        <v>1.2729879906793331</v>
      </c>
      <c r="AC1788" s="600">
        <f>-SUM(Z1631:AC1631)/AC1785</f>
        <v>1.3200146627565983</v>
      </c>
      <c r="AD1788" s="600">
        <f>-SUM(AA1631:AD1631)/AD1785</f>
        <v>1.3333333333333333</v>
      </c>
      <c r="AE1788" s="600">
        <f>-SUM(AB1631:AE1631)/AE1785</f>
        <v>1.3333333333333335</v>
      </c>
      <c r="AF1788" s="600">
        <f t="shared" ref="AF1788:AM1788" si="7405">-SUM(AC1631:AF1631)/AF1785</f>
        <v>1.3333333333333335</v>
      </c>
      <c r="AG1788" s="600">
        <f t="shared" si="7405"/>
        <v>1.3333333333333335</v>
      </c>
      <c r="AH1788" s="600">
        <f t="shared" si="7405"/>
        <v>1.3333333333333333</v>
      </c>
      <c r="AI1788" s="600">
        <f t="shared" si="7405"/>
        <v>1.3333333333333335</v>
      </c>
      <c r="AJ1788" s="600">
        <f t="shared" si="7405"/>
        <v>1.3333333333333333</v>
      </c>
      <c r="AK1788" s="600">
        <f t="shared" si="7405"/>
        <v>1.3333333333333333</v>
      </c>
      <c r="AL1788" s="600">
        <f t="shared" si="7405"/>
        <v>1.3333333333333333</v>
      </c>
      <c r="AM1788" s="600">
        <f t="shared" si="7405"/>
        <v>1.3333333333333333</v>
      </c>
      <c r="AN1788" s="600">
        <f t="shared" ref="AN1788" si="7406">-SUM(AK1631:AN1631)/AN1785</f>
        <v>1.3333333333333335</v>
      </c>
      <c r="AO1788" s="600">
        <f t="shared" ref="AO1788" si="7407">-SUM(AL1631:AO1631)/AO1785</f>
        <v>1.3333333333333333</v>
      </c>
      <c r="AP1788" s="600">
        <f t="shared" ref="AP1788" si="7408">-SUM(AM1631:AP1631)/AP1785</f>
        <v>1.3333333333333335</v>
      </c>
      <c r="AQ1788" s="600">
        <f t="shared" ref="AQ1788" si="7409">-SUM(AN1631:AQ1631)/AQ1785</f>
        <v>1.3333333333333333</v>
      </c>
      <c r="AR1788" s="600">
        <f t="shared" ref="AR1788" si="7410">-SUM(AO1631:AR1631)/AR1785</f>
        <v>1.3333333333333335</v>
      </c>
      <c r="AS1788" s="600">
        <f t="shared" ref="AS1788" si="7411">-SUM(AP1631:AS1631)/AS1785</f>
        <v>1.3333333333333333</v>
      </c>
      <c r="AT1788" s="600">
        <f t="shared" ref="AT1788" si="7412">-SUM(AQ1631:AT1631)/AT1785</f>
        <v>1.3333333333333333</v>
      </c>
      <c r="AU1788" s="600">
        <f t="shared" ref="AU1788" si="7413">-SUM(AR1631:AU1631)/AU1785</f>
        <v>1.3333333333333333</v>
      </c>
      <c r="AV1788" s="600">
        <f t="shared" ref="AV1788" si="7414">-SUM(AS1631:AV1631)/AV1785</f>
        <v>1.3333333333333333</v>
      </c>
      <c r="AW1788" s="600">
        <f t="shared" ref="AW1788" si="7415">-SUM(AT1631:AW1631)/AW1785</f>
        <v>1.3333333333333333</v>
      </c>
      <c r="AX1788" s="600">
        <f t="shared" ref="AX1788" si="7416">-SUM(AU1631:AX1631)/AX1785</f>
        <v>1.3333333333333333</v>
      </c>
      <c r="AY1788" s="600">
        <f t="shared" ref="AY1788" si="7417">-SUM(AV1631:AY1631)/AY1785</f>
        <v>1.3333333333333333</v>
      </c>
      <c r="AZ1788" s="600">
        <f t="shared" ref="AZ1788" si="7418">-SUM(AW1631:AZ1631)/AZ1785</f>
        <v>1.3333333333333335</v>
      </c>
      <c r="BA1788" s="600">
        <f t="shared" ref="BA1788" si="7419">-SUM(AX1631:BA1631)/BA1785</f>
        <v>1.3333333333333333</v>
      </c>
      <c r="BB1788" s="600">
        <f t="shared" ref="BB1788" si="7420">-SUM(AY1631:BB1631)/BB1785</f>
        <v>1.3333333333333333</v>
      </c>
      <c r="BC1788" s="600">
        <f t="shared" ref="BC1788" si="7421">-SUM(AZ1631:BC1631)/BC1785</f>
        <v>1.3333333333333333</v>
      </c>
      <c r="BD1788" s="600">
        <f t="shared" ref="BD1788" si="7422">-SUM(BA1631:BD1631)/BD1785</f>
        <v>1.3333333333333335</v>
      </c>
      <c r="BE1788" s="600">
        <f t="shared" ref="BE1788" si="7423">-SUM(BB1631:BE1631)/BE1785</f>
        <v>1.3333333333333335</v>
      </c>
      <c r="BF1788" s="600">
        <f t="shared" ref="BF1788" si="7424">-SUM(BC1631:BF1631)/BF1785</f>
        <v>1.3333333333333333</v>
      </c>
      <c r="BG1788" s="600">
        <f t="shared" ref="BG1788" si="7425">-SUM(BD1631:BG1631)/BG1785</f>
        <v>1.3333333333333333</v>
      </c>
      <c r="BH1788" s="600">
        <f t="shared" ref="BH1788" si="7426">-SUM(BE1631:BH1631)/BH1785</f>
        <v>1.3333333333333335</v>
      </c>
      <c r="BI1788" s="600">
        <f t="shared" ref="BI1788" si="7427">-SUM(BF1631:BI1631)/BI1785</f>
        <v>1.3333333333333335</v>
      </c>
      <c r="BJ1788" s="600">
        <f t="shared" ref="BJ1788" si="7428">-SUM(BG1631:BJ1631)/BJ1785</f>
        <v>1.3333333333333335</v>
      </c>
      <c r="BK1788" s="600">
        <f t="shared" ref="BK1788" si="7429">-SUM(BH1631:BK1631)/BK1785</f>
        <v>1.3333333333333333</v>
      </c>
      <c r="BL1788" s="600">
        <f t="shared" ref="BL1788" si="7430">-SUM(BI1631:BL1631)/BL1785</f>
        <v>1.3333333333333333</v>
      </c>
      <c r="BM1788" s="600">
        <f t="shared" ref="BM1788" si="7431">-SUM(BJ1631:BM1631)/BM1785</f>
        <v>1.3333333333333333</v>
      </c>
      <c r="BN1788" s="600">
        <f t="shared" ref="BN1788" si="7432">-SUM(BK1631:BN1631)/BN1785</f>
        <v>1.3333333333333333</v>
      </c>
      <c r="BO1788" s="600">
        <f t="shared" ref="BO1788" si="7433">-SUM(BL1631:BO1631)/BO1785</f>
        <v>1.3333333333333333</v>
      </c>
      <c r="BP1788" s="600">
        <f t="shared" ref="BP1788" si="7434">-SUM(BM1631:BP1631)/BP1785</f>
        <v>1.3333333333333335</v>
      </c>
      <c r="BQ1788" s="600">
        <f t="shared" ref="BQ1788" si="7435">-SUM(BN1631:BQ1631)/BQ1785</f>
        <v>1.3333333333333333</v>
      </c>
      <c r="BR1788" s="600">
        <f t="shared" ref="BR1788" si="7436">-SUM(BO1631:BR1631)/BR1785</f>
        <v>1.3333333333333335</v>
      </c>
      <c r="BS1788" s="600">
        <f t="shared" ref="BS1788" si="7437">-SUM(BP1631:BS1631)/BS1785</f>
        <v>1.3333333333333333</v>
      </c>
      <c r="BT1788" s="600">
        <f t="shared" ref="BT1788" si="7438">-SUM(BQ1631:BT1631)/BT1785</f>
        <v>1.3333333333333333</v>
      </c>
      <c r="BU1788" s="600">
        <f t="shared" ref="BU1788" si="7439">-SUM(BR1631:BU1631)/BU1785</f>
        <v>1.3333333333333333</v>
      </c>
      <c r="BV1788" s="600">
        <f t="shared" ref="BV1788" si="7440">-SUM(BS1631:BV1631)/BV1785</f>
        <v>1.3333333333333333</v>
      </c>
      <c r="BW1788" s="600">
        <f t="shared" ref="BW1788" si="7441">-SUM(BT1631:BW1631)/BW1785</f>
        <v>1.3333333333333333</v>
      </c>
      <c r="BX1788" s="600">
        <f t="shared" ref="BX1788" si="7442">-SUM(BU1631:BX1631)/BX1785</f>
        <v>1.3333333333333333</v>
      </c>
      <c r="BY1788" s="600">
        <f t="shared" ref="BY1788" si="7443">-SUM(BV1631:BY1631)/BY1785</f>
        <v>1.3333333333333333</v>
      </c>
      <c r="BZ1788" s="600">
        <f t="shared" ref="BZ1788" si="7444">-SUM(BW1631:BZ1631)/BZ1785</f>
        <v>1.3333333333333335</v>
      </c>
      <c r="CA1788" s="600">
        <f t="shared" ref="CA1788" si="7445">-SUM(BX1631:CA1631)/CA1785</f>
        <v>1.3333333333333335</v>
      </c>
      <c r="CB1788" s="600">
        <f t="shared" ref="CB1788" si="7446">-SUM(BY1631:CB1631)/CB1785</f>
        <v>1.3333333333333333</v>
      </c>
      <c r="CC1788" s="600">
        <f t="shared" ref="CC1788" si="7447">-SUM(BZ1631:CC1631)/CC1785</f>
        <v>1.3333333333333335</v>
      </c>
      <c r="CD1788" s="600">
        <f t="shared" ref="CD1788" si="7448">-SUM(CA1631:CD1631)/CD1785</f>
        <v>1.3333333333333333</v>
      </c>
      <c r="CE1788" s="600">
        <f t="shared" ref="CE1788" si="7449">-SUM(CB1631:CE1631)/CE1785</f>
        <v>1.3333333333333333</v>
      </c>
      <c r="CF1788" s="600">
        <f t="shared" ref="CF1788" si="7450">-SUM(CC1631:CF1631)/CF1785</f>
        <v>1.3333333333333333</v>
      </c>
      <c r="CG1788" s="600">
        <f t="shared" ref="CG1788" si="7451">-SUM(CD1631:CG1631)/CG1785</f>
        <v>1.3333333333333333</v>
      </c>
      <c r="CH1788" s="600">
        <f t="shared" ref="CH1788" si="7452">-SUM(CE1631:CH1631)/CH1785</f>
        <v>1.3333333333333333</v>
      </c>
      <c r="CI1788" s="600">
        <f t="shared" ref="CI1788" si="7453">-SUM(CF1631:CI1631)/CI1785</f>
        <v>1.3333333333333333</v>
      </c>
      <c r="CJ1788" s="600">
        <f t="shared" ref="CJ1788" si="7454">-SUM(CG1631:CJ1631)/CJ1785</f>
        <v>1.3333333333333333</v>
      </c>
      <c r="CK1788" s="600">
        <f t="shared" ref="CK1788" si="7455">-SUM(CH1631:CK1631)/CK1785</f>
        <v>1.3333333333333333</v>
      </c>
      <c r="CL1788" s="600">
        <f t="shared" ref="CL1788" si="7456">-SUM(CI1631:CL1631)/CL1785</f>
        <v>1.3333333333333335</v>
      </c>
      <c r="CM1788" s="600">
        <f t="shared" ref="CM1788" si="7457">-SUM(CJ1631:CM1631)/CM1785</f>
        <v>1.3333333333333333</v>
      </c>
      <c r="CN1788" s="600">
        <f t="shared" ref="CN1788" si="7458">-SUM(CK1631:CN1631)/CN1785</f>
        <v>1.3333333333333333</v>
      </c>
      <c r="CO1788" s="600">
        <f t="shared" ref="CO1788" si="7459">-SUM(CL1631:CO1631)/CO1785</f>
        <v>1.3333333333333335</v>
      </c>
      <c r="CP1788" s="600">
        <f t="shared" ref="CP1788" si="7460">-SUM(CM1631:CP1631)/CP1785</f>
        <v>1.3333333333333333</v>
      </c>
      <c r="CQ1788" s="600">
        <f t="shared" ref="CQ1788" si="7461">-SUM(CN1631:CQ1631)/CQ1785</f>
        <v>1.3333333333333335</v>
      </c>
      <c r="CR1788" s="600">
        <f t="shared" ref="CR1788" si="7462">-SUM(CO1631:CR1631)/CR1785</f>
        <v>1.3333333333333335</v>
      </c>
      <c r="CS1788" s="600">
        <f t="shared" ref="CS1788" si="7463">-SUM(CP1631:CS1631)/CS1785</f>
        <v>1.3333333333333333</v>
      </c>
      <c r="CT1788" s="600">
        <f t="shared" ref="CT1788" si="7464">-SUM(CQ1631:CT1631)/CT1785</f>
        <v>1.3333333333333335</v>
      </c>
      <c r="CU1788" s="600">
        <f t="shared" ref="CU1788" si="7465">-SUM(CR1631:CU1631)/CU1785</f>
        <v>1.3333333333333333</v>
      </c>
      <c r="CV1788" s="600">
        <f t="shared" ref="CV1788" si="7466">-SUM(CS1631:CV1631)/CV1785</f>
        <v>1.3333333333333333</v>
      </c>
      <c r="CW1788" s="600">
        <f t="shared" ref="CW1788" si="7467">-SUM(CT1631:CW1631)/CW1785</f>
        <v>1.3333333333333333</v>
      </c>
      <c r="CX1788" s="600">
        <f t="shared" ref="CX1788" si="7468">-SUM(CU1631:CX1631)/CX1785</f>
        <v>1.3333333333333333</v>
      </c>
      <c r="CY1788" s="600">
        <f t="shared" ref="CY1788" si="7469">-SUM(CV1631:CY1631)/CY1785</f>
        <v>1.3333333333333333</v>
      </c>
      <c r="CZ1788" s="600">
        <f t="shared" ref="CZ1788" si="7470">-SUM(CW1631:CZ1631)/CZ1785</f>
        <v>1.3333333333333333</v>
      </c>
      <c r="DA1788" s="600">
        <f t="shared" ref="DA1788" si="7471">-SUM(CX1631:DA1631)/DA1785</f>
        <v>1.3333333333333333</v>
      </c>
      <c r="DB1788" s="600">
        <f t="shared" ref="DB1788" si="7472">-SUM(CY1631:DB1631)/DB1785</f>
        <v>1.3333333333333335</v>
      </c>
      <c r="DC1788" s="600">
        <f t="shared" ref="DC1788" si="7473">-SUM(CZ1631:DC1631)/DC1785</f>
        <v>1.3333333333333333</v>
      </c>
      <c r="DD1788" s="600">
        <f t="shared" ref="DD1788" si="7474">-SUM(DA1631:DD1631)/DD1785</f>
        <v>1.3333333333333333</v>
      </c>
      <c r="DE1788" s="600">
        <f t="shared" ref="DE1788" si="7475">-SUM(DB1631:DE1631)/DE1785</f>
        <v>1.3333333333333335</v>
      </c>
      <c r="DF1788" s="600">
        <f t="shared" ref="DF1788" si="7476">-SUM(DC1631:DF1631)/DF1785</f>
        <v>1.3333333333333335</v>
      </c>
      <c r="DG1788" s="600">
        <f t="shared" ref="DG1788" si="7477">-SUM(DD1631:DG1631)/DG1785</f>
        <v>1.3333333333333333</v>
      </c>
      <c r="DH1788" s="600">
        <f t="shared" ref="DH1788" si="7478">-SUM(DE1631:DH1631)/DH1785</f>
        <v>1.3333333333333333</v>
      </c>
      <c r="DI1788" s="600">
        <f t="shared" ref="DI1788" si="7479">-SUM(DF1631:DI1631)/DI1785</f>
        <v>1.3333333333333335</v>
      </c>
      <c r="DJ1788" s="600">
        <f t="shared" ref="DJ1788" si="7480">-SUM(DG1631:DJ1631)/DJ1785</f>
        <v>1.3333333333333333</v>
      </c>
    </row>
    <row r="1789" spans="1:114" x14ac:dyDescent="0.35">
      <c r="B1789" s="69"/>
      <c r="C1789" s="69"/>
      <c r="D1789" s="69"/>
      <c r="E1789" s="69"/>
      <c r="F1789" s="69"/>
      <c r="G1789" s="298"/>
      <c r="H1789" s="298"/>
      <c r="I1789" s="298"/>
      <c r="J1789" s="298"/>
      <c r="K1789" s="298"/>
      <c r="L1789" s="298"/>
      <c r="M1789" s="298"/>
      <c r="N1789" s="298"/>
      <c r="O1789" s="152"/>
      <c r="P1789" s="152"/>
      <c r="Q1789" s="152"/>
      <c r="R1789" s="152"/>
      <c r="S1789" s="152"/>
      <c r="T1789" s="152"/>
      <c r="U1789" s="152"/>
      <c r="V1789" s="152"/>
      <c r="W1789" s="152"/>
      <c r="X1789" s="152"/>
      <c r="Y1789" s="152"/>
      <c r="Z1789" s="152"/>
      <c r="AA1789" s="152"/>
      <c r="AB1789" s="152"/>
      <c r="AC1789" s="152"/>
      <c r="AD1789" s="152"/>
    </row>
    <row r="1790" spans="1:114" x14ac:dyDescent="0.35">
      <c r="B1790" s="69"/>
      <c r="C1790" s="69"/>
      <c r="D1790" s="69"/>
      <c r="E1790" s="69"/>
      <c r="F1790" s="69"/>
      <c r="G1790" s="298"/>
      <c r="H1790" s="298"/>
      <c r="I1790" s="298"/>
      <c r="J1790" s="298"/>
      <c r="K1790" s="298"/>
      <c r="L1790" s="298"/>
      <c r="M1790" s="298"/>
      <c r="N1790" s="298"/>
      <c r="O1790" s="152"/>
      <c r="P1790" s="152"/>
      <c r="Q1790" s="152"/>
      <c r="R1790" s="152"/>
      <c r="S1790" s="152"/>
      <c r="T1790" s="152"/>
      <c r="U1790" s="152"/>
      <c r="V1790" s="152"/>
      <c r="W1790" s="152"/>
      <c r="X1790" s="152"/>
      <c r="Y1790" s="152"/>
      <c r="Z1790" s="152"/>
      <c r="AA1790" s="152"/>
      <c r="AB1790" s="152"/>
      <c r="AC1790" s="152"/>
      <c r="AD1790" s="152"/>
    </row>
    <row r="1791" spans="1:114" x14ac:dyDescent="0.35">
      <c r="B1791" s="9" t="s">
        <v>638</v>
      </c>
      <c r="C1791" s="69"/>
      <c r="D1791" s="69"/>
      <c r="E1791" s="69"/>
      <c r="F1791" s="69"/>
      <c r="G1791" s="298"/>
      <c r="H1791" s="298"/>
      <c r="I1791" s="298"/>
      <c r="J1791" s="298"/>
      <c r="K1791" s="298"/>
      <c r="L1791" s="298"/>
      <c r="M1791" s="298"/>
      <c r="N1791" s="298"/>
      <c r="O1791" s="152"/>
      <c r="P1791" s="152"/>
      <c r="Q1791" s="152"/>
      <c r="R1791" s="152"/>
      <c r="S1791" s="152"/>
      <c r="T1791" s="152"/>
      <c r="U1791" s="152"/>
      <c r="V1791" s="152"/>
      <c r="W1791" s="152"/>
      <c r="X1791" s="152"/>
      <c r="Y1791" s="152"/>
      <c r="Z1791" s="152"/>
      <c r="AA1791" s="152"/>
      <c r="AB1791" s="152"/>
      <c r="AC1791" s="152"/>
      <c r="AD1791" s="152"/>
    </row>
    <row r="1792" spans="1:114" x14ac:dyDescent="0.35">
      <c r="A1792" s="69" t="s">
        <v>354</v>
      </c>
      <c r="B1792" s="280" t="s">
        <v>153</v>
      </c>
      <c r="C1792" s="69"/>
      <c r="D1792" s="69"/>
      <c r="E1792" s="69"/>
      <c r="F1792" s="69"/>
      <c r="G1792" s="298"/>
      <c r="H1792" s="298"/>
      <c r="I1792" s="298"/>
      <c r="J1792" s="298"/>
      <c r="K1792" s="298"/>
      <c r="L1792" s="298"/>
      <c r="M1792" s="298"/>
      <c r="N1792" s="298"/>
      <c r="O1792" s="516">
        <f t="shared" ref="O1792:Z1792" si="7481">N1900</f>
        <v>162900</v>
      </c>
      <c r="P1792" s="516">
        <f t="shared" si="7481"/>
        <v>162300</v>
      </c>
      <c r="Q1792" s="516">
        <f t="shared" si="7481"/>
        <v>164800</v>
      </c>
      <c r="R1792" s="516">
        <f t="shared" si="7481"/>
        <v>188100</v>
      </c>
      <c r="S1792" s="516">
        <f t="shared" si="7481"/>
        <v>196200</v>
      </c>
      <c r="T1792" s="516">
        <f t="shared" si="7481"/>
        <v>204000</v>
      </c>
      <c r="U1792" s="516">
        <f t="shared" si="7481"/>
        <v>188300</v>
      </c>
      <c r="V1792" s="516">
        <f t="shared" si="7481"/>
        <v>199400</v>
      </c>
      <c r="W1792" s="516">
        <f t="shared" si="7481"/>
        <v>196000</v>
      </c>
      <c r="X1792" s="516">
        <f t="shared" si="7481"/>
        <v>192300</v>
      </c>
      <c r="Y1792" s="516">
        <f t="shared" si="7481"/>
        <v>189700</v>
      </c>
      <c r="Z1792" s="516">
        <f t="shared" si="7481"/>
        <v>176800</v>
      </c>
      <c r="AA1792" s="516">
        <f>Z1900</f>
        <v>211900</v>
      </c>
      <c r="AB1792" s="516">
        <f>AA1900</f>
        <v>216200</v>
      </c>
      <c r="AC1792" s="516">
        <f>AB1900</f>
        <v>207700</v>
      </c>
      <c r="AD1792" s="516">
        <f>AC1794</f>
        <v>207100</v>
      </c>
      <c r="AE1792" s="516">
        <f>AD1794</f>
        <v>216548.98431329682</v>
      </c>
      <c r="AF1792" s="516">
        <f t="shared" ref="AF1792:CQ1792" si="7482">AE1794</f>
        <v>225019.47696055396</v>
      </c>
      <c r="AG1792" s="516">
        <f t="shared" si="7482"/>
        <v>233944.39154052618</v>
      </c>
      <c r="AH1792" s="516">
        <f t="shared" si="7482"/>
        <v>237868.83038849384</v>
      </c>
      <c r="AI1792" s="516">
        <f t="shared" si="7482"/>
        <v>244516.31189467787</v>
      </c>
      <c r="AJ1792" s="516">
        <f t="shared" si="7482"/>
        <v>241653.60993068264</v>
      </c>
      <c r="AK1792" s="516">
        <f t="shared" si="7482"/>
        <v>239134.16335345584</v>
      </c>
      <c r="AL1792" s="516">
        <f t="shared" si="7482"/>
        <v>236953.31633212155</v>
      </c>
      <c r="AM1792" s="516">
        <f t="shared" si="7482"/>
        <v>234113.19321968019</v>
      </c>
      <c r="AN1792" s="516">
        <f t="shared" si="7482"/>
        <v>241032.17259528616</v>
      </c>
      <c r="AO1792" s="516">
        <f t="shared" si="7482"/>
        <v>247262.56743623316</v>
      </c>
      <c r="AP1792" s="516">
        <f t="shared" si="7482"/>
        <v>252881.35161685402</v>
      </c>
      <c r="AQ1792" s="516">
        <f t="shared" si="7482"/>
        <v>259876.57347757384</v>
      </c>
      <c r="AR1792" s="516">
        <f t="shared" si="7482"/>
        <v>278250.01332756947</v>
      </c>
      <c r="AS1792" s="516">
        <f t="shared" si="7482"/>
        <v>295666.08748929895</v>
      </c>
      <c r="AT1792" s="516">
        <f t="shared" si="7482"/>
        <v>312082.16387485975</v>
      </c>
      <c r="AU1792" s="516">
        <f t="shared" si="7482"/>
        <v>330451.87568876491</v>
      </c>
      <c r="AV1792" s="516">
        <f t="shared" si="7482"/>
        <v>348486.98447963025</v>
      </c>
      <c r="AW1792" s="516">
        <f t="shared" si="7482"/>
        <v>366206.48312894936</v>
      </c>
      <c r="AX1792" s="516">
        <f t="shared" si="7482"/>
        <v>384890.36585988925</v>
      </c>
      <c r="AY1792" s="516">
        <f t="shared" si="7482"/>
        <v>405102.04082680569</v>
      </c>
      <c r="AZ1792" s="516">
        <f t="shared" si="7482"/>
        <v>401300.43818565231</v>
      </c>
      <c r="BA1792" s="516">
        <f t="shared" si="7482"/>
        <v>397382.77209228405</v>
      </c>
      <c r="BB1792" s="516">
        <f t="shared" si="7482"/>
        <v>392547.87998244556</v>
      </c>
      <c r="BC1792" s="516">
        <f t="shared" si="7482"/>
        <v>387424.98915412748</v>
      </c>
      <c r="BD1792" s="516">
        <f t="shared" si="7482"/>
        <v>357059.64281311387</v>
      </c>
      <c r="BE1792" s="516">
        <f t="shared" si="7482"/>
        <v>326862.65457585116</v>
      </c>
      <c r="BF1792" s="516">
        <f t="shared" si="7482"/>
        <v>293499.67838673218</v>
      </c>
      <c r="BG1792" s="516">
        <f t="shared" si="7482"/>
        <v>257564.14169374702</v>
      </c>
      <c r="BH1792" s="516">
        <f t="shared" si="7482"/>
        <v>262996.4717988724</v>
      </c>
      <c r="BI1792" s="516">
        <f t="shared" si="7482"/>
        <v>267714.94341203873</v>
      </c>
      <c r="BJ1792" s="516">
        <f t="shared" si="7482"/>
        <v>271769.34882331942</v>
      </c>
      <c r="BK1792" s="516">
        <f t="shared" si="7482"/>
        <v>277209.71472990757</v>
      </c>
      <c r="BL1792" s="516">
        <f t="shared" si="7482"/>
        <v>250850.93744672768</v>
      </c>
      <c r="BM1792" s="516">
        <f t="shared" si="7482"/>
        <v>225668.23550333691</v>
      </c>
      <c r="BN1792" s="516">
        <f t="shared" si="7482"/>
        <v>201543.41657214973</v>
      </c>
      <c r="BO1792" s="516">
        <f t="shared" si="7482"/>
        <v>174871.20500872724</v>
      </c>
      <c r="BP1792" s="516">
        <f t="shared" si="7482"/>
        <v>161431.30776517064</v>
      </c>
      <c r="BQ1792" s="516">
        <f t="shared" si="7482"/>
        <v>149599.90563345648</v>
      </c>
      <c r="BR1792" s="516">
        <f t="shared" si="7482"/>
        <v>139332.47644096898</v>
      </c>
      <c r="BS1792" s="516">
        <f t="shared" si="7482"/>
        <v>125962.76455164549</v>
      </c>
      <c r="BT1792" s="516">
        <f t="shared" si="7482"/>
        <v>138445.3134614017</v>
      </c>
      <c r="BU1792" s="516">
        <f t="shared" si="7482"/>
        <v>149637.10095967544</v>
      </c>
      <c r="BV1792" s="516">
        <f t="shared" si="7482"/>
        <v>159606.00047795157</v>
      </c>
      <c r="BW1792" s="516">
        <f t="shared" si="7482"/>
        <v>172105.95132773352</v>
      </c>
      <c r="BX1792" s="516">
        <f t="shared" si="7482"/>
        <v>168187.11581573298</v>
      </c>
      <c r="BY1792" s="516">
        <f t="shared" si="7482"/>
        <v>164064.34131122593</v>
      </c>
      <c r="BZ1792" s="516">
        <f t="shared" si="7482"/>
        <v>159044.73529398139</v>
      </c>
      <c r="CA1792" s="516">
        <f t="shared" si="7482"/>
        <v>153521.8623831232</v>
      </c>
      <c r="CB1792" s="516">
        <f t="shared" si="7482"/>
        <v>126845.15394052801</v>
      </c>
      <c r="CC1792" s="516">
        <f t="shared" si="7482"/>
        <v>103226.46198807337</v>
      </c>
      <c r="CD1792" s="516">
        <f t="shared" si="7482"/>
        <v>82665.760951186123</v>
      </c>
      <c r="CE1792" s="516">
        <f t="shared" si="7482"/>
        <v>56638.652862806484</v>
      </c>
      <c r="CF1792" s="516">
        <f t="shared" si="7482"/>
        <v>52468.504270740363</v>
      </c>
      <c r="CG1792" s="516">
        <f t="shared" si="7482"/>
        <v>48523.350434597181</v>
      </c>
      <c r="CH1792" s="516">
        <f t="shared" si="7482"/>
        <v>44803.136505726412</v>
      </c>
      <c r="CI1792" s="516">
        <f t="shared" si="7482"/>
        <v>40651.143034977664</v>
      </c>
      <c r="CJ1792" s="516">
        <f t="shared" si="7482"/>
        <v>38593.190218874915</v>
      </c>
      <c r="CK1792" s="516">
        <f t="shared" si="7482"/>
        <v>36524.94763869165</v>
      </c>
      <c r="CL1792" s="516">
        <f t="shared" si="7482"/>
        <v>34446.363845607477</v>
      </c>
      <c r="CM1792" s="516">
        <f t="shared" si="7482"/>
        <v>32357.387133557881</v>
      </c>
      <c r="CN1792" s="516">
        <f t="shared" si="7482"/>
        <v>35193.693507139164</v>
      </c>
      <c r="CO1792" s="516">
        <f t="shared" si="7482"/>
        <v>38044.181412588354</v>
      </c>
      <c r="CP1792" s="516">
        <f t="shared" si="7482"/>
        <v>40908.921757564793</v>
      </c>
      <c r="CQ1792" s="516">
        <f t="shared" si="7482"/>
        <v>43787.985804266107</v>
      </c>
      <c r="CR1792" s="516">
        <f t="shared" ref="CR1792:DJ1792" si="7483">CQ1794</f>
        <v>48542.911254387356</v>
      </c>
      <c r="CS1792" s="516">
        <f t="shared" si="7483"/>
        <v>53321.61133175921</v>
      </c>
      <c r="CT1792" s="516">
        <f t="shared" si="7483"/>
        <v>58124.204909517917</v>
      </c>
      <c r="CU1792" s="516">
        <f t="shared" si="7483"/>
        <v>62950.811455165422</v>
      </c>
      <c r="CV1792" s="516">
        <f t="shared" si="7483"/>
        <v>60795.305806331271</v>
      </c>
      <c r="CW1792" s="516">
        <f t="shared" si="7483"/>
        <v>58629.022629252955</v>
      </c>
      <c r="CX1792" s="516">
        <f t="shared" si="7483"/>
        <v>56451.908036289249</v>
      </c>
      <c r="CY1792" s="516">
        <f t="shared" si="7483"/>
        <v>54263.907870360716</v>
      </c>
      <c r="CZ1792" s="516">
        <f t="shared" si="7483"/>
        <v>47152.584753666524</v>
      </c>
      <c r="DA1792" s="516">
        <f t="shared" si="7483"/>
        <v>40005.705021388872</v>
      </c>
      <c r="DB1792" s="516">
        <f t="shared" si="7483"/>
        <v>32823.090890449821</v>
      </c>
      <c r="DC1792" s="516">
        <f t="shared" si="7483"/>
        <v>25604.563688856077</v>
      </c>
      <c r="DD1792" s="516">
        <f t="shared" si="7483"/>
        <v>25080.830166785865</v>
      </c>
      <c r="DE1792" s="516">
        <f t="shared" si="7483"/>
        <v>24554.477977105304</v>
      </c>
      <c r="DF1792" s="516">
        <f t="shared" si="7483"/>
        <v>24025.494026476335</v>
      </c>
      <c r="DG1792" s="516">
        <f t="shared" si="7483"/>
        <v>23493.865156094223</v>
      </c>
      <c r="DH1792" s="516">
        <f t="shared" si="7483"/>
        <v>23020.321542264581</v>
      </c>
      <c r="DI1792" s="516">
        <f t="shared" si="7483"/>
        <v>22544.410210365793</v>
      </c>
      <c r="DJ1792" s="516">
        <f t="shared" si="7483"/>
        <v>22066.11932180751</v>
      </c>
    </row>
    <row r="1793" spans="1:114" x14ac:dyDescent="0.35">
      <c r="A1793" s="69" t="s">
        <v>354</v>
      </c>
      <c r="B1793" s="280" t="s">
        <v>149</v>
      </c>
      <c r="C1793" s="69"/>
      <c r="D1793" s="69"/>
      <c r="E1793" s="69"/>
      <c r="F1793" s="69"/>
      <c r="G1793" s="298"/>
      <c r="H1793" s="298"/>
      <c r="I1793" s="298"/>
      <c r="J1793" s="298"/>
      <c r="K1793" s="298"/>
      <c r="L1793" s="298"/>
      <c r="M1793" s="298"/>
      <c r="N1793" s="298"/>
      <c r="O1793" s="516">
        <f>O1794-O1792</f>
        <v>-600</v>
      </c>
      <c r="P1793" s="516">
        <f t="shared" ref="P1793:Z1793" si="7484">P1794-P1792</f>
        <v>2500</v>
      </c>
      <c r="Q1793" s="516">
        <f t="shared" si="7484"/>
        <v>23300</v>
      </c>
      <c r="R1793" s="516">
        <f t="shared" si="7484"/>
        <v>8100</v>
      </c>
      <c r="S1793" s="516">
        <f t="shared" si="7484"/>
        <v>7800</v>
      </c>
      <c r="T1793" s="516">
        <f t="shared" si="7484"/>
        <v>-15700</v>
      </c>
      <c r="U1793" s="516">
        <f t="shared" si="7484"/>
        <v>11100</v>
      </c>
      <c r="V1793" s="516">
        <f t="shared" si="7484"/>
        <v>-3400</v>
      </c>
      <c r="W1793" s="516">
        <f t="shared" si="7484"/>
        <v>-3700</v>
      </c>
      <c r="X1793" s="516">
        <f t="shared" si="7484"/>
        <v>-2600</v>
      </c>
      <c r="Y1793" s="516">
        <f t="shared" si="7484"/>
        <v>-12900</v>
      </c>
      <c r="Z1793" s="516">
        <f t="shared" si="7484"/>
        <v>35100</v>
      </c>
      <c r="AA1793" s="516">
        <f>AA1794-AA1792</f>
        <v>4300</v>
      </c>
      <c r="AB1793" s="516">
        <f>AB1794-AB1792</f>
        <v>-8500</v>
      </c>
      <c r="AC1793" s="516">
        <f>AC1794-AC1792</f>
        <v>-600</v>
      </c>
      <c r="AD1793" s="516">
        <f>AD1794-AD1792</f>
        <v>9448.9843132968235</v>
      </c>
      <c r="AE1793" s="516">
        <f>AE1794-AE1792</f>
        <v>8470.4926472571387</v>
      </c>
      <c r="AF1793" s="516">
        <f t="shared" ref="AF1793:CQ1793" si="7485">AF1794-AF1792</f>
        <v>8924.9145799722173</v>
      </c>
      <c r="AG1793" s="516">
        <f t="shared" si="7485"/>
        <v>3924.4388479676563</v>
      </c>
      <c r="AH1793" s="516">
        <f t="shared" si="7485"/>
        <v>6647.4815061840345</v>
      </c>
      <c r="AI1793" s="516">
        <f t="shared" si="7485"/>
        <v>-2862.7019639952341</v>
      </c>
      <c r="AJ1793" s="516">
        <f t="shared" si="7485"/>
        <v>-2519.4465772268013</v>
      </c>
      <c r="AK1793" s="516">
        <f t="shared" si="7485"/>
        <v>-2180.8470213342807</v>
      </c>
      <c r="AL1793" s="516">
        <f t="shared" si="7485"/>
        <v>-2840.1231124413607</v>
      </c>
      <c r="AM1793" s="516">
        <f t="shared" si="7485"/>
        <v>6918.9793756059662</v>
      </c>
      <c r="AN1793" s="516">
        <f t="shared" si="7485"/>
        <v>6230.3948409470031</v>
      </c>
      <c r="AO1793" s="516">
        <f t="shared" si="7485"/>
        <v>5618.7841806208598</v>
      </c>
      <c r="AP1793" s="516">
        <f t="shared" si="7485"/>
        <v>6995.2218607198156</v>
      </c>
      <c r="AQ1793" s="516">
        <f t="shared" si="7485"/>
        <v>18373.43984999563</v>
      </c>
      <c r="AR1793" s="516">
        <f t="shared" si="7485"/>
        <v>17416.074161729484</v>
      </c>
      <c r="AS1793" s="516">
        <f t="shared" si="7485"/>
        <v>16416.076385560795</v>
      </c>
      <c r="AT1793" s="516">
        <f t="shared" si="7485"/>
        <v>18369.71181390516</v>
      </c>
      <c r="AU1793" s="516">
        <f t="shared" si="7485"/>
        <v>18035.108790865343</v>
      </c>
      <c r="AV1793" s="516">
        <f t="shared" si="7485"/>
        <v>17719.49864931911</v>
      </c>
      <c r="AW1793" s="516">
        <f t="shared" si="7485"/>
        <v>18683.882730939891</v>
      </c>
      <c r="AX1793" s="516">
        <f t="shared" si="7485"/>
        <v>20211.674966916442</v>
      </c>
      <c r="AY1793" s="516">
        <f t="shared" si="7485"/>
        <v>-3801.6026411533821</v>
      </c>
      <c r="AZ1793" s="516">
        <f t="shared" si="7485"/>
        <v>-3917.6660933682579</v>
      </c>
      <c r="BA1793" s="516">
        <f t="shared" si="7485"/>
        <v>-4834.892109838489</v>
      </c>
      <c r="BB1793" s="516">
        <f t="shared" si="7485"/>
        <v>-5122.890828318079</v>
      </c>
      <c r="BC1793" s="516">
        <f t="shared" si="7485"/>
        <v>-30365.346341013617</v>
      </c>
      <c r="BD1793" s="516">
        <f t="shared" si="7485"/>
        <v>-30196.988237262703</v>
      </c>
      <c r="BE1793" s="516">
        <f t="shared" si="7485"/>
        <v>-33362.976189118985</v>
      </c>
      <c r="BF1793" s="516">
        <f t="shared" si="7485"/>
        <v>-35935.536692985159</v>
      </c>
      <c r="BG1793" s="516">
        <f t="shared" si="7485"/>
        <v>5432.3301051253802</v>
      </c>
      <c r="BH1793" s="516">
        <f t="shared" si="7485"/>
        <v>4718.4716131663299</v>
      </c>
      <c r="BI1793" s="516">
        <f t="shared" si="7485"/>
        <v>4054.4054112806916</v>
      </c>
      <c r="BJ1793" s="516">
        <f t="shared" si="7485"/>
        <v>5440.3659065881511</v>
      </c>
      <c r="BK1793" s="516">
        <f t="shared" si="7485"/>
        <v>-26358.777283179894</v>
      </c>
      <c r="BL1793" s="516">
        <f t="shared" si="7485"/>
        <v>-25182.70194339077</v>
      </c>
      <c r="BM1793" s="516">
        <f t="shared" si="7485"/>
        <v>-24124.818931187183</v>
      </c>
      <c r="BN1793" s="516">
        <f t="shared" si="7485"/>
        <v>-26672.21156342249</v>
      </c>
      <c r="BO1793" s="516">
        <f t="shared" si="7485"/>
        <v>-13439.897243556596</v>
      </c>
      <c r="BP1793" s="516">
        <f t="shared" si="7485"/>
        <v>-11831.40213171416</v>
      </c>
      <c r="BQ1793" s="516">
        <f t="shared" si="7485"/>
        <v>-10267.4291924875</v>
      </c>
      <c r="BR1793" s="516">
        <f t="shared" si="7485"/>
        <v>-13369.711889323487</v>
      </c>
      <c r="BS1793" s="516">
        <f t="shared" si="7485"/>
        <v>12482.548909756209</v>
      </c>
      <c r="BT1793" s="516">
        <f t="shared" si="7485"/>
        <v>11191.787498273741</v>
      </c>
      <c r="BU1793" s="516">
        <f t="shared" si="7485"/>
        <v>9968.8995182761282</v>
      </c>
      <c r="BV1793" s="516">
        <f t="shared" si="7485"/>
        <v>12499.950849781948</v>
      </c>
      <c r="BW1793" s="516">
        <f t="shared" si="7485"/>
        <v>-3918.8355120005435</v>
      </c>
      <c r="BX1793" s="516">
        <f t="shared" si="7485"/>
        <v>-4122.7745045070478</v>
      </c>
      <c r="BY1793" s="516">
        <f t="shared" si="7485"/>
        <v>-5019.6060172445432</v>
      </c>
      <c r="BZ1793" s="516">
        <f t="shared" si="7485"/>
        <v>-5522.8729108581902</v>
      </c>
      <c r="CA1793" s="516">
        <f t="shared" si="7485"/>
        <v>-26676.708442595191</v>
      </c>
      <c r="CB1793" s="516">
        <f t="shared" si="7485"/>
        <v>-23618.691952454639</v>
      </c>
      <c r="CC1793" s="516">
        <f t="shared" si="7485"/>
        <v>-20560.701036887243</v>
      </c>
      <c r="CD1793" s="516">
        <f t="shared" si="7485"/>
        <v>-26027.108088379639</v>
      </c>
      <c r="CE1793" s="516">
        <f t="shared" si="7485"/>
        <v>-4170.1485920661216</v>
      </c>
      <c r="CF1793" s="516">
        <f t="shared" si="7485"/>
        <v>-3945.1538361431813</v>
      </c>
      <c r="CG1793" s="516">
        <f t="shared" si="7485"/>
        <v>-3720.2139288707695</v>
      </c>
      <c r="CH1793" s="516">
        <f t="shared" si="7485"/>
        <v>-4151.9934707487482</v>
      </c>
      <c r="CI1793" s="516">
        <f t="shared" si="7485"/>
        <v>-2057.9528161027483</v>
      </c>
      <c r="CJ1793" s="516">
        <f t="shared" si="7485"/>
        <v>-2068.2425801832651</v>
      </c>
      <c r="CK1793" s="516">
        <f t="shared" si="7485"/>
        <v>-2078.5837930841735</v>
      </c>
      <c r="CL1793" s="516">
        <f t="shared" si="7485"/>
        <v>-2088.9767120495962</v>
      </c>
      <c r="CM1793" s="516">
        <f t="shared" si="7485"/>
        <v>2836.306373581283</v>
      </c>
      <c r="CN1793" s="516">
        <f t="shared" si="7485"/>
        <v>2850.4879054491903</v>
      </c>
      <c r="CO1793" s="516">
        <f t="shared" si="7485"/>
        <v>2864.7403449764388</v>
      </c>
      <c r="CP1793" s="516">
        <f t="shared" si="7485"/>
        <v>2879.0640467013145</v>
      </c>
      <c r="CQ1793" s="516">
        <f t="shared" si="7485"/>
        <v>4754.925450121249</v>
      </c>
      <c r="CR1793" s="516">
        <f t="shared" ref="CR1793:DJ1793" si="7486">CR1794-CR1792</f>
        <v>4778.7000773718537</v>
      </c>
      <c r="CS1793" s="516">
        <f t="shared" si="7486"/>
        <v>4802.5935777587074</v>
      </c>
      <c r="CT1793" s="516">
        <f t="shared" si="7486"/>
        <v>4826.6065456475044</v>
      </c>
      <c r="CU1793" s="516">
        <f t="shared" si="7486"/>
        <v>-2155.5056488341506</v>
      </c>
      <c r="CV1793" s="516">
        <f t="shared" si="7486"/>
        <v>-2166.2831770783159</v>
      </c>
      <c r="CW1793" s="516">
        <f t="shared" si="7486"/>
        <v>-2177.1145929637059</v>
      </c>
      <c r="CX1793" s="516">
        <f t="shared" si="7486"/>
        <v>-2188.0001659285335</v>
      </c>
      <c r="CY1793" s="516">
        <f t="shared" si="7486"/>
        <v>-7111.3231166941914</v>
      </c>
      <c r="CZ1793" s="516">
        <f t="shared" si="7486"/>
        <v>-7146.8797322776518</v>
      </c>
      <c r="DA1793" s="516">
        <f t="shared" si="7486"/>
        <v>-7182.6141309390514</v>
      </c>
      <c r="DB1793" s="516">
        <f t="shared" si="7486"/>
        <v>-7218.5272015937444</v>
      </c>
      <c r="DC1793" s="516">
        <f t="shared" si="7486"/>
        <v>-523.73352207021162</v>
      </c>
      <c r="DD1793" s="516">
        <f t="shared" si="7486"/>
        <v>-526.35218968056142</v>
      </c>
      <c r="DE1793" s="516">
        <f t="shared" si="7486"/>
        <v>-528.98395062896816</v>
      </c>
      <c r="DF1793" s="516">
        <f t="shared" si="7486"/>
        <v>-531.62887038211193</v>
      </c>
      <c r="DG1793" s="516">
        <f t="shared" si="7486"/>
        <v>-473.54361382964271</v>
      </c>
      <c r="DH1793" s="516">
        <f t="shared" si="7486"/>
        <v>-475.91133189878747</v>
      </c>
      <c r="DI1793" s="516">
        <f t="shared" si="7486"/>
        <v>-478.29088855828377</v>
      </c>
      <c r="DJ1793" s="516">
        <f t="shared" si="7486"/>
        <v>-480.68234300108088</v>
      </c>
    </row>
    <row r="1794" spans="1:114" x14ac:dyDescent="0.35">
      <c r="A1794" s="69" t="s">
        <v>354</v>
      </c>
      <c r="B1794" s="280" t="s">
        <v>150</v>
      </c>
      <c r="C1794" s="69"/>
      <c r="D1794" s="69"/>
      <c r="E1794" s="69"/>
      <c r="F1794" s="69"/>
      <c r="G1794" s="300"/>
      <c r="H1794" s="300"/>
      <c r="I1794" s="300"/>
      <c r="J1794" s="300"/>
      <c r="K1794" s="300"/>
      <c r="L1794" s="300"/>
      <c r="M1794" s="300"/>
      <c r="N1794" s="300"/>
      <c r="O1794" s="516">
        <f t="shared" ref="O1794:AC1794" si="7487">O1900</f>
        <v>162300</v>
      </c>
      <c r="P1794" s="516">
        <f t="shared" si="7487"/>
        <v>164800</v>
      </c>
      <c r="Q1794" s="516">
        <f t="shared" si="7487"/>
        <v>188100</v>
      </c>
      <c r="R1794" s="516">
        <f t="shared" si="7487"/>
        <v>196200</v>
      </c>
      <c r="S1794" s="516">
        <f t="shared" si="7487"/>
        <v>204000</v>
      </c>
      <c r="T1794" s="516">
        <f t="shared" si="7487"/>
        <v>188300</v>
      </c>
      <c r="U1794" s="516">
        <f t="shared" si="7487"/>
        <v>199400</v>
      </c>
      <c r="V1794" s="516">
        <f t="shared" si="7487"/>
        <v>196000</v>
      </c>
      <c r="W1794" s="516">
        <f t="shared" si="7487"/>
        <v>192300</v>
      </c>
      <c r="X1794" s="516">
        <f t="shared" si="7487"/>
        <v>189700</v>
      </c>
      <c r="Y1794" s="516">
        <f t="shared" si="7487"/>
        <v>176800</v>
      </c>
      <c r="Z1794" s="516">
        <f t="shared" si="7487"/>
        <v>211900</v>
      </c>
      <c r="AA1794" s="516">
        <f t="shared" si="7487"/>
        <v>216200</v>
      </c>
      <c r="AB1794" s="516">
        <f t="shared" si="7487"/>
        <v>207700</v>
      </c>
      <c r="AC1794" s="516">
        <f t="shared" si="7487"/>
        <v>207100</v>
      </c>
      <c r="AD1794" s="516">
        <f>-SUM(AA1631:AD1631)*AD1796</f>
        <v>216548.98431329682</v>
      </c>
      <c r="AE1794" s="516">
        <f>-SUM(AB1631:AE1631)*AE1796</f>
        <v>225019.47696055396</v>
      </c>
      <c r="AF1794" s="516">
        <f t="shared" ref="AF1794:CQ1794" si="7488">-SUM(AC1631:AF1631)*AF1796</f>
        <v>233944.39154052618</v>
      </c>
      <c r="AG1794" s="516">
        <f t="shared" si="7488"/>
        <v>237868.83038849384</v>
      </c>
      <c r="AH1794" s="516">
        <f t="shared" si="7488"/>
        <v>244516.31189467787</v>
      </c>
      <c r="AI1794" s="516">
        <f t="shared" si="7488"/>
        <v>241653.60993068264</v>
      </c>
      <c r="AJ1794" s="516">
        <f t="shared" si="7488"/>
        <v>239134.16335345584</v>
      </c>
      <c r="AK1794" s="516">
        <f t="shared" si="7488"/>
        <v>236953.31633212155</v>
      </c>
      <c r="AL1794" s="516">
        <f t="shared" si="7488"/>
        <v>234113.19321968019</v>
      </c>
      <c r="AM1794" s="516">
        <f t="shared" si="7488"/>
        <v>241032.17259528616</v>
      </c>
      <c r="AN1794" s="516">
        <f t="shared" si="7488"/>
        <v>247262.56743623316</v>
      </c>
      <c r="AO1794" s="516">
        <f t="shared" si="7488"/>
        <v>252881.35161685402</v>
      </c>
      <c r="AP1794" s="516">
        <f t="shared" si="7488"/>
        <v>259876.57347757384</v>
      </c>
      <c r="AQ1794" s="516">
        <f t="shared" si="7488"/>
        <v>278250.01332756947</v>
      </c>
      <c r="AR1794" s="516">
        <f t="shared" si="7488"/>
        <v>295666.08748929895</v>
      </c>
      <c r="AS1794" s="516">
        <f t="shared" si="7488"/>
        <v>312082.16387485975</v>
      </c>
      <c r="AT1794" s="516">
        <f t="shared" si="7488"/>
        <v>330451.87568876491</v>
      </c>
      <c r="AU1794" s="516">
        <f t="shared" si="7488"/>
        <v>348486.98447963025</v>
      </c>
      <c r="AV1794" s="516">
        <f t="shared" si="7488"/>
        <v>366206.48312894936</v>
      </c>
      <c r="AW1794" s="516">
        <f t="shared" si="7488"/>
        <v>384890.36585988925</v>
      </c>
      <c r="AX1794" s="516">
        <f t="shared" si="7488"/>
        <v>405102.04082680569</v>
      </c>
      <c r="AY1794" s="516">
        <f t="shared" si="7488"/>
        <v>401300.43818565231</v>
      </c>
      <c r="AZ1794" s="516">
        <f t="shared" si="7488"/>
        <v>397382.77209228405</v>
      </c>
      <c r="BA1794" s="516">
        <f t="shared" si="7488"/>
        <v>392547.87998244556</v>
      </c>
      <c r="BB1794" s="516">
        <f t="shared" si="7488"/>
        <v>387424.98915412748</v>
      </c>
      <c r="BC1794" s="516">
        <f t="shared" si="7488"/>
        <v>357059.64281311387</v>
      </c>
      <c r="BD1794" s="516">
        <f t="shared" si="7488"/>
        <v>326862.65457585116</v>
      </c>
      <c r="BE1794" s="516">
        <f t="shared" si="7488"/>
        <v>293499.67838673218</v>
      </c>
      <c r="BF1794" s="516">
        <f t="shared" si="7488"/>
        <v>257564.14169374702</v>
      </c>
      <c r="BG1794" s="516">
        <f t="shared" si="7488"/>
        <v>262996.4717988724</v>
      </c>
      <c r="BH1794" s="516">
        <f t="shared" si="7488"/>
        <v>267714.94341203873</v>
      </c>
      <c r="BI1794" s="516">
        <f t="shared" si="7488"/>
        <v>271769.34882331942</v>
      </c>
      <c r="BJ1794" s="516">
        <f t="shared" si="7488"/>
        <v>277209.71472990757</v>
      </c>
      <c r="BK1794" s="516">
        <f t="shared" si="7488"/>
        <v>250850.93744672768</v>
      </c>
      <c r="BL1794" s="516">
        <f t="shared" si="7488"/>
        <v>225668.23550333691</v>
      </c>
      <c r="BM1794" s="516">
        <f t="shared" si="7488"/>
        <v>201543.41657214973</v>
      </c>
      <c r="BN1794" s="516">
        <f t="shared" si="7488"/>
        <v>174871.20500872724</v>
      </c>
      <c r="BO1794" s="516">
        <f t="shared" si="7488"/>
        <v>161431.30776517064</v>
      </c>
      <c r="BP1794" s="516">
        <f t="shared" si="7488"/>
        <v>149599.90563345648</v>
      </c>
      <c r="BQ1794" s="516">
        <f t="shared" si="7488"/>
        <v>139332.47644096898</v>
      </c>
      <c r="BR1794" s="516">
        <f t="shared" si="7488"/>
        <v>125962.76455164549</v>
      </c>
      <c r="BS1794" s="516">
        <f t="shared" si="7488"/>
        <v>138445.3134614017</v>
      </c>
      <c r="BT1794" s="516">
        <f t="shared" si="7488"/>
        <v>149637.10095967544</v>
      </c>
      <c r="BU1794" s="516">
        <f t="shared" si="7488"/>
        <v>159606.00047795157</v>
      </c>
      <c r="BV1794" s="516">
        <f t="shared" si="7488"/>
        <v>172105.95132773352</v>
      </c>
      <c r="BW1794" s="516">
        <f t="shared" si="7488"/>
        <v>168187.11581573298</v>
      </c>
      <c r="BX1794" s="516">
        <f t="shared" si="7488"/>
        <v>164064.34131122593</v>
      </c>
      <c r="BY1794" s="516">
        <f t="shared" si="7488"/>
        <v>159044.73529398139</v>
      </c>
      <c r="BZ1794" s="516">
        <f t="shared" si="7488"/>
        <v>153521.8623831232</v>
      </c>
      <c r="CA1794" s="516">
        <f t="shared" si="7488"/>
        <v>126845.15394052801</v>
      </c>
      <c r="CB1794" s="516">
        <f t="shared" si="7488"/>
        <v>103226.46198807337</v>
      </c>
      <c r="CC1794" s="516">
        <f t="shared" si="7488"/>
        <v>82665.760951186123</v>
      </c>
      <c r="CD1794" s="516">
        <f t="shared" si="7488"/>
        <v>56638.652862806484</v>
      </c>
      <c r="CE1794" s="516">
        <f t="shared" si="7488"/>
        <v>52468.504270740363</v>
      </c>
      <c r="CF1794" s="516">
        <f t="shared" si="7488"/>
        <v>48523.350434597181</v>
      </c>
      <c r="CG1794" s="516">
        <f t="shared" si="7488"/>
        <v>44803.136505726412</v>
      </c>
      <c r="CH1794" s="516">
        <f t="shared" si="7488"/>
        <v>40651.143034977664</v>
      </c>
      <c r="CI1794" s="516">
        <f t="shared" si="7488"/>
        <v>38593.190218874915</v>
      </c>
      <c r="CJ1794" s="516">
        <f t="shared" si="7488"/>
        <v>36524.94763869165</v>
      </c>
      <c r="CK1794" s="516">
        <f t="shared" si="7488"/>
        <v>34446.363845607477</v>
      </c>
      <c r="CL1794" s="516">
        <f t="shared" si="7488"/>
        <v>32357.387133557881</v>
      </c>
      <c r="CM1794" s="516">
        <f t="shared" si="7488"/>
        <v>35193.693507139164</v>
      </c>
      <c r="CN1794" s="516">
        <f t="shared" si="7488"/>
        <v>38044.181412588354</v>
      </c>
      <c r="CO1794" s="516">
        <f t="shared" si="7488"/>
        <v>40908.921757564793</v>
      </c>
      <c r="CP1794" s="516">
        <f t="shared" si="7488"/>
        <v>43787.985804266107</v>
      </c>
      <c r="CQ1794" s="516">
        <f t="shared" si="7488"/>
        <v>48542.911254387356</v>
      </c>
      <c r="CR1794" s="516">
        <f t="shared" ref="CR1794:DJ1794" si="7489">-SUM(CO1631:CR1631)*CR1796</f>
        <v>53321.61133175921</v>
      </c>
      <c r="CS1794" s="516">
        <f t="shared" si="7489"/>
        <v>58124.204909517917</v>
      </c>
      <c r="CT1794" s="516">
        <f t="shared" si="7489"/>
        <v>62950.811455165422</v>
      </c>
      <c r="CU1794" s="516">
        <f t="shared" si="7489"/>
        <v>60795.305806331271</v>
      </c>
      <c r="CV1794" s="516">
        <f t="shared" si="7489"/>
        <v>58629.022629252955</v>
      </c>
      <c r="CW1794" s="516">
        <f t="shared" si="7489"/>
        <v>56451.908036289249</v>
      </c>
      <c r="CX1794" s="516">
        <f t="shared" si="7489"/>
        <v>54263.907870360716</v>
      </c>
      <c r="CY1794" s="516">
        <f t="shared" si="7489"/>
        <v>47152.584753666524</v>
      </c>
      <c r="CZ1794" s="516">
        <f t="shared" si="7489"/>
        <v>40005.705021388872</v>
      </c>
      <c r="DA1794" s="516">
        <f t="shared" si="7489"/>
        <v>32823.090890449821</v>
      </c>
      <c r="DB1794" s="516">
        <f t="shared" si="7489"/>
        <v>25604.563688856077</v>
      </c>
      <c r="DC1794" s="516">
        <f t="shared" si="7489"/>
        <v>25080.830166785865</v>
      </c>
      <c r="DD1794" s="516">
        <f t="shared" si="7489"/>
        <v>24554.477977105304</v>
      </c>
      <c r="DE1794" s="516">
        <f t="shared" si="7489"/>
        <v>24025.494026476335</v>
      </c>
      <c r="DF1794" s="516">
        <f t="shared" si="7489"/>
        <v>23493.865156094223</v>
      </c>
      <c r="DG1794" s="516">
        <f t="shared" si="7489"/>
        <v>23020.321542264581</v>
      </c>
      <c r="DH1794" s="516">
        <f t="shared" si="7489"/>
        <v>22544.410210365793</v>
      </c>
      <c r="DI1794" s="516">
        <f t="shared" si="7489"/>
        <v>22066.11932180751</v>
      </c>
      <c r="DJ1794" s="516">
        <f t="shared" si="7489"/>
        <v>21585.436978806429</v>
      </c>
    </row>
    <row r="1795" spans="1:114" x14ac:dyDescent="0.35">
      <c r="B1795" s="5"/>
      <c r="C1795" s="69"/>
      <c r="D1795" s="69"/>
      <c r="E1795" s="69"/>
      <c r="F1795" s="69"/>
      <c r="G1795" s="298"/>
      <c r="H1795" s="298"/>
      <c r="I1795" s="298"/>
      <c r="J1795" s="298"/>
      <c r="K1795" s="298"/>
      <c r="L1795" s="298"/>
      <c r="M1795" s="298"/>
      <c r="N1795" s="298"/>
      <c r="O1795" s="152"/>
      <c r="P1795" s="152"/>
      <c r="Q1795" s="152"/>
      <c r="R1795" s="152"/>
      <c r="S1795" s="152"/>
      <c r="T1795" s="152"/>
      <c r="U1795" s="152"/>
      <c r="V1795" s="152"/>
      <c r="W1795" s="152"/>
      <c r="X1795" s="152"/>
      <c r="Y1795" s="152"/>
      <c r="Z1795" s="152"/>
      <c r="AA1795" s="152"/>
      <c r="AB1795" s="152"/>
      <c r="AC1795" s="152"/>
      <c r="AD1795" s="152"/>
    </row>
    <row r="1796" spans="1:114" x14ac:dyDescent="0.35">
      <c r="B1796" s="280" t="s">
        <v>157</v>
      </c>
      <c r="C1796" s="69"/>
      <c r="D1796" s="69"/>
      <c r="E1796" s="69"/>
      <c r="F1796" s="69"/>
      <c r="G1796" s="298"/>
      <c r="H1796" s="298"/>
      <c r="I1796" s="298"/>
      <c r="J1796" s="298"/>
      <c r="K1796" s="298"/>
      <c r="L1796" s="298"/>
      <c r="M1796" s="298"/>
      <c r="N1796" s="298"/>
      <c r="O1796" s="598">
        <f t="shared" ref="O1796:AC1796" si="7490">O1794/-SUM(L1631:O1631)</f>
        <v>0.25599369085173501</v>
      </c>
      <c r="P1796" s="598">
        <f t="shared" si="7490"/>
        <v>0.25148786815199148</v>
      </c>
      <c r="Q1796" s="598">
        <f t="shared" si="7490"/>
        <v>0.28499999999999998</v>
      </c>
      <c r="R1796" s="598">
        <f t="shared" si="7490"/>
        <v>0.28997930830623708</v>
      </c>
      <c r="S1796" s="598">
        <f t="shared" si="7490"/>
        <v>0.29612425606038612</v>
      </c>
      <c r="T1796" s="598">
        <f t="shared" si="7490"/>
        <v>0.27004158898608921</v>
      </c>
      <c r="U1796" s="598">
        <f t="shared" si="7490"/>
        <v>0.28307779670641681</v>
      </c>
      <c r="V1796" s="598">
        <f t="shared" si="7490"/>
        <v>0.27656272047410752</v>
      </c>
      <c r="W1796" s="598">
        <f t="shared" si="7490"/>
        <v>0.26797658862876256</v>
      </c>
      <c r="X1796" s="598">
        <f t="shared" si="7490"/>
        <v>0.26409578170680775</v>
      </c>
      <c r="Y1796" s="598">
        <f t="shared" si="7490"/>
        <v>0.24309088409184657</v>
      </c>
      <c r="Z1796" s="598">
        <f t="shared" si="7490"/>
        <v>0.29406050513461007</v>
      </c>
      <c r="AA1796" s="598">
        <f t="shared" si="7490"/>
        <v>0.30174459176552687</v>
      </c>
      <c r="AB1796" s="598">
        <f t="shared" si="7490"/>
        <v>0.29245283018867924</v>
      </c>
      <c r="AC1796" s="598">
        <f t="shared" si="7490"/>
        <v>0.2875590113857262</v>
      </c>
      <c r="AD1796" s="640">
        <v>0.28999999999999998</v>
      </c>
      <c r="AE1796" s="596">
        <f>AD1796</f>
        <v>0.28999999999999998</v>
      </c>
      <c r="AF1796" s="596">
        <f t="shared" ref="AF1796:CQ1796" si="7491">AE1796</f>
        <v>0.28999999999999998</v>
      </c>
      <c r="AG1796" s="596">
        <f t="shared" si="7491"/>
        <v>0.28999999999999998</v>
      </c>
      <c r="AH1796" s="596">
        <f t="shared" si="7491"/>
        <v>0.28999999999999998</v>
      </c>
      <c r="AI1796" s="596">
        <f t="shared" si="7491"/>
        <v>0.28999999999999998</v>
      </c>
      <c r="AJ1796" s="596">
        <f t="shared" si="7491"/>
        <v>0.28999999999999998</v>
      </c>
      <c r="AK1796" s="596">
        <f t="shared" si="7491"/>
        <v>0.28999999999999998</v>
      </c>
      <c r="AL1796" s="596">
        <f t="shared" si="7491"/>
        <v>0.28999999999999998</v>
      </c>
      <c r="AM1796" s="596">
        <f t="shared" si="7491"/>
        <v>0.28999999999999998</v>
      </c>
      <c r="AN1796" s="596">
        <f t="shared" si="7491"/>
        <v>0.28999999999999998</v>
      </c>
      <c r="AO1796" s="596">
        <f t="shared" si="7491"/>
        <v>0.28999999999999998</v>
      </c>
      <c r="AP1796" s="596">
        <f t="shared" si="7491"/>
        <v>0.28999999999999998</v>
      </c>
      <c r="AQ1796" s="596">
        <f t="shared" si="7491"/>
        <v>0.28999999999999998</v>
      </c>
      <c r="AR1796" s="596">
        <f t="shared" si="7491"/>
        <v>0.28999999999999998</v>
      </c>
      <c r="AS1796" s="596">
        <f t="shared" si="7491"/>
        <v>0.28999999999999998</v>
      </c>
      <c r="AT1796" s="596">
        <f t="shared" si="7491"/>
        <v>0.28999999999999998</v>
      </c>
      <c r="AU1796" s="596">
        <f t="shared" si="7491"/>
        <v>0.28999999999999998</v>
      </c>
      <c r="AV1796" s="596">
        <f t="shared" si="7491"/>
        <v>0.28999999999999998</v>
      </c>
      <c r="AW1796" s="596">
        <f t="shared" si="7491"/>
        <v>0.28999999999999998</v>
      </c>
      <c r="AX1796" s="596">
        <f t="shared" si="7491"/>
        <v>0.28999999999999998</v>
      </c>
      <c r="AY1796" s="596">
        <f t="shared" si="7491"/>
        <v>0.28999999999999998</v>
      </c>
      <c r="AZ1796" s="596">
        <f t="shared" si="7491"/>
        <v>0.28999999999999998</v>
      </c>
      <c r="BA1796" s="596">
        <f t="shared" si="7491"/>
        <v>0.28999999999999998</v>
      </c>
      <c r="BB1796" s="596">
        <f t="shared" si="7491"/>
        <v>0.28999999999999998</v>
      </c>
      <c r="BC1796" s="596">
        <f t="shared" si="7491"/>
        <v>0.28999999999999998</v>
      </c>
      <c r="BD1796" s="596">
        <f t="shared" si="7491"/>
        <v>0.28999999999999998</v>
      </c>
      <c r="BE1796" s="596">
        <f t="shared" si="7491"/>
        <v>0.28999999999999998</v>
      </c>
      <c r="BF1796" s="596">
        <f t="shared" si="7491"/>
        <v>0.28999999999999998</v>
      </c>
      <c r="BG1796" s="596">
        <f t="shared" si="7491"/>
        <v>0.28999999999999998</v>
      </c>
      <c r="BH1796" s="596">
        <f t="shared" si="7491"/>
        <v>0.28999999999999998</v>
      </c>
      <c r="BI1796" s="596">
        <f t="shared" si="7491"/>
        <v>0.28999999999999998</v>
      </c>
      <c r="BJ1796" s="596">
        <f t="shared" si="7491"/>
        <v>0.28999999999999998</v>
      </c>
      <c r="BK1796" s="596">
        <f t="shared" si="7491"/>
        <v>0.28999999999999998</v>
      </c>
      <c r="BL1796" s="596">
        <f t="shared" si="7491"/>
        <v>0.28999999999999998</v>
      </c>
      <c r="BM1796" s="596">
        <f t="shared" si="7491"/>
        <v>0.28999999999999998</v>
      </c>
      <c r="BN1796" s="596">
        <f t="shared" si="7491"/>
        <v>0.28999999999999998</v>
      </c>
      <c r="BO1796" s="596">
        <f t="shared" si="7491"/>
        <v>0.28999999999999998</v>
      </c>
      <c r="BP1796" s="596">
        <f t="shared" si="7491"/>
        <v>0.28999999999999998</v>
      </c>
      <c r="BQ1796" s="596">
        <f t="shared" si="7491"/>
        <v>0.28999999999999998</v>
      </c>
      <c r="BR1796" s="596">
        <f t="shared" si="7491"/>
        <v>0.28999999999999998</v>
      </c>
      <c r="BS1796" s="596">
        <f t="shared" si="7491"/>
        <v>0.28999999999999998</v>
      </c>
      <c r="BT1796" s="596">
        <f t="shared" si="7491"/>
        <v>0.28999999999999998</v>
      </c>
      <c r="BU1796" s="596">
        <f t="shared" si="7491"/>
        <v>0.28999999999999998</v>
      </c>
      <c r="BV1796" s="596">
        <f t="shared" si="7491"/>
        <v>0.28999999999999998</v>
      </c>
      <c r="BW1796" s="596">
        <f t="shared" si="7491"/>
        <v>0.28999999999999998</v>
      </c>
      <c r="BX1796" s="596">
        <f t="shared" si="7491"/>
        <v>0.28999999999999998</v>
      </c>
      <c r="BY1796" s="596">
        <f t="shared" si="7491"/>
        <v>0.28999999999999998</v>
      </c>
      <c r="BZ1796" s="596">
        <f t="shared" si="7491"/>
        <v>0.28999999999999998</v>
      </c>
      <c r="CA1796" s="596">
        <f t="shared" si="7491"/>
        <v>0.28999999999999998</v>
      </c>
      <c r="CB1796" s="596">
        <f t="shared" si="7491"/>
        <v>0.28999999999999998</v>
      </c>
      <c r="CC1796" s="596">
        <f t="shared" si="7491"/>
        <v>0.28999999999999998</v>
      </c>
      <c r="CD1796" s="596">
        <f t="shared" si="7491"/>
        <v>0.28999999999999998</v>
      </c>
      <c r="CE1796" s="596">
        <f t="shared" si="7491"/>
        <v>0.28999999999999998</v>
      </c>
      <c r="CF1796" s="596">
        <f t="shared" si="7491"/>
        <v>0.28999999999999998</v>
      </c>
      <c r="CG1796" s="596">
        <f t="shared" si="7491"/>
        <v>0.28999999999999998</v>
      </c>
      <c r="CH1796" s="596">
        <f t="shared" si="7491"/>
        <v>0.28999999999999998</v>
      </c>
      <c r="CI1796" s="596">
        <f t="shared" si="7491"/>
        <v>0.28999999999999998</v>
      </c>
      <c r="CJ1796" s="596">
        <f t="shared" si="7491"/>
        <v>0.28999999999999998</v>
      </c>
      <c r="CK1796" s="596">
        <f t="shared" si="7491"/>
        <v>0.28999999999999998</v>
      </c>
      <c r="CL1796" s="596">
        <f t="shared" si="7491"/>
        <v>0.28999999999999998</v>
      </c>
      <c r="CM1796" s="596">
        <f t="shared" si="7491"/>
        <v>0.28999999999999998</v>
      </c>
      <c r="CN1796" s="596">
        <f t="shared" si="7491"/>
        <v>0.28999999999999998</v>
      </c>
      <c r="CO1796" s="596">
        <f t="shared" si="7491"/>
        <v>0.28999999999999998</v>
      </c>
      <c r="CP1796" s="596">
        <f t="shared" si="7491"/>
        <v>0.28999999999999998</v>
      </c>
      <c r="CQ1796" s="596">
        <f t="shared" si="7491"/>
        <v>0.28999999999999998</v>
      </c>
      <c r="CR1796" s="596">
        <f t="shared" ref="CR1796:DJ1796" si="7492">CQ1796</f>
        <v>0.28999999999999998</v>
      </c>
      <c r="CS1796" s="596">
        <f t="shared" si="7492"/>
        <v>0.28999999999999998</v>
      </c>
      <c r="CT1796" s="596">
        <f t="shared" si="7492"/>
        <v>0.28999999999999998</v>
      </c>
      <c r="CU1796" s="596">
        <f t="shared" si="7492"/>
        <v>0.28999999999999998</v>
      </c>
      <c r="CV1796" s="596">
        <f t="shared" si="7492"/>
        <v>0.28999999999999998</v>
      </c>
      <c r="CW1796" s="596">
        <f t="shared" si="7492"/>
        <v>0.28999999999999998</v>
      </c>
      <c r="CX1796" s="596">
        <f t="shared" si="7492"/>
        <v>0.28999999999999998</v>
      </c>
      <c r="CY1796" s="596">
        <f t="shared" si="7492"/>
        <v>0.28999999999999998</v>
      </c>
      <c r="CZ1796" s="596">
        <f t="shared" si="7492"/>
        <v>0.28999999999999998</v>
      </c>
      <c r="DA1796" s="596">
        <f t="shared" si="7492"/>
        <v>0.28999999999999998</v>
      </c>
      <c r="DB1796" s="596">
        <f t="shared" si="7492"/>
        <v>0.28999999999999998</v>
      </c>
      <c r="DC1796" s="596">
        <f t="shared" si="7492"/>
        <v>0.28999999999999998</v>
      </c>
      <c r="DD1796" s="596">
        <f t="shared" si="7492"/>
        <v>0.28999999999999998</v>
      </c>
      <c r="DE1796" s="596">
        <f t="shared" si="7492"/>
        <v>0.28999999999999998</v>
      </c>
      <c r="DF1796" s="596">
        <f t="shared" si="7492"/>
        <v>0.28999999999999998</v>
      </c>
      <c r="DG1796" s="596">
        <f t="shared" si="7492"/>
        <v>0.28999999999999998</v>
      </c>
      <c r="DH1796" s="596">
        <f t="shared" si="7492"/>
        <v>0.28999999999999998</v>
      </c>
      <c r="DI1796" s="596">
        <f t="shared" si="7492"/>
        <v>0.28999999999999998</v>
      </c>
      <c r="DJ1796" s="596">
        <f t="shared" si="7492"/>
        <v>0.28999999999999998</v>
      </c>
    </row>
    <row r="1797" spans="1:114" x14ac:dyDescent="0.35">
      <c r="B1797" s="280" t="s">
        <v>158</v>
      </c>
      <c r="C1797" s="69"/>
      <c r="D1797" s="69"/>
      <c r="E1797" s="69"/>
      <c r="F1797" s="69"/>
      <c r="G1797" s="298"/>
      <c r="H1797" s="298"/>
      <c r="I1797" s="298"/>
      <c r="J1797" s="298"/>
      <c r="K1797" s="298"/>
      <c r="L1797" s="298"/>
      <c r="M1797" s="298"/>
      <c r="N1797" s="298"/>
      <c r="O1797" s="599">
        <f>O1796*365</f>
        <v>93.437697160883275</v>
      </c>
      <c r="P1797" s="599">
        <f t="shared" ref="P1797:AE1797" si="7493">P1796*365</f>
        <v>91.793071875476883</v>
      </c>
      <c r="Q1797" s="599">
        <f t="shared" si="7493"/>
        <v>104.02499999999999</v>
      </c>
      <c r="R1797" s="599">
        <f t="shared" si="7493"/>
        <v>105.84244753177653</v>
      </c>
      <c r="S1797" s="599">
        <f t="shared" si="7493"/>
        <v>108.08535346204093</v>
      </c>
      <c r="T1797" s="599">
        <f t="shared" si="7493"/>
        <v>98.565179979922561</v>
      </c>
      <c r="U1797" s="599">
        <f t="shared" si="7493"/>
        <v>103.32339579784214</v>
      </c>
      <c r="V1797" s="599">
        <f t="shared" si="7493"/>
        <v>100.94539297304924</v>
      </c>
      <c r="W1797" s="599">
        <f t="shared" si="7493"/>
        <v>97.811454849498332</v>
      </c>
      <c r="X1797" s="599">
        <f t="shared" si="7493"/>
        <v>96.394960322984829</v>
      </c>
      <c r="Y1797" s="599">
        <f t="shared" si="7493"/>
        <v>88.728172693524002</v>
      </c>
      <c r="Z1797" s="599">
        <f t="shared" si="7493"/>
        <v>107.33208437413268</v>
      </c>
      <c r="AA1797" s="599">
        <f t="shared" si="7493"/>
        <v>110.13677599441731</v>
      </c>
      <c r="AB1797" s="599">
        <f t="shared" si="7493"/>
        <v>106.74528301886792</v>
      </c>
      <c r="AC1797" s="599">
        <f t="shared" si="7493"/>
        <v>104.95903915579007</v>
      </c>
      <c r="AD1797" s="599">
        <f t="shared" si="7493"/>
        <v>105.85</v>
      </c>
      <c r="AE1797" s="599">
        <f t="shared" si="7493"/>
        <v>105.85</v>
      </c>
      <c r="AF1797" s="599">
        <f t="shared" ref="AF1797:CQ1797" si="7494">AF1796*365</f>
        <v>105.85</v>
      </c>
      <c r="AG1797" s="599">
        <f t="shared" si="7494"/>
        <v>105.85</v>
      </c>
      <c r="AH1797" s="599">
        <f t="shared" si="7494"/>
        <v>105.85</v>
      </c>
      <c r="AI1797" s="599">
        <f t="shared" si="7494"/>
        <v>105.85</v>
      </c>
      <c r="AJ1797" s="599">
        <f t="shared" si="7494"/>
        <v>105.85</v>
      </c>
      <c r="AK1797" s="599">
        <f t="shared" si="7494"/>
        <v>105.85</v>
      </c>
      <c r="AL1797" s="599">
        <f t="shared" si="7494"/>
        <v>105.85</v>
      </c>
      <c r="AM1797" s="599">
        <f t="shared" si="7494"/>
        <v>105.85</v>
      </c>
      <c r="AN1797" s="599">
        <f t="shared" si="7494"/>
        <v>105.85</v>
      </c>
      <c r="AO1797" s="599">
        <f t="shared" si="7494"/>
        <v>105.85</v>
      </c>
      <c r="AP1797" s="599">
        <f t="shared" si="7494"/>
        <v>105.85</v>
      </c>
      <c r="AQ1797" s="599">
        <f t="shared" si="7494"/>
        <v>105.85</v>
      </c>
      <c r="AR1797" s="599">
        <f t="shared" si="7494"/>
        <v>105.85</v>
      </c>
      <c r="AS1797" s="599">
        <f t="shared" si="7494"/>
        <v>105.85</v>
      </c>
      <c r="AT1797" s="599">
        <f t="shared" si="7494"/>
        <v>105.85</v>
      </c>
      <c r="AU1797" s="599">
        <f t="shared" si="7494"/>
        <v>105.85</v>
      </c>
      <c r="AV1797" s="599">
        <f t="shared" si="7494"/>
        <v>105.85</v>
      </c>
      <c r="AW1797" s="599">
        <f t="shared" si="7494"/>
        <v>105.85</v>
      </c>
      <c r="AX1797" s="599">
        <f t="shared" si="7494"/>
        <v>105.85</v>
      </c>
      <c r="AY1797" s="599">
        <f t="shared" si="7494"/>
        <v>105.85</v>
      </c>
      <c r="AZ1797" s="599">
        <f t="shared" si="7494"/>
        <v>105.85</v>
      </c>
      <c r="BA1797" s="599">
        <f t="shared" si="7494"/>
        <v>105.85</v>
      </c>
      <c r="BB1797" s="599">
        <f t="shared" si="7494"/>
        <v>105.85</v>
      </c>
      <c r="BC1797" s="599">
        <f t="shared" si="7494"/>
        <v>105.85</v>
      </c>
      <c r="BD1797" s="599">
        <f t="shared" si="7494"/>
        <v>105.85</v>
      </c>
      <c r="BE1797" s="599">
        <f t="shared" si="7494"/>
        <v>105.85</v>
      </c>
      <c r="BF1797" s="599">
        <f t="shared" si="7494"/>
        <v>105.85</v>
      </c>
      <c r="BG1797" s="599">
        <f t="shared" si="7494"/>
        <v>105.85</v>
      </c>
      <c r="BH1797" s="599">
        <f t="shared" si="7494"/>
        <v>105.85</v>
      </c>
      <c r="BI1797" s="599">
        <f t="shared" si="7494"/>
        <v>105.85</v>
      </c>
      <c r="BJ1797" s="599">
        <f t="shared" si="7494"/>
        <v>105.85</v>
      </c>
      <c r="BK1797" s="599">
        <f t="shared" si="7494"/>
        <v>105.85</v>
      </c>
      <c r="BL1797" s="599">
        <f t="shared" si="7494"/>
        <v>105.85</v>
      </c>
      <c r="BM1797" s="599">
        <f t="shared" si="7494"/>
        <v>105.85</v>
      </c>
      <c r="BN1797" s="599">
        <f t="shared" si="7494"/>
        <v>105.85</v>
      </c>
      <c r="BO1797" s="599">
        <f t="shared" si="7494"/>
        <v>105.85</v>
      </c>
      <c r="BP1797" s="599">
        <f t="shared" si="7494"/>
        <v>105.85</v>
      </c>
      <c r="BQ1797" s="599">
        <f t="shared" si="7494"/>
        <v>105.85</v>
      </c>
      <c r="BR1797" s="599">
        <f t="shared" si="7494"/>
        <v>105.85</v>
      </c>
      <c r="BS1797" s="599">
        <f t="shared" si="7494"/>
        <v>105.85</v>
      </c>
      <c r="BT1797" s="599">
        <f t="shared" si="7494"/>
        <v>105.85</v>
      </c>
      <c r="BU1797" s="599">
        <f t="shared" si="7494"/>
        <v>105.85</v>
      </c>
      <c r="BV1797" s="599">
        <f t="shared" si="7494"/>
        <v>105.85</v>
      </c>
      <c r="BW1797" s="599">
        <f t="shared" si="7494"/>
        <v>105.85</v>
      </c>
      <c r="BX1797" s="599">
        <f t="shared" si="7494"/>
        <v>105.85</v>
      </c>
      <c r="BY1797" s="599">
        <f t="shared" si="7494"/>
        <v>105.85</v>
      </c>
      <c r="BZ1797" s="599">
        <f t="shared" si="7494"/>
        <v>105.85</v>
      </c>
      <c r="CA1797" s="599">
        <f t="shared" si="7494"/>
        <v>105.85</v>
      </c>
      <c r="CB1797" s="599">
        <f t="shared" si="7494"/>
        <v>105.85</v>
      </c>
      <c r="CC1797" s="599">
        <f t="shared" si="7494"/>
        <v>105.85</v>
      </c>
      <c r="CD1797" s="599">
        <f t="shared" si="7494"/>
        <v>105.85</v>
      </c>
      <c r="CE1797" s="599">
        <f t="shared" si="7494"/>
        <v>105.85</v>
      </c>
      <c r="CF1797" s="599">
        <f t="shared" si="7494"/>
        <v>105.85</v>
      </c>
      <c r="CG1797" s="599">
        <f t="shared" si="7494"/>
        <v>105.85</v>
      </c>
      <c r="CH1797" s="599">
        <f t="shared" si="7494"/>
        <v>105.85</v>
      </c>
      <c r="CI1797" s="599">
        <f t="shared" si="7494"/>
        <v>105.85</v>
      </c>
      <c r="CJ1797" s="599">
        <f t="shared" si="7494"/>
        <v>105.85</v>
      </c>
      <c r="CK1797" s="599">
        <f t="shared" si="7494"/>
        <v>105.85</v>
      </c>
      <c r="CL1797" s="599">
        <f t="shared" si="7494"/>
        <v>105.85</v>
      </c>
      <c r="CM1797" s="599">
        <f t="shared" si="7494"/>
        <v>105.85</v>
      </c>
      <c r="CN1797" s="599">
        <f t="shared" si="7494"/>
        <v>105.85</v>
      </c>
      <c r="CO1797" s="599">
        <f t="shared" si="7494"/>
        <v>105.85</v>
      </c>
      <c r="CP1797" s="599">
        <f t="shared" si="7494"/>
        <v>105.85</v>
      </c>
      <c r="CQ1797" s="599">
        <f t="shared" si="7494"/>
        <v>105.85</v>
      </c>
      <c r="CR1797" s="599">
        <f t="shared" ref="CR1797:DJ1797" si="7495">CR1796*365</f>
        <v>105.85</v>
      </c>
      <c r="CS1797" s="599">
        <f t="shared" si="7495"/>
        <v>105.85</v>
      </c>
      <c r="CT1797" s="599">
        <f t="shared" si="7495"/>
        <v>105.85</v>
      </c>
      <c r="CU1797" s="599">
        <f t="shared" si="7495"/>
        <v>105.85</v>
      </c>
      <c r="CV1797" s="599">
        <f t="shared" si="7495"/>
        <v>105.85</v>
      </c>
      <c r="CW1797" s="599">
        <f t="shared" si="7495"/>
        <v>105.85</v>
      </c>
      <c r="CX1797" s="599">
        <f t="shared" si="7495"/>
        <v>105.85</v>
      </c>
      <c r="CY1797" s="599">
        <f t="shared" si="7495"/>
        <v>105.85</v>
      </c>
      <c r="CZ1797" s="599">
        <f t="shared" si="7495"/>
        <v>105.85</v>
      </c>
      <c r="DA1797" s="599">
        <f t="shared" si="7495"/>
        <v>105.85</v>
      </c>
      <c r="DB1797" s="599">
        <f t="shared" si="7495"/>
        <v>105.85</v>
      </c>
      <c r="DC1797" s="599">
        <f t="shared" si="7495"/>
        <v>105.85</v>
      </c>
      <c r="DD1797" s="599">
        <f t="shared" si="7495"/>
        <v>105.85</v>
      </c>
      <c r="DE1797" s="599">
        <f t="shared" si="7495"/>
        <v>105.85</v>
      </c>
      <c r="DF1797" s="599">
        <f t="shared" si="7495"/>
        <v>105.85</v>
      </c>
      <c r="DG1797" s="599">
        <f t="shared" si="7495"/>
        <v>105.85</v>
      </c>
      <c r="DH1797" s="599">
        <f t="shared" si="7495"/>
        <v>105.85</v>
      </c>
      <c r="DI1797" s="599">
        <f t="shared" si="7495"/>
        <v>105.85</v>
      </c>
      <c r="DJ1797" s="599">
        <f t="shared" si="7495"/>
        <v>105.85</v>
      </c>
    </row>
    <row r="1798" spans="1:114" x14ac:dyDescent="0.35">
      <c r="B1798" s="280"/>
      <c r="C1798" s="69"/>
      <c r="D1798" s="69"/>
      <c r="E1798" s="69"/>
      <c r="F1798" s="69"/>
      <c r="G1798" s="298"/>
      <c r="H1798" s="298"/>
      <c r="I1798" s="298"/>
      <c r="J1798" s="298"/>
      <c r="K1798" s="298"/>
      <c r="L1798" s="298"/>
      <c r="M1798" s="298"/>
      <c r="N1798" s="298"/>
      <c r="O1798" s="152"/>
      <c r="P1798" s="152"/>
      <c r="Q1798" s="152"/>
      <c r="R1798" s="152"/>
      <c r="S1798" s="152"/>
      <c r="T1798" s="152"/>
      <c r="U1798" s="152"/>
      <c r="V1798" s="152"/>
      <c r="W1798" s="599"/>
      <c r="X1798" s="599"/>
      <c r="Y1798" s="152"/>
      <c r="Z1798" s="152"/>
      <c r="AA1798" s="599"/>
      <c r="AB1798" s="599"/>
      <c r="AC1798" s="599"/>
      <c r="AD1798" s="599"/>
    </row>
    <row r="1799" spans="1:114" x14ac:dyDescent="0.35">
      <c r="B1799" s="280"/>
      <c r="C1799" s="69"/>
      <c r="D1799" s="69"/>
      <c r="E1799" s="69"/>
      <c r="F1799" s="69"/>
      <c r="G1799" s="298"/>
      <c r="H1799" s="298"/>
      <c r="I1799" s="298"/>
      <c r="J1799" s="298"/>
      <c r="K1799" s="298"/>
      <c r="L1799" s="298"/>
      <c r="M1799" s="298"/>
      <c r="N1799" s="298"/>
      <c r="O1799" s="298"/>
      <c r="P1799" s="298"/>
      <c r="Q1799" s="298"/>
      <c r="R1799" s="298"/>
      <c r="S1799" s="298"/>
      <c r="T1799" s="298"/>
      <c r="U1799" s="298"/>
      <c r="V1799" s="298"/>
      <c r="W1799" s="302"/>
      <c r="X1799" s="302"/>
      <c r="Y1799" s="298"/>
      <c r="Z1799" s="298"/>
      <c r="AA1799" s="302"/>
      <c r="AB1799" s="302"/>
      <c r="AC1799" s="302"/>
      <c r="AD1799" s="302"/>
    </row>
    <row r="1800" spans="1:114" x14ac:dyDescent="0.35">
      <c r="A1800" s="5"/>
      <c r="B1800" s="314" t="s">
        <v>639</v>
      </c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  <c r="BN1800" s="22"/>
      <c r="BO1800" s="22"/>
      <c r="BP1800" s="22"/>
      <c r="BQ1800" s="22"/>
      <c r="BR1800" s="22"/>
      <c r="BS1800" s="22"/>
      <c r="BT1800" s="22"/>
      <c r="BU1800" s="22"/>
      <c r="BV1800" s="22"/>
      <c r="BW1800" s="22"/>
      <c r="BX1800" s="22"/>
      <c r="BY1800" s="22"/>
      <c r="BZ1800" s="22"/>
      <c r="CA1800" s="22"/>
      <c r="CB1800" s="22"/>
      <c r="CC1800" s="22"/>
      <c r="CD1800" s="22"/>
      <c r="CE1800" s="22"/>
      <c r="CF1800" s="22"/>
      <c r="CG1800" s="22"/>
      <c r="CH1800" s="22"/>
      <c r="CI1800" s="22"/>
      <c r="CJ1800" s="22"/>
      <c r="CK1800" s="22"/>
      <c r="CL1800" s="22"/>
      <c r="CM1800" s="22"/>
      <c r="CN1800" s="22"/>
      <c r="CO1800" s="22"/>
      <c r="CP1800" s="22"/>
      <c r="CQ1800" s="22"/>
      <c r="CR1800" s="22"/>
      <c r="CS1800" s="22"/>
      <c r="CT1800" s="22"/>
      <c r="CU1800" s="22"/>
      <c r="CV1800" s="22"/>
      <c r="CW1800" s="22"/>
      <c r="CX1800" s="22"/>
      <c r="CY1800" s="22"/>
      <c r="CZ1800" s="22"/>
      <c r="DA1800" s="22"/>
      <c r="DB1800" s="22"/>
      <c r="DC1800" s="22"/>
      <c r="DD1800" s="22"/>
      <c r="DE1800" s="22"/>
      <c r="DF1800" s="22"/>
      <c r="DG1800" s="22"/>
      <c r="DH1800" s="22"/>
      <c r="DI1800" s="22"/>
      <c r="DJ1800" s="22"/>
    </row>
    <row r="1801" spans="1:114" x14ac:dyDescent="0.35">
      <c r="A1801" s="5" t="s">
        <v>354</v>
      </c>
      <c r="B1801" s="514" t="s">
        <v>636</v>
      </c>
      <c r="C1801" s="152"/>
      <c r="D1801" s="152"/>
      <c r="E1801" s="152"/>
      <c r="F1801" s="152"/>
      <c r="G1801" s="152"/>
      <c r="H1801" s="152"/>
      <c r="I1801" s="152"/>
      <c r="J1801" s="152"/>
      <c r="K1801" s="152"/>
      <c r="L1801" s="152"/>
      <c r="M1801" s="152"/>
      <c r="N1801" s="152"/>
      <c r="O1801" s="516">
        <f t="shared" ref="O1801:R1801" si="7496">O1777</f>
        <v>58600</v>
      </c>
      <c r="P1801" s="516">
        <f t="shared" si="7496"/>
        <v>57800</v>
      </c>
      <c r="Q1801" s="516">
        <f t="shared" si="7496"/>
        <v>56800</v>
      </c>
      <c r="R1801" s="516">
        <f t="shared" si="7496"/>
        <v>75900</v>
      </c>
      <c r="S1801" s="516">
        <f t="shared" ref="S1801:Y1801" si="7497">S1777</f>
        <v>72400</v>
      </c>
      <c r="T1801" s="516">
        <f t="shared" si="7497"/>
        <v>71100</v>
      </c>
      <c r="U1801" s="516">
        <f t="shared" si="7497"/>
        <v>86800</v>
      </c>
      <c r="V1801" s="516">
        <f t="shared" si="7497"/>
        <v>78100</v>
      </c>
      <c r="W1801" s="516">
        <f t="shared" si="7497"/>
        <v>90800</v>
      </c>
      <c r="X1801" s="516">
        <f t="shared" si="7497"/>
        <v>84400</v>
      </c>
      <c r="Y1801" s="516">
        <f t="shared" si="7497"/>
        <v>76200</v>
      </c>
      <c r="Z1801" s="516">
        <f>Z1777</f>
        <v>72200</v>
      </c>
      <c r="AA1801" s="516">
        <f>AA1777</f>
        <v>72700</v>
      </c>
      <c r="AB1801" s="516">
        <f>AB1777</f>
        <v>89000</v>
      </c>
      <c r="AC1801" s="516">
        <f>AC1777</f>
        <v>108500</v>
      </c>
      <c r="AD1801" s="516">
        <f t="shared" ref="AD1801:CO1801" si="7498">AD1777</f>
        <v>100090.69473684211</v>
      </c>
      <c r="AE1801" s="516">
        <f t="shared" si="7498"/>
        <v>106792.84067922804</v>
      </c>
      <c r="AF1801" s="516">
        <f t="shared" si="7498"/>
        <v>111436.69579476192</v>
      </c>
      <c r="AG1801" s="516">
        <f t="shared" si="7498"/>
        <v>112538.69355594377</v>
      </c>
      <c r="AH1801" s="516">
        <f t="shared" si="7498"/>
        <v>115076.82449999999</v>
      </c>
      <c r="AI1801" s="516">
        <f t="shared" si="7498"/>
        <v>112486.23914471595</v>
      </c>
      <c r="AJ1801" s="516">
        <f t="shared" si="7498"/>
        <v>110116.89556827178</v>
      </c>
      <c r="AK1801" s="516">
        <f t="shared" si="7498"/>
        <v>107890.85516816749</v>
      </c>
      <c r="AL1801" s="516">
        <f t="shared" si="7498"/>
        <v>105227.852</v>
      </c>
      <c r="AM1801" s="516">
        <f t="shared" si="7498"/>
        <v>106164.69754858296</v>
      </c>
      <c r="AN1801" s="516">
        <f t="shared" si="7498"/>
        <v>106869.24151235603</v>
      </c>
      <c r="AO1801" s="516">
        <f t="shared" si="7498"/>
        <v>107245.91633791919</v>
      </c>
      <c r="AP1801" s="516">
        <f t="shared" si="7498"/>
        <v>107984.63268</v>
      </c>
      <c r="AQ1801" s="516">
        <f t="shared" si="7498"/>
        <v>119199.41341815941</v>
      </c>
      <c r="AR1801" s="516">
        <f t="shared" si="7498"/>
        <v>130032.54479087889</v>
      </c>
      <c r="AS1801" s="516">
        <f t="shared" si="7498"/>
        <v>140403.53746835847</v>
      </c>
      <c r="AT1801" s="516">
        <f t="shared" si="7498"/>
        <v>151411.06752000001</v>
      </c>
      <c r="AU1801" s="516">
        <f t="shared" si="7498"/>
        <v>160874.99567981265</v>
      </c>
      <c r="AV1801" s="516">
        <f t="shared" si="7498"/>
        <v>170163.97570979688</v>
      </c>
      <c r="AW1801" s="516">
        <f t="shared" si="7498"/>
        <v>179813.60181745276</v>
      </c>
      <c r="AX1801" s="516">
        <f t="shared" si="7498"/>
        <v>190067.28432000004</v>
      </c>
      <c r="AY1801" s="516">
        <f t="shared" si="7498"/>
        <v>188456.58173078814</v>
      </c>
      <c r="AZ1801" s="516">
        <f t="shared" si="7498"/>
        <v>186842.16824666422</v>
      </c>
      <c r="BA1801" s="516">
        <f t="shared" si="7498"/>
        <v>184860.00509692833</v>
      </c>
      <c r="BB1801" s="516">
        <f t="shared" si="7498"/>
        <v>182685.89148000002</v>
      </c>
      <c r="BC1801" s="516">
        <f t="shared" si="7498"/>
        <v>169593.51879275075</v>
      </c>
      <c r="BD1801" s="516">
        <f t="shared" si="7498"/>
        <v>156665.25216614024</v>
      </c>
      <c r="BE1801" s="516">
        <f t="shared" si="7498"/>
        <v>142543.88150636846</v>
      </c>
      <c r="BF1801" s="516">
        <f t="shared" si="7498"/>
        <v>127389.6306</v>
      </c>
      <c r="BG1801" s="516">
        <f t="shared" si="7498"/>
        <v>128201.2132058968</v>
      </c>
      <c r="BH1801" s="516">
        <f t="shared" si="7498"/>
        <v>128754.87024464176</v>
      </c>
      <c r="BI1801" s="516">
        <f t="shared" si="7498"/>
        <v>129066.70370323485</v>
      </c>
      <c r="BJ1801" s="516">
        <f t="shared" si="7498"/>
        <v>129847.17420000001</v>
      </c>
      <c r="BK1801" s="516">
        <f t="shared" si="7498"/>
        <v>118306.54496783874</v>
      </c>
      <c r="BL1801" s="516">
        <f t="shared" si="7498"/>
        <v>107306.63170296837</v>
      </c>
      <c r="BM1801" s="516">
        <f t="shared" si="7498"/>
        <v>96791.207490688903</v>
      </c>
      <c r="BN1801" s="516">
        <f t="shared" si="7498"/>
        <v>85281.074399999998</v>
      </c>
      <c r="BO1801" s="516">
        <f t="shared" si="7498"/>
        <v>80208.151298441197</v>
      </c>
      <c r="BP1801" s="516">
        <f t="shared" si="7498"/>
        <v>75793.967156065512</v>
      </c>
      <c r="BQ1801" s="516">
        <f t="shared" si="7498"/>
        <v>72010.433376073008</v>
      </c>
      <c r="BR1801" s="516">
        <f t="shared" si="7498"/>
        <v>67037.116320000001</v>
      </c>
      <c r="BS1801" s="516">
        <f t="shared" si="7498"/>
        <v>71560.187159520763</v>
      </c>
      <c r="BT1801" s="516">
        <f t="shared" si="7498"/>
        <v>75597.452253988318</v>
      </c>
      <c r="BU1801" s="516">
        <f t="shared" si="7498"/>
        <v>79173.875420302618</v>
      </c>
      <c r="BV1801" s="516">
        <f t="shared" si="7498"/>
        <v>83630.055720000004</v>
      </c>
      <c r="BW1801" s="516">
        <f t="shared" si="7498"/>
        <v>82521.962465618984</v>
      </c>
      <c r="BX1801" s="516">
        <f t="shared" si="7498"/>
        <v>81408.899918793919</v>
      </c>
      <c r="BY1801" s="516">
        <f t="shared" si="7498"/>
        <v>80025.334457324789</v>
      </c>
      <c r="BZ1801" s="516">
        <f t="shared" si="7498"/>
        <v>78505.792199999996</v>
      </c>
      <c r="CA1801" s="516">
        <f t="shared" si="7498"/>
        <v>68123.843114481861</v>
      </c>
      <c r="CB1801" s="516">
        <f t="shared" si="7498"/>
        <v>58862.377621264393</v>
      </c>
      <c r="CC1801" s="516">
        <f t="shared" si="7498"/>
        <v>50721.395720347602</v>
      </c>
      <c r="CD1801" s="516">
        <f t="shared" si="7498"/>
        <v>40582.709519999997</v>
      </c>
      <c r="CE1801" s="516">
        <f t="shared" si="7498"/>
        <v>38010.056991005869</v>
      </c>
      <c r="CF1801" s="516">
        <f t="shared" si="7498"/>
        <v>35523.719510249844</v>
      </c>
      <c r="CG1801" s="516">
        <f t="shared" si="7498"/>
        <v>33123.697077731915</v>
      </c>
      <c r="CH1801" s="516">
        <f t="shared" si="7498"/>
        <v>30569.784</v>
      </c>
      <c r="CI1801" s="516">
        <f t="shared" si="7498"/>
        <v>28890.393</v>
      </c>
      <c r="CJ1801" s="516">
        <f t="shared" si="7498"/>
        <v>27211.002000000004</v>
      </c>
      <c r="CK1801" s="516">
        <f t="shared" si="7498"/>
        <v>25531.611000000001</v>
      </c>
      <c r="CL1801" s="516">
        <f t="shared" si="7498"/>
        <v>23852.22</v>
      </c>
      <c r="CM1801" s="516">
        <f t="shared" si="7498"/>
        <v>25799.34</v>
      </c>
      <c r="CN1801" s="516">
        <f t="shared" si="7498"/>
        <v>27746.46</v>
      </c>
      <c r="CO1801" s="516">
        <f t="shared" si="7498"/>
        <v>29693.58</v>
      </c>
      <c r="CP1801" s="516">
        <f t="shared" ref="CP1801:DJ1801" si="7499">CP1777</f>
        <v>31640.7</v>
      </c>
      <c r="CQ1801" s="516">
        <f t="shared" si="7499"/>
        <v>34877.787000000004</v>
      </c>
      <c r="CR1801" s="516">
        <f t="shared" si="7499"/>
        <v>38114.874000000003</v>
      </c>
      <c r="CS1801" s="516">
        <f t="shared" si="7499"/>
        <v>41351.960999999996</v>
      </c>
      <c r="CT1801" s="516">
        <f t="shared" si="7499"/>
        <v>44589.048000000003</v>
      </c>
      <c r="CU1801" s="516">
        <f t="shared" si="7499"/>
        <v>42860.978999999992</v>
      </c>
      <c r="CV1801" s="516">
        <f t="shared" si="7499"/>
        <v>41132.910000000003</v>
      </c>
      <c r="CW1801" s="516">
        <f t="shared" si="7499"/>
        <v>39404.841</v>
      </c>
      <c r="CX1801" s="516">
        <f t="shared" si="7499"/>
        <v>37676.772000000004</v>
      </c>
      <c r="CY1801" s="516">
        <f t="shared" si="7499"/>
        <v>32614.260000000006</v>
      </c>
      <c r="CZ1801" s="516">
        <f t="shared" si="7499"/>
        <v>27551.748000000003</v>
      </c>
      <c r="DA1801" s="516">
        <f t="shared" si="7499"/>
        <v>22489.235999999997</v>
      </c>
      <c r="DB1801" s="516">
        <f t="shared" si="7499"/>
        <v>17426.723999999998</v>
      </c>
      <c r="DC1801" s="516">
        <f t="shared" si="7499"/>
        <v>16988.621999999996</v>
      </c>
      <c r="DD1801" s="516">
        <f t="shared" si="7499"/>
        <v>16550.52</v>
      </c>
      <c r="DE1801" s="516">
        <f t="shared" si="7499"/>
        <v>16112.417999999998</v>
      </c>
      <c r="DF1801" s="516">
        <f t="shared" si="7499"/>
        <v>15674.316000000001</v>
      </c>
      <c r="DG1801" s="516">
        <f t="shared" si="7499"/>
        <v>15284.892000000002</v>
      </c>
      <c r="DH1801" s="516">
        <f t="shared" si="7499"/>
        <v>14895.468000000001</v>
      </c>
      <c r="DI1801" s="516">
        <f t="shared" si="7499"/>
        <v>14506.044</v>
      </c>
      <c r="DJ1801" s="516">
        <f t="shared" si="7499"/>
        <v>14116.62</v>
      </c>
    </row>
    <row r="1802" spans="1:114" x14ac:dyDescent="0.35">
      <c r="A1802" s="5" t="s">
        <v>354</v>
      </c>
      <c r="B1802" s="514" t="s">
        <v>642</v>
      </c>
      <c r="C1802" s="152"/>
      <c r="D1802" s="152"/>
      <c r="E1802" s="152"/>
      <c r="F1802" s="152"/>
      <c r="G1802" s="152"/>
      <c r="H1802" s="152"/>
      <c r="I1802" s="152"/>
      <c r="J1802" s="152"/>
      <c r="K1802" s="152"/>
      <c r="L1802" s="152"/>
      <c r="M1802" s="152"/>
      <c r="N1802" s="152"/>
      <c r="O1802" s="516">
        <f t="shared" ref="O1802:R1802" si="7500">O1785</f>
        <v>203700</v>
      </c>
      <c r="P1802" s="516">
        <f t="shared" si="7500"/>
        <v>195100</v>
      </c>
      <c r="Q1802" s="516">
        <f t="shared" si="7500"/>
        <v>209500</v>
      </c>
      <c r="R1802" s="516">
        <f t="shared" si="7500"/>
        <v>377600</v>
      </c>
      <c r="S1802" s="516">
        <f t="shared" ref="S1802:Z1802" si="7501">S1785</f>
        <v>393800</v>
      </c>
      <c r="T1802" s="516">
        <f t="shared" si="7501"/>
        <v>421100</v>
      </c>
      <c r="U1802" s="516">
        <f t="shared" si="7501"/>
        <v>444400</v>
      </c>
      <c r="V1802" s="516">
        <f t="shared" si="7501"/>
        <v>477600</v>
      </c>
      <c r="W1802" s="516">
        <f t="shared" si="7501"/>
        <v>478700</v>
      </c>
      <c r="X1802" s="516">
        <f t="shared" si="7501"/>
        <v>500000</v>
      </c>
      <c r="Y1802" s="516">
        <f t="shared" si="7501"/>
        <v>500200</v>
      </c>
      <c r="Z1802" s="516">
        <f t="shared" si="7501"/>
        <v>531700</v>
      </c>
      <c r="AA1802" s="516">
        <f>AA1785</f>
        <v>546900</v>
      </c>
      <c r="AB1802" s="516">
        <f>AB1785</f>
        <v>557900</v>
      </c>
      <c r="AC1802" s="516">
        <f>AC1785</f>
        <v>545600</v>
      </c>
      <c r="AD1802" s="516">
        <f t="shared" ref="AD1802:CO1802" si="7502">AD1785</f>
        <v>560040.47667231946</v>
      </c>
      <c r="AE1802" s="516">
        <f t="shared" si="7502"/>
        <v>581946.92317384644</v>
      </c>
      <c r="AF1802" s="516">
        <f t="shared" si="7502"/>
        <v>605028.5988117056</v>
      </c>
      <c r="AG1802" s="516">
        <f t="shared" si="7502"/>
        <v>615178.00962541508</v>
      </c>
      <c r="AH1802" s="516">
        <f t="shared" si="7502"/>
        <v>632369.77214140829</v>
      </c>
      <c r="AI1802" s="516">
        <f t="shared" si="7502"/>
        <v>624966.23257935164</v>
      </c>
      <c r="AJ1802" s="516">
        <f t="shared" si="7502"/>
        <v>618450.42246583407</v>
      </c>
      <c r="AK1802" s="516">
        <f t="shared" si="7502"/>
        <v>612810.30085893511</v>
      </c>
      <c r="AL1802" s="516">
        <f t="shared" si="7502"/>
        <v>605465.15487848339</v>
      </c>
      <c r="AM1802" s="516">
        <f t="shared" si="7502"/>
        <v>623359.06705677463</v>
      </c>
      <c r="AN1802" s="516">
        <f t="shared" si="7502"/>
        <v>639472.15716267203</v>
      </c>
      <c r="AO1802" s="516">
        <f t="shared" si="7502"/>
        <v>654003.49556082941</v>
      </c>
      <c r="AP1802" s="516">
        <f t="shared" si="7502"/>
        <v>672094.58657993237</v>
      </c>
      <c r="AQ1802" s="516">
        <f t="shared" si="7502"/>
        <v>719612.10343336943</v>
      </c>
      <c r="AR1802" s="516">
        <f t="shared" si="7502"/>
        <v>764653.67454129038</v>
      </c>
      <c r="AS1802" s="516">
        <f t="shared" si="7502"/>
        <v>807109.0445039476</v>
      </c>
      <c r="AT1802" s="516">
        <f t="shared" si="7502"/>
        <v>854616.91988473688</v>
      </c>
      <c r="AU1802" s="516">
        <f t="shared" si="7502"/>
        <v>901259.44261973351</v>
      </c>
      <c r="AV1802" s="516">
        <f t="shared" si="7502"/>
        <v>947085.73223004153</v>
      </c>
      <c r="AW1802" s="516">
        <f t="shared" si="7502"/>
        <v>995406.11860316189</v>
      </c>
      <c r="AX1802" s="516">
        <f t="shared" si="7502"/>
        <v>1047677.6917934631</v>
      </c>
      <c r="AY1802" s="516">
        <f t="shared" si="7502"/>
        <v>1037845.9608249629</v>
      </c>
      <c r="AZ1802" s="516">
        <f t="shared" si="7502"/>
        <v>1027714.065755907</v>
      </c>
      <c r="BA1802" s="516">
        <f t="shared" si="7502"/>
        <v>1015210.0344373593</v>
      </c>
      <c r="BB1802" s="516">
        <f t="shared" si="7502"/>
        <v>1001961.1788468815</v>
      </c>
      <c r="BC1802" s="516">
        <f t="shared" si="7502"/>
        <v>923430.11072357045</v>
      </c>
      <c r="BD1802" s="516">
        <f t="shared" si="7502"/>
        <v>845334.4514892702</v>
      </c>
      <c r="BE1802" s="516">
        <f t="shared" si="7502"/>
        <v>759050.89237947972</v>
      </c>
      <c r="BF1802" s="516">
        <f t="shared" si="7502"/>
        <v>666114.15955279407</v>
      </c>
      <c r="BG1802" s="516">
        <f t="shared" si="7502"/>
        <v>680163.28913501487</v>
      </c>
      <c r="BH1802" s="516">
        <f t="shared" si="7502"/>
        <v>692366.23296216922</v>
      </c>
      <c r="BI1802" s="516">
        <f t="shared" si="7502"/>
        <v>702851.76419823989</v>
      </c>
      <c r="BJ1802" s="516">
        <f t="shared" si="7502"/>
        <v>716921.67602562299</v>
      </c>
      <c r="BK1802" s="516">
        <f t="shared" si="7502"/>
        <v>648752.42443119234</v>
      </c>
      <c r="BL1802" s="516">
        <f t="shared" si="7502"/>
        <v>583624.74699138862</v>
      </c>
      <c r="BM1802" s="516">
        <f t="shared" si="7502"/>
        <v>521232.97389349068</v>
      </c>
      <c r="BN1802" s="516">
        <f t="shared" si="7502"/>
        <v>452253.1164018808</v>
      </c>
      <c r="BO1802" s="516">
        <f t="shared" si="7502"/>
        <v>417494.76146164828</v>
      </c>
      <c r="BP1802" s="516">
        <f t="shared" si="7502"/>
        <v>386896.30767273228</v>
      </c>
      <c r="BQ1802" s="516">
        <f t="shared" si="7502"/>
        <v>360342.61148526467</v>
      </c>
      <c r="BR1802" s="516">
        <f t="shared" si="7502"/>
        <v>325765.77039218665</v>
      </c>
      <c r="BS1802" s="516">
        <f t="shared" si="7502"/>
        <v>358048.22446914238</v>
      </c>
      <c r="BT1802" s="516">
        <f t="shared" si="7502"/>
        <v>386992.50248191931</v>
      </c>
      <c r="BU1802" s="516">
        <f t="shared" si="7502"/>
        <v>412774.13916711614</v>
      </c>
      <c r="BV1802" s="516">
        <f t="shared" si="7502"/>
        <v>445101.59826137987</v>
      </c>
      <c r="BW1802" s="516">
        <f t="shared" si="7502"/>
        <v>434966.67883379222</v>
      </c>
      <c r="BX1802" s="516">
        <f t="shared" si="7502"/>
        <v>424304.33097730845</v>
      </c>
      <c r="BY1802" s="516">
        <f t="shared" si="7502"/>
        <v>411322.5912775381</v>
      </c>
      <c r="BZ1802" s="516">
        <f t="shared" si="7502"/>
        <v>397039.29926669796</v>
      </c>
      <c r="CA1802" s="516">
        <f t="shared" si="7502"/>
        <v>328047.81191515864</v>
      </c>
      <c r="CB1802" s="516">
        <f t="shared" si="7502"/>
        <v>266964.98790018976</v>
      </c>
      <c r="CC1802" s="516">
        <f t="shared" si="7502"/>
        <v>213790.76108065376</v>
      </c>
      <c r="CD1802" s="516">
        <f t="shared" si="7502"/>
        <v>146479.2746451892</v>
      </c>
      <c r="CE1802" s="516">
        <f t="shared" si="7502"/>
        <v>135694.40759674233</v>
      </c>
      <c r="CF1802" s="516">
        <f t="shared" si="7502"/>
        <v>125491.42353775134</v>
      </c>
      <c r="CG1802" s="516">
        <f t="shared" si="7502"/>
        <v>115870.18061825797</v>
      </c>
      <c r="CH1802" s="516">
        <f t="shared" si="7502"/>
        <v>105132.26646976982</v>
      </c>
      <c r="CI1802" s="516">
        <f t="shared" si="7502"/>
        <v>99809.974703986853</v>
      </c>
      <c r="CJ1802" s="516">
        <f t="shared" si="7502"/>
        <v>94461.071479374979</v>
      </c>
      <c r="CK1802" s="516">
        <f t="shared" si="7502"/>
        <v>89085.423738640035</v>
      </c>
      <c r="CL1802" s="516">
        <f t="shared" si="7502"/>
        <v>83682.897759201413</v>
      </c>
      <c r="CM1802" s="516">
        <f t="shared" si="7502"/>
        <v>91018.172863290951</v>
      </c>
      <c r="CN1802" s="516">
        <f t="shared" si="7502"/>
        <v>98390.124342900934</v>
      </c>
      <c r="CO1802" s="516">
        <f t="shared" si="7502"/>
        <v>105798.93557990895</v>
      </c>
      <c r="CP1802" s="516">
        <f t="shared" ref="CP1802:DJ1802" si="7503">CP1785</f>
        <v>113244.790873102</v>
      </c>
      <c r="CQ1802" s="516">
        <f t="shared" si="7503"/>
        <v>125542.01186479488</v>
      </c>
      <c r="CR1802" s="516">
        <f t="shared" si="7503"/>
        <v>137900.71896144623</v>
      </c>
      <c r="CS1802" s="516">
        <f t="shared" si="7503"/>
        <v>150321.21959358084</v>
      </c>
      <c r="CT1802" s="516">
        <f t="shared" si="7503"/>
        <v>162803.82272887608</v>
      </c>
      <c r="CU1802" s="516">
        <f t="shared" si="7503"/>
        <v>157229.23915430502</v>
      </c>
      <c r="CV1802" s="516">
        <f t="shared" si="7503"/>
        <v>151626.7826618611</v>
      </c>
      <c r="CW1802" s="516">
        <f t="shared" si="7503"/>
        <v>145996.31388695497</v>
      </c>
      <c r="CX1802" s="516">
        <f t="shared" si="7503"/>
        <v>140337.69276817428</v>
      </c>
      <c r="CY1802" s="516">
        <f t="shared" si="7503"/>
        <v>121946.33988017205</v>
      </c>
      <c r="CZ1802" s="516">
        <f t="shared" si="7503"/>
        <v>103463.03022772985</v>
      </c>
      <c r="DA1802" s="516">
        <f t="shared" si="7503"/>
        <v>84887.304027025413</v>
      </c>
      <c r="DB1802" s="516">
        <f t="shared" si="7503"/>
        <v>66218.699195317444</v>
      </c>
      <c r="DC1802" s="516">
        <f t="shared" si="7503"/>
        <v>64864.21594858414</v>
      </c>
      <c r="DD1802" s="516">
        <f t="shared" si="7503"/>
        <v>63502.96028561717</v>
      </c>
      <c r="DE1802" s="516">
        <f t="shared" si="7503"/>
        <v>62134.89834433535</v>
      </c>
      <c r="DF1802" s="516">
        <f t="shared" si="7503"/>
        <v>60759.99609334713</v>
      </c>
      <c r="DG1802" s="516">
        <f t="shared" si="7503"/>
        <v>59535.31433344289</v>
      </c>
      <c r="DH1802" s="516">
        <f t="shared" si="7503"/>
        <v>58304.509164739124</v>
      </c>
      <c r="DI1802" s="516">
        <f t="shared" si="7503"/>
        <v>57067.549970191831</v>
      </c>
      <c r="DJ1802" s="516">
        <f t="shared" si="7503"/>
        <v>55824.405979671807</v>
      </c>
    </row>
    <row r="1803" spans="1:114" x14ac:dyDescent="0.35">
      <c r="A1803" s="5" t="s">
        <v>354</v>
      </c>
      <c r="B1803" s="514" t="s">
        <v>638</v>
      </c>
      <c r="C1803" s="152"/>
      <c r="D1803" s="152"/>
      <c r="E1803" s="152"/>
      <c r="F1803" s="152"/>
      <c r="G1803" s="152"/>
      <c r="H1803" s="152"/>
      <c r="I1803" s="152"/>
      <c r="J1803" s="152"/>
      <c r="K1803" s="152"/>
      <c r="L1803" s="152"/>
      <c r="M1803" s="152"/>
      <c r="N1803" s="152"/>
      <c r="O1803" s="516">
        <f t="shared" ref="O1803:R1803" si="7504">O1794</f>
        <v>162300</v>
      </c>
      <c r="P1803" s="516">
        <f t="shared" si="7504"/>
        <v>164800</v>
      </c>
      <c r="Q1803" s="516">
        <f t="shared" si="7504"/>
        <v>188100</v>
      </c>
      <c r="R1803" s="516">
        <f t="shared" si="7504"/>
        <v>196200</v>
      </c>
      <c r="S1803" s="516">
        <f t="shared" ref="S1803:Z1803" si="7505">S1794</f>
        <v>204000</v>
      </c>
      <c r="T1803" s="516">
        <f t="shared" si="7505"/>
        <v>188300</v>
      </c>
      <c r="U1803" s="516">
        <f t="shared" si="7505"/>
        <v>199400</v>
      </c>
      <c r="V1803" s="516">
        <f t="shared" si="7505"/>
        <v>196000</v>
      </c>
      <c r="W1803" s="516">
        <f t="shared" si="7505"/>
        <v>192300</v>
      </c>
      <c r="X1803" s="516">
        <f t="shared" si="7505"/>
        <v>189700</v>
      </c>
      <c r="Y1803" s="516">
        <f t="shared" si="7505"/>
        <v>176800</v>
      </c>
      <c r="Z1803" s="516">
        <f t="shared" si="7505"/>
        <v>211900</v>
      </c>
      <c r="AA1803" s="516">
        <f>AA1794</f>
        <v>216200</v>
      </c>
      <c r="AB1803" s="516">
        <f>AB1794</f>
        <v>207700</v>
      </c>
      <c r="AC1803" s="516">
        <f>AC1794</f>
        <v>207100</v>
      </c>
      <c r="AD1803" s="516">
        <f t="shared" ref="AD1803:CO1803" si="7506">AD1794</f>
        <v>216548.98431329682</v>
      </c>
      <c r="AE1803" s="516">
        <f t="shared" si="7506"/>
        <v>225019.47696055396</v>
      </c>
      <c r="AF1803" s="516">
        <f t="shared" si="7506"/>
        <v>233944.39154052618</v>
      </c>
      <c r="AG1803" s="516">
        <f t="shared" si="7506"/>
        <v>237868.83038849384</v>
      </c>
      <c r="AH1803" s="516">
        <f t="shared" si="7506"/>
        <v>244516.31189467787</v>
      </c>
      <c r="AI1803" s="516">
        <f t="shared" si="7506"/>
        <v>241653.60993068264</v>
      </c>
      <c r="AJ1803" s="516">
        <f t="shared" si="7506"/>
        <v>239134.16335345584</v>
      </c>
      <c r="AK1803" s="516">
        <f t="shared" si="7506"/>
        <v>236953.31633212155</v>
      </c>
      <c r="AL1803" s="516">
        <f t="shared" si="7506"/>
        <v>234113.19321968019</v>
      </c>
      <c r="AM1803" s="516">
        <f t="shared" si="7506"/>
        <v>241032.17259528616</v>
      </c>
      <c r="AN1803" s="516">
        <f t="shared" si="7506"/>
        <v>247262.56743623316</v>
      </c>
      <c r="AO1803" s="516">
        <f t="shared" si="7506"/>
        <v>252881.35161685402</v>
      </c>
      <c r="AP1803" s="516">
        <f t="shared" si="7506"/>
        <v>259876.57347757384</v>
      </c>
      <c r="AQ1803" s="516">
        <f t="shared" si="7506"/>
        <v>278250.01332756947</v>
      </c>
      <c r="AR1803" s="516">
        <f t="shared" si="7506"/>
        <v>295666.08748929895</v>
      </c>
      <c r="AS1803" s="516">
        <f t="shared" si="7506"/>
        <v>312082.16387485975</v>
      </c>
      <c r="AT1803" s="516">
        <f t="shared" si="7506"/>
        <v>330451.87568876491</v>
      </c>
      <c r="AU1803" s="516">
        <f t="shared" si="7506"/>
        <v>348486.98447963025</v>
      </c>
      <c r="AV1803" s="516">
        <f t="shared" si="7506"/>
        <v>366206.48312894936</v>
      </c>
      <c r="AW1803" s="516">
        <f t="shared" si="7506"/>
        <v>384890.36585988925</v>
      </c>
      <c r="AX1803" s="516">
        <f t="shared" si="7506"/>
        <v>405102.04082680569</v>
      </c>
      <c r="AY1803" s="516">
        <f t="shared" si="7506"/>
        <v>401300.43818565231</v>
      </c>
      <c r="AZ1803" s="516">
        <f t="shared" si="7506"/>
        <v>397382.77209228405</v>
      </c>
      <c r="BA1803" s="516">
        <f t="shared" si="7506"/>
        <v>392547.87998244556</v>
      </c>
      <c r="BB1803" s="516">
        <f t="shared" si="7506"/>
        <v>387424.98915412748</v>
      </c>
      <c r="BC1803" s="516">
        <f t="shared" si="7506"/>
        <v>357059.64281311387</v>
      </c>
      <c r="BD1803" s="516">
        <f t="shared" si="7506"/>
        <v>326862.65457585116</v>
      </c>
      <c r="BE1803" s="516">
        <f t="shared" si="7506"/>
        <v>293499.67838673218</v>
      </c>
      <c r="BF1803" s="516">
        <f t="shared" si="7506"/>
        <v>257564.14169374702</v>
      </c>
      <c r="BG1803" s="516">
        <f t="shared" si="7506"/>
        <v>262996.4717988724</v>
      </c>
      <c r="BH1803" s="516">
        <f t="shared" si="7506"/>
        <v>267714.94341203873</v>
      </c>
      <c r="BI1803" s="516">
        <f t="shared" si="7506"/>
        <v>271769.34882331942</v>
      </c>
      <c r="BJ1803" s="516">
        <f t="shared" si="7506"/>
        <v>277209.71472990757</v>
      </c>
      <c r="BK1803" s="516">
        <f t="shared" si="7506"/>
        <v>250850.93744672768</v>
      </c>
      <c r="BL1803" s="516">
        <f t="shared" si="7506"/>
        <v>225668.23550333691</v>
      </c>
      <c r="BM1803" s="516">
        <f t="shared" si="7506"/>
        <v>201543.41657214973</v>
      </c>
      <c r="BN1803" s="516">
        <f t="shared" si="7506"/>
        <v>174871.20500872724</v>
      </c>
      <c r="BO1803" s="516">
        <f t="shared" si="7506"/>
        <v>161431.30776517064</v>
      </c>
      <c r="BP1803" s="516">
        <f t="shared" si="7506"/>
        <v>149599.90563345648</v>
      </c>
      <c r="BQ1803" s="516">
        <f t="shared" si="7506"/>
        <v>139332.47644096898</v>
      </c>
      <c r="BR1803" s="516">
        <f t="shared" si="7506"/>
        <v>125962.76455164549</v>
      </c>
      <c r="BS1803" s="516">
        <f t="shared" si="7506"/>
        <v>138445.3134614017</v>
      </c>
      <c r="BT1803" s="516">
        <f t="shared" si="7506"/>
        <v>149637.10095967544</v>
      </c>
      <c r="BU1803" s="516">
        <f t="shared" si="7506"/>
        <v>159606.00047795157</v>
      </c>
      <c r="BV1803" s="516">
        <f t="shared" si="7506"/>
        <v>172105.95132773352</v>
      </c>
      <c r="BW1803" s="516">
        <f t="shared" si="7506"/>
        <v>168187.11581573298</v>
      </c>
      <c r="BX1803" s="516">
        <f t="shared" si="7506"/>
        <v>164064.34131122593</v>
      </c>
      <c r="BY1803" s="516">
        <f t="shared" si="7506"/>
        <v>159044.73529398139</v>
      </c>
      <c r="BZ1803" s="516">
        <f t="shared" si="7506"/>
        <v>153521.8623831232</v>
      </c>
      <c r="CA1803" s="516">
        <f t="shared" si="7506"/>
        <v>126845.15394052801</v>
      </c>
      <c r="CB1803" s="516">
        <f t="shared" si="7506"/>
        <v>103226.46198807337</v>
      </c>
      <c r="CC1803" s="516">
        <f t="shared" si="7506"/>
        <v>82665.760951186123</v>
      </c>
      <c r="CD1803" s="516">
        <f t="shared" si="7506"/>
        <v>56638.652862806484</v>
      </c>
      <c r="CE1803" s="516">
        <f t="shared" si="7506"/>
        <v>52468.504270740363</v>
      </c>
      <c r="CF1803" s="516">
        <f t="shared" si="7506"/>
        <v>48523.350434597181</v>
      </c>
      <c r="CG1803" s="516">
        <f t="shared" si="7506"/>
        <v>44803.136505726412</v>
      </c>
      <c r="CH1803" s="516">
        <f t="shared" si="7506"/>
        <v>40651.143034977664</v>
      </c>
      <c r="CI1803" s="516">
        <f t="shared" si="7506"/>
        <v>38593.190218874915</v>
      </c>
      <c r="CJ1803" s="516">
        <f t="shared" si="7506"/>
        <v>36524.94763869165</v>
      </c>
      <c r="CK1803" s="516">
        <f t="shared" si="7506"/>
        <v>34446.363845607477</v>
      </c>
      <c r="CL1803" s="516">
        <f t="shared" si="7506"/>
        <v>32357.387133557881</v>
      </c>
      <c r="CM1803" s="516">
        <f t="shared" si="7506"/>
        <v>35193.693507139164</v>
      </c>
      <c r="CN1803" s="516">
        <f t="shared" si="7506"/>
        <v>38044.181412588354</v>
      </c>
      <c r="CO1803" s="516">
        <f t="shared" si="7506"/>
        <v>40908.921757564793</v>
      </c>
      <c r="CP1803" s="516">
        <f t="shared" ref="CP1803:DJ1803" si="7507">CP1794</f>
        <v>43787.985804266107</v>
      </c>
      <c r="CQ1803" s="516">
        <f t="shared" si="7507"/>
        <v>48542.911254387356</v>
      </c>
      <c r="CR1803" s="516">
        <f t="shared" si="7507"/>
        <v>53321.61133175921</v>
      </c>
      <c r="CS1803" s="516">
        <f t="shared" si="7507"/>
        <v>58124.204909517917</v>
      </c>
      <c r="CT1803" s="516">
        <f t="shared" si="7507"/>
        <v>62950.811455165422</v>
      </c>
      <c r="CU1803" s="516">
        <f t="shared" si="7507"/>
        <v>60795.305806331271</v>
      </c>
      <c r="CV1803" s="516">
        <f t="shared" si="7507"/>
        <v>58629.022629252955</v>
      </c>
      <c r="CW1803" s="516">
        <f t="shared" si="7507"/>
        <v>56451.908036289249</v>
      </c>
      <c r="CX1803" s="516">
        <f t="shared" si="7507"/>
        <v>54263.907870360716</v>
      </c>
      <c r="CY1803" s="516">
        <f t="shared" si="7507"/>
        <v>47152.584753666524</v>
      </c>
      <c r="CZ1803" s="516">
        <f t="shared" si="7507"/>
        <v>40005.705021388872</v>
      </c>
      <c r="DA1803" s="516">
        <f t="shared" si="7507"/>
        <v>32823.090890449821</v>
      </c>
      <c r="DB1803" s="516">
        <f t="shared" si="7507"/>
        <v>25604.563688856077</v>
      </c>
      <c r="DC1803" s="516">
        <f t="shared" si="7507"/>
        <v>25080.830166785865</v>
      </c>
      <c r="DD1803" s="516">
        <f t="shared" si="7507"/>
        <v>24554.477977105304</v>
      </c>
      <c r="DE1803" s="516">
        <f t="shared" si="7507"/>
        <v>24025.494026476335</v>
      </c>
      <c r="DF1803" s="516">
        <f t="shared" si="7507"/>
        <v>23493.865156094223</v>
      </c>
      <c r="DG1803" s="516">
        <f t="shared" si="7507"/>
        <v>23020.321542264581</v>
      </c>
      <c r="DH1803" s="516">
        <f t="shared" si="7507"/>
        <v>22544.410210365793</v>
      </c>
      <c r="DI1803" s="516">
        <f t="shared" si="7507"/>
        <v>22066.11932180751</v>
      </c>
      <c r="DJ1803" s="516">
        <f t="shared" si="7507"/>
        <v>21585.436978806429</v>
      </c>
    </row>
    <row r="1804" spans="1:114" x14ac:dyDescent="0.35">
      <c r="A1804" s="5" t="s">
        <v>354</v>
      </c>
      <c r="B1804" s="5" t="s">
        <v>640</v>
      </c>
      <c r="C1804" s="152"/>
      <c r="D1804" s="152"/>
      <c r="E1804" s="152"/>
      <c r="F1804" s="152"/>
      <c r="G1804" s="152"/>
      <c r="H1804" s="152"/>
      <c r="I1804" s="152"/>
      <c r="J1804" s="152"/>
      <c r="K1804" s="152"/>
      <c r="L1804" s="152"/>
      <c r="M1804" s="152"/>
      <c r="N1804" s="152"/>
      <c r="O1804" s="516">
        <f t="shared" ref="O1804" si="7508">SUM(O1801:O1803)</f>
        <v>424600</v>
      </c>
      <c r="P1804" s="516">
        <f t="shared" ref="P1804" si="7509">SUM(P1801:P1803)</f>
        <v>417700</v>
      </c>
      <c r="Q1804" s="516">
        <f t="shared" ref="Q1804" si="7510">SUM(Q1801:Q1803)</f>
        <v>454400</v>
      </c>
      <c r="R1804" s="516">
        <f t="shared" ref="R1804" si="7511">SUM(R1801:R1803)</f>
        <v>649700</v>
      </c>
      <c r="S1804" s="516">
        <f t="shared" ref="S1804:Z1804" si="7512">SUM(S1801:S1803)</f>
        <v>670200</v>
      </c>
      <c r="T1804" s="516">
        <f t="shared" si="7512"/>
        <v>680500</v>
      </c>
      <c r="U1804" s="516">
        <f t="shared" si="7512"/>
        <v>730600</v>
      </c>
      <c r="V1804" s="516">
        <f t="shared" si="7512"/>
        <v>751700</v>
      </c>
      <c r="W1804" s="516">
        <f t="shared" si="7512"/>
        <v>761800</v>
      </c>
      <c r="X1804" s="516">
        <f t="shared" si="7512"/>
        <v>774100</v>
      </c>
      <c r="Y1804" s="516">
        <f t="shared" si="7512"/>
        <v>753200</v>
      </c>
      <c r="Z1804" s="516">
        <f t="shared" si="7512"/>
        <v>815800</v>
      </c>
      <c r="AA1804" s="516">
        <f>SUM(AA1801:AA1803)</f>
        <v>835800</v>
      </c>
      <c r="AB1804" s="516">
        <f>SUM(AB1801:AB1803)</f>
        <v>854600</v>
      </c>
      <c r="AC1804" s="516">
        <f>SUM(AC1801:AC1803)</f>
        <v>861200</v>
      </c>
      <c r="AD1804" s="516">
        <f>SUM(AD1801:AD1803)</f>
        <v>876680.15572245838</v>
      </c>
      <c r="AE1804" s="516">
        <f t="shared" ref="AE1804:CO1804" si="7513">SUM(AE1801:AE1803)</f>
        <v>913759.24081362854</v>
      </c>
      <c r="AF1804" s="516">
        <f t="shared" si="7513"/>
        <v>950409.68614699366</v>
      </c>
      <c r="AG1804" s="516">
        <f t="shared" si="7513"/>
        <v>965585.53356985271</v>
      </c>
      <c r="AH1804" s="516">
        <f t="shared" si="7513"/>
        <v>991962.90853608609</v>
      </c>
      <c r="AI1804" s="516">
        <f t="shared" si="7513"/>
        <v>979106.08165475028</v>
      </c>
      <c r="AJ1804" s="516">
        <f t="shared" si="7513"/>
        <v>967701.48138756165</v>
      </c>
      <c r="AK1804" s="516">
        <f t="shared" si="7513"/>
        <v>957654.47235922422</v>
      </c>
      <c r="AL1804" s="516">
        <f t="shared" si="7513"/>
        <v>944806.20009816356</v>
      </c>
      <c r="AM1804" s="516">
        <f t="shared" si="7513"/>
        <v>970555.9372006437</v>
      </c>
      <c r="AN1804" s="516">
        <f t="shared" si="7513"/>
        <v>993603.96611126116</v>
      </c>
      <c r="AO1804" s="516">
        <f t="shared" si="7513"/>
        <v>1014130.7635156026</v>
      </c>
      <c r="AP1804" s="516">
        <f t="shared" si="7513"/>
        <v>1039955.7927375062</v>
      </c>
      <c r="AQ1804" s="516">
        <f t="shared" si="7513"/>
        <v>1117061.5301790982</v>
      </c>
      <c r="AR1804" s="516">
        <f t="shared" si="7513"/>
        <v>1190352.3068214683</v>
      </c>
      <c r="AS1804" s="516">
        <f t="shared" si="7513"/>
        <v>1259594.7458471658</v>
      </c>
      <c r="AT1804" s="516">
        <f t="shared" si="7513"/>
        <v>1336479.8630935019</v>
      </c>
      <c r="AU1804" s="516">
        <f t="shared" si="7513"/>
        <v>1410621.4227791764</v>
      </c>
      <c r="AV1804" s="516">
        <f t="shared" si="7513"/>
        <v>1483456.1910687878</v>
      </c>
      <c r="AW1804" s="516">
        <f t="shared" si="7513"/>
        <v>1560110.0862805038</v>
      </c>
      <c r="AX1804" s="516">
        <f t="shared" si="7513"/>
        <v>1642847.0169402687</v>
      </c>
      <c r="AY1804" s="516">
        <f t="shared" si="7513"/>
        <v>1627602.9807414033</v>
      </c>
      <c r="AZ1804" s="516">
        <f t="shared" si="7513"/>
        <v>1611939.0060948553</v>
      </c>
      <c r="BA1804" s="516">
        <f t="shared" si="7513"/>
        <v>1592617.9195167331</v>
      </c>
      <c r="BB1804" s="516">
        <f t="shared" si="7513"/>
        <v>1572072.0594810089</v>
      </c>
      <c r="BC1804" s="516">
        <f t="shared" si="7513"/>
        <v>1450083.2723294352</v>
      </c>
      <c r="BD1804" s="516">
        <f t="shared" si="7513"/>
        <v>1328862.3582312616</v>
      </c>
      <c r="BE1804" s="516">
        <f t="shared" si="7513"/>
        <v>1195094.4522725805</v>
      </c>
      <c r="BF1804" s="516">
        <f t="shared" si="7513"/>
        <v>1051067.9318465411</v>
      </c>
      <c r="BG1804" s="516">
        <f t="shared" si="7513"/>
        <v>1071360.974139784</v>
      </c>
      <c r="BH1804" s="516">
        <f t="shared" si="7513"/>
        <v>1088836.0466188497</v>
      </c>
      <c r="BI1804" s="516">
        <f t="shared" si="7513"/>
        <v>1103687.8167247942</v>
      </c>
      <c r="BJ1804" s="516">
        <f t="shared" si="7513"/>
        <v>1123978.5649555307</v>
      </c>
      <c r="BK1804" s="516">
        <f t="shared" si="7513"/>
        <v>1017909.9068457587</v>
      </c>
      <c r="BL1804" s="516">
        <f t="shared" si="7513"/>
        <v>916599.61419769388</v>
      </c>
      <c r="BM1804" s="516">
        <f t="shared" si="7513"/>
        <v>819567.59795632935</v>
      </c>
      <c r="BN1804" s="516">
        <f t="shared" si="7513"/>
        <v>712405.39581060805</v>
      </c>
      <c r="BO1804" s="516">
        <f t="shared" si="7513"/>
        <v>659134.22052526008</v>
      </c>
      <c r="BP1804" s="516">
        <f t="shared" si="7513"/>
        <v>612290.18046225421</v>
      </c>
      <c r="BQ1804" s="516">
        <f t="shared" si="7513"/>
        <v>571685.52130230668</v>
      </c>
      <c r="BR1804" s="516">
        <f t="shared" si="7513"/>
        <v>518765.65126383211</v>
      </c>
      <c r="BS1804" s="516">
        <f t="shared" si="7513"/>
        <v>568053.72509006481</v>
      </c>
      <c r="BT1804" s="516">
        <f t="shared" si="7513"/>
        <v>612227.05569558311</v>
      </c>
      <c r="BU1804" s="516">
        <f t="shared" si="7513"/>
        <v>651554.01506537036</v>
      </c>
      <c r="BV1804" s="516">
        <f t="shared" si="7513"/>
        <v>700837.60530911339</v>
      </c>
      <c r="BW1804" s="516">
        <f t="shared" si="7513"/>
        <v>685675.75711514417</v>
      </c>
      <c r="BX1804" s="516">
        <f t="shared" si="7513"/>
        <v>669777.57220732828</v>
      </c>
      <c r="BY1804" s="516">
        <f t="shared" si="7513"/>
        <v>650392.6610288443</v>
      </c>
      <c r="BZ1804" s="516">
        <f t="shared" si="7513"/>
        <v>629066.95384982112</v>
      </c>
      <c r="CA1804" s="516">
        <f t="shared" si="7513"/>
        <v>523016.80897016852</v>
      </c>
      <c r="CB1804" s="516">
        <f t="shared" si="7513"/>
        <v>429053.8275095275</v>
      </c>
      <c r="CC1804" s="516">
        <f t="shared" si="7513"/>
        <v>347177.91775218747</v>
      </c>
      <c r="CD1804" s="516">
        <f t="shared" si="7513"/>
        <v>243700.63702799569</v>
      </c>
      <c r="CE1804" s="516">
        <f t="shared" si="7513"/>
        <v>226172.96885848854</v>
      </c>
      <c r="CF1804" s="516">
        <f t="shared" si="7513"/>
        <v>209538.49348259837</v>
      </c>
      <c r="CG1804" s="516">
        <f t="shared" si="7513"/>
        <v>193797.01420171629</v>
      </c>
      <c r="CH1804" s="516">
        <f t="shared" si="7513"/>
        <v>176353.19350474747</v>
      </c>
      <c r="CI1804" s="516">
        <f t="shared" si="7513"/>
        <v>167293.55792286177</v>
      </c>
      <c r="CJ1804" s="516">
        <f t="shared" si="7513"/>
        <v>158197.02111806662</v>
      </c>
      <c r="CK1804" s="516">
        <f t="shared" si="7513"/>
        <v>149063.39858424751</v>
      </c>
      <c r="CL1804" s="516">
        <f t="shared" si="7513"/>
        <v>139892.50489275929</v>
      </c>
      <c r="CM1804" s="516">
        <f t="shared" si="7513"/>
        <v>152011.20637043013</v>
      </c>
      <c r="CN1804" s="516">
        <f t="shared" si="7513"/>
        <v>164180.76575548929</v>
      </c>
      <c r="CO1804" s="516">
        <f t="shared" si="7513"/>
        <v>176401.43733747376</v>
      </c>
      <c r="CP1804" s="516">
        <f t="shared" ref="CP1804:DJ1804" si="7514">SUM(CP1801:CP1803)</f>
        <v>188673.4766773681</v>
      </c>
      <c r="CQ1804" s="516">
        <f t="shared" si="7514"/>
        <v>208962.71011918224</v>
      </c>
      <c r="CR1804" s="516">
        <f t="shared" si="7514"/>
        <v>229337.20429320546</v>
      </c>
      <c r="CS1804" s="516">
        <f t="shared" si="7514"/>
        <v>249797.38550309875</v>
      </c>
      <c r="CT1804" s="516">
        <f t="shared" si="7514"/>
        <v>270343.68218404154</v>
      </c>
      <c r="CU1804" s="516">
        <f t="shared" si="7514"/>
        <v>260885.52396063629</v>
      </c>
      <c r="CV1804" s="516">
        <f t="shared" si="7514"/>
        <v>251388.71529111406</v>
      </c>
      <c r="CW1804" s="516">
        <f t="shared" si="7514"/>
        <v>241853.06292324423</v>
      </c>
      <c r="CX1804" s="516">
        <f t="shared" si="7514"/>
        <v>232278.37263853499</v>
      </c>
      <c r="CY1804" s="516">
        <f t="shared" si="7514"/>
        <v>201713.18463383859</v>
      </c>
      <c r="CZ1804" s="516">
        <f t="shared" si="7514"/>
        <v>171020.48324911873</v>
      </c>
      <c r="DA1804" s="516">
        <f t="shared" si="7514"/>
        <v>140199.63091747524</v>
      </c>
      <c r="DB1804" s="516">
        <f t="shared" si="7514"/>
        <v>109249.98688417353</v>
      </c>
      <c r="DC1804" s="516">
        <f t="shared" si="7514"/>
        <v>106933.66811537</v>
      </c>
      <c r="DD1804" s="516">
        <f t="shared" si="7514"/>
        <v>104607.95826272247</v>
      </c>
      <c r="DE1804" s="516">
        <f t="shared" si="7514"/>
        <v>102272.8103708117</v>
      </c>
      <c r="DF1804" s="516">
        <f t="shared" si="7514"/>
        <v>99928.17724944136</v>
      </c>
      <c r="DG1804" s="516">
        <f t="shared" si="7514"/>
        <v>97840.527875707485</v>
      </c>
      <c r="DH1804" s="516">
        <f t="shared" si="7514"/>
        <v>95744.387375104925</v>
      </c>
      <c r="DI1804" s="516">
        <f t="shared" si="7514"/>
        <v>93639.713291999331</v>
      </c>
      <c r="DJ1804" s="516">
        <f t="shared" si="7514"/>
        <v>91526.462958478223</v>
      </c>
    </row>
    <row r="1805" spans="1:114" x14ac:dyDescent="0.35">
      <c r="A1805" s="5" t="s">
        <v>354</v>
      </c>
      <c r="B1805" s="5" t="s">
        <v>641</v>
      </c>
      <c r="C1805" s="152"/>
      <c r="D1805" s="152"/>
      <c r="E1805" s="152"/>
      <c r="F1805" s="152"/>
      <c r="G1805" s="152"/>
      <c r="H1805" s="152"/>
      <c r="I1805" s="152"/>
      <c r="J1805" s="152"/>
      <c r="K1805" s="152"/>
      <c r="L1805" s="152"/>
      <c r="M1805" s="152"/>
      <c r="N1805" s="152"/>
      <c r="O1805" s="516"/>
      <c r="P1805" s="516">
        <f t="shared" ref="P1805" si="7515">P1804-O1804</f>
        <v>-6900</v>
      </c>
      <c r="Q1805" s="516">
        <f t="shared" ref="Q1805" si="7516">Q1804-P1804</f>
        <v>36700</v>
      </c>
      <c r="R1805" s="516">
        <f t="shared" ref="R1805" si="7517">R1804-Q1804</f>
        <v>195300</v>
      </c>
      <c r="S1805" s="516">
        <f t="shared" ref="S1805:Z1805" si="7518">S1804-R1804</f>
        <v>20500</v>
      </c>
      <c r="T1805" s="516">
        <f t="shared" si="7518"/>
        <v>10300</v>
      </c>
      <c r="U1805" s="516">
        <f t="shared" si="7518"/>
        <v>50100</v>
      </c>
      <c r="V1805" s="516">
        <f t="shared" si="7518"/>
        <v>21100</v>
      </c>
      <c r="W1805" s="516">
        <f>W1804-V1804</f>
        <v>10100</v>
      </c>
      <c r="X1805" s="516">
        <f t="shared" si="7518"/>
        <v>12300</v>
      </c>
      <c r="Y1805" s="516">
        <f t="shared" si="7518"/>
        <v>-20900</v>
      </c>
      <c r="Z1805" s="516">
        <f t="shared" si="7518"/>
        <v>62600</v>
      </c>
      <c r="AA1805" s="516">
        <f>AA1804-Z1804</f>
        <v>20000</v>
      </c>
      <c r="AB1805" s="516">
        <f>AB1804-AA1804</f>
        <v>18800</v>
      </c>
      <c r="AC1805" s="516">
        <f>AC1804-AB1804</f>
        <v>6600</v>
      </c>
      <c r="AD1805" s="516">
        <f>AD1804-AC1804</f>
        <v>15480.155722458381</v>
      </c>
      <c r="AE1805" s="516">
        <f t="shared" ref="AE1805:CO1805" si="7519">AE1804-AD1804</f>
        <v>37079.085091170156</v>
      </c>
      <c r="AF1805" s="516">
        <f t="shared" si="7519"/>
        <v>36650.445333365118</v>
      </c>
      <c r="AG1805" s="516">
        <f t="shared" si="7519"/>
        <v>15175.847422859049</v>
      </c>
      <c r="AH1805" s="516">
        <f t="shared" si="7519"/>
        <v>26377.374966233387</v>
      </c>
      <c r="AI1805" s="516">
        <f t="shared" si="7519"/>
        <v>-12856.826881335815</v>
      </c>
      <c r="AJ1805" s="516">
        <f t="shared" si="7519"/>
        <v>-11404.600267188624</v>
      </c>
      <c r="AK1805" s="516">
        <f t="shared" si="7519"/>
        <v>-10047.00902833743</v>
      </c>
      <c r="AL1805" s="516">
        <f t="shared" si="7519"/>
        <v>-12848.272261060658</v>
      </c>
      <c r="AM1805" s="516">
        <f t="shared" si="7519"/>
        <v>25749.73710248014</v>
      </c>
      <c r="AN1805" s="516">
        <f t="shared" si="7519"/>
        <v>23048.02891061746</v>
      </c>
      <c r="AO1805" s="516">
        <f t="shared" si="7519"/>
        <v>20526.7974043414</v>
      </c>
      <c r="AP1805" s="516">
        <f t="shared" si="7519"/>
        <v>25825.029221903649</v>
      </c>
      <c r="AQ1805" s="516">
        <f t="shared" si="7519"/>
        <v>77105.737441592035</v>
      </c>
      <c r="AR1805" s="516">
        <f t="shared" si="7519"/>
        <v>73290.776642370038</v>
      </c>
      <c r="AS1805" s="516">
        <f t="shared" si="7519"/>
        <v>69242.439025697531</v>
      </c>
      <c r="AT1805" s="516">
        <f t="shared" si="7519"/>
        <v>76885.117246336071</v>
      </c>
      <c r="AU1805" s="516">
        <f t="shared" si="7519"/>
        <v>74141.559685674496</v>
      </c>
      <c r="AV1805" s="516">
        <f t="shared" si="7519"/>
        <v>72834.768289611442</v>
      </c>
      <c r="AW1805" s="516">
        <f t="shared" si="7519"/>
        <v>76653.89521171595</v>
      </c>
      <c r="AX1805" s="516">
        <f t="shared" si="7519"/>
        <v>82736.930659764912</v>
      </c>
      <c r="AY1805" s="516">
        <f t="shared" si="7519"/>
        <v>-15244.036198865389</v>
      </c>
      <c r="AZ1805" s="516">
        <f t="shared" si="7519"/>
        <v>-15663.974646548042</v>
      </c>
      <c r="BA1805" s="516">
        <f t="shared" si="7519"/>
        <v>-19321.086578122107</v>
      </c>
      <c r="BB1805" s="516">
        <f t="shared" si="7519"/>
        <v>-20545.860035724239</v>
      </c>
      <c r="BC1805" s="516">
        <f t="shared" si="7519"/>
        <v>-121988.78715157369</v>
      </c>
      <c r="BD1805" s="516">
        <f t="shared" si="7519"/>
        <v>-121220.91409817361</v>
      </c>
      <c r="BE1805" s="516">
        <f t="shared" si="7519"/>
        <v>-133767.90595868113</v>
      </c>
      <c r="BF1805" s="516">
        <f t="shared" si="7519"/>
        <v>-144026.52042603935</v>
      </c>
      <c r="BG1805" s="516">
        <f t="shared" si="7519"/>
        <v>20293.042293242877</v>
      </c>
      <c r="BH1805" s="516">
        <f t="shared" si="7519"/>
        <v>17475.07247906574</v>
      </c>
      <c r="BI1805" s="516">
        <f t="shared" si="7519"/>
        <v>14851.770105944481</v>
      </c>
      <c r="BJ1805" s="516">
        <f t="shared" si="7519"/>
        <v>20290.74823073647</v>
      </c>
      <c r="BK1805" s="516">
        <f t="shared" si="7519"/>
        <v>-106068.65810977202</v>
      </c>
      <c r="BL1805" s="516">
        <f t="shared" si="7519"/>
        <v>-101310.29264806479</v>
      </c>
      <c r="BM1805" s="516">
        <f t="shared" si="7519"/>
        <v>-97032.01624136453</v>
      </c>
      <c r="BN1805" s="516">
        <f t="shared" si="7519"/>
        <v>-107162.2021457213</v>
      </c>
      <c r="BO1805" s="516">
        <f t="shared" si="7519"/>
        <v>-53271.17528534797</v>
      </c>
      <c r="BP1805" s="516">
        <f t="shared" si="7519"/>
        <v>-46844.040063005872</v>
      </c>
      <c r="BQ1805" s="516">
        <f t="shared" si="7519"/>
        <v>-40604.659159947536</v>
      </c>
      <c r="BR1805" s="516">
        <f t="shared" si="7519"/>
        <v>-52919.870038474561</v>
      </c>
      <c r="BS1805" s="516">
        <f t="shared" si="7519"/>
        <v>49288.073826232692</v>
      </c>
      <c r="BT1805" s="516">
        <f t="shared" si="7519"/>
        <v>44173.330605518306</v>
      </c>
      <c r="BU1805" s="516">
        <f t="shared" si="7519"/>
        <v>39326.959369787248</v>
      </c>
      <c r="BV1805" s="516">
        <f t="shared" si="7519"/>
        <v>49283.590243743034</v>
      </c>
      <c r="BW1805" s="516">
        <f t="shared" si="7519"/>
        <v>-15161.848193969228</v>
      </c>
      <c r="BX1805" s="516">
        <f t="shared" si="7519"/>
        <v>-15898.184907815885</v>
      </c>
      <c r="BY1805" s="516">
        <f t="shared" si="7519"/>
        <v>-19384.911178483977</v>
      </c>
      <c r="BZ1805" s="516">
        <f t="shared" si="7519"/>
        <v>-21325.707179023186</v>
      </c>
      <c r="CA1805" s="516">
        <f t="shared" si="7519"/>
        <v>-106050.14487965259</v>
      </c>
      <c r="CB1805" s="516">
        <f t="shared" si="7519"/>
        <v>-93962.981460641022</v>
      </c>
      <c r="CC1805" s="516">
        <f t="shared" si="7519"/>
        <v>-81875.909757340036</v>
      </c>
      <c r="CD1805" s="516">
        <f t="shared" si="7519"/>
        <v>-103477.28072419178</v>
      </c>
      <c r="CE1805" s="516">
        <f t="shared" si="7519"/>
        <v>-17527.668169507146</v>
      </c>
      <c r="CF1805" s="516">
        <f t="shared" si="7519"/>
        <v>-16634.475375890179</v>
      </c>
      <c r="CG1805" s="516">
        <f t="shared" si="7519"/>
        <v>-15741.479280882078</v>
      </c>
      <c r="CH1805" s="516">
        <f t="shared" si="7519"/>
        <v>-17443.820696968818</v>
      </c>
      <c r="CI1805" s="516">
        <f t="shared" si="7519"/>
        <v>-9059.6355818856973</v>
      </c>
      <c r="CJ1805" s="516">
        <f t="shared" si="7519"/>
        <v>-9096.5368047951488</v>
      </c>
      <c r="CK1805" s="516">
        <f t="shared" si="7519"/>
        <v>-9133.6225338191143</v>
      </c>
      <c r="CL1805" s="516">
        <f t="shared" si="7519"/>
        <v>-9170.8936914882215</v>
      </c>
      <c r="CM1805" s="516">
        <f t="shared" si="7519"/>
        <v>12118.701477670838</v>
      </c>
      <c r="CN1805" s="516">
        <f t="shared" si="7519"/>
        <v>12169.559385059169</v>
      </c>
      <c r="CO1805" s="516">
        <f t="shared" si="7519"/>
        <v>12220.671581984469</v>
      </c>
      <c r="CP1805" s="516">
        <f t="shared" ref="CP1805:DJ1805" si="7520">CP1804-CO1804</f>
        <v>12272.039339894342</v>
      </c>
      <c r="CQ1805" s="516">
        <f t="shared" si="7520"/>
        <v>20289.23344181414</v>
      </c>
      <c r="CR1805" s="516">
        <f t="shared" si="7520"/>
        <v>20374.494174023217</v>
      </c>
      <c r="CS1805" s="516">
        <f t="shared" si="7520"/>
        <v>20460.181209893286</v>
      </c>
      <c r="CT1805" s="516">
        <f t="shared" si="7520"/>
        <v>20546.296680942789</v>
      </c>
      <c r="CU1805" s="516">
        <f t="shared" si="7520"/>
        <v>-9458.1582234052476</v>
      </c>
      <c r="CV1805" s="516">
        <f t="shared" si="7520"/>
        <v>-9496.80866952223</v>
      </c>
      <c r="CW1805" s="516">
        <f t="shared" si="7520"/>
        <v>-9535.6523678698286</v>
      </c>
      <c r="CX1805" s="516">
        <f t="shared" si="7520"/>
        <v>-9574.6902847092424</v>
      </c>
      <c r="CY1805" s="516">
        <f t="shared" si="7520"/>
        <v>-30565.188004696392</v>
      </c>
      <c r="CZ1805" s="516">
        <f t="shared" si="7520"/>
        <v>-30692.701384719869</v>
      </c>
      <c r="DA1805" s="516">
        <f t="shared" si="7520"/>
        <v>-30820.852331643488</v>
      </c>
      <c r="DB1805" s="516">
        <f t="shared" si="7520"/>
        <v>-30949.644033301709</v>
      </c>
      <c r="DC1805" s="516">
        <f t="shared" si="7520"/>
        <v>-2316.318768803525</v>
      </c>
      <c r="DD1805" s="516">
        <f t="shared" si="7520"/>
        <v>-2325.7098526475311</v>
      </c>
      <c r="DE1805" s="516">
        <f t="shared" si="7520"/>
        <v>-2335.1478919107758</v>
      </c>
      <c r="DF1805" s="516">
        <f t="shared" si="7520"/>
        <v>-2344.6331213703379</v>
      </c>
      <c r="DG1805" s="516">
        <f t="shared" si="7520"/>
        <v>-2087.6493737338751</v>
      </c>
      <c r="DH1805" s="516">
        <f t="shared" si="7520"/>
        <v>-2096.1405006025598</v>
      </c>
      <c r="DI1805" s="516">
        <f t="shared" si="7520"/>
        <v>-2104.674083105594</v>
      </c>
      <c r="DJ1805" s="516">
        <f t="shared" si="7520"/>
        <v>-2113.2503335211077</v>
      </c>
    </row>
    <row r="1806" spans="1:114" x14ac:dyDescent="0.35">
      <c r="B1806" s="280"/>
      <c r="C1806" s="152"/>
      <c r="D1806" s="152"/>
      <c r="E1806" s="152"/>
      <c r="F1806" s="152"/>
      <c r="G1806" s="152"/>
      <c r="H1806" s="152"/>
      <c r="I1806" s="152"/>
      <c r="J1806" s="152"/>
      <c r="K1806" s="152"/>
      <c r="L1806" s="152"/>
      <c r="M1806" s="152"/>
      <c r="N1806" s="152"/>
      <c r="O1806" s="152"/>
      <c r="P1806" s="152"/>
      <c r="Q1806" s="152"/>
      <c r="R1806" s="152"/>
      <c r="S1806" s="152"/>
      <c r="T1806" s="152"/>
      <c r="U1806" s="152"/>
      <c r="V1806" s="152"/>
      <c r="W1806" s="599"/>
      <c r="X1806" s="599"/>
      <c r="Y1806" s="152"/>
      <c r="Z1806" s="152"/>
      <c r="AA1806" s="599"/>
      <c r="AB1806" s="599"/>
      <c r="AC1806" s="599"/>
      <c r="AD1806" s="599"/>
      <c r="AE1806" s="152"/>
      <c r="AF1806" s="152"/>
      <c r="AG1806" s="152"/>
      <c r="AH1806" s="152"/>
      <c r="AI1806" s="152"/>
      <c r="AJ1806" s="152"/>
      <c r="AK1806" s="152"/>
      <c r="AL1806" s="152"/>
      <c r="AM1806" s="152"/>
      <c r="AN1806" s="152"/>
      <c r="AO1806" s="152"/>
    </row>
    <row r="1807" spans="1:114" x14ac:dyDescent="0.35">
      <c r="B1807" s="69"/>
      <c r="C1807" s="152"/>
      <c r="D1807" s="152"/>
      <c r="E1807" s="152"/>
      <c r="F1807" s="152"/>
      <c r="G1807" s="152"/>
      <c r="H1807" s="152"/>
      <c r="I1807" s="152"/>
      <c r="J1807" s="152"/>
      <c r="K1807" s="152"/>
      <c r="L1807" s="152"/>
      <c r="M1807" s="152"/>
      <c r="N1807" s="152"/>
      <c r="O1807" s="152"/>
      <c r="P1807" s="152"/>
      <c r="Q1807" s="152"/>
      <c r="R1807" s="152"/>
      <c r="S1807" s="152"/>
      <c r="T1807" s="152"/>
      <c r="U1807" s="152"/>
      <c r="V1807" s="152"/>
      <c r="W1807" s="152"/>
      <c r="X1807" s="152"/>
      <c r="Y1807" s="152"/>
      <c r="Z1807" s="152"/>
      <c r="AA1807" s="152"/>
      <c r="AB1807" s="152"/>
      <c r="AC1807" s="152"/>
      <c r="AD1807" s="152"/>
      <c r="AE1807" s="152"/>
      <c r="AF1807" s="152"/>
      <c r="AG1807" s="152"/>
      <c r="AH1807" s="152"/>
      <c r="AI1807" s="152"/>
      <c r="AJ1807" s="152"/>
      <c r="AK1807" s="152"/>
      <c r="AL1807" s="152"/>
      <c r="AM1807" s="152"/>
      <c r="AN1807" s="152"/>
      <c r="AO1807" s="152"/>
    </row>
    <row r="1808" spans="1:114" x14ac:dyDescent="0.35">
      <c r="B1808" s="69"/>
      <c r="C1808" s="152"/>
      <c r="D1808" s="152"/>
      <c r="E1808" s="152"/>
      <c r="F1808" s="152"/>
      <c r="G1808" s="152"/>
      <c r="H1808" s="152"/>
      <c r="I1808" s="152"/>
      <c r="J1808" s="152"/>
      <c r="K1808" s="152"/>
      <c r="L1808" s="152"/>
      <c r="M1808" s="152"/>
      <c r="N1808" s="152"/>
      <c r="O1808" s="152"/>
      <c r="P1808" s="152"/>
      <c r="Q1808" s="152"/>
      <c r="R1808" s="152"/>
      <c r="S1808" s="152"/>
      <c r="T1808" s="152"/>
      <c r="U1808" s="152"/>
      <c r="V1808" s="152"/>
      <c r="W1808" s="152"/>
      <c r="X1808" s="152"/>
      <c r="Y1808" s="152"/>
      <c r="Z1808" s="152"/>
      <c r="AA1808" s="152"/>
      <c r="AB1808" s="152"/>
      <c r="AC1808" s="152"/>
      <c r="AD1808" s="152"/>
      <c r="AE1808" s="152"/>
      <c r="AF1808" s="152"/>
      <c r="AG1808" s="152"/>
      <c r="AH1808" s="152"/>
      <c r="AI1808" s="152"/>
      <c r="AJ1808" s="152"/>
      <c r="AK1808" s="152"/>
      <c r="AL1808" s="152"/>
      <c r="AM1808" s="152"/>
      <c r="AN1808" s="152"/>
      <c r="AO1808" s="152"/>
    </row>
    <row r="1809" spans="1:114" x14ac:dyDescent="0.35">
      <c r="B1809" s="314" t="s">
        <v>159</v>
      </c>
      <c r="C1809" s="509"/>
      <c r="D1809" s="509"/>
      <c r="E1809" s="509"/>
      <c r="F1809" s="509"/>
      <c r="G1809" s="509"/>
      <c r="H1809" s="509"/>
      <c r="I1809" s="509"/>
      <c r="J1809" s="509"/>
      <c r="K1809" s="509"/>
      <c r="L1809" s="509"/>
      <c r="M1809" s="509"/>
      <c r="N1809" s="509"/>
      <c r="O1809" s="509"/>
      <c r="P1809" s="509"/>
      <c r="Q1809" s="509"/>
      <c r="R1809" s="509"/>
      <c r="S1809" s="509"/>
      <c r="T1809" s="509"/>
      <c r="U1809" s="509"/>
      <c r="V1809" s="509"/>
      <c r="W1809" s="509"/>
      <c r="X1809" s="509"/>
      <c r="Y1809" s="509"/>
      <c r="Z1809" s="509"/>
      <c r="AA1809" s="509"/>
      <c r="AB1809" s="509"/>
      <c r="AC1809" s="509"/>
      <c r="AD1809" s="509"/>
      <c r="AE1809" s="509"/>
      <c r="AF1809" s="509"/>
      <c r="AG1809" s="509"/>
      <c r="AH1809" s="509"/>
      <c r="AI1809" s="509"/>
      <c r="AJ1809" s="509"/>
      <c r="AK1809" s="509"/>
      <c r="AL1809" s="509"/>
      <c r="AM1809" s="509"/>
      <c r="AN1809" s="509"/>
      <c r="AO1809" s="509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  <c r="BJ1809" s="22"/>
      <c r="BK1809" s="22"/>
      <c r="BL1809" s="22"/>
      <c r="BM1809" s="22"/>
      <c r="BN1809" s="22"/>
      <c r="BO1809" s="22"/>
      <c r="BP1809" s="22"/>
      <c r="BQ1809" s="22"/>
      <c r="BR1809" s="22"/>
      <c r="BS1809" s="22"/>
      <c r="BT1809" s="22"/>
      <c r="BU1809" s="22"/>
      <c r="BV1809" s="22"/>
      <c r="BW1809" s="22"/>
      <c r="BX1809" s="22"/>
      <c r="BY1809" s="22"/>
      <c r="BZ1809" s="22"/>
      <c r="CA1809" s="22"/>
      <c r="CB1809" s="22"/>
      <c r="CC1809" s="22"/>
      <c r="CD1809" s="22"/>
      <c r="CE1809" s="22"/>
      <c r="CF1809" s="22"/>
      <c r="CG1809" s="22"/>
      <c r="CH1809" s="22"/>
      <c r="CI1809" s="22"/>
      <c r="CJ1809" s="22"/>
      <c r="CK1809" s="22"/>
      <c r="CL1809" s="22"/>
      <c r="CM1809" s="22"/>
      <c r="CN1809" s="22"/>
      <c r="CO1809" s="22"/>
      <c r="CP1809" s="22"/>
      <c r="CQ1809" s="22"/>
      <c r="CR1809" s="22"/>
      <c r="CS1809" s="22"/>
      <c r="CT1809" s="22"/>
      <c r="CU1809" s="22"/>
      <c r="CV1809" s="22"/>
      <c r="CW1809" s="22"/>
      <c r="CX1809" s="22"/>
      <c r="CY1809" s="22"/>
      <c r="CZ1809" s="22"/>
      <c r="DA1809" s="22"/>
      <c r="DB1809" s="22"/>
      <c r="DC1809" s="22"/>
      <c r="DD1809" s="22"/>
      <c r="DE1809" s="22"/>
      <c r="DF1809" s="22"/>
      <c r="DG1809" s="22"/>
      <c r="DH1809" s="22"/>
      <c r="DI1809" s="22"/>
      <c r="DJ1809" s="22"/>
    </row>
    <row r="1810" spans="1:114" x14ac:dyDescent="0.35">
      <c r="A1810" s="69" t="s">
        <v>354</v>
      </c>
      <c r="B1810" s="69" t="s">
        <v>148</v>
      </c>
      <c r="C1810" s="152"/>
      <c r="D1810" s="152"/>
      <c r="E1810" s="152"/>
      <c r="F1810" s="152"/>
      <c r="G1810" s="152"/>
      <c r="H1810" s="152"/>
      <c r="I1810" s="152"/>
      <c r="J1810" s="516">
        <f>I1886</f>
        <v>2095500</v>
      </c>
      <c r="K1810" s="516">
        <f t="shared" ref="K1810:AB1810" si="7521">J1886</f>
        <v>1853800</v>
      </c>
      <c r="L1810" s="516">
        <f t="shared" si="7521"/>
        <v>1853300</v>
      </c>
      <c r="M1810" s="516">
        <f t="shared" si="7521"/>
        <v>1872400</v>
      </c>
      <c r="N1810" s="516">
        <f t="shared" si="7521"/>
        <v>1867000</v>
      </c>
      <c r="O1810" s="516">
        <f>N1886</f>
        <v>1868200</v>
      </c>
      <c r="P1810" s="516">
        <f t="shared" si="7521"/>
        <v>1860300</v>
      </c>
      <c r="Q1810" s="516">
        <f t="shared" si="7521"/>
        <v>1968800</v>
      </c>
      <c r="R1810" s="516">
        <f t="shared" si="7521"/>
        <v>1948000</v>
      </c>
      <c r="S1810" s="516">
        <f t="shared" si="7521"/>
        <v>1940200</v>
      </c>
      <c r="T1810" s="516">
        <f t="shared" si="7521"/>
        <v>1941400</v>
      </c>
      <c r="U1810" s="516">
        <f t="shared" si="7521"/>
        <v>1929300</v>
      </c>
      <c r="V1810" s="516">
        <f t="shared" si="7521"/>
        <v>1918600</v>
      </c>
      <c r="W1810" s="516">
        <f t="shared" si="7521"/>
        <v>2436100</v>
      </c>
      <c r="X1810" s="516">
        <f t="shared" si="7521"/>
        <v>2468300</v>
      </c>
      <c r="Y1810" s="516">
        <f t="shared" si="7521"/>
        <v>2486500</v>
      </c>
      <c r="Z1810" s="516">
        <f t="shared" si="7521"/>
        <v>2488800</v>
      </c>
      <c r="AA1810" s="516">
        <f t="shared" si="7521"/>
        <v>2239600</v>
      </c>
      <c r="AB1810" s="516">
        <f t="shared" si="7521"/>
        <v>2269700</v>
      </c>
      <c r="AC1810" s="516">
        <f>AB1886</f>
        <v>2236700</v>
      </c>
      <c r="AD1810" s="516">
        <f>AC1886</f>
        <v>2250100</v>
      </c>
      <c r="AE1810" s="516">
        <f t="shared" ref="AE1810:CP1810" si="7522">AD1886</f>
        <v>2242116.7709012842</v>
      </c>
      <c r="AF1810" s="516">
        <f t="shared" si="7522"/>
        <v>2313504.7819096525</v>
      </c>
      <c r="AG1810" s="516">
        <f t="shared" si="7522"/>
        <v>2387142.0704037189</v>
      </c>
      <c r="AH1810" s="516">
        <f t="shared" si="7522"/>
        <v>2457901.8512584828</v>
      </c>
      <c r="AI1810" s="516">
        <f t="shared" si="7522"/>
        <v>2521854.9788722987</v>
      </c>
      <c r="AJ1810" s="516">
        <f t="shared" si="7522"/>
        <v>2576312.4985081614</v>
      </c>
      <c r="AK1810" s="516">
        <f t="shared" si="7522"/>
        <v>2632665.0607735114</v>
      </c>
      <c r="AL1810" s="516">
        <f t="shared" si="7522"/>
        <v>2685898.5763366176</v>
      </c>
      <c r="AM1810" s="516">
        <f t="shared" si="7522"/>
        <v>2733018.472552212</v>
      </c>
      <c r="AN1810" s="516">
        <f t="shared" si="7522"/>
        <v>2730382.4424833655</v>
      </c>
      <c r="AO1810" s="516">
        <f t="shared" si="7522"/>
        <v>2734263.2263227543</v>
      </c>
      <c r="AP1810" s="516">
        <f t="shared" si="7522"/>
        <v>2735585.4014838403</v>
      </c>
      <c r="AQ1810" s="516">
        <f t="shared" si="7522"/>
        <v>2729756.7257720954</v>
      </c>
      <c r="AR1810" s="516">
        <f t="shared" si="7522"/>
        <v>2678507.4343565721</v>
      </c>
      <c r="AS1810" s="516">
        <f t="shared" si="7522"/>
        <v>2630554.6538269585</v>
      </c>
      <c r="AT1810" s="516">
        <f t="shared" si="7522"/>
        <v>2581011.1982553704</v>
      </c>
      <c r="AU1810" s="516">
        <f t="shared" si="7522"/>
        <v>2522924.6729965047</v>
      </c>
      <c r="AV1810" s="516">
        <f t="shared" si="7522"/>
        <v>2465060.3712295676</v>
      </c>
      <c r="AW1810" s="516">
        <f t="shared" si="7522"/>
        <v>2410758.6232446907</v>
      </c>
      <c r="AX1810" s="516">
        <f t="shared" si="7522"/>
        <v>2353535.3712101434</v>
      </c>
      <c r="AY1810" s="516">
        <f t="shared" si="7522"/>
        <v>2286423.7019705363</v>
      </c>
      <c r="AZ1810" s="516">
        <f t="shared" si="7522"/>
        <v>2235013.4629973308</v>
      </c>
      <c r="BA1810" s="516">
        <f t="shared" si="7522"/>
        <v>2187173.0498853498</v>
      </c>
      <c r="BB1810" s="516">
        <f t="shared" si="7522"/>
        <v>2137581.1688461318</v>
      </c>
      <c r="BC1810" s="516">
        <f t="shared" si="7522"/>
        <v>2078722.1401828786</v>
      </c>
      <c r="BD1810" s="516">
        <f t="shared" si="7522"/>
        <v>2054494.0977312492</v>
      </c>
      <c r="BE1810" s="516">
        <f t="shared" si="7522"/>
        <v>2033514.2896399901</v>
      </c>
      <c r="BF1810" s="516">
        <f t="shared" si="7522"/>
        <v>2014796.4414187167</v>
      </c>
      <c r="BG1810" s="516">
        <f t="shared" si="7522"/>
        <v>1989749.3653484632</v>
      </c>
      <c r="BH1810" s="516">
        <f t="shared" si="7522"/>
        <v>1961696.7176324299</v>
      </c>
      <c r="BI1810" s="516">
        <f t="shared" si="7522"/>
        <v>1937397.7497790609</v>
      </c>
      <c r="BJ1810" s="516">
        <f t="shared" si="7522"/>
        <v>1915814.7564806638</v>
      </c>
      <c r="BK1810" s="516">
        <f t="shared" si="7522"/>
        <v>1886973.3260344095</v>
      </c>
      <c r="BL1810" s="516">
        <f t="shared" si="7522"/>
        <v>1868044.5003433258</v>
      </c>
      <c r="BM1810" s="516">
        <f t="shared" si="7522"/>
        <v>1851809.7369798801</v>
      </c>
      <c r="BN1810" s="516">
        <f t="shared" si="7522"/>
        <v>1837410.923141188</v>
      </c>
      <c r="BO1810" s="516">
        <f t="shared" si="7522"/>
        <v>1817740.8182289791</v>
      </c>
      <c r="BP1810" s="516">
        <f t="shared" si="7522"/>
        <v>1809994.7123839075</v>
      </c>
      <c r="BQ1810" s="516">
        <f t="shared" si="7522"/>
        <v>1803651.7668136782</v>
      </c>
      <c r="BR1810" s="516">
        <f t="shared" si="7522"/>
        <v>1797943.58556156</v>
      </c>
      <c r="BS1810" s="516">
        <f t="shared" si="7522"/>
        <v>1789314.5921731724</v>
      </c>
      <c r="BT1810" s="516">
        <f t="shared" si="7522"/>
        <v>1772783.0003740184</v>
      </c>
      <c r="BU1810" s="516">
        <f t="shared" si="7522"/>
        <v>1758606.5812133399</v>
      </c>
      <c r="BV1810" s="516">
        <f t="shared" si="7522"/>
        <v>1745937.2026430597</v>
      </c>
      <c r="BW1810" s="516">
        <f t="shared" si="7522"/>
        <v>1728606.181690518</v>
      </c>
      <c r="BX1810" s="516">
        <f t="shared" si="7522"/>
        <v>1714041.4792054594</v>
      </c>
      <c r="BY1810" s="516">
        <f t="shared" si="7522"/>
        <v>1701841.6874648852</v>
      </c>
      <c r="BZ1810" s="516">
        <f t="shared" si="7522"/>
        <v>1692006.8064687958</v>
      </c>
      <c r="CA1810" s="516">
        <f t="shared" si="7522"/>
        <v>1677955.5385532633</v>
      </c>
      <c r="CB1810" s="516">
        <f t="shared" si="7522"/>
        <v>1682347.1753819727</v>
      </c>
      <c r="CC1810" s="516">
        <f t="shared" si="7522"/>
        <v>1686907.9600520302</v>
      </c>
      <c r="CD1810" s="516">
        <f t="shared" si="7522"/>
        <v>1691637.8925634357</v>
      </c>
      <c r="CE1810" s="516">
        <f t="shared" si="7522"/>
        <v>1696066.2522787536</v>
      </c>
      <c r="CF1810" s="516">
        <f t="shared" si="7522"/>
        <v>1691625.2022787535</v>
      </c>
      <c r="CG1810" s="516">
        <f t="shared" si="7522"/>
        <v>1687184.1522787535</v>
      </c>
      <c r="CH1810" s="516">
        <f t="shared" si="7522"/>
        <v>1682743.1022787534</v>
      </c>
      <c r="CI1810" s="516">
        <f t="shared" si="7522"/>
        <v>1678302.0522787534</v>
      </c>
      <c r="CJ1810" s="516">
        <f t="shared" si="7522"/>
        <v>1674814.9272787534</v>
      </c>
      <c r="CK1810" s="516">
        <f t="shared" si="7522"/>
        <v>1671327.8022787534</v>
      </c>
      <c r="CL1810" s="516">
        <f t="shared" si="7522"/>
        <v>1667840.6772787534</v>
      </c>
      <c r="CM1810" s="516">
        <f t="shared" si="7522"/>
        <v>1664353.5522787534</v>
      </c>
      <c r="CN1810" s="516">
        <f t="shared" si="7522"/>
        <v>1659760.4272787534</v>
      </c>
      <c r="CO1810" s="516">
        <f t="shared" si="7522"/>
        <v>1655167.3022787534</v>
      </c>
      <c r="CP1810" s="516">
        <f t="shared" si="7522"/>
        <v>1650574.1772787534</v>
      </c>
      <c r="CQ1810" s="516">
        <f t="shared" ref="CQ1810:DJ1810" si="7523">CP1886</f>
        <v>1645981.0522787534</v>
      </c>
      <c r="CR1810" s="516">
        <f t="shared" si="7523"/>
        <v>1639549.2022787533</v>
      </c>
      <c r="CS1810" s="516">
        <f t="shared" si="7523"/>
        <v>1633117.3522787532</v>
      </c>
      <c r="CT1810" s="516">
        <f t="shared" si="7523"/>
        <v>1626685.5022787531</v>
      </c>
      <c r="CU1810" s="516">
        <f t="shared" si="7523"/>
        <v>1620253.652278753</v>
      </c>
      <c r="CV1810" s="516">
        <f t="shared" si="7523"/>
        <v>1614803.3772787531</v>
      </c>
      <c r="CW1810" s="516">
        <f t="shared" si="7523"/>
        <v>1609353.1022787532</v>
      </c>
      <c r="CX1810" s="516">
        <f t="shared" si="7523"/>
        <v>1603902.8272787533</v>
      </c>
      <c r="CY1810" s="516">
        <f t="shared" si="7523"/>
        <v>1598452.5522787534</v>
      </c>
      <c r="CZ1810" s="516">
        <f t="shared" si="7523"/>
        <v>1595877.8772787533</v>
      </c>
      <c r="DA1810" s="516">
        <f t="shared" si="7523"/>
        <v>1593303.2022787533</v>
      </c>
      <c r="DB1810" s="516">
        <f t="shared" si="7523"/>
        <v>1590728.5272787532</v>
      </c>
      <c r="DC1810" s="516">
        <f t="shared" si="7523"/>
        <v>1588153.8522787532</v>
      </c>
      <c r="DD1810" s="516">
        <f t="shared" si="7523"/>
        <v>1585828.0272787532</v>
      </c>
      <c r="DE1810" s="516">
        <f t="shared" si="7523"/>
        <v>1583502.2022787533</v>
      </c>
      <c r="DF1810" s="516">
        <f t="shared" si="7523"/>
        <v>1581176.3772787533</v>
      </c>
      <c r="DG1810" s="516">
        <f t="shared" si="7523"/>
        <v>1578850.5522787534</v>
      </c>
      <c r="DH1810" s="516">
        <f t="shared" si="7523"/>
        <v>1576745.9272787534</v>
      </c>
      <c r="DI1810" s="516">
        <f t="shared" si="7523"/>
        <v>1574641.3022787534</v>
      </c>
      <c r="DJ1810" s="516">
        <f t="shared" si="7523"/>
        <v>1572536.6772787534</v>
      </c>
    </row>
    <row r="1811" spans="1:114" x14ac:dyDescent="0.35">
      <c r="A1811" s="69" t="s">
        <v>354</v>
      </c>
      <c r="B1811" s="69" t="s">
        <v>160</v>
      </c>
      <c r="C1811" s="152"/>
      <c r="D1811" s="152"/>
      <c r="E1811" s="152"/>
      <c r="F1811" s="152"/>
      <c r="G1811" s="152"/>
      <c r="H1811" s="152"/>
      <c r="I1811" s="152"/>
      <c r="J1811" s="516">
        <f>J1690</f>
        <v>82100</v>
      </c>
      <c r="K1811" s="516">
        <f t="shared" ref="K1811:AC1811" si="7524">K1690</f>
        <v>69300</v>
      </c>
      <c r="L1811" s="516">
        <f t="shared" si="7524"/>
        <v>80300</v>
      </c>
      <c r="M1811" s="516">
        <f t="shared" si="7524"/>
        <v>72500</v>
      </c>
      <c r="N1811" s="516">
        <f t="shared" si="7524"/>
        <v>51900</v>
      </c>
      <c r="O1811" s="516">
        <f t="shared" si="7524"/>
        <v>46000</v>
      </c>
      <c r="P1811" s="516">
        <f t="shared" si="7524"/>
        <v>47800</v>
      </c>
      <c r="Q1811" s="516">
        <f t="shared" si="7524"/>
        <v>44700</v>
      </c>
      <c r="R1811" s="516">
        <f t="shared" si="7524"/>
        <v>72000</v>
      </c>
      <c r="S1811" s="516">
        <f t="shared" si="7524"/>
        <v>68600</v>
      </c>
      <c r="T1811" s="516">
        <f t="shared" si="7524"/>
        <v>73500</v>
      </c>
      <c r="U1811" s="516">
        <f t="shared" si="7524"/>
        <v>63400</v>
      </c>
      <c r="V1811" s="516">
        <f t="shared" si="7524"/>
        <v>95400</v>
      </c>
      <c r="W1811" s="516">
        <f t="shared" si="7524"/>
        <v>70200</v>
      </c>
      <c r="X1811" s="516">
        <f t="shared" si="7524"/>
        <v>64600</v>
      </c>
      <c r="Y1811" s="516">
        <f t="shared" si="7524"/>
        <v>55200</v>
      </c>
      <c r="Z1811" s="516">
        <f t="shared" si="7524"/>
        <v>61400</v>
      </c>
      <c r="AA1811" s="516">
        <f t="shared" si="7524"/>
        <v>67500</v>
      </c>
      <c r="AB1811" s="516">
        <f t="shared" si="7524"/>
        <v>58200</v>
      </c>
      <c r="AC1811" s="516">
        <f t="shared" si="7524"/>
        <v>60600</v>
      </c>
      <c r="AD1811" s="516">
        <f t="shared" ref="AD1811:CO1811" si="7525">AD1690</f>
        <v>62200</v>
      </c>
      <c r="AE1811" s="516">
        <f t="shared" si="7525"/>
        <v>138666</v>
      </c>
      <c r="AF1811" s="516">
        <f t="shared" si="7525"/>
        <v>138666</v>
      </c>
      <c r="AG1811" s="516">
        <f t="shared" si="7525"/>
        <v>138666</v>
      </c>
      <c r="AH1811" s="516">
        <f t="shared" si="7525"/>
        <v>138666</v>
      </c>
      <c r="AI1811" s="516">
        <f t="shared" si="7525"/>
        <v>117816</v>
      </c>
      <c r="AJ1811" s="516">
        <f t="shared" si="7525"/>
        <v>117816</v>
      </c>
      <c r="AK1811" s="516">
        <f t="shared" si="7525"/>
        <v>117816</v>
      </c>
      <c r="AL1811" s="516">
        <f t="shared" si="7525"/>
        <v>117816</v>
      </c>
      <c r="AM1811" s="516">
        <f t="shared" si="7525"/>
        <v>65691</v>
      </c>
      <c r="AN1811" s="516">
        <f t="shared" si="7525"/>
        <v>69736</v>
      </c>
      <c r="AO1811" s="516">
        <f t="shared" si="7525"/>
        <v>69736</v>
      </c>
      <c r="AP1811" s="516">
        <f t="shared" si="7525"/>
        <v>69736</v>
      </c>
      <c r="AQ1811" s="516">
        <f t="shared" si="7525"/>
        <v>38917.324999999997</v>
      </c>
      <c r="AR1811" s="516">
        <f t="shared" si="7525"/>
        <v>38917.324999999997</v>
      </c>
      <c r="AS1811" s="516">
        <f t="shared" si="7525"/>
        <v>38917.324999999997</v>
      </c>
      <c r="AT1811" s="516">
        <f t="shared" si="7525"/>
        <v>38917.324999999997</v>
      </c>
      <c r="AU1811" s="516">
        <f t="shared" si="7525"/>
        <v>53762.5</v>
      </c>
      <c r="AV1811" s="516">
        <f t="shared" si="7525"/>
        <v>53762.5</v>
      </c>
      <c r="AW1811" s="516">
        <f t="shared" si="7525"/>
        <v>53762.5</v>
      </c>
      <c r="AX1811" s="516">
        <f t="shared" si="7525"/>
        <v>53762.5</v>
      </c>
      <c r="AY1811" s="516">
        <f t="shared" si="7525"/>
        <v>53028.074999999997</v>
      </c>
      <c r="AZ1811" s="516">
        <f t="shared" si="7525"/>
        <v>53028.074999999997</v>
      </c>
      <c r="BA1811" s="516">
        <f t="shared" si="7525"/>
        <v>53028.074999999997</v>
      </c>
      <c r="BB1811" s="516">
        <f t="shared" si="7525"/>
        <v>53028.074999999997</v>
      </c>
      <c r="BC1811" s="516">
        <f t="shared" si="7525"/>
        <v>40428.824999999997</v>
      </c>
      <c r="BD1811" s="516">
        <f t="shared" si="7525"/>
        <v>40428.824999999997</v>
      </c>
      <c r="BE1811" s="516">
        <f t="shared" si="7525"/>
        <v>40428.824999999997</v>
      </c>
      <c r="BF1811" s="516">
        <f t="shared" si="7525"/>
        <v>40428.824999999997</v>
      </c>
      <c r="BG1811" s="516">
        <f t="shared" si="7525"/>
        <v>38603.4</v>
      </c>
      <c r="BH1811" s="516">
        <f t="shared" si="7525"/>
        <v>38603.4</v>
      </c>
      <c r="BI1811" s="516">
        <f t="shared" si="7525"/>
        <v>38603.4</v>
      </c>
      <c r="BJ1811" s="516">
        <f t="shared" si="7525"/>
        <v>38603.4</v>
      </c>
      <c r="BK1811" s="516">
        <f t="shared" si="7525"/>
        <v>26513.899999999998</v>
      </c>
      <c r="BL1811" s="516">
        <f t="shared" si="7525"/>
        <v>26513.899999999998</v>
      </c>
      <c r="BM1811" s="516">
        <f t="shared" si="7525"/>
        <v>26513.899999999998</v>
      </c>
      <c r="BN1811" s="516">
        <f t="shared" si="7525"/>
        <v>26513.899999999998</v>
      </c>
      <c r="BO1811" s="516">
        <f t="shared" si="7525"/>
        <v>27351.8</v>
      </c>
      <c r="BP1811" s="516">
        <f t="shared" si="7525"/>
        <v>27351.8</v>
      </c>
      <c r="BQ1811" s="516">
        <f t="shared" si="7525"/>
        <v>27351.8</v>
      </c>
      <c r="BR1811" s="516">
        <f t="shared" si="7525"/>
        <v>27351.8</v>
      </c>
      <c r="BS1811" s="516">
        <f t="shared" si="7525"/>
        <v>27651.05</v>
      </c>
      <c r="BT1811" s="516">
        <f t="shared" si="7525"/>
        <v>27651.05</v>
      </c>
      <c r="BU1811" s="516">
        <f t="shared" si="7525"/>
        <v>27651.05</v>
      </c>
      <c r="BV1811" s="516">
        <f t="shared" si="7525"/>
        <v>27651.05</v>
      </c>
      <c r="BW1811" s="516">
        <f t="shared" si="7525"/>
        <v>24497.674999999999</v>
      </c>
      <c r="BX1811" s="516">
        <f t="shared" si="7525"/>
        <v>24497.674999999999</v>
      </c>
      <c r="BY1811" s="516">
        <f t="shared" si="7525"/>
        <v>24497.674999999999</v>
      </c>
      <c r="BZ1811" s="516">
        <f t="shared" si="7525"/>
        <v>24497.674999999999</v>
      </c>
      <c r="CA1811" s="516">
        <f t="shared" si="7525"/>
        <v>23270.75</v>
      </c>
      <c r="CB1811" s="516">
        <f t="shared" si="7525"/>
        <v>23270.75</v>
      </c>
      <c r="CC1811" s="516">
        <f t="shared" si="7525"/>
        <v>23270.75</v>
      </c>
      <c r="CD1811" s="516">
        <f t="shared" si="7525"/>
        <v>23270.75</v>
      </c>
      <c r="CE1811" s="516">
        <f t="shared" si="7525"/>
        <v>9696.4500000000007</v>
      </c>
      <c r="CF1811" s="516">
        <f t="shared" si="7525"/>
        <v>9696.4500000000007</v>
      </c>
      <c r="CG1811" s="516">
        <f t="shared" si="7525"/>
        <v>9696.4500000000007</v>
      </c>
      <c r="CH1811" s="516">
        <f t="shared" si="7525"/>
        <v>9696.4500000000007</v>
      </c>
      <c r="CI1811" s="516">
        <f t="shared" si="7525"/>
        <v>7631.625</v>
      </c>
      <c r="CJ1811" s="516">
        <f t="shared" si="7525"/>
        <v>7631.625</v>
      </c>
      <c r="CK1811" s="516">
        <f t="shared" si="7525"/>
        <v>7631.625</v>
      </c>
      <c r="CL1811" s="516">
        <f t="shared" si="7525"/>
        <v>7631.625</v>
      </c>
      <c r="CM1811" s="516">
        <f t="shared" si="7525"/>
        <v>10025.625</v>
      </c>
      <c r="CN1811" s="516">
        <f t="shared" si="7525"/>
        <v>10025.625</v>
      </c>
      <c r="CO1811" s="516">
        <f t="shared" si="7525"/>
        <v>10025.625</v>
      </c>
      <c r="CP1811" s="516">
        <f t="shared" ref="CP1811:DJ1811" si="7526">CP1690</f>
        <v>10025.625</v>
      </c>
      <c r="CQ1811" s="516">
        <f t="shared" si="7526"/>
        <v>14005.65</v>
      </c>
      <c r="CR1811" s="516">
        <f t="shared" si="7526"/>
        <v>14005.65</v>
      </c>
      <c r="CS1811" s="516">
        <f t="shared" si="7526"/>
        <v>14005.65</v>
      </c>
      <c r="CT1811" s="516">
        <f t="shared" si="7526"/>
        <v>14005.65</v>
      </c>
      <c r="CU1811" s="516">
        <f t="shared" si="7526"/>
        <v>11880.975</v>
      </c>
      <c r="CV1811" s="516">
        <f t="shared" si="7526"/>
        <v>11880.975</v>
      </c>
      <c r="CW1811" s="516">
        <f t="shared" si="7526"/>
        <v>11880.975</v>
      </c>
      <c r="CX1811" s="516">
        <f t="shared" si="7526"/>
        <v>11880.975</v>
      </c>
      <c r="CY1811" s="516">
        <f t="shared" si="7526"/>
        <v>5656.5749999999989</v>
      </c>
      <c r="CZ1811" s="516">
        <f t="shared" si="7526"/>
        <v>5656.5749999999989</v>
      </c>
      <c r="DA1811" s="516">
        <f t="shared" si="7526"/>
        <v>5656.5749999999989</v>
      </c>
      <c r="DB1811" s="516">
        <f t="shared" si="7526"/>
        <v>5656.5749999999989</v>
      </c>
      <c r="DC1811" s="516">
        <f t="shared" si="7526"/>
        <v>5117.9250000000002</v>
      </c>
      <c r="DD1811" s="516">
        <f t="shared" si="7526"/>
        <v>5117.9250000000002</v>
      </c>
      <c r="DE1811" s="516">
        <f t="shared" si="7526"/>
        <v>5117.9250000000002</v>
      </c>
      <c r="DF1811" s="516">
        <f t="shared" si="7526"/>
        <v>5117.9250000000002</v>
      </c>
      <c r="DG1811" s="516">
        <f t="shared" si="7526"/>
        <v>4639.125</v>
      </c>
      <c r="DH1811" s="516">
        <f t="shared" si="7526"/>
        <v>4639.125</v>
      </c>
      <c r="DI1811" s="516">
        <f t="shared" si="7526"/>
        <v>4639.125</v>
      </c>
      <c r="DJ1811" s="516">
        <f t="shared" si="7526"/>
        <v>4639.125</v>
      </c>
    </row>
    <row r="1812" spans="1:114" x14ac:dyDescent="0.35">
      <c r="A1812" s="69" t="s">
        <v>354</v>
      </c>
      <c r="B1812" s="69" t="s">
        <v>161</v>
      </c>
      <c r="C1812" s="152"/>
      <c r="D1812" s="152"/>
      <c r="E1812" s="152"/>
      <c r="F1812" s="152"/>
      <c r="G1812" s="152"/>
      <c r="H1812" s="152"/>
      <c r="I1812" s="152"/>
      <c r="J1812" s="516">
        <f t="shared" ref="J1812:AC1812" si="7527">J1634</f>
        <v>-63900</v>
      </c>
      <c r="K1812" s="516">
        <f t="shared" si="7527"/>
        <v>-61500</v>
      </c>
      <c r="L1812" s="516">
        <f t="shared" si="7527"/>
        <v>-62300</v>
      </c>
      <c r="M1812" s="516">
        <f t="shared" si="7527"/>
        <v>-69300</v>
      </c>
      <c r="N1812" s="516">
        <f t="shared" si="7527"/>
        <v>-68200</v>
      </c>
      <c r="O1812" s="516">
        <f t="shared" si="7527"/>
        <v>-63400</v>
      </c>
      <c r="P1812" s="516">
        <f t="shared" si="7527"/>
        <v>-71500</v>
      </c>
      <c r="Q1812" s="516">
        <f t="shared" si="7527"/>
        <v>-62300</v>
      </c>
      <c r="R1812" s="516">
        <f t="shared" si="7527"/>
        <v>-68200</v>
      </c>
      <c r="S1812" s="516">
        <f t="shared" si="7527"/>
        <v>-64300</v>
      </c>
      <c r="T1812" s="516">
        <f t="shared" si="7527"/>
        <v>-72300</v>
      </c>
      <c r="U1812" s="516">
        <f t="shared" si="7527"/>
        <v>-64600</v>
      </c>
      <c r="V1812" s="516">
        <f t="shared" si="7527"/>
        <v>-64200</v>
      </c>
      <c r="W1812" s="516">
        <f t="shared" si="7527"/>
        <v>-68600</v>
      </c>
      <c r="X1812" s="516">
        <f t="shared" si="7527"/>
        <v>-63700</v>
      </c>
      <c r="Y1812" s="516">
        <f t="shared" si="7527"/>
        <v>-69900</v>
      </c>
      <c r="Z1812" s="516">
        <f t="shared" si="7527"/>
        <v>-72900</v>
      </c>
      <c r="AA1812" s="516">
        <f t="shared" si="7527"/>
        <v>-63400</v>
      </c>
      <c r="AB1812" s="516">
        <f t="shared" si="7527"/>
        <v>-58400</v>
      </c>
      <c r="AC1812" s="516">
        <f t="shared" si="7527"/>
        <v>-65300</v>
      </c>
      <c r="AD1812" s="516">
        <f>AD1634</f>
        <v>-70183.229098715703</v>
      </c>
      <c r="AE1812" s="516">
        <f t="shared" ref="AE1812:CP1812" si="7528">AE1634</f>
        <v>-67277.988991631559</v>
      </c>
      <c r="AF1812" s="516">
        <f t="shared" si="7528"/>
        <v>-65028.711505933825</v>
      </c>
      <c r="AG1812" s="516">
        <f t="shared" si="7528"/>
        <v>-67906.2191452361</v>
      </c>
      <c r="AH1812" s="516">
        <f t="shared" si="7528"/>
        <v>-74712.872386184026</v>
      </c>
      <c r="AI1812" s="516">
        <f t="shared" si="7528"/>
        <v>-63358.480364137256</v>
      </c>
      <c r="AJ1812" s="516">
        <f t="shared" si="7528"/>
        <v>-61463.437734650099</v>
      </c>
      <c r="AK1812" s="516">
        <f t="shared" si="7528"/>
        <v>-64582.484436893712</v>
      </c>
      <c r="AL1812" s="516">
        <f t="shared" si="7528"/>
        <v>-70696.103784405481</v>
      </c>
      <c r="AM1812" s="516">
        <f t="shared" si="7528"/>
        <v>-68327.030068846594</v>
      </c>
      <c r="AN1812" s="516">
        <f t="shared" si="7528"/>
        <v>-65855.216160611133</v>
      </c>
      <c r="AO1812" s="516">
        <f t="shared" si="7528"/>
        <v>-68413.824838914123</v>
      </c>
      <c r="AP1812" s="516">
        <f t="shared" si="7528"/>
        <v>-75564.675711744872</v>
      </c>
      <c r="AQ1812" s="516">
        <f t="shared" si="7528"/>
        <v>-90166.616415523604</v>
      </c>
      <c r="AR1812" s="516">
        <f t="shared" si="7528"/>
        <v>-86870.105529613735</v>
      </c>
      <c r="AS1812" s="516">
        <f t="shared" si="7528"/>
        <v>-88460.780571588475</v>
      </c>
      <c r="AT1812" s="516">
        <f t="shared" si="7528"/>
        <v>-97003.850258866049</v>
      </c>
      <c r="AU1812" s="516">
        <f t="shared" si="7528"/>
        <v>-111626.80176693723</v>
      </c>
      <c r="AV1812" s="516">
        <f t="shared" si="7528"/>
        <v>-108064.24798487693</v>
      </c>
      <c r="AW1812" s="516">
        <f t="shared" si="7528"/>
        <v>-110985.75203454742</v>
      </c>
      <c r="AX1812" s="516">
        <f t="shared" si="7528"/>
        <v>-120874.16923960733</v>
      </c>
      <c r="AY1812" s="516">
        <f t="shared" si="7528"/>
        <v>-104438.31397320544</v>
      </c>
      <c r="AZ1812" s="516">
        <f t="shared" si="7528"/>
        <v>-100868.48811198109</v>
      </c>
      <c r="BA1812" s="516">
        <f t="shared" si="7528"/>
        <v>-102619.95603921828</v>
      </c>
      <c r="BB1812" s="516">
        <f t="shared" si="7528"/>
        <v>-111887.10366325339</v>
      </c>
      <c r="BC1812" s="516">
        <f t="shared" si="7528"/>
        <v>-64656.867451629369</v>
      </c>
      <c r="BD1812" s="516">
        <f t="shared" si="7528"/>
        <v>-61408.633091259107</v>
      </c>
      <c r="BE1812" s="516">
        <f t="shared" si="7528"/>
        <v>-59146.673221273457</v>
      </c>
      <c r="BF1812" s="516">
        <f t="shared" si="7528"/>
        <v>-65475.901070253436</v>
      </c>
      <c r="BG1812" s="516">
        <f t="shared" si="7528"/>
        <v>-66656.047716033092</v>
      </c>
      <c r="BH1812" s="516">
        <f t="shared" si="7528"/>
        <v>-62902.367853368924</v>
      </c>
      <c r="BI1812" s="516">
        <f t="shared" si="7528"/>
        <v>-60186.393298397074</v>
      </c>
      <c r="BJ1812" s="516">
        <f t="shared" si="7528"/>
        <v>-67444.830446254287</v>
      </c>
      <c r="BK1812" s="516">
        <f t="shared" si="7528"/>
        <v>-45442.725691083513</v>
      </c>
      <c r="BL1812" s="516">
        <f t="shared" si="7528"/>
        <v>-42748.663363445528</v>
      </c>
      <c r="BM1812" s="516">
        <f t="shared" si="7528"/>
        <v>-40912.713838692158</v>
      </c>
      <c r="BN1812" s="516">
        <f t="shared" si="7528"/>
        <v>-46184.004912208671</v>
      </c>
      <c r="BO1812" s="516">
        <f t="shared" si="7528"/>
        <v>-35097.905845071553</v>
      </c>
      <c r="BP1812" s="516">
        <f t="shared" si="7528"/>
        <v>-33694.745570229483</v>
      </c>
      <c r="BQ1812" s="516">
        <f t="shared" si="7528"/>
        <v>-33059.981252118181</v>
      </c>
      <c r="BR1812" s="516">
        <f t="shared" si="7528"/>
        <v>-35980.793388387719</v>
      </c>
      <c r="BS1812" s="516">
        <f t="shared" si="7528"/>
        <v>-44182.641799154</v>
      </c>
      <c r="BT1812" s="516">
        <f t="shared" si="7528"/>
        <v>-41827.469160678666</v>
      </c>
      <c r="BU1812" s="516">
        <f t="shared" si="7528"/>
        <v>-40320.428570280259</v>
      </c>
      <c r="BV1812" s="516">
        <f t="shared" si="7528"/>
        <v>-44982.07095254169</v>
      </c>
      <c r="BW1812" s="516">
        <f t="shared" si="7528"/>
        <v>-39062.377485058765</v>
      </c>
      <c r="BX1812" s="516">
        <f t="shared" si="7528"/>
        <v>-36697.466740574135</v>
      </c>
      <c r="BY1812" s="516">
        <f t="shared" si="7528"/>
        <v>-34332.555996089504</v>
      </c>
      <c r="BZ1812" s="516">
        <f t="shared" si="7528"/>
        <v>-38548.942915532498</v>
      </c>
      <c r="CA1812" s="516">
        <f t="shared" si="7528"/>
        <v>-18879.113171290675</v>
      </c>
      <c r="CB1812" s="516">
        <f t="shared" si="7528"/>
        <v>-18709.965329942534</v>
      </c>
      <c r="CC1812" s="516">
        <f t="shared" si="7528"/>
        <v>-18540.817488594395</v>
      </c>
      <c r="CD1812" s="516">
        <f t="shared" si="7528"/>
        <v>-18842.390284682198</v>
      </c>
      <c r="CE1812" s="516">
        <f t="shared" si="7528"/>
        <v>-14137.5</v>
      </c>
      <c r="CF1812" s="516">
        <f t="shared" si="7528"/>
        <v>-14137.5</v>
      </c>
      <c r="CG1812" s="516">
        <f t="shared" si="7528"/>
        <v>-14137.5</v>
      </c>
      <c r="CH1812" s="516">
        <f t="shared" si="7528"/>
        <v>-14137.5</v>
      </c>
      <c r="CI1812" s="516">
        <f t="shared" si="7528"/>
        <v>-11118.75</v>
      </c>
      <c r="CJ1812" s="516">
        <f t="shared" si="7528"/>
        <v>-11118.75</v>
      </c>
      <c r="CK1812" s="516">
        <f t="shared" si="7528"/>
        <v>-11118.75</v>
      </c>
      <c r="CL1812" s="516">
        <f t="shared" si="7528"/>
        <v>-11118.75</v>
      </c>
      <c r="CM1812" s="516">
        <f t="shared" si="7528"/>
        <v>-14618.75</v>
      </c>
      <c r="CN1812" s="516">
        <f t="shared" si="7528"/>
        <v>-14618.75</v>
      </c>
      <c r="CO1812" s="516">
        <f t="shared" si="7528"/>
        <v>-14618.75</v>
      </c>
      <c r="CP1812" s="516">
        <f t="shared" si="7528"/>
        <v>-14618.75</v>
      </c>
      <c r="CQ1812" s="516">
        <f t="shared" ref="CQ1812:DJ1812" si="7529">CQ1634</f>
        <v>-20437.5</v>
      </c>
      <c r="CR1812" s="516">
        <f t="shared" si="7529"/>
        <v>-20437.5</v>
      </c>
      <c r="CS1812" s="516">
        <f t="shared" si="7529"/>
        <v>-20437.5</v>
      </c>
      <c r="CT1812" s="516">
        <f t="shared" si="7529"/>
        <v>-20437.5</v>
      </c>
      <c r="CU1812" s="516">
        <f t="shared" si="7529"/>
        <v>-17331.25</v>
      </c>
      <c r="CV1812" s="516">
        <f t="shared" si="7529"/>
        <v>-17331.25</v>
      </c>
      <c r="CW1812" s="516">
        <f t="shared" si="7529"/>
        <v>-17331.25</v>
      </c>
      <c r="CX1812" s="516">
        <f t="shared" si="7529"/>
        <v>-17331.25</v>
      </c>
      <c r="CY1812" s="516">
        <f t="shared" si="7529"/>
        <v>-8231.25</v>
      </c>
      <c r="CZ1812" s="516">
        <f t="shared" si="7529"/>
        <v>-8231.25</v>
      </c>
      <c r="DA1812" s="516">
        <f t="shared" si="7529"/>
        <v>-8231.25</v>
      </c>
      <c r="DB1812" s="516">
        <f t="shared" si="7529"/>
        <v>-8231.25</v>
      </c>
      <c r="DC1812" s="516">
        <f t="shared" si="7529"/>
        <v>-7443.75</v>
      </c>
      <c r="DD1812" s="516">
        <f t="shared" si="7529"/>
        <v>-7443.75</v>
      </c>
      <c r="DE1812" s="516">
        <f t="shared" si="7529"/>
        <v>-7443.75</v>
      </c>
      <c r="DF1812" s="516">
        <f t="shared" si="7529"/>
        <v>-7443.75</v>
      </c>
      <c r="DG1812" s="516">
        <f t="shared" si="7529"/>
        <v>-6743.75</v>
      </c>
      <c r="DH1812" s="516">
        <f t="shared" si="7529"/>
        <v>-6743.75</v>
      </c>
      <c r="DI1812" s="516">
        <f t="shared" si="7529"/>
        <v>-6743.75</v>
      </c>
      <c r="DJ1812" s="516">
        <f t="shared" si="7529"/>
        <v>-6743.75</v>
      </c>
    </row>
    <row r="1813" spans="1:114" x14ac:dyDescent="0.35">
      <c r="A1813" s="69" t="s">
        <v>354</v>
      </c>
      <c r="B1813" s="69" t="s">
        <v>150</v>
      </c>
      <c r="C1813" s="152"/>
      <c r="D1813" s="152"/>
      <c r="E1813" s="152"/>
      <c r="F1813" s="152"/>
      <c r="G1813" s="152"/>
      <c r="H1813" s="152"/>
      <c r="I1813" s="152"/>
      <c r="J1813" s="516">
        <f>SUM(J1810:J1812)</f>
        <v>2113700</v>
      </c>
      <c r="K1813" s="516">
        <f t="shared" ref="K1813:AB1813" si="7530">SUM(K1810:K1812)</f>
        <v>1861600</v>
      </c>
      <c r="L1813" s="516">
        <f t="shared" si="7530"/>
        <v>1871300</v>
      </c>
      <c r="M1813" s="516">
        <f t="shared" si="7530"/>
        <v>1875600</v>
      </c>
      <c r="N1813" s="516">
        <f t="shared" si="7530"/>
        <v>1850700</v>
      </c>
      <c r="O1813" s="516">
        <f t="shared" si="7530"/>
        <v>1850800</v>
      </c>
      <c r="P1813" s="516">
        <f t="shared" si="7530"/>
        <v>1836600</v>
      </c>
      <c r="Q1813" s="516">
        <f t="shared" si="7530"/>
        <v>1951200</v>
      </c>
      <c r="R1813" s="516">
        <f t="shared" si="7530"/>
        <v>1951800</v>
      </c>
      <c r="S1813" s="516">
        <f t="shared" si="7530"/>
        <v>1944500</v>
      </c>
      <c r="T1813" s="516">
        <f t="shared" si="7530"/>
        <v>1942600</v>
      </c>
      <c r="U1813" s="516">
        <f t="shared" si="7530"/>
        <v>1928100</v>
      </c>
      <c r="V1813" s="516">
        <f t="shared" si="7530"/>
        <v>1949800</v>
      </c>
      <c r="W1813" s="516">
        <f t="shared" si="7530"/>
        <v>2437700</v>
      </c>
      <c r="X1813" s="516">
        <f t="shared" si="7530"/>
        <v>2469200</v>
      </c>
      <c r="Y1813" s="516">
        <f t="shared" si="7530"/>
        <v>2471800</v>
      </c>
      <c r="Z1813" s="516">
        <f t="shared" si="7530"/>
        <v>2477300</v>
      </c>
      <c r="AA1813" s="516">
        <f t="shared" si="7530"/>
        <v>2243700</v>
      </c>
      <c r="AB1813" s="516">
        <f t="shared" si="7530"/>
        <v>2269500</v>
      </c>
      <c r="AC1813" s="516">
        <f>SUM(AC1810:AC1812)</f>
        <v>2232000</v>
      </c>
      <c r="AD1813" s="516">
        <f>SUM(AD1810:AD1812)</f>
        <v>2242116.7709012842</v>
      </c>
      <c r="AE1813" s="516">
        <f t="shared" ref="AE1813:CP1813" si="7531">SUM(AE1810:AE1812)</f>
        <v>2313504.7819096525</v>
      </c>
      <c r="AF1813" s="516">
        <f t="shared" si="7531"/>
        <v>2387142.0704037189</v>
      </c>
      <c r="AG1813" s="516">
        <f t="shared" si="7531"/>
        <v>2457901.8512584828</v>
      </c>
      <c r="AH1813" s="516">
        <f t="shared" si="7531"/>
        <v>2521854.9788722987</v>
      </c>
      <c r="AI1813" s="516">
        <f t="shared" si="7531"/>
        <v>2576312.4985081614</v>
      </c>
      <c r="AJ1813" s="516">
        <f t="shared" si="7531"/>
        <v>2632665.0607735114</v>
      </c>
      <c r="AK1813" s="516">
        <f t="shared" si="7531"/>
        <v>2685898.5763366176</v>
      </c>
      <c r="AL1813" s="516">
        <f t="shared" si="7531"/>
        <v>2733018.472552212</v>
      </c>
      <c r="AM1813" s="516">
        <f t="shared" si="7531"/>
        <v>2730382.4424833655</v>
      </c>
      <c r="AN1813" s="516">
        <f t="shared" si="7531"/>
        <v>2734263.2263227543</v>
      </c>
      <c r="AO1813" s="516">
        <f t="shared" si="7531"/>
        <v>2735585.4014838403</v>
      </c>
      <c r="AP1813" s="516">
        <f t="shared" si="7531"/>
        <v>2729756.7257720954</v>
      </c>
      <c r="AQ1813" s="516">
        <f t="shared" si="7531"/>
        <v>2678507.4343565721</v>
      </c>
      <c r="AR1813" s="516">
        <f t="shared" si="7531"/>
        <v>2630554.6538269585</v>
      </c>
      <c r="AS1813" s="516">
        <f t="shared" si="7531"/>
        <v>2581011.1982553704</v>
      </c>
      <c r="AT1813" s="516">
        <f t="shared" si="7531"/>
        <v>2522924.6729965047</v>
      </c>
      <c r="AU1813" s="516">
        <f t="shared" si="7531"/>
        <v>2465060.3712295676</v>
      </c>
      <c r="AV1813" s="516">
        <f t="shared" si="7531"/>
        <v>2410758.6232446907</v>
      </c>
      <c r="AW1813" s="516">
        <f t="shared" si="7531"/>
        <v>2353535.3712101434</v>
      </c>
      <c r="AX1813" s="516">
        <f t="shared" si="7531"/>
        <v>2286423.7019705363</v>
      </c>
      <c r="AY1813" s="516">
        <f t="shared" si="7531"/>
        <v>2235013.4629973308</v>
      </c>
      <c r="AZ1813" s="516">
        <f t="shared" si="7531"/>
        <v>2187173.0498853498</v>
      </c>
      <c r="BA1813" s="516">
        <f t="shared" si="7531"/>
        <v>2137581.1688461318</v>
      </c>
      <c r="BB1813" s="516">
        <f t="shared" si="7531"/>
        <v>2078722.1401828786</v>
      </c>
      <c r="BC1813" s="516">
        <f t="shared" si="7531"/>
        <v>2054494.0977312492</v>
      </c>
      <c r="BD1813" s="516">
        <f t="shared" si="7531"/>
        <v>2033514.2896399901</v>
      </c>
      <c r="BE1813" s="516">
        <f t="shared" si="7531"/>
        <v>2014796.4414187167</v>
      </c>
      <c r="BF1813" s="516">
        <f t="shared" si="7531"/>
        <v>1989749.3653484632</v>
      </c>
      <c r="BG1813" s="516">
        <f t="shared" si="7531"/>
        <v>1961696.7176324299</v>
      </c>
      <c r="BH1813" s="516">
        <f t="shared" si="7531"/>
        <v>1937397.7497790609</v>
      </c>
      <c r="BI1813" s="516">
        <f t="shared" si="7531"/>
        <v>1915814.7564806638</v>
      </c>
      <c r="BJ1813" s="516">
        <f t="shared" si="7531"/>
        <v>1886973.3260344095</v>
      </c>
      <c r="BK1813" s="516">
        <f t="shared" si="7531"/>
        <v>1868044.5003433258</v>
      </c>
      <c r="BL1813" s="516">
        <f t="shared" si="7531"/>
        <v>1851809.7369798801</v>
      </c>
      <c r="BM1813" s="516">
        <f t="shared" si="7531"/>
        <v>1837410.923141188</v>
      </c>
      <c r="BN1813" s="516">
        <f t="shared" si="7531"/>
        <v>1817740.8182289791</v>
      </c>
      <c r="BO1813" s="516">
        <f t="shared" si="7531"/>
        <v>1809994.7123839075</v>
      </c>
      <c r="BP1813" s="516">
        <f t="shared" si="7531"/>
        <v>1803651.7668136782</v>
      </c>
      <c r="BQ1813" s="516">
        <f t="shared" si="7531"/>
        <v>1797943.58556156</v>
      </c>
      <c r="BR1813" s="516">
        <f t="shared" si="7531"/>
        <v>1789314.5921731724</v>
      </c>
      <c r="BS1813" s="516">
        <f t="shared" si="7531"/>
        <v>1772783.0003740184</v>
      </c>
      <c r="BT1813" s="516">
        <f t="shared" si="7531"/>
        <v>1758606.5812133399</v>
      </c>
      <c r="BU1813" s="516">
        <f t="shared" si="7531"/>
        <v>1745937.2026430597</v>
      </c>
      <c r="BV1813" s="516">
        <f t="shared" si="7531"/>
        <v>1728606.181690518</v>
      </c>
      <c r="BW1813" s="516">
        <f t="shared" si="7531"/>
        <v>1714041.4792054594</v>
      </c>
      <c r="BX1813" s="516">
        <f t="shared" si="7531"/>
        <v>1701841.6874648852</v>
      </c>
      <c r="BY1813" s="516">
        <f t="shared" si="7531"/>
        <v>1692006.8064687958</v>
      </c>
      <c r="BZ1813" s="516">
        <f t="shared" si="7531"/>
        <v>1677955.5385532633</v>
      </c>
      <c r="CA1813" s="516">
        <f t="shared" si="7531"/>
        <v>1682347.1753819727</v>
      </c>
      <c r="CB1813" s="516">
        <f t="shared" si="7531"/>
        <v>1686907.9600520302</v>
      </c>
      <c r="CC1813" s="516">
        <f t="shared" si="7531"/>
        <v>1691637.8925634357</v>
      </c>
      <c r="CD1813" s="516">
        <f t="shared" si="7531"/>
        <v>1696066.2522787536</v>
      </c>
      <c r="CE1813" s="516">
        <f t="shared" si="7531"/>
        <v>1691625.2022787535</v>
      </c>
      <c r="CF1813" s="516">
        <f t="shared" si="7531"/>
        <v>1687184.1522787535</v>
      </c>
      <c r="CG1813" s="516">
        <f t="shared" si="7531"/>
        <v>1682743.1022787534</v>
      </c>
      <c r="CH1813" s="516">
        <f t="shared" si="7531"/>
        <v>1678302.0522787534</v>
      </c>
      <c r="CI1813" s="516">
        <f t="shared" si="7531"/>
        <v>1674814.9272787534</v>
      </c>
      <c r="CJ1813" s="516">
        <f t="shared" si="7531"/>
        <v>1671327.8022787534</v>
      </c>
      <c r="CK1813" s="516">
        <f t="shared" si="7531"/>
        <v>1667840.6772787534</v>
      </c>
      <c r="CL1813" s="516">
        <f t="shared" si="7531"/>
        <v>1664353.5522787534</v>
      </c>
      <c r="CM1813" s="516">
        <f t="shared" si="7531"/>
        <v>1659760.4272787534</v>
      </c>
      <c r="CN1813" s="516">
        <f t="shared" si="7531"/>
        <v>1655167.3022787534</v>
      </c>
      <c r="CO1813" s="516">
        <f t="shared" si="7531"/>
        <v>1650574.1772787534</v>
      </c>
      <c r="CP1813" s="516">
        <f t="shared" si="7531"/>
        <v>1645981.0522787534</v>
      </c>
      <c r="CQ1813" s="516">
        <f t="shared" ref="CQ1813:DJ1813" si="7532">SUM(CQ1810:CQ1812)</f>
        <v>1639549.2022787533</v>
      </c>
      <c r="CR1813" s="516">
        <f t="shared" si="7532"/>
        <v>1633117.3522787532</v>
      </c>
      <c r="CS1813" s="516">
        <f t="shared" si="7532"/>
        <v>1626685.5022787531</v>
      </c>
      <c r="CT1813" s="516">
        <f t="shared" si="7532"/>
        <v>1620253.652278753</v>
      </c>
      <c r="CU1813" s="516">
        <f t="shared" si="7532"/>
        <v>1614803.3772787531</v>
      </c>
      <c r="CV1813" s="516">
        <f t="shared" si="7532"/>
        <v>1609353.1022787532</v>
      </c>
      <c r="CW1813" s="516">
        <f t="shared" si="7532"/>
        <v>1603902.8272787533</v>
      </c>
      <c r="CX1813" s="516">
        <f t="shared" si="7532"/>
        <v>1598452.5522787534</v>
      </c>
      <c r="CY1813" s="516">
        <f t="shared" si="7532"/>
        <v>1595877.8772787533</v>
      </c>
      <c r="CZ1813" s="516">
        <f t="shared" si="7532"/>
        <v>1593303.2022787533</v>
      </c>
      <c r="DA1813" s="516">
        <f t="shared" si="7532"/>
        <v>1590728.5272787532</v>
      </c>
      <c r="DB1813" s="516">
        <f t="shared" si="7532"/>
        <v>1588153.8522787532</v>
      </c>
      <c r="DC1813" s="516">
        <f t="shared" si="7532"/>
        <v>1585828.0272787532</v>
      </c>
      <c r="DD1813" s="516">
        <f t="shared" si="7532"/>
        <v>1583502.2022787533</v>
      </c>
      <c r="DE1813" s="516">
        <f t="shared" si="7532"/>
        <v>1581176.3772787533</v>
      </c>
      <c r="DF1813" s="516">
        <f t="shared" si="7532"/>
        <v>1578850.5522787534</v>
      </c>
      <c r="DG1813" s="516">
        <f t="shared" si="7532"/>
        <v>1576745.9272787534</v>
      </c>
      <c r="DH1813" s="516">
        <f t="shared" si="7532"/>
        <v>1574641.3022787534</v>
      </c>
      <c r="DI1813" s="516">
        <f t="shared" si="7532"/>
        <v>1572536.6772787534</v>
      </c>
      <c r="DJ1813" s="516">
        <f t="shared" si="7532"/>
        <v>1570432.0522787534</v>
      </c>
    </row>
    <row r="1814" spans="1:114" x14ac:dyDescent="0.35">
      <c r="B1814" s="69"/>
      <c r="C1814" s="152"/>
      <c r="D1814" s="152"/>
      <c r="E1814" s="152"/>
      <c r="F1814" s="152"/>
      <c r="G1814" s="152"/>
      <c r="H1814" s="152"/>
      <c r="I1814" s="152"/>
      <c r="J1814" s="152"/>
      <c r="K1814" s="516"/>
      <c r="L1814" s="516"/>
      <c r="N1814" s="152"/>
      <c r="O1814" s="152"/>
      <c r="P1814" s="152"/>
      <c r="Q1814" s="152"/>
      <c r="R1814" s="152"/>
      <c r="S1814" s="152"/>
      <c r="T1814" s="152"/>
      <c r="U1814" s="152"/>
      <c r="V1814" s="152"/>
      <c r="W1814" s="152"/>
      <c r="X1814" s="152"/>
      <c r="Y1814" s="152"/>
      <c r="Z1814" s="152"/>
      <c r="AA1814" s="152"/>
      <c r="AB1814" s="152"/>
      <c r="AC1814" s="516"/>
      <c r="AD1814" s="152"/>
      <c r="AE1814" s="152"/>
      <c r="AF1814" s="152"/>
      <c r="AG1814" s="152"/>
      <c r="AH1814" s="152"/>
      <c r="AI1814" s="152"/>
      <c r="AJ1814" s="152"/>
      <c r="AK1814" s="152"/>
      <c r="AL1814" s="152"/>
      <c r="AM1814" s="152"/>
      <c r="AN1814" s="152"/>
      <c r="AO1814" s="152"/>
    </row>
    <row r="1815" spans="1:114" x14ac:dyDescent="0.35">
      <c r="B1815" s="69" t="s">
        <v>141</v>
      </c>
      <c r="C1815" s="152"/>
      <c r="D1815" s="152"/>
      <c r="E1815" s="152"/>
      <c r="F1815" s="152"/>
      <c r="G1815" s="152"/>
      <c r="H1815" s="152"/>
      <c r="I1815" s="152"/>
      <c r="J1815" s="152"/>
      <c r="K1815" s="152"/>
      <c r="L1815" s="152"/>
      <c r="M1815" s="152"/>
      <c r="N1815" s="152"/>
      <c r="O1815" s="152"/>
      <c r="P1815" s="152"/>
      <c r="Q1815" s="152"/>
      <c r="R1815" s="152"/>
      <c r="S1815" s="152"/>
      <c r="T1815" s="152"/>
      <c r="U1815" s="152"/>
      <c r="V1815" s="152"/>
      <c r="W1815" s="152"/>
      <c r="X1815" s="152"/>
      <c r="Y1815" s="152"/>
      <c r="Z1815" s="152"/>
      <c r="AA1815" s="152"/>
      <c r="AB1815" s="152"/>
      <c r="AC1815" s="152"/>
      <c r="AD1815" s="152"/>
      <c r="AE1815" s="152"/>
      <c r="AF1815" s="152"/>
      <c r="AG1815" s="152"/>
      <c r="AH1815" s="152"/>
      <c r="AI1815" s="152"/>
      <c r="AJ1815" s="152"/>
      <c r="AK1815" s="152"/>
      <c r="AL1815" s="152"/>
      <c r="AM1815" s="152"/>
      <c r="AN1815" s="152"/>
      <c r="AO1815" s="152"/>
    </row>
    <row r="1816" spans="1:114" x14ac:dyDescent="0.35">
      <c r="B1816" s="69" t="s">
        <v>162</v>
      </c>
      <c r="C1816" s="152"/>
      <c r="D1816" s="152"/>
      <c r="E1816" s="152"/>
      <c r="F1816" s="152"/>
      <c r="G1816" s="152"/>
      <c r="H1816" s="152"/>
      <c r="I1816" s="152"/>
      <c r="J1816" s="152"/>
      <c r="K1816" s="152"/>
      <c r="L1816" s="152"/>
      <c r="M1816" s="152"/>
      <c r="N1816" s="152"/>
      <c r="O1816" s="152"/>
      <c r="P1816" s="152"/>
      <c r="Q1816" s="152"/>
      <c r="R1816" s="152"/>
      <c r="S1816" s="152"/>
      <c r="T1816" s="152"/>
      <c r="U1816" s="152"/>
      <c r="V1816" s="152"/>
      <c r="W1816" s="505"/>
      <c r="X1816" s="505"/>
      <c r="Y1816" s="152"/>
      <c r="Z1816" s="152"/>
      <c r="AA1816" s="505"/>
      <c r="AB1816" s="505"/>
      <c r="AC1816" s="505"/>
      <c r="AD1816" s="505"/>
      <c r="AE1816" s="152"/>
      <c r="AF1816" s="152"/>
      <c r="AG1816" s="152"/>
      <c r="AH1816" s="152"/>
      <c r="AI1816" s="152"/>
      <c r="AJ1816" s="152"/>
      <c r="AK1816" s="152"/>
      <c r="AL1816" s="152"/>
      <c r="AM1816" s="152"/>
      <c r="AN1816" s="152"/>
      <c r="AO1816" s="152"/>
    </row>
    <row r="1817" spans="1:114" x14ac:dyDescent="0.35">
      <c r="B1817" s="69" t="s">
        <v>163</v>
      </c>
      <c r="C1817" s="152"/>
      <c r="D1817" s="152"/>
      <c r="E1817" s="152"/>
      <c r="F1817" s="152"/>
      <c r="G1817" s="253"/>
      <c r="H1817" s="253"/>
      <c r="I1817" s="253"/>
      <c r="J1817" s="253"/>
      <c r="K1817" s="253"/>
      <c r="L1817" s="253"/>
      <c r="M1817" s="253"/>
      <c r="N1817" s="253"/>
      <c r="O1817" s="253"/>
      <c r="P1817" s="253"/>
      <c r="Q1817" s="253"/>
      <c r="R1817" s="253"/>
      <c r="S1817" s="152"/>
      <c r="T1817" s="152"/>
      <c r="U1817" s="152"/>
      <c r="V1817" s="152"/>
      <c r="W1817" s="253"/>
      <c r="X1817" s="253"/>
      <c r="Y1817" s="152"/>
      <c r="Z1817" s="152"/>
      <c r="AA1817" s="253"/>
      <c r="AB1817" s="253"/>
      <c r="AC1817" s="253"/>
      <c r="AD1817" s="253"/>
      <c r="AE1817" s="152"/>
      <c r="AF1817" s="152"/>
      <c r="AG1817" s="152"/>
      <c r="AH1817" s="152"/>
      <c r="AI1817" s="152"/>
      <c r="AJ1817" s="152"/>
      <c r="AK1817" s="152"/>
      <c r="AL1817" s="152"/>
      <c r="AM1817" s="152"/>
      <c r="AN1817" s="152"/>
      <c r="AO1817" s="152"/>
    </row>
    <row r="1818" spans="1:114" x14ac:dyDescent="0.35">
      <c r="B1818" s="69" t="s">
        <v>164</v>
      </c>
      <c r="C1818" s="152"/>
      <c r="D1818" s="152"/>
      <c r="E1818" s="152"/>
      <c r="F1818" s="152"/>
      <c r="G1818" s="152"/>
      <c r="H1818" s="152"/>
      <c r="I1818" s="152"/>
      <c r="J1818" s="152"/>
      <c r="K1818" s="152"/>
      <c r="L1818" s="152"/>
      <c r="M1818" s="152"/>
      <c r="N1818" s="152"/>
      <c r="O1818" s="152"/>
      <c r="P1818" s="152"/>
      <c r="Q1818" s="152"/>
      <c r="R1818" s="152"/>
      <c r="S1818" s="152"/>
      <c r="T1818" s="152"/>
      <c r="U1818" s="152"/>
      <c r="V1818" s="152"/>
      <c r="W1818" s="505"/>
      <c r="X1818" s="505"/>
      <c r="Y1818" s="152"/>
      <c r="Z1818" s="152"/>
      <c r="AA1818" s="505"/>
      <c r="AB1818" s="505"/>
      <c r="AC1818" s="505"/>
      <c r="AD1818" s="505"/>
      <c r="AE1818" s="152"/>
      <c r="AF1818" s="152"/>
      <c r="AG1818" s="152"/>
      <c r="AH1818" s="152"/>
      <c r="AI1818" s="152"/>
      <c r="AJ1818" s="152"/>
      <c r="AK1818" s="152"/>
      <c r="AL1818" s="152"/>
      <c r="AM1818" s="152"/>
      <c r="AN1818" s="152"/>
      <c r="AO1818" s="152"/>
    </row>
    <row r="1819" spans="1:114" x14ac:dyDescent="0.35">
      <c r="B1819" s="69"/>
      <c r="C1819" s="152"/>
      <c r="D1819" s="152"/>
      <c r="E1819" s="152"/>
      <c r="F1819" s="152"/>
      <c r="G1819" s="152"/>
      <c r="H1819" s="152"/>
      <c r="I1819" s="152"/>
      <c r="J1819" s="152"/>
      <c r="K1819" s="152"/>
      <c r="L1819" s="152"/>
      <c r="M1819" s="152"/>
      <c r="N1819" s="152"/>
      <c r="O1819" s="152"/>
      <c r="P1819" s="152"/>
      <c r="Q1819" s="152"/>
      <c r="R1819" s="152"/>
      <c r="S1819" s="152"/>
      <c r="T1819" s="152"/>
      <c r="U1819" s="152"/>
      <c r="V1819" s="152"/>
      <c r="W1819" s="505"/>
      <c r="X1819" s="505"/>
      <c r="Y1819" s="152"/>
      <c r="Z1819" s="152"/>
      <c r="AA1819" s="505"/>
      <c r="AB1819" s="505"/>
      <c r="AC1819" s="505"/>
      <c r="AD1819" s="505"/>
      <c r="AE1819" s="152"/>
      <c r="AF1819" s="152"/>
      <c r="AG1819" s="152"/>
      <c r="AH1819" s="152"/>
      <c r="AI1819" s="152"/>
      <c r="AJ1819" s="152"/>
      <c r="AK1819" s="152"/>
      <c r="AL1819" s="152"/>
      <c r="AM1819" s="152"/>
      <c r="AN1819" s="152"/>
      <c r="AO1819" s="152"/>
    </row>
    <row r="1820" spans="1:114" x14ac:dyDescent="0.35">
      <c r="B1820" s="69"/>
      <c r="C1820" s="152"/>
      <c r="D1820" s="152"/>
      <c r="E1820" s="152"/>
      <c r="F1820" s="152"/>
      <c r="G1820" s="152"/>
      <c r="H1820" s="152"/>
      <c r="I1820" s="152"/>
      <c r="J1820" s="152"/>
      <c r="K1820" s="152"/>
      <c r="L1820" s="152"/>
      <c r="M1820" s="152"/>
      <c r="N1820" s="152"/>
      <c r="O1820" s="152"/>
      <c r="P1820" s="152"/>
      <c r="Q1820" s="152"/>
      <c r="R1820" s="152"/>
      <c r="S1820" s="152"/>
      <c r="T1820" s="152"/>
      <c r="U1820" s="152"/>
      <c r="V1820" s="152"/>
      <c r="W1820" s="505"/>
      <c r="X1820" s="505"/>
      <c r="Y1820" s="152"/>
      <c r="Z1820" s="152"/>
      <c r="AA1820" s="505"/>
      <c r="AB1820" s="505"/>
      <c r="AC1820" s="505"/>
      <c r="AD1820" s="505"/>
      <c r="AE1820" s="152"/>
      <c r="AF1820" s="152"/>
      <c r="AG1820" s="152"/>
      <c r="AH1820" s="152"/>
      <c r="AI1820" s="152"/>
      <c r="AJ1820" s="152"/>
      <c r="AK1820" s="152"/>
      <c r="AL1820" s="152"/>
      <c r="AM1820" s="152"/>
      <c r="AN1820" s="152"/>
      <c r="AO1820" s="152"/>
    </row>
    <row r="1821" spans="1:114" x14ac:dyDescent="0.35">
      <c r="B1821" s="69"/>
      <c r="C1821" s="152"/>
      <c r="D1821" s="152"/>
      <c r="E1821" s="152"/>
      <c r="F1821" s="152"/>
      <c r="G1821" s="152"/>
      <c r="H1821" s="152"/>
      <c r="I1821" s="152"/>
      <c r="J1821" s="152"/>
      <c r="K1821" s="152"/>
      <c r="L1821" s="152"/>
      <c r="M1821" s="152"/>
      <c r="N1821" s="152"/>
      <c r="O1821" s="152"/>
      <c r="P1821" s="152"/>
      <c r="Q1821" s="152"/>
      <c r="R1821" s="152"/>
      <c r="S1821" s="152"/>
      <c r="T1821" s="152"/>
      <c r="U1821" s="152"/>
      <c r="V1821" s="152"/>
      <c r="W1821" s="152"/>
      <c r="X1821" s="152"/>
      <c r="Y1821" s="152"/>
      <c r="Z1821" s="152"/>
      <c r="AA1821" s="152"/>
      <c r="AB1821" s="152"/>
      <c r="AC1821" s="152"/>
      <c r="AD1821" s="152"/>
      <c r="AE1821" s="152"/>
      <c r="AF1821" s="152"/>
      <c r="AG1821" s="152"/>
      <c r="AH1821" s="152"/>
      <c r="AI1821" s="152"/>
      <c r="AJ1821" s="152"/>
      <c r="AK1821" s="152"/>
      <c r="AL1821" s="152"/>
      <c r="AM1821" s="152"/>
      <c r="AN1821" s="152"/>
      <c r="AO1821" s="152"/>
    </row>
    <row r="1822" spans="1:114" x14ac:dyDescent="0.35">
      <c r="B1822" s="314" t="s">
        <v>740</v>
      </c>
      <c r="C1822" s="509"/>
      <c r="D1822" s="509"/>
      <c r="E1822" s="509"/>
      <c r="F1822" s="509"/>
      <c r="G1822" s="509"/>
      <c r="H1822" s="509"/>
      <c r="I1822" s="509"/>
      <c r="J1822" s="509"/>
      <c r="K1822" s="509"/>
      <c r="L1822" s="509"/>
      <c r="M1822" s="509"/>
      <c r="N1822" s="509"/>
      <c r="O1822" s="509"/>
      <c r="P1822" s="509"/>
      <c r="Q1822" s="509"/>
      <c r="R1822" s="509"/>
      <c r="S1822" s="509"/>
      <c r="T1822" s="509"/>
      <c r="U1822" s="509"/>
      <c r="V1822" s="509"/>
      <c r="W1822" s="509"/>
      <c r="X1822" s="509"/>
      <c r="Y1822" s="509"/>
      <c r="Z1822" s="509"/>
      <c r="AA1822" s="509"/>
      <c r="AB1822" s="509"/>
      <c r="AC1822" s="509"/>
      <c r="AD1822" s="509"/>
      <c r="AE1822" s="509"/>
      <c r="AF1822" s="509"/>
      <c r="AG1822" s="509"/>
      <c r="AH1822" s="509"/>
      <c r="AI1822" s="509"/>
      <c r="AJ1822" s="509"/>
      <c r="AK1822" s="509"/>
      <c r="AL1822" s="509"/>
      <c r="AM1822" s="509"/>
      <c r="AN1822" s="509"/>
      <c r="AO1822" s="509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  <c r="BN1822" s="22"/>
      <c r="BO1822" s="22"/>
      <c r="BP1822" s="22"/>
      <c r="BQ1822" s="22"/>
      <c r="BR1822" s="22"/>
      <c r="BS1822" s="22"/>
      <c r="BT1822" s="22"/>
      <c r="BU1822" s="22"/>
      <c r="BV1822" s="22"/>
      <c r="BW1822" s="22"/>
      <c r="BX1822" s="22"/>
      <c r="BY1822" s="22"/>
      <c r="BZ1822" s="22"/>
      <c r="CA1822" s="22"/>
      <c r="CB1822" s="22"/>
      <c r="CC1822" s="22"/>
      <c r="CD1822" s="22"/>
      <c r="CE1822" s="22"/>
      <c r="CF1822" s="22"/>
      <c r="CG1822" s="22"/>
      <c r="CH1822" s="22"/>
      <c r="CI1822" s="22"/>
      <c r="CJ1822" s="22"/>
      <c r="CK1822" s="22"/>
      <c r="CL1822" s="22"/>
      <c r="CM1822" s="22"/>
      <c r="CN1822" s="22"/>
      <c r="CO1822" s="22"/>
      <c r="CP1822" s="22"/>
      <c r="CQ1822" s="22"/>
      <c r="CR1822" s="22"/>
      <c r="CS1822" s="22"/>
      <c r="CT1822" s="22"/>
      <c r="CU1822" s="22"/>
      <c r="CV1822" s="22"/>
      <c r="CW1822" s="22"/>
      <c r="CX1822" s="22"/>
      <c r="CY1822" s="22"/>
      <c r="CZ1822" s="22"/>
      <c r="DA1822" s="22"/>
      <c r="DB1822" s="22"/>
      <c r="DC1822" s="22"/>
      <c r="DD1822" s="22"/>
      <c r="DE1822" s="22"/>
      <c r="DF1822" s="22"/>
      <c r="DG1822" s="22"/>
      <c r="DH1822" s="22"/>
      <c r="DI1822" s="22"/>
      <c r="DJ1822" s="22"/>
    </row>
    <row r="1823" spans="1:114" x14ac:dyDescent="0.35">
      <c r="B1823" s="69"/>
      <c r="C1823" s="69"/>
      <c r="D1823" s="69"/>
      <c r="E1823" s="69"/>
      <c r="F1823" s="69"/>
      <c r="G1823" s="298"/>
      <c r="H1823" s="298"/>
      <c r="I1823" s="298"/>
      <c r="J1823" s="298"/>
      <c r="K1823" s="298"/>
      <c r="L1823" s="298"/>
      <c r="M1823" s="298"/>
      <c r="N1823" s="298"/>
      <c r="O1823" s="298"/>
      <c r="P1823" s="298"/>
      <c r="Q1823" s="298"/>
      <c r="R1823" s="298"/>
      <c r="S1823" s="298"/>
      <c r="T1823" s="298"/>
      <c r="U1823" s="298"/>
      <c r="V1823" s="298"/>
      <c r="W1823" s="298"/>
      <c r="X1823" s="298"/>
      <c r="Y1823" s="298"/>
      <c r="Z1823" s="298"/>
      <c r="AA1823" s="298"/>
      <c r="AB1823" s="298"/>
      <c r="AC1823" s="298"/>
      <c r="AD1823" s="298"/>
    </row>
    <row r="1824" spans="1:114" x14ac:dyDescent="0.35">
      <c r="B1824" s="69"/>
      <c r="C1824" s="69"/>
      <c r="D1824" s="69"/>
      <c r="E1824" s="69"/>
      <c r="F1824" s="69"/>
      <c r="G1824" s="298"/>
      <c r="H1824" s="298"/>
      <c r="I1824" s="298"/>
      <c r="J1824" s="298"/>
      <c r="K1824" s="301"/>
      <c r="L1824" s="301"/>
      <c r="M1824" s="301"/>
      <c r="N1824" s="301"/>
      <c r="O1824" s="301"/>
      <c r="P1824" s="301"/>
      <c r="Q1824" s="301"/>
      <c r="R1824" s="301"/>
      <c r="S1824" s="301"/>
      <c r="T1824" s="301"/>
      <c r="U1824" s="301"/>
      <c r="V1824" s="301"/>
      <c r="W1824" s="301"/>
      <c r="X1824" s="301"/>
      <c r="Y1824" s="301"/>
      <c r="Z1824" s="301"/>
      <c r="AA1824" s="301"/>
      <c r="AB1824" s="301"/>
      <c r="AC1824" s="301"/>
      <c r="AD1824" s="301"/>
    </row>
    <row r="1825" spans="1:30" x14ac:dyDescent="0.35">
      <c r="B1825" s="70" t="s">
        <v>167</v>
      </c>
      <c r="C1825" s="69"/>
      <c r="D1825" s="69"/>
      <c r="E1825" s="69"/>
      <c r="F1825" s="69"/>
      <c r="G1825" s="298"/>
      <c r="H1825" s="298"/>
      <c r="I1825" s="298"/>
      <c r="J1825" s="298"/>
      <c r="K1825" s="301"/>
      <c r="L1825" s="301"/>
      <c r="M1825" s="301"/>
      <c r="N1825" s="301"/>
      <c r="O1825" s="301"/>
      <c r="P1825" s="301"/>
      <c r="Q1825" s="301"/>
      <c r="R1825" s="301"/>
      <c r="S1825" s="301"/>
      <c r="T1825" s="301"/>
      <c r="U1825" s="301"/>
      <c r="V1825" s="301"/>
      <c r="W1825" s="301"/>
      <c r="X1825" s="301"/>
      <c r="Y1825" s="301"/>
      <c r="Z1825" s="301"/>
      <c r="AA1825" s="301"/>
      <c r="AB1825" s="301"/>
      <c r="AC1825" s="301"/>
      <c r="AD1825" s="301"/>
    </row>
    <row r="1826" spans="1:30" x14ac:dyDescent="0.35">
      <c r="A1826" s="69" t="s">
        <v>354</v>
      </c>
      <c r="B1826" s="69" t="s">
        <v>148</v>
      </c>
      <c r="C1826" s="69"/>
      <c r="D1826" s="69"/>
      <c r="E1826" s="69"/>
      <c r="F1826" s="69"/>
      <c r="G1826" s="298"/>
      <c r="H1826" s="298"/>
      <c r="I1826" s="298"/>
      <c r="J1826" s="298"/>
      <c r="K1826" s="300"/>
      <c r="L1826" s="300"/>
      <c r="M1826" s="300"/>
      <c r="N1826" s="300"/>
      <c r="O1826" s="300"/>
      <c r="P1826" s="300"/>
      <c r="Q1826" s="300"/>
      <c r="R1826" s="300"/>
      <c r="S1826" s="300"/>
      <c r="T1826" s="300"/>
      <c r="U1826" s="300"/>
      <c r="V1826" s="300"/>
      <c r="W1826" s="300"/>
      <c r="X1826" s="300"/>
      <c r="Y1826" s="300"/>
      <c r="Z1826" s="300"/>
      <c r="AA1826" s="300"/>
      <c r="AB1826" s="300"/>
      <c r="AC1826" s="300"/>
      <c r="AD1826" s="300"/>
    </row>
    <row r="1827" spans="1:30" x14ac:dyDescent="0.35">
      <c r="A1827" s="69" t="s">
        <v>354</v>
      </c>
      <c r="B1827" s="69" t="s">
        <v>149</v>
      </c>
      <c r="C1827" s="69"/>
      <c r="D1827" s="69"/>
      <c r="E1827" s="69"/>
      <c r="F1827" s="69"/>
      <c r="G1827" s="298"/>
      <c r="H1827" s="298"/>
      <c r="I1827" s="298"/>
      <c r="J1827" s="298"/>
      <c r="K1827" s="300"/>
      <c r="L1827" s="300"/>
      <c r="M1827" s="300"/>
      <c r="N1827" s="300"/>
      <c r="O1827" s="300"/>
      <c r="P1827" s="300"/>
      <c r="Q1827" s="300"/>
      <c r="R1827" s="300"/>
      <c r="S1827" s="300"/>
      <c r="T1827" s="300"/>
      <c r="U1827" s="300"/>
      <c r="V1827" s="300"/>
      <c r="W1827" s="305"/>
      <c r="X1827" s="305"/>
      <c r="Y1827" s="305"/>
      <c r="Z1827" s="305"/>
      <c r="AA1827" s="305"/>
      <c r="AB1827" s="305"/>
      <c r="AC1827" s="305"/>
      <c r="AD1827" s="305"/>
    </row>
    <row r="1828" spans="1:30" x14ac:dyDescent="0.35">
      <c r="A1828" s="69" t="s">
        <v>354</v>
      </c>
      <c r="B1828" s="69" t="s">
        <v>150</v>
      </c>
      <c r="C1828" s="69"/>
      <c r="D1828" s="69"/>
      <c r="E1828" s="69"/>
      <c r="F1828" s="69"/>
      <c r="G1828" s="298"/>
      <c r="H1828" s="298"/>
      <c r="I1828" s="298"/>
      <c r="J1828" s="298"/>
      <c r="K1828" s="300"/>
      <c r="L1828" s="300"/>
      <c r="M1828" s="300"/>
      <c r="N1828" s="300"/>
      <c r="O1828" s="300"/>
      <c r="P1828" s="300"/>
      <c r="Q1828" s="300"/>
      <c r="R1828" s="300"/>
      <c r="S1828" s="300"/>
      <c r="T1828" s="300"/>
      <c r="U1828" s="300"/>
      <c r="V1828" s="300"/>
      <c r="W1828" s="300"/>
      <c r="X1828" s="300"/>
      <c r="Y1828" s="300"/>
      <c r="Z1828" s="300"/>
      <c r="AA1828" s="300"/>
      <c r="AB1828" s="300"/>
      <c r="AC1828" s="300"/>
      <c r="AD1828" s="300"/>
    </row>
    <row r="1829" spans="1:30" x14ac:dyDescent="0.35">
      <c r="B1829" s="69"/>
      <c r="C1829" s="69"/>
      <c r="D1829" s="69"/>
      <c r="E1829" s="69"/>
      <c r="F1829" s="69"/>
      <c r="G1829" s="298"/>
      <c r="H1829" s="298"/>
      <c r="I1829" s="298"/>
      <c r="J1829" s="298"/>
      <c r="K1829" s="298"/>
      <c r="L1829" s="298"/>
      <c r="M1829" s="298"/>
      <c r="N1829" s="298"/>
      <c r="O1829" s="304"/>
      <c r="P1829" s="304"/>
      <c r="Q1829" s="304"/>
      <c r="R1829" s="304"/>
      <c r="S1829" s="304"/>
      <c r="T1829" s="304"/>
      <c r="U1829" s="304"/>
      <c r="V1829" s="304"/>
      <c r="W1829" s="304"/>
      <c r="X1829" s="304"/>
      <c r="Y1829" s="304"/>
      <c r="Z1829" s="304"/>
      <c r="AA1829" s="304"/>
      <c r="AB1829" s="304"/>
      <c r="AC1829" s="304"/>
      <c r="AD1829" s="304"/>
    </row>
    <row r="1830" spans="1:30" x14ac:dyDescent="0.35">
      <c r="B1830" s="69"/>
      <c r="C1830" s="69"/>
      <c r="D1830" s="69"/>
      <c r="E1830" s="69"/>
      <c r="F1830" s="69"/>
      <c r="G1830" s="301"/>
      <c r="H1830" s="301"/>
      <c r="I1830" s="301"/>
      <c r="J1830" s="301"/>
      <c r="K1830" s="301"/>
      <c r="L1830" s="301"/>
      <c r="M1830" s="301"/>
      <c r="N1830" s="301"/>
      <c r="O1830" s="301"/>
      <c r="P1830" s="301"/>
      <c r="Q1830" s="301"/>
      <c r="R1830" s="301"/>
      <c r="S1830" s="301"/>
      <c r="T1830" s="301"/>
      <c r="U1830" s="301"/>
      <c r="V1830" s="301"/>
      <c r="W1830" s="301"/>
      <c r="X1830" s="301"/>
      <c r="Y1830" s="301"/>
      <c r="Z1830" s="301"/>
      <c r="AA1830" s="301"/>
      <c r="AB1830" s="301"/>
      <c r="AC1830" s="301"/>
      <c r="AD1830" s="301"/>
    </row>
    <row r="1831" spans="1:30" x14ac:dyDescent="0.35">
      <c r="B1831" s="70" t="s">
        <v>741</v>
      </c>
      <c r="C1831" s="69"/>
      <c r="D1831" s="69"/>
      <c r="E1831" s="69"/>
      <c r="F1831" s="69"/>
      <c r="G1831" s="301"/>
      <c r="H1831" s="301"/>
      <c r="I1831" s="301"/>
      <c r="J1831" s="301"/>
      <c r="K1831" s="301"/>
      <c r="L1831" s="301"/>
      <c r="M1831" s="301"/>
      <c r="N1831" s="301"/>
      <c r="O1831" s="301"/>
      <c r="P1831" s="301"/>
      <c r="Q1831" s="301"/>
      <c r="R1831" s="301"/>
      <c r="S1831" s="301"/>
      <c r="T1831" s="301"/>
      <c r="U1831" s="301"/>
      <c r="V1831" s="301"/>
      <c r="W1831" s="301"/>
      <c r="X1831" s="301"/>
      <c r="Y1831" s="301"/>
      <c r="Z1831" s="301"/>
      <c r="AA1831" s="301"/>
      <c r="AB1831" s="301"/>
      <c r="AC1831" s="301"/>
      <c r="AD1831" s="301"/>
    </row>
    <row r="1832" spans="1:30" x14ac:dyDescent="0.35">
      <c r="A1832" s="69" t="s">
        <v>354</v>
      </c>
      <c r="B1832" s="69" t="s">
        <v>339</v>
      </c>
      <c r="C1832" s="69"/>
      <c r="D1832" s="69"/>
      <c r="E1832" s="69"/>
      <c r="F1832" s="69"/>
      <c r="G1832" s="301"/>
      <c r="H1832" s="301"/>
      <c r="I1832" s="301"/>
      <c r="J1832" s="301"/>
      <c r="K1832" s="301"/>
      <c r="L1832" s="301"/>
      <c r="M1832" s="301"/>
      <c r="N1832" s="301"/>
      <c r="O1832" s="301"/>
      <c r="P1832" s="301"/>
      <c r="Q1832" s="301"/>
      <c r="R1832" s="301"/>
      <c r="S1832" s="301"/>
      <c r="T1832" s="301"/>
      <c r="U1832" s="301"/>
      <c r="V1832" s="301"/>
      <c r="W1832" s="301"/>
      <c r="X1832" s="301"/>
      <c r="Y1832" s="301"/>
      <c r="Z1832" s="301"/>
      <c r="AA1832" s="301"/>
      <c r="AB1832" s="301"/>
      <c r="AC1832" s="301"/>
      <c r="AD1832" s="301"/>
    </row>
    <row r="1833" spans="1:30" x14ac:dyDescent="0.35">
      <c r="A1833" s="69" t="s">
        <v>354</v>
      </c>
      <c r="B1833" s="69" t="s">
        <v>734</v>
      </c>
      <c r="C1833" s="69"/>
      <c r="D1833" s="69"/>
      <c r="E1833" s="69"/>
      <c r="F1833" s="69"/>
      <c r="G1833" s="301"/>
      <c r="H1833" s="301"/>
      <c r="I1833" s="301"/>
      <c r="J1833" s="301"/>
      <c r="K1833" s="301"/>
      <c r="L1833" s="301"/>
      <c r="M1833" s="301"/>
      <c r="N1833" s="301"/>
      <c r="O1833" s="301"/>
      <c r="P1833" s="301"/>
      <c r="Q1833" s="301"/>
      <c r="R1833" s="301"/>
      <c r="S1833" s="301"/>
      <c r="T1833" s="301"/>
      <c r="U1833" s="301"/>
      <c r="V1833" s="301"/>
      <c r="W1833" s="303"/>
      <c r="X1833" s="303"/>
      <c r="Y1833" s="303"/>
      <c r="Z1833" s="303"/>
      <c r="AA1833" s="303"/>
      <c r="AB1833" s="303"/>
      <c r="AC1833" s="303"/>
      <c r="AD1833" s="303"/>
    </row>
    <row r="1834" spans="1:30" x14ac:dyDescent="0.35">
      <c r="A1834" s="69" t="s">
        <v>354</v>
      </c>
      <c r="B1834" s="69" t="s">
        <v>735</v>
      </c>
      <c r="C1834" s="69"/>
      <c r="D1834" s="69"/>
      <c r="E1834" s="69"/>
      <c r="F1834" s="69"/>
      <c r="G1834" s="301"/>
      <c r="H1834" s="301"/>
      <c r="I1834" s="301"/>
      <c r="J1834" s="301"/>
      <c r="K1834" s="301"/>
      <c r="L1834" s="301"/>
      <c r="M1834" s="301"/>
      <c r="N1834" s="301"/>
      <c r="O1834" s="301"/>
      <c r="P1834" s="301"/>
      <c r="Q1834" s="301"/>
      <c r="R1834" s="301"/>
      <c r="S1834" s="301"/>
      <c r="T1834" s="301"/>
      <c r="U1834" s="301"/>
      <c r="V1834" s="301"/>
      <c r="W1834" s="301"/>
      <c r="X1834" s="301"/>
      <c r="Y1834" s="301"/>
      <c r="Z1834" s="301"/>
      <c r="AA1834" s="301"/>
      <c r="AB1834" s="301"/>
      <c r="AC1834" s="301"/>
      <c r="AD1834" s="301"/>
    </row>
    <row r="1835" spans="1:30" x14ac:dyDescent="0.35">
      <c r="B1835" s="69" t="s">
        <v>736</v>
      </c>
      <c r="C1835" s="69"/>
      <c r="D1835" s="69"/>
      <c r="E1835" s="69"/>
      <c r="F1835" s="69"/>
      <c r="G1835" s="301"/>
      <c r="H1835" s="301"/>
      <c r="I1835" s="301"/>
      <c r="J1835" s="301"/>
      <c r="K1835" s="301"/>
      <c r="L1835" s="301"/>
      <c r="M1835" s="301"/>
      <c r="N1835" s="301"/>
      <c r="O1835" s="301"/>
      <c r="P1835" s="301"/>
      <c r="Q1835" s="301"/>
      <c r="R1835" s="301"/>
      <c r="S1835" s="301"/>
      <c r="T1835" s="301"/>
      <c r="U1835" s="301"/>
      <c r="V1835" s="301"/>
      <c r="W1835" s="301"/>
      <c r="X1835" s="301"/>
      <c r="Y1835" s="301"/>
      <c r="Z1835" s="301"/>
      <c r="AA1835" s="301"/>
      <c r="AB1835" s="301"/>
      <c r="AC1835" s="301"/>
      <c r="AD1835" s="301"/>
    </row>
    <row r="1836" spans="1:30" x14ac:dyDescent="0.35">
      <c r="B1836" s="69"/>
      <c r="C1836" s="69"/>
      <c r="D1836" s="69"/>
      <c r="E1836" s="69"/>
      <c r="F1836" s="69"/>
      <c r="G1836" s="301"/>
      <c r="H1836" s="301"/>
      <c r="I1836" s="301"/>
      <c r="J1836" s="301"/>
      <c r="K1836" s="301"/>
      <c r="L1836" s="301"/>
      <c r="M1836" s="301"/>
      <c r="N1836" s="301"/>
      <c r="O1836" s="301"/>
      <c r="P1836" s="301"/>
      <c r="Q1836" s="301"/>
      <c r="R1836" s="301"/>
      <c r="S1836" s="301"/>
      <c r="T1836" s="301"/>
      <c r="U1836" s="301"/>
      <c r="V1836" s="301"/>
      <c r="W1836" s="301"/>
      <c r="X1836" s="301"/>
      <c r="Y1836" s="301"/>
      <c r="Z1836" s="301"/>
      <c r="AA1836" s="301"/>
      <c r="AB1836" s="301"/>
      <c r="AC1836" s="301"/>
      <c r="AD1836" s="301"/>
    </row>
    <row r="1837" spans="1:30" x14ac:dyDescent="0.35">
      <c r="B1837" s="69" t="s">
        <v>737</v>
      </c>
      <c r="C1837" s="69"/>
      <c r="D1837" s="69"/>
      <c r="E1837" s="69"/>
      <c r="F1837" s="69"/>
      <c r="G1837" s="301"/>
      <c r="H1837" s="301"/>
      <c r="I1837" s="301"/>
      <c r="J1837" s="301"/>
      <c r="K1837" s="301"/>
      <c r="L1837" s="301"/>
      <c r="M1837" s="301"/>
      <c r="N1837" s="301"/>
      <c r="O1837" s="301"/>
      <c r="P1837" s="301"/>
      <c r="Q1837" s="301"/>
      <c r="R1837" s="301"/>
      <c r="S1837" s="301"/>
      <c r="T1837" s="301"/>
      <c r="U1837" s="301"/>
      <c r="V1837" s="301"/>
      <c r="W1837" s="301"/>
      <c r="X1837" s="301"/>
      <c r="Y1837" s="301"/>
      <c r="Z1837" s="301"/>
      <c r="AA1837" s="301"/>
      <c r="AB1837" s="301"/>
      <c r="AC1837" s="301"/>
      <c r="AD1837" s="301"/>
    </row>
    <row r="1838" spans="1:30" x14ac:dyDescent="0.35">
      <c r="B1838" s="69" t="s">
        <v>738</v>
      </c>
      <c r="C1838" s="69"/>
      <c r="D1838" s="69"/>
      <c r="E1838" s="69"/>
      <c r="F1838" s="69"/>
      <c r="G1838" s="301"/>
      <c r="H1838" s="301"/>
      <c r="I1838" s="301"/>
      <c r="J1838" s="301"/>
      <c r="K1838" s="301"/>
      <c r="L1838" s="301"/>
      <c r="M1838" s="301"/>
      <c r="N1838" s="301"/>
      <c r="O1838" s="301"/>
      <c r="P1838" s="301"/>
      <c r="Q1838" s="301"/>
      <c r="R1838" s="301"/>
      <c r="S1838" s="301"/>
      <c r="T1838" s="301"/>
      <c r="U1838" s="301"/>
      <c r="V1838" s="301"/>
      <c r="W1838" s="301"/>
      <c r="X1838" s="301"/>
      <c r="Y1838" s="301"/>
      <c r="Z1838" s="301"/>
      <c r="AA1838" s="301"/>
      <c r="AB1838" s="301"/>
      <c r="AC1838" s="301"/>
      <c r="AD1838" s="301"/>
    </row>
    <row r="1839" spans="1:30" x14ac:dyDescent="0.35">
      <c r="B1839" s="69"/>
      <c r="C1839" s="69"/>
      <c r="D1839" s="69"/>
      <c r="E1839" s="69"/>
      <c r="F1839" s="69"/>
      <c r="G1839" s="301"/>
      <c r="H1839" s="301"/>
      <c r="I1839" s="301"/>
      <c r="J1839" s="301"/>
      <c r="K1839" s="301"/>
      <c r="L1839" s="301"/>
      <c r="M1839" s="301"/>
      <c r="N1839" s="301"/>
      <c r="O1839" s="301"/>
      <c r="P1839" s="301"/>
      <c r="Q1839" s="301"/>
      <c r="R1839" s="301"/>
      <c r="S1839" s="301"/>
      <c r="T1839" s="301"/>
      <c r="U1839" s="301"/>
      <c r="V1839" s="301"/>
      <c r="W1839" s="301"/>
      <c r="X1839" s="301"/>
      <c r="Y1839" s="301"/>
      <c r="Z1839" s="301"/>
      <c r="AA1839" s="301"/>
      <c r="AB1839" s="301"/>
      <c r="AC1839" s="301"/>
      <c r="AD1839" s="301"/>
    </row>
    <row r="1840" spans="1:30" x14ac:dyDescent="0.35">
      <c r="B1840" s="69" t="s">
        <v>139</v>
      </c>
      <c r="C1840" s="69"/>
      <c r="D1840" s="69"/>
      <c r="E1840" s="69"/>
      <c r="F1840" s="69"/>
      <c r="G1840" s="301"/>
      <c r="H1840" s="301"/>
      <c r="I1840" s="301"/>
      <c r="J1840" s="301"/>
      <c r="K1840" s="301"/>
      <c r="L1840" s="301"/>
      <c r="M1840" s="301"/>
      <c r="N1840" s="301"/>
      <c r="O1840" s="301"/>
      <c r="P1840" s="301"/>
      <c r="Q1840" s="301"/>
      <c r="R1840" s="301"/>
      <c r="S1840" s="301"/>
      <c r="T1840" s="301"/>
      <c r="U1840" s="301"/>
      <c r="V1840" s="301"/>
      <c r="W1840" s="301"/>
      <c r="X1840" s="301"/>
      <c r="Y1840" s="301"/>
      <c r="Z1840" s="301"/>
      <c r="AA1840" s="301"/>
      <c r="AB1840" s="301"/>
      <c r="AC1840" s="301"/>
      <c r="AD1840" s="301"/>
    </row>
    <row r="1841" spans="1:62" x14ac:dyDescent="0.35">
      <c r="B1841" s="69" t="s">
        <v>739</v>
      </c>
      <c r="C1841" s="69"/>
      <c r="D1841" s="69"/>
      <c r="E1841" s="69"/>
      <c r="F1841" s="69"/>
      <c r="G1841" s="301"/>
      <c r="H1841" s="301"/>
      <c r="I1841" s="301"/>
      <c r="J1841" s="301"/>
      <c r="K1841" s="301"/>
      <c r="L1841" s="301"/>
      <c r="M1841" s="301"/>
      <c r="N1841" s="301"/>
      <c r="O1841" s="301"/>
      <c r="P1841" s="301"/>
      <c r="Q1841" s="301"/>
      <c r="R1841" s="301"/>
      <c r="S1841" s="301"/>
      <c r="T1841" s="301"/>
      <c r="U1841" s="301"/>
      <c r="V1841" s="301"/>
      <c r="W1841" s="301"/>
      <c r="X1841" s="301"/>
      <c r="Y1841" s="301"/>
      <c r="Z1841" s="301"/>
      <c r="AA1841" s="301"/>
      <c r="AB1841" s="301"/>
      <c r="AC1841" s="301"/>
      <c r="AD1841" s="301"/>
    </row>
    <row r="1842" spans="1:62" x14ac:dyDescent="0.35">
      <c r="B1842" s="69"/>
      <c r="C1842" s="69"/>
      <c r="D1842" s="69"/>
      <c r="E1842" s="69"/>
      <c r="F1842" s="69"/>
      <c r="G1842" s="301"/>
      <c r="H1842" s="301"/>
      <c r="I1842" s="301"/>
      <c r="J1842" s="301"/>
      <c r="K1842" s="301"/>
      <c r="L1842" s="301"/>
      <c r="M1842" s="301"/>
      <c r="N1842" s="301"/>
      <c r="O1842" s="301"/>
      <c r="P1842" s="301"/>
      <c r="Q1842" s="301"/>
      <c r="R1842" s="301"/>
      <c r="S1842" s="301"/>
      <c r="T1842" s="301"/>
      <c r="U1842" s="301"/>
      <c r="V1842" s="301"/>
      <c r="W1842" s="301"/>
      <c r="X1842" s="301"/>
      <c r="Y1842" s="301"/>
      <c r="Z1842" s="301"/>
      <c r="AA1842" s="301"/>
      <c r="AB1842" s="301"/>
      <c r="AC1842" s="301"/>
      <c r="AD1842" s="301"/>
    </row>
    <row r="1843" spans="1:62" x14ac:dyDescent="0.35">
      <c r="B1843" s="69"/>
      <c r="C1843" s="69"/>
      <c r="D1843" s="69"/>
      <c r="E1843" s="69"/>
      <c r="F1843" s="69"/>
      <c r="G1843" s="301"/>
      <c r="H1843" s="301"/>
      <c r="I1843" s="301"/>
      <c r="J1843" s="301"/>
      <c r="K1843" s="301"/>
      <c r="L1843" s="301"/>
      <c r="M1843" s="301"/>
      <c r="N1843" s="301"/>
      <c r="O1843" s="301"/>
      <c r="P1843" s="301"/>
      <c r="Q1843" s="301"/>
      <c r="R1843" s="301"/>
      <c r="S1843" s="301"/>
      <c r="T1843" s="301"/>
      <c r="U1843" s="301"/>
      <c r="V1843" s="301"/>
      <c r="W1843" s="301"/>
      <c r="X1843" s="301"/>
      <c r="Y1843" s="301"/>
      <c r="Z1843" s="301"/>
      <c r="AA1843" s="301"/>
      <c r="AB1843" s="301"/>
      <c r="AC1843" s="301"/>
      <c r="AD1843" s="301"/>
    </row>
    <row r="1844" spans="1:62" x14ac:dyDescent="0.35">
      <c r="B1844" s="69"/>
      <c r="C1844" s="69"/>
      <c r="D1844" s="69"/>
      <c r="E1844" s="69"/>
      <c r="F1844" s="69"/>
      <c r="G1844" s="301"/>
      <c r="H1844" s="301"/>
      <c r="I1844" s="301"/>
      <c r="J1844" s="301"/>
      <c r="K1844" s="301"/>
      <c r="L1844" s="301"/>
      <c r="M1844" s="301"/>
      <c r="N1844" s="301"/>
      <c r="O1844" s="301"/>
      <c r="P1844" s="301"/>
      <c r="Q1844" s="301"/>
      <c r="R1844" s="301"/>
      <c r="S1844" s="301"/>
      <c r="T1844" s="301"/>
      <c r="U1844" s="301"/>
      <c r="V1844" s="301"/>
      <c r="W1844" s="301"/>
      <c r="X1844" s="301"/>
      <c r="Y1844" s="301"/>
      <c r="Z1844" s="301"/>
      <c r="AA1844" s="301"/>
      <c r="AB1844" s="301"/>
      <c r="AC1844" s="301"/>
      <c r="AD1844" s="301"/>
    </row>
    <row r="1845" spans="1:62" x14ac:dyDescent="0.35">
      <c r="B1845" s="69"/>
      <c r="C1845" s="69"/>
      <c r="D1845" s="69"/>
      <c r="E1845" s="69"/>
      <c r="F1845" s="69"/>
      <c r="G1845" s="301"/>
      <c r="H1845" s="301"/>
      <c r="I1845" s="301"/>
      <c r="J1845" s="301"/>
      <c r="K1845" s="301"/>
      <c r="L1845" s="301"/>
      <c r="M1845" s="301"/>
      <c r="N1845" s="301"/>
      <c r="O1845" s="301"/>
      <c r="P1845" s="301"/>
      <c r="Q1845" s="301"/>
      <c r="R1845" s="301"/>
      <c r="S1845" s="301"/>
      <c r="T1845" s="301"/>
      <c r="U1845" s="301"/>
      <c r="V1845" s="301"/>
      <c r="W1845" s="301"/>
      <c r="X1845" s="301"/>
      <c r="Y1845" s="301"/>
      <c r="Z1845" s="301"/>
      <c r="AA1845" s="301"/>
      <c r="AB1845" s="301"/>
      <c r="AC1845" s="301"/>
      <c r="AD1845" s="301"/>
    </row>
    <row r="1846" spans="1:62" x14ac:dyDescent="0.35">
      <c r="B1846" s="70" t="s">
        <v>190</v>
      </c>
      <c r="C1846" s="69"/>
      <c r="D1846" s="69"/>
      <c r="E1846" s="69"/>
      <c r="F1846" s="69"/>
      <c r="G1846" s="301"/>
      <c r="H1846" s="301"/>
      <c r="I1846" s="301"/>
      <c r="J1846" s="301"/>
      <c r="K1846" s="301"/>
      <c r="L1846" s="301"/>
      <c r="M1846" s="301"/>
      <c r="N1846" s="301"/>
      <c r="O1846" s="301"/>
      <c r="P1846" s="301"/>
      <c r="Q1846" s="301"/>
      <c r="R1846" s="301"/>
      <c r="S1846" s="301"/>
      <c r="T1846" s="301"/>
      <c r="U1846" s="301"/>
      <c r="V1846" s="301"/>
      <c r="W1846" s="301"/>
      <c r="X1846" s="301"/>
      <c r="Y1846" s="301"/>
      <c r="Z1846" s="301"/>
      <c r="AA1846" s="301"/>
      <c r="AB1846" s="301"/>
      <c r="AC1846" s="301"/>
      <c r="AD1846" s="301"/>
    </row>
    <row r="1847" spans="1:62" x14ac:dyDescent="0.35">
      <c r="A1847" s="69" t="s">
        <v>354</v>
      </c>
      <c r="B1847" s="69" t="s">
        <v>191</v>
      </c>
      <c r="C1847" s="69"/>
      <c r="D1847" s="69"/>
      <c r="E1847" s="69"/>
      <c r="F1847" s="69"/>
      <c r="G1847" s="301"/>
      <c r="H1847" s="301"/>
      <c r="I1847" s="301"/>
      <c r="J1847" s="301"/>
      <c r="K1847" s="301"/>
      <c r="L1847" s="301"/>
      <c r="M1847" s="301"/>
      <c r="N1847" s="301"/>
      <c r="O1847" s="516">
        <f>N1898+N1913+N1899+N1904</f>
        <v>485100</v>
      </c>
      <c r="P1847" s="516">
        <f>O1898+O1913+O1899+O1904</f>
        <v>899200</v>
      </c>
      <c r="Q1847" s="516">
        <f>P1898+P1913+P1899+P1904</f>
        <v>392200</v>
      </c>
      <c r="R1847" s="516">
        <f>Q1898+Q1913+Q1899+Q1904</f>
        <v>388700</v>
      </c>
      <c r="S1847" s="516">
        <f>R1898+R1913+R1899+R1904</f>
        <v>391600</v>
      </c>
      <c r="T1847" s="516">
        <f t="shared" ref="T1847:AC1847" si="7533">S1898+S1913+S1899+S1904</f>
        <v>392500</v>
      </c>
      <c r="U1847" s="516">
        <f t="shared" si="7533"/>
        <v>393700</v>
      </c>
      <c r="V1847" s="516">
        <f t="shared" si="7533"/>
        <v>396200</v>
      </c>
      <c r="W1847" s="516">
        <f t="shared" si="7533"/>
        <v>398500</v>
      </c>
      <c r="X1847" s="516">
        <f t="shared" si="7533"/>
        <v>394500</v>
      </c>
      <c r="Y1847" s="516">
        <f t="shared" si="7533"/>
        <v>413500</v>
      </c>
      <c r="Z1847" s="516">
        <f t="shared" si="7533"/>
        <v>404700</v>
      </c>
      <c r="AA1847" s="516">
        <f t="shared" si="7533"/>
        <v>408500</v>
      </c>
      <c r="AB1847" s="516">
        <f>AA1898+AA1913+AA1899+AA1904</f>
        <v>419100</v>
      </c>
      <c r="AC1847" s="516">
        <f t="shared" si="7533"/>
        <v>411000</v>
      </c>
      <c r="AD1847" s="516">
        <f>AC1851</f>
        <v>471200</v>
      </c>
      <c r="AE1847" s="516">
        <f>AD1851</f>
        <v>464461.84</v>
      </c>
      <c r="AF1847" s="516">
        <f t="shared" ref="AF1847:BJ1847" si="7534">AE1851</f>
        <v>457820.03568800003</v>
      </c>
      <c r="AG1847" s="516">
        <f t="shared" si="7534"/>
        <v>451273.20917766163</v>
      </c>
      <c r="AH1847" s="516">
        <f t="shared" si="7534"/>
        <v>444820.00228642108</v>
      </c>
      <c r="AI1847" s="516">
        <f t="shared" si="7534"/>
        <v>438459.07625372527</v>
      </c>
      <c r="AJ1847" s="516">
        <f t="shared" si="7534"/>
        <v>432189.11146329698</v>
      </c>
      <c r="AK1847" s="516">
        <f t="shared" si="7534"/>
        <v>426008.80716937181</v>
      </c>
      <c r="AL1847" s="516">
        <f t="shared" si="7534"/>
        <v>419916.8812268498</v>
      </c>
      <c r="AM1847" s="516">
        <f t="shared" si="7534"/>
        <v>413912.06982530584</v>
      </c>
      <c r="AN1847" s="516">
        <f t="shared" si="7534"/>
        <v>407993.12722680398</v>
      </c>
      <c r="AO1847" s="516">
        <f t="shared" si="7534"/>
        <v>402158.82550746069</v>
      </c>
      <c r="AP1847" s="516">
        <f t="shared" si="7534"/>
        <v>396407.95430270402</v>
      </c>
      <c r="AQ1847" s="516">
        <f t="shared" si="7534"/>
        <v>390739.32055617537</v>
      </c>
      <c r="AR1847" s="516">
        <f t="shared" si="7534"/>
        <v>385151.74827222206</v>
      </c>
      <c r="AS1847" s="516">
        <f t="shared" si="7534"/>
        <v>379644.07827192929</v>
      </c>
      <c r="AT1847" s="516">
        <f t="shared" si="7534"/>
        <v>374215.16795264068</v>
      </c>
      <c r="AU1847" s="516">
        <f t="shared" si="7534"/>
        <v>368863.89105091791</v>
      </c>
      <c r="AV1847" s="516">
        <f t="shared" si="7534"/>
        <v>363589.13740888977</v>
      </c>
      <c r="AW1847" s="516">
        <f t="shared" si="7534"/>
        <v>358389.81274394266</v>
      </c>
      <c r="AX1847" s="516">
        <f t="shared" si="7534"/>
        <v>353264.83842170431</v>
      </c>
      <c r="AY1847" s="516">
        <f t="shared" si="7534"/>
        <v>348213.15123227396</v>
      </c>
      <c r="AZ1847" s="516">
        <f t="shared" si="7534"/>
        <v>343233.70316965244</v>
      </c>
      <c r="BA1847" s="516">
        <f t="shared" si="7534"/>
        <v>338325.46121432638</v>
      </c>
      <c r="BB1847" s="516">
        <f t="shared" si="7534"/>
        <v>333487.40711896151</v>
      </c>
      <c r="BC1847" s="516">
        <f t="shared" si="7534"/>
        <v>328718.53719716036</v>
      </c>
      <c r="BD1847" s="516">
        <f t="shared" si="7534"/>
        <v>324017.86211524095</v>
      </c>
      <c r="BE1847" s="516">
        <f t="shared" si="7534"/>
        <v>319384.40668699302</v>
      </c>
      <c r="BF1847" s="516">
        <f t="shared" si="7534"/>
        <v>314817.209671369</v>
      </c>
      <c r="BG1847" s="516">
        <f t="shared" si="7534"/>
        <v>310315.32357306842</v>
      </c>
      <c r="BH1847" s="516">
        <f t="shared" si="7534"/>
        <v>305877.81444597355</v>
      </c>
      <c r="BI1847" s="516">
        <f t="shared" si="7534"/>
        <v>301503.76169939613</v>
      </c>
      <c r="BJ1847" s="516">
        <f t="shared" si="7534"/>
        <v>297192.25790709478</v>
      </c>
    </row>
    <row r="1848" spans="1:62" x14ac:dyDescent="0.35">
      <c r="A1848" s="69" t="s">
        <v>354</v>
      </c>
      <c r="B1848" s="507" t="str">
        <f>"+ New Borrowing or - Debt Repaid"</f>
        <v>+ New Borrowing or - Debt Repaid</v>
      </c>
      <c r="C1848" s="69"/>
      <c r="D1848" s="69"/>
      <c r="E1848" s="69"/>
      <c r="F1848" s="69"/>
      <c r="G1848" s="301"/>
      <c r="H1848" s="301"/>
      <c r="I1848" s="301"/>
      <c r="J1848" s="301"/>
      <c r="K1848" s="301"/>
      <c r="L1848" s="301"/>
      <c r="M1848" s="301"/>
      <c r="N1848" s="301"/>
      <c r="O1848" s="516">
        <f>O1973</f>
        <v>393600</v>
      </c>
      <c r="P1848" s="516">
        <f>P1973</f>
        <v>-505600</v>
      </c>
      <c r="Q1848" s="516">
        <f>Q1973</f>
        <v>0</v>
      </c>
      <c r="R1848" s="516">
        <f>R1973</f>
        <v>0</v>
      </c>
      <c r="S1848" s="516">
        <f>S1973</f>
        <v>0</v>
      </c>
      <c r="T1848" s="516">
        <f t="shared" ref="T1848:AC1848" si="7535">T1973</f>
        <v>0</v>
      </c>
      <c r="U1848" s="516">
        <f t="shared" si="7535"/>
        <v>0</v>
      </c>
      <c r="V1848" s="516">
        <f t="shared" si="7535"/>
        <v>0</v>
      </c>
      <c r="W1848" s="516">
        <f t="shared" si="7535"/>
        <v>0</v>
      </c>
      <c r="X1848" s="516">
        <f t="shared" si="7535"/>
        <v>23300</v>
      </c>
      <c r="Y1848" s="516">
        <f t="shared" si="7535"/>
        <v>-1100</v>
      </c>
      <c r="Z1848" s="516">
        <f t="shared" si="7535"/>
        <v>-1200</v>
      </c>
      <c r="AA1848" s="516">
        <f t="shared" si="7535"/>
        <v>-1100</v>
      </c>
      <c r="AB1848" s="516">
        <f t="shared" si="7535"/>
        <v>9600</v>
      </c>
      <c r="AC1848" s="516">
        <f t="shared" si="7535"/>
        <v>20400</v>
      </c>
      <c r="AD1848" s="301"/>
      <c r="AE1848" s="301"/>
      <c r="AF1848" s="301"/>
      <c r="AG1848" s="301"/>
      <c r="AH1848" s="301"/>
      <c r="AI1848" s="301"/>
      <c r="AJ1848" s="301"/>
      <c r="AK1848" s="301"/>
      <c r="AL1848" s="301"/>
      <c r="AM1848" s="301"/>
      <c r="AN1848" s="301"/>
      <c r="AO1848" s="301"/>
      <c r="AP1848" s="301"/>
      <c r="AQ1848" s="301"/>
      <c r="AR1848" s="301"/>
      <c r="AS1848" s="301"/>
      <c r="AT1848" s="301"/>
      <c r="AU1848" s="301"/>
      <c r="AV1848" s="301"/>
      <c r="AW1848" s="301"/>
      <c r="AX1848" s="301"/>
      <c r="AY1848" s="301"/>
      <c r="AZ1848" s="301"/>
      <c r="BA1848" s="301"/>
      <c r="BB1848" s="301"/>
      <c r="BC1848" s="301"/>
      <c r="BD1848" s="301"/>
      <c r="BE1848" s="301"/>
      <c r="BF1848" s="301"/>
      <c r="BG1848" s="301"/>
      <c r="BH1848" s="301"/>
      <c r="BI1848" s="301"/>
      <c r="BJ1848" s="516">
        <v>-304943</v>
      </c>
    </row>
    <row r="1849" spans="1:62" x14ac:dyDescent="0.35">
      <c r="A1849" s="69" t="s">
        <v>354</v>
      </c>
      <c r="B1849" s="507" t="str">
        <f>"+ Accrued Interest "</f>
        <v xml:space="preserve">+ Accrued Interest </v>
      </c>
      <c r="C1849" s="69"/>
      <c r="D1849" s="69"/>
      <c r="E1849" s="69"/>
      <c r="F1849" s="69"/>
      <c r="G1849" s="301"/>
      <c r="H1849" s="301"/>
      <c r="I1849" s="301"/>
      <c r="J1849" s="301"/>
      <c r="K1849" s="301"/>
      <c r="L1849" s="301"/>
      <c r="M1849" s="301"/>
      <c r="N1849" s="301"/>
      <c r="O1849" s="301"/>
      <c r="P1849" s="301"/>
      <c r="Q1849" s="301"/>
      <c r="R1849" s="301"/>
      <c r="S1849" s="301"/>
      <c r="T1849" s="301"/>
      <c r="U1849" s="301"/>
      <c r="V1849" s="301"/>
      <c r="W1849" s="301"/>
      <c r="X1849" s="301"/>
      <c r="Y1849" s="301"/>
      <c r="Z1849" s="301"/>
      <c r="AA1849" s="301"/>
      <c r="AB1849" s="301"/>
      <c r="AC1849" s="301"/>
      <c r="AD1849" s="301"/>
      <c r="AE1849" s="301"/>
      <c r="AF1849" s="301"/>
      <c r="AG1849" s="301"/>
      <c r="AH1849" s="301"/>
      <c r="AI1849" s="301"/>
      <c r="AJ1849" s="301"/>
      <c r="AK1849" s="301"/>
      <c r="AL1849" s="301"/>
      <c r="AM1849" s="301"/>
      <c r="AN1849" s="301"/>
      <c r="AO1849" s="301"/>
      <c r="AP1849" s="301"/>
      <c r="AQ1849" s="301"/>
      <c r="AR1849" s="301"/>
      <c r="AS1849" s="301"/>
      <c r="AT1849" s="301"/>
      <c r="AU1849" s="301"/>
      <c r="AV1849" s="301"/>
      <c r="AW1849" s="301"/>
      <c r="AX1849" s="301"/>
      <c r="AY1849" s="301"/>
      <c r="AZ1849" s="301"/>
      <c r="BA1849" s="301"/>
      <c r="BB1849" s="301"/>
      <c r="BC1849" s="301"/>
      <c r="BD1849" s="301"/>
      <c r="BE1849" s="301"/>
      <c r="BF1849" s="301"/>
      <c r="BG1849" s="301"/>
      <c r="BH1849" s="301"/>
      <c r="BI1849" s="301"/>
      <c r="BJ1849" s="301"/>
    </row>
    <row r="1850" spans="1:62" x14ac:dyDescent="0.35">
      <c r="A1850" s="69" t="s">
        <v>354</v>
      </c>
      <c r="B1850" s="507" t="str">
        <f>"- Interest Expense"</f>
        <v>- Interest Expense</v>
      </c>
      <c r="C1850" s="69"/>
      <c r="D1850" s="69"/>
      <c r="E1850" s="69"/>
      <c r="F1850" s="69"/>
      <c r="G1850" s="301"/>
      <c r="H1850" s="301"/>
      <c r="I1850" s="301"/>
      <c r="J1850" s="301"/>
      <c r="K1850" s="301"/>
      <c r="L1850" s="301"/>
      <c r="M1850" s="301"/>
      <c r="N1850" s="301"/>
      <c r="O1850" s="516">
        <f t="shared" ref="O1850:AC1850" si="7536">O1699</f>
        <v>-4200</v>
      </c>
      <c r="P1850" s="516">
        <f t="shared" si="7536"/>
        <v>-1700</v>
      </c>
      <c r="Q1850" s="516">
        <f t="shared" si="7536"/>
        <v>-900</v>
      </c>
      <c r="R1850" s="516">
        <f t="shared" si="7536"/>
        <v>-300</v>
      </c>
      <c r="S1850" s="516">
        <f t="shared" si="7536"/>
        <v>-600</v>
      </c>
      <c r="T1850" s="516">
        <f t="shared" si="7536"/>
        <v>0</v>
      </c>
      <c r="U1850" s="516">
        <f t="shared" si="7536"/>
        <v>-100</v>
      </c>
      <c r="V1850" s="516">
        <f t="shared" si="7536"/>
        <v>-2000</v>
      </c>
      <c r="W1850" s="516">
        <f t="shared" si="7536"/>
        <v>-2200</v>
      </c>
      <c r="X1850" s="516">
        <f t="shared" si="7536"/>
        <v>-1800</v>
      </c>
      <c r="Y1850" s="516">
        <f t="shared" si="7536"/>
        <v>-1800</v>
      </c>
      <c r="Z1850" s="516">
        <f t="shared" si="7536"/>
        <v>-2300</v>
      </c>
      <c r="AA1850" s="516">
        <f t="shared" si="7536"/>
        <v>-2600</v>
      </c>
      <c r="AB1850" s="516">
        <f t="shared" si="7536"/>
        <v>-1800</v>
      </c>
      <c r="AC1850" s="516">
        <f t="shared" si="7536"/>
        <v>-2400</v>
      </c>
      <c r="AD1850" s="516">
        <f>-AD1853</f>
        <v>-6738.16</v>
      </c>
      <c r="AE1850" s="516">
        <f>-AE1853</f>
        <v>-6641.8043120000002</v>
      </c>
      <c r="AF1850" s="516">
        <f t="shared" ref="AF1850:BJ1850" si="7537">-AF1853</f>
        <v>-6546.8265103384001</v>
      </c>
      <c r="AG1850" s="516">
        <f t="shared" si="7537"/>
        <v>-6453.2068912405612</v>
      </c>
      <c r="AH1850" s="516">
        <f t="shared" si="7537"/>
        <v>-6360.926032695821</v>
      </c>
      <c r="AI1850" s="516">
        <f t="shared" si="7537"/>
        <v>-6269.964790428272</v>
      </c>
      <c r="AJ1850" s="516">
        <f t="shared" si="7537"/>
        <v>-6180.3042939251472</v>
      </c>
      <c r="AK1850" s="516">
        <f t="shared" si="7537"/>
        <v>-6091.9259425220171</v>
      </c>
      <c r="AL1850" s="516">
        <f t="shared" si="7537"/>
        <v>-6004.8114015439523</v>
      </c>
      <c r="AM1850" s="516">
        <f t="shared" si="7537"/>
        <v>-5918.9425985018734</v>
      </c>
      <c r="AN1850" s="516">
        <f t="shared" si="7537"/>
        <v>-5834.301719343297</v>
      </c>
      <c r="AO1850" s="516">
        <f t="shared" si="7537"/>
        <v>-5750.8712047566878</v>
      </c>
      <c r="AP1850" s="516">
        <f t="shared" si="7537"/>
        <v>-5668.6337465286679</v>
      </c>
      <c r="AQ1850" s="516">
        <f t="shared" si="7537"/>
        <v>-5587.5722839533082</v>
      </c>
      <c r="AR1850" s="516">
        <f t="shared" si="7537"/>
        <v>-5507.6700002927755</v>
      </c>
      <c r="AS1850" s="516">
        <f t="shared" si="7537"/>
        <v>-5428.9103192885887</v>
      </c>
      <c r="AT1850" s="516">
        <f t="shared" si="7537"/>
        <v>-5351.276901722762</v>
      </c>
      <c r="AU1850" s="516">
        <f t="shared" si="7537"/>
        <v>-5274.7536420281258</v>
      </c>
      <c r="AV1850" s="516">
        <f t="shared" si="7537"/>
        <v>-5199.3246649471239</v>
      </c>
      <c r="AW1850" s="516">
        <f t="shared" si="7537"/>
        <v>-5124.9743222383804</v>
      </c>
      <c r="AX1850" s="516">
        <f t="shared" si="7537"/>
        <v>-5051.6871894303713</v>
      </c>
      <c r="AY1850" s="516">
        <f t="shared" si="7537"/>
        <v>-4979.4480626215172</v>
      </c>
      <c r="AZ1850" s="516">
        <f t="shared" si="7537"/>
        <v>-4908.2419553260297</v>
      </c>
      <c r="BA1850" s="516">
        <f t="shared" si="7537"/>
        <v>-4838.054095364867</v>
      </c>
      <c r="BB1850" s="516">
        <f t="shared" si="7537"/>
        <v>-4768.8699218011498</v>
      </c>
      <c r="BC1850" s="516">
        <f t="shared" si="7537"/>
        <v>-4700.6750819193931</v>
      </c>
      <c r="BD1850" s="516">
        <f t="shared" si="7537"/>
        <v>-4633.4554282479457</v>
      </c>
      <c r="BE1850" s="516">
        <f t="shared" si="7537"/>
        <v>-4567.1970156240004</v>
      </c>
      <c r="BF1850" s="516">
        <f t="shared" si="7537"/>
        <v>-4501.886098300577</v>
      </c>
      <c r="BG1850" s="516">
        <f t="shared" si="7537"/>
        <v>-4437.5091270948787</v>
      </c>
      <c r="BH1850" s="516">
        <f t="shared" si="7537"/>
        <v>-4374.0527465774221</v>
      </c>
      <c r="BI1850" s="516">
        <f t="shared" si="7537"/>
        <v>-4311.5037923013651</v>
      </c>
      <c r="BJ1850" s="516">
        <f t="shared" si="7537"/>
        <v>-4249.8492880714557</v>
      </c>
    </row>
    <row r="1851" spans="1:62" x14ac:dyDescent="0.35">
      <c r="A1851" s="69" t="s">
        <v>354</v>
      </c>
      <c r="B1851" s="507" t="str">
        <f>"=End of Period Debt"</f>
        <v>=End of Period Debt</v>
      </c>
      <c r="C1851" s="69"/>
      <c r="D1851" s="69"/>
      <c r="E1851" s="69"/>
      <c r="F1851" s="69"/>
      <c r="G1851" s="301"/>
      <c r="H1851" s="301"/>
      <c r="I1851" s="301"/>
      <c r="J1851" s="301"/>
      <c r="K1851" s="301"/>
      <c r="L1851" s="301"/>
      <c r="M1851" s="301"/>
      <c r="N1851" s="301"/>
      <c r="O1851" s="516">
        <f>O1847+O1848+O1849+O1850</f>
        <v>874500</v>
      </c>
      <c r="P1851" s="516">
        <f>P1847+P1848+P1849+P1850</f>
        <v>391900</v>
      </c>
      <c r="Q1851" s="516">
        <f>Q1847+Q1848+Q1849+Q1850</f>
        <v>391300</v>
      </c>
      <c r="R1851" s="516">
        <f>R1847+R1848+R1849+R1850</f>
        <v>388400</v>
      </c>
      <c r="S1851" s="516">
        <f>S1847+S1848+S1849+S1850</f>
        <v>391000</v>
      </c>
      <c r="T1851" s="516">
        <f t="shared" ref="T1851:AE1851" si="7538">T1847+T1848+T1849+T1850</f>
        <v>392500</v>
      </c>
      <c r="U1851" s="516">
        <f t="shared" si="7538"/>
        <v>393600</v>
      </c>
      <c r="V1851" s="516">
        <f t="shared" si="7538"/>
        <v>394200</v>
      </c>
      <c r="W1851" s="516">
        <f t="shared" si="7538"/>
        <v>396300</v>
      </c>
      <c r="X1851" s="516">
        <f t="shared" si="7538"/>
        <v>416000</v>
      </c>
      <c r="Y1851" s="516">
        <f t="shared" si="7538"/>
        <v>410600</v>
      </c>
      <c r="Z1851" s="516">
        <f t="shared" si="7538"/>
        <v>401200</v>
      </c>
      <c r="AA1851" s="516">
        <f t="shared" si="7538"/>
        <v>404800</v>
      </c>
      <c r="AB1851" s="516">
        <f t="shared" si="7538"/>
        <v>426900</v>
      </c>
      <c r="AC1851" s="516">
        <v>471200</v>
      </c>
      <c r="AD1851" s="516">
        <f>AD1847+AD1848+AD1849+AD1850</f>
        <v>464461.84</v>
      </c>
      <c r="AE1851" s="516">
        <f t="shared" si="7538"/>
        <v>457820.03568800003</v>
      </c>
      <c r="AF1851" s="516">
        <f t="shared" ref="AF1851" si="7539">AF1847+AF1848+AF1849+AF1850</f>
        <v>451273.20917766163</v>
      </c>
      <c r="AG1851" s="516">
        <f t="shared" ref="AG1851" si="7540">AG1847+AG1848+AG1849+AG1850</f>
        <v>444820.00228642108</v>
      </c>
      <c r="AH1851" s="516">
        <f t="shared" ref="AH1851" si="7541">AH1847+AH1848+AH1849+AH1850</f>
        <v>438459.07625372527</v>
      </c>
      <c r="AI1851" s="516">
        <f t="shared" ref="AI1851" si="7542">AI1847+AI1848+AI1849+AI1850</f>
        <v>432189.11146329698</v>
      </c>
      <c r="AJ1851" s="516">
        <f t="shared" ref="AJ1851" si="7543">AJ1847+AJ1848+AJ1849+AJ1850</f>
        <v>426008.80716937181</v>
      </c>
      <c r="AK1851" s="516">
        <f t="shared" ref="AK1851" si="7544">AK1847+AK1848+AK1849+AK1850</f>
        <v>419916.8812268498</v>
      </c>
      <c r="AL1851" s="516">
        <f t="shared" ref="AL1851" si="7545">AL1847+AL1848+AL1849+AL1850</f>
        <v>413912.06982530584</v>
      </c>
      <c r="AM1851" s="516">
        <f t="shared" ref="AM1851" si="7546">AM1847+AM1848+AM1849+AM1850</f>
        <v>407993.12722680398</v>
      </c>
      <c r="AN1851" s="516">
        <f t="shared" ref="AN1851" si="7547">AN1847+AN1848+AN1849+AN1850</f>
        <v>402158.82550746069</v>
      </c>
      <c r="AO1851" s="516">
        <f t="shared" ref="AO1851" si="7548">AO1847+AO1848+AO1849+AO1850</f>
        <v>396407.95430270402</v>
      </c>
      <c r="AP1851" s="516">
        <f t="shared" ref="AP1851" si="7549">AP1847+AP1848+AP1849+AP1850</f>
        <v>390739.32055617537</v>
      </c>
      <c r="AQ1851" s="516">
        <f t="shared" ref="AQ1851" si="7550">AQ1847+AQ1848+AQ1849+AQ1850</f>
        <v>385151.74827222206</v>
      </c>
      <c r="AR1851" s="516">
        <f t="shared" ref="AR1851" si="7551">AR1847+AR1848+AR1849+AR1850</f>
        <v>379644.07827192929</v>
      </c>
      <c r="AS1851" s="516">
        <f t="shared" ref="AS1851" si="7552">AS1847+AS1848+AS1849+AS1850</f>
        <v>374215.16795264068</v>
      </c>
      <c r="AT1851" s="516">
        <f t="shared" ref="AT1851" si="7553">AT1847+AT1848+AT1849+AT1850</f>
        <v>368863.89105091791</v>
      </c>
      <c r="AU1851" s="516">
        <f t="shared" ref="AU1851" si="7554">AU1847+AU1848+AU1849+AU1850</f>
        <v>363589.13740888977</v>
      </c>
      <c r="AV1851" s="516">
        <f t="shared" ref="AV1851" si="7555">AV1847+AV1848+AV1849+AV1850</f>
        <v>358389.81274394266</v>
      </c>
      <c r="AW1851" s="516">
        <f t="shared" ref="AW1851" si="7556">AW1847+AW1848+AW1849+AW1850</f>
        <v>353264.83842170431</v>
      </c>
      <c r="AX1851" s="516">
        <f t="shared" ref="AX1851" si="7557">AX1847+AX1848+AX1849+AX1850</f>
        <v>348213.15123227396</v>
      </c>
      <c r="AY1851" s="516">
        <f t="shared" ref="AY1851" si="7558">AY1847+AY1848+AY1849+AY1850</f>
        <v>343233.70316965244</v>
      </c>
      <c r="AZ1851" s="516">
        <f t="shared" ref="AZ1851" si="7559">AZ1847+AZ1848+AZ1849+AZ1850</f>
        <v>338325.46121432638</v>
      </c>
      <c r="BA1851" s="516">
        <f t="shared" ref="BA1851" si="7560">BA1847+BA1848+BA1849+BA1850</f>
        <v>333487.40711896151</v>
      </c>
      <c r="BB1851" s="516">
        <f t="shared" ref="BB1851" si="7561">BB1847+BB1848+BB1849+BB1850</f>
        <v>328718.53719716036</v>
      </c>
      <c r="BC1851" s="516">
        <f t="shared" ref="BC1851" si="7562">BC1847+BC1848+BC1849+BC1850</f>
        <v>324017.86211524095</v>
      </c>
      <c r="BD1851" s="516">
        <f t="shared" ref="BD1851" si="7563">BD1847+BD1848+BD1849+BD1850</f>
        <v>319384.40668699302</v>
      </c>
      <c r="BE1851" s="516">
        <f t="shared" ref="BE1851" si="7564">BE1847+BE1848+BE1849+BE1850</f>
        <v>314817.209671369</v>
      </c>
      <c r="BF1851" s="516">
        <f t="shared" ref="BF1851" si="7565">BF1847+BF1848+BF1849+BF1850</f>
        <v>310315.32357306842</v>
      </c>
      <c r="BG1851" s="516">
        <f t="shared" ref="BG1851" si="7566">BG1847+BG1848+BG1849+BG1850</f>
        <v>305877.81444597355</v>
      </c>
      <c r="BH1851" s="516">
        <f t="shared" ref="BH1851" si="7567">BH1847+BH1848+BH1849+BH1850</f>
        <v>301503.76169939613</v>
      </c>
      <c r="BI1851" s="516">
        <f t="shared" ref="BI1851" si="7568">BI1847+BI1848+BI1849+BI1850</f>
        <v>297192.25790709478</v>
      </c>
      <c r="BJ1851" s="516">
        <f t="shared" ref="BJ1851" si="7569">BJ1847+BJ1848+BJ1849+BJ1850</f>
        <v>-12000.591380976672</v>
      </c>
    </row>
    <row r="1852" spans="1:62" x14ac:dyDescent="0.35">
      <c r="B1852" s="69"/>
      <c r="C1852" s="69"/>
      <c r="D1852" s="69"/>
      <c r="E1852" s="69"/>
      <c r="F1852" s="69"/>
      <c r="G1852" s="301"/>
      <c r="H1852" s="301"/>
      <c r="I1852" s="301"/>
      <c r="J1852" s="301"/>
      <c r="K1852" s="301"/>
      <c r="L1852" s="301"/>
      <c r="M1852" s="301"/>
      <c r="N1852" s="301"/>
      <c r="O1852" s="301"/>
      <c r="P1852" s="301"/>
      <c r="Q1852" s="301"/>
      <c r="R1852" s="301"/>
      <c r="S1852" s="301"/>
      <c r="T1852" s="301"/>
      <c r="U1852" s="301"/>
      <c r="V1852" s="301"/>
      <c r="W1852" s="301"/>
      <c r="X1852" s="301"/>
      <c r="Y1852" s="301"/>
      <c r="Z1852" s="301"/>
      <c r="AA1852" s="301"/>
      <c r="AB1852" s="301"/>
      <c r="AC1852" s="301"/>
      <c r="AD1852" s="301"/>
    </row>
    <row r="1853" spans="1:62" x14ac:dyDescent="0.35">
      <c r="B1853" s="507" t="s">
        <v>192</v>
      </c>
      <c r="C1853" s="69"/>
      <c r="D1853" s="69"/>
      <c r="E1853" s="69"/>
      <c r="F1853" s="69"/>
      <c r="G1853" s="301"/>
      <c r="H1853" s="301"/>
      <c r="I1853" s="301"/>
      <c r="J1853" s="301"/>
      <c r="K1853" s="301"/>
      <c r="L1853" s="301"/>
      <c r="M1853" s="301"/>
      <c r="N1853" s="301"/>
      <c r="O1853" s="301"/>
      <c r="P1853" s="301"/>
      <c r="Q1853" s="301"/>
      <c r="R1853" s="301"/>
      <c r="S1853" s="301"/>
      <c r="T1853" s="301"/>
      <c r="U1853" s="301"/>
      <c r="V1853" s="301"/>
      <c r="W1853" s="301"/>
      <c r="X1853" s="301"/>
      <c r="Y1853" s="301"/>
      <c r="Z1853" s="301"/>
      <c r="AA1853" s="301"/>
      <c r="AB1853" s="301"/>
      <c r="AC1853" s="301"/>
      <c r="AD1853" s="516">
        <f>AD1854*AD1847</f>
        <v>6738.16</v>
      </c>
      <c r="AE1853" s="516">
        <f t="shared" ref="AE1853:BJ1853" si="7570">AE1854*AE1847</f>
        <v>6641.8043120000002</v>
      </c>
      <c r="AF1853" s="516">
        <f t="shared" si="7570"/>
        <v>6546.8265103384001</v>
      </c>
      <c r="AG1853" s="516">
        <f t="shared" si="7570"/>
        <v>6453.2068912405612</v>
      </c>
      <c r="AH1853" s="516">
        <f t="shared" si="7570"/>
        <v>6360.926032695821</v>
      </c>
      <c r="AI1853" s="516">
        <f t="shared" si="7570"/>
        <v>6269.964790428272</v>
      </c>
      <c r="AJ1853" s="516">
        <f t="shared" si="7570"/>
        <v>6180.3042939251472</v>
      </c>
      <c r="AK1853" s="516">
        <f t="shared" si="7570"/>
        <v>6091.9259425220171</v>
      </c>
      <c r="AL1853" s="516">
        <f t="shared" si="7570"/>
        <v>6004.8114015439523</v>
      </c>
      <c r="AM1853" s="516">
        <f t="shared" si="7570"/>
        <v>5918.9425985018734</v>
      </c>
      <c r="AN1853" s="516">
        <f t="shared" si="7570"/>
        <v>5834.301719343297</v>
      </c>
      <c r="AO1853" s="516">
        <f t="shared" si="7570"/>
        <v>5750.8712047566878</v>
      </c>
      <c r="AP1853" s="516">
        <f t="shared" si="7570"/>
        <v>5668.6337465286679</v>
      </c>
      <c r="AQ1853" s="516">
        <f t="shared" si="7570"/>
        <v>5587.5722839533082</v>
      </c>
      <c r="AR1853" s="516">
        <f t="shared" si="7570"/>
        <v>5507.6700002927755</v>
      </c>
      <c r="AS1853" s="516">
        <f t="shared" si="7570"/>
        <v>5428.9103192885887</v>
      </c>
      <c r="AT1853" s="516">
        <f t="shared" si="7570"/>
        <v>5351.276901722762</v>
      </c>
      <c r="AU1853" s="516">
        <f t="shared" si="7570"/>
        <v>5274.7536420281258</v>
      </c>
      <c r="AV1853" s="516">
        <f t="shared" si="7570"/>
        <v>5199.3246649471239</v>
      </c>
      <c r="AW1853" s="516">
        <f t="shared" si="7570"/>
        <v>5124.9743222383804</v>
      </c>
      <c r="AX1853" s="516">
        <f t="shared" si="7570"/>
        <v>5051.6871894303713</v>
      </c>
      <c r="AY1853" s="516">
        <f t="shared" si="7570"/>
        <v>4979.4480626215172</v>
      </c>
      <c r="AZ1853" s="516">
        <f t="shared" si="7570"/>
        <v>4908.2419553260297</v>
      </c>
      <c r="BA1853" s="516">
        <f t="shared" si="7570"/>
        <v>4838.054095364867</v>
      </c>
      <c r="BB1853" s="516">
        <f t="shared" si="7570"/>
        <v>4768.8699218011498</v>
      </c>
      <c r="BC1853" s="516">
        <f t="shared" si="7570"/>
        <v>4700.6750819193931</v>
      </c>
      <c r="BD1853" s="516">
        <f t="shared" si="7570"/>
        <v>4633.4554282479457</v>
      </c>
      <c r="BE1853" s="516">
        <f t="shared" si="7570"/>
        <v>4567.1970156240004</v>
      </c>
      <c r="BF1853" s="516">
        <f t="shared" si="7570"/>
        <v>4501.886098300577</v>
      </c>
      <c r="BG1853" s="516">
        <f t="shared" si="7570"/>
        <v>4437.5091270948787</v>
      </c>
      <c r="BH1853" s="516">
        <f t="shared" si="7570"/>
        <v>4374.0527465774221</v>
      </c>
      <c r="BI1853" s="516">
        <f t="shared" si="7570"/>
        <v>4311.5037923013651</v>
      </c>
      <c r="BJ1853" s="516">
        <f t="shared" si="7570"/>
        <v>4249.8492880714557</v>
      </c>
    </row>
    <row r="1854" spans="1:62" x14ac:dyDescent="0.35">
      <c r="B1854" s="507" t="s">
        <v>193</v>
      </c>
      <c r="C1854" s="69"/>
      <c r="D1854" s="69"/>
      <c r="E1854" s="69"/>
      <c r="F1854" s="69"/>
      <c r="G1854" s="301"/>
      <c r="H1854" s="301"/>
      <c r="I1854" s="301"/>
      <c r="J1854" s="301"/>
      <c r="K1854" s="301"/>
      <c r="L1854" s="301"/>
      <c r="M1854" s="301"/>
      <c r="N1854" s="301"/>
      <c r="O1854" s="301"/>
      <c r="P1854" s="301"/>
      <c r="Q1854" s="301"/>
      <c r="R1854" s="301"/>
      <c r="S1854" s="301"/>
      <c r="T1854" s="301"/>
      <c r="U1854" s="301"/>
      <c r="V1854" s="301"/>
      <c r="W1854" s="301"/>
      <c r="X1854" s="301"/>
      <c r="Y1854" s="301"/>
      <c r="Z1854" s="301"/>
      <c r="AA1854" s="301"/>
      <c r="AB1854" s="301"/>
      <c r="AC1854" s="301"/>
      <c r="AD1854" s="640">
        <v>1.43E-2</v>
      </c>
      <c r="AE1854" s="596">
        <f>AD1854</f>
        <v>1.43E-2</v>
      </c>
      <c r="AF1854" s="596">
        <f t="shared" ref="AF1854:BJ1854" si="7571">AE1854</f>
        <v>1.43E-2</v>
      </c>
      <c r="AG1854" s="596">
        <f t="shared" si="7571"/>
        <v>1.43E-2</v>
      </c>
      <c r="AH1854" s="596">
        <f t="shared" si="7571"/>
        <v>1.43E-2</v>
      </c>
      <c r="AI1854" s="596">
        <f t="shared" si="7571"/>
        <v>1.43E-2</v>
      </c>
      <c r="AJ1854" s="596">
        <f t="shared" si="7571"/>
        <v>1.43E-2</v>
      </c>
      <c r="AK1854" s="596">
        <f t="shared" si="7571"/>
        <v>1.43E-2</v>
      </c>
      <c r="AL1854" s="596">
        <f t="shared" si="7571"/>
        <v>1.43E-2</v>
      </c>
      <c r="AM1854" s="596">
        <f t="shared" si="7571"/>
        <v>1.43E-2</v>
      </c>
      <c r="AN1854" s="596">
        <f t="shared" si="7571"/>
        <v>1.43E-2</v>
      </c>
      <c r="AO1854" s="596">
        <f t="shared" si="7571"/>
        <v>1.43E-2</v>
      </c>
      <c r="AP1854" s="596">
        <f t="shared" si="7571"/>
        <v>1.43E-2</v>
      </c>
      <c r="AQ1854" s="596">
        <f t="shared" si="7571"/>
        <v>1.43E-2</v>
      </c>
      <c r="AR1854" s="596">
        <f t="shared" si="7571"/>
        <v>1.43E-2</v>
      </c>
      <c r="AS1854" s="596">
        <f t="shared" si="7571"/>
        <v>1.43E-2</v>
      </c>
      <c r="AT1854" s="596">
        <f t="shared" si="7571"/>
        <v>1.43E-2</v>
      </c>
      <c r="AU1854" s="596">
        <f t="shared" si="7571"/>
        <v>1.43E-2</v>
      </c>
      <c r="AV1854" s="596">
        <f t="shared" si="7571"/>
        <v>1.43E-2</v>
      </c>
      <c r="AW1854" s="596">
        <f t="shared" si="7571"/>
        <v>1.43E-2</v>
      </c>
      <c r="AX1854" s="596">
        <f t="shared" si="7571"/>
        <v>1.43E-2</v>
      </c>
      <c r="AY1854" s="596">
        <f t="shared" si="7571"/>
        <v>1.43E-2</v>
      </c>
      <c r="AZ1854" s="596">
        <f t="shared" si="7571"/>
        <v>1.43E-2</v>
      </c>
      <c r="BA1854" s="596">
        <f t="shared" si="7571"/>
        <v>1.43E-2</v>
      </c>
      <c r="BB1854" s="596">
        <f t="shared" si="7571"/>
        <v>1.43E-2</v>
      </c>
      <c r="BC1854" s="596">
        <f t="shared" si="7571"/>
        <v>1.43E-2</v>
      </c>
      <c r="BD1854" s="596">
        <f t="shared" si="7571"/>
        <v>1.43E-2</v>
      </c>
      <c r="BE1854" s="596">
        <f t="shared" si="7571"/>
        <v>1.43E-2</v>
      </c>
      <c r="BF1854" s="596">
        <f t="shared" si="7571"/>
        <v>1.43E-2</v>
      </c>
      <c r="BG1854" s="596">
        <f t="shared" si="7571"/>
        <v>1.43E-2</v>
      </c>
      <c r="BH1854" s="596">
        <f t="shared" si="7571"/>
        <v>1.43E-2</v>
      </c>
      <c r="BI1854" s="596">
        <f t="shared" si="7571"/>
        <v>1.43E-2</v>
      </c>
      <c r="BJ1854" s="596">
        <f t="shared" si="7571"/>
        <v>1.43E-2</v>
      </c>
    </row>
    <row r="1855" spans="1:62" x14ac:dyDescent="0.35">
      <c r="B1855" s="69"/>
      <c r="C1855" s="69"/>
      <c r="D1855" s="69"/>
      <c r="E1855" s="69"/>
      <c r="F1855" s="69"/>
      <c r="G1855" s="301"/>
      <c r="H1855" s="301"/>
      <c r="I1855" s="301"/>
      <c r="J1855" s="301"/>
      <c r="K1855" s="301"/>
      <c r="L1855" s="301"/>
      <c r="M1855" s="301"/>
      <c r="N1855" s="301"/>
      <c r="O1855" s="301"/>
      <c r="P1855" s="301"/>
      <c r="Q1855" s="301"/>
      <c r="R1855" s="301"/>
      <c r="S1855" s="301"/>
      <c r="T1855" s="301"/>
      <c r="U1855" s="301"/>
      <c r="V1855" s="301"/>
      <c r="W1855" s="301"/>
      <c r="X1855" s="301"/>
      <c r="Y1855" s="301"/>
      <c r="Z1855" s="301"/>
      <c r="AA1855" s="301"/>
      <c r="AB1855" s="301"/>
      <c r="AC1855" s="301"/>
      <c r="AD1855" s="301"/>
    </row>
    <row r="1856" spans="1:62" x14ac:dyDescent="0.35">
      <c r="B1856" s="69"/>
      <c r="C1856" s="69"/>
      <c r="D1856" s="69"/>
      <c r="E1856" s="69"/>
      <c r="F1856" s="69"/>
      <c r="G1856" s="301"/>
      <c r="H1856" s="301"/>
      <c r="I1856" s="301"/>
      <c r="J1856" s="301"/>
      <c r="K1856" s="301"/>
      <c r="L1856" s="301"/>
      <c r="M1856" s="301"/>
      <c r="N1856" s="301"/>
      <c r="O1856" s="301"/>
      <c r="P1856" s="301"/>
      <c r="Q1856" s="301"/>
      <c r="R1856" s="301"/>
      <c r="S1856" s="301"/>
      <c r="T1856" s="301"/>
      <c r="U1856" s="301"/>
      <c r="V1856" s="301"/>
      <c r="W1856" s="301"/>
      <c r="X1856" s="301"/>
      <c r="Y1856" s="301"/>
      <c r="Z1856" s="301"/>
      <c r="AA1856" s="301"/>
      <c r="AB1856" s="301"/>
      <c r="AC1856" s="301"/>
      <c r="AD1856" s="301"/>
    </row>
    <row r="1857" spans="1:114" x14ac:dyDescent="0.35">
      <c r="B1857" s="508" t="s">
        <v>166</v>
      </c>
      <c r="C1857" s="69"/>
      <c r="D1857" s="69"/>
      <c r="E1857" s="69"/>
      <c r="F1857" s="69"/>
      <c r="G1857" s="301"/>
      <c r="H1857" s="301"/>
      <c r="I1857" s="301"/>
      <c r="J1857" s="301"/>
      <c r="K1857" s="301"/>
      <c r="L1857" s="301"/>
      <c r="M1857" s="301"/>
      <c r="N1857" s="301"/>
      <c r="O1857" s="301"/>
      <c r="P1857" s="301"/>
      <c r="Q1857" s="301"/>
      <c r="R1857" s="301"/>
      <c r="S1857" s="301"/>
      <c r="T1857" s="301"/>
      <c r="U1857" s="301"/>
      <c r="V1857" s="301"/>
      <c r="W1857" s="301"/>
      <c r="X1857" s="301"/>
      <c r="Y1857" s="301"/>
      <c r="Z1857" s="301"/>
      <c r="AA1857" s="301"/>
      <c r="AB1857" s="301"/>
      <c r="AC1857" s="301"/>
      <c r="AD1857" s="301"/>
    </row>
    <row r="1858" spans="1:114" x14ac:dyDescent="0.35">
      <c r="A1858" s="69" t="s">
        <v>354</v>
      </c>
      <c r="B1858" s="507" t="s">
        <v>148</v>
      </c>
      <c r="C1858" s="69"/>
      <c r="D1858" s="69"/>
      <c r="E1858" s="69"/>
      <c r="F1858" s="69"/>
      <c r="G1858" s="301"/>
      <c r="H1858" s="301"/>
      <c r="I1858" s="301"/>
      <c r="J1858" s="301"/>
      <c r="K1858" s="301"/>
      <c r="L1858" s="301"/>
      <c r="M1858" s="301"/>
      <c r="N1858" s="301"/>
      <c r="O1858" s="516">
        <f>N1885</f>
        <v>52600</v>
      </c>
      <c r="P1858" s="516">
        <f>O1885</f>
        <v>56700</v>
      </c>
      <c r="Q1858" s="516">
        <f t="shared" ref="Q1858:AB1858" si="7572">P1885</f>
        <v>62700</v>
      </c>
      <c r="R1858" s="516">
        <f t="shared" si="7572"/>
        <v>64700</v>
      </c>
      <c r="S1858" s="516">
        <f t="shared" si="7572"/>
        <v>69000</v>
      </c>
      <c r="T1858" s="516">
        <f t="shared" si="7572"/>
        <v>71200</v>
      </c>
      <c r="U1858" s="516">
        <f t="shared" si="7572"/>
        <v>70600</v>
      </c>
      <c r="V1858" s="516">
        <f t="shared" si="7572"/>
        <v>74400</v>
      </c>
      <c r="W1858" s="516">
        <f t="shared" si="7572"/>
        <v>76800</v>
      </c>
      <c r="X1858" s="516">
        <f t="shared" si="7572"/>
        <v>83000</v>
      </c>
      <c r="Y1858" s="516">
        <f t="shared" si="7572"/>
        <v>84700</v>
      </c>
      <c r="Z1858" s="516">
        <f t="shared" si="7572"/>
        <v>91100</v>
      </c>
      <c r="AA1858" s="516">
        <f t="shared" si="7572"/>
        <v>10000</v>
      </c>
      <c r="AB1858" s="516">
        <f t="shared" si="7572"/>
        <v>7500</v>
      </c>
      <c r="AC1858" s="516">
        <f>AB1885</f>
        <v>9100</v>
      </c>
      <c r="AD1858" s="516">
        <f>AC1885</f>
        <v>8700</v>
      </c>
      <c r="AE1858" s="516">
        <f t="shared" ref="AE1858:BJ1858" si="7573">AD1885</f>
        <v>7930</v>
      </c>
      <c r="AF1858" s="516">
        <f t="shared" si="7573"/>
        <v>7930</v>
      </c>
      <c r="AG1858" s="516">
        <f t="shared" si="7573"/>
        <v>7930</v>
      </c>
      <c r="AH1858" s="516">
        <f t="shared" si="7573"/>
        <v>7930</v>
      </c>
      <c r="AI1858" s="516">
        <f t="shared" si="7573"/>
        <v>7930</v>
      </c>
      <c r="AJ1858" s="516">
        <f t="shared" si="7573"/>
        <v>7930</v>
      </c>
      <c r="AK1858" s="516">
        <f t="shared" si="7573"/>
        <v>7930</v>
      </c>
      <c r="AL1858" s="516">
        <f t="shared" si="7573"/>
        <v>7930</v>
      </c>
      <c r="AM1858" s="516">
        <f t="shared" si="7573"/>
        <v>7930</v>
      </c>
      <c r="AN1858" s="516">
        <f t="shared" si="7573"/>
        <v>7930</v>
      </c>
      <c r="AO1858" s="516">
        <f t="shared" si="7573"/>
        <v>7930</v>
      </c>
      <c r="AP1858" s="516">
        <f t="shared" si="7573"/>
        <v>7930</v>
      </c>
      <c r="AQ1858" s="516">
        <f t="shared" si="7573"/>
        <v>7930</v>
      </c>
      <c r="AR1858" s="516">
        <f t="shared" si="7573"/>
        <v>7930</v>
      </c>
      <c r="AS1858" s="516">
        <f t="shared" si="7573"/>
        <v>7930</v>
      </c>
      <c r="AT1858" s="516">
        <f t="shared" si="7573"/>
        <v>7930</v>
      </c>
      <c r="AU1858" s="516">
        <f t="shared" si="7573"/>
        <v>7930</v>
      </c>
      <c r="AV1858" s="516">
        <f t="shared" si="7573"/>
        <v>7930</v>
      </c>
      <c r="AW1858" s="516">
        <f t="shared" si="7573"/>
        <v>7930</v>
      </c>
      <c r="AX1858" s="516">
        <f t="shared" si="7573"/>
        <v>7930</v>
      </c>
      <c r="AY1858" s="516">
        <f t="shared" si="7573"/>
        <v>7930</v>
      </c>
      <c r="AZ1858" s="516">
        <f t="shared" si="7573"/>
        <v>7930</v>
      </c>
      <c r="BA1858" s="516">
        <f t="shared" si="7573"/>
        <v>7930</v>
      </c>
      <c r="BB1858" s="516">
        <f t="shared" si="7573"/>
        <v>7930</v>
      </c>
      <c r="BC1858" s="516">
        <f t="shared" si="7573"/>
        <v>7930</v>
      </c>
      <c r="BD1858" s="516">
        <f t="shared" si="7573"/>
        <v>7930</v>
      </c>
      <c r="BE1858" s="516">
        <f t="shared" si="7573"/>
        <v>7930</v>
      </c>
      <c r="BF1858" s="516">
        <f t="shared" si="7573"/>
        <v>7930</v>
      </c>
      <c r="BG1858" s="516">
        <f t="shared" si="7573"/>
        <v>7930</v>
      </c>
      <c r="BH1858" s="516">
        <f t="shared" si="7573"/>
        <v>7930</v>
      </c>
      <c r="BI1858" s="516">
        <f t="shared" si="7573"/>
        <v>7930</v>
      </c>
      <c r="BJ1858" s="516">
        <f t="shared" si="7573"/>
        <v>7930</v>
      </c>
      <c r="BK1858" s="516">
        <f t="shared" ref="BK1858:CP1858" si="7574">BI1885</f>
        <v>7930</v>
      </c>
      <c r="BL1858" s="516">
        <f t="shared" si="7574"/>
        <v>7930</v>
      </c>
      <c r="BM1858" s="516">
        <f t="shared" si="7574"/>
        <v>7930</v>
      </c>
      <c r="BN1858" s="516">
        <f t="shared" si="7574"/>
        <v>7930</v>
      </c>
      <c r="BO1858" s="516">
        <f t="shared" si="7574"/>
        <v>7930</v>
      </c>
      <c r="BP1858" s="516">
        <f t="shared" si="7574"/>
        <v>7930</v>
      </c>
      <c r="BQ1858" s="516">
        <f t="shared" si="7574"/>
        <v>7930</v>
      </c>
      <c r="BR1858" s="516">
        <f t="shared" si="7574"/>
        <v>7930</v>
      </c>
      <c r="BS1858" s="516">
        <f t="shared" si="7574"/>
        <v>7930</v>
      </c>
      <c r="BT1858" s="516">
        <f t="shared" si="7574"/>
        <v>7930</v>
      </c>
      <c r="BU1858" s="516">
        <f t="shared" si="7574"/>
        <v>7930</v>
      </c>
      <c r="BV1858" s="516">
        <f t="shared" si="7574"/>
        <v>7930</v>
      </c>
      <c r="BW1858" s="516">
        <f t="shared" si="7574"/>
        <v>7930</v>
      </c>
      <c r="BX1858" s="516">
        <f t="shared" si="7574"/>
        <v>7930</v>
      </c>
      <c r="BY1858" s="516">
        <f t="shared" si="7574"/>
        <v>7930</v>
      </c>
      <c r="BZ1858" s="516">
        <f t="shared" si="7574"/>
        <v>7930</v>
      </c>
      <c r="CA1858" s="516">
        <f t="shared" si="7574"/>
        <v>7930</v>
      </c>
      <c r="CB1858" s="516">
        <f t="shared" si="7574"/>
        <v>7930</v>
      </c>
      <c r="CC1858" s="516">
        <f t="shared" si="7574"/>
        <v>7930</v>
      </c>
      <c r="CD1858" s="516">
        <f t="shared" si="7574"/>
        <v>7930</v>
      </c>
      <c r="CE1858" s="516">
        <f t="shared" si="7574"/>
        <v>7930</v>
      </c>
      <c r="CF1858" s="516">
        <f t="shared" si="7574"/>
        <v>7930</v>
      </c>
      <c r="CG1858" s="516">
        <f t="shared" si="7574"/>
        <v>7930</v>
      </c>
      <c r="CH1858" s="516">
        <f t="shared" si="7574"/>
        <v>7930</v>
      </c>
      <c r="CI1858" s="516">
        <f t="shared" si="7574"/>
        <v>7930</v>
      </c>
      <c r="CJ1858" s="516">
        <f t="shared" si="7574"/>
        <v>7930</v>
      </c>
      <c r="CK1858" s="516">
        <f t="shared" si="7574"/>
        <v>7930</v>
      </c>
      <c r="CL1858" s="516">
        <f t="shared" si="7574"/>
        <v>7930</v>
      </c>
      <c r="CM1858" s="516">
        <f t="shared" si="7574"/>
        <v>7930</v>
      </c>
      <c r="CN1858" s="516">
        <f t="shared" si="7574"/>
        <v>7930</v>
      </c>
      <c r="CO1858" s="516">
        <f t="shared" si="7574"/>
        <v>7930</v>
      </c>
      <c r="CP1858" s="516">
        <f t="shared" si="7574"/>
        <v>7930</v>
      </c>
      <c r="CQ1858" s="516">
        <f t="shared" ref="CQ1858:DJ1858" si="7575">CO1885</f>
        <v>7930</v>
      </c>
      <c r="CR1858" s="516">
        <f t="shared" si="7575"/>
        <v>7930</v>
      </c>
      <c r="CS1858" s="516">
        <f t="shared" si="7575"/>
        <v>7930</v>
      </c>
      <c r="CT1858" s="516">
        <f t="shared" si="7575"/>
        <v>7930</v>
      </c>
      <c r="CU1858" s="516">
        <f t="shared" si="7575"/>
        <v>7930</v>
      </c>
      <c r="CV1858" s="516">
        <f t="shared" si="7575"/>
        <v>7930</v>
      </c>
      <c r="CW1858" s="516">
        <f t="shared" si="7575"/>
        <v>7930</v>
      </c>
      <c r="CX1858" s="516">
        <f t="shared" si="7575"/>
        <v>7930</v>
      </c>
      <c r="CY1858" s="516">
        <f t="shared" si="7575"/>
        <v>7930</v>
      </c>
      <c r="CZ1858" s="516">
        <f t="shared" si="7575"/>
        <v>7930</v>
      </c>
      <c r="DA1858" s="516">
        <f t="shared" si="7575"/>
        <v>7930</v>
      </c>
      <c r="DB1858" s="516">
        <f t="shared" si="7575"/>
        <v>7930</v>
      </c>
      <c r="DC1858" s="516">
        <f t="shared" si="7575"/>
        <v>7930</v>
      </c>
      <c r="DD1858" s="516">
        <f t="shared" si="7575"/>
        <v>7930</v>
      </c>
      <c r="DE1858" s="516">
        <f t="shared" si="7575"/>
        <v>7930</v>
      </c>
      <c r="DF1858" s="516">
        <f t="shared" si="7575"/>
        <v>7930</v>
      </c>
      <c r="DG1858" s="516">
        <f t="shared" si="7575"/>
        <v>7930</v>
      </c>
      <c r="DH1858" s="516">
        <f t="shared" si="7575"/>
        <v>7930</v>
      </c>
      <c r="DI1858" s="516">
        <f t="shared" si="7575"/>
        <v>7930</v>
      </c>
      <c r="DJ1858" s="516">
        <f t="shared" si="7575"/>
        <v>7930</v>
      </c>
    </row>
    <row r="1859" spans="1:114" x14ac:dyDescent="0.35">
      <c r="A1859" s="69" t="s">
        <v>354</v>
      </c>
      <c r="B1859" s="507" t="s">
        <v>169</v>
      </c>
      <c r="C1859" s="69"/>
      <c r="D1859" s="69"/>
      <c r="E1859" s="69"/>
      <c r="F1859" s="69"/>
      <c r="G1859" s="301"/>
      <c r="H1859" s="301"/>
      <c r="I1859" s="301"/>
      <c r="J1859" s="301"/>
      <c r="K1859" s="301"/>
      <c r="L1859" s="301"/>
      <c r="M1859" s="301"/>
      <c r="N1859" s="301"/>
      <c r="O1859" s="516">
        <f t="shared" ref="O1859:AT1859" si="7576">O1642</f>
        <v>1200</v>
      </c>
      <c r="P1859" s="516">
        <f t="shared" si="7576"/>
        <v>5400</v>
      </c>
      <c r="Q1859" s="516">
        <f t="shared" si="7576"/>
        <v>3600</v>
      </c>
      <c r="R1859" s="516">
        <f t="shared" si="7576"/>
        <v>4800</v>
      </c>
      <c r="S1859" s="516">
        <f t="shared" si="7576"/>
        <v>3300</v>
      </c>
      <c r="T1859" s="516">
        <f t="shared" si="7576"/>
        <v>1600</v>
      </c>
      <c r="U1859" s="516">
        <f t="shared" si="7576"/>
        <v>3300</v>
      </c>
      <c r="V1859" s="516">
        <f t="shared" si="7576"/>
        <v>-300</v>
      </c>
      <c r="W1859" s="516">
        <f t="shared" si="7576"/>
        <v>-500</v>
      </c>
      <c r="X1859" s="516">
        <f t="shared" si="7576"/>
        <v>-500</v>
      </c>
      <c r="Y1859" s="516">
        <f t="shared" si="7576"/>
        <v>-200</v>
      </c>
      <c r="Z1859" s="516">
        <f t="shared" si="7576"/>
        <v>-200</v>
      </c>
      <c r="AA1859" s="516">
        <f t="shared" si="7576"/>
        <v>-400</v>
      </c>
      <c r="AB1859" s="516">
        <f t="shared" si="7576"/>
        <v>-600</v>
      </c>
      <c r="AC1859" s="516">
        <f t="shared" si="7576"/>
        <v>-300</v>
      </c>
      <c r="AD1859" s="516">
        <f t="shared" si="7576"/>
        <v>-770</v>
      </c>
      <c r="AE1859" s="516">
        <f t="shared" si="7576"/>
        <v>0</v>
      </c>
      <c r="AF1859" s="516">
        <f t="shared" si="7576"/>
        <v>0</v>
      </c>
      <c r="AG1859" s="516">
        <f t="shared" si="7576"/>
        <v>0</v>
      </c>
      <c r="AH1859" s="516">
        <f t="shared" si="7576"/>
        <v>0</v>
      </c>
      <c r="AI1859" s="516">
        <f t="shared" si="7576"/>
        <v>0</v>
      </c>
      <c r="AJ1859" s="516">
        <f t="shared" si="7576"/>
        <v>0</v>
      </c>
      <c r="AK1859" s="516">
        <f t="shared" si="7576"/>
        <v>0</v>
      </c>
      <c r="AL1859" s="516">
        <f t="shared" si="7576"/>
        <v>0</v>
      </c>
      <c r="AM1859" s="516">
        <f t="shared" si="7576"/>
        <v>0</v>
      </c>
      <c r="AN1859" s="516">
        <f t="shared" si="7576"/>
        <v>0</v>
      </c>
      <c r="AO1859" s="516">
        <f t="shared" si="7576"/>
        <v>0</v>
      </c>
      <c r="AP1859" s="516">
        <f t="shared" si="7576"/>
        <v>0</v>
      </c>
      <c r="AQ1859" s="516">
        <f t="shared" si="7576"/>
        <v>0</v>
      </c>
      <c r="AR1859" s="516">
        <f t="shared" si="7576"/>
        <v>0</v>
      </c>
      <c r="AS1859" s="516">
        <f t="shared" si="7576"/>
        <v>0</v>
      </c>
      <c r="AT1859" s="516">
        <f t="shared" si="7576"/>
        <v>0</v>
      </c>
      <c r="AU1859" s="516">
        <f t="shared" ref="AU1859:BZ1859" si="7577">AU1642</f>
        <v>0</v>
      </c>
      <c r="AV1859" s="516">
        <f t="shared" si="7577"/>
        <v>0</v>
      </c>
      <c r="AW1859" s="516">
        <f t="shared" si="7577"/>
        <v>0</v>
      </c>
      <c r="AX1859" s="516">
        <f t="shared" si="7577"/>
        <v>0</v>
      </c>
      <c r="AY1859" s="516">
        <f t="shared" si="7577"/>
        <v>0</v>
      </c>
      <c r="AZ1859" s="516">
        <f t="shared" si="7577"/>
        <v>0</v>
      </c>
      <c r="BA1859" s="516">
        <f t="shared" si="7577"/>
        <v>0</v>
      </c>
      <c r="BB1859" s="516">
        <f t="shared" si="7577"/>
        <v>0</v>
      </c>
      <c r="BC1859" s="516">
        <f t="shared" si="7577"/>
        <v>0</v>
      </c>
      <c r="BD1859" s="516">
        <f t="shared" si="7577"/>
        <v>0</v>
      </c>
      <c r="BE1859" s="516">
        <f t="shared" si="7577"/>
        <v>0</v>
      </c>
      <c r="BF1859" s="516">
        <f t="shared" si="7577"/>
        <v>0</v>
      </c>
      <c r="BG1859" s="516">
        <f t="shared" si="7577"/>
        <v>0</v>
      </c>
      <c r="BH1859" s="516">
        <f t="shared" si="7577"/>
        <v>0</v>
      </c>
      <c r="BI1859" s="516">
        <f t="shared" si="7577"/>
        <v>0</v>
      </c>
      <c r="BJ1859" s="516">
        <f t="shared" si="7577"/>
        <v>0</v>
      </c>
      <c r="BK1859" s="516">
        <f t="shared" si="7577"/>
        <v>0</v>
      </c>
      <c r="BL1859" s="516">
        <f t="shared" si="7577"/>
        <v>0</v>
      </c>
      <c r="BM1859" s="516">
        <f t="shared" si="7577"/>
        <v>0</v>
      </c>
      <c r="BN1859" s="516">
        <f t="shared" si="7577"/>
        <v>0</v>
      </c>
      <c r="BO1859" s="516">
        <f t="shared" si="7577"/>
        <v>0</v>
      </c>
      <c r="BP1859" s="516">
        <f t="shared" si="7577"/>
        <v>0</v>
      </c>
      <c r="BQ1859" s="516">
        <f t="shared" si="7577"/>
        <v>0</v>
      </c>
      <c r="BR1859" s="516">
        <f t="shared" si="7577"/>
        <v>0</v>
      </c>
      <c r="BS1859" s="516">
        <f t="shared" si="7577"/>
        <v>0</v>
      </c>
      <c r="BT1859" s="516">
        <f t="shared" si="7577"/>
        <v>0</v>
      </c>
      <c r="BU1859" s="516">
        <f t="shared" si="7577"/>
        <v>0</v>
      </c>
      <c r="BV1859" s="516">
        <f t="shared" si="7577"/>
        <v>0</v>
      </c>
      <c r="BW1859" s="516">
        <f t="shared" si="7577"/>
        <v>0</v>
      </c>
      <c r="BX1859" s="516">
        <f t="shared" si="7577"/>
        <v>0</v>
      </c>
      <c r="BY1859" s="516">
        <f t="shared" si="7577"/>
        <v>0</v>
      </c>
      <c r="BZ1859" s="516">
        <f t="shared" si="7577"/>
        <v>0</v>
      </c>
      <c r="CA1859" s="516">
        <f t="shared" ref="CA1859:DJ1859" si="7578">CA1642</f>
        <v>0</v>
      </c>
      <c r="CB1859" s="516">
        <f t="shared" si="7578"/>
        <v>0</v>
      </c>
      <c r="CC1859" s="516">
        <f t="shared" si="7578"/>
        <v>0</v>
      </c>
      <c r="CD1859" s="516">
        <f t="shared" si="7578"/>
        <v>0</v>
      </c>
      <c r="CE1859" s="516">
        <f t="shared" si="7578"/>
        <v>0</v>
      </c>
      <c r="CF1859" s="516">
        <f t="shared" si="7578"/>
        <v>0</v>
      </c>
      <c r="CG1859" s="516">
        <f t="shared" si="7578"/>
        <v>0</v>
      </c>
      <c r="CH1859" s="516">
        <f t="shared" si="7578"/>
        <v>0</v>
      </c>
      <c r="CI1859" s="516">
        <f t="shared" si="7578"/>
        <v>0</v>
      </c>
      <c r="CJ1859" s="516">
        <f t="shared" si="7578"/>
        <v>0</v>
      </c>
      <c r="CK1859" s="516">
        <f t="shared" si="7578"/>
        <v>0</v>
      </c>
      <c r="CL1859" s="516">
        <f t="shared" si="7578"/>
        <v>0</v>
      </c>
      <c r="CM1859" s="516">
        <f t="shared" si="7578"/>
        <v>0</v>
      </c>
      <c r="CN1859" s="516">
        <f t="shared" si="7578"/>
        <v>0</v>
      </c>
      <c r="CO1859" s="516">
        <f t="shared" si="7578"/>
        <v>0</v>
      </c>
      <c r="CP1859" s="516">
        <f t="shared" si="7578"/>
        <v>0</v>
      </c>
      <c r="CQ1859" s="516">
        <f t="shared" si="7578"/>
        <v>0</v>
      </c>
      <c r="CR1859" s="516">
        <f t="shared" si="7578"/>
        <v>0</v>
      </c>
      <c r="CS1859" s="516">
        <f t="shared" si="7578"/>
        <v>0</v>
      </c>
      <c r="CT1859" s="516">
        <f t="shared" si="7578"/>
        <v>0</v>
      </c>
      <c r="CU1859" s="516">
        <f t="shared" si="7578"/>
        <v>0</v>
      </c>
      <c r="CV1859" s="516">
        <f t="shared" si="7578"/>
        <v>0</v>
      </c>
      <c r="CW1859" s="516">
        <f t="shared" si="7578"/>
        <v>0</v>
      </c>
      <c r="CX1859" s="516">
        <f t="shared" si="7578"/>
        <v>0</v>
      </c>
      <c r="CY1859" s="516">
        <f t="shared" si="7578"/>
        <v>0</v>
      </c>
      <c r="CZ1859" s="516">
        <f t="shared" si="7578"/>
        <v>0</v>
      </c>
      <c r="DA1859" s="516">
        <f t="shared" si="7578"/>
        <v>0</v>
      </c>
      <c r="DB1859" s="516">
        <f t="shared" si="7578"/>
        <v>0</v>
      </c>
      <c r="DC1859" s="516">
        <f t="shared" si="7578"/>
        <v>0</v>
      </c>
      <c r="DD1859" s="516">
        <f t="shared" si="7578"/>
        <v>0</v>
      </c>
      <c r="DE1859" s="516">
        <f t="shared" si="7578"/>
        <v>0</v>
      </c>
      <c r="DF1859" s="516">
        <f t="shared" si="7578"/>
        <v>0</v>
      </c>
      <c r="DG1859" s="516">
        <f t="shared" si="7578"/>
        <v>0</v>
      </c>
      <c r="DH1859" s="516">
        <f t="shared" si="7578"/>
        <v>0</v>
      </c>
      <c r="DI1859" s="516">
        <f t="shared" si="7578"/>
        <v>0</v>
      </c>
      <c r="DJ1859" s="516">
        <f t="shared" si="7578"/>
        <v>0</v>
      </c>
    </row>
    <row r="1860" spans="1:114" x14ac:dyDescent="0.35">
      <c r="A1860" s="69" t="s">
        <v>354</v>
      </c>
      <c r="B1860" s="507" t="s">
        <v>168</v>
      </c>
      <c r="C1860" s="69"/>
      <c r="D1860" s="69"/>
      <c r="E1860" s="69"/>
      <c r="F1860" s="69"/>
      <c r="G1860" s="301"/>
      <c r="H1860" s="301"/>
      <c r="I1860" s="301"/>
      <c r="J1860" s="301"/>
      <c r="K1860" s="301"/>
      <c r="L1860" s="301"/>
      <c r="M1860" s="301"/>
      <c r="N1860" s="301"/>
      <c r="O1860" s="516">
        <f>O2017</f>
        <v>0</v>
      </c>
      <c r="P1860" s="516">
        <f>P2017</f>
        <v>0</v>
      </c>
      <c r="Q1860" s="516">
        <f t="shared" ref="Q1860:AC1860" si="7579">Q2017</f>
        <v>2100</v>
      </c>
      <c r="R1860" s="516">
        <f t="shared" si="7579"/>
        <v>0</v>
      </c>
      <c r="S1860" s="516">
        <f t="shared" si="7579"/>
        <v>0</v>
      </c>
      <c r="T1860" s="516">
        <f t="shared" si="7579"/>
        <v>2100</v>
      </c>
      <c r="U1860" s="516">
        <f t="shared" si="7579"/>
        <v>0</v>
      </c>
      <c r="V1860" s="516">
        <f t="shared" si="7579"/>
        <v>0</v>
      </c>
      <c r="W1860" s="516">
        <f t="shared" si="7579"/>
        <v>0</v>
      </c>
      <c r="X1860" s="516">
        <f t="shared" si="7579"/>
        <v>2100</v>
      </c>
      <c r="Y1860" s="516">
        <f t="shared" si="7579"/>
        <v>0</v>
      </c>
      <c r="Z1860" s="516">
        <f t="shared" si="7579"/>
        <v>0</v>
      </c>
      <c r="AA1860" s="516">
        <f t="shared" si="7579"/>
        <v>0</v>
      </c>
      <c r="AB1860" s="516">
        <f t="shared" si="7579"/>
        <v>0</v>
      </c>
      <c r="AC1860" s="516">
        <f t="shared" si="7579"/>
        <v>0</v>
      </c>
      <c r="AD1860" s="516">
        <f t="shared" ref="AD1860" si="7580">AD2017</f>
        <v>0</v>
      </c>
      <c r="AE1860" s="516">
        <f t="shared" ref="AE1860:BJ1860" si="7581">AE2017</f>
        <v>0</v>
      </c>
      <c r="AF1860" s="516">
        <f t="shared" si="7581"/>
        <v>0</v>
      </c>
      <c r="AG1860" s="516">
        <f t="shared" si="7581"/>
        <v>0</v>
      </c>
      <c r="AH1860" s="516">
        <f t="shared" si="7581"/>
        <v>0</v>
      </c>
      <c r="AI1860" s="516">
        <f t="shared" si="7581"/>
        <v>0</v>
      </c>
      <c r="AJ1860" s="516">
        <f t="shared" si="7581"/>
        <v>0</v>
      </c>
      <c r="AK1860" s="516">
        <f t="shared" si="7581"/>
        <v>0</v>
      </c>
      <c r="AL1860" s="516">
        <f t="shared" si="7581"/>
        <v>0</v>
      </c>
      <c r="AM1860" s="516">
        <f t="shared" si="7581"/>
        <v>0</v>
      </c>
      <c r="AN1860" s="516">
        <f t="shared" si="7581"/>
        <v>0</v>
      </c>
      <c r="AO1860" s="516">
        <f t="shared" si="7581"/>
        <v>0</v>
      </c>
      <c r="AP1860" s="516">
        <f t="shared" si="7581"/>
        <v>0</v>
      </c>
      <c r="AQ1860" s="516">
        <f t="shared" si="7581"/>
        <v>0</v>
      </c>
      <c r="AR1860" s="516">
        <f t="shared" si="7581"/>
        <v>0</v>
      </c>
      <c r="AS1860" s="516">
        <f t="shared" si="7581"/>
        <v>0</v>
      </c>
      <c r="AT1860" s="516">
        <f t="shared" si="7581"/>
        <v>0</v>
      </c>
      <c r="AU1860" s="516">
        <f t="shared" si="7581"/>
        <v>0</v>
      </c>
      <c r="AV1860" s="516">
        <f t="shared" si="7581"/>
        <v>0</v>
      </c>
      <c r="AW1860" s="516">
        <f t="shared" si="7581"/>
        <v>0</v>
      </c>
      <c r="AX1860" s="516">
        <f t="shared" si="7581"/>
        <v>0</v>
      </c>
      <c r="AY1860" s="516">
        <f t="shared" si="7581"/>
        <v>0</v>
      </c>
      <c r="AZ1860" s="516">
        <f t="shared" si="7581"/>
        <v>0</v>
      </c>
      <c r="BA1860" s="516">
        <f t="shared" si="7581"/>
        <v>0</v>
      </c>
      <c r="BB1860" s="516">
        <f t="shared" si="7581"/>
        <v>0</v>
      </c>
      <c r="BC1860" s="516">
        <f t="shared" si="7581"/>
        <v>0</v>
      </c>
      <c r="BD1860" s="516">
        <f t="shared" si="7581"/>
        <v>0</v>
      </c>
      <c r="BE1860" s="516">
        <f t="shared" si="7581"/>
        <v>0</v>
      </c>
      <c r="BF1860" s="516">
        <f t="shared" si="7581"/>
        <v>0</v>
      </c>
      <c r="BG1860" s="516">
        <f t="shared" si="7581"/>
        <v>0</v>
      </c>
      <c r="BH1860" s="516">
        <f t="shared" si="7581"/>
        <v>0</v>
      </c>
      <c r="BI1860" s="516">
        <f t="shared" si="7581"/>
        <v>0</v>
      </c>
      <c r="BJ1860" s="516">
        <f t="shared" si="7581"/>
        <v>0</v>
      </c>
      <c r="BK1860" s="516">
        <f t="shared" ref="BK1860:CP1860" si="7582">BK2017</f>
        <v>0</v>
      </c>
      <c r="BL1860" s="516">
        <f t="shared" si="7582"/>
        <v>0</v>
      </c>
      <c r="BM1860" s="516">
        <f t="shared" si="7582"/>
        <v>0</v>
      </c>
      <c r="BN1860" s="516">
        <f t="shared" si="7582"/>
        <v>0</v>
      </c>
      <c r="BO1860" s="516">
        <f t="shared" si="7582"/>
        <v>0</v>
      </c>
      <c r="BP1860" s="516">
        <f t="shared" si="7582"/>
        <v>0</v>
      </c>
      <c r="BQ1860" s="516">
        <f t="shared" si="7582"/>
        <v>0</v>
      </c>
      <c r="BR1860" s="516">
        <f t="shared" si="7582"/>
        <v>0</v>
      </c>
      <c r="BS1860" s="516">
        <f t="shared" si="7582"/>
        <v>0</v>
      </c>
      <c r="BT1860" s="516">
        <f t="shared" si="7582"/>
        <v>0</v>
      </c>
      <c r="BU1860" s="516">
        <f t="shared" si="7582"/>
        <v>0</v>
      </c>
      <c r="BV1860" s="516">
        <f t="shared" si="7582"/>
        <v>0</v>
      </c>
      <c r="BW1860" s="516">
        <f t="shared" si="7582"/>
        <v>0</v>
      </c>
      <c r="BX1860" s="516">
        <f t="shared" si="7582"/>
        <v>0</v>
      </c>
      <c r="BY1860" s="516">
        <f t="shared" si="7582"/>
        <v>0</v>
      </c>
      <c r="BZ1860" s="516">
        <f t="shared" si="7582"/>
        <v>0</v>
      </c>
      <c r="CA1860" s="516">
        <f t="shared" si="7582"/>
        <v>0</v>
      </c>
      <c r="CB1860" s="516">
        <f t="shared" si="7582"/>
        <v>0</v>
      </c>
      <c r="CC1860" s="516">
        <f t="shared" si="7582"/>
        <v>0</v>
      </c>
      <c r="CD1860" s="516">
        <f t="shared" si="7582"/>
        <v>0</v>
      </c>
      <c r="CE1860" s="516">
        <f t="shared" si="7582"/>
        <v>0</v>
      </c>
      <c r="CF1860" s="516">
        <f t="shared" si="7582"/>
        <v>0</v>
      </c>
      <c r="CG1860" s="516">
        <f t="shared" si="7582"/>
        <v>0</v>
      </c>
      <c r="CH1860" s="516">
        <f t="shared" si="7582"/>
        <v>0</v>
      </c>
      <c r="CI1860" s="516">
        <f t="shared" si="7582"/>
        <v>0</v>
      </c>
      <c r="CJ1860" s="516">
        <f t="shared" si="7582"/>
        <v>0</v>
      </c>
      <c r="CK1860" s="516">
        <f t="shared" si="7582"/>
        <v>0</v>
      </c>
      <c r="CL1860" s="516">
        <f t="shared" si="7582"/>
        <v>0</v>
      </c>
      <c r="CM1860" s="516">
        <f t="shared" si="7582"/>
        <v>0</v>
      </c>
      <c r="CN1860" s="516">
        <f t="shared" si="7582"/>
        <v>0</v>
      </c>
      <c r="CO1860" s="516">
        <f t="shared" si="7582"/>
        <v>0</v>
      </c>
      <c r="CP1860" s="516">
        <f t="shared" si="7582"/>
        <v>0</v>
      </c>
      <c r="CQ1860" s="516">
        <f t="shared" ref="CQ1860:DJ1860" si="7583">CQ2017</f>
        <v>0</v>
      </c>
      <c r="CR1860" s="516">
        <f t="shared" si="7583"/>
        <v>0</v>
      </c>
      <c r="CS1860" s="516">
        <f t="shared" si="7583"/>
        <v>0</v>
      </c>
      <c r="CT1860" s="516">
        <f t="shared" si="7583"/>
        <v>0</v>
      </c>
      <c r="CU1860" s="516">
        <f t="shared" si="7583"/>
        <v>0</v>
      </c>
      <c r="CV1860" s="516">
        <f t="shared" si="7583"/>
        <v>0</v>
      </c>
      <c r="CW1860" s="516">
        <f t="shared" si="7583"/>
        <v>0</v>
      </c>
      <c r="CX1860" s="516">
        <f t="shared" si="7583"/>
        <v>0</v>
      </c>
      <c r="CY1860" s="516">
        <f t="shared" si="7583"/>
        <v>0</v>
      </c>
      <c r="CZ1860" s="516">
        <f t="shared" si="7583"/>
        <v>0</v>
      </c>
      <c r="DA1860" s="516">
        <f t="shared" si="7583"/>
        <v>0</v>
      </c>
      <c r="DB1860" s="516">
        <f t="shared" si="7583"/>
        <v>0</v>
      </c>
      <c r="DC1860" s="516">
        <f t="shared" si="7583"/>
        <v>0</v>
      </c>
      <c r="DD1860" s="516">
        <f t="shared" si="7583"/>
        <v>0</v>
      </c>
      <c r="DE1860" s="516">
        <f t="shared" si="7583"/>
        <v>0</v>
      </c>
      <c r="DF1860" s="516">
        <f t="shared" si="7583"/>
        <v>0</v>
      </c>
      <c r="DG1860" s="516">
        <f t="shared" si="7583"/>
        <v>0</v>
      </c>
      <c r="DH1860" s="516">
        <f t="shared" si="7583"/>
        <v>0</v>
      </c>
      <c r="DI1860" s="516">
        <f t="shared" si="7583"/>
        <v>0</v>
      </c>
      <c r="DJ1860" s="516">
        <f t="shared" si="7583"/>
        <v>0</v>
      </c>
    </row>
    <row r="1861" spans="1:114" x14ac:dyDescent="0.35">
      <c r="A1861" s="69" t="s">
        <v>354</v>
      </c>
      <c r="B1861" s="507" t="s">
        <v>150</v>
      </c>
      <c r="C1861" s="69"/>
      <c r="D1861" s="69"/>
      <c r="E1861" s="69"/>
      <c r="F1861" s="69"/>
      <c r="G1861" s="301"/>
      <c r="H1861" s="301"/>
      <c r="I1861" s="301"/>
      <c r="J1861" s="301"/>
      <c r="K1861" s="301"/>
      <c r="L1861" s="301"/>
      <c r="M1861" s="301"/>
      <c r="N1861" s="301"/>
      <c r="O1861" s="516">
        <f>O1858+O1859-O1860</f>
        <v>53800</v>
      </c>
      <c r="P1861" s="516">
        <f>P1858+P1859-P1860</f>
        <v>62100</v>
      </c>
      <c r="Q1861" s="516">
        <f t="shared" ref="Q1861:AB1861" si="7584">Q1858+Q1859-Q1860</f>
        <v>64200</v>
      </c>
      <c r="R1861" s="516">
        <f t="shared" si="7584"/>
        <v>69500</v>
      </c>
      <c r="S1861" s="516">
        <f t="shared" si="7584"/>
        <v>72300</v>
      </c>
      <c r="T1861" s="516">
        <f t="shared" si="7584"/>
        <v>70700</v>
      </c>
      <c r="U1861" s="516">
        <f t="shared" si="7584"/>
        <v>73900</v>
      </c>
      <c r="V1861" s="516">
        <f t="shared" si="7584"/>
        <v>74100</v>
      </c>
      <c r="W1861" s="516">
        <f t="shared" si="7584"/>
        <v>76300</v>
      </c>
      <c r="X1861" s="516">
        <f t="shared" si="7584"/>
        <v>80400</v>
      </c>
      <c r="Y1861" s="516">
        <f t="shared" si="7584"/>
        <v>84500</v>
      </c>
      <c r="Z1861" s="516">
        <f t="shared" si="7584"/>
        <v>90900</v>
      </c>
      <c r="AA1861" s="516">
        <f t="shared" si="7584"/>
        <v>9600</v>
      </c>
      <c r="AB1861" s="516">
        <f t="shared" si="7584"/>
        <v>6900</v>
      </c>
      <c r="AC1861" s="516">
        <f>AC1858+AC1859-AC1860</f>
        <v>8800</v>
      </c>
      <c r="AD1861" s="516">
        <f>AD1858+AD1859-AD1860</f>
        <v>7930</v>
      </c>
      <c r="AE1861" s="516">
        <f t="shared" ref="AE1861:BJ1861" si="7585">AE1858+AE1859-AE1860</f>
        <v>7930</v>
      </c>
      <c r="AF1861" s="516">
        <f t="shared" si="7585"/>
        <v>7930</v>
      </c>
      <c r="AG1861" s="516">
        <f t="shared" si="7585"/>
        <v>7930</v>
      </c>
      <c r="AH1861" s="516">
        <f t="shared" si="7585"/>
        <v>7930</v>
      </c>
      <c r="AI1861" s="516">
        <f t="shared" si="7585"/>
        <v>7930</v>
      </c>
      <c r="AJ1861" s="516">
        <f t="shared" si="7585"/>
        <v>7930</v>
      </c>
      <c r="AK1861" s="516">
        <f t="shared" si="7585"/>
        <v>7930</v>
      </c>
      <c r="AL1861" s="516">
        <f t="shared" si="7585"/>
        <v>7930</v>
      </c>
      <c r="AM1861" s="516">
        <f t="shared" si="7585"/>
        <v>7930</v>
      </c>
      <c r="AN1861" s="516">
        <f t="shared" si="7585"/>
        <v>7930</v>
      </c>
      <c r="AO1861" s="516">
        <f t="shared" si="7585"/>
        <v>7930</v>
      </c>
      <c r="AP1861" s="516">
        <f t="shared" si="7585"/>
        <v>7930</v>
      </c>
      <c r="AQ1861" s="516">
        <f t="shared" si="7585"/>
        <v>7930</v>
      </c>
      <c r="AR1861" s="516">
        <f t="shared" si="7585"/>
        <v>7930</v>
      </c>
      <c r="AS1861" s="516">
        <f t="shared" si="7585"/>
        <v>7930</v>
      </c>
      <c r="AT1861" s="516">
        <f t="shared" si="7585"/>
        <v>7930</v>
      </c>
      <c r="AU1861" s="516">
        <f t="shared" si="7585"/>
        <v>7930</v>
      </c>
      <c r="AV1861" s="516">
        <f t="shared" si="7585"/>
        <v>7930</v>
      </c>
      <c r="AW1861" s="516">
        <f t="shared" si="7585"/>
        <v>7930</v>
      </c>
      <c r="AX1861" s="516">
        <f t="shared" si="7585"/>
        <v>7930</v>
      </c>
      <c r="AY1861" s="516">
        <f t="shared" si="7585"/>
        <v>7930</v>
      </c>
      <c r="AZ1861" s="516">
        <f t="shared" si="7585"/>
        <v>7930</v>
      </c>
      <c r="BA1861" s="516">
        <f t="shared" si="7585"/>
        <v>7930</v>
      </c>
      <c r="BB1861" s="516">
        <f t="shared" si="7585"/>
        <v>7930</v>
      </c>
      <c r="BC1861" s="516">
        <f t="shared" si="7585"/>
        <v>7930</v>
      </c>
      <c r="BD1861" s="516">
        <f t="shared" si="7585"/>
        <v>7930</v>
      </c>
      <c r="BE1861" s="516">
        <f t="shared" si="7585"/>
        <v>7930</v>
      </c>
      <c r="BF1861" s="516">
        <f t="shared" si="7585"/>
        <v>7930</v>
      </c>
      <c r="BG1861" s="516">
        <f t="shared" si="7585"/>
        <v>7930</v>
      </c>
      <c r="BH1861" s="516">
        <f t="shared" si="7585"/>
        <v>7930</v>
      </c>
      <c r="BI1861" s="516">
        <f t="shared" si="7585"/>
        <v>7930</v>
      </c>
      <c r="BJ1861" s="516">
        <f t="shared" si="7585"/>
        <v>7930</v>
      </c>
      <c r="BK1861" s="516">
        <f t="shared" ref="BK1861:CP1861" si="7586">BK1858+BK1859-BK1860</f>
        <v>7930</v>
      </c>
      <c r="BL1861" s="516">
        <f t="shared" si="7586"/>
        <v>7930</v>
      </c>
      <c r="BM1861" s="516">
        <f t="shared" si="7586"/>
        <v>7930</v>
      </c>
      <c r="BN1861" s="516">
        <f t="shared" si="7586"/>
        <v>7930</v>
      </c>
      <c r="BO1861" s="516">
        <f t="shared" si="7586"/>
        <v>7930</v>
      </c>
      <c r="BP1861" s="516">
        <f t="shared" si="7586"/>
        <v>7930</v>
      </c>
      <c r="BQ1861" s="516">
        <f t="shared" si="7586"/>
        <v>7930</v>
      </c>
      <c r="BR1861" s="516">
        <f t="shared" si="7586"/>
        <v>7930</v>
      </c>
      <c r="BS1861" s="516">
        <f t="shared" si="7586"/>
        <v>7930</v>
      </c>
      <c r="BT1861" s="516">
        <f t="shared" si="7586"/>
        <v>7930</v>
      </c>
      <c r="BU1861" s="516">
        <f t="shared" si="7586"/>
        <v>7930</v>
      </c>
      <c r="BV1861" s="516">
        <f t="shared" si="7586"/>
        <v>7930</v>
      </c>
      <c r="BW1861" s="516">
        <f t="shared" si="7586"/>
        <v>7930</v>
      </c>
      <c r="BX1861" s="516">
        <f t="shared" si="7586"/>
        <v>7930</v>
      </c>
      <c r="BY1861" s="516">
        <f t="shared" si="7586"/>
        <v>7930</v>
      </c>
      <c r="BZ1861" s="516">
        <f t="shared" si="7586"/>
        <v>7930</v>
      </c>
      <c r="CA1861" s="516">
        <f t="shared" si="7586"/>
        <v>7930</v>
      </c>
      <c r="CB1861" s="516">
        <f t="shared" si="7586"/>
        <v>7930</v>
      </c>
      <c r="CC1861" s="516">
        <f t="shared" si="7586"/>
        <v>7930</v>
      </c>
      <c r="CD1861" s="516">
        <f t="shared" si="7586"/>
        <v>7930</v>
      </c>
      <c r="CE1861" s="516">
        <f t="shared" si="7586"/>
        <v>7930</v>
      </c>
      <c r="CF1861" s="516">
        <f t="shared" si="7586"/>
        <v>7930</v>
      </c>
      <c r="CG1861" s="516">
        <f t="shared" si="7586"/>
        <v>7930</v>
      </c>
      <c r="CH1861" s="516">
        <f t="shared" si="7586"/>
        <v>7930</v>
      </c>
      <c r="CI1861" s="516">
        <f t="shared" si="7586"/>
        <v>7930</v>
      </c>
      <c r="CJ1861" s="516">
        <f t="shared" si="7586"/>
        <v>7930</v>
      </c>
      <c r="CK1861" s="516">
        <f t="shared" si="7586"/>
        <v>7930</v>
      </c>
      <c r="CL1861" s="516">
        <f t="shared" si="7586"/>
        <v>7930</v>
      </c>
      <c r="CM1861" s="516">
        <f t="shared" si="7586"/>
        <v>7930</v>
      </c>
      <c r="CN1861" s="516">
        <f t="shared" si="7586"/>
        <v>7930</v>
      </c>
      <c r="CO1861" s="516">
        <f t="shared" si="7586"/>
        <v>7930</v>
      </c>
      <c r="CP1861" s="516">
        <f t="shared" si="7586"/>
        <v>7930</v>
      </c>
      <c r="CQ1861" s="516">
        <f t="shared" ref="CQ1861:DJ1861" si="7587">CQ1858+CQ1859-CQ1860</f>
        <v>7930</v>
      </c>
      <c r="CR1861" s="516">
        <f t="shared" si="7587"/>
        <v>7930</v>
      </c>
      <c r="CS1861" s="516">
        <f t="shared" si="7587"/>
        <v>7930</v>
      </c>
      <c r="CT1861" s="516">
        <f t="shared" si="7587"/>
        <v>7930</v>
      </c>
      <c r="CU1861" s="516">
        <f t="shared" si="7587"/>
        <v>7930</v>
      </c>
      <c r="CV1861" s="516">
        <f t="shared" si="7587"/>
        <v>7930</v>
      </c>
      <c r="CW1861" s="516">
        <f t="shared" si="7587"/>
        <v>7930</v>
      </c>
      <c r="CX1861" s="516">
        <f t="shared" si="7587"/>
        <v>7930</v>
      </c>
      <c r="CY1861" s="516">
        <f t="shared" si="7587"/>
        <v>7930</v>
      </c>
      <c r="CZ1861" s="516">
        <f t="shared" si="7587"/>
        <v>7930</v>
      </c>
      <c r="DA1861" s="516">
        <f t="shared" si="7587"/>
        <v>7930</v>
      </c>
      <c r="DB1861" s="516">
        <f t="shared" si="7587"/>
        <v>7930</v>
      </c>
      <c r="DC1861" s="516">
        <f t="shared" si="7587"/>
        <v>7930</v>
      </c>
      <c r="DD1861" s="516">
        <f t="shared" si="7587"/>
        <v>7930</v>
      </c>
      <c r="DE1861" s="516">
        <f t="shared" si="7587"/>
        <v>7930</v>
      </c>
      <c r="DF1861" s="516">
        <f t="shared" si="7587"/>
        <v>7930</v>
      </c>
      <c r="DG1861" s="516">
        <f t="shared" si="7587"/>
        <v>7930</v>
      </c>
      <c r="DH1861" s="516">
        <f t="shared" si="7587"/>
        <v>7930</v>
      </c>
      <c r="DI1861" s="516">
        <f t="shared" si="7587"/>
        <v>7930</v>
      </c>
      <c r="DJ1861" s="516">
        <f t="shared" si="7587"/>
        <v>7930</v>
      </c>
    </row>
    <row r="1862" spans="1:114" x14ac:dyDescent="0.35">
      <c r="B1862" s="69"/>
      <c r="C1862" s="69"/>
      <c r="D1862" s="69"/>
      <c r="E1862" s="69"/>
      <c r="F1862" s="69"/>
      <c r="G1862" s="301"/>
      <c r="H1862" s="301"/>
      <c r="I1862" s="301"/>
      <c r="J1862" s="301"/>
      <c r="K1862" s="301"/>
      <c r="L1862" s="301"/>
      <c r="M1862" s="301"/>
      <c r="N1862" s="301"/>
      <c r="O1862" s="301"/>
      <c r="P1862" s="301"/>
      <c r="Q1862" s="301"/>
      <c r="R1862" s="301"/>
      <c r="S1862" s="301"/>
      <c r="T1862" s="301"/>
      <c r="U1862" s="301"/>
      <c r="V1862" s="301"/>
      <c r="W1862" s="301"/>
      <c r="X1862" s="301"/>
      <c r="Y1862" s="301"/>
      <c r="Z1862" s="301"/>
      <c r="AA1862" s="301"/>
      <c r="AB1862" s="301"/>
      <c r="AC1862" s="301"/>
      <c r="AD1862" s="301"/>
    </row>
    <row r="1863" spans="1:114" x14ac:dyDescent="0.35">
      <c r="B1863" s="69"/>
      <c r="C1863" s="69"/>
      <c r="D1863" s="69"/>
      <c r="E1863" s="69"/>
      <c r="F1863" s="69"/>
      <c r="G1863" s="301"/>
      <c r="H1863" s="301"/>
      <c r="I1863" s="301"/>
      <c r="J1863" s="301"/>
      <c r="K1863" s="301"/>
      <c r="L1863" s="301"/>
      <c r="M1863" s="301"/>
      <c r="N1863" s="301"/>
      <c r="O1863" s="301"/>
      <c r="P1863" s="301"/>
      <c r="Q1863" s="301"/>
      <c r="R1863" s="301"/>
      <c r="S1863" s="301"/>
      <c r="T1863" s="301"/>
      <c r="U1863" s="301"/>
      <c r="V1863" s="301"/>
      <c r="W1863" s="301"/>
      <c r="X1863" s="301"/>
      <c r="Y1863" s="301"/>
      <c r="Z1863" s="301"/>
      <c r="AA1863" s="301"/>
      <c r="AB1863" s="301"/>
      <c r="AC1863" s="301"/>
      <c r="AD1863" s="301"/>
    </row>
    <row r="1864" spans="1:114" x14ac:dyDescent="0.35">
      <c r="B1864" s="69"/>
      <c r="C1864" s="69"/>
      <c r="D1864" s="69"/>
      <c r="E1864" s="69"/>
      <c r="F1864" s="69"/>
      <c r="G1864" s="301"/>
      <c r="H1864" s="301"/>
      <c r="I1864" s="301"/>
      <c r="J1864" s="301"/>
      <c r="K1864" s="301"/>
      <c r="L1864" s="301"/>
      <c r="M1864" s="301"/>
      <c r="N1864" s="301"/>
      <c r="O1864" s="301"/>
      <c r="P1864" s="301"/>
      <c r="Q1864" s="301"/>
      <c r="R1864" s="301"/>
      <c r="S1864" s="301"/>
      <c r="T1864" s="301"/>
      <c r="U1864" s="301"/>
      <c r="V1864" s="301"/>
      <c r="W1864" s="301"/>
      <c r="X1864" s="301"/>
      <c r="Y1864" s="301"/>
      <c r="Z1864" s="301"/>
      <c r="AA1864" s="301"/>
      <c r="AB1864" s="301"/>
      <c r="AC1864" s="301"/>
      <c r="AD1864" s="301"/>
    </row>
    <row r="1865" spans="1:114" x14ac:dyDescent="0.35">
      <c r="B1865" s="508" t="s">
        <v>214</v>
      </c>
      <c r="C1865" s="69"/>
      <c r="D1865" s="69"/>
      <c r="E1865" s="69"/>
      <c r="F1865" s="69"/>
      <c r="G1865" s="301"/>
      <c r="H1865" s="301"/>
      <c r="I1865" s="301"/>
      <c r="J1865" s="301"/>
      <c r="K1865" s="301"/>
      <c r="L1865" s="301"/>
      <c r="M1865" s="301"/>
      <c r="N1865" s="301"/>
      <c r="O1865" s="301"/>
      <c r="P1865" s="301"/>
      <c r="Q1865" s="301"/>
      <c r="R1865" s="301"/>
      <c r="S1865" s="301"/>
      <c r="T1865" s="301"/>
      <c r="U1865" s="301"/>
      <c r="V1865" s="301"/>
      <c r="W1865" s="301"/>
      <c r="X1865" s="301"/>
      <c r="Y1865" s="301"/>
      <c r="Z1865" s="301"/>
      <c r="AA1865" s="301"/>
      <c r="AB1865" s="301"/>
      <c r="AC1865" s="301"/>
      <c r="AD1865" s="301"/>
    </row>
    <row r="1866" spans="1:114" x14ac:dyDescent="0.35">
      <c r="A1866" s="69" t="s">
        <v>354</v>
      </c>
      <c r="B1866" s="507" t="s">
        <v>215</v>
      </c>
      <c r="C1866" s="69"/>
      <c r="D1866" s="69"/>
      <c r="E1866" s="69"/>
      <c r="F1866" s="69"/>
      <c r="G1866" s="301"/>
      <c r="H1866" s="301"/>
      <c r="I1866" s="301"/>
      <c r="J1866" s="301"/>
      <c r="K1866" s="301"/>
      <c r="L1866" s="301"/>
      <c r="M1866" s="301"/>
      <c r="N1866" s="301"/>
      <c r="O1866" s="516">
        <f>N1924</f>
        <v>-409700</v>
      </c>
      <c r="P1866" s="516">
        <f>O1924</f>
        <v>-427700</v>
      </c>
      <c r="Q1866" s="516">
        <f t="shared" ref="Q1866:AC1866" si="7588">P1924</f>
        <v>78800</v>
      </c>
      <c r="R1866" s="516">
        <f t="shared" si="7588"/>
        <v>109600</v>
      </c>
      <c r="S1866" s="516">
        <f t="shared" si="7588"/>
        <v>91300</v>
      </c>
      <c r="T1866" s="516">
        <f t="shared" si="7588"/>
        <v>133600</v>
      </c>
      <c r="U1866" s="516">
        <f t="shared" si="7588"/>
        <v>107400</v>
      </c>
      <c r="V1866" s="516">
        <f t="shared" si="7588"/>
        <v>97900</v>
      </c>
      <c r="W1866" s="516">
        <f t="shared" si="7588"/>
        <v>63100</v>
      </c>
      <c r="X1866" s="516">
        <f t="shared" si="7588"/>
        <v>21300</v>
      </c>
      <c r="Y1866" s="516">
        <f t="shared" si="7588"/>
        <v>6900</v>
      </c>
      <c r="Z1866" s="516">
        <f t="shared" si="7588"/>
        <v>3900</v>
      </c>
      <c r="AA1866" s="516">
        <f t="shared" si="7588"/>
        <v>-350200</v>
      </c>
      <c r="AB1866" s="516">
        <f t="shared" si="7588"/>
        <v>-384600</v>
      </c>
      <c r="AC1866" s="516">
        <f t="shared" si="7588"/>
        <v>-359100</v>
      </c>
      <c r="AD1866" s="516">
        <f>AC1924</f>
        <v>-370700</v>
      </c>
      <c r="AE1866" s="516">
        <f>AD1924</f>
        <v>-318884.68698327267</v>
      </c>
      <c r="AF1866" s="516">
        <f t="shared" ref="AF1866:CQ1866" si="7589">AE1924</f>
        <v>-265162.56188029225</v>
      </c>
      <c r="AG1866" s="516">
        <f t="shared" si="7589"/>
        <v>-215268.20948602416</v>
      </c>
      <c r="AH1866" s="516">
        <f t="shared" si="7589"/>
        <v>-166338.36044863897</v>
      </c>
      <c r="AI1866" s="516">
        <f t="shared" si="7589"/>
        <v>-111104.87221986213</v>
      </c>
      <c r="AJ1866" s="516">
        <f t="shared" si="7589"/>
        <v>-69864.56908808506</v>
      </c>
      <c r="AK1866" s="516">
        <f t="shared" si="7589"/>
        <v>-31617.148978742865</v>
      </c>
      <c r="AL1866" s="516">
        <f t="shared" si="7589"/>
        <v>5955.3954027835789</v>
      </c>
      <c r="AM1866" s="516">
        <f t="shared" si="7589"/>
        <v>48150.156227378029</v>
      </c>
      <c r="AN1866" s="516">
        <f t="shared" si="7589"/>
        <v>78103.063958396757</v>
      </c>
      <c r="AO1866" s="516">
        <f t="shared" si="7589"/>
        <v>105095.66862930093</v>
      </c>
      <c r="AP1866" s="516">
        <f t="shared" si="7589"/>
        <v>130495.48747182783</v>
      </c>
      <c r="AQ1866" s="516">
        <f t="shared" si="7589"/>
        <v>159691.50285777202</v>
      </c>
      <c r="AR1866" s="516">
        <f t="shared" si="7589"/>
        <v>229367.43129257156</v>
      </c>
      <c r="AS1866" s="516">
        <f t="shared" si="7589"/>
        <v>295638.27875945211</v>
      </c>
      <c r="AT1866" s="516">
        <f>AS1924</f>
        <v>359411.46123263205</v>
      </c>
      <c r="AU1866" s="516">
        <f t="shared" si="7589"/>
        <v>426872.00622112583</v>
      </c>
      <c r="AV1866" s="516">
        <f t="shared" si="7589"/>
        <v>520764.78463928023</v>
      </c>
      <c r="AW1866" s="516">
        <f t="shared" si="7589"/>
        <v>610690.4362001582</v>
      </c>
      <c r="AX1866" s="516">
        <f t="shared" si="7589"/>
        <v>697997.79489645641</v>
      </c>
      <c r="AY1866" s="516">
        <f t="shared" si="7589"/>
        <v>789622.30382582906</v>
      </c>
      <c r="AZ1866" s="516">
        <f t="shared" si="7589"/>
        <v>884117.59129406069</v>
      </c>
      <c r="BA1866" s="516">
        <f t="shared" si="7589"/>
        <v>974885.95332528767</v>
      </c>
      <c r="BB1866" s="516">
        <f t="shared" si="7589"/>
        <v>1062873.5196699044</v>
      </c>
      <c r="BC1866" s="516">
        <f t="shared" si="7589"/>
        <v>1154650.3094298081</v>
      </c>
      <c r="BD1866" s="516">
        <f t="shared" si="7589"/>
        <v>1236362.1064365054</v>
      </c>
      <c r="BE1866" s="516">
        <f t="shared" si="7589"/>
        <v>1315111.2718660049</v>
      </c>
      <c r="BF1866" s="516">
        <f t="shared" si="7589"/>
        <v>1391113.8530176301</v>
      </c>
      <c r="BG1866" s="516">
        <f t="shared" si="7589"/>
        <v>1470157.1569412742</v>
      </c>
      <c r="BH1866" s="516">
        <f t="shared" si="7589"/>
        <v>1544263.4030081925</v>
      </c>
      <c r="BI1866" s="516">
        <f t="shared" si="7589"/>
        <v>1615233.2249976224</v>
      </c>
      <c r="BJ1866" s="516">
        <f t="shared" si="7589"/>
        <v>1683269.4910453157</v>
      </c>
      <c r="BK1866" s="516">
        <f t="shared" si="7589"/>
        <v>1754450.2535917556</v>
      </c>
      <c r="BL1866" s="516">
        <f t="shared" si="7589"/>
        <v>1805945.6794146379</v>
      </c>
      <c r="BM1866" s="516">
        <f t="shared" si="7589"/>
        <v>1855431.0546412957</v>
      </c>
      <c r="BN1866" s="516">
        <f t="shared" si="7589"/>
        <v>1903033.2082934068</v>
      </c>
      <c r="BO1866" s="516">
        <f t="shared" si="7589"/>
        <v>1952658.5293569765</v>
      </c>
      <c r="BP1866" s="516">
        <f t="shared" si="7589"/>
        <v>1999731.0476473551</v>
      </c>
      <c r="BQ1866" s="516">
        <f t="shared" si="7589"/>
        <v>2045742.6654256124</v>
      </c>
      <c r="BR1866" s="516">
        <f t="shared" si="7589"/>
        <v>2090748.671035511</v>
      </c>
      <c r="BS1866" s="516">
        <f t="shared" si="7589"/>
        <v>2136536.9446787531</v>
      </c>
      <c r="BT1866" s="516">
        <f t="shared" si="7589"/>
        <v>2186651.7396202153</v>
      </c>
      <c r="BU1866" s="516">
        <f t="shared" si="7589"/>
        <v>2235253.1962397615</v>
      </c>
      <c r="BV1866" s="516">
        <f t="shared" si="7589"/>
        <v>2282397.9188625067</v>
      </c>
      <c r="BW1866" s="516">
        <f t="shared" si="7589"/>
        <v>2330689.3803411424</v>
      </c>
      <c r="BX1866" s="516">
        <f t="shared" si="7589"/>
        <v>2384274.6604140433</v>
      </c>
      <c r="BY1866" s="516">
        <f t="shared" si="7589"/>
        <v>2436781.6003788207</v>
      </c>
      <c r="BZ1866" s="516">
        <f t="shared" si="7589"/>
        <v>2488209.3790692338</v>
      </c>
      <c r="CA1866" s="516">
        <f t="shared" si="7589"/>
        <v>2541101.0343826092</v>
      </c>
      <c r="CB1866" s="516">
        <f t="shared" si="7589"/>
        <v>2582457.0702636191</v>
      </c>
      <c r="CC1866" s="516">
        <f t="shared" si="7589"/>
        <v>2623596.1208786746</v>
      </c>
      <c r="CD1866" s="516">
        <f t="shared" si="7589"/>
        <v>2664517.4282042743</v>
      </c>
      <c r="CE1866" s="516">
        <f t="shared" si="7589"/>
        <v>2705402.1776587581</v>
      </c>
      <c r="CF1866" s="516">
        <f t="shared" si="7589"/>
        <v>2737452.7405766076</v>
      </c>
      <c r="CG1866" s="516">
        <f t="shared" si="7589"/>
        <v>2769378.782679494</v>
      </c>
      <c r="CH1866" s="516">
        <f t="shared" si="7589"/>
        <v>2801179.6813633419</v>
      </c>
      <c r="CI1866" s="516">
        <f t="shared" si="7589"/>
        <v>2832854.8109110566</v>
      </c>
      <c r="CJ1866" s="516">
        <f t="shared" si="7589"/>
        <v>2857117.2639179737</v>
      </c>
      <c r="CK1866" s="516">
        <f t="shared" si="7589"/>
        <v>2881280.6011826228</v>
      </c>
      <c r="CL1866" s="516">
        <f t="shared" si="7589"/>
        <v>2905344.3271262925</v>
      </c>
      <c r="CM1866" s="516">
        <f t="shared" si="7589"/>
        <v>2929307.9436923778</v>
      </c>
      <c r="CN1866" s="516">
        <f t="shared" si="7589"/>
        <v>2961488.3780665905</v>
      </c>
      <c r="CO1866" s="516">
        <f t="shared" si="7589"/>
        <v>2993534.6829853719</v>
      </c>
      <c r="CP1866" s="516">
        <f t="shared" si="7589"/>
        <v>3025446.1878014444</v>
      </c>
      <c r="CQ1866" s="516">
        <f t="shared" si="7589"/>
        <v>3057222.2185142948</v>
      </c>
      <c r="CR1866" s="516">
        <f t="shared" ref="CR1866:DJ1866" si="7590">CQ1924</f>
        <v>3102468.6095651048</v>
      </c>
      <c r="CS1866" s="516">
        <f t="shared" si="7590"/>
        <v>3147522.1724256165</v>
      </c>
      <c r="CT1866" s="516">
        <f t="shared" si="7590"/>
        <v>3192381.9429548779</v>
      </c>
      <c r="CU1866" s="516">
        <f t="shared" si="7590"/>
        <v>3237046.9521912332</v>
      </c>
      <c r="CV1866" s="516">
        <f t="shared" si="7590"/>
        <v>3274373.0698112338</v>
      </c>
      <c r="CW1866" s="516">
        <f t="shared" si="7590"/>
        <v>3311532.9685865319</v>
      </c>
      <c r="CX1866" s="516">
        <f t="shared" si="7590"/>
        <v>3348525.8174229036</v>
      </c>
      <c r="CY1866" s="516">
        <f t="shared" si="7590"/>
        <v>3385350.7810706547</v>
      </c>
      <c r="CZ1866" s="516">
        <f t="shared" si="7590"/>
        <v>3401440.6278477348</v>
      </c>
      <c r="DA1866" s="516">
        <f t="shared" si="7590"/>
        <v>3417452.0438378975</v>
      </c>
      <c r="DB1866" s="516">
        <f t="shared" si="7590"/>
        <v>3433384.6368872086</v>
      </c>
      <c r="DC1866" s="516">
        <f t="shared" si="7590"/>
        <v>3449238.0128809633</v>
      </c>
      <c r="DD1866" s="516">
        <f t="shared" si="7590"/>
        <v>3463263.7767642583</v>
      </c>
      <c r="DE1866" s="516">
        <f t="shared" si="7590"/>
        <v>3477217.5752606671</v>
      </c>
      <c r="DF1866" s="516">
        <f t="shared" si="7590"/>
        <v>3491099.0485432553</v>
      </c>
      <c r="DG1866" s="516">
        <f t="shared" si="7590"/>
        <v>3504907.8349859538</v>
      </c>
      <c r="DH1866" s="516">
        <f t="shared" si="7590"/>
        <v>3517118.616922704</v>
      </c>
      <c r="DI1866" s="516">
        <f t="shared" si="7590"/>
        <v>3529263.2792868353</v>
      </c>
      <c r="DJ1866" s="516">
        <f t="shared" si="7590"/>
        <v>3541341.4914804846</v>
      </c>
    </row>
    <row r="1867" spans="1:114" x14ac:dyDescent="0.35">
      <c r="A1867" s="69" t="s">
        <v>354</v>
      </c>
      <c r="B1867" s="507" t="s">
        <v>216</v>
      </c>
      <c r="C1867" s="69"/>
      <c r="D1867" s="69"/>
      <c r="E1867" s="69"/>
      <c r="F1867" s="69"/>
      <c r="G1867" s="301"/>
      <c r="H1867" s="301"/>
      <c r="I1867" s="301"/>
      <c r="J1867" s="301"/>
      <c r="K1867" s="301"/>
      <c r="L1867" s="301"/>
      <c r="M1867" s="301"/>
      <c r="N1867" s="301"/>
      <c r="O1867" s="516">
        <f t="shared" ref="O1867:AT1867" si="7591">O1655</f>
        <v>-16800</v>
      </c>
      <c r="P1867" s="516">
        <f t="shared" si="7591"/>
        <v>511600</v>
      </c>
      <c r="Q1867" s="516">
        <f t="shared" si="7591"/>
        <v>32600</v>
      </c>
      <c r="R1867" s="516">
        <f t="shared" si="7591"/>
        <v>-16900</v>
      </c>
      <c r="S1867" s="516">
        <f t="shared" si="7591"/>
        <v>46100</v>
      </c>
      <c r="T1867" s="516">
        <f t="shared" si="7591"/>
        <v>-24200</v>
      </c>
      <c r="U1867" s="516">
        <f t="shared" si="7591"/>
        <v>-9000</v>
      </c>
      <c r="V1867" s="516">
        <f t="shared" si="7591"/>
        <v>-28600</v>
      </c>
      <c r="W1867" s="516">
        <f t="shared" si="7591"/>
        <v>-40700</v>
      </c>
      <c r="X1867" s="516">
        <f t="shared" si="7591"/>
        <v>-18600</v>
      </c>
      <c r="Y1867" s="516">
        <f t="shared" si="7591"/>
        <v>-10200</v>
      </c>
      <c r="Z1867" s="516">
        <f t="shared" si="7591"/>
        <v>-303800</v>
      </c>
      <c r="AA1867" s="516">
        <f t="shared" si="7591"/>
        <v>-34400</v>
      </c>
      <c r="AB1867" s="516">
        <f t="shared" si="7591"/>
        <v>25500</v>
      </c>
      <c r="AC1867" s="516">
        <f t="shared" si="7591"/>
        <v>-11600</v>
      </c>
      <c r="AD1867" s="516">
        <f t="shared" si="7591"/>
        <v>51815.313016727327</v>
      </c>
      <c r="AE1867" s="516">
        <f t="shared" si="7591"/>
        <v>53722.125102980383</v>
      </c>
      <c r="AF1867" s="516">
        <f t="shared" si="7591"/>
        <v>49894.352394268077</v>
      </c>
      <c r="AG1867" s="516">
        <f t="shared" si="7591"/>
        <v>48929.849037385196</v>
      </c>
      <c r="AH1867" s="516">
        <f t="shared" si="7591"/>
        <v>55233.488228776849</v>
      </c>
      <c r="AI1867" s="516">
        <f t="shared" si="7591"/>
        <v>41240.303131777058</v>
      </c>
      <c r="AJ1867" s="516">
        <f t="shared" si="7591"/>
        <v>38247.420109342194</v>
      </c>
      <c r="AK1867" s="516">
        <f t="shared" si="7591"/>
        <v>37572.544381526444</v>
      </c>
      <c r="AL1867" s="516">
        <f t="shared" si="7591"/>
        <v>42194.76082459445</v>
      </c>
      <c r="AM1867" s="516">
        <f t="shared" si="7591"/>
        <v>29952.907731018735</v>
      </c>
      <c r="AN1867" s="516">
        <f t="shared" si="7591"/>
        <v>26992.604670904162</v>
      </c>
      <c r="AO1867" s="516">
        <f t="shared" si="7591"/>
        <v>25399.818842526911</v>
      </c>
      <c r="AP1867" s="516">
        <f t="shared" si="7591"/>
        <v>29196.015385944185</v>
      </c>
      <c r="AQ1867" s="516">
        <f t="shared" si="7591"/>
        <v>69675.928434799542</v>
      </c>
      <c r="AR1867" s="516">
        <f t="shared" si="7591"/>
        <v>66270.847466880557</v>
      </c>
      <c r="AS1867" s="516">
        <f t="shared" si="7591"/>
        <v>63773.18247317995</v>
      </c>
      <c r="AT1867" s="516">
        <f t="shared" si="7591"/>
        <v>67460.544988493813</v>
      </c>
      <c r="AU1867" s="516">
        <f t="shared" ref="AU1867:BZ1867" si="7592">AU1655</f>
        <v>93892.778418154412</v>
      </c>
      <c r="AV1867" s="516">
        <f t="shared" si="7592"/>
        <v>89925.651560877959</v>
      </c>
      <c r="AW1867" s="516">
        <f t="shared" si="7592"/>
        <v>87307.358696298252</v>
      </c>
      <c r="AX1867" s="516">
        <f t="shared" si="7592"/>
        <v>91624.508929372692</v>
      </c>
      <c r="AY1867" s="516">
        <f t="shared" si="7592"/>
        <v>94495.287468231691</v>
      </c>
      <c r="AZ1867" s="516">
        <f t="shared" si="7592"/>
        <v>90768.362031227021</v>
      </c>
      <c r="BA1867" s="516">
        <f t="shared" si="7592"/>
        <v>87987.566344616789</v>
      </c>
      <c r="BB1867" s="516">
        <f t="shared" si="7592"/>
        <v>91776.789759903593</v>
      </c>
      <c r="BC1867" s="516">
        <f t="shared" si="7592"/>
        <v>81711.79700669751</v>
      </c>
      <c r="BD1867" s="516">
        <f t="shared" si="7592"/>
        <v>78749.165429499481</v>
      </c>
      <c r="BE1867" s="516">
        <f t="shared" si="7592"/>
        <v>76002.581151625171</v>
      </c>
      <c r="BF1867" s="516">
        <f t="shared" si="7592"/>
        <v>79043.303923644184</v>
      </c>
      <c r="BG1867" s="516">
        <f t="shared" si="7592"/>
        <v>74106.246066918335</v>
      </c>
      <c r="BH1867" s="516">
        <f t="shared" si="7592"/>
        <v>70969.821989429911</v>
      </c>
      <c r="BI1867" s="516">
        <f t="shared" si="7592"/>
        <v>68036.266047693207</v>
      </c>
      <c r="BJ1867" s="516">
        <f t="shared" si="7592"/>
        <v>71180.762546439975</v>
      </c>
      <c r="BK1867" s="516">
        <f t="shared" si="7592"/>
        <v>51495.425822882156</v>
      </c>
      <c r="BL1867" s="516">
        <f t="shared" si="7592"/>
        <v>49485.375226657772</v>
      </c>
      <c r="BM1867" s="516">
        <f t="shared" si="7592"/>
        <v>47602.153652111025</v>
      </c>
      <c r="BN1867" s="516">
        <f t="shared" si="7592"/>
        <v>49625.32106356982</v>
      </c>
      <c r="BO1867" s="516">
        <f t="shared" si="7592"/>
        <v>47072.518290378641</v>
      </c>
      <c r="BP1867" s="516">
        <f t="shared" si="7592"/>
        <v>46011.617778257205</v>
      </c>
      <c r="BQ1867" s="516">
        <f t="shared" si="7592"/>
        <v>45006.005609898486</v>
      </c>
      <c r="BR1867" s="516">
        <f t="shared" si="7592"/>
        <v>45788.273643242152</v>
      </c>
      <c r="BS1867" s="516">
        <f t="shared" si="7592"/>
        <v>50114.794941462053</v>
      </c>
      <c r="BT1867" s="516">
        <f t="shared" si="7592"/>
        <v>48601.456619546421</v>
      </c>
      <c r="BU1867" s="516">
        <f t="shared" si="7592"/>
        <v>47144.722622745343</v>
      </c>
      <c r="BV1867" s="516">
        <f t="shared" si="7592"/>
        <v>48291.461478635669</v>
      </c>
      <c r="BW1867" s="516">
        <f t="shared" si="7592"/>
        <v>53585.280072900954</v>
      </c>
      <c r="BX1867" s="516">
        <f t="shared" si="7592"/>
        <v>52506.939964777528</v>
      </c>
      <c r="BY1867" s="516">
        <f t="shared" si="7592"/>
        <v>51427.778690413099</v>
      </c>
      <c r="BZ1867" s="516">
        <f t="shared" si="7592"/>
        <v>52891.655313375559</v>
      </c>
      <c r="CA1867" s="516">
        <f t="shared" ref="CA1867:DJ1867" si="7593">CA1655</f>
        <v>41356.035881009659</v>
      </c>
      <c r="CB1867" s="516">
        <f t="shared" si="7593"/>
        <v>41139.050615055523</v>
      </c>
      <c r="CC1867" s="516">
        <f t="shared" si="7593"/>
        <v>40921.307325599715</v>
      </c>
      <c r="CD1867" s="516">
        <f t="shared" si="7593"/>
        <v>40884.749454483652</v>
      </c>
      <c r="CE1867" s="516">
        <f t="shared" si="7593"/>
        <v>32050.562917849566</v>
      </c>
      <c r="CF1867" s="516">
        <f t="shared" si="7593"/>
        <v>31926.042102886186</v>
      </c>
      <c r="CG1867" s="516">
        <f t="shared" si="7593"/>
        <v>31800.89868384799</v>
      </c>
      <c r="CH1867" s="516">
        <f t="shared" si="7593"/>
        <v>31675.129547714594</v>
      </c>
      <c r="CI1867" s="516">
        <f t="shared" si="7593"/>
        <v>24262.45300691704</v>
      </c>
      <c r="CJ1867" s="516">
        <f t="shared" si="7593"/>
        <v>24163.337264648995</v>
      </c>
      <c r="CK1867" s="516">
        <f t="shared" si="7593"/>
        <v>24063.725943669608</v>
      </c>
      <c r="CL1867" s="516">
        <f t="shared" si="7593"/>
        <v>23963.616566085333</v>
      </c>
      <c r="CM1867" s="516">
        <f t="shared" si="7593"/>
        <v>32180.434374212899</v>
      </c>
      <c r="CN1867" s="516">
        <f t="shared" si="7593"/>
        <v>32046.304918781334</v>
      </c>
      <c r="CO1867" s="516">
        <f t="shared" si="7593"/>
        <v>31911.504816072615</v>
      </c>
      <c r="CP1867" s="516">
        <f t="shared" si="7593"/>
        <v>31776.030712850348</v>
      </c>
      <c r="CQ1867" s="516">
        <f t="shared" si="7593"/>
        <v>45246.391050810096</v>
      </c>
      <c r="CR1867" s="516">
        <f t="shared" si="7593"/>
        <v>45053.562860511527</v>
      </c>
      <c r="CS1867" s="516">
        <f t="shared" si="7593"/>
        <v>44859.770529261448</v>
      </c>
      <c r="CT1867" s="516">
        <f t="shared" si="7593"/>
        <v>44665.009236355138</v>
      </c>
      <c r="CU1867" s="516">
        <f t="shared" si="7593"/>
        <v>37326.11762000063</v>
      </c>
      <c r="CV1867" s="516">
        <f t="shared" si="7593"/>
        <v>37159.898775297996</v>
      </c>
      <c r="CW1867" s="516">
        <f t="shared" si="7593"/>
        <v>36992.84883637185</v>
      </c>
      <c r="CX1867" s="516">
        <f t="shared" si="7593"/>
        <v>36824.963647751087</v>
      </c>
      <c r="CY1867" s="516">
        <f t="shared" si="7593"/>
        <v>16089.846777080054</v>
      </c>
      <c r="CZ1867" s="516">
        <f t="shared" si="7593"/>
        <v>16011.415990162826</v>
      </c>
      <c r="DA1867" s="516">
        <f t="shared" si="7593"/>
        <v>15932.593049311017</v>
      </c>
      <c r="DB1867" s="516">
        <f t="shared" si="7593"/>
        <v>15853.37599375494</v>
      </c>
      <c r="DC1867" s="516">
        <f t="shared" si="7593"/>
        <v>14025.763883294798</v>
      </c>
      <c r="DD1867" s="516">
        <f t="shared" si="7593"/>
        <v>13953.798496408641</v>
      </c>
      <c r="DE1867" s="516">
        <f t="shared" si="7593"/>
        <v>13881.473282588056</v>
      </c>
      <c r="DF1867" s="516">
        <f t="shared" si="7593"/>
        <v>13808.786442698369</v>
      </c>
      <c r="DG1867" s="516">
        <f t="shared" si="7593"/>
        <v>12210.781936750052</v>
      </c>
      <c r="DH1867" s="516">
        <f t="shared" si="7593"/>
        <v>12144.662364131173</v>
      </c>
      <c r="DI1867" s="516">
        <f t="shared" si="7593"/>
        <v>12078.2121936492</v>
      </c>
      <c r="DJ1867" s="516">
        <f t="shared" si="7593"/>
        <v>12011.429772314816</v>
      </c>
    </row>
    <row r="1868" spans="1:114" x14ac:dyDescent="0.35">
      <c r="A1868" s="69" t="s">
        <v>354</v>
      </c>
      <c r="B1868" s="507" t="s">
        <v>217</v>
      </c>
      <c r="C1868" s="69"/>
      <c r="D1868" s="69"/>
      <c r="E1868" s="69"/>
      <c r="F1868" s="69"/>
      <c r="G1868" s="301"/>
      <c r="H1868" s="301"/>
      <c r="I1868" s="301"/>
      <c r="J1868" s="301"/>
      <c r="K1868" s="301"/>
      <c r="L1868" s="301"/>
      <c r="M1868" s="301"/>
      <c r="N1868" s="301"/>
      <c r="O1868" s="516">
        <v>0</v>
      </c>
      <c r="P1868" s="459">
        <v>0</v>
      </c>
      <c r="Q1868" s="459">
        <v>0</v>
      </c>
      <c r="R1868" s="459">
        <v>0</v>
      </c>
      <c r="S1868" s="459">
        <v>0</v>
      </c>
      <c r="T1868" s="459">
        <v>0</v>
      </c>
      <c r="U1868" s="459">
        <v>0</v>
      </c>
      <c r="V1868" s="459">
        <v>0</v>
      </c>
      <c r="W1868" s="459">
        <v>0</v>
      </c>
      <c r="X1868" s="459">
        <v>0</v>
      </c>
      <c r="Y1868" s="459">
        <v>0</v>
      </c>
      <c r="Z1868" s="459">
        <v>0</v>
      </c>
      <c r="AA1868" s="459">
        <v>0</v>
      </c>
      <c r="AB1868" s="459">
        <v>0</v>
      </c>
      <c r="AC1868" s="459">
        <v>0</v>
      </c>
      <c r="AD1868" s="459">
        <v>0</v>
      </c>
      <c r="AE1868" s="459">
        <v>0</v>
      </c>
      <c r="AF1868" s="459">
        <v>0</v>
      </c>
      <c r="AG1868" s="459">
        <v>0</v>
      </c>
      <c r="AH1868" s="459">
        <v>0</v>
      </c>
      <c r="AI1868" s="459">
        <v>0</v>
      </c>
      <c r="AJ1868" s="459">
        <v>0</v>
      </c>
      <c r="AK1868" s="459">
        <v>0</v>
      </c>
      <c r="AL1868" s="459">
        <v>0</v>
      </c>
      <c r="AM1868" s="459">
        <v>0</v>
      </c>
      <c r="AN1868" s="459">
        <v>0</v>
      </c>
      <c r="AO1868" s="459">
        <v>0</v>
      </c>
      <c r="AP1868" s="459">
        <v>0</v>
      </c>
      <c r="AQ1868" s="459">
        <v>0</v>
      </c>
      <c r="AR1868" s="459">
        <v>0</v>
      </c>
      <c r="AS1868" s="459">
        <v>0</v>
      </c>
      <c r="AT1868" s="459">
        <v>0</v>
      </c>
      <c r="AU1868" s="459">
        <v>0</v>
      </c>
      <c r="AV1868" s="459">
        <v>0</v>
      </c>
      <c r="AW1868" s="459">
        <v>0</v>
      </c>
      <c r="AX1868" s="459">
        <v>0</v>
      </c>
      <c r="AY1868" s="459">
        <v>0</v>
      </c>
      <c r="AZ1868" s="459">
        <v>0</v>
      </c>
      <c r="BA1868" s="459">
        <v>0</v>
      </c>
      <c r="BB1868" s="459">
        <v>0</v>
      </c>
      <c r="BC1868" s="459">
        <v>0</v>
      </c>
      <c r="BD1868" s="459">
        <v>0</v>
      </c>
      <c r="BE1868" s="459">
        <v>0</v>
      </c>
      <c r="BF1868" s="459">
        <v>0</v>
      </c>
      <c r="BG1868" s="459">
        <v>0</v>
      </c>
      <c r="BH1868" s="459">
        <v>0</v>
      </c>
      <c r="BI1868" s="459">
        <v>0</v>
      </c>
      <c r="BJ1868" s="459">
        <v>0</v>
      </c>
      <c r="BK1868" s="459">
        <v>0</v>
      </c>
      <c r="BL1868" s="459">
        <v>0</v>
      </c>
      <c r="BM1868" s="459">
        <v>0</v>
      </c>
      <c r="BN1868" s="459">
        <v>0</v>
      </c>
      <c r="BO1868" s="459">
        <v>0</v>
      </c>
      <c r="BP1868" s="459">
        <v>0</v>
      </c>
      <c r="BQ1868" s="459">
        <v>0</v>
      </c>
      <c r="BR1868" s="459">
        <v>0</v>
      </c>
      <c r="BS1868" s="459">
        <v>0</v>
      </c>
      <c r="BT1868" s="459">
        <v>0</v>
      </c>
      <c r="BU1868" s="459">
        <v>0</v>
      </c>
      <c r="BV1868" s="459">
        <v>0</v>
      </c>
      <c r="BW1868" s="459">
        <v>0</v>
      </c>
      <c r="BX1868" s="459">
        <v>0</v>
      </c>
      <c r="BY1868" s="459">
        <v>0</v>
      </c>
      <c r="BZ1868" s="459">
        <v>0</v>
      </c>
      <c r="CA1868" s="459">
        <v>0</v>
      </c>
      <c r="CB1868" s="459">
        <v>0</v>
      </c>
      <c r="CC1868" s="459">
        <v>0</v>
      </c>
      <c r="CD1868" s="459">
        <v>0</v>
      </c>
      <c r="CE1868" s="459">
        <v>0</v>
      </c>
      <c r="CF1868" s="459">
        <v>0</v>
      </c>
      <c r="CG1868" s="459">
        <v>0</v>
      </c>
      <c r="CH1868" s="459">
        <v>0</v>
      </c>
      <c r="CI1868" s="459">
        <v>0</v>
      </c>
      <c r="CJ1868" s="459">
        <v>0</v>
      </c>
      <c r="CK1868" s="459">
        <v>0</v>
      </c>
      <c r="CL1868" s="459">
        <v>0</v>
      </c>
      <c r="CM1868" s="459">
        <v>0</v>
      </c>
      <c r="CN1868" s="459">
        <v>0</v>
      </c>
      <c r="CO1868" s="459">
        <v>0</v>
      </c>
      <c r="CP1868" s="459">
        <v>0</v>
      </c>
      <c r="CQ1868" s="459">
        <v>0</v>
      </c>
      <c r="CR1868" s="459">
        <v>0</v>
      </c>
      <c r="CS1868" s="459">
        <v>0</v>
      </c>
      <c r="CT1868" s="459">
        <v>0</v>
      </c>
      <c r="CU1868" s="459">
        <v>0</v>
      </c>
      <c r="CV1868" s="459">
        <v>0</v>
      </c>
      <c r="CW1868" s="459">
        <v>0</v>
      </c>
      <c r="CX1868" s="459">
        <v>0</v>
      </c>
      <c r="CY1868" s="459">
        <v>0</v>
      </c>
      <c r="CZ1868" s="459">
        <v>0</v>
      </c>
      <c r="DA1868" s="459">
        <v>0</v>
      </c>
      <c r="DB1868" s="459">
        <v>0</v>
      </c>
      <c r="DC1868" s="459">
        <v>0</v>
      </c>
      <c r="DD1868" s="459">
        <v>0</v>
      </c>
      <c r="DE1868" s="459">
        <v>0</v>
      </c>
      <c r="DF1868" s="459">
        <v>0</v>
      </c>
      <c r="DG1868" s="459">
        <v>0</v>
      </c>
      <c r="DH1868" s="459">
        <v>0</v>
      </c>
      <c r="DI1868" s="459">
        <v>0</v>
      </c>
      <c r="DJ1868" s="459">
        <v>0</v>
      </c>
    </row>
    <row r="1869" spans="1:114" x14ac:dyDescent="0.35">
      <c r="A1869" s="69" t="s">
        <v>354</v>
      </c>
      <c r="B1869" s="507" t="s">
        <v>218</v>
      </c>
      <c r="C1869" s="69"/>
      <c r="D1869" s="69"/>
      <c r="E1869" s="69"/>
      <c r="F1869" s="69"/>
      <c r="G1869" s="301"/>
      <c r="H1869" s="301"/>
      <c r="I1869" s="301"/>
      <c r="J1869" s="301"/>
      <c r="K1869" s="301"/>
      <c r="L1869" s="301"/>
      <c r="M1869" s="301"/>
      <c r="N1869" s="301"/>
      <c r="O1869" s="516">
        <f>O1866+O1867-O1868</f>
        <v>-426500</v>
      </c>
      <c r="P1869" s="516">
        <f>P1866+P1867-P1868</f>
        <v>83900</v>
      </c>
      <c r="Q1869" s="516">
        <f t="shared" ref="Q1869:AD1869" si="7594">Q1866+Q1867-Q1868</f>
        <v>111400</v>
      </c>
      <c r="R1869" s="516">
        <f t="shared" si="7594"/>
        <v>92700</v>
      </c>
      <c r="S1869" s="516">
        <f t="shared" si="7594"/>
        <v>137400</v>
      </c>
      <c r="T1869" s="516">
        <f t="shared" si="7594"/>
        <v>109400</v>
      </c>
      <c r="U1869" s="516">
        <f t="shared" si="7594"/>
        <v>98400</v>
      </c>
      <c r="V1869" s="516">
        <f t="shared" si="7594"/>
        <v>69300</v>
      </c>
      <c r="W1869" s="516">
        <f t="shared" si="7594"/>
        <v>22400</v>
      </c>
      <c r="X1869" s="516">
        <f t="shared" si="7594"/>
        <v>2700</v>
      </c>
      <c r="Y1869" s="516">
        <f t="shared" si="7594"/>
        <v>-3300</v>
      </c>
      <c r="Z1869" s="516">
        <f t="shared" si="7594"/>
        <v>-299900</v>
      </c>
      <c r="AA1869" s="516">
        <f t="shared" si="7594"/>
        <v>-384600</v>
      </c>
      <c r="AB1869" s="516">
        <f t="shared" si="7594"/>
        <v>-359100</v>
      </c>
      <c r="AC1869" s="516">
        <f t="shared" si="7594"/>
        <v>-370700</v>
      </c>
      <c r="AD1869" s="516">
        <f t="shared" si="7594"/>
        <v>-318884.68698327267</v>
      </c>
      <c r="AE1869" s="516">
        <f t="shared" ref="AE1869:CP1869" si="7595">AE1866+AE1867-AE1868</f>
        <v>-265162.56188029225</v>
      </c>
      <c r="AF1869" s="516">
        <f t="shared" si="7595"/>
        <v>-215268.20948602416</v>
      </c>
      <c r="AG1869" s="516">
        <f t="shared" si="7595"/>
        <v>-166338.36044863897</v>
      </c>
      <c r="AH1869" s="516">
        <f t="shared" si="7595"/>
        <v>-111104.87221986213</v>
      </c>
      <c r="AI1869" s="516">
        <f t="shared" si="7595"/>
        <v>-69864.56908808506</v>
      </c>
      <c r="AJ1869" s="516">
        <f t="shared" si="7595"/>
        <v>-31617.148978742865</v>
      </c>
      <c r="AK1869" s="516">
        <f t="shared" si="7595"/>
        <v>5955.3954027835789</v>
      </c>
      <c r="AL1869" s="516">
        <f t="shared" si="7595"/>
        <v>48150.156227378029</v>
      </c>
      <c r="AM1869" s="516">
        <f t="shared" si="7595"/>
        <v>78103.063958396757</v>
      </c>
      <c r="AN1869" s="516">
        <f t="shared" si="7595"/>
        <v>105095.66862930093</v>
      </c>
      <c r="AO1869" s="516">
        <f t="shared" si="7595"/>
        <v>130495.48747182783</v>
      </c>
      <c r="AP1869" s="516">
        <f t="shared" si="7595"/>
        <v>159691.50285777202</v>
      </c>
      <c r="AQ1869" s="516">
        <f t="shared" si="7595"/>
        <v>229367.43129257156</v>
      </c>
      <c r="AR1869" s="516">
        <f t="shared" si="7595"/>
        <v>295638.27875945211</v>
      </c>
      <c r="AS1869" s="516">
        <f t="shared" si="7595"/>
        <v>359411.46123263205</v>
      </c>
      <c r="AT1869" s="516">
        <f t="shared" si="7595"/>
        <v>426872.00622112583</v>
      </c>
      <c r="AU1869" s="516">
        <f t="shared" si="7595"/>
        <v>520764.78463928023</v>
      </c>
      <c r="AV1869" s="516">
        <f t="shared" si="7595"/>
        <v>610690.4362001582</v>
      </c>
      <c r="AW1869" s="516">
        <f t="shared" si="7595"/>
        <v>697997.79489645641</v>
      </c>
      <c r="AX1869" s="516">
        <f t="shared" si="7595"/>
        <v>789622.30382582906</v>
      </c>
      <c r="AY1869" s="516">
        <f t="shared" si="7595"/>
        <v>884117.59129406069</v>
      </c>
      <c r="AZ1869" s="516">
        <f t="shared" si="7595"/>
        <v>974885.95332528767</v>
      </c>
      <c r="BA1869" s="516">
        <f t="shared" si="7595"/>
        <v>1062873.5196699044</v>
      </c>
      <c r="BB1869" s="516">
        <f t="shared" si="7595"/>
        <v>1154650.3094298081</v>
      </c>
      <c r="BC1869" s="516">
        <f t="shared" si="7595"/>
        <v>1236362.1064365054</v>
      </c>
      <c r="BD1869" s="516">
        <f t="shared" si="7595"/>
        <v>1315111.2718660049</v>
      </c>
      <c r="BE1869" s="516">
        <f t="shared" si="7595"/>
        <v>1391113.8530176301</v>
      </c>
      <c r="BF1869" s="516">
        <f t="shared" si="7595"/>
        <v>1470157.1569412742</v>
      </c>
      <c r="BG1869" s="516">
        <f t="shared" si="7595"/>
        <v>1544263.4030081925</v>
      </c>
      <c r="BH1869" s="516">
        <f t="shared" si="7595"/>
        <v>1615233.2249976224</v>
      </c>
      <c r="BI1869" s="516">
        <f t="shared" si="7595"/>
        <v>1683269.4910453157</v>
      </c>
      <c r="BJ1869" s="516">
        <f t="shared" si="7595"/>
        <v>1754450.2535917556</v>
      </c>
      <c r="BK1869" s="516">
        <f t="shared" si="7595"/>
        <v>1805945.6794146379</v>
      </c>
      <c r="BL1869" s="516">
        <f t="shared" si="7595"/>
        <v>1855431.0546412957</v>
      </c>
      <c r="BM1869" s="516">
        <f t="shared" si="7595"/>
        <v>1903033.2082934068</v>
      </c>
      <c r="BN1869" s="516">
        <f t="shared" si="7595"/>
        <v>1952658.5293569765</v>
      </c>
      <c r="BO1869" s="516">
        <f t="shared" si="7595"/>
        <v>1999731.0476473551</v>
      </c>
      <c r="BP1869" s="516">
        <f t="shared" si="7595"/>
        <v>2045742.6654256124</v>
      </c>
      <c r="BQ1869" s="516">
        <f t="shared" si="7595"/>
        <v>2090748.671035511</v>
      </c>
      <c r="BR1869" s="516">
        <f t="shared" si="7595"/>
        <v>2136536.9446787531</v>
      </c>
      <c r="BS1869" s="516">
        <f t="shared" si="7595"/>
        <v>2186651.7396202153</v>
      </c>
      <c r="BT1869" s="516">
        <f t="shared" si="7595"/>
        <v>2235253.1962397615</v>
      </c>
      <c r="BU1869" s="516">
        <f t="shared" si="7595"/>
        <v>2282397.9188625067</v>
      </c>
      <c r="BV1869" s="516">
        <f t="shared" si="7595"/>
        <v>2330689.3803411424</v>
      </c>
      <c r="BW1869" s="516">
        <f t="shared" si="7595"/>
        <v>2384274.6604140433</v>
      </c>
      <c r="BX1869" s="516">
        <f t="shared" si="7595"/>
        <v>2436781.6003788207</v>
      </c>
      <c r="BY1869" s="516">
        <f t="shared" si="7595"/>
        <v>2488209.3790692338</v>
      </c>
      <c r="BZ1869" s="516">
        <f t="shared" si="7595"/>
        <v>2541101.0343826092</v>
      </c>
      <c r="CA1869" s="516">
        <f t="shared" si="7595"/>
        <v>2582457.0702636191</v>
      </c>
      <c r="CB1869" s="516">
        <f t="shared" si="7595"/>
        <v>2623596.1208786746</v>
      </c>
      <c r="CC1869" s="516">
        <f t="shared" si="7595"/>
        <v>2664517.4282042743</v>
      </c>
      <c r="CD1869" s="516">
        <f t="shared" si="7595"/>
        <v>2705402.1776587581</v>
      </c>
      <c r="CE1869" s="516">
        <f t="shared" si="7595"/>
        <v>2737452.7405766076</v>
      </c>
      <c r="CF1869" s="516">
        <f t="shared" si="7595"/>
        <v>2769378.782679494</v>
      </c>
      <c r="CG1869" s="516">
        <f t="shared" si="7595"/>
        <v>2801179.6813633419</v>
      </c>
      <c r="CH1869" s="516">
        <f t="shared" si="7595"/>
        <v>2832854.8109110566</v>
      </c>
      <c r="CI1869" s="516">
        <f t="shared" si="7595"/>
        <v>2857117.2639179737</v>
      </c>
      <c r="CJ1869" s="516">
        <f t="shared" si="7595"/>
        <v>2881280.6011826228</v>
      </c>
      <c r="CK1869" s="516">
        <f t="shared" si="7595"/>
        <v>2905344.3271262925</v>
      </c>
      <c r="CL1869" s="516">
        <f t="shared" si="7595"/>
        <v>2929307.9436923778</v>
      </c>
      <c r="CM1869" s="516">
        <f t="shared" si="7595"/>
        <v>2961488.3780665905</v>
      </c>
      <c r="CN1869" s="516">
        <f t="shared" si="7595"/>
        <v>2993534.6829853719</v>
      </c>
      <c r="CO1869" s="516">
        <f t="shared" si="7595"/>
        <v>3025446.1878014444</v>
      </c>
      <c r="CP1869" s="516">
        <f t="shared" si="7595"/>
        <v>3057222.2185142948</v>
      </c>
      <c r="CQ1869" s="516">
        <f t="shared" ref="CQ1869:DJ1869" si="7596">CQ1866+CQ1867-CQ1868</f>
        <v>3102468.6095651048</v>
      </c>
      <c r="CR1869" s="516">
        <f t="shared" si="7596"/>
        <v>3147522.1724256165</v>
      </c>
      <c r="CS1869" s="516">
        <f t="shared" si="7596"/>
        <v>3192381.9429548779</v>
      </c>
      <c r="CT1869" s="516">
        <f t="shared" si="7596"/>
        <v>3237046.9521912332</v>
      </c>
      <c r="CU1869" s="516">
        <f t="shared" si="7596"/>
        <v>3274373.0698112338</v>
      </c>
      <c r="CV1869" s="516">
        <f t="shared" si="7596"/>
        <v>3311532.9685865319</v>
      </c>
      <c r="CW1869" s="516">
        <f t="shared" si="7596"/>
        <v>3348525.8174229036</v>
      </c>
      <c r="CX1869" s="516">
        <f t="shared" si="7596"/>
        <v>3385350.7810706547</v>
      </c>
      <c r="CY1869" s="516">
        <f t="shared" si="7596"/>
        <v>3401440.6278477348</v>
      </c>
      <c r="CZ1869" s="516">
        <f t="shared" si="7596"/>
        <v>3417452.0438378975</v>
      </c>
      <c r="DA1869" s="516">
        <f t="shared" si="7596"/>
        <v>3433384.6368872086</v>
      </c>
      <c r="DB1869" s="516">
        <f t="shared" si="7596"/>
        <v>3449238.0128809633</v>
      </c>
      <c r="DC1869" s="516">
        <f t="shared" si="7596"/>
        <v>3463263.7767642583</v>
      </c>
      <c r="DD1869" s="516">
        <f t="shared" si="7596"/>
        <v>3477217.5752606671</v>
      </c>
      <c r="DE1869" s="516">
        <f t="shared" si="7596"/>
        <v>3491099.0485432553</v>
      </c>
      <c r="DF1869" s="516">
        <f t="shared" si="7596"/>
        <v>3504907.8349859538</v>
      </c>
      <c r="DG1869" s="516">
        <f t="shared" si="7596"/>
        <v>3517118.616922704</v>
      </c>
      <c r="DH1869" s="516">
        <f t="shared" si="7596"/>
        <v>3529263.2792868353</v>
      </c>
      <c r="DI1869" s="516">
        <f t="shared" si="7596"/>
        <v>3541341.4914804846</v>
      </c>
      <c r="DJ1869" s="516">
        <f t="shared" si="7596"/>
        <v>3553352.9212527992</v>
      </c>
    </row>
    <row r="1870" spans="1:114" x14ac:dyDescent="0.35">
      <c r="B1870" s="69"/>
      <c r="C1870" s="69"/>
      <c r="D1870" s="69"/>
      <c r="E1870" s="69"/>
      <c r="F1870" s="69"/>
      <c r="G1870" s="301"/>
      <c r="H1870" s="301"/>
      <c r="I1870" s="301"/>
      <c r="J1870" s="301"/>
      <c r="K1870" s="301"/>
      <c r="L1870" s="301"/>
      <c r="M1870" s="301"/>
      <c r="N1870" s="301"/>
      <c r="O1870" s="301"/>
      <c r="P1870" s="301"/>
      <c r="Q1870" s="301"/>
      <c r="R1870" s="301"/>
      <c r="S1870" s="301"/>
      <c r="T1870" s="301"/>
      <c r="U1870" s="301"/>
      <c r="V1870" s="301"/>
      <c r="W1870" s="301"/>
      <c r="X1870" s="301"/>
      <c r="Y1870" s="301"/>
      <c r="Z1870" s="301"/>
      <c r="AA1870" s="301"/>
      <c r="AB1870" s="301"/>
      <c r="AC1870" s="301"/>
      <c r="AD1870" s="301"/>
    </row>
    <row r="1871" spans="1:114" x14ac:dyDescent="0.35">
      <c r="B1871" s="69"/>
      <c r="C1871" s="69"/>
      <c r="D1871" s="69"/>
      <c r="E1871" s="69"/>
      <c r="F1871" s="69"/>
      <c r="G1871" s="253"/>
      <c r="H1871" s="253"/>
      <c r="I1871" s="253"/>
      <c r="J1871" s="253"/>
      <c r="K1871" s="253"/>
      <c r="L1871" s="253"/>
      <c r="M1871" s="253"/>
      <c r="N1871" s="253"/>
      <c r="O1871" s="253"/>
      <c r="P1871" s="253"/>
      <c r="Q1871" s="253"/>
      <c r="R1871" s="253"/>
      <c r="S1871" s="253"/>
      <c r="T1871" s="253"/>
      <c r="U1871" s="253"/>
      <c r="V1871" s="253"/>
      <c r="W1871" s="253"/>
      <c r="X1871" s="253"/>
      <c r="Y1871" s="253"/>
      <c r="Z1871" s="253"/>
      <c r="AA1871" s="253"/>
      <c r="AB1871" s="253"/>
      <c r="AC1871" s="253"/>
      <c r="AD1871" s="253"/>
    </row>
    <row r="1872" spans="1:114" x14ac:dyDescent="0.35">
      <c r="B1872" s="69" t="s">
        <v>506</v>
      </c>
      <c r="C1872" s="69"/>
      <c r="D1872" s="69"/>
      <c r="E1872" s="69"/>
      <c r="F1872" s="69"/>
      <c r="G1872" s="253"/>
      <c r="H1872" s="253"/>
      <c r="I1872" s="253"/>
      <c r="J1872" s="253"/>
      <c r="K1872" s="253"/>
      <c r="L1872" s="253"/>
      <c r="M1872" s="253"/>
      <c r="N1872" s="253"/>
      <c r="O1872" s="253"/>
      <c r="P1872" s="253"/>
      <c r="Q1872" s="253"/>
      <c r="R1872" s="253"/>
      <c r="S1872" s="253"/>
      <c r="T1872" s="253"/>
      <c r="U1872" s="253"/>
      <c r="V1872" s="253"/>
      <c r="W1872" s="253"/>
      <c r="X1872" s="253"/>
      <c r="Y1872" s="253"/>
      <c r="Z1872" s="253"/>
      <c r="AA1872" s="253"/>
      <c r="AB1872" s="253"/>
      <c r="AC1872" s="253"/>
      <c r="AD1872" s="253"/>
    </row>
    <row r="1873" spans="1:114" x14ac:dyDescent="0.35">
      <c r="A1873" s="69" t="s">
        <v>354</v>
      </c>
      <c r="B1873" s="69" t="s">
        <v>507</v>
      </c>
      <c r="C1873" s="459">
        <v>139900</v>
      </c>
      <c r="D1873" s="459">
        <v>120200</v>
      </c>
      <c r="E1873" s="459">
        <v>170500</v>
      </c>
      <c r="F1873" s="459">
        <v>158500</v>
      </c>
      <c r="G1873" s="459">
        <v>729200</v>
      </c>
      <c r="H1873" s="459">
        <v>678600</v>
      </c>
      <c r="I1873" s="459">
        <v>632800</v>
      </c>
      <c r="J1873" s="459">
        <v>481000</v>
      </c>
      <c r="K1873" s="459">
        <v>586700</v>
      </c>
      <c r="L1873" s="459">
        <v>554200</v>
      </c>
      <c r="M1873" s="459">
        <v>627300</v>
      </c>
      <c r="N1873" s="459">
        <v>652000</v>
      </c>
      <c r="O1873" s="459">
        <v>1073100</v>
      </c>
      <c r="P1873" s="459">
        <v>776200</v>
      </c>
      <c r="Q1873" s="459">
        <v>583600</v>
      </c>
      <c r="R1873" s="459">
        <v>664100</v>
      </c>
      <c r="S1873" s="459">
        <v>705000</v>
      </c>
      <c r="T1873" s="459">
        <v>655800</v>
      </c>
      <c r="U1873" s="459">
        <v>595900</v>
      </c>
      <c r="V1873" s="459">
        <v>615100</v>
      </c>
      <c r="W1873" s="459">
        <v>589200</v>
      </c>
      <c r="X1873" s="459">
        <v>609700</v>
      </c>
      <c r="Y1873" s="459">
        <v>634000</v>
      </c>
      <c r="Z1873" s="459">
        <v>830600</v>
      </c>
      <c r="AA1873" s="459">
        <v>795000</v>
      </c>
      <c r="AB1873" s="459">
        <v>831900</v>
      </c>
      <c r="AC1873" s="459">
        <v>890600</v>
      </c>
      <c r="AD1873" s="516">
        <f>AD1982</f>
        <v>861124.83636799327</v>
      </c>
      <c r="AE1873" s="516">
        <f t="shared" ref="AE1873:CP1873" si="7597">AE1982</f>
        <v>789879.20210491773</v>
      </c>
      <c r="AF1873" s="516">
        <f t="shared" si="7597"/>
        <v>716372.94825798599</v>
      </c>
      <c r="AG1873" s="516">
        <f t="shared" si="7597"/>
        <v>617444.08365581627</v>
      </c>
      <c r="AH1873" s="516">
        <f t="shared" si="7597"/>
        <v>530211.26923891914</v>
      </c>
      <c r="AI1873" s="516">
        <f t="shared" si="7597"/>
        <v>420324.50323117856</v>
      </c>
      <c r="AJ1873" s="516">
        <f t="shared" si="7597"/>
        <v>311641.11027222231</v>
      </c>
      <c r="AK1873" s="516">
        <f t="shared" si="7597"/>
        <v>200552.54670334226</v>
      </c>
      <c r="AL1873" s="516">
        <f t="shared" si="7597"/>
        <v>84798.201646233443</v>
      </c>
      <c r="AM1873" s="516">
        <f t="shared" si="7597"/>
        <v>48794.25989285684</v>
      </c>
      <c r="AN1873" s="516">
        <f t="shared" si="7597"/>
        <v>5413.989508177583</v>
      </c>
      <c r="AO1873" s="516">
        <f t="shared" si="7597"/>
        <v>-44623.574201422976</v>
      </c>
      <c r="AP1873" s="516">
        <f t="shared" si="7597"/>
        <v>-92426.652755814765</v>
      </c>
      <c r="AQ1873" s="516">
        <f t="shared" si="7597"/>
        <v>-32635.219141600843</v>
      </c>
      <c r="AR1873" s="516">
        <f t="shared" si="7597"/>
        <v>23108.071827937456</v>
      </c>
      <c r="AS1873" s="516">
        <f t="shared" si="7597"/>
        <v>70565.942210404901</v>
      </c>
      <c r="AT1873" s="516">
        <f t="shared" si="7597"/>
        <v>120961.43879240184</v>
      </c>
      <c r="AU1873" s="516">
        <f t="shared" si="7597"/>
        <v>166254.74982438708</v>
      </c>
      <c r="AV1873" s="516">
        <f t="shared" si="7597"/>
        <v>209628.38231312705</v>
      </c>
      <c r="AW1873" s="516">
        <f t="shared" si="7597"/>
        <v>251215.15621194628</v>
      </c>
      <c r="AX1873" s="516">
        <f t="shared" si="7597"/>
        <v>293570.92000279255</v>
      </c>
      <c r="AY1873" s="516">
        <f t="shared" si="7597"/>
        <v>257546.47308549841</v>
      </c>
      <c r="AZ1873" s="516">
        <f t="shared" si="7597"/>
        <v>220741.80897246854</v>
      </c>
      <c r="BA1873" s="516">
        <f t="shared" si="7597"/>
        <v>175636.03710977366</v>
      </c>
      <c r="BB1873" s="516">
        <f t="shared" si="7597"/>
        <v>124041.08646039068</v>
      </c>
      <c r="BC1873" s="516">
        <f t="shared" si="7597"/>
        <v>19921.228051192782</v>
      </c>
      <c r="BD1873" s="516">
        <f t="shared" si="7597"/>
        <v>-83286.290352113239</v>
      </c>
      <c r="BE1873" s="516">
        <f t="shared" si="7597"/>
        <v>-199649.15460496501</v>
      </c>
      <c r="BF1873" s="516">
        <f t="shared" si="7597"/>
        <v>-329383.35470957897</v>
      </c>
      <c r="BG1873" s="516">
        <f t="shared" si="7597"/>
        <v>-298972.50805355172</v>
      </c>
      <c r="BH1873" s="516">
        <f t="shared" si="7597"/>
        <v>-270916.89927097288</v>
      </c>
      <c r="BI1873" s="516">
        <f t="shared" si="7597"/>
        <v>-245840.50012077589</v>
      </c>
      <c r="BJ1873" s="516">
        <f t="shared" si="7597"/>
        <v>-219259.68789541526</v>
      </c>
      <c r="BK1873" s="516">
        <f t="shared" si="7597"/>
        <v>-304929.36640078342</v>
      </c>
      <c r="BL1873" s="516">
        <f t="shared" si="7597"/>
        <v>-385259.47029089439</v>
      </c>
      <c r="BM1873" s="516">
        <f t="shared" si="7597"/>
        <v>-461452.27235377813</v>
      </c>
      <c r="BN1873" s="516">
        <f t="shared" si="7597"/>
        <v>-550913.52800279378</v>
      </c>
      <c r="BO1873" s="516">
        <f t="shared" si="7597"/>
        <v>-579092.0160657774</v>
      </c>
      <c r="BP1873" s="516">
        <f t="shared" si="7597"/>
        <v>-600553.28949577396</v>
      </c>
      <c r="BQ1873" s="516">
        <f t="shared" si="7597"/>
        <v>-616194.45172225614</v>
      </c>
      <c r="BR1873" s="516">
        <f t="shared" si="7597"/>
        <v>-646244.55652377219</v>
      </c>
      <c r="BS1873" s="516">
        <f t="shared" si="7597"/>
        <v>-578089.85560523765</v>
      </c>
      <c r="BT1873" s="516">
        <f t="shared" si="7597"/>
        <v>-514287.19288893475</v>
      </c>
      <c r="BU1873" s="516">
        <f t="shared" si="7597"/>
        <v>-455358.64499507222</v>
      </c>
      <c r="BV1873" s="516">
        <f t="shared" si="7597"/>
        <v>-389929.84446669184</v>
      </c>
      <c r="BW1873" s="516">
        <f t="shared" si="7597"/>
        <v>-374527.35272355826</v>
      </c>
      <c r="BX1873" s="516">
        <f t="shared" si="7597"/>
        <v>-358622.73822165042</v>
      </c>
      <c r="BY1873" s="516">
        <f t="shared" si="7597"/>
        <v>-344967.20053412003</v>
      </c>
      <c r="BZ1873" s="516">
        <f t="shared" si="7597"/>
        <v>-335919.17590939172</v>
      </c>
      <c r="CA1873" s="516">
        <f t="shared" si="7597"/>
        <v>-402598.13478933671</v>
      </c>
      <c r="CB1873" s="516">
        <f t="shared" si="7597"/>
        <v>-457241.21469838027</v>
      </c>
      <c r="CC1873" s="516">
        <f t="shared" si="7597"/>
        <v>-499849.26629400486</v>
      </c>
      <c r="CD1873" s="516">
        <f t="shared" si="7597"/>
        <v>-564390.68812178855</v>
      </c>
      <c r="CE1873" s="516">
        <f t="shared" si="7597"/>
        <v>-533565.58090355713</v>
      </c>
      <c r="CF1873" s="516">
        <f t="shared" si="7597"/>
        <v>-501971.79980609199</v>
      </c>
      <c r="CG1873" s="516">
        <f t="shared" si="7597"/>
        <v>-469610.16408711631</v>
      </c>
      <c r="CH1873" s="516">
        <f t="shared" si="7597"/>
        <v>-439076.63831643201</v>
      </c>
      <c r="CI1873" s="516">
        <f t="shared" si="7597"/>
        <v>-402488.04238712275</v>
      </c>
      <c r="CJ1873" s="516">
        <f t="shared" si="7597"/>
        <v>-366035.46495241928</v>
      </c>
      <c r="CK1873" s="516">
        <f t="shared" si="7597"/>
        <v>-329719.58558454306</v>
      </c>
      <c r="CL1873" s="516">
        <f t="shared" si="7597"/>
        <v>-293541.08707707206</v>
      </c>
      <c r="CM1873" s="516">
        <f t="shared" si="7597"/>
        <v>-233750.1615832035</v>
      </c>
      <c r="CN1873" s="516">
        <f t="shared" si="7597"/>
        <v>-174042.50761183939</v>
      </c>
      <c r="CO1873" s="516">
        <f t="shared" si="7597"/>
        <v>-114418.54175339706</v>
      </c>
      <c r="CP1873" s="516">
        <f t="shared" si="7597"/>
        <v>-54878.682714793838</v>
      </c>
      <c r="CQ1873" s="516">
        <f t="shared" ref="CQ1873:DI1873" si="7598">CQ1982</f>
        <v>16349.977616447904</v>
      </c>
      <c r="CR1873" s="516">
        <f t="shared" si="7598"/>
        <v>87471.069774380041</v>
      </c>
      <c r="CS1873" s="516">
        <f t="shared" si="7598"/>
        <v>158484.05605766497</v>
      </c>
      <c r="CT1873" s="516">
        <f t="shared" si="7598"/>
        <v>229388.39602855867</v>
      </c>
      <c r="CU1873" s="516">
        <f t="shared" si="7598"/>
        <v>268180.3023638475</v>
      </c>
      <c r="CV1873" s="516">
        <f t="shared" si="7598"/>
        <v>306767.33898046624</v>
      </c>
      <c r="CW1873" s="516">
        <f t="shared" si="7598"/>
        <v>345148.48148500652</v>
      </c>
      <c r="CX1873" s="516">
        <f t="shared" si="7598"/>
        <v>383322.70038550551</v>
      </c>
      <c r="CY1873" s="516">
        <f t="shared" si="7598"/>
        <v>395095.67112782877</v>
      </c>
      <c r="CZ1873" s="516">
        <f t="shared" si="7598"/>
        <v>406662.69748748519</v>
      </c>
      <c r="DA1873" s="516">
        <f t="shared" si="7598"/>
        <v>418022.74976249295</v>
      </c>
      <c r="DB1873" s="516">
        <f t="shared" si="7598"/>
        <v>429174.79308779421</v>
      </c>
      <c r="DC1873" s="516">
        <f t="shared" si="7598"/>
        <v>468458.69659315929</v>
      </c>
      <c r="DD1873" s="516">
        <f t="shared" si="7598"/>
        <v>507661.24344258179</v>
      </c>
      <c r="DE1873" s="516">
        <f t="shared" si="7598"/>
        <v>546782.02684925578</v>
      </c>
      <c r="DF1873" s="516">
        <f t="shared" si="7598"/>
        <v>585820.63799790351</v>
      </c>
      <c r="DG1873" s="516">
        <f t="shared" si="7598"/>
        <v>624697.0258128111</v>
      </c>
      <c r="DH1873" s="516">
        <f t="shared" si="7598"/>
        <v>663498.80276666908</v>
      </c>
      <c r="DI1873" s="516">
        <f t="shared" si="7598"/>
        <v>702225.59580756456</v>
      </c>
      <c r="DJ1873" s="516">
        <f>DJ1982</f>
        <v>740877.03001617733</v>
      </c>
    </row>
    <row r="1874" spans="1:114" x14ac:dyDescent="0.35">
      <c r="A1874" s="69" t="s">
        <v>354</v>
      </c>
      <c r="B1874" s="69" t="s">
        <v>508</v>
      </c>
      <c r="C1874" s="459">
        <v>0</v>
      </c>
      <c r="D1874" s="459">
        <v>0</v>
      </c>
      <c r="E1874" s="459">
        <v>0</v>
      </c>
      <c r="F1874" s="459">
        <v>0</v>
      </c>
      <c r="G1874" s="459">
        <v>0</v>
      </c>
      <c r="H1874" s="459">
        <v>0</v>
      </c>
      <c r="I1874" s="459">
        <v>0</v>
      </c>
      <c r="J1874" s="459">
        <v>67000</v>
      </c>
      <c r="K1874" s="459">
        <v>71400</v>
      </c>
      <c r="L1874" s="459">
        <v>71300</v>
      </c>
      <c r="M1874" s="459">
        <v>94200</v>
      </c>
      <c r="N1874" s="459">
        <v>92000</v>
      </c>
      <c r="O1874" s="459">
        <v>92800</v>
      </c>
      <c r="P1874" s="459">
        <v>0</v>
      </c>
      <c r="Q1874" s="459">
        <v>0</v>
      </c>
      <c r="R1874" s="459">
        <v>0</v>
      </c>
      <c r="S1874" s="459">
        <v>0</v>
      </c>
      <c r="T1874" s="459">
        <v>0</v>
      </c>
      <c r="U1874" s="459">
        <v>0</v>
      </c>
      <c r="V1874" s="459">
        <v>0</v>
      </c>
      <c r="W1874" s="459">
        <v>0</v>
      </c>
      <c r="X1874" s="459">
        <v>0</v>
      </c>
      <c r="Y1874" s="459">
        <v>0</v>
      </c>
      <c r="Z1874" s="459">
        <v>0</v>
      </c>
      <c r="AA1874" s="459">
        <v>0</v>
      </c>
      <c r="AB1874" s="459">
        <v>0</v>
      </c>
      <c r="AC1874" s="459">
        <v>0</v>
      </c>
      <c r="AD1874" s="253"/>
    </row>
    <row r="1875" spans="1:114" x14ac:dyDescent="0.35">
      <c r="A1875" s="69" t="s">
        <v>354</v>
      </c>
      <c r="B1875" s="69" t="s">
        <v>509</v>
      </c>
      <c r="C1875" s="459">
        <v>0</v>
      </c>
      <c r="D1875" s="459">
        <v>0</v>
      </c>
      <c r="E1875" s="459">
        <v>0</v>
      </c>
      <c r="F1875" s="459">
        <v>0</v>
      </c>
      <c r="G1875" s="459">
        <v>0</v>
      </c>
      <c r="H1875" s="459">
        <v>0</v>
      </c>
      <c r="I1875" s="459">
        <v>0</v>
      </c>
      <c r="J1875" s="459">
        <v>0</v>
      </c>
      <c r="K1875" s="459">
        <v>0</v>
      </c>
      <c r="L1875" s="459">
        <v>0</v>
      </c>
      <c r="M1875" s="459">
        <v>0</v>
      </c>
      <c r="N1875" s="459">
        <v>0</v>
      </c>
      <c r="O1875" s="459">
        <v>0</v>
      </c>
      <c r="P1875" s="459">
        <v>0</v>
      </c>
      <c r="Q1875" s="459">
        <v>227000</v>
      </c>
      <c r="R1875" s="459">
        <v>127200</v>
      </c>
      <c r="S1875" s="459">
        <v>125900</v>
      </c>
      <c r="T1875" s="459">
        <v>119500</v>
      </c>
      <c r="U1875" s="459">
        <v>119300</v>
      </c>
      <c r="V1875" s="459">
        <v>119000</v>
      </c>
      <c r="W1875" s="459">
        <v>83800</v>
      </c>
      <c r="X1875" s="459">
        <v>50700</v>
      </c>
      <c r="Y1875" s="459">
        <v>16100.000000000002</v>
      </c>
      <c r="Z1875" s="459">
        <v>6100</v>
      </c>
      <c r="AA1875" s="459">
        <v>7200</v>
      </c>
      <c r="AB1875" s="459">
        <v>6200</v>
      </c>
      <c r="AC1875" s="459">
        <v>6600</v>
      </c>
      <c r="AD1875" s="516">
        <f>AC1875</f>
        <v>6600</v>
      </c>
      <c r="AE1875" s="516">
        <f t="shared" ref="AE1875:CP1875" si="7599">AD1875</f>
        <v>6600</v>
      </c>
      <c r="AF1875" s="516">
        <f t="shared" si="7599"/>
        <v>6600</v>
      </c>
      <c r="AG1875" s="516">
        <f t="shared" si="7599"/>
        <v>6600</v>
      </c>
      <c r="AH1875" s="516">
        <f t="shared" si="7599"/>
        <v>6600</v>
      </c>
      <c r="AI1875" s="516">
        <f t="shared" si="7599"/>
        <v>6600</v>
      </c>
      <c r="AJ1875" s="516">
        <f t="shared" si="7599"/>
        <v>6600</v>
      </c>
      <c r="AK1875" s="516">
        <f t="shared" si="7599"/>
        <v>6600</v>
      </c>
      <c r="AL1875" s="516">
        <f t="shared" si="7599"/>
        <v>6600</v>
      </c>
      <c r="AM1875" s="516">
        <f t="shared" si="7599"/>
        <v>6600</v>
      </c>
      <c r="AN1875" s="516">
        <f t="shared" si="7599"/>
        <v>6600</v>
      </c>
      <c r="AO1875" s="516">
        <f t="shared" si="7599"/>
        <v>6600</v>
      </c>
      <c r="AP1875" s="516">
        <f t="shared" si="7599"/>
        <v>6600</v>
      </c>
      <c r="AQ1875" s="516">
        <f t="shared" si="7599"/>
        <v>6600</v>
      </c>
      <c r="AR1875" s="516">
        <f t="shared" si="7599"/>
        <v>6600</v>
      </c>
      <c r="AS1875" s="516">
        <f t="shared" si="7599"/>
        <v>6600</v>
      </c>
      <c r="AT1875" s="516">
        <f t="shared" si="7599"/>
        <v>6600</v>
      </c>
      <c r="AU1875" s="516">
        <f t="shared" si="7599"/>
        <v>6600</v>
      </c>
      <c r="AV1875" s="516">
        <f t="shared" si="7599"/>
        <v>6600</v>
      </c>
      <c r="AW1875" s="516">
        <f t="shared" si="7599"/>
        <v>6600</v>
      </c>
      <c r="AX1875" s="516">
        <f t="shared" si="7599"/>
        <v>6600</v>
      </c>
      <c r="AY1875" s="516">
        <f t="shared" si="7599"/>
        <v>6600</v>
      </c>
      <c r="AZ1875" s="516">
        <f t="shared" si="7599"/>
        <v>6600</v>
      </c>
      <c r="BA1875" s="516">
        <f t="shared" si="7599"/>
        <v>6600</v>
      </c>
      <c r="BB1875" s="516">
        <f t="shared" si="7599"/>
        <v>6600</v>
      </c>
      <c r="BC1875" s="516">
        <f t="shared" si="7599"/>
        <v>6600</v>
      </c>
      <c r="BD1875" s="516">
        <f t="shared" si="7599"/>
        <v>6600</v>
      </c>
      <c r="BE1875" s="516">
        <f t="shared" si="7599"/>
        <v>6600</v>
      </c>
      <c r="BF1875" s="516">
        <f t="shared" si="7599"/>
        <v>6600</v>
      </c>
      <c r="BG1875" s="516">
        <f t="shared" si="7599"/>
        <v>6600</v>
      </c>
      <c r="BH1875" s="516">
        <f t="shared" si="7599"/>
        <v>6600</v>
      </c>
      <c r="BI1875" s="516">
        <f t="shared" si="7599"/>
        <v>6600</v>
      </c>
      <c r="BJ1875" s="516">
        <f t="shared" si="7599"/>
        <v>6600</v>
      </c>
      <c r="BK1875" s="516">
        <f t="shared" si="7599"/>
        <v>6600</v>
      </c>
      <c r="BL1875" s="516">
        <f t="shared" si="7599"/>
        <v>6600</v>
      </c>
      <c r="BM1875" s="516">
        <f t="shared" si="7599"/>
        <v>6600</v>
      </c>
      <c r="BN1875" s="516">
        <f t="shared" si="7599"/>
        <v>6600</v>
      </c>
      <c r="BO1875" s="516">
        <f t="shared" si="7599"/>
        <v>6600</v>
      </c>
      <c r="BP1875" s="516">
        <f t="shared" si="7599"/>
        <v>6600</v>
      </c>
      <c r="BQ1875" s="516">
        <f t="shared" si="7599"/>
        <v>6600</v>
      </c>
      <c r="BR1875" s="516">
        <f t="shared" si="7599"/>
        <v>6600</v>
      </c>
      <c r="BS1875" s="516">
        <f t="shared" si="7599"/>
        <v>6600</v>
      </c>
      <c r="BT1875" s="516">
        <f t="shared" si="7599"/>
        <v>6600</v>
      </c>
      <c r="BU1875" s="516">
        <f t="shared" si="7599"/>
        <v>6600</v>
      </c>
      <c r="BV1875" s="516">
        <f t="shared" si="7599"/>
        <v>6600</v>
      </c>
      <c r="BW1875" s="516">
        <f t="shared" si="7599"/>
        <v>6600</v>
      </c>
      <c r="BX1875" s="516">
        <f t="shared" si="7599"/>
        <v>6600</v>
      </c>
      <c r="BY1875" s="516">
        <f t="shared" si="7599"/>
        <v>6600</v>
      </c>
      <c r="BZ1875" s="516">
        <f t="shared" si="7599"/>
        <v>6600</v>
      </c>
      <c r="CA1875" s="516">
        <f t="shared" si="7599"/>
        <v>6600</v>
      </c>
      <c r="CB1875" s="516">
        <f t="shared" si="7599"/>
        <v>6600</v>
      </c>
      <c r="CC1875" s="516">
        <f t="shared" si="7599"/>
        <v>6600</v>
      </c>
      <c r="CD1875" s="516">
        <f t="shared" si="7599"/>
        <v>6600</v>
      </c>
      <c r="CE1875" s="516">
        <f t="shared" si="7599"/>
        <v>6600</v>
      </c>
      <c r="CF1875" s="516">
        <f t="shared" si="7599"/>
        <v>6600</v>
      </c>
      <c r="CG1875" s="516">
        <f t="shared" si="7599"/>
        <v>6600</v>
      </c>
      <c r="CH1875" s="516">
        <f t="shared" si="7599"/>
        <v>6600</v>
      </c>
      <c r="CI1875" s="516">
        <f t="shared" si="7599"/>
        <v>6600</v>
      </c>
      <c r="CJ1875" s="516">
        <f t="shared" si="7599"/>
        <v>6600</v>
      </c>
      <c r="CK1875" s="516">
        <f t="shared" si="7599"/>
        <v>6600</v>
      </c>
      <c r="CL1875" s="516">
        <f t="shared" si="7599"/>
        <v>6600</v>
      </c>
      <c r="CM1875" s="516">
        <f t="shared" si="7599"/>
        <v>6600</v>
      </c>
      <c r="CN1875" s="516">
        <f t="shared" si="7599"/>
        <v>6600</v>
      </c>
      <c r="CO1875" s="516">
        <f t="shared" si="7599"/>
        <v>6600</v>
      </c>
      <c r="CP1875" s="516">
        <f t="shared" si="7599"/>
        <v>6600</v>
      </c>
      <c r="CQ1875" s="516">
        <f t="shared" ref="CQ1875:DJ1875" si="7600">CP1875</f>
        <v>6600</v>
      </c>
      <c r="CR1875" s="516">
        <f t="shared" si="7600"/>
        <v>6600</v>
      </c>
      <c r="CS1875" s="516">
        <f t="shared" si="7600"/>
        <v>6600</v>
      </c>
      <c r="CT1875" s="516">
        <f t="shared" si="7600"/>
        <v>6600</v>
      </c>
      <c r="CU1875" s="516">
        <f t="shared" si="7600"/>
        <v>6600</v>
      </c>
      <c r="CV1875" s="516">
        <f t="shared" si="7600"/>
        <v>6600</v>
      </c>
      <c r="CW1875" s="516">
        <f t="shared" si="7600"/>
        <v>6600</v>
      </c>
      <c r="CX1875" s="516">
        <f t="shared" si="7600"/>
        <v>6600</v>
      </c>
      <c r="CY1875" s="516">
        <f t="shared" si="7600"/>
        <v>6600</v>
      </c>
      <c r="CZ1875" s="516">
        <f t="shared" si="7600"/>
        <v>6600</v>
      </c>
      <c r="DA1875" s="516">
        <f t="shared" si="7600"/>
        <v>6600</v>
      </c>
      <c r="DB1875" s="516">
        <f t="shared" si="7600"/>
        <v>6600</v>
      </c>
      <c r="DC1875" s="516">
        <f t="shared" si="7600"/>
        <v>6600</v>
      </c>
      <c r="DD1875" s="516">
        <f t="shared" si="7600"/>
        <v>6600</v>
      </c>
      <c r="DE1875" s="516">
        <f t="shared" si="7600"/>
        <v>6600</v>
      </c>
      <c r="DF1875" s="516">
        <f t="shared" si="7600"/>
        <v>6600</v>
      </c>
      <c r="DG1875" s="516">
        <f t="shared" si="7600"/>
        <v>6600</v>
      </c>
      <c r="DH1875" s="516">
        <f t="shared" si="7600"/>
        <v>6600</v>
      </c>
      <c r="DI1875" s="516">
        <f t="shared" si="7600"/>
        <v>6600</v>
      </c>
      <c r="DJ1875" s="516">
        <f t="shared" si="7600"/>
        <v>6600</v>
      </c>
    </row>
    <row r="1876" spans="1:114" x14ac:dyDescent="0.35">
      <c r="A1876" s="69" t="s">
        <v>354</v>
      </c>
      <c r="B1876" s="69" t="s">
        <v>510</v>
      </c>
      <c r="C1876" s="459">
        <v>0</v>
      </c>
      <c r="D1876" s="459">
        <v>0</v>
      </c>
      <c r="E1876" s="459">
        <v>0</v>
      </c>
      <c r="F1876" s="459">
        <v>0</v>
      </c>
      <c r="G1876" s="459">
        <v>0</v>
      </c>
      <c r="H1876" s="459">
        <v>0</v>
      </c>
      <c r="I1876" s="459">
        <v>0</v>
      </c>
      <c r="J1876" s="459">
        <v>0</v>
      </c>
      <c r="K1876" s="459">
        <v>0</v>
      </c>
      <c r="L1876" s="459">
        <v>0</v>
      </c>
      <c r="M1876" s="459">
        <v>0</v>
      </c>
      <c r="N1876" s="459">
        <v>0</v>
      </c>
      <c r="O1876" s="459">
        <v>0</v>
      </c>
      <c r="P1876" s="459">
        <v>0</v>
      </c>
      <c r="Q1876" s="459">
        <v>0</v>
      </c>
      <c r="R1876" s="459">
        <v>93800</v>
      </c>
      <c r="S1876" s="459">
        <v>94100</v>
      </c>
      <c r="T1876" s="459">
        <v>94400</v>
      </c>
      <c r="U1876" s="459">
        <v>94700</v>
      </c>
      <c r="V1876" s="459">
        <v>0</v>
      </c>
      <c r="W1876" s="459">
        <v>0</v>
      </c>
      <c r="X1876" s="459">
        <v>0</v>
      </c>
      <c r="Y1876" s="459">
        <v>0</v>
      </c>
      <c r="Z1876" s="459">
        <v>0</v>
      </c>
      <c r="AA1876" s="459">
        <v>0</v>
      </c>
      <c r="AB1876" s="459">
        <v>0</v>
      </c>
      <c r="AC1876" s="459">
        <v>0</v>
      </c>
      <c r="AD1876" s="253"/>
    </row>
    <row r="1877" spans="1:114" x14ac:dyDescent="0.35">
      <c r="A1877" s="69" t="s">
        <v>354</v>
      </c>
      <c r="B1877" s="69" t="s">
        <v>511</v>
      </c>
      <c r="C1877" s="459">
        <v>96900</v>
      </c>
      <c r="D1877" s="459">
        <v>96900</v>
      </c>
      <c r="E1877" s="459">
        <v>96900</v>
      </c>
      <c r="F1877" s="459">
        <v>96900</v>
      </c>
      <c r="G1877" s="459">
        <v>96900</v>
      </c>
      <c r="H1877" s="459">
        <v>96900</v>
      </c>
      <c r="I1877" s="459">
        <v>97400</v>
      </c>
      <c r="J1877" s="459">
        <v>97400</v>
      </c>
      <c r="K1877" s="459">
        <v>0</v>
      </c>
      <c r="L1877" s="459">
        <v>0</v>
      </c>
      <c r="M1877" s="459">
        <v>0</v>
      </c>
      <c r="N1877" s="459">
        <v>0</v>
      </c>
      <c r="O1877" s="459">
        <v>0</v>
      </c>
      <c r="P1877" s="459">
        <v>0</v>
      </c>
      <c r="Q1877" s="459">
        <v>0</v>
      </c>
      <c r="R1877" s="459">
        <v>0</v>
      </c>
      <c r="S1877" s="459">
        <v>0</v>
      </c>
      <c r="T1877" s="459">
        <v>0</v>
      </c>
      <c r="U1877" s="459">
        <v>0</v>
      </c>
      <c r="V1877" s="459">
        <v>0</v>
      </c>
      <c r="W1877" s="459">
        <v>0</v>
      </c>
      <c r="X1877" s="459">
        <v>0</v>
      </c>
      <c r="Y1877" s="459">
        <v>0</v>
      </c>
      <c r="Z1877" s="459">
        <v>0</v>
      </c>
      <c r="AA1877" s="459">
        <v>0</v>
      </c>
      <c r="AB1877" s="459">
        <v>0</v>
      </c>
      <c r="AC1877" s="459">
        <v>0</v>
      </c>
      <c r="AD1877" s="253"/>
    </row>
    <row r="1878" spans="1:114" x14ac:dyDescent="0.35">
      <c r="A1878" s="69" t="s">
        <v>354</v>
      </c>
      <c r="B1878" s="69" t="s">
        <v>512</v>
      </c>
      <c r="C1878" s="459">
        <v>16500</v>
      </c>
      <c r="D1878" s="459">
        <v>16800</v>
      </c>
      <c r="E1878" s="459">
        <v>400</v>
      </c>
      <c r="F1878" s="459">
        <v>200</v>
      </c>
      <c r="G1878" s="459">
        <v>5900</v>
      </c>
      <c r="H1878" s="459">
        <v>8100</v>
      </c>
      <c r="I1878" s="459">
        <v>2200</v>
      </c>
      <c r="J1878" s="459">
        <v>3100</v>
      </c>
      <c r="K1878" s="459">
        <v>3000</v>
      </c>
      <c r="L1878" s="459">
        <v>2900</v>
      </c>
      <c r="M1878" s="459">
        <v>3000</v>
      </c>
      <c r="N1878" s="459">
        <v>0</v>
      </c>
      <c r="O1878" s="459">
        <v>0</v>
      </c>
      <c r="P1878" s="459">
        <v>0</v>
      </c>
      <c r="Q1878" s="459">
        <v>0</v>
      </c>
      <c r="R1878" s="459">
        <v>0</v>
      </c>
      <c r="S1878" s="459">
        <v>0</v>
      </c>
      <c r="T1878" s="459">
        <v>0</v>
      </c>
      <c r="U1878" s="459">
        <v>0</v>
      </c>
      <c r="V1878" s="459">
        <v>0</v>
      </c>
      <c r="W1878" s="459">
        <v>0</v>
      </c>
      <c r="X1878" s="459">
        <v>0</v>
      </c>
      <c r="Y1878" s="459">
        <v>0</v>
      </c>
      <c r="Z1878" s="459">
        <v>0</v>
      </c>
      <c r="AA1878" s="459">
        <v>0</v>
      </c>
      <c r="AB1878" s="459">
        <v>0</v>
      </c>
      <c r="AC1878" s="459">
        <v>0</v>
      </c>
      <c r="AD1878" s="253"/>
    </row>
    <row r="1879" spans="1:114" x14ac:dyDescent="0.35">
      <c r="A1879" s="69" t="s">
        <v>354</v>
      </c>
      <c r="B1879" s="69" t="s">
        <v>513</v>
      </c>
      <c r="C1879" s="459">
        <v>98800</v>
      </c>
      <c r="D1879" s="459">
        <v>84200</v>
      </c>
      <c r="E1879" s="459">
        <v>74500</v>
      </c>
      <c r="F1879" s="459">
        <v>55500</v>
      </c>
      <c r="G1879" s="459">
        <v>45500</v>
      </c>
      <c r="H1879" s="459">
        <v>39900</v>
      </c>
      <c r="I1879" s="459">
        <v>38000</v>
      </c>
      <c r="J1879" s="459">
        <v>79500</v>
      </c>
      <c r="K1879" s="459">
        <v>89200</v>
      </c>
      <c r="L1879" s="459">
        <v>102900</v>
      </c>
      <c r="M1879" s="459">
        <v>83600</v>
      </c>
      <c r="N1879" s="459">
        <v>61000</v>
      </c>
      <c r="O1879" s="459">
        <v>58600</v>
      </c>
      <c r="P1879" s="459">
        <v>57800</v>
      </c>
      <c r="Q1879" s="459">
        <v>56800</v>
      </c>
      <c r="R1879" s="459">
        <v>75900</v>
      </c>
      <c r="S1879" s="459">
        <v>72400</v>
      </c>
      <c r="T1879" s="459">
        <v>71100</v>
      </c>
      <c r="U1879" s="459">
        <v>86800</v>
      </c>
      <c r="V1879" s="459">
        <v>78100</v>
      </c>
      <c r="W1879" s="459">
        <v>90800</v>
      </c>
      <c r="X1879" s="459">
        <v>84400</v>
      </c>
      <c r="Y1879" s="459">
        <v>76200</v>
      </c>
      <c r="Z1879" s="459">
        <v>72200</v>
      </c>
      <c r="AA1879" s="459">
        <v>72700</v>
      </c>
      <c r="AB1879" s="459">
        <v>89000</v>
      </c>
      <c r="AC1879" s="459">
        <v>108500</v>
      </c>
      <c r="AD1879" s="516">
        <f t="shared" ref="AD1879:BI1879" si="7601">AD1777</f>
        <v>100090.69473684211</v>
      </c>
      <c r="AE1879" s="516">
        <f t="shared" si="7601"/>
        <v>106792.84067922804</v>
      </c>
      <c r="AF1879" s="516">
        <f t="shared" si="7601"/>
        <v>111436.69579476192</v>
      </c>
      <c r="AG1879" s="516">
        <f t="shared" si="7601"/>
        <v>112538.69355594377</v>
      </c>
      <c r="AH1879" s="516">
        <f t="shared" si="7601"/>
        <v>115076.82449999999</v>
      </c>
      <c r="AI1879" s="516">
        <f t="shared" si="7601"/>
        <v>112486.23914471595</v>
      </c>
      <c r="AJ1879" s="516">
        <f t="shared" si="7601"/>
        <v>110116.89556827178</v>
      </c>
      <c r="AK1879" s="516">
        <f t="shared" si="7601"/>
        <v>107890.85516816749</v>
      </c>
      <c r="AL1879" s="516">
        <f t="shared" si="7601"/>
        <v>105227.852</v>
      </c>
      <c r="AM1879" s="516">
        <f t="shared" si="7601"/>
        <v>106164.69754858296</v>
      </c>
      <c r="AN1879" s="516">
        <f t="shared" si="7601"/>
        <v>106869.24151235603</v>
      </c>
      <c r="AO1879" s="516">
        <f t="shared" si="7601"/>
        <v>107245.91633791919</v>
      </c>
      <c r="AP1879" s="516">
        <f t="shared" si="7601"/>
        <v>107984.63268</v>
      </c>
      <c r="AQ1879" s="516">
        <f t="shared" si="7601"/>
        <v>119199.41341815941</v>
      </c>
      <c r="AR1879" s="516">
        <f t="shared" si="7601"/>
        <v>130032.54479087889</v>
      </c>
      <c r="AS1879" s="516">
        <f t="shared" si="7601"/>
        <v>140403.53746835847</v>
      </c>
      <c r="AT1879" s="516">
        <f t="shared" si="7601"/>
        <v>151411.06752000001</v>
      </c>
      <c r="AU1879" s="516">
        <f t="shared" si="7601"/>
        <v>160874.99567981265</v>
      </c>
      <c r="AV1879" s="516">
        <f t="shared" si="7601"/>
        <v>170163.97570979688</v>
      </c>
      <c r="AW1879" s="516">
        <f t="shared" si="7601"/>
        <v>179813.60181745276</v>
      </c>
      <c r="AX1879" s="516">
        <f t="shared" si="7601"/>
        <v>190067.28432000004</v>
      </c>
      <c r="AY1879" s="516">
        <f t="shared" si="7601"/>
        <v>188456.58173078814</v>
      </c>
      <c r="AZ1879" s="516">
        <f t="shared" si="7601"/>
        <v>186842.16824666422</v>
      </c>
      <c r="BA1879" s="516">
        <f t="shared" si="7601"/>
        <v>184860.00509692833</v>
      </c>
      <c r="BB1879" s="516">
        <f t="shared" si="7601"/>
        <v>182685.89148000002</v>
      </c>
      <c r="BC1879" s="516">
        <f t="shared" si="7601"/>
        <v>169593.51879275075</v>
      </c>
      <c r="BD1879" s="516">
        <f t="shared" si="7601"/>
        <v>156665.25216614024</v>
      </c>
      <c r="BE1879" s="516">
        <f t="shared" si="7601"/>
        <v>142543.88150636846</v>
      </c>
      <c r="BF1879" s="516">
        <f t="shared" si="7601"/>
        <v>127389.6306</v>
      </c>
      <c r="BG1879" s="516">
        <f t="shared" si="7601"/>
        <v>128201.2132058968</v>
      </c>
      <c r="BH1879" s="516">
        <f t="shared" si="7601"/>
        <v>128754.87024464176</v>
      </c>
      <c r="BI1879" s="516">
        <f t="shared" si="7601"/>
        <v>129066.70370323485</v>
      </c>
      <c r="BJ1879" s="516">
        <f t="shared" ref="BJ1879:CO1879" si="7602">BJ1777</f>
        <v>129847.17420000001</v>
      </c>
      <c r="BK1879" s="516">
        <f t="shared" si="7602"/>
        <v>118306.54496783874</v>
      </c>
      <c r="BL1879" s="516">
        <f t="shared" si="7602"/>
        <v>107306.63170296837</v>
      </c>
      <c r="BM1879" s="516">
        <f t="shared" si="7602"/>
        <v>96791.207490688903</v>
      </c>
      <c r="BN1879" s="516">
        <f t="shared" si="7602"/>
        <v>85281.074399999998</v>
      </c>
      <c r="BO1879" s="516">
        <f t="shared" si="7602"/>
        <v>80208.151298441197</v>
      </c>
      <c r="BP1879" s="516">
        <f t="shared" si="7602"/>
        <v>75793.967156065512</v>
      </c>
      <c r="BQ1879" s="516">
        <f t="shared" si="7602"/>
        <v>72010.433376073008</v>
      </c>
      <c r="BR1879" s="516">
        <f t="shared" si="7602"/>
        <v>67037.116320000001</v>
      </c>
      <c r="BS1879" s="516">
        <f t="shared" si="7602"/>
        <v>71560.187159520763</v>
      </c>
      <c r="BT1879" s="516">
        <f t="shared" si="7602"/>
        <v>75597.452253988318</v>
      </c>
      <c r="BU1879" s="516">
        <f t="shared" si="7602"/>
        <v>79173.875420302618</v>
      </c>
      <c r="BV1879" s="516">
        <f t="shared" si="7602"/>
        <v>83630.055720000004</v>
      </c>
      <c r="BW1879" s="516">
        <f t="shared" si="7602"/>
        <v>82521.962465618984</v>
      </c>
      <c r="BX1879" s="516">
        <f t="shared" si="7602"/>
        <v>81408.899918793919</v>
      </c>
      <c r="BY1879" s="516">
        <f t="shared" si="7602"/>
        <v>80025.334457324789</v>
      </c>
      <c r="BZ1879" s="516">
        <f t="shared" si="7602"/>
        <v>78505.792199999996</v>
      </c>
      <c r="CA1879" s="516">
        <f t="shared" si="7602"/>
        <v>68123.843114481861</v>
      </c>
      <c r="CB1879" s="516">
        <f t="shared" si="7602"/>
        <v>58862.377621264393</v>
      </c>
      <c r="CC1879" s="516">
        <f t="shared" si="7602"/>
        <v>50721.395720347602</v>
      </c>
      <c r="CD1879" s="516">
        <f t="shared" si="7602"/>
        <v>40582.709519999997</v>
      </c>
      <c r="CE1879" s="516">
        <f t="shared" si="7602"/>
        <v>38010.056991005869</v>
      </c>
      <c r="CF1879" s="516">
        <f t="shared" si="7602"/>
        <v>35523.719510249844</v>
      </c>
      <c r="CG1879" s="516">
        <f t="shared" si="7602"/>
        <v>33123.697077731915</v>
      </c>
      <c r="CH1879" s="516">
        <f t="shared" si="7602"/>
        <v>30569.784</v>
      </c>
      <c r="CI1879" s="516">
        <f t="shared" si="7602"/>
        <v>28890.393</v>
      </c>
      <c r="CJ1879" s="516">
        <f t="shared" si="7602"/>
        <v>27211.002000000004</v>
      </c>
      <c r="CK1879" s="516">
        <f t="shared" si="7602"/>
        <v>25531.611000000001</v>
      </c>
      <c r="CL1879" s="516">
        <f t="shared" si="7602"/>
        <v>23852.22</v>
      </c>
      <c r="CM1879" s="516">
        <f t="shared" si="7602"/>
        <v>25799.34</v>
      </c>
      <c r="CN1879" s="516">
        <f t="shared" si="7602"/>
        <v>27746.46</v>
      </c>
      <c r="CO1879" s="516">
        <f t="shared" si="7602"/>
        <v>29693.58</v>
      </c>
      <c r="CP1879" s="516">
        <f t="shared" ref="CP1879:DJ1879" si="7603">CP1777</f>
        <v>31640.7</v>
      </c>
      <c r="CQ1879" s="516">
        <f t="shared" si="7603"/>
        <v>34877.787000000004</v>
      </c>
      <c r="CR1879" s="516">
        <f t="shared" si="7603"/>
        <v>38114.874000000003</v>
      </c>
      <c r="CS1879" s="516">
        <f t="shared" si="7603"/>
        <v>41351.960999999996</v>
      </c>
      <c r="CT1879" s="516">
        <f t="shared" si="7603"/>
        <v>44589.048000000003</v>
      </c>
      <c r="CU1879" s="516">
        <f t="shared" si="7603"/>
        <v>42860.978999999992</v>
      </c>
      <c r="CV1879" s="516">
        <f t="shared" si="7603"/>
        <v>41132.910000000003</v>
      </c>
      <c r="CW1879" s="516">
        <f t="shared" si="7603"/>
        <v>39404.841</v>
      </c>
      <c r="CX1879" s="516">
        <f t="shared" si="7603"/>
        <v>37676.772000000004</v>
      </c>
      <c r="CY1879" s="516">
        <f t="shared" si="7603"/>
        <v>32614.260000000006</v>
      </c>
      <c r="CZ1879" s="516">
        <f t="shared" si="7603"/>
        <v>27551.748000000003</v>
      </c>
      <c r="DA1879" s="516">
        <f t="shared" si="7603"/>
        <v>22489.235999999997</v>
      </c>
      <c r="DB1879" s="516">
        <f t="shared" si="7603"/>
        <v>17426.723999999998</v>
      </c>
      <c r="DC1879" s="516">
        <f t="shared" si="7603"/>
        <v>16988.621999999996</v>
      </c>
      <c r="DD1879" s="516">
        <f t="shared" si="7603"/>
        <v>16550.52</v>
      </c>
      <c r="DE1879" s="516">
        <f t="shared" si="7603"/>
        <v>16112.417999999998</v>
      </c>
      <c r="DF1879" s="516">
        <f t="shared" si="7603"/>
        <v>15674.316000000001</v>
      </c>
      <c r="DG1879" s="516">
        <f t="shared" si="7603"/>
        <v>15284.892000000002</v>
      </c>
      <c r="DH1879" s="516">
        <f t="shared" si="7603"/>
        <v>14895.468000000001</v>
      </c>
      <c r="DI1879" s="516">
        <f t="shared" si="7603"/>
        <v>14506.044</v>
      </c>
      <c r="DJ1879" s="516">
        <f t="shared" si="7603"/>
        <v>14116.62</v>
      </c>
    </row>
    <row r="1880" spans="1:114" x14ac:dyDescent="0.35">
      <c r="A1880" s="69" t="s">
        <v>354</v>
      </c>
      <c r="B1880" s="69" t="s">
        <v>38</v>
      </c>
      <c r="C1880" s="459">
        <v>275600</v>
      </c>
      <c r="D1880" s="459">
        <v>267900</v>
      </c>
      <c r="E1880" s="459">
        <v>257700</v>
      </c>
      <c r="F1880" s="459">
        <v>245100</v>
      </c>
      <c r="G1880" s="459">
        <v>233200</v>
      </c>
      <c r="H1880" s="459">
        <v>248500</v>
      </c>
      <c r="I1880" s="459">
        <v>269000</v>
      </c>
      <c r="J1880" s="459">
        <v>223900</v>
      </c>
      <c r="K1880" s="459">
        <v>211600</v>
      </c>
      <c r="L1880" s="459">
        <v>216000</v>
      </c>
      <c r="M1880" s="459">
        <v>212900</v>
      </c>
      <c r="N1880" s="459">
        <v>207900</v>
      </c>
      <c r="O1880" s="459">
        <v>203700</v>
      </c>
      <c r="P1880" s="459">
        <v>195100</v>
      </c>
      <c r="Q1880" s="459">
        <v>209500</v>
      </c>
      <c r="R1880" s="459">
        <v>200000</v>
      </c>
      <c r="S1880" s="459">
        <v>206700</v>
      </c>
      <c r="T1880" s="459">
        <v>227400</v>
      </c>
      <c r="U1880" s="459">
        <v>240700</v>
      </c>
      <c r="V1880" s="459">
        <v>274700</v>
      </c>
      <c r="W1880" s="459">
        <v>262100.00000000003</v>
      </c>
      <c r="X1880" s="459">
        <v>265600</v>
      </c>
      <c r="Y1880" s="459">
        <v>266200</v>
      </c>
      <c r="Z1880" s="459">
        <v>308500</v>
      </c>
      <c r="AA1880" s="459">
        <v>327800</v>
      </c>
      <c r="AB1880" s="459">
        <v>332500</v>
      </c>
      <c r="AC1880" s="459">
        <v>345100</v>
      </c>
      <c r="AD1880" s="516">
        <f t="shared" ref="AD1880:BI1880" si="7604">AD1785*0.65</f>
        <v>364026.30983700766</v>
      </c>
      <c r="AE1880" s="516">
        <f t="shared" si="7604"/>
        <v>378265.50006300019</v>
      </c>
      <c r="AF1880" s="516">
        <f t="shared" si="7604"/>
        <v>393268.58922760864</v>
      </c>
      <c r="AG1880" s="516">
        <f t="shared" si="7604"/>
        <v>399865.70625651983</v>
      </c>
      <c r="AH1880" s="516">
        <f t="shared" si="7604"/>
        <v>411040.35189191543</v>
      </c>
      <c r="AI1880" s="516">
        <f t="shared" si="7604"/>
        <v>406228.05117657856</v>
      </c>
      <c r="AJ1880" s="516">
        <f t="shared" si="7604"/>
        <v>401992.77460279217</v>
      </c>
      <c r="AK1880" s="516">
        <f t="shared" si="7604"/>
        <v>398326.69555830781</v>
      </c>
      <c r="AL1880" s="516">
        <f t="shared" si="7604"/>
        <v>393552.35067101422</v>
      </c>
      <c r="AM1880" s="516">
        <f t="shared" si="7604"/>
        <v>405183.39358690352</v>
      </c>
      <c r="AN1880" s="516">
        <f t="shared" si="7604"/>
        <v>415656.90215573681</v>
      </c>
      <c r="AO1880" s="516">
        <f t="shared" si="7604"/>
        <v>425102.27211453911</v>
      </c>
      <c r="AP1880" s="516">
        <f t="shared" si="7604"/>
        <v>436861.48127695604</v>
      </c>
      <c r="AQ1880" s="516">
        <f t="shared" si="7604"/>
        <v>467747.86723169015</v>
      </c>
      <c r="AR1880" s="516">
        <f t="shared" si="7604"/>
        <v>497024.88845183875</v>
      </c>
      <c r="AS1880" s="516">
        <f t="shared" si="7604"/>
        <v>524620.87892756599</v>
      </c>
      <c r="AT1880" s="516">
        <f t="shared" si="7604"/>
        <v>555500.99792507896</v>
      </c>
      <c r="AU1880" s="516">
        <f t="shared" si="7604"/>
        <v>585818.63770282676</v>
      </c>
      <c r="AV1880" s="516">
        <f t="shared" si="7604"/>
        <v>615605.725949527</v>
      </c>
      <c r="AW1880" s="516">
        <f t="shared" si="7604"/>
        <v>647013.97709205525</v>
      </c>
      <c r="AX1880" s="516">
        <f t="shared" si="7604"/>
        <v>680990.49966575101</v>
      </c>
      <c r="AY1880" s="516">
        <f t="shared" si="7604"/>
        <v>674599.87453622592</v>
      </c>
      <c r="AZ1880" s="516">
        <f t="shared" si="7604"/>
        <v>668014.14274133951</v>
      </c>
      <c r="BA1880" s="516">
        <f t="shared" si="7604"/>
        <v>659886.5223842836</v>
      </c>
      <c r="BB1880" s="516">
        <f t="shared" si="7604"/>
        <v>651274.76625047298</v>
      </c>
      <c r="BC1880" s="516">
        <f t="shared" si="7604"/>
        <v>600229.57197032077</v>
      </c>
      <c r="BD1880" s="516">
        <f t="shared" si="7604"/>
        <v>549467.39346802561</v>
      </c>
      <c r="BE1880" s="516">
        <f t="shared" si="7604"/>
        <v>493383.08004666184</v>
      </c>
      <c r="BF1880" s="516">
        <f t="shared" si="7604"/>
        <v>432974.20370931615</v>
      </c>
      <c r="BG1880" s="516">
        <f t="shared" si="7604"/>
        <v>442106.13793775969</v>
      </c>
      <c r="BH1880" s="516">
        <f t="shared" si="7604"/>
        <v>450038.05142541003</v>
      </c>
      <c r="BI1880" s="516">
        <f t="shared" si="7604"/>
        <v>456853.64672885597</v>
      </c>
      <c r="BJ1880" s="516">
        <f t="shared" ref="BJ1880:CO1880" si="7605">BJ1785*0.65</f>
        <v>465999.08941665496</v>
      </c>
      <c r="BK1880" s="516">
        <f t="shared" si="7605"/>
        <v>421689.07588027505</v>
      </c>
      <c r="BL1880" s="516">
        <f t="shared" si="7605"/>
        <v>379356.08554440259</v>
      </c>
      <c r="BM1880" s="516">
        <f t="shared" si="7605"/>
        <v>338801.43303076894</v>
      </c>
      <c r="BN1880" s="516">
        <f t="shared" si="7605"/>
        <v>293964.52566122252</v>
      </c>
      <c r="BO1880" s="516">
        <f t="shared" si="7605"/>
        <v>271371.59495007136</v>
      </c>
      <c r="BP1880" s="516">
        <f t="shared" si="7605"/>
        <v>251482.59998727599</v>
      </c>
      <c r="BQ1880" s="516">
        <f t="shared" si="7605"/>
        <v>234222.69746542204</v>
      </c>
      <c r="BR1880" s="516">
        <f t="shared" si="7605"/>
        <v>211747.75075492132</v>
      </c>
      <c r="BS1880" s="516">
        <f t="shared" si="7605"/>
        <v>232731.34590494254</v>
      </c>
      <c r="BT1880" s="516">
        <f t="shared" si="7605"/>
        <v>251545.12661324756</v>
      </c>
      <c r="BU1880" s="516">
        <f t="shared" si="7605"/>
        <v>268303.1904586255</v>
      </c>
      <c r="BV1880" s="516">
        <f t="shared" si="7605"/>
        <v>289316.0388698969</v>
      </c>
      <c r="BW1880" s="516">
        <f t="shared" si="7605"/>
        <v>282728.34124196495</v>
      </c>
      <c r="BX1880" s="516">
        <f t="shared" si="7605"/>
        <v>275797.81513525051</v>
      </c>
      <c r="BY1880" s="516">
        <f t="shared" si="7605"/>
        <v>267359.68433039979</v>
      </c>
      <c r="BZ1880" s="516">
        <f t="shared" si="7605"/>
        <v>258075.54452335369</v>
      </c>
      <c r="CA1880" s="516">
        <f t="shared" si="7605"/>
        <v>213231.07774485313</v>
      </c>
      <c r="CB1880" s="516">
        <f t="shared" si="7605"/>
        <v>173527.24213512335</v>
      </c>
      <c r="CC1880" s="516">
        <f t="shared" si="7605"/>
        <v>138963.99470242494</v>
      </c>
      <c r="CD1880" s="516">
        <f t="shared" si="7605"/>
        <v>95211.52851937298</v>
      </c>
      <c r="CE1880" s="516">
        <f t="shared" si="7605"/>
        <v>88201.364937882521</v>
      </c>
      <c r="CF1880" s="516">
        <f t="shared" si="7605"/>
        <v>81569.425299538372</v>
      </c>
      <c r="CG1880" s="516">
        <f t="shared" si="7605"/>
        <v>75315.617401867683</v>
      </c>
      <c r="CH1880" s="516">
        <f t="shared" si="7605"/>
        <v>68335.973205350383</v>
      </c>
      <c r="CI1880" s="516">
        <f t="shared" si="7605"/>
        <v>64876.483557591455</v>
      </c>
      <c r="CJ1880" s="516">
        <f t="shared" si="7605"/>
        <v>61399.69646159374</v>
      </c>
      <c r="CK1880" s="516">
        <f t="shared" si="7605"/>
        <v>57905.525430116024</v>
      </c>
      <c r="CL1880" s="516">
        <f t="shared" si="7605"/>
        <v>54393.883543480923</v>
      </c>
      <c r="CM1880" s="516">
        <f t="shared" si="7605"/>
        <v>59161.81236113912</v>
      </c>
      <c r="CN1880" s="516">
        <f t="shared" si="7605"/>
        <v>63953.580822885611</v>
      </c>
      <c r="CO1880" s="516">
        <f t="shared" si="7605"/>
        <v>68769.308126940829</v>
      </c>
      <c r="CP1880" s="516">
        <f t="shared" ref="CP1880:DJ1880" si="7606">CP1785*0.65</f>
        <v>73609.114067516304</v>
      </c>
      <c r="CQ1880" s="516">
        <f t="shared" si="7606"/>
        <v>81602.307712116672</v>
      </c>
      <c r="CR1880" s="516">
        <f t="shared" si="7606"/>
        <v>89635.467324940051</v>
      </c>
      <c r="CS1880" s="516">
        <f t="shared" si="7606"/>
        <v>97708.792735827548</v>
      </c>
      <c r="CT1880" s="516">
        <f t="shared" si="7606"/>
        <v>105822.48477376945</v>
      </c>
      <c r="CU1880" s="516">
        <f t="shared" si="7606"/>
        <v>102199.00545029827</v>
      </c>
      <c r="CV1880" s="516">
        <f t="shared" si="7606"/>
        <v>98557.408730209718</v>
      </c>
      <c r="CW1880" s="516">
        <f t="shared" si="7606"/>
        <v>94897.604026520741</v>
      </c>
      <c r="CX1880" s="516">
        <f t="shared" si="7606"/>
        <v>91219.50029931328</v>
      </c>
      <c r="CY1880" s="516">
        <f t="shared" si="7606"/>
        <v>79265.120922111833</v>
      </c>
      <c r="CZ1880" s="516">
        <f t="shared" si="7606"/>
        <v>67250.969648024402</v>
      </c>
      <c r="DA1880" s="516">
        <f t="shared" si="7606"/>
        <v>55176.747617566522</v>
      </c>
      <c r="DB1880" s="516">
        <f t="shared" si="7606"/>
        <v>43042.154476956341</v>
      </c>
      <c r="DC1880" s="516">
        <f t="shared" si="7606"/>
        <v>42161.740366579696</v>
      </c>
      <c r="DD1880" s="516">
        <f t="shared" si="7606"/>
        <v>41276.924185651158</v>
      </c>
      <c r="DE1880" s="516">
        <f t="shared" si="7606"/>
        <v>40387.683923817982</v>
      </c>
      <c r="DF1880" s="516">
        <f t="shared" si="7606"/>
        <v>39493.997460675637</v>
      </c>
      <c r="DG1880" s="516">
        <f t="shared" si="7606"/>
        <v>38697.95431673788</v>
      </c>
      <c r="DH1880" s="516">
        <f t="shared" si="7606"/>
        <v>37897.930957080433</v>
      </c>
      <c r="DI1880" s="516">
        <f t="shared" si="7606"/>
        <v>37093.907480624694</v>
      </c>
      <c r="DJ1880" s="516">
        <f t="shared" si="7606"/>
        <v>36285.863886786676</v>
      </c>
    </row>
    <row r="1881" spans="1:114" x14ac:dyDescent="0.35">
      <c r="A1881" s="69" t="s">
        <v>354</v>
      </c>
      <c r="B1881" s="69" t="s">
        <v>514</v>
      </c>
      <c r="C1881" s="459">
        <v>0</v>
      </c>
      <c r="D1881" s="459">
        <v>0</v>
      </c>
      <c r="E1881" s="459">
        <v>0</v>
      </c>
      <c r="F1881" s="459">
        <v>628500</v>
      </c>
      <c r="G1881" s="459">
        <v>0</v>
      </c>
      <c r="H1881" s="459">
        <v>0</v>
      </c>
      <c r="I1881" s="459">
        <v>0</v>
      </c>
      <c r="J1881" s="459">
        <v>0</v>
      </c>
      <c r="K1881" s="459">
        <v>0</v>
      </c>
      <c r="L1881" s="459">
        <v>0</v>
      </c>
      <c r="M1881" s="459">
        <v>0</v>
      </c>
      <c r="N1881" s="459">
        <v>0</v>
      </c>
      <c r="O1881" s="459">
        <v>0</v>
      </c>
      <c r="P1881" s="459">
        <v>0</v>
      </c>
      <c r="Q1881" s="459">
        <v>0</v>
      </c>
      <c r="R1881" s="459">
        <v>0</v>
      </c>
      <c r="S1881" s="459">
        <v>0</v>
      </c>
      <c r="T1881" s="459">
        <v>0</v>
      </c>
      <c r="U1881" s="459">
        <v>0</v>
      </c>
      <c r="V1881" s="459">
        <v>0</v>
      </c>
      <c r="W1881" s="459">
        <v>0</v>
      </c>
      <c r="X1881" s="459">
        <v>0</v>
      </c>
      <c r="Y1881" s="459">
        <v>0</v>
      </c>
      <c r="Z1881" s="459">
        <v>45600</v>
      </c>
      <c r="AA1881" s="459">
        <v>45600</v>
      </c>
      <c r="AB1881" s="459">
        <v>45600</v>
      </c>
      <c r="AC1881" s="459">
        <v>45600</v>
      </c>
      <c r="AD1881" s="646">
        <f>AC1881</f>
        <v>45600</v>
      </c>
      <c r="AE1881" s="516">
        <f>AD1881</f>
        <v>45600</v>
      </c>
      <c r="AF1881" s="516">
        <f t="shared" ref="AF1881:BJ1881" si="7607">AE1881</f>
        <v>45600</v>
      </c>
      <c r="AG1881" s="516">
        <f t="shared" si="7607"/>
        <v>45600</v>
      </c>
      <c r="AH1881" s="516">
        <f t="shared" si="7607"/>
        <v>45600</v>
      </c>
      <c r="AI1881" s="516">
        <f t="shared" si="7607"/>
        <v>45600</v>
      </c>
      <c r="AJ1881" s="516">
        <f t="shared" si="7607"/>
        <v>45600</v>
      </c>
      <c r="AK1881" s="516">
        <f t="shared" si="7607"/>
        <v>45600</v>
      </c>
      <c r="AL1881" s="516">
        <f t="shared" si="7607"/>
        <v>45600</v>
      </c>
      <c r="AM1881" s="516">
        <f t="shared" si="7607"/>
        <v>45600</v>
      </c>
      <c r="AN1881" s="516">
        <f t="shared" si="7607"/>
        <v>45600</v>
      </c>
      <c r="AO1881" s="516">
        <f t="shared" si="7607"/>
        <v>45600</v>
      </c>
      <c r="AP1881" s="516">
        <f t="shared" si="7607"/>
        <v>45600</v>
      </c>
      <c r="AQ1881" s="516">
        <f t="shared" si="7607"/>
        <v>45600</v>
      </c>
      <c r="AR1881" s="516">
        <f t="shared" si="7607"/>
        <v>45600</v>
      </c>
      <c r="AS1881" s="516">
        <f t="shared" si="7607"/>
        <v>45600</v>
      </c>
      <c r="AT1881" s="516">
        <f t="shared" si="7607"/>
        <v>45600</v>
      </c>
      <c r="AU1881" s="516">
        <f t="shared" si="7607"/>
        <v>45600</v>
      </c>
      <c r="AV1881" s="516">
        <f t="shared" si="7607"/>
        <v>45600</v>
      </c>
      <c r="AW1881" s="516">
        <f t="shared" si="7607"/>
        <v>45600</v>
      </c>
      <c r="AX1881" s="516">
        <f t="shared" si="7607"/>
        <v>45600</v>
      </c>
      <c r="AY1881" s="516">
        <f t="shared" si="7607"/>
        <v>45600</v>
      </c>
      <c r="AZ1881" s="516">
        <f t="shared" si="7607"/>
        <v>45600</v>
      </c>
      <c r="BA1881" s="516">
        <f t="shared" si="7607"/>
        <v>45600</v>
      </c>
      <c r="BB1881" s="516">
        <f t="shared" si="7607"/>
        <v>45600</v>
      </c>
      <c r="BC1881" s="516">
        <f t="shared" si="7607"/>
        <v>45600</v>
      </c>
      <c r="BD1881" s="516">
        <f t="shared" si="7607"/>
        <v>45600</v>
      </c>
      <c r="BE1881" s="516">
        <f t="shared" si="7607"/>
        <v>45600</v>
      </c>
      <c r="BF1881" s="516">
        <f t="shared" si="7607"/>
        <v>45600</v>
      </c>
      <c r="BG1881" s="516">
        <f t="shared" si="7607"/>
        <v>45600</v>
      </c>
      <c r="BH1881" s="516">
        <f t="shared" si="7607"/>
        <v>45600</v>
      </c>
      <c r="BI1881" s="516">
        <f t="shared" si="7607"/>
        <v>45600</v>
      </c>
      <c r="BJ1881" s="629">
        <f t="shared" si="7607"/>
        <v>45600</v>
      </c>
      <c r="BK1881" s="629">
        <f t="shared" ref="BK1881" si="7608">BJ1881</f>
        <v>45600</v>
      </c>
      <c r="BL1881" s="629">
        <f t="shared" ref="BL1881" si="7609">BK1881</f>
        <v>45600</v>
      </c>
      <c r="BM1881" s="629">
        <f t="shared" ref="BM1881" si="7610">BL1881</f>
        <v>45600</v>
      </c>
      <c r="BN1881" s="629">
        <f t="shared" ref="BN1881" si="7611">BM1881</f>
        <v>45600</v>
      </c>
      <c r="BO1881" s="629">
        <f t="shared" ref="BO1881" si="7612">BN1881</f>
        <v>45600</v>
      </c>
      <c r="BP1881" s="629">
        <f t="shared" ref="BP1881" si="7613">BO1881</f>
        <v>45600</v>
      </c>
      <c r="BQ1881" s="629">
        <f t="shared" ref="BQ1881" si="7614">BP1881</f>
        <v>45600</v>
      </c>
      <c r="BR1881" s="629">
        <f t="shared" ref="BR1881" si="7615">BQ1881</f>
        <v>45600</v>
      </c>
      <c r="BS1881" s="629">
        <f t="shared" ref="BS1881" si="7616">BR1881</f>
        <v>45600</v>
      </c>
      <c r="BT1881" s="629">
        <f t="shared" ref="BT1881" si="7617">BS1881</f>
        <v>45600</v>
      </c>
      <c r="BU1881" s="629">
        <f t="shared" ref="BU1881" si="7618">BT1881</f>
        <v>45600</v>
      </c>
      <c r="BV1881" s="629">
        <f t="shared" ref="BV1881" si="7619">BU1881</f>
        <v>45600</v>
      </c>
      <c r="BW1881" s="629">
        <f t="shared" ref="BW1881" si="7620">BV1881</f>
        <v>45600</v>
      </c>
      <c r="BX1881" s="629">
        <f t="shared" ref="BX1881" si="7621">BW1881</f>
        <v>45600</v>
      </c>
      <c r="BY1881" s="629">
        <f t="shared" ref="BY1881" si="7622">BX1881</f>
        <v>45600</v>
      </c>
      <c r="BZ1881" s="629">
        <f t="shared" ref="BZ1881" si="7623">BY1881</f>
        <v>45600</v>
      </c>
      <c r="CA1881" s="629">
        <f t="shared" ref="CA1881" si="7624">BZ1881</f>
        <v>45600</v>
      </c>
      <c r="CB1881" s="629">
        <f t="shared" ref="CB1881" si="7625">CA1881</f>
        <v>45600</v>
      </c>
      <c r="CC1881" s="629">
        <f t="shared" ref="CC1881" si="7626">CB1881</f>
        <v>45600</v>
      </c>
      <c r="CD1881" s="629">
        <f t="shared" ref="CD1881" si="7627">CC1881</f>
        <v>45600</v>
      </c>
      <c r="CE1881" s="629">
        <f t="shared" ref="CE1881" si="7628">CD1881</f>
        <v>45600</v>
      </c>
      <c r="CF1881" s="629">
        <f t="shared" ref="CF1881" si="7629">CE1881</f>
        <v>45600</v>
      </c>
      <c r="CG1881" s="629">
        <f t="shared" ref="CG1881" si="7630">CF1881</f>
        <v>45600</v>
      </c>
      <c r="CH1881" s="629">
        <f t="shared" ref="CH1881" si="7631">CG1881</f>
        <v>45600</v>
      </c>
      <c r="CI1881" s="629">
        <f t="shared" ref="CI1881" si="7632">CH1881</f>
        <v>45600</v>
      </c>
      <c r="CJ1881" s="629">
        <f t="shared" ref="CJ1881" si="7633">CI1881</f>
        <v>45600</v>
      </c>
      <c r="CK1881" s="629">
        <f t="shared" ref="CK1881" si="7634">CJ1881</f>
        <v>45600</v>
      </c>
      <c r="CL1881" s="629">
        <f t="shared" ref="CL1881" si="7635">CK1881</f>
        <v>45600</v>
      </c>
      <c r="CM1881" s="629">
        <f t="shared" ref="CM1881" si="7636">CL1881</f>
        <v>45600</v>
      </c>
      <c r="CN1881" s="629">
        <f t="shared" ref="CN1881" si="7637">CM1881</f>
        <v>45600</v>
      </c>
      <c r="CO1881" s="629">
        <f t="shared" ref="CO1881" si="7638">CN1881</f>
        <v>45600</v>
      </c>
      <c r="CP1881" s="629">
        <f t="shared" ref="CP1881" si="7639">CO1881</f>
        <v>45600</v>
      </c>
      <c r="CQ1881" s="629">
        <f t="shared" ref="CQ1881" si="7640">CP1881</f>
        <v>45600</v>
      </c>
      <c r="CR1881" s="629">
        <f t="shared" ref="CR1881" si="7641">CQ1881</f>
        <v>45600</v>
      </c>
      <c r="CS1881" s="629">
        <f t="shared" ref="CS1881" si="7642">CR1881</f>
        <v>45600</v>
      </c>
      <c r="CT1881" s="629">
        <f t="shared" ref="CT1881" si="7643">CS1881</f>
        <v>45600</v>
      </c>
      <c r="CU1881" s="629">
        <f t="shared" ref="CU1881" si="7644">CT1881</f>
        <v>45600</v>
      </c>
      <c r="CV1881" s="629">
        <f t="shared" ref="CV1881" si="7645">CU1881</f>
        <v>45600</v>
      </c>
      <c r="CW1881" s="629">
        <f t="shared" ref="CW1881" si="7646">CV1881</f>
        <v>45600</v>
      </c>
      <c r="CX1881" s="629">
        <f t="shared" ref="CX1881" si="7647">CW1881</f>
        <v>45600</v>
      </c>
      <c r="CY1881" s="629">
        <f t="shared" ref="CY1881" si="7648">CX1881</f>
        <v>45600</v>
      </c>
      <c r="CZ1881" s="629">
        <f t="shared" ref="CZ1881" si="7649">CY1881</f>
        <v>45600</v>
      </c>
      <c r="DA1881" s="629">
        <f t="shared" ref="DA1881" si="7650">CZ1881</f>
        <v>45600</v>
      </c>
      <c r="DB1881" s="629">
        <f t="shared" ref="DB1881" si="7651">DA1881</f>
        <v>45600</v>
      </c>
      <c r="DC1881" s="629">
        <f t="shared" ref="DC1881" si="7652">DB1881</f>
        <v>45600</v>
      </c>
      <c r="DD1881" s="629">
        <f t="shared" ref="DD1881" si="7653">DC1881</f>
        <v>45600</v>
      </c>
      <c r="DE1881" s="629">
        <f t="shared" ref="DE1881" si="7654">DD1881</f>
        <v>45600</v>
      </c>
      <c r="DF1881" s="629">
        <f t="shared" ref="DF1881" si="7655">DE1881</f>
        <v>45600</v>
      </c>
      <c r="DG1881" s="629">
        <f t="shared" ref="DG1881" si="7656">DF1881</f>
        <v>45600</v>
      </c>
      <c r="DH1881" s="629">
        <f t="shared" ref="DH1881" si="7657">DG1881</f>
        <v>45600</v>
      </c>
      <c r="DI1881" s="629">
        <f t="shared" ref="DI1881" si="7658">DH1881</f>
        <v>45600</v>
      </c>
      <c r="DJ1881" s="629">
        <f t="shared" ref="DJ1881" si="7659">DI1881</f>
        <v>45600</v>
      </c>
    </row>
    <row r="1882" spans="1:114" x14ac:dyDescent="0.35">
      <c r="A1882" s="69" t="s">
        <v>354</v>
      </c>
      <c r="B1882" s="511" t="s">
        <v>39</v>
      </c>
      <c r="C1882" s="510">
        <v>627700</v>
      </c>
      <c r="D1882" s="510">
        <v>586000</v>
      </c>
      <c r="E1882" s="510">
        <v>600000</v>
      </c>
      <c r="F1882" s="510">
        <v>1184700</v>
      </c>
      <c r="G1882" s="510">
        <v>1110700</v>
      </c>
      <c r="H1882" s="510">
        <v>1072000</v>
      </c>
      <c r="I1882" s="510">
        <v>1039400.0000000001</v>
      </c>
      <c r="J1882" s="510">
        <v>951900</v>
      </c>
      <c r="K1882" s="510">
        <v>961900</v>
      </c>
      <c r="L1882" s="510">
        <v>947300</v>
      </c>
      <c r="M1882" s="510">
        <v>1021000</v>
      </c>
      <c r="N1882" s="510">
        <v>1012900</v>
      </c>
      <c r="O1882" s="510">
        <v>1428200</v>
      </c>
      <c r="P1882" s="510">
        <v>1029099.9999999999</v>
      </c>
      <c r="Q1882" s="510">
        <v>1076900</v>
      </c>
      <c r="R1882" s="510">
        <v>1161000</v>
      </c>
      <c r="S1882" s="510">
        <v>1204100</v>
      </c>
      <c r="T1882" s="510">
        <v>1168200</v>
      </c>
      <c r="U1882" s="510">
        <v>1137400</v>
      </c>
      <c r="V1882" s="510">
        <v>1086900</v>
      </c>
      <c r="W1882" s="510">
        <v>1025900.0000000001</v>
      </c>
      <c r="X1882" s="510">
        <v>1010400</v>
      </c>
      <c r="Y1882" s="510">
        <v>992500</v>
      </c>
      <c r="Z1882" s="510">
        <v>1263000</v>
      </c>
      <c r="AA1882" s="510">
        <v>1248300</v>
      </c>
      <c r="AB1882" s="510">
        <v>1305200</v>
      </c>
      <c r="AC1882" s="510">
        <v>1396400</v>
      </c>
      <c r="AD1882" s="453">
        <f>SUM(AD1873:AD1881)</f>
        <v>1377441.8409418431</v>
      </c>
      <c r="AE1882" s="453">
        <f t="shared" ref="AE1882:CP1882" si="7660">SUM(AE1873:AE1881)</f>
        <v>1327137.542847146</v>
      </c>
      <c r="AF1882" s="453">
        <f t="shared" si="7660"/>
        <v>1273278.2332803565</v>
      </c>
      <c r="AG1882" s="453">
        <f t="shared" si="7660"/>
        <v>1182048.4834682799</v>
      </c>
      <c r="AH1882" s="453">
        <f t="shared" si="7660"/>
        <v>1108528.4456308344</v>
      </c>
      <c r="AI1882" s="453">
        <f t="shared" si="7660"/>
        <v>991238.79355247295</v>
      </c>
      <c r="AJ1882" s="453">
        <f t="shared" si="7660"/>
        <v>875950.78044328629</v>
      </c>
      <c r="AK1882" s="453">
        <f t="shared" si="7660"/>
        <v>758970.09742981754</v>
      </c>
      <c r="AL1882" s="453">
        <f t="shared" si="7660"/>
        <v>635778.40431724768</v>
      </c>
      <c r="AM1882" s="453">
        <f t="shared" si="7660"/>
        <v>612342.35102834331</v>
      </c>
      <c r="AN1882" s="453">
        <f t="shared" si="7660"/>
        <v>580140.13317627041</v>
      </c>
      <c r="AO1882" s="453">
        <f t="shared" si="7660"/>
        <v>539924.61425103527</v>
      </c>
      <c r="AP1882" s="453">
        <f t="shared" si="7660"/>
        <v>504619.46120114124</v>
      </c>
      <c r="AQ1882" s="453">
        <f t="shared" si="7660"/>
        <v>606512.06150824868</v>
      </c>
      <c r="AR1882" s="453">
        <f t="shared" si="7660"/>
        <v>702365.50507065514</v>
      </c>
      <c r="AS1882" s="453">
        <f t="shared" si="7660"/>
        <v>787790.35860632942</v>
      </c>
      <c r="AT1882" s="453">
        <f t="shared" si="7660"/>
        <v>880073.50423748081</v>
      </c>
      <c r="AU1882" s="453">
        <f t="shared" si="7660"/>
        <v>965148.38320702652</v>
      </c>
      <c r="AV1882" s="453">
        <f t="shared" si="7660"/>
        <v>1047598.0839724509</v>
      </c>
      <c r="AW1882" s="453">
        <f t="shared" si="7660"/>
        <v>1130242.7351214543</v>
      </c>
      <c r="AX1882" s="453">
        <f t="shared" si="7660"/>
        <v>1216828.7039885437</v>
      </c>
      <c r="AY1882" s="453">
        <f t="shared" si="7660"/>
        <v>1172802.9293525126</v>
      </c>
      <c r="AZ1882" s="453">
        <f t="shared" si="7660"/>
        <v>1127798.1199604722</v>
      </c>
      <c r="BA1882" s="453">
        <f t="shared" si="7660"/>
        <v>1072582.5645909857</v>
      </c>
      <c r="BB1882" s="453">
        <f t="shared" si="7660"/>
        <v>1010201.7441908637</v>
      </c>
      <c r="BC1882" s="453">
        <f t="shared" si="7660"/>
        <v>841944.31881426438</v>
      </c>
      <c r="BD1882" s="453">
        <f t="shared" si="7660"/>
        <v>675046.35528205265</v>
      </c>
      <c r="BE1882" s="453">
        <f t="shared" si="7660"/>
        <v>488477.80694806529</v>
      </c>
      <c r="BF1882" s="453">
        <f t="shared" si="7660"/>
        <v>283180.47959973721</v>
      </c>
      <c r="BG1882" s="453">
        <f t="shared" si="7660"/>
        <v>323534.84309010475</v>
      </c>
      <c r="BH1882" s="453">
        <f t="shared" si="7660"/>
        <v>360076.02239907894</v>
      </c>
      <c r="BI1882" s="453">
        <f t="shared" si="7660"/>
        <v>392279.85031131492</v>
      </c>
      <c r="BJ1882" s="453">
        <f t="shared" si="7660"/>
        <v>428786.57572123967</v>
      </c>
      <c r="BK1882" s="453">
        <f t="shared" si="7660"/>
        <v>287266.25444733037</v>
      </c>
      <c r="BL1882" s="453">
        <f t="shared" si="7660"/>
        <v>153603.24695647659</v>
      </c>
      <c r="BM1882" s="453">
        <f t="shared" si="7660"/>
        <v>26340.368167679699</v>
      </c>
      <c r="BN1882" s="453">
        <f t="shared" si="7660"/>
        <v>-119467.92794157128</v>
      </c>
      <c r="BO1882" s="453">
        <f t="shared" si="7660"/>
        <v>-175312.26981726481</v>
      </c>
      <c r="BP1882" s="453">
        <f t="shared" si="7660"/>
        <v>-221076.72235243244</v>
      </c>
      <c r="BQ1882" s="453">
        <f t="shared" si="7660"/>
        <v>-257761.32088076108</v>
      </c>
      <c r="BR1882" s="453">
        <f t="shared" si="7660"/>
        <v>-315259.68944885081</v>
      </c>
      <c r="BS1882" s="453">
        <f t="shared" si="7660"/>
        <v>-221598.32254077436</v>
      </c>
      <c r="BT1882" s="453">
        <f t="shared" si="7660"/>
        <v>-134944.61402169889</v>
      </c>
      <c r="BU1882" s="453">
        <f t="shared" si="7660"/>
        <v>-55681.579116144101</v>
      </c>
      <c r="BV1882" s="453">
        <f t="shared" si="7660"/>
        <v>35216.250123205071</v>
      </c>
      <c r="BW1882" s="453">
        <f t="shared" si="7660"/>
        <v>42922.950984025665</v>
      </c>
      <c r="BX1882" s="453">
        <f t="shared" si="7660"/>
        <v>50783.976832394022</v>
      </c>
      <c r="BY1882" s="453">
        <f t="shared" si="7660"/>
        <v>54617.81825360455</v>
      </c>
      <c r="BZ1882" s="453">
        <f t="shared" si="7660"/>
        <v>52862.160813961964</v>
      </c>
      <c r="CA1882" s="453">
        <f t="shared" si="7660"/>
        <v>-69043.213930001686</v>
      </c>
      <c r="CB1882" s="453">
        <f t="shared" si="7660"/>
        <v>-172651.59494199255</v>
      </c>
      <c r="CC1882" s="453">
        <f t="shared" si="7660"/>
        <v>-257963.87587123236</v>
      </c>
      <c r="CD1882" s="453">
        <f t="shared" si="7660"/>
        <v>-376396.4500824156</v>
      </c>
      <c r="CE1882" s="453">
        <f t="shared" si="7660"/>
        <v>-355154.15897466871</v>
      </c>
      <c r="CF1882" s="453">
        <f t="shared" si="7660"/>
        <v>-332678.65499630378</v>
      </c>
      <c r="CG1882" s="453">
        <f t="shared" si="7660"/>
        <v>-308970.84960751672</v>
      </c>
      <c r="CH1882" s="453">
        <f t="shared" si="7660"/>
        <v>-287970.88111108163</v>
      </c>
      <c r="CI1882" s="453">
        <f t="shared" si="7660"/>
        <v>-256521.16582953132</v>
      </c>
      <c r="CJ1882" s="453">
        <f t="shared" si="7660"/>
        <v>-225224.76649082557</v>
      </c>
      <c r="CK1882" s="453">
        <f t="shared" si="7660"/>
        <v>-194082.44915442707</v>
      </c>
      <c r="CL1882" s="453">
        <f t="shared" si="7660"/>
        <v>-163094.98353359112</v>
      </c>
      <c r="CM1882" s="453">
        <f t="shared" si="7660"/>
        <v>-96589.0092220644</v>
      </c>
      <c r="CN1882" s="453">
        <f t="shared" si="7660"/>
        <v>-30142.466788953781</v>
      </c>
      <c r="CO1882" s="453">
        <f t="shared" si="7660"/>
        <v>36244.346373543769</v>
      </c>
      <c r="CP1882" s="453">
        <f t="shared" si="7660"/>
        <v>102571.13135272247</v>
      </c>
      <c r="CQ1882" s="453">
        <f t="shared" ref="CQ1882:DJ1882" si="7661">SUM(CQ1873:CQ1881)</f>
        <v>185030.07232856459</v>
      </c>
      <c r="CR1882" s="453">
        <f t="shared" si="7661"/>
        <v>267421.4110993201</v>
      </c>
      <c r="CS1882" s="453">
        <f t="shared" si="7661"/>
        <v>349744.80979349255</v>
      </c>
      <c r="CT1882" s="453">
        <f t="shared" si="7661"/>
        <v>431999.92880232813</v>
      </c>
      <c r="CU1882" s="453">
        <f t="shared" si="7661"/>
        <v>465440.28681414574</v>
      </c>
      <c r="CV1882" s="453">
        <f t="shared" si="7661"/>
        <v>498657.65771067597</v>
      </c>
      <c r="CW1882" s="453">
        <f t="shared" si="7661"/>
        <v>531650.92651152727</v>
      </c>
      <c r="CX1882" s="453">
        <f t="shared" si="7661"/>
        <v>564418.97268481879</v>
      </c>
      <c r="CY1882" s="453">
        <f t="shared" si="7661"/>
        <v>559175.05204994068</v>
      </c>
      <c r="CZ1882" s="453">
        <f t="shared" si="7661"/>
        <v>553665.41513550957</v>
      </c>
      <c r="DA1882" s="453">
        <f t="shared" si="7661"/>
        <v>547888.73338005948</v>
      </c>
      <c r="DB1882" s="453">
        <f t="shared" si="7661"/>
        <v>541843.67156475061</v>
      </c>
      <c r="DC1882" s="453">
        <f t="shared" si="7661"/>
        <v>579809.05895973893</v>
      </c>
      <c r="DD1882" s="453">
        <f t="shared" si="7661"/>
        <v>617688.68762823287</v>
      </c>
      <c r="DE1882" s="453">
        <f t="shared" si="7661"/>
        <v>655482.12877307367</v>
      </c>
      <c r="DF1882" s="453">
        <f t="shared" si="7661"/>
        <v>693188.95145857916</v>
      </c>
      <c r="DG1882" s="453">
        <f t="shared" si="7661"/>
        <v>730879.87212954892</v>
      </c>
      <c r="DH1882" s="453">
        <f t="shared" si="7661"/>
        <v>768492.20172374952</v>
      </c>
      <c r="DI1882" s="453">
        <f t="shared" si="7661"/>
        <v>806025.54728818929</v>
      </c>
      <c r="DJ1882" s="453">
        <f t="shared" si="7661"/>
        <v>843479.51390296395</v>
      </c>
    </row>
    <row r="1883" spans="1:114" x14ac:dyDescent="0.35">
      <c r="B1883" s="69"/>
      <c r="C1883" s="459"/>
      <c r="D1883" s="459"/>
      <c r="E1883" s="459"/>
      <c r="F1883" s="459"/>
      <c r="G1883" s="459"/>
      <c r="H1883" s="459"/>
      <c r="I1883" s="459"/>
      <c r="J1883" s="459"/>
      <c r="K1883" s="459"/>
      <c r="L1883" s="459"/>
      <c r="M1883" s="459"/>
      <c r="N1883" s="459"/>
      <c r="O1883" s="459"/>
      <c r="P1883" s="459"/>
      <c r="Q1883" s="459"/>
      <c r="R1883" s="459"/>
      <c r="S1883" s="459"/>
      <c r="T1883" s="459"/>
      <c r="U1883" s="459"/>
      <c r="V1883" s="459"/>
      <c r="W1883" s="459"/>
      <c r="X1883" s="459"/>
      <c r="Y1883" s="459"/>
      <c r="Z1883" s="459"/>
      <c r="AA1883" s="459"/>
      <c r="AB1883" s="459"/>
      <c r="AC1883" s="459"/>
      <c r="AD1883" s="253"/>
    </row>
    <row r="1884" spans="1:114" x14ac:dyDescent="0.35">
      <c r="A1884" s="69" t="s">
        <v>354</v>
      </c>
      <c r="B1884" s="69" t="s">
        <v>515</v>
      </c>
      <c r="C1884" s="459">
        <v>77100</v>
      </c>
      <c r="D1884" s="459">
        <v>80300</v>
      </c>
      <c r="E1884" s="459">
        <v>0</v>
      </c>
      <c r="F1884" s="459">
        <v>0</v>
      </c>
      <c r="G1884" s="459">
        <v>0</v>
      </c>
      <c r="H1884" s="459">
        <v>0</v>
      </c>
      <c r="I1884" s="459">
        <v>0</v>
      </c>
      <c r="J1884" s="459">
        <v>0</v>
      </c>
      <c r="K1884" s="459">
        <v>0</v>
      </c>
      <c r="L1884" s="459">
        <v>0</v>
      </c>
      <c r="M1884" s="459">
        <v>0</v>
      </c>
      <c r="N1884" s="459">
        <v>0</v>
      </c>
      <c r="O1884" s="459">
        <v>0</v>
      </c>
      <c r="P1884" s="459">
        <v>0</v>
      </c>
      <c r="Q1884" s="459">
        <v>0</v>
      </c>
      <c r="R1884" s="459">
        <v>0</v>
      </c>
      <c r="S1884" s="459">
        <v>0</v>
      </c>
      <c r="T1884" s="459">
        <v>0</v>
      </c>
      <c r="U1884" s="459">
        <v>0</v>
      </c>
      <c r="V1884" s="459">
        <v>0</v>
      </c>
      <c r="W1884" s="459">
        <v>0</v>
      </c>
      <c r="X1884" s="459">
        <v>0</v>
      </c>
      <c r="Y1884" s="459">
        <v>0</v>
      </c>
      <c r="Z1884" s="459">
        <v>0</v>
      </c>
      <c r="AA1884" s="459">
        <v>0</v>
      </c>
      <c r="AB1884" s="459">
        <v>0</v>
      </c>
      <c r="AC1884" s="459">
        <v>0</v>
      </c>
      <c r="AD1884" s="253"/>
    </row>
    <row r="1885" spans="1:114" x14ac:dyDescent="0.35">
      <c r="A1885" s="69" t="s">
        <v>354</v>
      </c>
      <c r="B1885" s="69" t="s">
        <v>516</v>
      </c>
      <c r="C1885" s="459">
        <v>63400</v>
      </c>
      <c r="D1885" s="459">
        <v>62300</v>
      </c>
      <c r="E1885" s="459">
        <v>59300</v>
      </c>
      <c r="F1885" s="459">
        <v>56400</v>
      </c>
      <c r="G1885" s="459">
        <v>58200</v>
      </c>
      <c r="H1885" s="459">
        <v>58500</v>
      </c>
      <c r="I1885" s="459">
        <v>56400</v>
      </c>
      <c r="J1885" s="459">
        <v>56600</v>
      </c>
      <c r="K1885" s="459">
        <v>62100</v>
      </c>
      <c r="L1885" s="459">
        <v>50000</v>
      </c>
      <c r="M1885" s="459">
        <v>53900</v>
      </c>
      <c r="N1885" s="459">
        <v>52600</v>
      </c>
      <c r="O1885" s="459">
        <v>56700</v>
      </c>
      <c r="P1885" s="459">
        <v>62700</v>
      </c>
      <c r="Q1885" s="459">
        <v>64700</v>
      </c>
      <c r="R1885" s="459">
        <v>69000</v>
      </c>
      <c r="S1885" s="459">
        <v>71200</v>
      </c>
      <c r="T1885" s="459">
        <v>70600</v>
      </c>
      <c r="U1885" s="459">
        <v>74400</v>
      </c>
      <c r="V1885" s="459">
        <v>76800</v>
      </c>
      <c r="W1885" s="459">
        <v>83000</v>
      </c>
      <c r="X1885" s="459">
        <v>84700</v>
      </c>
      <c r="Y1885" s="459">
        <v>91100</v>
      </c>
      <c r="Z1885" s="459">
        <v>10000</v>
      </c>
      <c r="AA1885" s="459">
        <v>7500</v>
      </c>
      <c r="AB1885" s="459">
        <v>9100</v>
      </c>
      <c r="AC1885" s="459">
        <v>8700</v>
      </c>
      <c r="AD1885" s="516">
        <f t="shared" ref="AD1885:BI1885" si="7662">AD1861</f>
        <v>7930</v>
      </c>
      <c r="AE1885" s="516">
        <f t="shared" si="7662"/>
        <v>7930</v>
      </c>
      <c r="AF1885" s="516">
        <f t="shared" si="7662"/>
        <v>7930</v>
      </c>
      <c r="AG1885" s="516">
        <f t="shared" si="7662"/>
        <v>7930</v>
      </c>
      <c r="AH1885" s="516">
        <f t="shared" si="7662"/>
        <v>7930</v>
      </c>
      <c r="AI1885" s="516">
        <f t="shared" si="7662"/>
        <v>7930</v>
      </c>
      <c r="AJ1885" s="516">
        <f t="shared" si="7662"/>
        <v>7930</v>
      </c>
      <c r="AK1885" s="516">
        <f t="shared" si="7662"/>
        <v>7930</v>
      </c>
      <c r="AL1885" s="516">
        <f t="shared" si="7662"/>
        <v>7930</v>
      </c>
      <c r="AM1885" s="516">
        <f t="shared" si="7662"/>
        <v>7930</v>
      </c>
      <c r="AN1885" s="516">
        <f t="shared" si="7662"/>
        <v>7930</v>
      </c>
      <c r="AO1885" s="516">
        <f t="shared" si="7662"/>
        <v>7930</v>
      </c>
      <c r="AP1885" s="516">
        <f t="shared" si="7662"/>
        <v>7930</v>
      </c>
      <c r="AQ1885" s="516">
        <f t="shared" si="7662"/>
        <v>7930</v>
      </c>
      <c r="AR1885" s="516">
        <f t="shared" si="7662"/>
        <v>7930</v>
      </c>
      <c r="AS1885" s="516">
        <f t="shared" si="7662"/>
        <v>7930</v>
      </c>
      <c r="AT1885" s="516">
        <f t="shared" si="7662"/>
        <v>7930</v>
      </c>
      <c r="AU1885" s="516">
        <f t="shared" si="7662"/>
        <v>7930</v>
      </c>
      <c r="AV1885" s="516">
        <f t="shared" si="7662"/>
        <v>7930</v>
      </c>
      <c r="AW1885" s="516">
        <f t="shared" si="7662"/>
        <v>7930</v>
      </c>
      <c r="AX1885" s="516">
        <f t="shared" si="7662"/>
        <v>7930</v>
      </c>
      <c r="AY1885" s="516">
        <f t="shared" si="7662"/>
        <v>7930</v>
      </c>
      <c r="AZ1885" s="516">
        <f t="shared" si="7662"/>
        <v>7930</v>
      </c>
      <c r="BA1885" s="516">
        <f t="shared" si="7662"/>
        <v>7930</v>
      </c>
      <c r="BB1885" s="516">
        <f t="shared" si="7662"/>
        <v>7930</v>
      </c>
      <c r="BC1885" s="516">
        <f t="shared" si="7662"/>
        <v>7930</v>
      </c>
      <c r="BD1885" s="516">
        <f t="shared" si="7662"/>
        <v>7930</v>
      </c>
      <c r="BE1885" s="516">
        <f t="shared" si="7662"/>
        <v>7930</v>
      </c>
      <c r="BF1885" s="516">
        <f t="shared" si="7662"/>
        <v>7930</v>
      </c>
      <c r="BG1885" s="516">
        <f t="shared" si="7662"/>
        <v>7930</v>
      </c>
      <c r="BH1885" s="516">
        <f t="shared" si="7662"/>
        <v>7930</v>
      </c>
      <c r="BI1885" s="516">
        <f t="shared" si="7662"/>
        <v>7930</v>
      </c>
      <c r="BJ1885" s="516">
        <f t="shared" ref="BJ1885:CO1885" si="7663">BJ1861</f>
        <v>7930</v>
      </c>
      <c r="BK1885" s="516">
        <f t="shared" si="7663"/>
        <v>7930</v>
      </c>
      <c r="BL1885" s="516">
        <f t="shared" si="7663"/>
        <v>7930</v>
      </c>
      <c r="BM1885" s="516">
        <f t="shared" si="7663"/>
        <v>7930</v>
      </c>
      <c r="BN1885" s="516">
        <f t="shared" si="7663"/>
        <v>7930</v>
      </c>
      <c r="BO1885" s="516">
        <f t="shared" si="7663"/>
        <v>7930</v>
      </c>
      <c r="BP1885" s="516">
        <f t="shared" si="7663"/>
        <v>7930</v>
      </c>
      <c r="BQ1885" s="516">
        <f t="shared" si="7663"/>
        <v>7930</v>
      </c>
      <c r="BR1885" s="516">
        <f t="shared" si="7663"/>
        <v>7930</v>
      </c>
      <c r="BS1885" s="516">
        <f t="shared" si="7663"/>
        <v>7930</v>
      </c>
      <c r="BT1885" s="516">
        <f t="shared" si="7663"/>
        <v>7930</v>
      </c>
      <c r="BU1885" s="516">
        <f t="shared" si="7663"/>
        <v>7930</v>
      </c>
      <c r="BV1885" s="516">
        <f t="shared" si="7663"/>
        <v>7930</v>
      </c>
      <c r="BW1885" s="516">
        <f t="shared" si="7663"/>
        <v>7930</v>
      </c>
      <c r="BX1885" s="516">
        <f t="shared" si="7663"/>
        <v>7930</v>
      </c>
      <c r="BY1885" s="516">
        <f t="shared" si="7663"/>
        <v>7930</v>
      </c>
      <c r="BZ1885" s="516">
        <f t="shared" si="7663"/>
        <v>7930</v>
      </c>
      <c r="CA1885" s="516">
        <f t="shared" si="7663"/>
        <v>7930</v>
      </c>
      <c r="CB1885" s="516">
        <f t="shared" si="7663"/>
        <v>7930</v>
      </c>
      <c r="CC1885" s="516">
        <f t="shared" si="7663"/>
        <v>7930</v>
      </c>
      <c r="CD1885" s="516">
        <f t="shared" si="7663"/>
        <v>7930</v>
      </c>
      <c r="CE1885" s="516">
        <f t="shared" si="7663"/>
        <v>7930</v>
      </c>
      <c r="CF1885" s="516">
        <f t="shared" si="7663"/>
        <v>7930</v>
      </c>
      <c r="CG1885" s="516">
        <f t="shared" si="7663"/>
        <v>7930</v>
      </c>
      <c r="CH1885" s="516">
        <f t="shared" si="7663"/>
        <v>7930</v>
      </c>
      <c r="CI1885" s="516">
        <f t="shared" si="7663"/>
        <v>7930</v>
      </c>
      <c r="CJ1885" s="516">
        <f t="shared" si="7663"/>
        <v>7930</v>
      </c>
      <c r="CK1885" s="516">
        <f t="shared" si="7663"/>
        <v>7930</v>
      </c>
      <c r="CL1885" s="516">
        <f t="shared" si="7663"/>
        <v>7930</v>
      </c>
      <c r="CM1885" s="516">
        <f t="shared" si="7663"/>
        <v>7930</v>
      </c>
      <c r="CN1885" s="516">
        <f t="shared" si="7663"/>
        <v>7930</v>
      </c>
      <c r="CO1885" s="516">
        <f t="shared" si="7663"/>
        <v>7930</v>
      </c>
      <c r="CP1885" s="516">
        <f t="shared" ref="CP1885:DJ1885" si="7664">CP1861</f>
        <v>7930</v>
      </c>
      <c r="CQ1885" s="516">
        <f t="shared" si="7664"/>
        <v>7930</v>
      </c>
      <c r="CR1885" s="516">
        <f t="shared" si="7664"/>
        <v>7930</v>
      </c>
      <c r="CS1885" s="516">
        <f t="shared" si="7664"/>
        <v>7930</v>
      </c>
      <c r="CT1885" s="516">
        <f t="shared" si="7664"/>
        <v>7930</v>
      </c>
      <c r="CU1885" s="516">
        <f t="shared" si="7664"/>
        <v>7930</v>
      </c>
      <c r="CV1885" s="516">
        <f t="shared" si="7664"/>
        <v>7930</v>
      </c>
      <c r="CW1885" s="516">
        <f t="shared" si="7664"/>
        <v>7930</v>
      </c>
      <c r="CX1885" s="516">
        <f t="shared" si="7664"/>
        <v>7930</v>
      </c>
      <c r="CY1885" s="516">
        <f t="shared" si="7664"/>
        <v>7930</v>
      </c>
      <c r="CZ1885" s="516">
        <f t="shared" si="7664"/>
        <v>7930</v>
      </c>
      <c r="DA1885" s="516">
        <f t="shared" si="7664"/>
        <v>7930</v>
      </c>
      <c r="DB1885" s="516">
        <f t="shared" si="7664"/>
        <v>7930</v>
      </c>
      <c r="DC1885" s="516">
        <f t="shared" si="7664"/>
        <v>7930</v>
      </c>
      <c r="DD1885" s="516">
        <f t="shared" si="7664"/>
        <v>7930</v>
      </c>
      <c r="DE1885" s="516">
        <f t="shared" si="7664"/>
        <v>7930</v>
      </c>
      <c r="DF1885" s="516">
        <f t="shared" si="7664"/>
        <v>7930</v>
      </c>
      <c r="DG1885" s="516">
        <f t="shared" si="7664"/>
        <v>7930</v>
      </c>
      <c r="DH1885" s="516">
        <f t="shared" si="7664"/>
        <v>7930</v>
      </c>
      <c r="DI1885" s="516">
        <f t="shared" si="7664"/>
        <v>7930</v>
      </c>
      <c r="DJ1885" s="516">
        <f t="shared" si="7664"/>
        <v>7930</v>
      </c>
    </row>
    <row r="1886" spans="1:114" x14ac:dyDescent="0.35">
      <c r="A1886" s="69" t="s">
        <v>354</v>
      </c>
      <c r="B1886" s="69" t="s">
        <v>517</v>
      </c>
      <c r="C1886" s="459">
        <v>2603300</v>
      </c>
      <c r="D1886" s="459">
        <v>2658500</v>
      </c>
      <c r="E1886" s="459">
        <v>2690600</v>
      </c>
      <c r="F1886" s="459">
        <v>2152900</v>
      </c>
      <c r="G1886" s="459">
        <v>2142800</v>
      </c>
      <c r="H1886" s="459">
        <v>2121200</v>
      </c>
      <c r="I1886" s="459">
        <v>2095500</v>
      </c>
      <c r="J1886" s="459">
        <v>1853800</v>
      </c>
      <c r="K1886" s="459">
        <v>1853300</v>
      </c>
      <c r="L1886" s="459">
        <v>1872400</v>
      </c>
      <c r="M1886" s="459">
        <v>1867000</v>
      </c>
      <c r="N1886" s="459">
        <v>1868200</v>
      </c>
      <c r="O1886" s="459">
        <v>1860300</v>
      </c>
      <c r="P1886" s="459">
        <v>1968800</v>
      </c>
      <c r="Q1886" s="459">
        <v>1948000</v>
      </c>
      <c r="R1886" s="459">
        <v>1940200</v>
      </c>
      <c r="S1886" s="459">
        <v>1941400</v>
      </c>
      <c r="T1886" s="459">
        <v>1929300</v>
      </c>
      <c r="U1886" s="459">
        <v>1918600</v>
      </c>
      <c r="V1886" s="459">
        <v>2436100</v>
      </c>
      <c r="W1886" s="459">
        <v>2468300</v>
      </c>
      <c r="X1886" s="459">
        <v>2486500</v>
      </c>
      <c r="Y1886" s="459">
        <v>2488800</v>
      </c>
      <c r="Z1886" s="459">
        <v>2239600</v>
      </c>
      <c r="AA1886" s="459">
        <v>2269700</v>
      </c>
      <c r="AB1886" s="459">
        <v>2236700</v>
      </c>
      <c r="AC1886" s="459">
        <v>2250100</v>
      </c>
      <c r="AD1886" s="516">
        <f t="shared" ref="AD1886:BI1886" si="7665">AD1813</f>
        <v>2242116.7709012842</v>
      </c>
      <c r="AE1886" s="516">
        <f t="shared" si="7665"/>
        <v>2313504.7819096525</v>
      </c>
      <c r="AF1886" s="516">
        <f t="shared" si="7665"/>
        <v>2387142.0704037189</v>
      </c>
      <c r="AG1886" s="516">
        <f t="shared" si="7665"/>
        <v>2457901.8512584828</v>
      </c>
      <c r="AH1886" s="516">
        <f t="shared" si="7665"/>
        <v>2521854.9788722987</v>
      </c>
      <c r="AI1886" s="516">
        <f t="shared" si="7665"/>
        <v>2576312.4985081614</v>
      </c>
      <c r="AJ1886" s="516">
        <f t="shared" si="7665"/>
        <v>2632665.0607735114</v>
      </c>
      <c r="AK1886" s="516">
        <f t="shared" si="7665"/>
        <v>2685898.5763366176</v>
      </c>
      <c r="AL1886" s="516">
        <f t="shared" si="7665"/>
        <v>2733018.472552212</v>
      </c>
      <c r="AM1886" s="516">
        <f t="shared" si="7665"/>
        <v>2730382.4424833655</v>
      </c>
      <c r="AN1886" s="516">
        <f t="shared" si="7665"/>
        <v>2734263.2263227543</v>
      </c>
      <c r="AO1886" s="516">
        <f t="shared" si="7665"/>
        <v>2735585.4014838403</v>
      </c>
      <c r="AP1886" s="516">
        <f t="shared" si="7665"/>
        <v>2729756.7257720954</v>
      </c>
      <c r="AQ1886" s="516">
        <f t="shared" si="7665"/>
        <v>2678507.4343565721</v>
      </c>
      <c r="AR1886" s="516">
        <f t="shared" si="7665"/>
        <v>2630554.6538269585</v>
      </c>
      <c r="AS1886" s="516">
        <f t="shared" si="7665"/>
        <v>2581011.1982553704</v>
      </c>
      <c r="AT1886" s="516">
        <f t="shared" si="7665"/>
        <v>2522924.6729965047</v>
      </c>
      <c r="AU1886" s="516">
        <f t="shared" si="7665"/>
        <v>2465060.3712295676</v>
      </c>
      <c r="AV1886" s="516">
        <f t="shared" si="7665"/>
        <v>2410758.6232446907</v>
      </c>
      <c r="AW1886" s="516">
        <f t="shared" si="7665"/>
        <v>2353535.3712101434</v>
      </c>
      <c r="AX1886" s="516">
        <f t="shared" si="7665"/>
        <v>2286423.7019705363</v>
      </c>
      <c r="AY1886" s="516">
        <f t="shared" si="7665"/>
        <v>2235013.4629973308</v>
      </c>
      <c r="AZ1886" s="516">
        <f t="shared" si="7665"/>
        <v>2187173.0498853498</v>
      </c>
      <c r="BA1886" s="516">
        <f t="shared" si="7665"/>
        <v>2137581.1688461318</v>
      </c>
      <c r="BB1886" s="516">
        <f t="shared" si="7665"/>
        <v>2078722.1401828786</v>
      </c>
      <c r="BC1886" s="516">
        <f t="shared" si="7665"/>
        <v>2054494.0977312492</v>
      </c>
      <c r="BD1886" s="516">
        <f t="shared" si="7665"/>
        <v>2033514.2896399901</v>
      </c>
      <c r="BE1886" s="516">
        <f t="shared" si="7665"/>
        <v>2014796.4414187167</v>
      </c>
      <c r="BF1886" s="516">
        <f t="shared" si="7665"/>
        <v>1989749.3653484632</v>
      </c>
      <c r="BG1886" s="516">
        <f t="shared" si="7665"/>
        <v>1961696.7176324299</v>
      </c>
      <c r="BH1886" s="516">
        <f t="shared" si="7665"/>
        <v>1937397.7497790609</v>
      </c>
      <c r="BI1886" s="516">
        <f t="shared" si="7665"/>
        <v>1915814.7564806638</v>
      </c>
      <c r="BJ1886" s="516">
        <f t="shared" ref="BJ1886:CO1886" si="7666">BJ1813</f>
        <v>1886973.3260344095</v>
      </c>
      <c r="BK1886" s="516">
        <f t="shared" si="7666"/>
        <v>1868044.5003433258</v>
      </c>
      <c r="BL1886" s="516">
        <f t="shared" si="7666"/>
        <v>1851809.7369798801</v>
      </c>
      <c r="BM1886" s="516">
        <f t="shared" si="7666"/>
        <v>1837410.923141188</v>
      </c>
      <c r="BN1886" s="516">
        <f t="shared" si="7666"/>
        <v>1817740.8182289791</v>
      </c>
      <c r="BO1886" s="516">
        <f t="shared" si="7666"/>
        <v>1809994.7123839075</v>
      </c>
      <c r="BP1886" s="516">
        <f t="shared" si="7666"/>
        <v>1803651.7668136782</v>
      </c>
      <c r="BQ1886" s="516">
        <f t="shared" si="7666"/>
        <v>1797943.58556156</v>
      </c>
      <c r="BR1886" s="516">
        <f t="shared" si="7666"/>
        <v>1789314.5921731724</v>
      </c>
      <c r="BS1886" s="516">
        <f t="shared" si="7666"/>
        <v>1772783.0003740184</v>
      </c>
      <c r="BT1886" s="516">
        <f t="shared" si="7666"/>
        <v>1758606.5812133399</v>
      </c>
      <c r="BU1886" s="516">
        <f t="shared" si="7666"/>
        <v>1745937.2026430597</v>
      </c>
      <c r="BV1886" s="516">
        <f t="shared" si="7666"/>
        <v>1728606.181690518</v>
      </c>
      <c r="BW1886" s="516">
        <f t="shared" si="7666"/>
        <v>1714041.4792054594</v>
      </c>
      <c r="BX1886" s="516">
        <f t="shared" si="7666"/>
        <v>1701841.6874648852</v>
      </c>
      <c r="BY1886" s="516">
        <f t="shared" si="7666"/>
        <v>1692006.8064687958</v>
      </c>
      <c r="BZ1886" s="516">
        <f t="shared" si="7666"/>
        <v>1677955.5385532633</v>
      </c>
      <c r="CA1886" s="516">
        <f t="shared" si="7666"/>
        <v>1682347.1753819727</v>
      </c>
      <c r="CB1886" s="516">
        <f t="shared" si="7666"/>
        <v>1686907.9600520302</v>
      </c>
      <c r="CC1886" s="516">
        <f t="shared" si="7666"/>
        <v>1691637.8925634357</v>
      </c>
      <c r="CD1886" s="516">
        <f t="shared" si="7666"/>
        <v>1696066.2522787536</v>
      </c>
      <c r="CE1886" s="516">
        <f t="shared" si="7666"/>
        <v>1691625.2022787535</v>
      </c>
      <c r="CF1886" s="516">
        <f t="shared" si="7666"/>
        <v>1687184.1522787535</v>
      </c>
      <c r="CG1886" s="516">
        <f t="shared" si="7666"/>
        <v>1682743.1022787534</v>
      </c>
      <c r="CH1886" s="516">
        <f t="shared" si="7666"/>
        <v>1678302.0522787534</v>
      </c>
      <c r="CI1886" s="516">
        <f t="shared" si="7666"/>
        <v>1674814.9272787534</v>
      </c>
      <c r="CJ1886" s="516">
        <f t="shared" si="7666"/>
        <v>1671327.8022787534</v>
      </c>
      <c r="CK1886" s="516">
        <f t="shared" si="7666"/>
        <v>1667840.6772787534</v>
      </c>
      <c r="CL1886" s="516">
        <f t="shared" si="7666"/>
        <v>1664353.5522787534</v>
      </c>
      <c r="CM1886" s="516">
        <f t="shared" si="7666"/>
        <v>1659760.4272787534</v>
      </c>
      <c r="CN1886" s="516">
        <f t="shared" si="7666"/>
        <v>1655167.3022787534</v>
      </c>
      <c r="CO1886" s="516">
        <f t="shared" si="7666"/>
        <v>1650574.1772787534</v>
      </c>
      <c r="CP1886" s="516">
        <f t="shared" ref="CP1886:DJ1886" si="7667">CP1813</f>
        <v>1645981.0522787534</v>
      </c>
      <c r="CQ1886" s="516">
        <f t="shared" si="7667"/>
        <v>1639549.2022787533</v>
      </c>
      <c r="CR1886" s="516">
        <f t="shared" si="7667"/>
        <v>1633117.3522787532</v>
      </c>
      <c r="CS1886" s="516">
        <f t="shared" si="7667"/>
        <v>1626685.5022787531</v>
      </c>
      <c r="CT1886" s="516">
        <f t="shared" si="7667"/>
        <v>1620253.652278753</v>
      </c>
      <c r="CU1886" s="516">
        <f t="shared" si="7667"/>
        <v>1614803.3772787531</v>
      </c>
      <c r="CV1886" s="516">
        <f t="shared" si="7667"/>
        <v>1609353.1022787532</v>
      </c>
      <c r="CW1886" s="516">
        <f t="shared" si="7667"/>
        <v>1603902.8272787533</v>
      </c>
      <c r="CX1886" s="516">
        <f t="shared" si="7667"/>
        <v>1598452.5522787534</v>
      </c>
      <c r="CY1886" s="516">
        <f t="shared" si="7667"/>
        <v>1595877.8772787533</v>
      </c>
      <c r="CZ1886" s="516">
        <f t="shared" si="7667"/>
        <v>1593303.2022787533</v>
      </c>
      <c r="DA1886" s="516">
        <f t="shared" si="7667"/>
        <v>1590728.5272787532</v>
      </c>
      <c r="DB1886" s="516">
        <f t="shared" si="7667"/>
        <v>1588153.8522787532</v>
      </c>
      <c r="DC1886" s="516">
        <f t="shared" si="7667"/>
        <v>1585828.0272787532</v>
      </c>
      <c r="DD1886" s="516">
        <f t="shared" si="7667"/>
        <v>1583502.2022787533</v>
      </c>
      <c r="DE1886" s="516">
        <f t="shared" si="7667"/>
        <v>1581176.3772787533</v>
      </c>
      <c r="DF1886" s="516">
        <f t="shared" si="7667"/>
        <v>1578850.5522787534</v>
      </c>
      <c r="DG1886" s="516">
        <f t="shared" si="7667"/>
        <v>1576745.9272787534</v>
      </c>
      <c r="DH1886" s="516">
        <f t="shared" si="7667"/>
        <v>1574641.3022787534</v>
      </c>
      <c r="DI1886" s="516">
        <f t="shared" si="7667"/>
        <v>1572536.6772787534</v>
      </c>
      <c r="DJ1886" s="516">
        <f t="shared" si="7667"/>
        <v>1570432.0522787534</v>
      </c>
    </row>
    <row r="1887" spans="1:114" x14ac:dyDescent="0.35">
      <c r="A1887" s="69" t="s">
        <v>354</v>
      </c>
      <c r="B1887" s="69" t="s">
        <v>518</v>
      </c>
      <c r="C1887" s="459">
        <v>534600</v>
      </c>
      <c r="D1887" s="459">
        <v>538300</v>
      </c>
      <c r="E1887" s="459">
        <v>541500</v>
      </c>
      <c r="F1887" s="459">
        <v>544800</v>
      </c>
      <c r="G1887" s="459">
        <v>546800</v>
      </c>
      <c r="H1887" s="459">
        <v>548900</v>
      </c>
      <c r="I1887" s="459">
        <v>551100</v>
      </c>
      <c r="J1887" s="459">
        <v>155100</v>
      </c>
      <c r="K1887" s="459">
        <v>157200</v>
      </c>
      <c r="L1887" s="459">
        <v>157700</v>
      </c>
      <c r="M1887" s="459">
        <v>158200</v>
      </c>
      <c r="N1887" s="459">
        <v>169200</v>
      </c>
      <c r="O1887" s="459">
        <v>208100</v>
      </c>
      <c r="P1887" s="459">
        <v>441400</v>
      </c>
      <c r="Q1887" s="459">
        <v>446900</v>
      </c>
      <c r="R1887" s="459">
        <v>474600</v>
      </c>
      <c r="S1887" s="459">
        <v>488800</v>
      </c>
      <c r="T1887" s="459">
        <v>500000</v>
      </c>
      <c r="U1887" s="459">
        <v>511000</v>
      </c>
      <c r="V1887" s="459">
        <v>47300</v>
      </c>
      <c r="W1887" s="459">
        <v>48000</v>
      </c>
      <c r="X1887" s="459">
        <v>49300</v>
      </c>
      <c r="Y1887" s="459">
        <v>50200</v>
      </c>
      <c r="Z1887" s="459">
        <v>42200</v>
      </c>
      <c r="AA1887" s="459">
        <v>42200</v>
      </c>
      <c r="AB1887" s="459">
        <v>48900</v>
      </c>
      <c r="AC1887" s="459">
        <v>49100</v>
      </c>
      <c r="AD1887" s="646">
        <f>AC1887</f>
        <v>49100</v>
      </c>
      <c r="AE1887" s="516">
        <f>$AD$1887</f>
        <v>49100</v>
      </c>
      <c r="AF1887" s="516">
        <f t="shared" ref="AF1887:CQ1887" si="7668">$AD$1887</f>
        <v>49100</v>
      </c>
      <c r="AG1887" s="516">
        <f t="shared" si="7668"/>
        <v>49100</v>
      </c>
      <c r="AH1887" s="516">
        <f t="shared" si="7668"/>
        <v>49100</v>
      </c>
      <c r="AI1887" s="516">
        <f t="shared" si="7668"/>
        <v>49100</v>
      </c>
      <c r="AJ1887" s="516">
        <f t="shared" si="7668"/>
        <v>49100</v>
      </c>
      <c r="AK1887" s="516">
        <f t="shared" si="7668"/>
        <v>49100</v>
      </c>
      <c r="AL1887" s="516">
        <f t="shared" si="7668"/>
        <v>49100</v>
      </c>
      <c r="AM1887" s="516">
        <f t="shared" si="7668"/>
        <v>49100</v>
      </c>
      <c r="AN1887" s="516">
        <f t="shared" si="7668"/>
        <v>49100</v>
      </c>
      <c r="AO1887" s="516">
        <f t="shared" si="7668"/>
        <v>49100</v>
      </c>
      <c r="AP1887" s="516">
        <f t="shared" si="7668"/>
        <v>49100</v>
      </c>
      <c r="AQ1887" s="516">
        <f t="shared" si="7668"/>
        <v>49100</v>
      </c>
      <c r="AR1887" s="516">
        <f t="shared" si="7668"/>
        <v>49100</v>
      </c>
      <c r="AS1887" s="516">
        <f t="shared" si="7668"/>
        <v>49100</v>
      </c>
      <c r="AT1887" s="516">
        <f t="shared" si="7668"/>
        <v>49100</v>
      </c>
      <c r="AU1887" s="516">
        <f t="shared" si="7668"/>
        <v>49100</v>
      </c>
      <c r="AV1887" s="516">
        <f t="shared" si="7668"/>
        <v>49100</v>
      </c>
      <c r="AW1887" s="516">
        <f t="shared" si="7668"/>
        <v>49100</v>
      </c>
      <c r="AX1887" s="516">
        <f t="shared" si="7668"/>
        <v>49100</v>
      </c>
      <c r="AY1887" s="516">
        <f t="shared" si="7668"/>
        <v>49100</v>
      </c>
      <c r="AZ1887" s="516">
        <f t="shared" si="7668"/>
        <v>49100</v>
      </c>
      <c r="BA1887" s="516">
        <f t="shared" si="7668"/>
        <v>49100</v>
      </c>
      <c r="BB1887" s="516">
        <f t="shared" si="7668"/>
        <v>49100</v>
      </c>
      <c r="BC1887" s="516">
        <f t="shared" si="7668"/>
        <v>49100</v>
      </c>
      <c r="BD1887" s="516">
        <f t="shared" si="7668"/>
        <v>49100</v>
      </c>
      <c r="BE1887" s="516">
        <f t="shared" si="7668"/>
        <v>49100</v>
      </c>
      <c r="BF1887" s="516">
        <f t="shared" si="7668"/>
        <v>49100</v>
      </c>
      <c r="BG1887" s="516">
        <f t="shared" si="7668"/>
        <v>49100</v>
      </c>
      <c r="BH1887" s="516">
        <f t="shared" si="7668"/>
        <v>49100</v>
      </c>
      <c r="BI1887" s="516">
        <f t="shared" si="7668"/>
        <v>49100</v>
      </c>
      <c r="BJ1887" s="516">
        <f t="shared" si="7668"/>
        <v>49100</v>
      </c>
      <c r="BK1887" s="516">
        <f t="shared" si="7668"/>
        <v>49100</v>
      </c>
      <c r="BL1887" s="516">
        <f t="shared" si="7668"/>
        <v>49100</v>
      </c>
      <c r="BM1887" s="516">
        <f t="shared" si="7668"/>
        <v>49100</v>
      </c>
      <c r="BN1887" s="516">
        <f t="shared" si="7668"/>
        <v>49100</v>
      </c>
      <c r="BO1887" s="516">
        <f t="shared" si="7668"/>
        <v>49100</v>
      </c>
      <c r="BP1887" s="516">
        <f t="shared" si="7668"/>
        <v>49100</v>
      </c>
      <c r="BQ1887" s="516">
        <f t="shared" si="7668"/>
        <v>49100</v>
      </c>
      <c r="BR1887" s="516">
        <f t="shared" si="7668"/>
        <v>49100</v>
      </c>
      <c r="BS1887" s="516">
        <f t="shared" si="7668"/>
        <v>49100</v>
      </c>
      <c r="BT1887" s="516">
        <f t="shared" si="7668"/>
        <v>49100</v>
      </c>
      <c r="BU1887" s="516">
        <f t="shared" si="7668"/>
        <v>49100</v>
      </c>
      <c r="BV1887" s="516">
        <f t="shared" si="7668"/>
        <v>49100</v>
      </c>
      <c r="BW1887" s="516">
        <f t="shared" si="7668"/>
        <v>49100</v>
      </c>
      <c r="BX1887" s="516">
        <f t="shared" si="7668"/>
        <v>49100</v>
      </c>
      <c r="BY1887" s="516">
        <f t="shared" si="7668"/>
        <v>49100</v>
      </c>
      <c r="BZ1887" s="516">
        <f t="shared" si="7668"/>
        <v>49100</v>
      </c>
      <c r="CA1887" s="516">
        <f t="shared" si="7668"/>
        <v>49100</v>
      </c>
      <c r="CB1887" s="516">
        <f t="shared" si="7668"/>
        <v>49100</v>
      </c>
      <c r="CC1887" s="516">
        <f t="shared" si="7668"/>
        <v>49100</v>
      </c>
      <c r="CD1887" s="516">
        <f t="shared" si="7668"/>
        <v>49100</v>
      </c>
      <c r="CE1887" s="516">
        <f t="shared" si="7668"/>
        <v>49100</v>
      </c>
      <c r="CF1887" s="516">
        <f t="shared" si="7668"/>
        <v>49100</v>
      </c>
      <c r="CG1887" s="516">
        <f t="shared" si="7668"/>
        <v>49100</v>
      </c>
      <c r="CH1887" s="516">
        <f t="shared" si="7668"/>
        <v>49100</v>
      </c>
      <c r="CI1887" s="516">
        <f t="shared" si="7668"/>
        <v>49100</v>
      </c>
      <c r="CJ1887" s="516">
        <f t="shared" si="7668"/>
        <v>49100</v>
      </c>
      <c r="CK1887" s="516">
        <f t="shared" si="7668"/>
        <v>49100</v>
      </c>
      <c r="CL1887" s="516">
        <f t="shared" si="7668"/>
        <v>49100</v>
      </c>
      <c r="CM1887" s="516">
        <f t="shared" si="7668"/>
        <v>49100</v>
      </c>
      <c r="CN1887" s="516">
        <f t="shared" si="7668"/>
        <v>49100</v>
      </c>
      <c r="CO1887" s="516">
        <f t="shared" si="7668"/>
        <v>49100</v>
      </c>
      <c r="CP1887" s="516">
        <f t="shared" si="7668"/>
        <v>49100</v>
      </c>
      <c r="CQ1887" s="516">
        <f t="shared" si="7668"/>
        <v>49100</v>
      </c>
      <c r="CR1887" s="516">
        <f t="shared" ref="CR1887:DJ1887" si="7669">$AD$1887</f>
        <v>49100</v>
      </c>
      <c r="CS1887" s="516">
        <f t="shared" si="7669"/>
        <v>49100</v>
      </c>
      <c r="CT1887" s="516">
        <f t="shared" si="7669"/>
        <v>49100</v>
      </c>
      <c r="CU1887" s="516">
        <f t="shared" si="7669"/>
        <v>49100</v>
      </c>
      <c r="CV1887" s="516">
        <f t="shared" si="7669"/>
        <v>49100</v>
      </c>
      <c r="CW1887" s="516">
        <f t="shared" si="7669"/>
        <v>49100</v>
      </c>
      <c r="CX1887" s="516">
        <f t="shared" si="7669"/>
        <v>49100</v>
      </c>
      <c r="CY1887" s="516">
        <f t="shared" si="7669"/>
        <v>49100</v>
      </c>
      <c r="CZ1887" s="516">
        <f t="shared" si="7669"/>
        <v>49100</v>
      </c>
      <c r="DA1887" s="516">
        <f t="shared" si="7669"/>
        <v>49100</v>
      </c>
      <c r="DB1887" s="516">
        <f t="shared" si="7669"/>
        <v>49100</v>
      </c>
      <c r="DC1887" s="516">
        <f t="shared" si="7669"/>
        <v>49100</v>
      </c>
      <c r="DD1887" s="516">
        <f t="shared" si="7669"/>
        <v>49100</v>
      </c>
      <c r="DE1887" s="516">
        <f t="shared" si="7669"/>
        <v>49100</v>
      </c>
      <c r="DF1887" s="516">
        <f t="shared" si="7669"/>
        <v>49100</v>
      </c>
      <c r="DG1887" s="516">
        <f t="shared" si="7669"/>
        <v>49100</v>
      </c>
      <c r="DH1887" s="516">
        <f t="shared" si="7669"/>
        <v>49100</v>
      </c>
      <c r="DI1887" s="516">
        <f t="shared" si="7669"/>
        <v>49100</v>
      </c>
      <c r="DJ1887" s="516">
        <f t="shared" si="7669"/>
        <v>49100</v>
      </c>
    </row>
    <row r="1888" spans="1:114" x14ac:dyDescent="0.35">
      <c r="A1888" s="69" t="s">
        <v>354</v>
      </c>
      <c r="B1888" s="69" t="s">
        <v>512</v>
      </c>
      <c r="C1888" s="459">
        <v>0</v>
      </c>
      <c r="D1888" s="459">
        <v>0</v>
      </c>
      <c r="E1888" s="459">
        <v>0</v>
      </c>
      <c r="F1888" s="459">
        <v>67400</v>
      </c>
      <c r="G1888" s="459">
        <v>47200</v>
      </c>
      <c r="H1888" s="459">
        <v>43000</v>
      </c>
      <c r="I1888" s="459">
        <v>41000</v>
      </c>
      <c r="J1888" s="459">
        <v>35100</v>
      </c>
      <c r="K1888" s="459">
        <v>36300</v>
      </c>
      <c r="L1888" s="459">
        <v>35000</v>
      </c>
      <c r="M1888" s="459">
        <v>35100</v>
      </c>
      <c r="N1888" s="459">
        <v>29200</v>
      </c>
      <c r="O1888" s="459">
        <v>29700</v>
      </c>
      <c r="P1888" s="459">
        <v>17900</v>
      </c>
      <c r="Q1888" s="459">
        <v>18200</v>
      </c>
      <c r="R1888" s="459">
        <v>17300</v>
      </c>
      <c r="S1888" s="459">
        <v>18000</v>
      </c>
      <c r="T1888" s="459">
        <v>16700</v>
      </c>
      <c r="U1888" s="459">
        <v>17200</v>
      </c>
      <c r="V1888" s="459">
        <v>0</v>
      </c>
      <c r="W1888" s="459">
        <v>8800</v>
      </c>
      <c r="X1888" s="459">
        <v>9100</v>
      </c>
      <c r="Y1888" s="459">
        <v>8800</v>
      </c>
      <c r="Z1888" s="459">
        <v>0</v>
      </c>
      <c r="AA1888" s="459">
        <v>0</v>
      </c>
      <c r="AB1888" s="459">
        <v>0</v>
      </c>
      <c r="AC1888" s="459">
        <v>0</v>
      </c>
      <c r="AD1888" s="459"/>
      <c r="AE1888" s="516"/>
      <c r="AF1888" s="516"/>
      <c r="AG1888" s="516"/>
      <c r="AH1888" s="516"/>
      <c r="AI1888" s="516"/>
      <c r="AJ1888" s="516"/>
      <c r="AK1888" s="516"/>
      <c r="AL1888" s="516"/>
      <c r="AM1888" s="516"/>
      <c r="AN1888" s="516"/>
      <c r="AO1888" s="516"/>
      <c r="AP1888" s="516"/>
      <c r="AQ1888" s="516"/>
      <c r="AR1888" s="516"/>
      <c r="AS1888" s="516"/>
      <c r="AT1888" s="516"/>
      <c r="AU1888" s="516"/>
      <c r="AV1888" s="516"/>
      <c r="AW1888" s="516"/>
      <c r="AX1888" s="516"/>
      <c r="AY1888" s="516"/>
      <c r="AZ1888" s="516"/>
      <c r="BA1888" s="516"/>
      <c r="BB1888" s="516"/>
      <c r="BC1888" s="516"/>
      <c r="BD1888" s="516"/>
      <c r="BE1888" s="516"/>
      <c r="BF1888" s="516"/>
      <c r="BG1888" s="516"/>
      <c r="BH1888" s="516"/>
      <c r="BI1888" s="516"/>
      <c r="BJ1888" s="516"/>
      <c r="BK1888" s="516"/>
      <c r="BL1888" s="516"/>
      <c r="BM1888" s="516"/>
      <c r="BN1888" s="516"/>
      <c r="BO1888" s="516"/>
      <c r="BP1888" s="516"/>
      <c r="BQ1888" s="516"/>
      <c r="BR1888" s="516"/>
      <c r="BS1888" s="516"/>
      <c r="BT1888" s="516"/>
      <c r="BU1888" s="516"/>
      <c r="BV1888" s="516"/>
      <c r="BW1888" s="516"/>
      <c r="BX1888" s="516"/>
      <c r="BY1888" s="516"/>
      <c r="BZ1888" s="516"/>
      <c r="CA1888" s="516"/>
      <c r="CB1888" s="516"/>
      <c r="CC1888" s="516"/>
      <c r="CD1888" s="516"/>
      <c r="CE1888" s="516"/>
      <c r="CF1888" s="516"/>
      <c r="CG1888" s="516"/>
      <c r="CH1888" s="516"/>
      <c r="CI1888" s="516"/>
      <c r="CJ1888" s="516"/>
      <c r="CK1888" s="516"/>
      <c r="CL1888" s="516"/>
      <c r="CM1888" s="516"/>
      <c r="CN1888" s="516"/>
      <c r="CO1888" s="516"/>
      <c r="CP1888" s="516"/>
      <c r="CQ1888" s="516"/>
      <c r="CR1888" s="516"/>
      <c r="CS1888" s="516"/>
      <c r="CT1888" s="516"/>
      <c r="CU1888" s="516"/>
      <c r="CV1888" s="516"/>
      <c r="CW1888" s="516"/>
      <c r="CX1888" s="516"/>
      <c r="CY1888" s="516"/>
      <c r="CZ1888" s="516"/>
      <c r="DA1888" s="516"/>
      <c r="DB1888" s="516"/>
      <c r="DC1888" s="516"/>
      <c r="DD1888" s="516"/>
      <c r="DE1888" s="516"/>
      <c r="DF1888" s="516"/>
      <c r="DG1888" s="516"/>
      <c r="DH1888" s="516"/>
      <c r="DI1888" s="516"/>
      <c r="DJ1888" s="516"/>
    </row>
    <row r="1889" spans="1:114" x14ac:dyDescent="0.35">
      <c r="A1889" s="69" t="s">
        <v>354</v>
      </c>
      <c r="B1889" s="69" t="s">
        <v>508</v>
      </c>
      <c r="C1889" s="459">
        <v>0</v>
      </c>
      <c r="D1889" s="459">
        <v>0</v>
      </c>
      <c r="E1889" s="459">
        <v>0</v>
      </c>
      <c r="F1889" s="459">
        <v>0</v>
      </c>
      <c r="G1889" s="459">
        <v>0</v>
      </c>
      <c r="H1889" s="459">
        <v>0</v>
      </c>
      <c r="I1889" s="459">
        <v>0</v>
      </c>
      <c r="J1889" s="459">
        <v>9100</v>
      </c>
      <c r="K1889" s="459">
        <v>0</v>
      </c>
      <c r="L1889" s="459">
        <v>0</v>
      </c>
      <c r="M1889" s="459">
        <v>29300</v>
      </c>
      <c r="N1889" s="459">
        <v>18700</v>
      </c>
      <c r="O1889" s="459">
        <v>18800</v>
      </c>
      <c r="P1889" s="459">
        <v>23900</v>
      </c>
      <c r="Q1889" s="459">
        <v>24700</v>
      </c>
      <c r="R1889" s="459">
        <v>24500</v>
      </c>
      <c r="S1889" s="459">
        <v>25400</v>
      </c>
      <c r="T1889" s="459">
        <v>28600</v>
      </c>
      <c r="U1889" s="459">
        <v>29300</v>
      </c>
      <c r="V1889" s="459">
        <v>23900</v>
      </c>
      <c r="W1889" s="459">
        <v>23600</v>
      </c>
      <c r="X1889" s="459">
        <v>28100</v>
      </c>
      <c r="Y1889" s="459">
        <v>27100</v>
      </c>
      <c r="Z1889" s="459">
        <v>28100</v>
      </c>
      <c r="AA1889" s="459">
        <v>27600</v>
      </c>
      <c r="AB1889" s="459">
        <v>28200</v>
      </c>
      <c r="AC1889" s="459">
        <v>30800</v>
      </c>
      <c r="AD1889" s="646">
        <f>AC1889</f>
        <v>30800</v>
      </c>
      <c r="AE1889" s="516">
        <f>AD1889</f>
        <v>30800</v>
      </c>
      <c r="AF1889" s="516">
        <f t="shared" ref="AF1889:CQ1889" si="7670">AE1889</f>
        <v>30800</v>
      </c>
      <c r="AG1889" s="516">
        <f t="shared" si="7670"/>
        <v>30800</v>
      </c>
      <c r="AH1889" s="516">
        <f t="shared" si="7670"/>
        <v>30800</v>
      </c>
      <c r="AI1889" s="516">
        <f t="shared" si="7670"/>
        <v>30800</v>
      </c>
      <c r="AJ1889" s="516">
        <f t="shared" si="7670"/>
        <v>30800</v>
      </c>
      <c r="AK1889" s="516">
        <f t="shared" si="7670"/>
        <v>30800</v>
      </c>
      <c r="AL1889" s="516">
        <f t="shared" si="7670"/>
        <v>30800</v>
      </c>
      <c r="AM1889" s="516">
        <f t="shared" si="7670"/>
        <v>30800</v>
      </c>
      <c r="AN1889" s="516">
        <f t="shared" si="7670"/>
        <v>30800</v>
      </c>
      <c r="AO1889" s="516">
        <f t="shared" si="7670"/>
        <v>30800</v>
      </c>
      <c r="AP1889" s="516">
        <f t="shared" si="7670"/>
        <v>30800</v>
      </c>
      <c r="AQ1889" s="516">
        <f t="shared" si="7670"/>
        <v>30800</v>
      </c>
      <c r="AR1889" s="516">
        <f t="shared" si="7670"/>
        <v>30800</v>
      </c>
      <c r="AS1889" s="516">
        <f t="shared" si="7670"/>
        <v>30800</v>
      </c>
      <c r="AT1889" s="516">
        <f t="shared" si="7670"/>
        <v>30800</v>
      </c>
      <c r="AU1889" s="516">
        <f t="shared" si="7670"/>
        <v>30800</v>
      </c>
      <c r="AV1889" s="516">
        <f t="shared" si="7670"/>
        <v>30800</v>
      </c>
      <c r="AW1889" s="516">
        <f t="shared" si="7670"/>
        <v>30800</v>
      </c>
      <c r="AX1889" s="516">
        <f t="shared" si="7670"/>
        <v>30800</v>
      </c>
      <c r="AY1889" s="516">
        <f t="shared" si="7670"/>
        <v>30800</v>
      </c>
      <c r="AZ1889" s="516">
        <f t="shared" si="7670"/>
        <v>30800</v>
      </c>
      <c r="BA1889" s="516">
        <f t="shared" si="7670"/>
        <v>30800</v>
      </c>
      <c r="BB1889" s="516">
        <f t="shared" si="7670"/>
        <v>30800</v>
      </c>
      <c r="BC1889" s="516">
        <f t="shared" si="7670"/>
        <v>30800</v>
      </c>
      <c r="BD1889" s="516">
        <f t="shared" si="7670"/>
        <v>30800</v>
      </c>
      <c r="BE1889" s="516">
        <f t="shared" si="7670"/>
        <v>30800</v>
      </c>
      <c r="BF1889" s="516">
        <f t="shared" si="7670"/>
        <v>30800</v>
      </c>
      <c r="BG1889" s="516">
        <f t="shared" si="7670"/>
        <v>30800</v>
      </c>
      <c r="BH1889" s="516">
        <f t="shared" si="7670"/>
        <v>30800</v>
      </c>
      <c r="BI1889" s="516">
        <f t="shared" si="7670"/>
        <v>30800</v>
      </c>
      <c r="BJ1889" s="516">
        <f t="shared" si="7670"/>
        <v>30800</v>
      </c>
      <c r="BK1889" s="516">
        <f t="shared" si="7670"/>
        <v>30800</v>
      </c>
      <c r="BL1889" s="516">
        <f t="shared" si="7670"/>
        <v>30800</v>
      </c>
      <c r="BM1889" s="516">
        <f t="shared" si="7670"/>
        <v>30800</v>
      </c>
      <c r="BN1889" s="516">
        <f t="shared" si="7670"/>
        <v>30800</v>
      </c>
      <c r="BO1889" s="516">
        <f t="shared" si="7670"/>
        <v>30800</v>
      </c>
      <c r="BP1889" s="516">
        <f t="shared" si="7670"/>
        <v>30800</v>
      </c>
      <c r="BQ1889" s="516">
        <f t="shared" si="7670"/>
        <v>30800</v>
      </c>
      <c r="BR1889" s="516">
        <f t="shared" si="7670"/>
        <v>30800</v>
      </c>
      <c r="BS1889" s="516">
        <f t="shared" si="7670"/>
        <v>30800</v>
      </c>
      <c r="BT1889" s="516">
        <f t="shared" si="7670"/>
        <v>30800</v>
      </c>
      <c r="BU1889" s="516">
        <f t="shared" si="7670"/>
        <v>30800</v>
      </c>
      <c r="BV1889" s="516">
        <f t="shared" si="7670"/>
        <v>30800</v>
      </c>
      <c r="BW1889" s="516">
        <f t="shared" si="7670"/>
        <v>30800</v>
      </c>
      <c r="BX1889" s="516">
        <f t="shared" si="7670"/>
        <v>30800</v>
      </c>
      <c r="BY1889" s="516">
        <f t="shared" si="7670"/>
        <v>30800</v>
      </c>
      <c r="BZ1889" s="516">
        <f t="shared" si="7670"/>
        <v>30800</v>
      </c>
      <c r="CA1889" s="516">
        <f t="shared" si="7670"/>
        <v>30800</v>
      </c>
      <c r="CB1889" s="516">
        <f t="shared" si="7670"/>
        <v>30800</v>
      </c>
      <c r="CC1889" s="516">
        <f t="shared" si="7670"/>
        <v>30800</v>
      </c>
      <c r="CD1889" s="516">
        <f t="shared" si="7670"/>
        <v>30800</v>
      </c>
      <c r="CE1889" s="516">
        <f t="shared" si="7670"/>
        <v>30800</v>
      </c>
      <c r="CF1889" s="516">
        <f t="shared" si="7670"/>
        <v>30800</v>
      </c>
      <c r="CG1889" s="516">
        <f t="shared" si="7670"/>
        <v>30800</v>
      </c>
      <c r="CH1889" s="516">
        <f t="shared" si="7670"/>
        <v>30800</v>
      </c>
      <c r="CI1889" s="516">
        <f t="shared" si="7670"/>
        <v>30800</v>
      </c>
      <c r="CJ1889" s="516">
        <f t="shared" si="7670"/>
        <v>30800</v>
      </c>
      <c r="CK1889" s="516">
        <f t="shared" si="7670"/>
        <v>30800</v>
      </c>
      <c r="CL1889" s="516">
        <f t="shared" si="7670"/>
        <v>30800</v>
      </c>
      <c r="CM1889" s="516">
        <f t="shared" si="7670"/>
        <v>30800</v>
      </c>
      <c r="CN1889" s="516">
        <f t="shared" si="7670"/>
        <v>30800</v>
      </c>
      <c r="CO1889" s="516">
        <f t="shared" si="7670"/>
        <v>30800</v>
      </c>
      <c r="CP1889" s="516">
        <f t="shared" si="7670"/>
        <v>30800</v>
      </c>
      <c r="CQ1889" s="516">
        <f t="shared" si="7670"/>
        <v>30800</v>
      </c>
      <c r="CR1889" s="516">
        <f t="shared" ref="CR1889:DJ1889" si="7671">CQ1889</f>
        <v>30800</v>
      </c>
      <c r="CS1889" s="516">
        <f t="shared" si="7671"/>
        <v>30800</v>
      </c>
      <c r="CT1889" s="516">
        <f t="shared" si="7671"/>
        <v>30800</v>
      </c>
      <c r="CU1889" s="516">
        <f t="shared" si="7671"/>
        <v>30800</v>
      </c>
      <c r="CV1889" s="516">
        <f t="shared" si="7671"/>
        <v>30800</v>
      </c>
      <c r="CW1889" s="516">
        <f t="shared" si="7671"/>
        <v>30800</v>
      </c>
      <c r="CX1889" s="516">
        <f t="shared" si="7671"/>
        <v>30800</v>
      </c>
      <c r="CY1889" s="516">
        <f t="shared" si="7671"/>
        <v>30800</v>
      </c>
      <c r="CZ1889" s="516">
        <f t="shared" si="7671"/>
        <v>30800</v>
      </c>
      <c r="DA1889" s="516">
        <f t="shared" si="7671"/>
        <v>30800</v>
      </c>
      <c r="DB1889" s="516">
        <f t="shared" si="7671"/>
        <v>30800</v>
      </c>
      <c r="DC1889" s="516">
        <f t="shared" si="7671"/>
        <v>30800</v>
      </c>
      <c r="DD1889" s="516">
        <f t="shared" si="7671"/>
        <v>30800</v>
      </c>
      <c r="DE1889" s="516">
        <f t="shared" si="7671"/>
        <v>30800</v>
      </c>
      <c r="DF1889" s="516">
        <f t="shared" si="7671"/>
        <v>30800</v>
      </c>
      <c r="DG1889" s="516">
        <f t="shared" si="7671"/>
        <v>30800</v>
      </c>
      <c r="DH1889" s="516">
        <f t="shared" si="7671"/>
        <v>30800</v>
      </c>
      <c r="DI1889" s="516">
        <f t="shared" si="7671"/>
        <v>30800</v>
      </c>
      <c r="DJ1889" s="516">
        <f t="shared" si="7671"/>
        <v>30800</v>
      </c>
    </row>
    <row r="1890" spans="1:114" x14ac:dyDescent="0.35">
      <c r="A1890" s="69" t="s">
        <v>354</v>
      </c>
      <c r="B1890" s="69" t="s">
        <v>38</v>
      </c>
      <c r="C1890" s="459">
        <v>0</v>
      </c>
      <c r="D1890" s="459">
        <v>0</v>
      </c>
      <c r="E1890" s="459">
        <v>0</v>
      </c>
      <c r="F1890" s="459">
        <v>0</v>
      </c>
      <c r="G1890" s="459">
        <v>0</v>
      </c>
      <c r="H1890" s="459">
        <v>0</v>
      </c>
      <c r="I1890" s="459">
        <v>0</v>
      </c>
      <c r="J1890" s="459">
        <v>0</v>
      </c>
      <c r="K1890" s="459">
        <v>0</v>
      </c>
      <c r="L1890" s="459">
        <v>0</v>
      </c>
      <c r="M1890" s="459">
        <v>0</v>
      </c>
      <c r="N1890" s="459">
        <v>156000</v>
      </c>
      <c r="O1890" s="459">
        <v>0</v>
      </c>
      <c r="P1890" s="459">
        <v>0</v>
      </c>
      <c r="Q1890" s="459">
        <v>0</v>
      </c>
      <c r="R1890" s="459">
        <v>177600</v>
      </c>
      <c r="S1890" s="459">
        <v>187100</v>
      </c>
      <c r="T1890" s="459">
        <v>193700</v>
      </c>
      <c r="U1890" s="459">
        <v>203700</v>
      </c>
      <c r="V1890" s="459">
        <v>202900</v>
      </c>
      <c r="W1890" s="459">
        <v>216600</v>
      </c>
      <c r="X1890" s="459">
        <v>234400</v>
      </c>
      <c r="Y1890" s="459">
        <v>234000</v>
      </c>
      <c r="Z1890" s="459">
        <v>223200</v>
      </c>
      <c r="AA1890" s="459">
        <v>219100</v>
      </c>
      <c r="AB1890" s="459">
        <v>225400</v>
      </c>
      <c r="AC1890" s="459">
        <v>200500</v>
      </c>
      <c r="AD1890" s="516">
        <f t="shared" ref="AD1890:BI1890" si="7672">AD1785-AD1880</f>
        <v>196014.1668353118</v>
      </c>
      <c r="AE1890" s="516">
        <f t="shared" si="7672"/>
        <v>203681.42311084626</v>
      </c>
      <c r="AF1890" s="516">
        <f t="shared" si="7672"/>
        <v>211760.00958409696</v>
      </c>
      <c r="AG1890" s="516">
        <f t="shared" si="7672"/>
        <v>215312.30336889526</v>
      </c>
      <c r="AH1890" s="516">
        <f t="shared" si="7672"/>
        <v>221329.42024949286</v>
      </c>
      <c r="AI1890" s="516">
        <f t="shared" si="7672"/>
        <v>218738.18140277307</v>
      </c>
      <c r="AJ1890" s="516">
        <f t="shared" si="7672"/>
        <v>216457.6478630419</v>
      </c>
      <c r="AK1890" s="516">
        <f t="shared" si="7672"/>
        <v>214483.6053006273</v>
      </c>
      <c r="AL1890" s="516">
        <f t="shared" si="7672"/>
        <v>211912.80420746916</v>
      </c>
      <c r="AM1890" s="516">
        <f t="shared" si="7672"/>
        <v>218175.67346987111</v>
      </c>
      <c r="AN1890" s="516">
        <f t="shared" si="7672"/>
        <v>223815.25500693521</v>
      </c>
      <c r="AO1890" s="516">
        <f t="shared" si="7672"/>
        <v>228901.2234462903</v>
      </c>
      <c r="AP1890" s="516">
        <f t="shared" si="7672"/>
        <v>235233.10530297633</v>
      </c>
      <c r="AQ1890" s="516">
        <f t="shared" si="7672"/>
        <v>251864.23620167928</v>
      </c>
      <c r="AR1890" s="516">
        <f t="shared" si="7672"/>
        <v>267628.78608945163</v>
      </c>
      <c r="AS1890" s="516">
        <f t="shared" si="7672"/>
        <v>282488.16557638161</v>
      </c>
      <c r="AT1890" s="516">
        <f t="shared" si="7672"/>
        <v>299115.92195965792</v>
      </c>
      <c r="AU1890" s="516">
        <f t="shared" si="7672"/>
        <v>315440.80491690675</v>
      </c>
      <c r="AV1890" s="516">
        <f t="shared" si="7672"/>
        <v>331480.00628051453</v>
      </c>
      <c r="AW1890" s="516">
        <f t="shared" si="7672"/>
        <v>348392.14151110663</v>
      </c>
      <c r="AX1890" s="516">
        <f t="shared" si="7672"/>
        <v>366687.19212771207</v>
      </c>
      <c r="AY1890" s="516">
        <f t="shared" si="7672"/>
        <v>363246.08628873702</v>
      </c>
      <c r="AZ1890" s="516">
        <f t="shared" si="7672"/>
        <v>359699.92301456747</v>
      </c>
      <c r="BA1890" s="516">
        <f t="shared" si="7672"/>
        <v>355323.51205307571</v>
      </c>
      <c r="BB1890" s="516">
        <f t="shared" si="7672"/>
        <v>350686.41259640851</v>
      </c>
      <c r="BC1890" s="516">
        <f t="shared" si="7672"/>
        <v>323200.53875324968</v>
      </c>
      <c r="BD1890" s="516">
        <f t="shared" si="7672"/>
        <v>295867.05802124459</v>
      </c>
      <c r="BE1890" s="516">
        <f t="shared" si="7672"/>
        <v>265667.81233281788</v>
      </c>
      <c r="BF1890" s="516">
        <f t="shared" si="7672"/>
        <v>233139.95584347792</v>
      </c>
      <c r="BG1890" s="516">
        <f t="shared" si="7672"/>
        <v>238057.15119725518</v>
      </c>
      <c r="BH1890" s="516">
        <f t="shared" si="7672"/>
        <v>242328.18153675919</v>
      </c>
      <c r="BI1890" s="516">
        <f t="shared" si="7672"/>
        <v>245998.11746938393</v>
      </c>
      <c r="BJ1890" s="516">
        <f t="shared" ref="BJ1890:CO1890" si="7673">BJ1785-BJ1880</f>
        <v>250922.58660896803</v>
      </c>
      <c r="BK1890" s="516">
        <f t="shared" si="7673"/>
        <v>227063.34855091729</v>
      </c>
      <c r="BL1890" s="516">
        <f t="shared" si="7673"/>
        <v>204268.66144698602</v>
      </c>
      <c r="BM1890" s="516">
        <f t="shared" si="7673"/>
        <v>182431.54086272174</v>
      </c>
      <c r="BN1890" s="516">
        <f t="shared" si="7673"/>
        <v>158288.59074065828</v>
      </c>
      <c r="BO1890" s="516">
        <f t="shared" si="7673"/>
        <v>146123.16651157691</v>
      </c>
      <c r="BP1890" s="516">
        <f t="shared" si="7673"/>
        <v>135413.70768545629</v>
      </c>
      <c r="BQ1890" s="516">
        <f t="shared" si="7673"/>
        <v>126119.91401984263</v>
      </c>
      <c r="BR1890" s="516">
        <f t="shared" si="7673"/>
        <v>114018.01963726533</v>
      </c>
      <c r="BS1890" s="516">
        <f t="shared" si="7673"/>
        <v>125316.87856419984</v>
      </c>
      <c r="BT1890" s="516">
        <f t="shared" si="7673"/>
        <v>135447.37586867175</v>
      </c>
      <c r="BU1890" s="516">
        <f t="shared" si="7673"/>
        <v>144470.94870849064</v>
      </c>
      <c r="BV1890" s="516">
        <f t="shared" si="7673"/>
        <v>155785.55939148297</v>
      </c>
      <c r="BW1890" s="516">
        <f t="shared" si="7673"/>
        <v>152238.33759182726</v>
      </c>
      <c r="BX1890" s="516">
        <f t="shared" si="7673"/>
        <v>148506.51584205794</v>
      </c>
      <c r="BY1890" s="516">
        <f t="shared" si="7673"/>
        <v>143962.90694713831</v>
      </c>
      <c r="BZ1890" s="516">
        <f t="shared" si="7673"/>
        <v>138963.75474334427</v>
      </c>
      <c r="CA1890" s="516">
        <f t="shared" si="7673"/>
        <v>114816.73417030551</v>
      </c>
      <c r="CB1890" s="516">
        <f t="shared" si="7673"/>
        <v>93437.745765066415</v>
      </c>
      <c r="CC1890" s="516">
        <f t="shared" si="7673"/>
        <v>74826.766378228815</v>
      </c>
      <c r="CD1890" s="516">
        <f t="shared" si="7673"/>
        <v>51267.746125816222</v>
      </c>
      <c r="CE1890" s="516">
        <f t="shared" si="7673"/>
        <v>47493.042658859806</v>
      </c>
      <c r="CF1890" s="516">
        <f t="shared" si="7673"/>
        <v>43921.998238212967</v>
      </c>
      <c r="CG1890" s="516">
        <f t="shared" si="7673"/>
        <v>40554.563216390292</v>
      </c>
      <c r="CH1890" s="516">
        <f t="shared" si="7673"/>
        <v>36796.293264419437</v>
      </c>
      <c r="CI1890" s="516">
        <f t="shared" si="7673"/>
        <v>34933.491146395398</v>
      </c>
      <c r="CJ1890" s="516">
        <f t="shared" si="7673"/>
        <v>33061.37501778124</v>
      </c>
      <c r="CK1890" s="516">
        <f t="shared" si="7673"/>
        <v>31179.898308524011</v>
      </c>
      <c r="CL1890" s="516">
        <f t="shared" si="7673"/>
        <v>29289.01421572049</v>
      </c>
      <c r="CM1890" s="516">
        <f t="shared" si="7673"/>
        <v>31856.360502151831</v>
      </c>
      <c r="CN1890" s="516">
        <f t="shared" si="7673"/>
        <v>34436.543520015322</v>
      </c>
      <c r="CO1890" s="516">
        <f t="shared" si="7673"/>
        <v>37029.627452968125</v>
      </c>
      <c r="CP1890" s="516">
        <f t="shared" ref="CP1890:DJ1890" si="7674">CP1785-CP1880</f>
        <v>39635.676805585696</v>
      </c>
      <c r="CQ1890" s="516">
        <f t="shared" si="7674"/>
        <v>43939.704152678212</v>
      </c>
      <c r="CR1890" s="516">
        <f t="shared" si="7674"/>
        <v>48265.251636506175</v>
      </c>
      <c r="CS1890" s="516">
        <f t="shared" si="7674"/>
        <v>52612.426857753293</v>
      </c>
      <c r="CT1890" s="516">
        <f t="shared" si="7674"/>
        <v>56981.337955106632</v>
      </c>
      <c r="CU1890" s="516">
        <f t="shared" si="7674"/>
        <v>55030.23370400675</v>
      </c>
      <c r="CV1890" s="516">
        <f t="shared" si="7674"/>
        <v>53069.373931651382</v>
      </c>
      <c r="CW1890" s="516">
        <f t="shared" si="7674"/>
        <v>51098.709860434232</v>
      </c>
      <c r="CX1890" s="516">
        <f t="shared" si="7674"/>
        <v>49118.192468861002</v>
      </c>
      <c r="CY1890" s="516">
        <f t="shared" si="7674"/>
        <v>42681.218958060213</v>
      </c>
      <c r="CZ1890" s="516">
        <f t="shared" si="7674"/>
        <v>36212.060579705445</v>
      </c>
      <c r="DA1890" s="516">
        <f t="shared" si="7674"/>
        <v>29710.556409458892</v>
      </c>
      <c r="DB1890" s="516">
        <f t="shared" si="7674"/>
        <v>23176.544718361103</v>
      </c>
      <c r="DC1890" s="516">
        <f t="shared" si="7674"/>
        <v>22702.475582004445</v>
      </c>
      <c r="DD1890" s="516">
        <f t="shared" si="7674"/>
        <v>22226.036099966012</v>
      </c>
      <c r="DE1890" s="516">
        <f t="shared" si="7674"/>
        <v>21747.214420517368</v>
      </c>
      <c r="DF1890" s="516">
        <f t="shared" si="7674"/>
        <v>21265.998632671493</v>
      </c>
      <c r="DG1890" s="516">
        <f t="shared" si="7674"/>
        <v>20837.36001670501</v>
      </c>
      <c r="DH1890" s="516">
        <f t="shared" si="7674"/>
        <v>20406.578207658691</v>
      </c>
      <c r="DI1890" s="516">
        <f t="shared" si="7674"/>
        <v>19973.642489567137</v>
      </c>
      <c r="DJ1890" s="516">
        <f t="shared" si="7674"/>
        <v>19538.542092885131</v>
      </c>
    </row>
    <row r="1891" spans="1:114" x14ac:dyDescent="0.35">
      <c r="A1891" s="69" t="s">
        <v>354</v>
      </c>
      <c r="B1891" s="69" t="s">
        <v>519</v>
      </c>
      <c r="C1891" s="459">
        <v>0</v>
      </c>
      <c r="D1891" s="459">
        <v>0</v>
      </c>
      <c r="E1891" s="459">
        <v>0</v>
      </c>
      <c r="F1891" s="459">
        <v>0</v>
      </c>
      <c r="G1891" s="459">
        <v>0</v>
      </c>
      <c r="H1891" s="459">
        <v>0</v>
      </c>
      <c r="I1891" s="459">
        <v>0</v>
      </c>
      <c r="J1891" s="459">
        <v>0</v>
      </c>
      <c r="K1891" s="459">
        <v>0</v>
      </c>
      <c r="L1891" s="459">
        <v>0</v>
      </c>
      <c r="M1891" s="459">
        <v>0</v>
      </c>
      <c r="N1891" s="459">
        <v>0</v>
      </c>
      <c r="O1891" s="459">
        <v>0</v>
      </c>
      <c r="P1891" s="459">
        <v>93200</v>
      </c>
      <c r="Q1891" s="459">
        <v>93500</v>
      </c>
      <c r="R1891" s="459">
        <v>0</v>
      </c>
      <c r="S1891" s="459">
        <v>0</v>
      </c>
      <c r="T1891" s="459">
        <v>0</v>
      </c>
      <c r="U1891" s="459">
        <v>0</v>
      </c>
      <c r="V1891" s="459">
        <v>0</v>
      </c>
      <c r="W1891" s="459">
        <v>0</v>
      </c>
      <c r="X1891" s="459">
        <v>0</v>
      </c>
      <c r="Y1891" s="459">
        <v>0</v>
      </c>
      <c r="Z1891" s="459">
        <v>0</v>
      </c>
      <c r="AA1891" s="459">
        <v>0</v>
      </c>
      <c r="AB1891" s="459">
        <v>0</v>
      </c>
      <c r="AC1891" s="459">
        <v>0</v>
      </c>
      <c r="AD1891" s="459"/>
      <c r="AE1891" s="516"/>
      <c r="AF1891" s="516"/>
      <c r="AG1891" s="516"/>
      <c r="AH1891" s="516"/>
      <c r="AI1891" s="516"/>
      <c r="AJ1891" s="516"/>
      <c r="AK1891" s="516"/>
      <c r="AL1891" s="516"/>
      <c r="AM1891" s="516"/>
      <c r="AN1891" s="516"/>
      <c r="AO1891" s="516"/>
      <c r="AP1891" s="516"/>
      <c r="AQ1891" s="516"/>
      <c r="AR1891" s="516"/>
      <c r="AS1891" s="516"/>
      <c r="AT1891" s="516"/>
      <c r="AU1891" s="516"/>
      <c r="AV1891" s="516"/>
      <c r="AW1891" s="516"/>
      <c r="AX1891" s="516"/>
      <c r="AY1891" s="516"/>
      <c r="AZ1891" s="516"/>
      <c r="BA1891" s="516"/>
      <c r="BB1891" s="516"/>
      <c r="BC1891" s="516"/>
      <c r="BD1891" s="516"/>
      <c r="BE1891" s="516"/>
      <c r="BF1891" s="516"/>
      <c r="BG1891" s="516"/>
      <c r="BH1891" s="516"/>
      <c r="BI1891" s="516"/>
      <c r="BJ1891" s="516"/>
      <c r="BK1891" s="516"/>
      <c r="BL1891" s="516"/>
      <c r="BM1891" s="516"/>
      <c r="BN1891" s="516"/>
      <c r="BO1891" s="516"/>
      <c r="BP1891" s="516"/>
      <c r="BQ1891" s="516"/>
      <c r="BR1891" s="516"/>
      <c r="BS1891" s="516"/>
      <c r="BT1891" s="516"/>
      <c r="BU1891" s="516"/>
      <c r="BV1891" s="516"/>
      <c r="BW1891" s="516"/>
      <c r="BX1891" s="516"/>
      <c r="BY1891" s="516"/>
      <c r="BZ1891" s="516"/>
      <c r="CA1891" s="516"/>
      <c r="CB1891" s="516"/>
      <c r="CC1891" s="516"/>
      <c r="CD1891" s="516"/>
      <c r="CE1891" s="516"/>
      <c r="CF1891" s="516"/>
      <c r="CG1891" s="516"/>
      <c r="CH1891" s="516"/>
      <c r="CI1891" s="516"/>
      <c r="CJ1891" s="516"/>
      <c r="CK1891" s="516"/>
      <c r="CL1891" s="516"/>
      <c r="CM1891" s="516"/>
      <c r="CN1891" s="516"/>
      <c r="CO1891" s="516"/>
      <c r="CP1891" s="516"/>
      <c r="CQ1891" s="516"/>
      <c r="CR1891" s="516"/>
      <c r="CS1891" s="516"/>
      <c r="CT1891" s="516"/>
      <c r="CU1891" s="516"/>
      <c r="CV1891" s="516"/>
      <c r="CW1891" s="516"/>
      <c r="CX1891" s="516"/>
      <c r="CY1891" s="516"/>
      <c r="CZ1891" s="516"/>
      <c r="DA1891" s="516"/>
      <c r="DB1891" s="516"/>
      <c r="DC1891" s="516"/>
      <c r="DD1891" s="516"/>
      <c r="DE1891" s="516"/>
      <c r="DF1891" s="516"/>
      <c r="DG1891" s="516"/>
      <c r="DH1891" s="516"/>
      <c r="DI1891" s="516"/>
      <c r="DJ1891" s="516"/>
    </row>
    <row r="1892" spans="1:114" x14ac:dyDescent="0.35">
      <c r="A1892" s="69" t="s">
        <v>354</v>
      </c>
      <c r="B1892" s="69" t="s">
        <v>40</v>
      </c>
      <c r="C1892" s="459">
        <v>0</v>
      </c>
      <c r="D1892" s="459">
        <v>0</v>
      </c>
      <c r="E1892" s="459">
        <v>0</v>
      </c>
      <c r="F1892" s="459">
        <v>0</v>
      </c>
      <c r="G1892" s="459">
        <v>0</v>
      </c>
      <c r="H1892" s="459">
        <v>0</v>
      </c>
      <c r="I1892" s="459">
        <v>0</v>
      </c>
      <c r="J1892" s="459">
        <v>0</v>
      </c>
      <c r="K1892" s="459">
        <v>0</v>
      </c>
      <c r="L1892" s="459">
        <v>0</v>
      </c>
      <c r="M1892" s="459">
        <v>0</v>
      </c>
      <c r="N1892" s="459">
        <v>0</v>
      </c>
      <c r="O1892" s="459">
        <v>0</v>
      </c>
      <c r="P1892" s="459">
        <v>0</v>
      </c>
      <c r="Q1892" s="459">
        <v>0</v>
      </c>
      <c r="R1892" s="459">
        <v>0</v>
      </c>
      <c r="S1892" s="459">
        <v>0</v>
      </c>
      <c r="T1892" s="459">
        <v>0</v>
      </c>
      <c r="U1892" s="459">
        <v>0</v>
      </c>
      <c r="V1892" s="459">
        <v>0</v>
      </c>
      <c r="W1892" s="459">
        <v>0</v>
      </c>
      <c r="X1892" s="459">
        <v>0</v>
      </c>
      <c r="Y1892" s="459">
        <v>0</v>
      </c>
      <c r="Z1892" s="459">
        <v>0</v>
      </c>
      <c r="AA1892" s="459">
        <v>0</v>
      </c>
      <c r="AB1892" s="459">
        <v>0</v>
      </c>
      <c r="AC1892" s="459">
        <v>0</v>
      </c>
      <c r="AD1892" s="459"/>
      <c r="AE1892" s="516"/>
      <c r="AF1892" s="516"/>
      <c r="AG1892" s="516"/>
      <c r="AH1892" s="516"/>
      <c r="AI1892" s="516"/>
      <c r="AJ1892" s="516"/>
      <c r="AK1892" s="516"/>
      <c r="AL1892" s="516"/>
      <c r="AM1892" s="516"/>
      <c r="AN1892" s="516"/>
      <c r="AO1892" s="516"/>
      <c r="AP1892" s="516"/>
      <c r="AQ1892" s="516"/>
      <c r="AR1892" s="516"/>
      <c r="AS1892" s="516"/>
      <c r="AT1892" s="516"/>
      <c r="AU1892" s="516"/>
      <c r="AV1892" s="516"/>
      <c r="AW1892" s="516"/>
      <c r="AX1892" s="516"/>
      <c r="AY1892" s="516"/>
      <c r="AZ1892" s="516"/>
      <c r="BA1892" s="516"/>
      <c r="BB1892" s="516"/>
      <c r="BC1892" s="516"/>
      <c r="BD1892" s="516"/>
      <c r="BE1892" s="516"/>
      <c r="BF1892" s="516"/>
      <c r="BG1892" s="516"/>
      <c r="BH1892" s="516"/>
      <c r="BI1892" s="516"/>
      <c r="BJ1892" s="516"/>
      <c r="BK1892" s="516"/>
      <c r="BL1892" s="516"/>
      <c r="BM1892" s="516"/>
      <c r="BN1892" s="516"/>
      <c r="BO1892" s="516"/>
      <c r="BP1892" s="516"/>
      <c r="BQ1892" s="516"/>
      <c r="BR1892" s="516"/>
      <c r="BS1892" s="516"/>
      <c r="BT1892" s="516"/>
      <c r="BU1892" s="516"/>
      <c r="BV1892" s="516"/>
      <c r="BW1892" s="516"/>
      <c r="BX1892" s="516"/>
      <c r="BY1892" s="516"/>
      <c r="BZ1892" s="516"/>
      <c r="CA1892" s="516"/>
      <c r="CB1892" s="516"/>
      <c r="CC1892" s="516"/>
      <c r="CD1892" s="516"/>
      <c r="CE1892" s="516"/>
      <c r="CF1892" s="516"/>
      <c r="CG1892" s="516"/>
      <c r="CH1892" s="516"/>
      <c r="CI1892" s="516"/>
      <c r="CJ1892" s="516"/>
      <c r="CK1892" s="516"/>
      <c r="CL1892" s="516"/>
      <c r="CM1892" s="516"/>
      <c r="CN1892" s="516"/>
      <c r="CO1892" s="516"/>
      <c r="CP1892" s="516"/>
      <c r="CQ1892" s="516"/>
      <c r="CR1892" s="516"/>
      <c r="CS1892" s="516"/>
      <c r="CT1892" s="516"/>
      <c r="CU1892" s="516"/>
      <c r="CV1892" s="516"/>
      <c r="CW1892" s="516"/>
      <c r="CX1892" s="516"/>
      <c r="CY1892" s="516"/>
      <c r="CZ1892" s="516"/>
      <c r="DA1892" s="516"/>
      <c r="DB1892" s="516"/>
      <c r="DC1892" s="516"/>
      <c r="DD1892" s="516"/>
      <c r="DE1892" s="516"/>
      <c r="DF1892" s="516"/>
      <c r="DG1892" s="516"/>
      <c r="DH1892" s="516"/>
      <c r="DI1892" s="516"/>
      <c r="DJ1892" s="516"/>
    </row>
    <row r="1893" spans="1:114" x14ac:dyDescent="0.35">
      <c r="A1893" s="69" t="s">
        <v>354</v>
      </c>
      <c r="B1893" s="69" t="s">
        <v>520</v>
      </c>
      <c r="C1893" s="459">
        <v>321400</v>
      </c>
      <c r="D1893" s="459">
        <v>318500</v>
      </c>
      <c r="E1893" s="459">
        <v>301500</v>
      </c>
      <c r="F1893" s="459">
        <v>216600</v>
      </c>
      <c r="G1893" s="459">
        <v>230400</v>
      </c>
      <c r="H1893" s="459">
        <v>238700</v>
      </c>
      <c r="I1893" s="459">
        <v>236900</v>
      </c>
      <c r="J1893" s="459">
        <v>189800</v>
      </c>
      <c r="K1893" s="459">
        <v>218100</v>
      </c>
      <c r="L1893" s="459">
        <v>248700</v>
      </c>
      <c r="M1893" s="459">
        <v>240100</v>
      </c>
      <c r="N1893" s="459">
        <v>93700</v>
      </c>
      <c r="O1893" s="459">
        <v>246200</v>
      </c>
      <c r="P1893" s="459">
        <v>249600</v>
      </c>
      <c r="Q1893" s="459">
        <v>262500</v>
      </c>
      <c r="R1893" s="459">
        <v>102700</v>
      </c>
      <c r="S1893" s="459">
        <v>90300</v>
      </c>
      <c r="T1893" s="459">
        <v>83500</v>
      </c>
      <c r="U1893" s="459">
        <v>93000</v>
      </c>
      <c r="V1893" s="459">
        <v>87100</v>
      </c>
      <c r="W1893" s="459">
        <v>71200</v>
      </c>
      <c r="X1893" s="459">
        <v>54600</v>
      </c>
      <c r="Y1893" s="459">
        <v>50200</v>
      </c>
      <c r="Z1893" s="459">
        <v>56000</v>
      </c>
      <c r="AA1893" s="459">
        <v>49200</v>
      </c>
      <c r="AB1893" s="459">
        <v>61900</v>
      </c>
      <c r="AC1893" s="459">
        <v>74200</v>
      </c>
      <c r="AD1893" s="646">
        <f>AC1893</f>
        <v>74200</v>
      </c>
      <c r="AE1893" s="516">
        <f>AD1893</f>
        <v>74200</v>
      </c>
      <c r="AF1893" s="516">
        <f t="shared" ref="AF1893:BJ1893" si="7675">AE1893</f>
        <v>74200</v>
      </c>
      <c r="AG1893" s="516">
        <f t="shared" si="7675"/>
        <v>74200</v>
      </c>
      <c r="AH1893" s="516">
        <f t="shared" si="7675"/>
        <v>74200</v>
      </c>
      <c r="AI1893" s="516">
        <f t="shared" si="7675"/>
        <v>74200</v>
      </c>
      <c r="AJ1893" s="516">
        <f t="shared" si="7675"/>
        <v>74200</v>
      </c>
      <c r="AK1893" s="516">
        <f t="shared" si="7675"/>
        <v>74200</v>
      </c>
      <c r="AL1893" s="516">
        <f t="shared" si="7675"/>
        <v>74200</v>
      </c>
      <c r="AM1893" s="516">
        <f t="shared" si="7675"/>
        <v>74200</v>
      </c>
      <c r="AN1893" s="516">
        <f t="shared" si="7675"/>
        <v>74200</v>
      </c>
      <c r="AO1893" s="516">
        <f t="shared" si="7675"/>
        <v>74200</v>
      </c>
      <c r="AP1893" s="516">
        <f t="shared" si="7675"/>
        <v>74200</v>
      </c>
      <c r="AQ1893" s="516">
        <f t="shared" si="7675"/>
        <v>74200</v>
      </c>
      <c r="AR1893" s="516">
        <f t="shared" si="7675"/>
        <v>74200</v>
      </c>
      <c r="AS1893" s="516">
        <f t="shared" si="7675"/>
        <v>74200</v>
      </c>
      <c r="AT1893" s="516">
        <f t="shared" si="7675"/>
        <v>74200</v>
      </c>
      <c r="AU1893" s="516">
        <f t="shared" si="7675"/>
        <v>74200</v>
      </c>
      <c r="AV1893" s="516">
        <f t="shared" si="7675"/>
        <v>74200</v>
      </c>
      <c r="AW1893" s="516">
        <f t="shared" si="7675"/>
        <v>74200</v>
      </c>
      <c r="AX1893" s="516">
        <f t="shared" si="7675"/>
        <v>74200</v>
      </c>
      <c r="AY1893" s="516">
        <f t="shared" si="7675"/>
        <v>74200</v>
      </c>
      <c r="AZ1893" s="516">
        <f t="shared" si="7675"/>
        <v>74200</v>
      </c>
      <c r="BA1893" s="516">
        <f t="shared" si="7675"/>
        <v>74200</v>
      </c>
      <c r="BB1893" s="516">
        <f t="shared" si="7675"/>
        <v>74200</v>
      </c>
      <c r="BC1893" s="516">
        <f t="shared" si="7675"/>
        <v>74200</v>
      </c>
      <c r="BD1893" s="516">
        <f t="shared" si="7675"/>
        <v>74200</v>
      </c>
      <c r="BE1893" s="516">
        <f t="shared" si="7675"/>
        <v>74200</v>
      </c>
      <c r="BF1893" s="516">
        <f t="shared" si="7675"/>
        <v>74200</v>
      </c>
      <c r="BG1893" s="516">
        <f t="shared" si="7675"/>
        <v>74200</v>
      </c>
      <c r="BH1893" s="516">
        <f t="shared" si="7675"/>
        <v>74200</v>
      </c>
      <c r="BI1893" s="516">
        <f t="shared" si="7675"/>
        <v>74200</v>
      </c>
      <c r="BJ1893" s="516">
        <f t="shared" si="7675"/>
        <v>74200</v>
      </c>
      <c r="BK1893" s="516">
        <f t="shared" ref="BK1893" si="7676">BJ1893</f>
        <v>74200</v>
      </c>
      <c r="BL1893" s="516">
        <f t="shared" ref="BL1893" si="7677">BK1893</f>
        <v>74200</v>
      </c>
      <c r="BM1893" s="516">
        <f t="shared" ref="BM1893" si="7678">BL1893</f>
        <v>74200</v>
      </c>
      <c r="BN1893" s="516">
        <f t="shared" ref="BN1893" si="7679">BM1893</f>
        <v>74200</v>
      </c>
      <c r="BO1893" s="516">
        <f t="shared" ref="BO1893" si="7680">BN1893</f>
        <v>74200</v>
      </c>
      <c r="BP1893" s="516">
        <f t="shared" ref="BP1893" si="7681">BO1893</f>
        <v>74200</v>
      </c>
      <c r="BQ1893" s="516">
        <f t="shared" ref="BQ1893" si="7682">BP1893</f>
        <v>74200</v>
      </c>
      <c r="BR1893" s="516">
        <f t="shared" ref="BR1893" si="7683">BQ1893</f>
        <v>74200</v>
      </c>
      <c r="BS1893" s="516">
        <f t="shared" ref="BS1893" si="7684">BR1893</f>
        <v>74200</v>
      </c>
      <c r="BT1893" s="516">
        <f t="shared" ref="BT1893" si="7685">BS1893</f>
        <v>74200</v>
      </c>
      <c r="BU1893" s="516">
        <f t="shared" ref="BU1893" si="7686">BT1893</f>
        <v>74200</v>
      </c>
      <c r="BV1893" s="516">
        <f t="shared" ref="BV1893" si="7687">BU1893</f>
        <v>74200</v>
      </c>
      <c r="BW1893" s="516">
        <f t="shared" ref="BW1893" si="7688">BV1893</f>
        <v>74200</v>
      </c>
      <c r="BX1893" s="516">
        <f t="shared" ref="BX1893" si="7689">BW1893</f>
        <v>74200</v>
      </c>
      <c r="BY1893" s="516">
        <f t="shared" ref="BY1893" si="7690">BX1893</f>
        <v>74200</v>
      </c>
      <c r="BZ1893" s="516">
        <f t="shared" ref="BZ1893" si="7691">BY1893</f>
        <v>74200</v>
      </c>
      <c r="CA1893" s="516">
        <f t="shared" ref="CA1893" si="7692">BZ1893</f>
        <v>74200</v>
      </c>
      <c r="CB1893" s="516">
        <f t="shared" ref="CB1893" si="7693">CA1893</f>
        <v>74200</v>
      </c>
      <c r="CC1893" s="516">
        <f t="shared" ref="CC1893" si="7694">CB1893</f>
        <v>74200</v>
      </c>
      <c r="CD1893" s="516">
        <f t="shared" ref="CD1893" si="7695">CC1893</f>
        <v>74200</v>
      </c>
      <c r="CE1893" s="516">
        <f t="shared" ref="CE1893" si="7696">CD1893</f>
        <v>74200</v>
      </c>
      <c r="CF1893" s="516">
        <f t="shared" ref="CF1893" si="7697">CE1893</f>
        <v>74200</v>
      </c>
      <c r="CG1893" s="516">
        <f t="shared" ref="CG1893" si="7698">CF1893</f>
        <v>74200</v>
      </c>
      <c r="CH1893" s="516">
        <f t="shared" ref="CH1893" si="7699">CG1893</f>
        <v>74200</v>
      </c>
      <c r="CI1893" s="516">
        <f t="shared" ref="CI1893" si="7700">CH1893</f>
        <v>74200</v>
      </c>
      <c r="CJ1893" s="516">
        <f t="shared" ref="CJ1893" si="7701">CI1893</f>
        <v>74200</v>
      </c>
      <c r="CK1893" s="516">
        <f t="shared" ref="CK1893" si="7702">CJ1893</f>
        <v>74200</v>
      </c>
      <c r="CL1893" s="516">
        <f t="shared" ref="CL1893" si="7703">CK1893</f>
        <v>74200</v>
      </c>
      <c r="CM1893" s="516">
        <f t="shared" ref="CM1893" si="7704">CL1893</f>
        <v>74200</v>
      </c>
      <c r="CN1893" s="516">
        <f t="shared" ref="CN1893" si="7705">CM1893</f>
        <v>74200</v>
      </c>
      <c r="CO1893" s="516">
        <f t="shared" ref="CO1893" si="7706">CN1893</f>
        <v>74200</v>
      </c>
      <c r="CP1893" s="516">
        <f t="shared" ref="CP1893" si="7707">CO1893</f>
        <v>74200</v>
      </c>
      <c r="CQ1893" s="516">
        <f t="shared" ref="CQ1893" si="7708">CP1893</f>
        <v>74200</v>
      </c>
      <c r="CR1893" s="516">
        <f t="shared" ref="CR1893" si="7709">CQ1893</f>
        <v>74200</v>
      </c>
      <c r="CS1893" s="516">
        <f t="shared" ref="CS1893" si="7710">CR1893</f>
        <v>74200</v>
      </c>
      <c r="CT1893" s="516">
        <f t="shared" ref="CT1893" si="7711">CS1893</f>
        <v>74200</v>
      </c>
      <c r="CU1893" s="516">
        <f t="shared" ref="CU1893" si="7712">CT1893</f>
        <v>74200</v>
      </c>
      <c r="CV1893" s="516">
        <f t="shared" ref="CV1893" si="7713">CU1893</f>
        <v>74200</v>
      </c>
      <c r="CW1893" s="516">
        <f t="shared" ref="CW1893" si="7714">CV1893</f>
        <v>74200</v>
      </c>
      <c r="CX1893" s="516">
        <f t="shared" ref="CX1893" si="7715">CW1893</f>
        <v>74200</v>
      </c>
      <c r="CY1893" s="516">
        <f t="shared" ref="CY1893" si="7716">CX1893</f>
        <v>74200</v>
      </c>
      <c r="CZ1893" s="516">
        <f t="shared" ref="CZ1893" si="7717">CY1893</f>
        <v>74200</v>
      </c>
      <c r="DA1893" s="516">
        <f t="shared" ref="DA1893" si="7718">CZ1893</f>
        <v>74200</v>
      </c>
      <c r="DB1893" s="516">
        <f t="shared" ref="DB1893" si="7719">DA1893</f>
        <v>74200</v>
      </c>
      <c r="DC1893" s="516">
        <f t="shared" ref="DC1893" si="7720">DB1893</f>
        <v>74200</v>
      </c>
      <c r="DD1893" s="516">
        <f t="shared" ref="DD1893" si="7721">DC1893</f>
        <v>74200</v>
      </c>
      <c r="DE1893" s="516">
        <f t="shared" ref="DE1893" si="7722">DD1893</f>
        <v>74200</v>
      </c>
      <c r="DF1893" s="516">
        <f t="shared" ref="DF1893" si="7723">DE1893</f>
        <v>74200</v>
      </c>
      <c r="DG1893" s="516">
        <f t="shared" ref="DG1893" si="7724">DF1893</f>
        <v>74200</v>
      </c>
      <c r="DH1893" s="516">
        <f t="shared" ref="DH1893" si="7725">DG1893</f>
        <v>74200</v>
      </c>
      <c r="DI1893" s="516">
        <f t="shared" ref="DI1893" si="7726">DH1893</f>
        <v>74200</v>
      </c>
      <c r="DJ1893" s="516">
        <f t="shared" ref="DJ1893" si="7727">DI1893</f>
        <v>74200</v>
      </c>
    </row>
    <row r="1894" spans="1:114" x14ac:dyDescent="0.35">
      <c r="A1894" s="69" t="s">
        <v>354</v>
      </c>
      <c r="B1894" s="511" t="s">
        <v>41</v>
      </c>
      <c r="C1894" s="510">
        <v>3599800</v>
      </c>
      <c r="D1894" s="510">
        <v>3657900</v>
      </c>
      <c r="E1894" s="510">
        <v>3592900</v>
      </c>
      <c r="F1894" s="510">
        <v>3038100</v>
      </c>
      <c r="G1894" s="510">
        <v>3025400</v>
      </c>
      <c r="H1894" s="510">
        <v>3010300</v>
      </c>
      <c r="I1894" s="510">
        <v>2980900</v>
      </c>
      <c r="J1894" s="510">
        <v>2299500</v>
      </c>
      <c r="K1894" s="510">
        <v>2327000</v>
      </c>
      <c r="L1894" s="510">
        <v>2363800</v>
      </c>
      <c r="M1894" s="510">
        <v>2383600</v>
      </c>
      <c r="N1894" s="510">
        <v>2387600</v>
      </c>
      <c r="O1894" s="510">
        <v>2419800</v>
      </c>
      <c r="P1894" s="510">
        <v>2857500</v>
      </c>
      <c r="Q1894" s="510">
        <v>2858500</v>
      </c>
      <c r="R1894" s="510">
        <v>2805900</v>
      </c>
      <c r="S1894" s="510">
        <v>2822200</v>
      </c>
      <c r="T1894" s="510">
        <v>2822400</v>
      </c>
      <c r="U1894" s="510">
        <v>2847200</v>
      </c>
      <c r="V1894" s="510">
        <v>2874100</v>
      </c>
      <c r="W1894" s="510">
        <v>2919500</v>
      </c>
      <c r="X1894" s="510">
        <v>2946700</v>
      </c>
      <c r="Y1894" s="510">
        <v>2950200</v>
      </c>
      <c r="Z1894" s="510">
        <v>2599100</v>
      </c>
      <c r="AA1894" s="510">
        <v>2615300</v>
      </c>
      <c r="AB1894" s="510">
        <v>2610200</v>
      </c>
      <c r="AC1894" s="510">
        <v>2613400</v>
      </c>
      <c r="AD1894" s="453">
        <f>SUM(AD1884:AD1893)</f>
        <v>2600160.937736596</v>
      </c>
      <c r="AE1894" s="453">
        <f t="shared" ref="AE1894:CP1894" si="7728">SUM(AE1884:AE1893)</f>
        <v>2679216.205020499</v>
      </c>
      <c r="AF1894" s="453">
        <f t="shared" si="7728"/>
        <v>2760932.0799878156</v>
      </c>
      <c r="AG1894" s="453">
        <f t="shared" si="7728"/>
        <v>2835244.1546273781</v>
      </c>
      <c r="AH1894" s="453">
        <f t="shared" si="7728"/>
        <v>2905214.3991217916</v>
      </c>
      <c r="AI1894" s="453">
        <f t="shared" si="7728"/>
        <v>2957080.6799109345</v>
      </c>
      <c r="AJ1894" s="453">
        <f t="shared" si="7728"/>
        <v>3011152.7086365535</v>
      </c>
      <c r="AK1894" s="453">
        <f t="shared" si="7728"/>
        <v>3062412.1816372448</v>
      </c>
      <c r="AL1894" s="453">
        <f t="shared" si="7728"/>
        <v>3106961.2767596813</v>
      </c>
      <c r="AM1894" s="453">
        <f t="shared" si="7728"/>
        <v>3110588.1159532368</v>
      </c>
      <c r="AN1894" s="453">
        <f t="shared" si="7728"/>
        <v>3120108.4813296897</v>
      </c>
      <c r="AO1894" s="453">
        <f t="shared" si="7728"/>
        <v>3126516.6249301308</v>
      </c>
      <c r="AP1894" s="453">
        <f t="shared" si="7728"/>
        <v>3127019.8310750718</v>
      </c>
      <c r="AQ1894" s="453">
        <f t="shared" si="7728"/>
        <v>3092401.6705582514</v>
      </c>
      <c r="AR1894" s="453">
        <f t="shared" si="7728"/>
        <v>3060213.43991641</v>
      </c>
      <c r="AS1894" s="453">
        <f t="shared" si="7728"/>
        <v>3025529.363831752</v>
      </c>
      <c r="AT1894" s="453">
        <f t="shared" si="7728"/>
        <v>2984070.5949561624</v>
      </c>
      <c r="AU1894" s="453">
        <f t="shared" si="7728"/>
        <v>2942531.1761464742</v>
      </c>
      <c r="AV1894" s="453">
        <f t="shared" si="7728"/>
        <v>2904268.6295252051</v>
      </c>
      <c r="AW1894" s="453">
        <f t="shared" si="7728"/>
        <v>2863957.5127212498</v>
      </c>
      <c r="AX1894" s="453">
        <f t="shared" si="7728"/>
        <v>2815140.8940982483</v>
      </c>
      <c r="AY1894" s="453">
        <f t="shared" si="7728"/>
        <v>2760289.549286068</v>
      </c>
      <c r="AZ1894" s="453">
        <f t="shared" si="7728"/>
        <v>2708902.9728999175</v>
      </c>
      <c r="BA1894" s="453">
        <f t="shared" si="7728"/>
        <v>2654934.6808992075</v>
      </c>
      <c r="BB1894" s="453">
        <f t="shared" si="7728"/>
        <v>2591438.5527792871</v>
      </c>
      <c r="BC1894" s="453">
        <f t="shared" si="7728"/>
        <v>2539724.6364844991</v>
      </c>
      <c r="BD1894" s="453">
        <f t="shared" si="7728"/>
        <v>2491411.3476612344</v>
      </c>
      <c r="BE1894" s="453">
        <f t="shared" si="7728"/>
        <v>2442494.2537515345</v>
      </c>
      <c r="BF1894" s="453">
        <f t="shared" si="7728"/>
        <v>2384919.3211919409</v>
      </c>
      <c r="BG1894" s="453">
        <f t="shared" si="7728"/>
        <v>2361783.8688296853</v>
      </c>
      <c r="BH1894" s="453">
        <f t="shared" si="7728"/>
        <v>2341755.9313158202</v>
      </c>
      <c r="BI1894" s="453">
        <f t="shared" si="7728"/>
        <v>2323842.8739500479</v>
      </c>
      <c r="BJ1894" s="453">
        <f t="shared" si="7728"/>
        <v>2299925.9126433777</v>
      </c>
      <c r="BK1894" s="453">
        <f t="shared" si="7728"/>
        <v>2257137.8488942431</v>
      </c>
      <c r="BL1894" s="453">
        <f t="shared" si="7728"/>
        <v>2218108.3984268662</v>
      </c>
      <c r="BM1894" s="453">
        <f t="shared" si="7728"/>
        <v>2181872.4640039098</v>
      </c>
      <c r="BN1894" s="453">
        <f t="shared" si="7728"/>
        <v>2138059.4089696375</v>
      </c>
      <c r="BO1894" s="453">
        <f t="shared" si="7728"/>
        <v>2118147.8788954844</v>
      </c>
      <c r="BP1894" s="453">
        <f t="shared" si="7728"/>
        <v>2101095.4744991343</v>
      </c>
      <c r="BQ1894" s="453">
        <f t="shared" si="7728"/>
        <v>2086093.4995814026</v>
      </c>
      <c r="BR1894" s="453">
        <f t="shared" si="7728"/>
        <v>2065362.6118104376</v>
      </c>
      <c r="BS1894" s="453">
        <f t="shared" si="7728"/>
        <v>2060129.8789382183</v>
      </c>
      <c r="BT1894" s="453">
        <f t="shared" si="7728"/>
        <v>2056083.9570820117</v>
      </c>
      <c r="BU1894" s="453">
        <f t="shared" si="7728"/>
        <v>2052438.1513515504</v>
      </c>
      <c r="BV1894" s="453">
        <f t="shared" si="7728"/>
        <v>2046421.741082001</v>
      </c>
      <c r="BW1894" s="453">
        <f t="shared" si="7728"/>
        <v>2028309.8167972867</v>
      </c>
      <c r="BX1894" s="453">
        <f t="shared" si="7728"/>
        <v>2012378.2033069432</v>
      </c>
      <c r="BY1894" s="453">
        <f t="shared" si="7728"/>
        <v>1997999.713415934</v>
      </c>
      <c r="BZ1894" s="453">
        <f t="shared" si="7728"/>
        <v>1978949.2932966077</v>
      </c>
      <c r="CA1894" s="453">
        <f t="shared" si="7728"/>
        <v>1959193.9095522782</v>
      </c>
      <c r="CB1894" s="453">
        <f t="shared" si="7728"/>
        <v>1942375.7058170966</v>
      </c>
      <c r="CC1894" s="453">
        <f t="shared" si="7728"/>
        <v>1928494.6589416645</v>
      </c>
      <c r="CD1894" s="453">
        <f t="shared" si="7728"/>
        <v>1909363.9984045697</v>
      </c>
      <c r="CE1894" s="453">
        <f t="shared" si="7728"/>
        <v>1901148.2449376134</v>
      </c>
      <c r="CF1894" s="453">
        <f t="shared" si="7728"/>
        <v>1893136.1505169664</v>
      </c>
      <c r="CG1894" s="453">
        <f t="shared" si="7728"/>
        <v>1885327.6654951437</v>
      </c>
      <c r="CH1894" s="453">
        <f t="shared" si="7728"/>
        <v>1877128.3455431729</v>
      </c>
      <c r="CI1894" s="453">
        <f t="shared" si="7728"/>
        <v>1871778.4184251488</v>
      </c>
      <c r="CJ1894" s="453">
        <f t="shared" si="7728"/>
        <v>1866419.1772965346</v>
      </c>
      <c r="CK1894" s="453">
        <f t="shared" si="7728"/>
        <v>1861050.5755872773</v>
      </c>
      <c r="CL1894" s="453">
        <f t="shared" si="7728"/>
        <v>1855672.566494474</v>
      </c>
      <c r="CM1894" s="453">
        <f t="shared" si="7728"/>
        <v>1853646.7877809051</v>
      </c>
      <c r="CN1894" s="453">
        <f t="shared" si="7728"/>
        <v>1851633.8457987688</v>
      </c>
      <c r="CO1894" s="453">
        <f t="shared" si="7728"/>
        <v>1849633.8047317215</v>
      </c>
      <c r="CP1894" s="453">
        <f t="shared" si="7728"/>
        <v>1847646.729084339</v>
      </c>
      <c r="CQ1894" s="453">
        <f t="shared" ref="CQ1894:DJ1894" si="7729">SUM(CQ1884:CQ1893)</f>
        <v>1845518.9064314314</v>
      </c>
      <c r="CR1894" s="453">
        <f t="shared" si="7729"/>
        <v>1843412.6039152592</v>
      </c>
      <c r="CS1894" s="453">
        <f t="shared" si="7729"/>
        <v>1841327.9291365063</v>
      </c>
      <c r="CT1894" s="453">
        <f t="shared" si="7729"/>
        <v>1839264.9902338595</v>
      </c>
      <c r="CU1894" s="453">
        <f t="shared" si="7729"/>
        <v>1831863.6109827599</v>
      </c>
      <c r="CV1894" s="453">
        <f t="shared" si="7729"/>
        <v>1824452.4762104047</v>
      </c>
      <c r="CW1894" s="453">
        <f t="shared" si="7729"/>
        <v>1817031.5371391876</v>
      </c>
      <c r="CX1894" s="453">
        <f t="shared" si="7729"/>
        <v>1809600.7447476145</v>
      </c>
      <c r="CY1894" s="453">
        <f t="shared" si="7729"/>
        <v>1800589.0962368136</v>
      </c>
      <c r="CZ1894" s="453">
        <f t="shared" si="7729"/>
        <v>1791545.2628584588</v>
      </c>
      <c r="DA1894" s="453">
        <f t="shared" si="7729"/>
        <v>1782469.0836882121</v>
      </c>
      <c r="DB1894" s="453">
        <f t="shared" si="7729"/>
        <v>1773360.3969971142</v>
      </c>
      <c r="DC1894" s="453">
        <f t="shared" si="7729"/>
        <v>1770560.5028607578</v>
      </c>
      <c r="DD1894" s="453">
        <f t="shared" si="7729"/>
        <v>1767758.2383787192</v>
      </c>
      <c r="DE1894" s="453">
        <f t="shared" si="7729"/>
        <v>1764953.5916992708</v>
      </c>
      <c r="DF1894" s="453">
        <f t="shared" si="7729"/>
        <v>1762146.5509114249</v>
      </c>
      <c r="DG1894" s="453">
        <f t="shared" si="7729"/>
        <v>1759613.2872954584</v>
      </c>
      <c r="DH1894" s="453">
        <f t="shared" si="7729"/>
        <v>1757077.880486412</v>
      </c>
      <c r="DI1894" s="453">
        <f t="shared" si="7729"/>
        <v>1754540.3197683205</v>
      </c>
      <c r="DJ1894" s="453">
        <f t="shared" si="7729"/>
        <v>1752000.5943716385</v>
      </c>
    </row>
    <row r="1895" spans="1:114" x14ac:dyDescent="0.35">
      <c r="A1895" s="69" t="s">
        <v>354</v>
      </c>
      <c r="B1895" s="454" t="s">
        <v>42</v>
      </c>
      <c r="C1895" s="512">
        <v>4227500</v>
      </c>
      <c r="D1895" s="512">
        <v>4243900</v>
      </c>
      <c r="E1895" s="512">
        <v>4192899.9999999995</v>
      </c>
      <c r="F1895" s="512">
        <v>4222800</v>
      </c>
      <c r="G1895" s="512">
        <v>4136100.0000000005</v>
      </c>
      <c r="H1895" s="512">
        <v>4082300</v>
      </c>
      <c r="I1895" s="512">
        <v>4020300</v>
      </c>
      <c r="J1895" s="512">
        <v>3251400</v>
      </c>
      <c r="K1895" s="512">
        <v>3288900</v>
      </c>
      <c r="L1895" s="512">
        <v>3311100</v>
      </c>
      <c r="M1895" s="512">
        <v>3404600</v>
      </c>
      <c r="N1895" s="512">
        <v>3400500</v>
      </c>
      <c r="O1895" s="512">
        <v>3848000</v>
      </c>
      <c r="P1895" s="512">
        <v>3886600</v>
      </c>
      <c r="Q1895" s="512">
        <v>3935400</v>
      </c>
      <c r="R1895" s="512">
        <v>3966900</v>
      </c>
      <c r="S1895" s="512">
        <v>4026300</v>
      </c>
      <c r="T1895" s="512">
        <v>3990600</v>
      </c>
      <c r="U1895" s="512">
        <v>3984600</v>
      </c>
      <c r="V1895" s="512">
        <v>3961000</v>
      </c>
      <c r="W1895" s="512">
        <v>3945400</v>
      </c>
      <c r="X1895" s="512">
        <v>3957100</v>
      </c>
      <c r="Y1895" s="512">
        <v>3942700</v>
      </c>
      <c r="Z1895" s="512">
        <v>3862100</v>
      </c>
      <c r="AA1895" s="512">
        <v>3863600</v>
      </c>
      <c r="AB1895" s="512">
        <v>3915400</v>
      </c>
      <c r="AC1895" s="512">
        <v>4009800</v>
      </c>
      <c r="AD1895" s="455">
        <f>AD1882+AD1894</f>
        <v>3977602.7786784391</v>
      </c>
      <c r="AE1895" s="455">
        <f t="shared" ref="AE1895:CP1895" si="7730">AE1882+AE1894</f>
        <v>4006353.7478676448</v>
      </c>
      <c r="AF1895" s="455">
        <f t="shared" si="7730"/>
        <v>4034210.3132681721</v>
      </c>
      <c r="AG1895" s="455">
        <f t="shared" si="7730"/>
        <v>4017292.6380956583</v>
      </c>
      <c r="AH1895" s="455">
        <f t="shared" si="7730"/>
        <v>4013742.844752626</v>
      </c>
      <c r="AI1895" s="455">
        <f t="shared" si="7730"/>
        <v>3948319.4734634077</v>
      </c>
      <c r="AJ1895" s="455">
        <f t="shared" si="7730"/>
        <v>3887103.4890798395</v>
      </c>
      <c r="AK1895" s="455">
        <f t="shared" si="7730"/>
        <v>3821382.2790670623</v>
      </c>
      <c r="AL1895" s="455">
        <f t="shared" si="7730"/>
        <v>3742739.681076929</v>
      </c>
      <c r="AM1895" s="455">
        <f t="shared" si="7730"/>
        <v>3722930.46698158</v>
      </c>
      <c r="AN1895" s="455">
        <f t="shared" si="7730"/>
        <v>3700248.6145059601</v>
      </c>
      <c r="AO1895" s="455">
        <f t="shared" si="7730"/>
        <v>3666441.239181166</v>
      </c>
      <c r="AP1895" s="455">
        <f t="shared" si="7730"/>
        <v>3631639.2922762129</v>
      </c>
      <c r="AQ1895" s="455">
        <f t="shared" si="7730"/>
        <v>3698913.7320665</v>
      </c>
      <c r="AR1895" s="455">
        <f t="shared" si="7730"/>
        <v>3762578.9449870652</v>
      </c>
      <c r="AS1895" s="455">
        <f t="shared" si="7730"/>
        <v>3813319.7224380812</v>
      </c>
      <c r="AT1895" s="455">
        <f t="shared" si="7730"/>
        <v>3864144.0991936433</v>
      </c>
      <c r="AU1895" s="455">
        <f t="shared" si="7730"/>
        <v>3907679.5593535006</v>
      </c>
      <c r="AV1895" s="455">
        <f t="shared" si="7730"/>
        <v>3951866.7134976559</v>
      </c>
      <c r="AW1895" s="455">
        <f t="shared" si="7730"/>
        <v>3994200.2478427039</v>
      </c>
      <c r="AX1895" s="455">
        <f t="shared" si="7730"/>
        <v>4031969.598086792</v>
      </c>
      <c r="AY1895" s="455">
        <f t="shared" si="7730"/>
        <v>3933092.4786385805</v>
      </c>
      <c r="AZ1895" s="455">
        <f t="shared" si="7730"/>
        <v>3836701.0928603895</v>
      </c>
      <c r="BA1895" s="455">
        <f t="shared" si="7730"/>
        <v>3727517.2454901934</v>
      </c>
      <c r="BB1895" s="455">
        <f t="shared" si="7730"/>
        <v>3601640.2969701509</v>
      </c>
      <c r="BC1895" s="455">
        <f t="shared" si="7730"/>
        <v>3381668.9552987637</v>
      </c>
      <c r="BD1895" s="455">
        <f t="shared" si="7730"/>
        <v>3166457.7029432869</v>
      </c>
      <c r="BE1895" s="455">
        <f t="shared" si="7730"/>
        <v>2930972.0606995998</v>
      </c>
      <c r="BF1895" s="455">
        <f t="shared" si="7730"/>
        <v>2668099.800791678</v>
      </c>
      <c r="BG1895" s="455">
        <f t="shared" si="7730"/>
        <v>2685318.7119197901</v>
      </c>
      <c r="BH1895" s="455">
        <f t="shared" si="7730"/>
        <v>2701831.9537148993</v>
      </c>
      <c r="BI1895" s="455">
        <f t="shared" si="7730"/>
        <v>2716122.724261363</v>
      </c>
      <c r="BJ1895" s="455">
        <f t="shared" si="7730"/>
        <v>2728712.4883646173</v>
      </c>
      <c r="BK1895" s="455">
        <f t="shared" si="7730"/>
        <v>2544404.1033415734</v>
      </c>
      <c r="BL1895" s="455">
        <f t="shared" si="7730"/>
        <v>2371711.6453833426</v>
      </c>
      <c r="BM1895" s="455">
        <f t="shared" si="7730"/>
        <v>2208212.8321715896</v>
      </c>
      <c r="BN1895" s="455">
        <f t="shared" si="7730"/>
        <v>2018591.4810280662</v>
      </c>
      <c r="BO1895" s="455">
        <f t="shared" si="7730"/>
        <v>1942835.6090782196</v>
      </c>
      <c r="BP1895" s="455">
        <f t="shared" si="7730"/>
        <v>1880018.7521467018</v>
      </c>
      <c r="BQ1895" s="455">
        <f t="shared" si="7730"/>
        <v>1828332.1787006415</v>
      </c>
      <c r="BR1895" s="455">
        <f t="shared" si="7730"/>
        <v>1750102.9223615867</v>
      </c>
      <c r="BS1895" s="455">
        <f t="shared" si="7730"/>
        <v>1838531.5563974441</v>
      </c>
      <c r="BT1895" s="455">
        <f t="shared" si="7730"/>
        <v>1921139.3430603128</v>
      </c>
      <c r="BU1895" s="455">
        <f t="shared" si="7730"/>
        <v>1996756.5722354064</v>
      </c>
      <c r="BV1895" s="455">
        <f t="shared" si="7730"/>
        <v>2081637.9912052061</v>
      </c>
      <c r="BW1895" s="455">
        <f t="shared" si="7730"/>
        <v>2071232.7677813123</v>
      </c>
      <c r="BX1895" s="455">
        <f t="shared" si="7730"/>
        <v>2063162.1801393372</v>
      </c>
      <c r="BY1895" s="455">
        <f t="shared" si="7730"/>
        <v>2052617.5316695385</v>
      </c>
      <c r="BZ1895" s="455">
        <f t="shared" si="7730"/>
        <v>2031811.4541105696</v>
      </c>
      <c r="CA1895" s="455">
        <f t="shared" si="7730"/>
        <v>1890150.6956222765</v>
      </c>
      <c r="CB1895" s="455">
        <f t="shared" si="7730"/>
        <v>1769724.1108751041</v>
      </c>
      <c r="CC1895" s="455">
        <f t="shared" si="7730"/>
        <v>1670530.783070432</v>
      </c>
      <c r="CD1895" s="455">
        <f t="shared" si="7730"/>
        <v>1532967.5483221542</v>
      </c>
      <c r="CE1895" s="455">
        <f t="shared" si="7730"/>
        <v>1545994.0859629447</v>
      </c>
      <c r="CF1895" s="455">
        <f t="shared" si="7730"/>
        <v>1560457.4955206625</v>
      </c>
      <c r="CG1895" s="455">
        <f t="shared" si="7730"/>
        <v>1576356.815887627</v>
      </c>
      <c r="CH1895" s="455">
        <f t="shared" si="7730"/>
        <v>1589157.4644320912</v>
      </c>
      <c r="CI1895" s="455">
        <f t="shared" si="7730"/>
        <v>1615257.2525956174</v>
      </c>
      <c r="CJ1895" s="455">
        <f t="shared" si="7730"/>
        <v>1641194.4108057092</v>
      </c>
      <c r="CK1895" s="455">
        <f t="shared" si="7730"/>
        <v>1666968.1264328503</v>
      </c>
      <c r="CL1895" s="455">
        <f t="shared" si="7730"/>
        <v>1692577.5829608829</v>
      </c>
      <c r="CM1895" s="455">
        <f t="shared" si="7730"/>
        <v>1757057.7785588407</v>
      </c>
      <c r="CN1895" s="455">
        <f t="shared" si="7730"/>
        <v>1821491.3790098149</v>
      </c>
      <c r="CO1895" s="455">
        <f t="shared" si="7730"/>
        <v>1885878.1511052654</v>
      </c>
      <c r="CP1895" s="455">
        <f t="shared" si="7730"/>
        <v>1950217.8604370614</v>
      </c>
      <c r="CQ1895" s="455">
        <f t="shared" ref="CQ1895:DJ1895" si="7731">CQ1882+CQ1894</f>
        <v>2030548.9787599961</v>
      </c>
      <c r="CR1895" s="455">
        <f t="shared" si="7731"/>
        <v>2110834.0150145795</v>
      </c>
      <c r="CS1895" s="455">
        <f t="shared" si="7731"/>
        <v>2191072.7389299991</v>
      </c>
      <c r="CT1895" s="455">
        <f t="shared" si="7731"/>
        <v>2271264.9190361877</v>
      </c>
      <c r="CU1895" s="455">
        <f t="shared" si="7731"/>
        <v>2297303.8977969056</v>
      </c>
      <c r="CV1895" s="455">
        <f t="shared" si="7731"/>
        <v>2323110.1339210807</v>
      </c>
      <c r="CW1895" s="455">
        <f t="shared" si="7731"/>
        <v>2348682.4636507146</v>
      </c>
      <c r="CX1895" s="455">
        <f t="shared" si="7731"/>
        <v>2374019.7174324333</v>
      </c>
      <c r="CY1895" s="455">
        <f t="shared" si="7731"/>
        <v>2359764.1482867543</v>
      </c>
      <c r="CZ1895" s="455">
        <f t="shared" si="7731"/>
        <v>2345210.6779939681</v>
      </c>
      <c r="DA1895" s="455">
        <f t="shared" si="7731"/>
        <v>2330357.8170682713</v>
      </c>
      <c r="DB1895" s="455">
        <f t="shared" si="7731"/>
        <v>2315204.068561865</v>
      </c>
      <c r="DC1895" s="455">
        <f t="shared" si="7731"/>
        <v>2350369.5618204968</v>
      </c>
      <c r="DD1895" s="455">
        <f t="shared" si="7731"/>
        <v>2385446.9260069523</v>
      </c>
      <c r="DE1895" s="455">
        <f t="shared" si="7731"/>
        <v>2420435.7204723442</v>
      </c>
      <c r="DF1895" s="455">
        <f t="shared" si="7731"/>
        <v>2455335.5023700041</v>
      </c>
      <c r="DG1895" s="455">
        <f t="shared" si="7731"/>
        <v>2490493.1594250072</v>
      </c>
      <c r="DH1895" s="455">
        <f t="shared" si="7731"/>
        <v>2525570.0822101617</v>
      </c>
      <c r="DI1895" s="455">
        <f t="shared" si="7731"/>
        <v>2560565.8670565099</v>
      </c>
      <c r="DJ1895" s="455">
        <f t="shared" si="7731"/>
        <v>2595480.1082746023</v>
      </c>
    </row>
    <row r="1896" spans="1:114" x14ac:dyDescent="0.35">
      <c r="A1896" s="69" t="s">
        <v>354</v>
      </c>
      <c r="B1896" s="69" t="s">
        <v>521</v>
      </c>
      <c r="C1896" s="459"/>
      <c r="D1896" s="459"/>
      <c r="E1896" s="459"/>
      <c r="F1896" s="459"/>
      <c r="G1896" s="459"/>
      <c r="H1896" s="459"/>
      <c r="I1896" s="459"/>
      <c r="J1896" s="459"/>
      <c r="K1896" s="459"/>
      <c r="L1896" s="459"/>
      <c r="M1896" s="459"/>
      <c r="N1896" s="459"/>
      <c r="O1896" s="459"/>
      <c r="P1896" s="459"/>
      <c r="Q1896" s="459"/>
      <c r="R1896" s="459"/>
      <c r="S1896" s="459"/>
      <c r="T1896" s="459"/>
      <c r="U1896" s="459"/>
      <c r="V1896" s="459"/>
      <c r="W1896" s="459"/>
      <c r="X1896" s="459"/>
      <c r="Y1896" s="459"/>
      <c r="Z1896" s="459"/>
      <c r="AA1896" s="459"/>
      <c r="AB1896" s="459"/>
      <c r="AC1896" s="459"/>
      <c r="AD1896" s="253"/>
    </row>
    <row r="1897" spans="1:114" x14ac:dyDescent="0.35">
      <c r="A1897" s="69" t="s">
        <v>354</v>
      </c>
      <c r="B1897" s="69"/>
      <c r="C1897" s="459"/>
      <c r="D1897" s="459"/>
      <c r="E1897" s="459"/>
      <c r="F1897" s="459"/>
      <c r="G1897" s="459"/>
      <c r="H1897" s="459"/>
      <c r="I1897" s="459"/>
      <c r="J1897" s="459"/>
      <c r="K1897" s="459"/>
      <c r="L1897" s="459"/>
      <c r="M1897" s="459"/>
      <c r="N1897" s="459"/>
      <c r="O1897" s="459"/>
      <c r="P1897" s="459"/>
      <c r="Q1897" s="459"/>
      <c r="R1897" s="459"/>
      <c r="S1897" s="459"/>
      <c r="T1897" s="459"/>
      <c r="U1897" s="459"/>
      <c r="V1897" s="459"/>
      <c r="W1897" s="459"/>
      <c r="X1897" s="459"/>
      <c r="Y1897" s="459"/>
      <c r="Z1897" s="459"/>
      <c r="AA1897" s="459"/>
      <c r="AB1897" s="459"/>
      <c r="AC1897" s="459"/>
      <c r="AD1897" s="253"/>
    </row>
    <row r="1898" spans="1:114" x14ac:dyDescent="0.35">
      <c r="A1898" s="69" t="s">
        <v>354</v>
      </c>
      <c r="B1898" s="69" t="s">
        <v>522</v>
      </c>
      <c r="C1898" s="459">
        <v>0</v>
      </c>
      <c r="D1898" s="459">
        <v>0</v>
      </c>
      <c r="E1898" s="459">
        <v>0</v>
      </c>
      <c r="F1898" s="459">
        <v>0</v>
      </c>
      <c r="G1898" s="459">
        <v>0</v>
      </c>
      <c r="H1898" s="459">
        <v>0</v>
      </c>
      <c r="I1898" s="459">
        <v>0</v>
      </c>
      <c r="J1898" s="459">
        <v>0</v>
      </c>
      <c r="K1898" s="459">
        <v>0</v>
      </c>
      <c r="L1898" s="459">
        <v>0</v>
      </c>
      <c r="M1898" s="459">
        <v>0</v>
      </c>
      <c r="N1898" s="459">
        <v>0</v>
      </c>
      <c r="O1898" s="459">
        <v>505600</v>
      </c>
      <c r="P1898" s="459">
        <v>0</v>
      </c>
      <c r="Q1898" s="459">
        <v>0</v>
      </c>
      <c r="R1898" s="459">
        <v>0</v>
      </c>
      <c r="S1898" s="459">
        <v>0</v>
      </c>
      <c r="T1898" s="459">
        <v>0</v>
      </c>
      <c r="U1898" s="459">
        <v>0</v>
      </c>
      <c r="V1898" s="459">
        <v>0</v>
      </c>
      <c r="W1898" s="459">
        <v>0</v>
      </c>
      <c r="X1898" s="459">
        <v>0</v>
      </c>
      <c r="Y1898" s="459">
        <v>0</v>
      </c>
      <c r="Z1898" s="459">
        <v>0</v>
      </c>
      <c r="AA1898" s="459">
        <v>0</v>
      </c>
      <c r="AB1898" s="459">
        <v>0</v>
      </c>
      <c r="AC1898" s="459">
        <v>0</v>
      </c>
      <c r="AD1898" s="253"/>
    </row>
    <row r="1899" spans="1:114" x14ac:dyDescent="0.35">
      <c r="A1899" s="69" t="s">
        <v>354</v>
      </c>
      <c r="B1899" s="69" t="s">
        <v>523</v>
      </c>
      <c r="C1899" s="459">
        <v>0</v>
      </c>
      <c r="D1899" s="459">
        <v>0</v>
      </c>
      <c r="E1899" s="459">
        <v>0</v>
      </c>
      <c r="F1899" s="459">
        <v>0</v>
      </c>
      <c r="G1899" s="459">
        <v>0</v>
      </c>
      <c r="H1899" s="459">
        <v>0</v>
      </c>
      <c r="I1899" s="459">
        <v>0</v>
      </c>
      <c r="J1899" s="459">
        <v>70000</v>
      </c>
      <c r="K1899" s="459">
        <v>0</v>
      </c>
      <c r="L1899" s="459">
        <v>0</v>
      </c>
      <c r="M1899" s="459">
        <v>0</v>
      </c>
      <c r="N1899" s="459">
        <v>0</v>
      </c>
      <c r="O1899" s="459">
        <v>0</v>
      </c>
      <c r="P1899" s="459">
        <v>0</v>
      </c>
      <c r="Q1899" s="459">
        <v>0</v>
      </c>
      <c r="R1899" s="459">
        <v>0</v>
      </c>
      <c r="S1899" s="459">
        <v>0</v>
      </c>
      <c r="T1899" s="459">
        <v>0</v>
      </c>
      <c r="U1899" s="459">
        <v>0</v>
      </c>
      <c r="V1899" s="459">
        <v>0</v>
      </c>
      <c r="W1899" s="459">
        <v>0</v>
      </c>
      <c r="X1899" s="459">
        <v>0</v>
      </c>
      <c r="Y1899" s="459">
        <v>0</v>
      </c>
      <c r="Z1899" s="459">
        <v>0</v>
      </c>
      <c r="AA1899" s="459">
        <v>0</v>
      </c>
      <c r="AB1899" s="459">
        <v>0</v>
      </c>
      <c r="AC1899" s="459">
        <v>0</v>
      </c>
      <c r="AD1899" s="253"/>
    </row>
    <row r="1900" spans="1:114" x14ac:dyDescent="0.35">
      <c r="A1900" s="69" t="s">
        <v>354</v>
      </c>
      <c r="B1900" s="69" t="s">
        <v>524</v>
      </c>
      <c r="C1900" s="459">
        <v>182500</v>
      </c>
      <c r="D1900" s="459">
        <v>171800</v>
      </c>
      <c r="E1900" s="459">
        <v>190400</v>
      </c>
      <c r="F1900" s="459">
        <v>169500</v>
      </c>
      <c r="G1900" s="459">
        <v>161000</v>
      </c>
      <c r="H1900" s="459">
        <v>150700</v>
      </c>
      <c r="I1900" s="459">
        <v>162300</v>
      </c>
      <c r="J1900" s="459">
        <v>143200</v>
      </c>
      <c r="K1900" s="459">
        <v>148600</v>
      </c>
      <c r="L1900" s="459">
        <v>157800</v>
      </c>
      <c r="M1900" s="459">
        <v>149800</v>
      </c>
      <c r="N1900" s="459">
        <v>162900</v>
      </c>
      <c r="O1900" s="459">
        <v>162300</v>
      </c>
      <c r="P1900" s="459">
        <v>164800</v>
      </c>
      <c r="Q1900" s="459">
        <v>188100</v>
      </c>
      <c r="R1900" s="459">
        <v>196200</v>
      </c>
      <c r="S1900" s="459">
        <v>204000</v>
      </c>
      <c r="T1900" s="459">
        <v>188300</v>
      </c>
      <c r="U1900" s="459">
        <v>199400</v>
      </c>
      <c r="V1900" s="459">
        <v>196000</v>
      </c>
      <c r="W1900" s="459">
        <v>192300</v>
      </c>
      <c r="X1900" s="459">
        <v>189700</v>
      </c>
      <c r="Y1900" s="459">
        <v>176800</v>
      </c>
      <c r="Z1900" s="459">
        <v>211900</v>
      </c>
      <c r="AA1900" s="459">
        <v>216200</v>
      </c>
      <c r="AB1900" s="459">
        <v>207700</v>
      </c>
      <c r="AC1900" s="459">
        <v>207100</v>
      </c>
      <c r="AD1900" s="516">
        <f t="shared" ref="AD1900:BI1900" si="7732">AD1794</f>
        <v>216548.98431329682</v>
      </c>
      <c r="AE1900" s="516">
        <f t="shared" si="7732"/>
        <v>225019.47696055396</v>
      </c>
      <c r="AF1900" s="516">
        <f t="shared" si="7732"/>
        <v>233944.39154052618</v>
      </c>
      <c r="AG1900" s="516">
        <f t="shared" si="7732"/>
        <v>237868.83038849384</v>
      </c>
      <c r="AH1900" s="516">
        <f t="shared" si="7732"/>
        <v>244516.31189467787</v>
      </c>
      <c r="AI1900" s="516">
        <f t="shared" si="7732"/>
        <v>241653.60993068264</v>
      </c>
      <c r="AJ1900" s="516">
        <f t="shared" si="7732"/>
        <v>239134.16335345584</v>
      </c>
      <c r="AK1900" s="516">
        <f t="shared" si="7732"/>
        <v>236953.31633212155</v>
      </c>
      <c r="AL1900" s="516">
        <f t="shared" si="7732"/>
        <v>234113.19321968019</v>
      </c>
      <c r="AM1900" s="516">
        <f t="shared" si="7732"/>
        <v>241032.17259528616</v>
      </c>
      <c r="AN1900" s="516">
        <f t="shared" si="7732"/>
        <v>247262.56743623316</v>
      </c>
      <c r="AO1900" s="516">
        <f t="shared" si="7732"/>
        <v>252881.35161685402</v>
      </c>
      <c r="AP1900" s="516">
        <f t="shared" si="7732"/>
        <v>259876.57347757384</v>
      </c>
      <c r="AQ1900" s="516">
        <f t="shared" si="7732"/>
        <v>278250.01332756947</v>
      </c>
      <c r="AR1900" s="516">
        <f t="shared" si="7732"/>
        <v>295666.08748929895</v>
      </c>
      <c r="AS1900" s="516">
        <f t="shared" si="7732"/>
        <v>312082.16387485975</v>
      </c>
      <c r="AT1900" s="516">
        <f t="shared" si="7732"/>
        <v>330451.87568876491</v>
      </c>
      <c r="AU1900" s="516">
        <f t="shared" si="7732"/>
        <v>348486.98447963025</v>
      </c>
      <c r="AV1900" s="516">
        <f t="shared" si="7732"/>
        <v>366206.48312894936</v>
      </c>
      <c r="AW1900" s="516">
        <f t="shared" si="7732"/>
        <v>384890.36585988925</v>
      </c>
      <c r="AX1900" s="516">
        <f t="shared" si="7732"/>
        <v>405102.04082680569</v>
      </c>
      <c r="AY1900" s="516">
        <f t="shared" si="7732"/>
        <v>401300.43818565231</v>
      </c>
      <c r="AZ1900" s="516">
        <f t="shared" si="7732"/>
        <v>397382.77209228405</v>
      </c>
      <c r="BA1900" s="516">
        <f t="shared" si="7732"/>
        <v>392547.87998244556</v>
      </c>
      <c r="BB1900" s="516">
        <f t="shared" si="7732"/>
        <v>387424.98915412748</v>
      </c>
      <c r="BC1900" s="516">
        <f t="shared" si="7732"/>
        <v>357059.64281311387</v>
      </c>
      <c r="BD1900" s="516">
        <f t="shared" si="7732"/>
        <v>326862.65457585116</v>
      </c>
      <c r="BE1900" s="516">
        <f t="shared" si="7732"/>
        <v>293499.67838673218</v>
      </c>
      <c r="BF1900" s="516">
        <f t="shared" si="7732"/>
        <v>257564.14169374702</v>
      </c>
      <c r="BG1900" s="516">
        <f t="shared" si="7732"/>
        <v>262996.4717988724</v>
      </c>
      <c r="BH1900" s="516">
        <f t="shared" si="7732"/>
        <v>267714.94341203873</v>
      </c>
      <c r="BI1900" s="516">
        <f t="shared" si="7732"/>
        <v>271769.34882331942</v>
      </c>
      <c r="BJ1900" s="516">
        <f t="shared" ref="BJ1900:CO1900" si="7733">BJ1794</f>
        <v>277209.71472990757</v>
      </c>
      <c r="BK1900" s="516">
        <f t="shared" si="7733"/>
        <v>250850.93744672768</v>
      </c>
      <c r="BL1900" s="516">
        <f t="shared" si="7733"/>
        <v>225668.23550333691</v>
      </c>
      <c r="BM1900" s="516">
        <f t="shared" si="7733"/>
        <v>201543.41657214973</v>
      </c>
      <c r="BN1900" s="516">
        <f t="shared" si="7733"/>
        <v>174871.20500872724</v>
      </c>
      <c r="BO1900" s="516">
        <f t="shared" si="7733"/>
        <v>161431.30776517064</v>
      </c>
      <c r="BP1900" s="516">
        <f t="shared" si="7733"/>
        <v>149599.90563345648</v>
      </c>
      <c r="BQ1900" s="516">
        <f t="shared" si="7733"/>
        <v>139332.47644096898</v>
      </c>
      <c r="BR1900" s="516">
        <f t="shared" si="7733"/>
        <v>125962.76455164549</v>
      </c>
      <c r="BS1900" s="516">
        <f t="shared" si="7733"/>
        <v>138445.3134614017</v>
      </c>
      <c r="BT1900" s="516">
        <f t="shared" si="7733"/>
        <v>149637.10095967544</v>
      </c>
      <c r="BU1900" s="516">
        <f t="shared" si="7733"/>
        <v>159606.00047795157</v>
      </c>
      <c r="BV1900" s="516">
        <f t="shared" si="7733"/>
        <v>172105.95132773352</v>
      </c>
      <c r="BW1900" s="516">
        <f t="shared" si="7733"/>
        <v>168187.11581573298</v>
      </c>
      <c r="BX1900" s="516">
        <f t="shared" si="7733"/>
        <v>164064.34131122593</v>
      </c>
      <c r="BY1900" s="516">
        <f t="shared" si="7733"/>
        <v>159044.73529398139</v>
      </c>
      <c r="BZ1900" s="516">
        <f t="shared" si="7733"/>
        <v>153521.8623831232</v>
      </c>
      <c r="CA1900" s="516">
        <f t="shared" si="7733"/>
        <v>126845.15394052801</v>
      </c>
      <c r="CB1900" s="516">
        <f t="shared" si="7733"/>
        <v>103226.46198807337</v>
      </c>
      <c r="CC1900" s="516">
        <f t="shared" si="7733"/>
        <v>82665.760951186123</v>
      </c>
      <c r="CD1900" s="516">
        <f t="shared" si="7733"/>
        <v>56638.652862806484</v>
      </c>
      <c r="CE1900" s="516">
        <f t="shared" si="7733"/>
        <v>52468.504270740363</v>
      </c>
      <c r="CF1900" s="516">
        <f t="shared" si="7733"/>
        <v>48523.350434597181</v>
      </c>
      <c r="CG1900" s="516">
        <f t="shared" si="7733"/>
        <v>44803.136505726412</v>
      </c>
      <c r="CH1900" s="516">
        <f t="shared" si="7733"/>
        <v>40651.143034977664</v>
      </c>
      <c r="CI1900" s="516">
        <f t="shared" si="7733"/>
        <v>38593.190218874915</v>
      </c>
      <c r="CJ1900" s="516">
        <f t="shared" si="7733"/>
        <v>36524.94763869165</v>
      </c>
      <c r="CK1900" s="516">
        <f t="shared" si="7733"/>
        <v>34446.363845607477</v>
      </c>
      <c r="CL1900" s="516">
        <f t="shared" si="7733"/>
        <v>32357.387133557881</v>
      </c>
      <c r="CM1900" s="516">
        <f t="shared" si="7733"/>
        <v>35193.693507139164</v>
      </c>
      <c r="CN1900" s="516">
        <f t="shared" si="7733"/>
        <v>38044.181412588354</v>
      </c>
      <c r="CO1900" s="516">
        <f t="shared" si="7733"/>
        <v>40908.921757564793</v>
      </c>
      <c r="CP1900" s="516">
        <f t="shared" ref="CP1900:DJ1900" si="7734">CP1794</f>
        <v>43787.985804266107</v>
      </c>
      <c r="CQ1900" s="516">
        <f t="shared" si="7734"/>
        <v>48542.911254387356</v>
      </c>
      <c r="CR1900" s="516">
        <f t="shared" si="7734"/>
        <v>53321.61133175921</v>
      </c>
      <c r="CS1900" s="516">
        <f t="shared" si="7734"/>
        <v>58124.204909517917</v>
      </c>
      <c r="CT1900" s="516">
        <f t="shared" si="7734"/>
        <v>62950.811455165422</v>
      </c>
      <c r="CU1900" s="516">
        <f t="shared" si="7734"/>
        <v>60795.305806331271</v>
      </c>
      <c r="CV1900" s="516">
        <f t="shared" si="7734"/>
        <v>58629.022629252955</v>
      </c>
      <c r="CW1900" s="516">
        <f t="shared" si="7734"/>
        <v>56451.908036289249</v>
      </c>
      <c r="CX1900" s="516">
        <f t="shared" si="7734"/>
        <v>54263.907870360716</v>
      </c>
      <c r="CY1900" s="516">
        <f t="shared" si="7734"/>
        <v>47152.584753666524</v>
      </c>
      <c r="CZ1900" s="516">
        <f t="shared" si="7734"/>
        <v>40005.705021388872</v>
      </c>
      <c r="DA1900" s="516">
        <f t="shared" si="7734"/>
        <v>32823.090890449821</v>
      </c>
      <c r="DB1900" s="516">
        <f t="shared" si="7734"/>
        <v>25604.563688856077</v>
      </c>
      <c r="DC1900" s="516">
        <f t="shared" si="7734"/>
        <v>25080.830166785865</v>
      </c>
      <c r="DD1900" s="516">
        <f t="shared" si="7734"/>
        <v>24554.477977105304</v>
      </c>
      <c r="DE1900" s="516">
        <f t="shared" si="7734"/>
        <v>24025.494026476335</v>
      </c>
      <c r="DF1900" s="516">
        <f t="shared" si="7734"/>
        <v>23493.865156094223</v>
      </c>
      <c r="DG1900" s="516">
        <f t="shared" si="7734"/>
        <v>23020.321542264581</v>
      </c>
      <c r="DH1900" s="516">
        <f t="shared" si="7734"/>
        <v>22544.410210365793</v>
      </c>
      <c r="DI1900" s="516">
        <f t="shared" si="7734"/>
        <v>22066.11932180751</v>
      </c>
      <c r="DJ1900" s="516">
        <f t="shared" si="7734"/>
        <v>21585.436978806429</v>
      </c>
    </row>
    <row r="1901" spans="1:114" x14ac:dyDescent="0.35">
      <c r="A1901" s="69" t="s">
        <v>354</v>
      </c>
      <c r="B1901" s="69" t="s">
        <v>525</v>
      </c>
      <c r="C1901" s="459">
        <v>19500</v>
      </c>
      <c r="D1901" s="459">
        <v>17500</v>
      </c>
      <c r="E1901" s="459">
        <v>12200</v>
      </c>
      <c r="F1901" s="459">
        <v>8700</v>
      </c>
      <c r="G1901" s="459">
        <v>9200</v>
      </c>
      <c r="H1901" s="459">
        <v>7100</v>
      </c>
      <c r="I1901" s="459">
        <v>6500</v>
      </c>
      <c r="J1901" s="459">
        <v>14600</v>
      </c>
      <c r="K1901" s="459">
        <v>14800</v>
      </c>
      <c r="L1901" s="459">
        <v>16200</v>
      </c>
      <c r="M1901" s="459">
        <v>39000</v>
      </c>
      <c r="N1901" s="459">
        <v>14700</v>
      </c>
      <c r="O1901" s="459">
        <v>24300</v>
      </c>
      <c r="P1901" s="459">
        <v>16300</v>
      </c>
      <c r="Q1901" s="459">
        <v>16000</v>
      </c>
      <c r="R1901" s="459">
        <v>14900</v>
      </c>
      <c r="S1901" s="459">
        <v>35100</v>
      </c>
      <c r="T1901" s="459">
        <v>34600</v>
      </c>
      <c r="U1901" s="459">
        <v>44800</v>
      </c>
      <c r="V1901" s="459">
        <v>15400</v>
      </c>
      <c r="W1901" s="459">
        <v>16200</v>
      </c>
      <c r="X1901" s="459">
        <v>9000</v>
      </c>
      <c r="Y1901" s="459">
        <v>15600</v>
      </c>
      <c r="Z1901" s="459">
        <v>12800</v>
      </c>
      <c r="AA1901" s="459">
        <v>18200</v>
      </c>
      <c r="AB1901" s="459">
        <v>25100</v>
      </c>
      <c r="AC1901" s="459">
        <v>35200</v>
      </c>
      <c r="AD1901" s="646">
        <f>AC1901</f>
        <v>35200</v>
      </c>
      <c r="AE1901" s="516">
        <f>AD1901</f>
        <v>35200</v>
      </c>
      <c r="AF1901" s="516">
        <f t="shared" ref="AF1901:CQ1901" si="7735">AE1901</f>
        <v>35200</v>
      </c>
      <c r="AG1901" s="516">
        <f t="shared" si="7735"/>
        <v>35200</v>
      </c>
      <c r="AH1901" s="516">
        <f t="shared" si="7735"/>
        <v>35200</v>
      </c>
      <c r="AI1901" s="516">
        <f t="shared" si="7735"/>
        <v>35200</v>
      </c>
      <c r="AJ1901" s="516">
        <f t="shared" si="7735"/>
        <v>35200</v>
      </c>
      <c r="AK1901" s="516">
        <f t="shared" si="7735"/>
        <v>35200</v>
      </c>
      <c r="AL1901" s="516">
        <f t="shared" si="7735"/>
        <v>35200</v>
      </c>
      <c r="AM1901" s="516">
        <f t="shared" si="7735"/>
        <v>35200</v>
      </c>
      <c r="AN1901" s="516">
        <f t="shared" si="7735"/>
        <v>35200</v>
      </c>
      <c r="AO1901" s="516">
        <f t="shared" si="7735"/>
        <v>35200</v>
      </c>
      <c r="AP1901" s="516">
        <f t="shared" si="7735"/>
        <v>35200</v>
      </c>
      <c r="AQ1901" s="516">
        <f t="shared" si="7735"/>
        <v>35200</v>
      </c>
      <c r="AR1901" s="516">
        <f t="shared" si="7735"/>
        <v>35200</v>
      </c>
      <c r="AS1901" s="516">
        <f t="shared" si="7735"/>
        <v>35200</v>
      </c>
      <c r="AT1901" s="516">
        <f t="shared" si="7735"/>
        <v>35200</v>
      </c>
      <c r="AU1901" s="516">
        <f t="shared" si="7735"/>
        <v>35200</v>
      </c>
      <c r="AV1901" s="516">
        <f t="shared" si="7735"/>
        <v>35200</v>
      </c>
      <c r="AW1901" s="516">
        <f t="shared" si="7735"/>
        <v>35200</v>
      </c>
      <c r="AX1901" s="516">
        <f t="shared" si="7735"/>
        <v>35200</v>
      </c>
      <c r="AY1901" s="516">
        <f t="shared" si="7735"/>
        <v>35200</v>
      </c>
      <c r="AZ1901" s="516">
        <f t="shared" si="7735"/>
        <v>35200</v>
      </c>
      <c r="BA1901" s="516">
        <f t="shared" si="7735"/>
        <v>35200</v>
      </c>
      <c r="BB1901" s="516">
        <f t="shared" si="7735"/>
        <v>35200</v>
      </c>
      <c r="BC1901" s="516">
        <f t="shared" si="7735"/>
        <v>35200</v>
      </c>
      <c r="BD1901" s="516">
        <f t="shared" si="7735"/>
        <v>35200</v>
      </c>
      <c r="BE1901" s="516">
        <f t="shared" si="7735"/>
        <v>35200</v>
      </c>
      <c r="BF1901" s="516">
        <f t="shared" si="7735"/>
        <v>35200</v>
      </c>
      <c r="BG1901" s="516">
        <f t="shared" si="7735"/>
        <v>35200</v>
      </c>
      <c r="BH1901" s="516">
        <f t="shared" si="7735"/>
        <v>35200</v>
      </c>
      <c r="BI1901" s="516">
        <f t="shared" si="7735"/>
        <v>35200</v>
      </c>
      <c r="BJ1901" s="516">
        <f t="shared" si="7735"/>
        <v>35200</v>
      </c>
      <c r="BK1901" s="516">
        <f t="shared" si="7735"/>
        <v>35200</v>
      </c>
      <c r="BL1901" s="516">
        <f t="shared" si="7735"/>
        <v>35200</v>
      </c>
      <c r="BM1901" s="516">
        <f t="shared" si="7735"/>
        <v>35200</v>
      </c>
      <c r="BN1901" s="516">
        <f t="shared" si="7735"/>
        <v>35200</v>
      </c>
      <c r="BO1901" s="516">
        <f t="shared" si="7735"/>
        <v>35200</v>
      </c>
      <c r="BP1901" s="516">
        <f t="shared" si="7735"/>
        <v>35200</v>
      </c>
      <c r="BQ1901" s="516">
        <f t="shared" si="7735"/>
        <v>35200</v>
      </c>
      <c r="BR1901" s="516">
        <f t="shared" si="7735"/>
        <v>35200</v>
      </c>
      <c r="BS1901" s="516">
        <f t="shared" si="7735"/>
        <v>35200</v>
      </c>
      <c r="BT1901" s="516">
        <f t="shared" si="7735"/>
        <v>35200</v>
      </c>
      <c r="BU1901" s="516">
        <f t="shared" si="7735"/>
        <v>35200</v>
      </c>
      <c r="BV1901" s="516">
        <f t="shared" si="7735"/>
        <v>35200</v>
      </c>
      <c r="BW1901" s="516">
        <f t="shared" si="7735"/>
        <v>35200</v>
      </c>
      <c r="BX1901" s="516">
        <f t="shared" si="7735"/>
        <v>35200</v>
      </c>
      <c r="BY1901" s="516">
        <f t="shared" si="7735"/>
        <v>35200</v>
      </c>
      <c r="BZ1901" s="516">
        <f t="shared" si="7735"/>
        <v>35200</v>
      </c>
      <c r="CA1901" s="516">
        <f t="shared" si="7735"/>
        <v>35200</v>
      </c>
      <c r="CB1901" s="516">
        <f t="shared" si="7735"/>
        <v>35200</v>
      </c>
      <c r="CC1901" s="516">
        <f t="shared" si="7735"/>
        <v>35200</v>
      </c>
      <c r="CD1901" s="516">
        <f t="shared" si="7735"/>
        <v>35200</v>
      </c>
      <c r="CE1901" s="516">
        <f t="shared" si="7735"/>
        <v>35200</v>
      </c>
      <c r="CF1901" s="516">
        <f t="shared" si="7735"/>
        <v>35200</v>
      </c>
      <c r="CG1901" s="516">
        <f t="shared" si="7735"/>
        <v>35200</v>
      </c>
      <c r="CH1901" s="516">
        <f t="shared" si="7735"/>
        <v>35200</v>
      </c>
      <c r="CI1901" s="516">
        <f t="shared" si="7735"/>
        <v>35200</v>
      </c>
      <c r="CJ1901" s="516">
        <f t="shared" si="7735"/>
        <v>35200</v>
      </c>
      <c r="CK1901" s="516">
        <f t="shared" si="7735"/>
        <v>35200</v>
      </c>
      <c r="CL1901" s="516">
        <f t="shared" si="7735"/>
        <v>35200</v>
      </c>
      <c r="CM1901" s="516">
        <f t="shared" si="7735"/>
        <v>35200</v>
      </c>
      <c r="CN1901" s="516">
        <f t="shared" si="7735"/>
        <v>35200</v>
      </c>
      <c r="CO1901" s="516">
        <f t="shared" si="7735"/>
        <v>35200</v>
      </c>
      <c r="CP1901" s="516">
        <f t="shared" si="7735"/>
        <v>35200</v>
      </c>
      <c r="CQ1901" s="516">
        <f t="shared" si="7735"/>
        <v>35200</v>
      </c>
      <c r="CR1901" s="516">
        <f t="shared" ref="CR1901:DJ1901" si="7736">CQ1901</f>
        <v>35200</v>
      </c>
      <c r="CS1901" s="516">
        <f t="shared" si="7736"/>
        <v>35200</v>
      </c>
      <c r="CT1901" s="516">
        <f t="shared" si="7736"/>
        <v>35200</v>
      </c>
      <c r="CU1901" s="516">
        <f t="shared" si="7736"/>
        <v>35200</v>
      </c>
      <c r="CV1901" s="516">
        <f t="shared" si="7736"/>
        <v>35200</v>
      </c>
      <c r="CW1901" s="516">
        <f t="shared" si="7736"/>
        <v>35200</v>
      </c>
      <c r="CX1901" s="516">
        <f t="shared" si="7736"/>
        <v>35200</v>
      </c>
      <c r="CY1901" s="516">
        <f t="shared" si="7736"/>
        <v>35200</v>
      </c>
      <c r="CZ1901" s="516">
        <f t="shared" si="7736"/>
        <v>35200</v>
      </c>
      <c r="DA1901" s="516">
        <f t="shared" si="7736"/>
        <v>35200</v>
      </c>
      <c r="DB1901" s="516">
        <f t="shared" si="7736"/>
        <v>35200</v>
      </c>
      <c r="DC1901" s="516">
        <f t="shared" si="7736"/>
        <v>35200</v>
      </c>
      <c r="DD1901" s="516">
        <f t="shared" si="7736"/>
        <v>35200</v>
      </c>
      <c r="DE1901" s="516">
        <f t="shared" si="7736"/>
        <v>35200</v>
      </c>
      <c r="DF1901" s="516">
        <f t="shared" si="7736"/>
        <v>35200</v>
      </c>
      <c r="DG1901" s="516">
        <f t="shared" si="7736"/>
        <v>35200</v>
      </c>
      <c r="DH1901" s="516">
        <f t="shared" si="7736"/>
        <v>35200</v>
      </c>
      <c r="DI1901" s="516">
        <f t="shared" si="7736"/>
        <v>35200</v>
      </c>
      <c r="DJ1901" s="516">
        <f t="shared" si="7736"/>
        <v>35200</v>
      </c>
    </row>
    <row r="1902" spans="1:114" x14ac:dyDescent="0.35">
      <c r="A1902" s="69" t="s">
        <v>354</v>
      </c>
      <c r="B1902" s="69" t="s">
        <v>526</v>
      </c>
      <c r="C1902" s="459">
        <v>0</v>
      </c>
      <c r="D1902" s="459">
        <v>0</v>
      </c>
      <c r="E1902" s="459">
        <v>0</v>
      </c>
      <c r="F1902" s="459">
        <v>0</v>
      </c>
      <c r="G1902" s="459">
        <v>0</v>
      </c>
      <c r="H1902" s="459">
        <v>0</v>
      </c>
      <c r="I1902" s="459">
        <v>0</v>
      </c>
      <c r="J1902" s="459">
        <v>0</v>
      </c>
      <c r="K1902" s="459">
        <v>0</v>
      </c>
      <c r="L1902" s="459">
        <v>0</v>
      </c>
      <c r="M1902" s="459">
        <v>0</v>
      </c>
      <c r="N1902" s="459">
        <v>0</v>
      </c>
      <c r="O1902" s="459">
        <v>0</v>
      </c>
      <c r="P1902" s="459">
        <v>1000</v>
      </c>
      <c r="Q1902" s="459">
        <v>0</v>
      </c>
      <c r="R1902" s="459">
        <v>0</v>
      </c>
      <c r="S1902" s="459">
        <v>0</v>
      </c>
      <c r="T1902" s="459">
        <v>0</v>
      </c>
      <c r="U1902" s="459">
        <v>0</v>
      </c>
      <c r="V1902" s="459">
        <v>0</v>
      </c>
      <c r="W1902" s="459">
        <v>0</v>
      </c>
      <c r="X1902" s="459">
        <v>0</v>
      </c>
      <c r="Y1902" s="459">
        <v>0</v>
      </c>
      <c r="Z1902" s="459">
        <v>0</v>
      </c>
      <c r="AA1902" s="459">
        <v>0</v>
      </c>
      <c r="AB1902" s="459">
        <v>500</v>
      </c>
      <c r="AC1902" s="459">
        <v>0</v>
      </c>
      <c r="AD1902" s="253"/>
    </row>
    <row r="1903" spans="1:114" x14ac:dyDescent="0.35">
      <c r="A1903" s="69" t="s">
        <v>354</v>
      </c>
      <c r="B1903" s="69" t="s">
        <v>527</v>
      </c>
      <c r="C1903" s="459">
        <v>8800</v>
      </c>
      <c r="D1903" s="459">
        <v>5900</v>
      </c>
      <c r="E1903" s="459">
        <v>3500</v>
      </c>
      <c r="F1903" s="459">
        <v>13700</v>
      </c>
      <c r="G1903" s="459">
        <v>16800</v>
      </c>
      <c r="H1903" s="459">
        <v>12300</v>
      </c>
      <c r="I1903" s="459">
        <v>8700</v>
      </c>
      <c r="J1903" s="459">
        <v>13400</v>
      </c>
      <c r="K1903" s="459">
        <v>13800</v>
      </c>
      <c r="L1903" s="459">
        <v>12700</v>
      </c>
      <c r="M1903" s="459">
        <v>13400</v>
      </c>
      <c r="N1903" s="459">
        <v>15800</v>
      </c>
      <c r="O1903" s="459">
        <v>15000</v>
      </c>
      <c r="P1903" s="459">
        <v>16600</v>
      </c>
      <c r="Q1903" s="459">
        <v>21000</v>
      </c>
      <c r="R1903" s="459">
        <v>17100</v>
      </c>
      <c r="S1903" s="459">
        <v>17100</v>
      </c>
      <c r="T1903" s="459">
        <v>19300</v>
      </c>
      <c r="U1903" s="459">
        <v>15600</v>
      </c>
      <c r="V1903" s="459">
        <v>9000</v>
      </c>
      <c r="W1903" s="459">
        <v>11100</v>
      </c>
      <c r="X1903" s="459">
        <v>14000</v>
      </c>
      <c r="Y1903" s="459">
        <v>17000</v>
      </c>
      <c r="Z1903" s="459">
        <v>4800</v>
      </c>
      <c r="AA1903" s="459">
        <v>8300</v>
      </c>
      <c r="AB1903" s="459">
        <v>12400</v>
      </c>
      <c r="AC1903" s="459">
        <v>14700</v>
      </c>
      <c r="AD1903" s="253"/>
    </row>
    <row r="1904" spans="1:114" x14ac:dyDescent="0.35">
      <c r="A1904" s="69" t="s">
        <v>354</v>
      </c>
      <c r="B1904" s="69" t="s">
        <v>528</v>
      </c>
      <c r="C1904" s="459">
        <v>0</v>
      </c>
      <c r="D1904" s="459">
        <v>0</v>
      </c>
      <c r="E1904" s="459">
        <v>0</v>
      </c>
      <c r="F1904" s="459">
        <v>0</v>
      </c>
      <c r="G1904" s="459">
        <v>0</v>
      </c>
      <c r="H1904" s="459">
        <v>0</v>
      </c>
      <c r="I1904" s="459">
        <v>0</v>
      </c>
      <c r="J1904" s="459">
        <v>0</v>
      </c>
      <c r="K1904" s="459">
        <v>0</v>
      </c>
      <c r="L1904" s="459">
        <v>0</v>
      </c>
      <c r="M1904" s="459">
        <v>0</v>
      </c>
      <c r="N1904" s="459">
        <v>0</v>
      </c>
      <c r="O1904" s="459">
        <v>0</v>
      </c>
      <c r="P1904" s="459">
        <v>0</v>
      </c>
      <c r="Q1904" s="459">
        <v>0</v>
      </c>
      <c r="R1904" s="459">
        <v>0</v>
      </c>
      <c r="S1904" s="459">
        <v>0</v>
      </c>
      <c r="T1904" s="459">
        <v>0</v>
      </c>
      <c r="U1904" s="459">
        <v>0</v>
      </c>
      <c r="V1904" s="459">
        <v>0</v>
      </c>
      <c r="W1904" s="459">
        <v>0</v>
      </c>
      <c r="X1904" s="459">
        <v>4700</v>
      </c>
      <c r="Y1904" s="459">
        <v>4500</v>
      </c>
      <c r="Z1904" s="459">
        <v>4600</v>
      </c>
      <c r="AA1904" s="459">
        <v>4500</v>
      </c>
      <c r="AB1904" s="459">
        <v>7100</v>
      </c>
      <c r="AC1904" s="459">
        <v>7500</v>
      </c>
      <c r="AD1904" s="516">
        <f>AC1904</f>
        <v>7500</v>
      </c>
      <c r="AE1904" s="516">
        <f t="shared" ref="AE1904:BI1904" si="7737">AD1904</f>
        <v>7500</v>
      </c>
      <c r="AF1904" s="516">
        <f t="shared" si="7737"/>
        <v>7500</v>
      </c>
      <c r="AG1904" s="516">
        <f t="shared" si="7737"/>
        <v>7500</v>
      </c>
      <c r="AH1904" s="516">
        <f t="shared" si="7737"/>
        <v>7500</v>
      </c>
      <c r="AI1904" s="516">
        <f t="shared" si="7737"/>
        <v>7500</v>
      </c>
      <c r="AJ1904" s="516">
        <f t="shared" si="7737"/>
        <v>7500</v>
      </c>
      <c r="AK1904" s="516">
        <f t="shared" si="7737"/>
        <v>7500</v>
      </c>
      <c r="AL1904" s="516">
        <f t="shared" si="7737"/>
        <v>7500</v>
      </c>
      <c r="AM1904" s="516">
        <f t="shared" si="7737"/>
        <v>7500</v>
      </c>
      <c r="AN1904" s="516">
        <f t="shared" si="7737"/>
        <v>7500</v>
      </c>
      <c r="AO1904" s="516">
        <f t="shared" si="7737"/>
        <v>7500</v>
      </c>
      <c r="AP1904" s="516">
        <f t="shared" si="7737"/>
        <v>7500</v>
      </c>
      <c r="AQ1904" s="516">
        <f t="shared" si="7737"/>
        <v>7500</v>
      </c>
      <c r="AR1904" s="516">
        <f t="shared" si="7737"/>
        <v>7500</v>
      </c>
      <c r="AS1904" s="516">
        <f t="shared" si="7737"/>
        <v>7500</v>
      </c>
      <c r="AT1904" s="516">
        <f t="shared" si="7737"/>
        <v>7500</v>
      </c>
      <c r="AU1904" s="516">
        <f t="shared" si="7737"/>
        <v>7500</v>
      </c>
      <c r="AV1904" s="516">
        <f t="shared" si="7737"/>
        <v>7500</v>
      </c>
      <c r="AW1904" s="516">
        <f t="shared" si="7737"/>
        <v>7500</v>
      </c>
      <c r="AX1904" s="516">
        <f t="shared" si="7737"/>
        <v>7500</v>
      </c>
      <c r="AY1904" s="516">
        <f t="shared" si="7737"/>
        <v>7500</v>
      </c>
      <c r="AZ1904" s="516">
        <f t="shared" si="7737"/>
        <v>7500</v>
      </c>
      <c r="BA1904" s="516">
        <f t="shared" si="7737"/>
        <v>7500</v>
      </c>
      <c r="BB1904" s="516">
        <f t="shared" si="7737"/>
        <v>7500</v>
      </c>
      <c r="BC1904" s="516">
        <f t="shared" si="7737"/>
        <v>7500</v>
      </c>
      <c r="BD1904" s="516">
        <f t="shared" si="7737"/>
        <v>7500</v>
      </c>
      <c r="BE1904" s="516">
        <f t="shared" si="7737"/>
        <v>7500</v>
      </c>
      <c r="BF1904" s="516">
        <f t="shared" si="7737"/>
        <v>7500</v>
      </c>
      <c r="BG1904" s="516">
        <f t="shared" si="7737"/>
        <v>7500</v>
      </c>
      <c r="BH1904" s="516">
        <f t="shared" si="7737"/>
        <v>7500</v>
      </c>
      <c r="BI1904" s="516">
        <f t="shared" si="7737"/>
        <v>7500</v>
      </c>
      <c r="BJ1904" s="459">
        <v>0</v>
      </c>
      <c r="BK1904" s="516">
        <f>BJ1904</f>
        <v>0</v>
      </c>
      <c r="BL1904" s="516">
        <f t="shared" ref="BL1904:DJ1904" si="7738">BK1904</f>
        <v>0</v>
      </c>
      <c r="BM1904" s="516">
        <f t="shared" si="7738"/>
        <v>0</v>
      </c>
      <c r="BN1904" s="516">
        <f t="shared" si="7738"/>
        <v>0</v>
      </c>
      <c r="BO1904" s="516">
        <f t="shared" si="7738"/>
        <v>0</v>
      </c>
      <c r="BP1904" s="516">
        <f t="shared" si="7738"/>
        <v>0</v>
      </c>
      <c r="BQ1904" s="516">
        <f t="shared" si="7738"/>
        <v>0</v>
      </c>
      <c r="BR1904" s="516">
        <f t="shared" si="7738"/>
        <v>0</v>
      </c>
      <c r="BS1904" s="516">
        <f t="shared" si="7738"/>
        <v>0</v>
      </c>
      <c r="BT1904" s="516">
        <f t="shared" si="7738"/>
        <v>0</v>
      </c>
      <c r="BU1904" s="516">
        <f t="shared" si="7738"/>
        <v>0</v>
      </c>
      <c r="BV1904" s="516">
        <f t="shared" si="7738"/>
        <v>0</v>
      </c>
      <c r="BW1904" s="516">
        <f t="shared" si="7738"/>
        <v>0</v>
      </c>
      <c r="BX1904" s="516">
        <f t="shared" si="7738"/>
        <v>0</v>
      </c>
      <c r="BY1904" s="516">
        <f t="shared" si="7738"/>
        <v>0</v>
      </c>
      <c r="BZ1904" s="516">
        <f t="shared" si="7738"/>
        <v>0</v>
      </c>
      <c r="CA1904" s="516">
        <f t="shared" si="7738"/>
        <v>0</v>
      </c>
      <c r="CB1904" s="516">
        <f t="shared" si="7738"/>
        <v>0</v>
      </c>
      <c r="CC1904" s="516">
        <f t="shared" si="7738"/>
        <v>0</v>
      </c>
      <c r="CD1904" s="516">
        <f t="shared" si="7738"/>
        <v>0</v>
      </c>
      <c r="CE1904" s="516">
        <f t="shared" si="7738"/>
        <v>0</v>
      </c>
      <c r="CF1904" s="516">
        <f t="shared" si="7738"/>
        <v>0</v>
      </c>
      <c r="CG1904" s="516">
        <f t="shared" si="7738"/>
        <v>0</v>
      </c>
      <c r="CH1904" s="516">
        <f t="shared" si="7738"/>
        <v>0</v>
      </c>
      <c r="CI1904" s="516">
        <f t="shared" si="7738"/>
        <v>0</v>
      </c>
      <c r="CJ1904" s="516">
        <f t="shared" si="7738"/>
        <v>0</v>
      </c>
      <c r="CK1904" s="516">
        <f t="shared" si="7738"/>
        <v>0</v>
      </c>
      <c r="CL1904" s="516">
        <f t="shared" si="7738"/>
        <v>0</v>
      </c>
      <c r="CM1904" s="516">
        <f t="shared" si="7738"/>
        <v>0</v>
      </c>
      <c r="CN1904" s="516">
        <f t="shared" si="7738"/>
        <v>0</v>
      </c>
      <c r="CO1904" s="516">
        <f t="shared" si="7738"/>
        <v>0</v>
      </c>
      <c r="CP1904" s="516">
        <f t="shared" si="7738"/>
        <v>0</v>
      </c>
      <c r="CQ1904" s="516">
        <f t="shared" si="7738"/>
        <v>0</v>
      </c>
      <c r="CR1904" s="516">
        <f t="shared" si="7738"/>
        <v>0</v>
      </c>
      <c r="CS1904" s="516">
        <f t="shared" si="7738"/>
        <v>0</v>
      </c>
      <c r="CT1904" s="516">
        <f t="shared" si="7738"/>
        <v>0</v>
      </c>
      <c r="CU1904" s="516">
        <f t="shared" si="7738"/>
        <v>0</v>
      </c>
      <c r="CV1904" s="516">
        <f t="shared" si="7738"/>
        <v>0</v>
      </c>
      <c r="CW1904" s="516">
        <f t="shared" si="7738"/>
        <v>0</v>
      </c>
      <c r="CX1904" s="516">
        <f t="shared" si="7738"/>
        <v>0</v>
      </c>
      <c r="CY1904" s="516">
        <f t="shared" si="7738"/>
        <v>0</v>
      </c>
      <c r="CZ1904" s="516">
        <f t="shared" si="7738"/>
        <v>0</v>
      </c>
      <c r="DA1904" s="516">
        <f t="shared" si="7738"/>
        <v>0</v>
      </c>
      <c r="DB1904" s="516">
        <f t="shared" si="7738"/>
        <v>0</v>
      </c>
      <c r="DC1904" s="516">
        <f t="shared" si="7738"/>
        <v>0</v>
      </c>
      <c r="DD1904" s="516">
        <f t="shared" si="7738"/>
        <v>0</v>
      </c>
      <c r="DE1904" s="516">
        <f t="shared" si="7738"/>
        <v>0</v>
      </c>
      <c r="DF1904" s="516">
        <f t="shared" si="7738"/>
        <v>0</v>
      </c>
      <c r="DG1904" s="516">
        <f t="shared" si="7738"/>
        <v>0</v>
      </c>
      <c r="DH1904" s="516">
        <f t="shared" si="7738"/>
        <v>0</v>
      </c>
      <c r="DI1904" s="516">
        <f t="shared" si="7738"/>
        <v>0</v>
      </c>
      <c r="DJ1904" s="516">
        <f t="shared" si="7738"/>
        <v>0</v>
      </c>
    </row>
    <row r="1905" spans="1:114" x14ac:dyDescent="0.35">
      <c r="A1905" s="69" t="s">
        <v>354</v>
      </c>
      <c r="B1905" s="69" t="s">
        <v>529</v>
      </c>
      <c r="C1905" s="459">
        <v>0</v>
      </c>
      <c r="D1905" s="459">
        <v>0</v>
      </c>
      <c r="E1905" s="459">
        <v>0</v>
      </c>
      <c r="F1905" s="459">
        <v>0</v>
      </c>
      <c r="G1905" s="459">
        <v>0</v>
      </c>
      <c r="H1905" s="459">
        <v>0</v>
      </c>
      <c r="I1905" s="459">
        <v>0</v>
      </c>
      <c r="J1905" s="459">
        <v>0</v>
      </c>
      <c r="K1905" s="459">
        <v>0</v>
      </c>
      <c r="L1905" s="459">
        <v>0</v>
      </c>
      <c r="M1905" s="459">
        <v>0</v>
      </c>
      <c r="N1905" s="459">
        <v>0</v>
      </c>
      <c r="O1905" s="459">
        <v>0</v>
      </c>
      <c r="P1905" s="459">
        <v>0</v>
      </c>
      <c r="Q1905" s="459">
        <v>0</v>
      </c>
      <c r="R1905" s="459">
        <v>0</v>
      </c>
      <c r="S1905" s="459">
        <v>0</v>
      </c>
      <c r="T1905" s="459">
        <v>0</v>
      </c>
      <c r="U1905" s="459">
        <v>0</v>
      </c>
      <c r="V1905" s="459">
        <v>2200</v>
      </c>
      <c r="W1905" s="459">
        <v>0</v>
      </c>
      <c r="X1905" s="459">
        <v>0</v>
      </c>
      <c r="Y1905" s="459">
        <v>0</v>
      </c>
      <c r="Z1905" s="459">
        <v>13400</v>
      </c>
      <c r="AA1905" s="459">
        <v>14900</v>
      </c>
      <c r="AB1905" s="459">
        <v>17400</v>
      </c>
      <c r="AC1905" s="459">
        <v>18000</v>
      </c>
      <c r="AD1905" s="516">
        <f>AC1905</f>
        <v>18000</v>
      </c>
      <c r="AE1905" s="516">
        <f t="shared" ref="AE1905:CP1905" si="7739">AD1905</f>
        <v>18000</v>
      </c>
      <c r="AF1905" s="516">
        <f t="shared" si="7739"/>
        <v>18000</v>
      </c>
      <c r="AG1905" s="516">
        <f t="shared" si="7739"/>
        <v>18000</v>
      </c>
      <c r="AH1905" s="516">
        <f t="shared" si="7739"/>
        <v>18000</v>
      </c>
      <c r="AI1905" s="516">
        <f t="shared" si="7739"/>
        <v>18000</v>
      </c>
      <c r="AJ1905" s="516">
        <f t="shared" si="7739"/>
        <v>18000</v>
      </c>
      <c r="AK1905" s="516">
        <f t="shared" si="7739"/>
        <v>18000</v>
      </c>
      <c r="AL1905" s="516">
        <f t="shared" si="7739"/>
        <v>18000</v>
      </c>
      <c r="AM1905" s="516">
        <f t="shared" si="7739"/>
        <v>18000</v>
      </c>
      <c r="AN1905" s="516">
        <f t="shared" si="7739"/>
        <v>18000</v>
      </c>
      <c r="AO1905" s="516">
        <f t="shared" si="7739"/>
        <v>18000</v>
      </c>
      <c r="AP1905" s="516">
        <f t="shared" si="7739"/>
        <v>18000</v>
      </c>
      <c r="AQ1905" s="516">
        <f t="shared" si="7739"/>
        <v>18000</v>
      </c>
      <c r="AR1905" s="516">
        <f t="shared" si="7739"/>
        <v>18000</v>
      </c>
      <c r="AS1905" s="516">
        <f t="shared" si="7739"/>
        <v>18000</v>
      </c>
      <c r="AT1905" s="516">
        <f t="shared" si="7739"/>
        <v>18000</v>
      </c>
      <c r="AU1905" s="516">
        <f t="shared" si="7739"/>
        <v>18000</v>
      </c>
      <c r="AV1905" s="516">
        <f t="shared" si="7739"/>
        <v>18000</v>
      </c>
      <c r="AW1905" s="516">
        <f t="shared" si="7739"/>
        <v>18000</v>
      </c>
      <c r="AX1905" s="516">
        <f t="shared" si="7739"/>
        <v>18000</v>
      </c>
      <c r="AY1905" s="516">
        <f t="shared" si="7739"/>
        <v>18000</v>
      </c>
      <c r="AZ1905" s="516">
        <f t="shared" si="7739"/>
        <v>18000</v>
      </c>
      <c r="BA1905" s="516">
        <f t="shared" si="7739"/>
        <v>18000</v>
      </c>
      <c r="BB1905" s="516">
        <f t="shared" si="7739"/>
        <v>18000</v>
      </c>
      <c r="BC1905" s="516">
        <f t="shared" si="7739"/>
        <v>18000</v>
      </c>
      <c r="BD1905" s="516">
        <f t="shared" si="7739"/>
        <v>18000</v>
      </c>
      <c r="BE1905" s="516">
        <f t="shared" si="7739"/>
        <v>18000</v>
      </c>
      <c r="BF1905" s="516">
        <f t="shared" si="7739"/>
        <v>18000</v>
      </c>
      <c r="BG1905" s="516">
        <f t="shared" si="7739"/>
        <v>18000</v>
      </c>
      <c r="BH1905" s="516">
        <f t="shared" si="7739"/>
        <v>18000</v>
      </c>
      <c r="BI1905" s="516">
        <f t="shared" si="7739"/>
        <v>18000</v>
      </c>
      <c r="BJ1905" s="516">
        <f t="shared" si="7739"/>
        <v>18000</v>
      </c>
      <c r="BK1905" s="516">
        <f t="shared" si="7739"/>
        <v>18000</v>
      </c>
      <c r="BL1905" s="516">
        <f t="shared" si="7739"/>
        <v>18000</v>
      </c>
      <c r="BM1905" s="516">
        <f t="shared" si="7739"/>
        <v>18000</v>
      </c>
      <c r="BN1905" s="516">
        <f t="shared" si="7739"/>
        <v>18000</v>
      </c>
      <c r="BO1905" s="516">
        <f t="shared" si="7739"/>
        <v>18000</v>
      </c>
      <c r="BP1905" s="516">
        <f t="shared" si="7739"/>
        <v>18000</v>
      </c>
      <c r="BQ1905" s="516">
        <f t="shared" si="7739"/>
        <v>18000</v>
      </c>
      <c r="BR1905" s="516">
        <f t="shared" si="7739"/>
        <v>18000</v>
      </c>
      <c r="BS1905" s="516">
        <f t="shared" si="7739"/>
        <v>18000</v>
      </c>
      <c r="BT1905" s="516">
        <f t="shared" si="7739"/>
        <v>18000</v>
      </c>
      <c r="BU1905" s="516">
        <f t="shared" si="7739"/>
        <v>18000</v>
      </c>
      <c r="BV1905" s="516">
        <f t="shared" si="7739"/>
        <v>18000</v>
      </c>
      <c r="BW1905" s="516">
        <f t="shared" si="7739"/>
        <v>18000</v>
      </c>
      <c r="BX1905" s="516">
        <f t="shared" si="7739"/>
        <v>18000</v>
      </c>
      <c r="BY1905" s="516">
        <f t="shared" si="7739"/>
        <v>18000</v>
      </c>
      <c r="BZ1905" s="516">
        <f t="shared" si="7739"/>
        <v>18000</v>
      </c>
      <c r="CA1905" s="516">
        <f t="shared" si="7739"/>
        <v>18000</v>
      </c>
      <c r="CB1905" s="516">
        <f t="shared" si="7739"/>
        <v>18000</v>
      </c>
      <c r="CC1905" s="516">
        <f t="shared" si="7739"/>
        <v>18000</v>
      </c>
      <c r="CD1905" s="516">
        <f t="shared" si="7739"/>
        <v>18000</v>
      </c>
      <c r="CE1905" s="516">
        <f t="shared" si="7739"/>
        <v>18000</v>
      </c>
      <c r="CF1905" s="516">
        <f t="shared" si="7739"/>
        <v>18000</v>
      </c>
      <c r="CG1905" s="516">
        <f t="shared" si="7739"/>
        <v>18000</v>
      </c>
      <c r="CH1905" s="516">
        <f t="shared" si="7739"/>
        <v>18000</v>
      </c>
      <c r="CI1905" s="516">
        <f t="shared" si="7739"/>
        <v>18000</v>
      </c>
      <c r="CJ1905" s="516">
        <f t="shared" si="7739"/>
        <v>18000</v>
      </c>
      <c r="CK1905" s="516">
        <f t="shared" si="7739"/>
        <v>18000</v>
      </c>
      <c r="CL1905" s="516">
        <f t="shared" si="7739"/>
        <v>18000</v>
      </c>
      <c r="CM1905" s="516">
        <f t="shared" si="7739"/>
        <v>18000</v>
      </c>
      <c r="CN1905" s="516">
        <f t="shared" si="7739"/>
        <v>18000</v>
      </c>
      <c r="CO1905" s="516">
        <f t="shared" si="7739"/>
        <v>18000</v>
      </c>
      <c r="CP1905" s="516">
        <f t="shared" si="7739"/>
        <v>18000</v>
      </c>
      <c r="CQ1905" s="516">
        <f t="shared" ref="CQ1905:DJ1905" si="7740">CP1905</f>
        <v>18000</v>
      </c>
      <c r="CR1905" s="516">
        <f t="shared" si="7740"/>
        <v>18000</v>
      </c>
      <c r="CS1905" s="516">
        <f t="shared" si="7740"/>
        <v>18000</v>
      </c>
      <c r="CT1905" s="516">
        <f t="shared" si="7740"/>
        <v>18000</v>
      </c>
      <c r="CU1905" s="516">
        <f t="shared" si="7740"/>
        <v>18000</v>
      </c>
      <c r="CV1905" s="516">
        <f t="shared" si="7740"/>
        <v>18000</v>
      </c>
      <c r="CW1905" s="516">
        <f t="shared" si="7740"/>
        <v>18000</v>
      </c>
      <c r="CX1905" s="516">
        <f t="shared" si="7740"/>
        <v>18000</v>
      </c>
      <c r="CY1905" s="516">
        <f t="shared" si="7740"/>
        <v>18000</v>
      </c>
      <c r="CZ1905" s="516">
        <f t="shared" si="7740"/>
        <v>18000</v>
      </c>
      <c r="DA1905" s="516">
        <f t="shared" si="7740"/>
        <v>18000</v>
      </c>
      <c r="DB1905" s="516">
        <f t="shared" si="7740"/>
        <v>18000</v>
      </c>
      <c r="DC1905" s="516">
        <f t="shared" si="7740"/>
        <v>18000</v>
      </c>
      <c r="DD1905" s="516">
        <f t="shared" si="7740"/>
        <v>18000</v>
      </c>
      <c r="DE1905" s="516">
        <f t="shared" si="7740"/>
        <v>18000</v>
      </c>
      <c r="DF1905" s="516">
        <f t="shared" si="7740"/>
        <v>18000</v>
      </c>
      <c r="DG1905" s="516">
        <f t="shared" si="7740"/>
        <v>18000</v>
      </c>
      <c r="DH1905" s="516">
        <f t="shared" si="7740"/>
        <v>18000</v>
      </c>
      <c r="DI1905" s="516">
        <f t="shared" si="7740"/>
        <v>18000</v>
      </c>
      <c r="DJ1905" s="516">
        <f t="shared" si="7740"/>
        <v>18000</v>
      </c>
    </row>
    <row r="1906" spans="1:114" x14ac:dyDescent="0.35">
      <c r="A1906" s="69" t="s">
        <v>354</v>
      </c>
      <c r="B1906" s="69" t="s">
        <v>530</v>
      </c>
      <c r="C1906" s="459">
        <v>0</v>
      </c>
      <c r="D1906" s="459">
        <v>0</v>
      </c>
      <c r="E1906" s="459">
        <v>0</v>
      </c>
      <c r="F1906" s="459">
        <v>0</v>
      </c>
      <c r="G1906" s="459">
        <v>0</v>
      </c>
      <c r="H1906" s="459">
        <v>0</v>
      </c>
      <c r="I1906" s="459">
        <v>0</v>
      </c>
      <c r="J1906" s="459">
        <v>0</v>
      </c>
      <c r="K1906" s="459">
        <v>0</v>
      </c>
      <c r="L1906" s="459">
        <v>0</v>
      </c>
      <c r="M1906" s="459">
        <v>0</v>
      </c>
      <c r="N1906" s="459">
        <v>0</v>
      </c>
      <c r="O1906" s="459">
        <v>0</v>
      </c>
      <c r="P1906" s="459">
        <v>0</v>
      </c>
      <c r="Q1906" s="459">
        <v>0</v>
      </c>
      <c r="R1906" s="459">
        <v>0</v>
      </c>
      <c r="S1906" s="459">
        <v>0</v>
      </c>
      <c r="T1906" s="459">
        <v>0</v>
      </c>
      <c r="U1906" s="459">
        <v>0</v>
      </c>
      <c r="V1906" s="459">
        <v>0</v>
      </c>
      <c r="W1906" s="459">
        <v>0</v>
      </c>
      <c r="X1906" s="459">
        <v>0</v>
      </c>
      <c r="Y1906" s="459">
        <v>0</v>
      </c>
      <c r="Z1906" s="459">
        <v>0</v>
      </c>
      <c r="AA1906" s="459">
        <v>25200</v>
      </c>
      <c r="AB1906" s="459">
        <v>16200</v>
      </c>
      <c r="AC1906" s="459">
        <v>14100</v>
      </c>
      <c r="AD1906" s="516">
        <f>AC1906</f>
        <v>14100</v>
      </c>
      <c r="AE1906" s="516">
        <f t="shared" ref="AE1906:CP1906" si="7741">AD1906</f>
        <v>14100</v>
      </c>
      <c r="AF1906" s="516">
        <f t="shared" si="7741"/>
        <v>14100</v>
      </c>
      <c r="AG1906" s="516">
        <f t="shared" si="7741"/>
        <v>14100</v>
      </c>
      <c r="AH1906" s="516">
        <f t="shared" si="7741"/>
        <v>14100</v>
      </c>
      <c r="AI1906" s="516">
        <f t="shared" si="7741"/>
        <v>14100</v>
      </c>
      <c r="AJ1906" s="516">
        <f t="shared" si="7741"/>
        <v>14100</v>
      </c>
      <c r="AK1906" s="516">
        <f t="shared" si="7741"/>
        <v>14100</v>
      </c>
      <c r="AL1906" s="516">
        <f t="shared" si="7741"/>
        <v>14100</v>
      </c>
      <c r="AM1906" s="516">
        <f t="shared" si="7741"/>
        <v>14100</v>
      </c>
      <c r="AN1906" s="516">
        <f t="shared" si="7741"/>
        <v>14100</v>
      </c>
      <c r="AO1906" s="516">
        <f t="shared" si="7741"/>
        <v>14100</v>
      </c>
      <c r="AP1906" s="516">
        <f t="shared" si="7741"/>
        <v>14100</v>
      </c>
      <c r="AQ1906" s="516">
        <f t="shared" si="7741"/>
        <v>14100</v>
      </c>
      <c r="AR1906" s="516">
        <f t="shared" si="7741"/>
        <v>14100</v>
      </c>
      <c r="AS1906" s="516">
        <f t="shared" si="7741"/>
        <v>14100</v>
      </c>
      <c r="AT1906" s="516">
        <f t="shared" si="7741"/>
        <v>14100</v>
      </c>
      <c r="AU1906" s="516">
        <f t="shared" si="7741"/>
        <v>14100</v>
      </c>
      <c r="AV1906" s="516">
        <f t="shared" si="7741"/>
        <v>14100</v>
      </c>
      <c r="AW1906" s="516">
        <f t="shared" si="7741"/>
        <v>14100</v>
      </c>
      <c r="AX1906" s="516">
        <f t="shared" si="7741"/>
        <v>14100</v>
      </c>
      <c r="AY1906" s="516">
        <f t="shared" si="7741"/>
        <v>14100</v>
      </c>
      <c r="AZ1906" s="516">
        <f t="shared" si="7741"/>
        <v>14100</v>
      </c>
      <c r="BA1906" s="516">
        <f t="shared" si="7741"/>
        <v>14100</v>
      </c>
      <c r="BB1906" s="516">
        <f t="shared" si="7741"/>
        <v>14100</v>
      </c>
      <c r="BC1906" s="516">
        <f t="shared" si="7741"/>
        <v>14100</v>
      </c>
      <c r="BD1906" s="516">
        <f t="shared" si="7741"/>
        <v>14100</v>
      </c>
      <c r="BE1906" s="516">
        <f t="shared" si="7741"/>
        <v>14100</v>
      </c>
      <c r="BF1906" s="516">
        <f t="shared" si="7741"/>
        <v>14100</v>
      </c>
      <c r="BG1906" s="516">
        <f t="shared" si="7741"/>
        <v>14100</v>
      </c>
      <c r="BH1906" s="516">
        <f t="shared" si="7741"/>
        <v>14100</v>
      </c>
      <c r="BI1906" s="516">
        <f t="shared" si="7741"/>
        <v>14100</v>
      </c>
      <c r="BJ1906" s="516">
        <f t="shared" si="7741"/>
        <v>14100</v>
      </c>
      <c r="BK1906" s="516">
        <f t="shared" si="7741"/>
        <v>14100</v>
      </c>
      <c r="BL1906" s="516">
        <f t="shared" si="7741"/>
        <v>14100</v>
      </c>
      <c r="BM1906" s="516">
        <f t="shared" si="7741"/>
        <v>14100</v>
      </c>
      <c r="BN1906" s="516">
        <f t="shared" si="7741"/>
        <v>14100</v>
      </c>
      <c r="BO1906" s="516">
        <f t="shared" si="7741"/>
        <v>14100</v>
      </c>
      <c r="BP1906" s="516">
        <f t="shared" si="7741"/>
        <v>14100</v>
      </c>
      <c r="BQ1906" s="516">
        <f t="shared" si="7741"/>
        <v>14100</v>
      </c>
      <c r="BR1906" s="516">
        <f t="shared" si="7741"/>
        <v>14100</v>
      </c>
      <c r="BS1906" s="516">
        <f t="shared" si="7741"/>
        <v>14100</v>
      </c>
      <c r="BT1906" s="516">
        <f t="shared" si="7741"/>
        <v>14100</v>
      </c>
      <c r="BU1906" s="516">
        <f t="shared" si="7741"/>
        <v>14100</v>
      </c>
      <c r="BV1906" s="516">
        <f t="shared" si="7741"/>
        <v>14100</v>
      </c>
      <c r="BW1906" s="516">
        <f t="shared" si="7741"/>
        <v>14100</v>
      </c>
      <c r="BX1906" s="516">
        <f t="shared" si="7741"/>
        <v>14100</v>
      </c>
      <c r="BY1906" s="516">
        <f t="shared" si="7741"/>
        <v>14100</v>
      </c>
      <c r="BZ1906" s="516">
        <f t="shared" si="7741"/>
        <v>14100</v>
      </c>
      <c r="CA1906" s="516">
        <f t="shared" si="7741"/>
        <v>14100</v>
      </c>
      <c r="CB1906" s="516">
        <f t="shared" si="7741"/>
        <v>14100</v>
      </c>
      <c r="CC1906" s="516">
        <f t="shared" si="7741"/>
        <v>14100</v>
      </c>
      <c r="CD1906" s="516">
        <f t="shared" si="7741"/>
        <v>14100</v>
      </c>
      <c r="CE1906" s="516">
        <f t="shared" si="7741"/>
        <v>14100</v>
      </c>
      <c r="CF1906" s="516">
        <f t="shared" si="7741"/>
        <v>14100</v>
      </c>
      <c r="CG1906" s="516">
        <f t="shared" si="7741"/>
        <v>14100</v>
      </c>
      <c r="CH1906" s="516">
        <f t="shared" si="7741"/>
        <v>14100</v>
      </c>
      <c r="CI1906" s="516">
        <f t="shared" si="7741"/>
        <v>14100</v>
      </c>
      <c r="CJ1906" s="516">
        <f t="shared" si="7741"/>
        <v>14100</v>
      </c>
      <c r="CK1906" s="516">
        <f t="shared" si="7741"/>
        <v>14100</v>
      </c>
      <c r="CL1906" s="516">
        <f t="shared" si="7741"/>
        <v>14100</v>
      </c>
      <c r="CM1906" s="516">
        <f t="shared" si="7741"/>
        <v>14100</v>
      </c>
      <c r="CN1906" s="516">
        <f t="shared" si="7741"/>
        <v>14100</v>
      </c>
      <c r="CO1906" s="516">
        <f t="shared" si="7741"/>
        <v>14100</v>
      </c>
      <c r="CP1906" s="516">
        <f t="shared" si="7741"/>
        <v>14100</v>
      </c>
      <c r="CQ1906" s="516">
        <f t="shared" ref="CQ1906:DJ1906" si="7742">CP1906</f>
        <v>14100</v>
      </c>
      <c r="CR1906" s="516">
        <f t="shared" si="7742"/>
        <v>14100</v>
      </c>
      <c r="CS1906" s="516">
        <f t="shared" si="7742"/>
        <v>14100</v>
      </c>
      <c r="CT1906" s="516">
        <f t="shared" si="7742"/>
        <v>14100</v>
      </c>
      <c r="CU1906" s="516">
        <f t="shared" si="7742"/>
        <v>14100</v>
      </c>
      <c r="CV1906" s="516">
        <f t="shared" si="7742"/>
        <v>14100</v>
      </c>
      <c r="CW1906" s="516">
        <f t="shared" si="7742"/>
        <v>14100</v>
      </c>
      <c r="CX1906" s="516">
        <f t="shared" si="7742"/>
        <v>14100</v>
      </c>
      <c r="CY1906" s="516">
        <f t="shared" si="7742"/>
        <v>14100</v>
      </c>
      <c r="CZ1906" s="516">
        <f t="shared" si="7742"/>
        <v>14100</v>
      </c>
      <c r="DA1906" s="516">
        <f t="shared" si="7742"/>
        <v>14100</v>
      </c>
      <c r="DB1906" s="516">
        <f t="shared" si="7742"/>
        <v>14100</v>
      </c>
      <c r="DC1906" s="516">
        <f t="shared" si="7742"/>
        <v>14100</v>
      </c>
      <c r="DD1906" s="516">
        <f t="shared" si="7742"/>
        <v>14100</v>
      </c>
      <c r="DE1906" s="516">
        <f t="shared" si="7742"/>
        <v>14100</v>
      </c>
      <c r="DF1906" s="516">
        <f t="shared" si="7742"/>
        <v>14100</v>
      </c>
      <c r="DG1906" s="516">
        <f t="shared" si="7742"/>
        <v>14100</v>
      </c>
      <c r="DH1906" s="516">
        <f t="shared" si="7742"/>
        <v>14100</v>
      </c>
      <c r="DI1906" s="516">
        <f t="shared" si="7742"/>
        <v>14100</v>
      </c>
      <c r="DJ1906" s="516">
        <f t="shared" si="7742"/>
        <v>14100</v>
      </c>
    </row>
    <row r="1907" spans="1:114" x14ac:dyDescent="0.35">
      <c r="A1907" s="69" t="s">
        <v>354</v>
      </c>
      <c r="B1907" s="69" t="s">
        <v>531</v>
      </c>
      <c r="C1907" s="459">
        <v>9400</v>
      </c>
      <c r="D1907" s="459">
        <v>7000</v>
      </c>
      <c r="E1907" s="459">
        <v>10600</v>
      </c>
      <c r="F1907" s="459">
        <v>36200</v>
      </c>
      <c r="G1907" s="459">
        <v>55600</v>
      </c>
      <c r="H1907" s="459">
        <v>42000</v>
      </c>
      <c r="I1907" s="459">
        <v>55000</v>
      </c>
      <c r="J1907" s="459">
        <v>9100</v>
      </c>
      <c r="K1907" s="459">
        <v>3900</v>
      </c>
      <c r="L1907" s="459">
        <v>1400</v>
      </c>
      <c r="M1907" s="459">
        <v>600</v>
      </c>
      <c r="N1907" s="459">
        <v>2100</v>
      </c>
      <c r="O1907" s="459">
        <v>1000</v>
      </c>
      <c r="P1907" s="459">
        <v>300</v>
      </c>
      <c r="Q1907" s="459">
        <v>100</v>
      </c>
      <c r="R1907" s="459">
        <v>2900</v>
      </c>
      <c r="S1907" s="459">
        <v>4300</v>
      </c>
      <c r="T1907" s="459">
        <v>5200</v>
      </c>
      <c r="U1907" s="459">
        <v>4200</v>
      </c>
      <c r="V1907" s="459">
        <v>4600</v>
      </c>
      <c r="W1907" s="459">
        <v>7400</v>
      </c>
      <c r="X1907" s="459">
        <v>7900</v>
      </c>
      <c r="Y1907" s="459">
        <v>11300</v>
      </c>
      <c r="Z1907" s="459">
        <v>0</v>
      </c>
      <c r="AA1907" s="459">
        <v>0</v>
      </c>
      <c r="AB1907" s="459">
        <v>0</v>
      </c>
      <c r="AC1907" s="459">
        <v>0</v>
      </c>
      <c r="AD1907" s="253"/>
      <c r="AE1907" s="253"/>
      <c r="AF1907" s="253"/>
      <c r="AG1907" s="253"/>
      <c r="AH1907" s="253"/>
      <c r="AI1907" s="253"/>
      <c r="AJ1907" s="253"/>
      <c r="AK1907" s="253"/>
      <c r="AL1907" s="253"/>
      <c r="AM1907" s="253"/>
      <c r="AN1907" s="253"/>
      <c r="AO1907" s="253"/>
      <c r="AP1907" s="253"/>
      <c r="AQ1907" s="253"/>
      <c r="AR1907" s="253"/>
      <c r="AS1907" s="253"/>
      <c r="AT1907" s="253"/>
      <c r="AU1907" s="253"/>
      <c r="AV1907" s="253"/>
      <c r="AW1907" s="253"/>
      <c r="AX1907" s="253"/>
      <c r="AY1907" s="253"/>
      <c r="AZ1907" s="253"/>
      <c r="BA1907" s="253"/>
      <c r="BB1907" s="253"/>
      <c r="BC1907" s="253"/>
      <c r="BD1907" s="253"/>
      <c r="BE1907" s="253"/>
      <c r="BF1907" s="253"/>
      <c r="BG1907" s="253"/>
      <c r="BH1907" s="253"/>
      <c r="BI1907" s="253"/>
      <c r="BJ1907" s="253"/>
      <c r="BK1907" s="253"/>
      <c r="BL1907" s="253"/>
      <c r="BM1907" s="253"/>
      <c r="BN1907" s="253"/>
      <c r="BO1907" s="253"/>
      <c r="BP1907" s="253"/>
      <c r="BQ1907" s="253"/>
      <c r="BR1907" s="253"/>
      <c r="BS1907" s="253"/>
      <c r="BT1907" s="253"/>
      <c r="BU1907" s="253"/>
      <c r="BV1907" s="253"/>
      <c r="BW1907" s="253"/>
      <c r="BX1907" s="253"/>
      <c r="BY1907" s="253"/>
      <c r="BZ1907" s="253"/>
      <c r="CA1907" s="253"/>
      <c r="CB1907" s="253"/>
      <c r="CC1907" s="253"/>
      <c r="CD1907" s="253"/>
      <c r="CE1907" s="253"/>
      <c r="CF1907" s="253"/>
      <c r="CG1907" s="253"/>
      <c r="CH1907" s="253"/>
      <c r="CI1907" s="253"/>
      <c r="CJ1907" s="253"/>
      <c r="CK1907" s="253"/>
      <c r="CL1907" s="253"/>
      <c r="CM1907" s="253"/>
      <c r="CN1907" s="253"/>
      <c r="CO1907" s="253"/>
      <c r="CP1907" s="253"/>
      <c r="CQ1907" s="253"/>
      <c r="CR1907" s="253"/>
      <c r="CS1907" s="253"/>
      <c r="CT1907" s="253"/>
      <c r="CU1907" s="253"/>
      <c r="CV1907" s="253"/>
      <c r="CW1907" s="253"/>
      <c r="CX1907" s="253"/>
      <c r="CY1907" s="253"/>
      <c r="CZ1907" s="253"/>
      <c r="DA1907" s="253"/>
      <c r="DB1907" s="253"/>
      <c r="DC1907" s="253"/>
      <c r="DD1907" s="253"/>
      <c r="DE1907" s="253"/>
      <c r="DF1907" s="253"/>
      <c r="DG1907" s="253"/>
      <c r="DH1907" s="253"/>
      <c r="DI1907" s="253"/>
      <c r="DJ1907" s="253"/>
    </row>
    <row r="1908" spans="1:114" x14ac:dyDescent="0.35">
      <c r="A1908" s="69" t="s">
        <v>354</v>
      </c>
      <c r="B1908" s="69" t="s">
        <v>532</v>
      </c>
      <c r="C1908" s="459">
        <v>0</v>
      </c>
      <c r="D1908" s="459">
        <v>0</v>
      </c>
      <c r="E1908" s="459">
        <v>0</v>
      </c>
      <c r="F1908" s="459">
        <v>167000</v>
      </c>
      <c r="G1908" s="459">
        <v>0</v>
      </c>
      <c r="H1908" s="459">
        <v>0</v>
      </c>
      <c r="I1908" s="459">
        <v>0</v>
      </c>
      <c r="J1908" s="459">
        <v>0</v>
      </c>
      <c r="K1908" s="459">
        <v>0</v>
      </c>
      <c r="L1908" s="459">
        <v>0</v>
      </c>
      <c r="M1908" s="459">
        <v>0</v>
      </c>
      <c r="N1908" s="459">
        <v>0</v>
      </c>
      <c r="O1908" s="459">
        <v>0</v>
      </c>
      <c r="P1908" s="459">
        <v>0</v>
      </c>
      <c r="Q1908" s="459">
        <v>0</v>
      </c>
      <c r="R1908" s="459">
        <v>0</v>
      </c>
      <c r="S1908" s="459">
        <v>0</v>
      </c>
      <c r="T1908" s="459">
        <v>0</v>
      </c>
      <c r="U1908" s="459">
        <v>0</v>
      </c>
      <c r="V1908" s="459">
        <v>0</v>
      </c>
      <c r="W1908" s="459">
        <v>18500</v>
      </c>
      <c r="X1908" s="459">
        <v>18500</v>
      </c>
      <c r="Y1908" s="459">
        <v>18500</v>
      </c>
      <c r="Z1908" s="459">
        <v>18500</v>
      </c>
      <c r="AA1908" s="459">
        <v>18500</v>
      </c>
      <c r="AB1908" s="459">
        <v>18500</v>
      </c>
      <c r="AC1908" s="459">
        <v>18500</v>
      </c>
      <c r="AD1908" s="516">
        <f>AC1908</f>
        <v>18500</v>
      </c>
      <c r="AE1908" s="516">
        <f t="shared" ref="AE1908:CP1909" si="7743">AD1908</f>
        <v>18500</v>
      </c>
      <c r="AF1908" s="516">
        <f t="shared" si="7743"/>
        <v>18500</v>
      </c>
      <c r="AG1908" s="516">
        <f t="shared" si="7743"/>
        <v>18500</v>
      </c>
      <c r="AH1908" s="516">
        <f t="shared" si="7743"/>
        <v>18500</v>
      </c>
      <c r="AI1908" s="516">
        <f t="shared" si="7743"/>
        <v>18500</v>
      </c>
      <c r="AJ1908" s="516">
        <f t="shared" si="7743"/>
        <v>18500</v>
      </c>
      <c r="AK1908" s="516">
        <f t="shared" si="7743"/>
        <v>18500</v>
      </c>
      <c r="AL1908" s="516">
        <f t="shared" si="7743"/>
        <v>18500</v>
      </c>
      <c r="AM1908" s="516">
        <f t="shared" si="7743"/>
        <v>18500</v>
      </c>
      <c r="AN1908" s="516">
        <f t="shared" si="7743"/>
        <v>18500</v>
      </c>
      <c r="AO1908" s="516">
        <f t="shared" si="7743"/>
        <v>18500</v>
      </c>
      <c r="AP1908" s="516">
        <f t="shared" si="7743"/>
        <v>18500</v>
      </c>
      <c r="AQ1908" s="516">
        <f t="shared" si="7743"/>
        <v>18500</v>
      </c>
      <c r="AR1908" s="516">
        <f t="shared" si="7743"/>
        <v>18500</v>
      </c>
      <c r="AS1908" s="516">
        <f t="shared" si="7743"/>
        <v>18500</v>
      </c>
      <c r="AT1908" s="516">
        <f t="shared" si="7743"/>
        <v>18500</v>
      </c>
      <c r="AU1908" s="516">
        <f t="shared" si="7743"/>
        <v>18500</v>
      </c>
      <c r="AV1908" s="516">
        <f t="shared" si="7743"/>
        <v>18500</v>
      </c>
      <c r="AW1908" s="516">
        <f t="shared" si="7743"/>
        <v>18500</v>
      </c>
      <c r="AX1908" s="516">
        <f t="shared" si="7743"/>
        <v>18500</v>
      </c>
      <c r="AY1908" s="516">
        <f t="shared" si="7743"/>
        <v>18500</v>
      </c>
      <c r="AZ1908" s="516">
        <f t="shared" si="7743"/>
        <v>18500</v>
      </c>
      <c r="BA1908" s="516">
        <f t="shared" si="7743"/>
        <v>18500</v>
      </c>
      <c r="BB1908" s="516">
        <f t="shared" si="7743"/>
        <v>18500</v>
      </c>
      <c r="BC1908" s="516">
        <f t="shared" si="7743"/>
        <v>18500</v>
      </c>
      <c r="BD1908" s="516">
        <f t="shared" si="7743"/>
        <v>18500</v>
      </c>
      <c r="BE1908" s="516">
        <f t="shared" si="7743"/>
        <v>18500</v>
      </c>
      <c r="BF1908" s="516">
        <f t="shared" si="7743"/>
        <v>18500</v>
      </c>
      <c r="BG1908" s="516">
        <f t="shared" si="7743"/>
        <v>18500</v>
      </c>
      <c r="BH1908" s="516">
        <f t="shared" si="7743"/>
        <v>18500</v>
      </c>
      <c r="BI1908" s="516">
        <f t="shared" si="7743"/>
        <v>18500</v>
      </c>
      <c r="BJ1908" s="516">
        <f t="shared" si="7743"/>
        <v>18500</v>
      </c>
      <c r="BK1908" s="516">
        <f t="shared" si="7743"/>
        <v>18500</v>
      </c>
      <c r="BL1908" s="516">
        <f t="shared" si="7743"/>
        <v>18500</v>
      </c>
      <c r="BM1908" s="516">
        <f t="shared" si="7743"/>
        <v>18500</v>
      </c>
      <c r="BN1908" s="516">
        <f t="shared" si="7743"/>
        <v>18500</v>
      </c>
      <c r="BO1908" s="516">
        <f t="shared" si="7743"/>
        <v>18500</v>
      </c>
      <c r="BP1908" s="516">
        <f t="shared" si="7743"/>
        <v>18500</v>
      </c>
      <c r="BQ1908" s="516">
        <f t="shared" si="7743"/>
        <v>18500</v>
      </c>
      <c r="BR1908" s="516">
        <f t="shared" si="7743"/>
        <v>18500</v>
      </c>
      <c r="BS1908" s="516">
        <f t="shared" si="7743"/>
        <v>18500</v>
      </c>
      <c r="BT1908" s="516">
        <f t="shared" si="7743"/>
        <v>18500</v>
      </c>
      <c r="BU1908" s="516">
        <f t="shared" si="7743"/>
        <v>18500</v>
      </c>
      <c r="BV1908" s="516">
        <f t="shared" si="7743"/>
        <v>18500</v>
      </c>
      <c r="BW1908" s="516">
        <f t="shared" si="7743"/>
        <v>18500</v>
      </c>
      <c r="BX1908" s="516">
        <f t="shared" si="7743"/>
        <v>18500</v>
      </c>
      <c r="BY1908" s="516">
        <f t="shared" si="7743"/>
        <v>18500</v>
      </c>
      <c r="BZ1908" s="516">
        <f t="shared" si="7743"/>
        <v>18500</v>
      </c>
      <c r="CA1908" s="516">
        <f t="shared" si="7743"/>
        <v>18500</v>
      </c>
      <c r="CB1908" s="516">
        <f t="shared" si="7743"/>
        <v>18500</v>
      </c>
      <c r="CC1908" s="516">
        <f t="shared" si="7743"/>
        <v>18500</v>
      </c>
      <c r="CD1908" s="516">
        <f t="shared" si="7743"/>
        <v>18500</v>
      </c>
      <c r="CE1908" s="516">
        <f t="shared" si="7743"/>
        <v>18500</v>
      </c>
      <c r="CF1908" s="516">
        <f t="shared" si="7743"/>
        <v>18500</v>
      </c>
      <c r="CG1908" s="516">
        <f t="shared" si="7743"/>
        <v>18500</v>
      </c>
      <c r="CH1908" s="516">
        <f t="shared" si="7743"/>
        <v>18500</v>
      </c>
      <c r="CI1908" s="516">
        <f t="shared" si="7743"/>
        <v>18500</v>
      </c>
      <c r="CJ1908" s="516">
        <f t="shared" si="7743"/>
        <v>18500</v>
      </c>
      <c r="CK1908" s="516">
        <f t="shared" si="7743"/>
        <v>18500</v>
      </c>
      <c r="CL1908" s="516">
        <f t="shared" si="7743"/>
        <v>18500</v>
      </c>
      <c r="CM1908" s="516">
        <f t="shared" si="7743"/>
        <v>18500</v>
      </c>
      <c r="CN1908" s="516">
        <f t="shared" si="7743"/>
        <v>18500</v>
      </c>
      <c r="CO1908" s="516">
        <f t="shared" si="7743"/>
        <v>18500</v>
      </c>
      <c r="CP1908" s="516">
        <f t="shared" si="7743"/>
        <v>18500</v>
      </c>
      <c r="CQ1908" s="516">
        <f t="shared" ref="CQ1908:DJ1909" si="7744">CP1908</f>
        <v>18500</v>
      </c>
      <c r="CR1908" s="516">
        <f t="shared" si="7744"/>
        <v>18500</v>
      </c>
      <c r="CS1908" s="516">
        <f t="shared" si="7744"/>
        <v>18500</v>
      </c>
      <c r="CT1908" s="516">
        <f t="shared" si="7744"/>
        <v>18500</v>
      </c>
      <c r="CU1908" s="516">
        <f t="shared" si="7744"/>
        <v>18500</v>
      </c>
      <c r="CV1908" s="516">
        <f t="shared" si="7744"/>
        <v>18500</v>
      </c>
      <c r="CW1908" s="516">
        <f t="shared" si="7744"/>
        <v>18500</v>
      </c>
      <c r="CX1908" s="516">
        <f t="shared" si="7744"/>
        <v>18500</v>
      </c>
      <c r="CY1908" s="516">
        <f t="shared" si="7744"/>
        <v>18500</v>
      </c>
      <c r="CZ1908" s="516">
        <f t="shared" si="7744"/>
        <v>18500</v>
      </c>
      <c r="DA1908" s="516">
        <f t="shared" si="7744"/>
        <v>18500</v>
      </c>
      <c r="DB1908" s="516">
        <f t="shared" si="7744"/>
        <v>18500</v>
      </c>
      <c r="DC1908" s="516">
        <f t="shared" si="7744"/>
        <v>18500</v>
      </c>
      <c r="DD1908" s="516">
        <f t="shared" si="7744"/>
        <v>18500</v>
      </c>
      <c r="DE1908" s="516">
        <f t="shared" si="7744"/>
        <v>18500</v>
      </c>
      <c r="DF1908" s="516">
        <f t="shared" si="7744"/>
        <v>18500</v>
      </c>
      <c r="DG1908" s="516">
        <f t="shared" si="7744"/>
        <v>18500</v>
      </c>
      <c r="DH1908" s="516">
        <f t="shared" si="7744"/>
        <v>18500</v>
      </c>
      <c r="DI1908" s="516">
        <f t="shared" si="7744"/>
        <v>18500</v>
      </c>
      <c r="DJ1908" s="516">
        <f t="shared" si="7744"/>
        <v>18500</v>
      </c>
    </row>
    <row r="1909" spans="1:114" x14ac:dyDescent="0.35">
      <c r="A1909" s="69" t="s">
        <v>354</v>
      </c>
      <c r="B1909" s="255" t="s">
        <v>43</v>
      </c>
      <c r="C1909" s="510">
        <v>220200</v>
      </c>
      <c r="D1909" s="510">
        <v>202200</v>
      </c>
      <c r="E1909" s="510">
        <v>216700</v>
      </c>
      <c r="F1909" s="510">
        <v>395100</v>
      </c>
      <c r="G1909" s="510">
        <v>242600</v>
      </c>
      <c r="H1909" s="510">
        <v>212100</v>
      </c>
      <c r="I1909" s="510">
        <v>232500</v>
      </c>
      <c r="J1909" s="510">
        <v>250300</v>
      </c>
      <c r="K1909" s="510">
        <v>181100</v>
      </c>
      <c r="L1909" s="510">
        <v>188100</v>
      </c>
      <c r="M1909" s="510">
        <v>202800</v>
      </c>
      <c r="N1909" s="510">
        <v>195500</v>
      </c>
      <c r="O1909" s="510">
        <v>708200</v>
      </c>
      <c r="P1909" s="510">
        <v>199000</v>
      </c>
      <c r="Q1909" s="510">
        <v>225200</v>
      </c>
      <c r="R1909" s="510">
        <v>231100</v>
      </c>
      <c r="S1909" s="510">
        <v>260500</v>
      </c>
      <c r="T1909" s="510">
        <v>247400</v>
      </c>
      <c r="U1909" s="510">
        <v>264000</v>
      </c>
      <c r="V1909" s="510">
        <v>227200</v>
      </c>
      <c r="W1909" s="510">
        <v>245500</v>
      </c>
      <c r="X1909" s="510">
        <v>243800</v>
      </c>
      <c r="Y1909" s="510">
        <v>243700</v>
      </c>
      <c r="Z1909" s="510">
        <v>266000</v>
      </c>
      <c r="AA1909" s="510">
        <v>305800</v>
      </c>
      <c r="AB1909" s="510">
        <v>304900</v>
      </c>
      <c r="AC1909" s="510">
        <v>315100</v>
      </c>
      <c r="AD1909" s="453">
        <f>SUM(AD1898:AD1908)</f>
        <v>309848.98431329685</v>
      </c>
      <c r="AE1909" s="453">
        <f t="shared" si="7743"/>
        <v>309848.98431329685</v>
      </c>
      <c r="AF1909" s="453">
        <f t="shared" si="7743"/>
        <v>309848.98431329685</v>
      </c>
      <c r="AG1909" s="453">
        <f t="shared" si="7743"/>
        <v>309848.98431329685</v>
      </c>
      <c r="AH1909" s="453">
        <f t="shared" si="7743"/>
        <v>309848.98431329685</v>
      </c>
      <c r="AI1909" s="453">
        <f t="shared" si="7743"/>
        <v>309848.98431329685</v>
      </c>
      <c r="AJ1909" s="453">
        <f t="shared" si="7743"/>
        <v>309848.98431329685</v>
      </c>
      <c r="AK1909" s="453">
        <f t="shared" si="7743"/>
        <v>309848.98431329685</v>
      </c>
      <c r="AL1909" s="453">
        <f t="shared" si="7743"/>
        <v>309848.98431329685</v>
      </c>
      <c r="AM1909" s="453">
        <f t="shared" si="7743"/>
        <v>309848.98431329685</v>
      </c>
      <c r="AN1909" s="453">
        <f t="shared" si="7743"/>
        <v>309848.98431329685</v>
      </c>
      <c r="AO1909" s="453">
        <f t="shared" si="7743"/>
        <v>309848.98431329685</v>
      </c>
      <c r="AP1909" s="453">
        <f t="shared" si="7743"/>
        <v>309848.98431329685</v>
      </c>
      <c r="AQ1909" s="453">
        <f t="shared" si="7743"/>
        <v>309848.98431329685</v>
      </c>
      <c r="AR1909" s="453">
        <f t="shared" si="7743"/>
        <v>309848.98431329685</v>
      </c>
      <c r="AS1909" s="453">
        <f t="shared" si="7743"/>
        <v>309848.98431329685</v>
      </c>
      <c r="AT1909" s="453">
        <f t="shared" si="7743"/>
        <v>309848.98431329685</v>
      </c>
      <c r="AU1909" s="453">
        <f t="shared" si="7743"/>
        <v>309848.98431329685</v>
      </c>
      <c r="AV1909" s="453">
        <f t="shared" si="7743"/>
        <v>309848.98431329685</v>
      </c>
      <c r="AW1909" s="453">
        <f t="shared" si="7743"/>
        <v>309848.98431329685</v>
      </c>
      <c r="AX1909" s="453">
        <f t="shared" si="7743"/>
        <v>309848.98431329685</v>
      </c>
      <c r="AY1909" s="453">
        <f t="shared" si="7743"/>
        <v>309848.98431329685</v>
      </c>
      <c r="AZ1909" s="453">
        <f t="shared" si="7743"/>
        <v>309848.98431329685</v>
      </c>
      <c r="BA1909" s="453">
        <f t="shared" si="7743"/>
        <v>309848.98431329685</v>
      </c>
      <c r="BB1909" s="453">
        <f t="shared" si="7743"/>
        <v>309848.98431329685</v>
      </c>
      <c r="BC1909" s="453">
        <f t="shared" si="7743"/>
        <v>309848.98431329685</v>
      </c>
      <c r="BD1909" s="453">
        <f t="shared" si="7743"/>
        <v>309848.98431329685</v>
      </c>
      <c r="BE1909" s="453">
        <f t="shared" si="7743"/>
        <v>309848.98431329685</v>
      </c>
      <c r="BF1909" s="453">
        <f t="shared" si="7743"/>
        <v>309848.98431329685</v>
      </c>
      <c r="BG1909" s="453">
        <f t="shared" si="7743"/>
        <v>309848.98431329685</v>
      </c>
      <c r="BH1909" s="453">
        <f t="shared" si="7743"/>
        <v>309848.98431329685</v>
      </c>
      <c r="BI1909" s="453">
        <f t="shared" si="7743"/>
        <v>309848.98431329685</v>
      </c>
      <c r="BJ1909" s="453">
        <f t="shared" si="7743"/>
        <v>309848.98431329685</v>
      </c>
      <c r="BK1909" s="453">
        <f t="shared" si="7743"/>
        <v>309848.98431329685</v>
      </c>
      <c r="BL1909" s="453">
        <f t="shared" si="7743"/>
        <v>309848.98431329685</v>
      </c>
      <c r="BM1909" s="453">
        <f t="shared" si="7743"/>
        <v>309848.98431329685</v>
      </c>
      <c r="BN1909" s="453">
        <f t="shared" si="7743"/>
        <v>309848.98431329685</v>
      </c>
      <c r="BO1909" s="453">
        <f t="shared" si="7743"/>
        <v>309848.98431329685</v>
      </c>
      <c r="BP1909" s="453">
        <f t="shared" si="7743"/>
        <v>309848.98431329685</v>
      </c>
      <c r="BQ1909" s="453">
        <f t="shared" si="7743"/>
        <v>309848.98431329685</v>
      </c>
      <c r="BR1909" s="453">
        <f t="shared" si="7743"/>
        <v>309848.98431329685</v>
      </c>
      <c r="BS1909" s="453">
        <f t="shared" si="7743"/>
        <v>309848.98431329685</v>
      </c>
      <c r="BT1909" s="453">
        <f t="shared" si="7743"/>
        <v>309848.98431329685</v>
      </c>
      <c r="BU1909" s="453">
        <f t="shared" si="7743"/>
        <v>309848.98431329685</v>
      </c>
      <c r="BV1909" s="453">
        <f t="shared" si="7743"/>
        <v>309848.98431329685</v>
      </c>
      <c r="BW1909" s="453">
        <f t="shared" si="7743"/>
        <v>309848.98431329685</v>
      </c>
      <c r="BX1909" s="453">
        <f t="shared" si="7743"/>
        <v>309848.98431329685</v>
      </c>
      <c r="BY1909" s="453">
        <f t="shared" si="7743"/>
        <v>309848.98431329685</v>
      </c>
      <c r="BZ1909" s="453">
        <f t="shared" si="7743"/>
        <v>309848.98431329685</v>
      </c>
      <c r="CA1909" s="453">
        <f t="shared" si="7743"/>
        <v>309848.98431329685</v>
      </c>
      <c r="CB1909" s="453">
        <f t="shared" si="7743"/>
        <v>309848.98431329685</v>
      </c>
      <c r="CC1909" s="453">
        <f t="shared" si="7743"/>
        <v>309848.98431329685</v>
      </c>
      <c r="CD1909" s="453">
        <f t="shared" si="7743"/>
        <v>309848.98431329685</v>
      </c>
      <c r="CE1909" s="453">
        <f t="shared" si="7743"/>
        <v>309848.98431329685</v>
      </c>
      <c r="CF1909" s="453">
        <f t="shared" si="7743"/>
        <v>309848.98431329685</v>
      </c>
      <c r="CG1909" s="453">
        <f t="shared" si="7743"/>
        <v>309848.98431329685</v>
      </c>
      <c r="CH1909" s="453">
        <f t="shared" si="7743"/>
        <v>309848.98431329685</v>
      </c>
      <c r="CI1909" s="453">
        <f t="shared" si="7743"/>
        <v>309848.98431329685</v>
      </c>
      <c r="CJ1909" s="453">
        <f t="shared" si="7743"/>
        <v>309848.98431329685</v>
      </c>
      <c r="CK1909" s="453">
        <f t="shared" si="7743"/>
        <v>309848.98431329685</v>
      </c>
      <c r="CL1909" s="453">
        <f t="shared" si="7743"/>
        <v>309848.98431329685</v>
      </c>
      <c r="CM1909" s="453">
        <f t="shared" si="7743"/>
        <v>309848.98431329685</v>
      </c>
      <c r="CN1909" s="453">
        <f t="shared" si="7743"/>
        <v>309848.98431329685</v>
      </c>
      <c r="CO1909" s="453">
        <f t="shared" si="7743"/>
        <v>309848.98431329685</v>
      </c>
      <c r="CP1909" s="453">
        <f t="shared" si="7743"/>
        <v>309848.98431329685</v>
      </c>
      <c r="CQ1909" s="453">
        <f t="shared" si="7744"/>
        <v>309848.98431329685</v>
      </c>
      <c r="CR1909" s="453">
        <f t="shared" si="7744"/>
        <v>309848.98431329685</v>
      </c>
      <c r="CS1909" s="453">
        <f t="shared" si="7744"/>
        <v>309848.98431329685</v>
      </c>
      <c r="CT1909" s="453">
        <f t="shared" si="7744"/>
        <v>309848.98431329685</v>
      </c>
      <c r="CU1909" s="453">
        <f t="shared" si="7744"/>
        <v>309848.98431329685</v>
      </c>
      <c r="CV1909" s="453">
        <f t="shared" si="7744"/>
        <v>309848.98431329685</v>
      </c>
      <c r="CW1909" s="453">
        <f t="shared" si="7744"/>
        <v>309848.98431329685</v>
      </c>
      <c r="CX1909" s="453">
        <f t="shared" si="7744"/>
        <v>309848.98431329685</v>
      </c>
      <c r="CY1909" s="453">
        <f t="shared" si="7744"/>
        <v>309848.98431329685</v>
      </c>
      <c r="CZ1909" s="453">
        <f t="shared" si="7744"/>
        <v>309848.98431329685</v>
      </c>
      <c r="DA1909" s="453">
        <f t="shared" si="7744"/>
        <v>309848.98431329685</v>
      </c>
      <c r="DB1909" s="453">
        <f t="shared" si="7744"/>
        <v>309848.98431329685</v>
      </c>
      <c r="DC1909" s="453">
        <f t="shared" si="7744"/>
        <v>309848.98431329685</v>
      </c>
      <c r="DD1909" s="453">
        <f t="shared" si="7744"/>
        <v>309848.98431329685</v>
      </c>
      <c r="DE1909" s="453">
        <f t="shared" si="7744"/>
        <v>309848.98431329685</v>
      </c>
      <c r="DF1909" s="453">
        <f t="shared" si="7744"/>
        <v>309848.98431329685</v>
      </c>
      <c r="DG1909" s="453">
        <f t="shared" si="7744"/>
        <v>309848.98431329685</v>
      </c>
      <c r="DH1909" s="453">
        <f t="shared" si="7744"/>
        <v>309848.98431329685</v>
      </c>
      <c r="DI1909" s="453">
        <f t="shared" si="7744"/>
        <v>309848.98431329685</v>
      </c>
      <c r="DJ1909" s="453">
        <f t="shared" si="7744"/>
        <v>309848.98431329685</v>
      </c>
    </row>
    <row r="1910" spans="1:114" x14ac:dyDescent="0.35">
      <c r="A1910" s="69" t="s">
        <v>354</v>
      </c>
      <c r="B1910" s="69"/>
      <c r="C1910" s="459"/>
      <c r="D1910" s="459"/>
      <c r="E1910" s="459"/>
      <c r="F1910" s="459"/>
      <c r="G1910" s="459"/>
      <c r="H1910" s="459"/>
      <c r="I1910" s="459"/>
      <c r="J1910" s="459"/>
      <c r="K1910" s="459"/>
      <c r="L1910" s="459"/>
      <c r="M1910" s="459"/>
      <c r="N1910" s="459"/>
      <c r="O1910" s="459"/>
      <c r="P1910" s="459"/>
      <c r="Q1910" s="459"/>
      <c r="R1910" s="459"/>
      <c r="S1910" s="459"/>
      <c r="T1910" s="459"/>
      <c r="U1910" s="459"/>
      <c r="V1910" s="459"/>
      <c r="W1910" s="459"/>
      <c r="X1910" s="459"/>
      <c r="Y1910" s="459"/>
      <c r="Z1910" s="459"/>
      <c r="AA1910" s="459"/>
      <c r="AB1910" s="459"/>
      <c r="AC1910" s="459"/>
      <c r="AD1910" s="253"/>
    </row>
    <row r="1911" spans="1:114" x14ac:dyDescent="0.35">
      <c r="A1911" s="69" t="s">
        <v>354</v>
      </c>
      <c r="B1911" s="69" t="s">
        <v>533</v>
      </c>
      <c r="C1911" s="459">
        <v>217600</v>
      </c>
      <c r="D1911" s="459">
        <v>228400</v>
      </c>
      <c r="E1911" s="459">
        <v>223200</v>
      </c>
      <c r="F1911" s="459">
        <v>165500</v>
      </c>
      <c r="G1911" s="459">
        <v>177200</v>
      </c>
      <c r="H1911" s="459">
        <v>181100</v>
      </c>
      <c r="I1911" s="459">
        <v>186000</v>
      </c>
      <c r="J1911" s="459">
        <v>145800</v>
      </c>
      <c r="K1911" s="459">
        <v>151400</v>
      </c>
      <c r="L1911" s="459">
        <v>163400</v>
      </c>
      <c r="M1911" s="459">
        <v>149600</v>
      </c>
      <c r="N1911" s="459">
        <v>159000</v>
      </c>
      <c r="O1911" s="459">
        <v>157000</v>
      </c>
      <c r="P1911" s="459">
        <v>190100</v>
      </c>
      <c r="Q1911" s="459">
        <v>184100</v>
      </c>
      <c r="R1911" s="459">
        <v>198200</v>
      </c>
      <c r="S1911" s="459">
        <v>185700</v>
      </c>
      <c r="T1911" s="459">
        <v>183000</v>
      </c>
      <c r="U1911" s="459">
        <v>159200</v>
      </c>
      <c r="V1911" s="459">
        <v>188200</v>
      </c>
      <c r="W1911" s="459">
        <v>181200</v>
      </c>
      <c r="X1911" s="459">
        <v>184400</v>
      </c>
      <c r="Y1911" s="459">
        <v>176000</v>
      </c>
      <c r="Z1911" s="459">
        <v>180600</v>
      </c>
      <c r="AA1911" s="459">
        <v>171700</v>
      </c>
      <c r="AB1911" s="459">
        <v>173600</v>
      </c>
      <c r="AC1911" s="459">
        <v>165100</v>
      </c>
      <c r="AD1911" s="646">
        <f>AC1911</f>
        <v>165100</v>
      </c>
      <c r="AE1911" s="516">
        <f>AD1911</f>
        <v>165100</v>
      </c>
      <c r="AF1911" s="516">
        <f t="shared" ref="AF1911:CQ1911" si="7745">AE1911</f>
        <v>165100</v>
      </c>
      <c r="AG1911" s="516">
        <f t="shared" si="7745"/>
        <v>165100</v>
      </c>
      <c r="AH1911" s="516">
        <f t="shared" si="7745"/>
        <v>165100</v>
      </c>
      <c r="AI1911" s="516">
        <f t="shared" si="7745"/>
        <v>165100</v>
      </c>
      <c r="AJ1911" s="516">
        <f t="shared" si="7745"/>
        <v>165100</v>
      </c>
      <c r="AK1911" s="516">
        <f t="shared" si="7745"/>
        <v>165100</v>
      </c>
      <c r="AL1911" s="516">
        <f t="shared" si="7745"/>
        <v>165100</v>
      </c>
      <c r="AM1911" s="516">
        <f t="shared" si="7745"/>
        <v>165100</v>
      </c>
      <c r="AN1911" s="516">
        <f t="shared" si="7745"/>
        <v>165100</v>
      </c>
      <c r="AO1911" s="516">
        <f t="shared" si="7745"/>
        <v>165100</v>
      </c>
      <c r="AP1911" s="516">
        <f t="shared" si="7745"/>
        <v>165100</v>
      </c>
      <c r="AQ1911" s="516">
        <f t="shared" si="7745"/>
        <v>165100</v>
      </c>
      <c r="AR1911" s="516">
        <f t="shared" si="7745"/>
        <v>165100</v>
      </c>
      <c r="AS1911" s="516">
        <f t="shared" si="7745"/>
        <v>165100</v>
      </c>
      <c r="AT1911" s="516">
        <f t="shared" si="7745"/>
        <v>165100</v>
      </c>
      <c r="AU1911" s="516">
        <f t="shared" si="7745"/>
        <v>165100</v>
      </c>
      <c r="AV1911" s="516">
        <f t="shared" si="7745"/>
        <v>165100</v>
      </c>
      <c r="AW1911" s="516">
        <f t="shared" si="7745"/>
        <v>165100</v>
      </c>
      <c r="AX1911" s="516">
        <f t="shared" si="7745"/>
        <v>165100</v>
      </c>
      <c r="AY1911" s="516">
        <f t="shared" si="7745"/>
        <v>165100</v>
      </c>
      <c r="AZ1911" s="516">
        <f t="shared" si="7745"/>
        <v>165100</v>
      </c>
      <c r="BA1911" s="516">
        <f t="shared" si="7745"/>
        <v>165100</v>
      </c>
      <c r="BB1911" s="516">
        <f t="shared" si="7745"/>
        <v>165100</v>
      </c>
      <c r="BC1911" s="516">
        <f t="shared" si="7745"/>
        <v>165100</v>
      </c>
      <c r="BD1911" s="516">
        <f t="shared" si="7745"/>
        <v>165100</v>
      </c>
      <c r="BE1911" s="516">
        <f t="shared" si="7745"/>
        <v>165100</v>
      </c>
      <c r="BF1911" s="516">
        <f t="shared" si="7745"/>
        <v>165100</v>
      </c>
      <c r="BG1911" s="516">
        <f t="shared" si="7745"/>
        <v>165100</v>
      </c>
      <c r="BH1911" s="516">
        <f t="shared" si="7745"/>
        <v>165100</v>
      </c>
      <c r="BI1911" s="516">
        <f t="shared" si="7745"/>
        <v>165100</v>
      </c>
      <c r="BJ1911" s="516">
        <f t="shared" si="7745"/>
        <v>165100</v>
      </c>
      <c r="BK1911" s="516">
        <f t="shared" si="7745"/>
        <v>165100</v>
      </c>
      <c r="BL1911" s="516">
        <f t="shared" si="7745"/>
        <v>165100</v>
      </c>
      <c r="BM1911" s="516">
        <f t="shared" si="7745"/>
        <v>165100</v>
      </c>
      <c r="BN1911" s="516">
        <f t="shared" si="7745"/>
        <v>165100</v>
      </c>
      <c r="BO1911" s="516">
        <f t="shared" si="7745"/>
        <v>165100</v>
      </c>
      <c r="BP1911" s="516">
        <f t="shared" si="7745"/>
        <v>165100</v>
      </c>
      <c r="BQ1911" s="516">
        <f t="shared" si="7745"/>
        <v>165100</v>
      </c>
      <c r="BR1911" s="516">
        <f t="shared" si="7745"/>
        <v>165100</v>
      </c>
      <c r="BS1911" s="516">
        <f t="shared" si="7745"/>
        <v>165100</v>
      </c>
      <c r="BT1911" s="516">
        <f t="shared" si="7745"/>
        <v>165100</v>
      </c>
      <c r="BU1911" s="516">
        <f t="shared" si="7745"/>
        <v>165100</v>
      </c>
      <c r="BV1911" s="516">
        <f t="shared" si="7745"/>
        <v>165100</v>
      </c>
      <c r="BW1911" s="516">
        <f t="shared" si="7745"/>
        <v>165100</v>
      </c>
      <c r="BX1911" s="516">
        <f t="shared" si="7745"/>
        <v>165100</v>
      </c>
      <c r="BY1911" s="516">
        <f t="shared" si="7745"/>
        <v>165100</v>
      </c>
      <c r="BZ1911" s="516">
        <f t="shared" si="7745"/>
        <v>165100</v>
      </c>
      <c r="CA1911" s="516">
        <f t="shared" si="7745"/>
        <v>165100</v>
      </c>
      <c r="CB1911" s="516">
        <f t="shared" si="7745"/>
        <v>165100</v>
      </c>
      <c r="CC1911" s="516">
        <f t="shared" si="7745"/>
        <v>165100</v>
      </c>
      <c r="CD1911" s="516">
        <f t="shared" si="7745"/>
        <v>165100</v>
      </c>
      <c r="CE1911" s="516">
        <f t="shared" si="7745"/>
        <v>165100</v>
      </c>
      <c r="CF1911" s="516">
        <f t="shared" si="7745"/>
        <v>165100</v>
      </c>
      <c r="CG1911" s="516">
        <f t="shared" si="7745"/>
        <v>165100</v>
      </c>
      <c r="CH1911" s="516">
        <f t="shared" si="7745"/>
        <v>165100</v>
      </c>
      <c r="CI1911" s="516">
        <f t="shared" si="7745"/>
        <v>165100</v>
      </c>
      <c r="CJ1911" s="516">
        <f t="shared" si="7745"/>
        <v>165100</v>
      </c>
      <c r="CK1911" s="516">
        <f t="shared" si="7745"/>
        <v>165100</v>
      </c>
      <c r="CL1911" s="516">
        <f t="shared" si="7745"/>
        <v>165100</v>
      </c>
      <c r="CM1911" s="516">
        <f t="shared" si="7745"/>
        <v>165100</v>
      </c>
      <c r="CN1911" s="516">
        <f t="shared" si="7745"/>
        <v>165100</v>
      </c>
      <c r="CO1911" s="516">
        <f t="shared" si="7745"/>
        <v>165100</v>
      </c>
      <c r="CP1911" s="516">
        <f t="shared" si="7745"/>
        <v>165100</v>
      </c>
      <c r="CQ1911" s="516">
        <f t="shared" si="7745"/>
        <v>165100</v>
      </c>
      <c r="CR1911" s="516">
        <f t="shared" ref="CR1911:DJ1911" si="7746">CQ1911</f>
        <v>165100</v>
      </c>
      <c r="CS1911" s="516">
        <f t="shared" si="7746"/>
        <v>165100</v>
      </c>
      <c r="CT1911" s="516">
        <f t="shared" si="7746"/>
        <v>165100</v>
      </c>
      <c r="CU1911" s="516">
        <f t="shared" si="7746"/>
        <v>165100</v>
      </c>
      <c r="CV1911" s="516">
        <f t="shared" si="7746"/>
        <v>165100</v>
      </c>
      <c r="CW1911" s="516">
        <f t="shared" si="7746"/>
        <v>165100</v>
      </c>
      <c r="CX1911" s="516">
        <f t="shared" si="7746"/>
        <v>165100</v>
      </c>
      <c r="CY1911" s="516">
        <f t="shared" si="7746"/>
        <v>165100</v>
      </c>
      <c r="CZ1911" s="516">
        <f t="shared" si="7746"/>
        <v>165100</v>
      </c>
      <c r="DA1911" s="516">
        <f t="shared" si="7746"/>
        <v>165100</v>
      </c>
      <c r="DB1911" s="516">
        <f t="shared" si="7746"/>
        <v>165100</v>
      </c>
      <c r="DC1911" s="516">
        <f t="shared" si="7746"/>
        <v>165100</v>
      </c>
      <c r="DD1911" s="516">
        <f t="shared" si="7746"/>
        <v>165100</v>
      </c>
      <c r="DE1911" s="516">
        <f t="shared" si="7746"/>
        <v>165100</v>
      </c>
      <c r="DF1911" s="516">
        <f t="shared" si="7746"/>
        <v>165100</v>
      </c>
      <c r="DG1911" s="516">
        <f t="shared" si="7746"/>
        <v>165100</v>
      </c>
      <c r="DH1911" s="516">
        <f t="shared" si="7746"/>
        <v>165100</v>
      </c>
      <c r="DI1911" s="516">
        <f t="shared" si="7746"/>
        <v>165100</v>
      </c>
      <c r="DJ1911" s="516">
        <f t="shared" si="7746"/>
        <v>165100</v>
      </c>
    </row>
    <row r="1912" spans="1:114" x14ac:dyDescent="0.35">
      <c r="A1912" s="69" t="s">
        <v>354</v>
      </c>
      <c r="B1912" s="69" t="s">
        <v>534</v>
      </c>
      <c r="C1912" s="459">
        <v>260300</v>
      </c>
      <c r="D1912" s="459">
        <v>278600</v>
      </c>
      <c r="E1912" s="459">
        <v>283500</v>
      </c>
      <c r="F1912" s="459">
        <v>297700</v>
      </c>
      <c r="G1912" s="459">
        <v>301700</v>
      </c>
      <c r="H1912" s="459">
        <v>297700</v>
      </c>
      <c r="I1912" s="459">
        <v>303400</v>
      </c>
      <c r="J1912" s="459">
        <v>289300</v>
      </c>
      <c r="K1912" s="459">
        <v>297200</v>
      </c>
      <c r="L1912" s="459">
        <v>298300</v>
      </c>
      <c r="M1912" s="459">
        <v>297900</v>
      </c>
      <c r="N1912" s="459">
        <v>289800</v>
      </c>
      <c r="O1912" s="459">
        <v>290800</v>
      </c>
      <c r="P1912" s="459">
        <v>289200</v>
      </c>
      <c r="Q1912" s="459">
        <v>281600</v>
      </c>
      <c r="R1912" s="459">
        <v>299000</v>
      </c>
      <c r="S1912" s="459">
        <v>295000</v>
      </c>
      <c r="T1912" s="459">
        <v>291100</v>
      </c>
      <c r="U1912" s="459">
        <v>289300</v>
      </c>
      <c r="V1912" s="459">
        <v>341400</v>
      </c>
      <c r="W1912" s="459">
        <v>329300</v>
      </c>
      <c r="X1912" s="459">
        <v>338700</v>
      </c>
      <c r="Y1912" s="459">
        <v>340300</v>
      </c>
      <c r="Z1912" s="459">
        <v>374600</v>
      </c>
      <c r="AA1912" s="459">
        <v>375500</v>
      </c>
      <c r="AB1912" s="459">
        <v>371500</v>
      </c>
      <c r="AC1912" s="459">
        <v>372400</v>
      </c>
      <c r="AD1912" s="646">
        <f>AC1912</f>
        <v>372400</v>
      </c>
      <c r="AE1912" s="516">
        <f>AD1912</f>
        <v>372400</v>
      </c>
      <c r="AF1912" s="516">
        <f t="shared" ref="AF1912:CQ1912" si="7747">AE1912</f>
        <v>372400</v>
      </c>
      <c r="AG1912" s="516">
        <f t="shared" si="7747"/>
        <v>372400</v>
      </c>
      <c r="AH1912" s="516">
        <f t="shared" si="7747"/>
        <v>372400</v>
      </c>
      <c r="AI1912" s="516">
        <f t="shared" si="7747"/>
        <v>372400</v>
      </c>
      <c r="AJ1912" s="516">
        <f t="shared" si="7747"/>
        <v>372400</v>
      </c>
      <c r="AK1912" s="516">
        <f t="shared" si="7747"/>
        <v>372400</v>
      </c>
      <c r="AL1912" s="516">
        <f t="shared" si="7747"/>
        <v>372400</v>
      </c>
      <c r="AM1912" s="516">
        <f t="shared" si="7747"/>
        <v>372400</v>
      </c>
      <c r="AN1912" s="516">
        <f t="shared" si="7747"/>
        <v>372400</v>
      </c>
      <c r="AO1912" s="516">
        <f t="shared" si="7747"/>
        <v>372400</v>
      </c>
      <c r="AP1912" s="516">
        <f t="shared" si="7747"/>
        <v>372400</v>
      </c>
      <c r="AQ1912" s="516">
        <f t="shared" si="7747"/>
        <v>372400</v>
      </c>
      <c r="AR1912" s="516">
        <f t="shared" si="7747"/>
        <v>372400</v>
      </c>
      <c r="AS1912" s="516">
        <f t="shared" si="7747"/>
        <v>372400</v>
      </c>
      <c r="AT1912" s="516">
        <f t="shared" si="7747"/>
        <v>372400</v>
      </c>
      <c r="AU1912" s="516">
        <f t="shared" si="7747"/>
        <v>372400</v>
      </c>
      <c r="AV1912" s="516">
        <f t="shared" si="7747"/>
        <v>372400</v>
      </c>
      <c r="AW1912" s="516">
        <f t="shared" si="7747"/>
        <v>372400</v>
      </c>
      <c r="AX1912" s="516">
        <f t="shared" si="7747"/>
        <v>372400</v>
      </c>
      <c r="AY1912" s="516">
        <f t="shared" si="7747"/>
        <v>372400</v>
      </c>
      <c r="AZ1912" s="516">
        <f t="shared" si="7747"/>
        <v>372400</v>
      </c>
      <c r="BA1912" s="516">
        <f t="shared" si="7747"/>
        <v>372400</v>
      </c>
      <c r="BB1912" s="516">
        <f t="shared" si="7747"/>
        <v>372400</v>
      </c>
      <c r="BC1912" s="516">
        <f t="shared" si="7747"/>
        <v>372400</v>
      </c>
      <c r="BD1912" s="516">
        <f t="shared" si="7747"/>
        <v>372400</v>
      </c>
      <c r="BE1912" s="516">
        <f t="shared" si="7747"/>
        <v>372400</v>
      </c>
      <c r="BF1912" s="516">
        <f t="shared" si="7747"/>
        <v>372400</v>
      </c>
      <c r="BG1912" s="516">
        <f t="shared" si="7747"/>
        <v>372400</v>
      </c>
      <c r="BH1912" s="516">
        <f t="shared" si="7747"/>
        <v>372400</v>
      </c>
      <c r="BI1912" s="516">
        <f t="shared" si="7747"/>
        <v>372400</v>
      </c>
      <c r="BJ1912" s="516">
        <f t="shared" si="7747"/>
        <v>372400</v>
      </c>
      <c r="BK1912" s="516">
        <f t="shared" si="7747"/>
        <v>372400</v>
      </c>
      <c r="BL1912" s="516">
        <f t="shared" si="7747"/>
        <v>372400</v>
      </c>
      <c r="BM1912" s="516">
        <f t="shared" si="7747"/>
        <v>372400</v>
      </c>
      <c r="BN1912" s="516">
        <f t="shared" si="7747"/>
        <v>372400</v>
      </c>
      <c r="BO1912" s="516">
        <f t="shared" si="7747"/>
        <v>372400</v>
      </c>
      <c r="BP1912" s="516">
        <f t="shared" si="7747"/>
        <v>372400</v>
      </c>
      <c r="BQ1912" s="516">
        <f t="shared" si="7747"/>
        <v>372400</v>
      </c>
      <c r="BR1912" s="516">
        <f t="shared" si="7747"/>
        <v>372400</v>
      </c>
      <c r="BS1912" s="516">
        <f t="shared" si="7747"/>
        <v>372400</v>
      </c>
      <c r="BT1912" s="516">
        <f t="shared" si="7747"/>
        <v>372400</v>
      </c>
      <c r="BU1912" s="516">
        <f t="shared" si="7747"/>
        <v>372400</v>
      </c>
      <c r="BV1912" s="516">
        <f t="shared" si="7747"/>
        <v>372400</v>
      </c>
      <c r="BW1912" s="516">
        <f t="shared" si="7747"/>
        <v>372400</v>
      </c>
      <c r="BX1912" s="516">
        <f t="shared" si="7747"/>
        <v>372400</v>
      </c>
      <c r="BY1912" s="516">
        <f t="shared" si="7747"/>
        <v>372400</v>
      </c>
      <c r="BZ1912" s="516">
        <f t="shared" si="7747"/>
        <v>372400</v>
      </c>
      <c r="CA1912" s="516">
        <f t="shared" si="7747"/>
        <v>372400</v>
      </c>
      <c r="CB1912" s="516">
        <f t="shared" si="7747"/>
        <v>372400</v>
      </c>
      <c r="CC1912" s="516">
        <f t="shared" si="7747"/>
        <v>372400</v>
      </c>
      <c r="CD1912" s="516">
        <f t="shared" si="7747"/>
        <v>372400</v>
      </c>
      <c r="CE1912" s="516">
        <f t="shared" si="7747"/>
        <v>372400</v>
      </c>
      <c r="CF1912" s="516">
        <f t="shared" si="7747"/>
        <v>372400</v>
      </c>
      <c r="CG1912" s="516">
        <f t="shared" si="7747"/>
        <v>372400</v>
      </c>
      <c r="CH1912" s="516">
        <f t="shared" si="7747"/>
        <v>372400</v>
      </c>
      <c r="CI1912" s="516">
        <f t="shared" si="7747"/>
        <v>372400</v>
      </c>
      <c r="CJ1912" s="516">
        <f t="shared" si="7747"/>
        <v>372400</v>
      </c>
      <c r="CK1912" s="516">
        <f t="shared" si="7747"/>
        <v>372400</v>
      </c>
      <c r="CL1912" s="516">
        <f t="shared" si="7747"/>
        <v>372400</v>
      </c>
      <c r="CM1912" s="516">
        <f t="shared" si="7747"/>
        <v>372400</v>
      </c>
      <c r="CN1912" s="516">
        <f t="shared" si="7747"/>
        <v>372400</v>
      </c>
      <c r="CO1912" s="516">
        <f t="shared" si="7747"/>
        <v>372400</v>
      </c>
      <c r="CP1912" s="516">
        <f t="shared" si="7747"/>
        <v>372400</v>
      </c>
      <c r="CQ1912" s="516">
        <f t="shared" si="7747"/>
        <v>372400</v>
      </c>
      <c r="CR1912" s="516">
        <f t="shared" ref="CR1912:DJ1912" si="7748">CQ1912</f>
        <v>372400</v>
      </c>
      <c r="CS1912" s="516">
        <f t="shared" si="7748"/>
        <v>372400</v>
      </c>
      <c r="CT1912" s="516">
        <f t="shared" si="7748"/>
        <v>372400</v>
      </c>
      <c r="CU1912" s="516">
        <f t="shared" si="7748"/>
        <v>372400</v>
      </c>
      <c r="CV1912" s="516">
        <f t="shared" si="7748"/>
        <v>372400</v>
      </c>
      <c r="CW1912" s="516">
        <f t="shared" si="7748"/>
        <v>372400</v>
      </c>
      <c r="CX1912" s="516">
        <f t="shared" si="7748"/>
        <v>372400</v>
      </c>
      <c r="CY1912" s="516">
        <f t="shared" si="7748"/>
        <v>372400</v>
      </c>
      <c r="CZ1912" s="516">
        <f t="shared" si="7748"/>
        <v>372400</v>
      </c>
      <c r="DA1912" s="516">
        <f t="shared" si="7748"/>
        <v>372400</v>
      </c>
      <c r="DB1912" s="516">
        <f t="shared" si="7748"/>
        <v>372400</v>
      </c>
      <c r="DC1912" s="516">
        <f t="shared" si="7748"/>
        <v>372400</v>
      </c>
      <c r="DD1912" s="516">
        <f t="shared" si="7748"/>
        <v>372400</v>
      </c>
      <c r="DE1912" s="516">
        <f t="shared" si="7748"/>
        <v>372400</v>
      </c>
      <c r="DF1912" s="516">
        <f t="shared" si="7748"/>
        <v>372400</v>
      </c>
      <c r="DG1912" s="516">
        <f t="shared" si="7748"/>
        <v>372400</v>
      </c>
      <c r="DH1912" s="516">
        <f t="shared" si="7748"/>
        <v>372400</v>
      </c>
      <c r="DI1912" s="516">
        <f t="shared" si="7748"/>
        <v>372400</v>
      </c>
      <c r="DJ1912" s="516">
        <f t="shared" si="7748"/>
        <v>372400</v>
      </c>
    </row>
    <row r="1913" spans="1:114" x14ac:dyDescent="0.35">
      <c r="A1913" s="69" t="s">
        <v>354</v>
      </c>
      <c r="B1913" s="69" t="s">
        <v>535</v>
      </c>
      <c r="C1913" s="459">
        <v>640600</v>
      </c>
      <c r="D1913" s="459">
        <v>641000</v>
      </c>
      <c r="E1913" s="459">
        <v>641300</v>
      </c>
      <c r="F1913" s="459">
        <v>641700</v>
      </c>
      <c r="G1913" s="459">
        <v>636700</v>
      </c>
      <c r="H1913" s="459">
        <v>637000</v>
      </c>
      <c r="I1913" s="459">
        <v>627800</v>
      </c>
      <c r="J1913" s="459">
        <v>628100</v>
      </c>
      <c r="K1913" s="459">
        <v>628500</v>
      </c>
      <c r="L1913" s="459">
        <v>628900</v>
      </c>
      <c r="M1913" s="459">
        <v>484800</v>
      </c>
      <c r="N1913" s="459">
        <v>485100</v>
      </c>
      <c r="O1913" s="459">
        <v>393600</v>
      </c>
      <c r="P1913" s="459">
        <v>392200</v>
      </c>
      <c r="Q1913" s="459">
        <v>388700</v>
      </c>
      <c r="R1913" s="459">
        <v>391600</v>
      </c>
      <c r="S1913" s="459">
        <v>392500</v>
      </c>
      <c r="T1913" s="459">
        <v>393700</v>
      </c>
      <c r="U1913" s="459">
        <v>396200</v>
      </c>
      <c r="V1913" s="459">
        <v>398500</v>
      </c>
      <c r="W1913" s="459">
        <v>394500</v>
      </c>
      <c r="X1913" s="459">
        <v>408800</v>
      </c>
      <c r="Y1913" s="459">
        <v>400200</v>
      </c>
      <c r="Z1913" s="459">
        <v>403900</v>
      </c>
      <c r="AA1913" s="459">
        <v>414600</v>
      </c>
      <c r="AB1913" s="459">
        <v>403900</v>
      </c>
      <c r="AC1913" s="459">
        <v>463700</v>
      </c>
      <c r="AD1913" s="516">
        <f>AD1851-AD1904</f>
        <v>456961.84</v>
      </c>
      <c r="AE1913" s="516">
        <f>AE1851-AE1904</f>
        <v>450320.03568800003</v>
      </c>
      <c r="AF1913" s="516">
        <f t="shared" ref="AF1913:BI1913" si="7749">AF1851-AF1904</f>
        <v>443773.20917766163</v>
      </c>
      <c r="AG1913" s="516">
        <f t="shared" si="7749"/>
        <v>437320.00228642108</v>
      </c>
      <c r="AH1913" s="516">
        <f t="shared" si="7749"/>
        <v>430959.07625372527</v>
      </c>
      <c r="AI1913" s="516">
        <f t="shared" si="7749"/>
        <v>424689.11146329698</v>
      </c>
      <c r="AJ1913" s="516">
        <f t="shared" si="7749"/>
        <v>418508.80716937181</v>
      </c>
      <c r="AK1913" s="516">
        <f t="shared" si="7749"/>
        <v>412416.8812268498</v>
      </c>
      <c r="AL1913" s="516">
        <f t="shared" si="7749"/>
        <v>406412.06982530584</v>
      </c>
      <c r="AM1913" s="516">
        <f t="shared" si="7749"/>
        <v>400493.12722680398</v>
      </c>
      <c r="AN1913" s="516">
        <f t="shared" si="7749"/>
        <v>394658.82550746069</v>
      </c>
      <c r="AO1913" s="516">
        <f t="shared" si="7749"/>
        <v>388907.95430270402</v>
      </c>
      <c r="AP1913" s="516">
        <f t="shared" si="7749"/>
        <v>383239.32055617537</v>
      </c>
      <c r="AQ1913" s="516">
        <f t="shared" si="7749"/>
        <v>377651.74827222206</v>
      </c>
      <c r="AR1913" s="516">
        <f t="shared" si="7749"/>
        <v>372144.07827192929</v>
      </c>
      <c r="AS1913" s="516">
        <f t="shared" si="7749"/>
        <v>366715.16795264068</v>
      </c>
      <c r="AT1913" s="516">
        <f t="shared" si="7749"/>
        <v>361363.89105091791</v>
      </c>
      <c r="AU1913" s="516">
        <f t="shared" si="7749"/>
        <v>356089.13740888977</v>
      </c>
      <c r="AV1913" s="516">
        <f t="shared" si="7749"/>
        <v>350889.81274394266</v>
      </c>
      <c r="AW1913" s="516">
        <f t="shared" si="7749"/>
        <v>345764.83842170431</v>
      </c>
      <c r="AX1913" s="516">
        <f t="shared" si="7749"/>
        <v>340713.15123227396</v>
      </c>
      <c r="AY1913" s="516">
        <f t="shared" si="7749"/>
        <v>335733.70316965244</v>
      </c>
      <c r="AZ1913" s="516">
        <f t="shared" si="7749"/>
        <v>330825.46121432638</v>
      </c>
      <c r="BA1913" s="516">
        <f t="shared" si="7749"/>
        <v>325987.40711896151</v>
      </c>
      <c r="BB1913" s="516">
        <f t="shared" si="7749"/>
        <v>321218.53719716036</v>
      </c>
      <c r="BC1913" s="516">
        <f t="shared" si="7749"/>
        <v>316517.86211524095</v>
      </c>
      <c r="BD1913" s="516">
        <f t="shared" si="7749"/>
        <v>311884.40668699302</v>
      </c>
      <c r="BE1913" s="516">
        <f t="shared" si="7749"/>
        <v>307317.209671369</v>
      </c>
      <c r="BF1913" s="516">
        <f t="shared" si="7749"/>
        <v>302815.32357306842</v>
      </c>
      <c r="BG1913" s="516">
        <f t="shared" si="7749"/>
        <v>298377.81444597355</v>
      </c>
      <c r="BH1913" s="516">
        <f t="shared" si="7749"/>
        <v>294003.76169939613</v>
      </c>
      <c r="BI1913" s="516">
        <f t="shared" si="7749"/>
        <v>289692.25790709478</v>
      </c>
      <c r="BJ1913" s="516">
        <f>BJ1851-BJ1904</f>
        <v>-12000.591380976672</v>
      </c>
      <c r="BK1913" s="516">
        <f t="shared" ref="BK1913:DJ1913" si="7750">BK1851-BK1904</f>
        <v>0</v>
      </c>
      <c r="BL1913" s="516">
        <f t="shared" si="7750"/>
        <v>0</v>
      </c>
      <c r="BM1913" s="516">
        <f t="shared" si="7750"/>
        <v>0</v>
      </c>
      <c r="BN1913" s="516">
        <f t="shared" si="7750"/>
        <v>0</v>
      </c>
      <c r="BO1913" s="516">
        <f t="shared" si="7750"/>
        <v>0</v>
      </c>
      <c r="BP1913" s="516">
        <f t="shared" si="7750"/>
        <v>0</v>
      </c>
      <c r="BQ1913" s="516">
        <f t="shared" si="7750"/>
        <v>0</v>
      </c>
      <c r="BR1913" s="516">
        <f t="shared" si="7750"/>
        <v>0</v>
      </c>
      <c r="BS1913" s="516">
        <f t="shared" si="7750"/>
        <v>0</v>
      </c>
      <c r="BT1913" s="516">
        <f t="shared" si="7750"/>
        <v>0</v>
      </c>
      <c r="BU1913" s="516">
        <f t="shared" si="7750"/>
        <v>0</v>
      </c>
      <c r="BV1913" s="516">
        <f t="shared" si="7750"/>
        <v>0</v>
      </c>
      <c r="BW1913" s="516">
        <f t="shared" si="7750"/>
        <v>0</v>
      </c>
      <c r="BX1913" s="516">
        <f t="shared" si="7750"/>
        <v>0</v>
      </c>
      <c r="BY1913" s="516">
        <f t="shared" si="7750"/>
        <v>0</v>
      </c>
      <c r="BZ1913" s="516">
        <f t="shared" si="7750"/>
        <v>0</v>
      </c>
      <c r="CA1913" s="516">
        <f t="shared" si="7750"/>
        <v>0</v>
      </c>
      <c r="CB1913" s="516">
        <f t="shared" si="7750"/>
        <v>0</v>
      </c>
      <c r="CC1913" s="516">
        <f t="shared" si="7750"/>
        <v>0</v>
      </c>
      <c r="CD1913" s="516">
        <f t="shared" si="7750"/>
        <v>0</v>
      </c>
      <c r="CE1913" s="516">
        <f t="shared" si="7750"/>
        <v>0</v>
      </c>
      <c r="CF1913" s="516">
        <f t="shared" si="7750"/>
        <v>0</v>
      </c>
      <c r="CG1913" s="516">
        <f t="shared" si="7750"/>
        <v>0</v>
      </c>
      <c r="CH1913" s="516">
        <f t="shared" si="7750"/>
        <v>0</v>
      </c>
      <c r="CI1913" s="516">
        <f t="shared" si="7750"/>
        <v>0</v>
      </c>
      <c r="CJ1913" s="516">
        <f t="shared" si="7750"/>
        <v>0</v>
      </c>
      <c r="CK1913" s="516">
        <f t="shared" si="7750"/>
        <v>0</v>
      </c>
      <c r="CL1913" s="516">
        <f t="shared" si="7750"/>
        <v>0</v>
      </c>
      <c r="CM1913" s="516">
        <f t="shared" si="7750"/>
        <v>0</v>
      </c>
      <c r="CN1913" s="516">
        <f t="shared" si="7750"/>
        <v>0</v>
      </c>
      <c r="CO1913" s="516">
        <f t="shared" si="7750"/>
        <v>0</v>
      </c>
      <c r="CP1913" s="516">
        <f t="shared" si="7750"/>
        <v>0</v>
      </c>
      <c r="CQ1913" s="516">
        <f t="shared" si="7750"/>
        <v>0</v>
      </c>
      <c r="CR1913" s="516">
        <f t="shared" si="7750"/>
        <v>0</v>
      </c>
      <c r="CS1913" s="516">
        <f t="shared" si="7750"/>
        <v>0</v>
      </c>
      <c r="CT1913" s="516">
        <f t="shared" si="7750"/>
        <v>0</v>
      </c>
      <c r="CU1913" s="516">
        <f t="shared" si="7750"/>
        <v>0</v>
      </c>
      <c r="CV1913" s="516">
        <f t="shared" si="7750"/>
        <v>0</v>
      </c>
      <c r="CW1913" s="516">
        <f t="shared" si="7750"/>
        <v>0</v>
      </c>
      <c r="CX1913" s="516">
        <f t="shared" si="7750"/>
        <v>0</v>
      </c>
      <c r="CY1913" s="516">
        <f t="shared" si="7750"/>
        <v>0</v>
      </c>
      <c r="CZ1913" s="516">
        <f t="shared" si="7750"/>
        <v>0</v>
      </c>
      <c r="DA1913" s="516">
        <f t="shared" si="7750"/>
        <v>0</v>
      </c>
      <c r="DB1913" s="516">
        <f t="shared" si="7750"/>
        <v>0</v>
      </c>
      <c r="DC1913" s="516">
        <f t="shared" si="7750"/>
        <v>0</v>
      </c>
      <c r="DD1913" s="516">
        <f t="shared" si="7750"/>
        <v>0</v>
      </c>
      <c r="DE1913" s="516">
        <f t="shared" si="7750"/>
        <v>0</v>
      </c>
      <c r="DF1913" s="516">
        <f t="shared" si="7750"/>
        <v>0</v>
      </c>
      <c r="DG1913" s="516">
        <f t="shared" si="7750"/>
        <v>0</v>
      </c>
      <c r="DH1913" s="516">
        <f t="shared" si="7750"/>
        <v>0</v>
      </c>
      <c r="DI1913" s="516">
        <f t="shared" si="7750"/>
        <v>0</v>
      </c>
      <c r="DJ1913" s="516">
        <f t="shared" si="7750"/>
        <v>0</v>
      </c>
    </row>
    <row r="1914" spans="1:114" x14ac:dyDescent="0.35">
      <c r="A1914" s="69" t="s">
        <v>354</v>
      </c>
      <c r="B1914" s="69" t="s">
        <v>536</v>
      </c>
      <c r="C1914" s="459">
        <v>0</v>
      </c>
      <c r="D1914" s="459">
        <v>0</v>
      </c>
      <c r="E1914" s="459">
        <v>0</v>
      </c>
      <c r="F1914" s="459">
        <v>0</v>
      </c>
      <c r="G1914" s="459">
        <v>0</v>
      </c>
      <c r="H1914" s="459">
        <v>0</v>
      </c>
      <c r="I1914" s="459">
        <v>0</v>
      </c>
      <c r="J1914" s="459">
        <v>0</v>
      </c>
      <c r="K1914" s="459">
        <v>0</v>
      </c>
      <c r="L1914" s="459">
        <v>0</v>
      </c>
      <c r="M1914" s="459">
        <v>0</v>
      </c>
      <c r="N1914" s="459">
        <v>0</v>
      </c>
      <c r="O1914" s="459">
        <v>0</v>
      </c>
      <c r="P1914" s="459">
        <v>0</v>
      </c>
      <c r="Q1914" s="459">
        <v>0</v>
      </c>
      <c r="R1914" s="459">
        <v>0</v>
      </c>
      <c r="S1914" s="459">
        <v>0</v>
      </c>
      <c r="T1914" s="459">
        <v>0</v>
      </c>
      <c r="U1914" s="459">
        <v>0</v>
      </c>
      <c r="V1914" s="459">
        <v>7100</v>
      </c>
      <c r="W1914" s="459">
        <v>0</v>
      </c>
      <c r="X1914" s="459">
        <v>0</v>
      </c>
      <c r="Y1914" s="459">
        <v>0</v>
      </c>
      <c r="Z1914" s="459">
        <v>45400</v>
      </c>
      <c r="AA1914" s="459">
        <v>49200</v>
      </c>
      <c r="AB1914" s="459">
        <v>50300</v>
      </c>
      <c r="AC1914" s="459">
        <v>51100</v>
      </c>
      <c r="AD1914" s="646">
        <f t="shared" ref="AD1914:AE1917" si="7751">AC1914</f>
        <v>51100</v>
      </c>
      <c r="AE1914" s="516">
        <f t="shared" si="7751"/>
        <v>51100</v>
      </c>
      <c r="AF1914" s="516">
        <f t="shared" ref="AF1914:CQ1914" si="7752">AE1914</f>
        <v>51100</v>
      </c>
      <c r="AG1914" s="516">
        <f t="shared" si="7752"/>
        <v>51100</v>
      </c>
      <c r="AH1914" s="516">
        <f t="shared" si="7752"/>
        <v>51100</v>
      </c>
      <c r="AI1914" s="516">
        <f t="shared" si="7752"/>
        <v>51100</v>
      </c>
      <c r="AJ1914" s="516">
        <f t="shared" si="7752"/>
        <v>51100</v>
      </c>
      <c r="AK1914" s="516">
        <f t="shared" si="7752"/>
        <v>51100</v>
      </c>
      <c r="AL1914" s="516">
        <f t="shared" si="7752"/>
        <v>51100</v>
      </c>
      <c r="AM1914" s="516">
        <f t="shared" si="7752"/>
        <v>51100</v>
      </c>
      <c r="AN1914" s="516">
        <f t="shared" si="7752"/>
        <v>51100</v>
      </c>
      <c r="AO1914" s="516">
        <f t="shared" si="7752"/>
        <v>51100</v>
      </c>
      <c r="AP1914" s="516">
        <f t="shared" si="7752"/>
        <v>51100</v>
      </c>
      <c r="AQ1914" s="516">
        <f t="shared" si="7752"/>
        <v>51100</v>
      </c>
      <c r="AR1914" s="516">
        <f t="shared" si="7752"/>
        <v>51100</v>
      </c>
      <c r="AS1914" s="516">
        <f t="shared" si="7752"/>
        <v>51100</v>
      </c>
      <c r="AT1914" s="516">
        <f t="shared" si="7752"/>
        <v>51100</v>
      </c>
      <c r="AU1914" s="516">
        <f t="shared" si="7752"/>
        <v>51100</v>
      </c>
      <c r="AV1914" s="516">
        <f t="shared" si="7752"/>
        <v>51100</v>
      </c>
      <c r="AW1914" s="516">
        <f t="shared" si="7752"/>
        <v>51100</v>
      </c>
      <c r="AX1914" s="516">
        <f t="shared" si="7752"/>
        <v>51100</v>
      </c>
      <c r="AY1914" s="516">
        <f t="shared" si="7752"/>
        <v>51100</v>
      </c>
      <c r="AZ1914" s="516">
        <f t="shared" si="7752"/>
        <v>51100</v>
      </c>
      <c r="BA1914" s="516">
        <f t="shared" si="7752"/>
        <v>51100</v>
      </c>
      <c r="BB1914" s="516">
        <f t="shared" si="7752"/>
        <v>51100</v>
      </c>
      <c r="BC1914" s="516">
        <f t="shared" si="7752"/>
        <v>51100</v>
      </c>
      <c r="BD1914" s="516">
        <f t="shared" si="7752"/>
        <v>51100</v>
      </c>
      <c r="BE1914" s="516">
        <f t="shared" si="7752"/>
        <v>51100</v>
      </c>
      <c r="BF1914" s="516">
        <f t="shared" si="7752"/>
        <v>51100</v>
      </c>
      <c r="BG1914" s="516">
        <f t="shared" si="7752"/>
        <v>51100</v>
      </c>
      <c r="BH1914" s="516">
        <f t="shared" si="7752"/>
        <v>51100</v>
      </c>
      <c r="BI1914" s="516">
        <f t="shared" si="7752"/>
        <v>51100</v>
      </c>
      <c r="BJ1914" s="516">
        <f t="shared" si="7752"/>
        <v>51100</v>
      </c>
      <c r="BK1914" s="516">
        <f t="shared" si="7752"/>
        <v>51100</v>
      </c>
      <c r="BL1914" s="516">
        <f t="shared" si="7752"/>
        <v>51100</v>
      </c>
      <c r="BM1914" s="516">
        <f t="shared" si="7752"/>
        <v>51100</v>
      </c>
      <c r="BN1914" s="516">
        <f t="shared" si="7752"/>
        <v>51100</v>
      </c>
      <c r="BO1914" s="516">
        <f t="shared" si="7752"/>
        <v>51100</v>
      </c>
      <c r="BP1914" s="516">
        <f t="shared" si="7752"/>
        <v>51100</v>
      </c>
      <c r="BQ1914" s="516">
        <f t="shared" si="7752"/>
        <v>51100</v>
      </c>
      <c r="BR1914" s="516">
        <f t="shared" si="7752"/>
        <v>51100</v>
      </c>
      <c r="BS1914" s="516">
        <f t="shared" si="7752"/>
        <v>51100</v>
      </c>
      <c r="BT1914" s="516">
        <f t="shared" si="7752"/>
        <v>51100</v>
      </c>
      <c r="BU1914" s="516">
        <f t="shared" si="7752"/>
        <v>51100</v>
      </c>
      <c r="BV1914" s="516">
        <f t="shared" si="7752"/>
        <v>51100</v>
      </c>
      <c r="BW1914" s="516">
        <f t="shared" si="7752"/>
        <v>51100</v>
      </c>
      <c r="BX1914" s="516">
        <f t="shared" si="7752"/>
        <v>51100</v>
      </c>
      <c r="BY1914" s="516">
        <f t="shared" si="7752"/>
        <v>51100</v>
      </c>
      <c r="BZ1914" s="516">
        <f t="shared" si="7752"/>
        <v>51100</v>
      </c>
      <c r="CA1914" s="516">
        <f t="shared" si="7752"/>
        <v>51100</v>
      </c>
      <c r="CB1914" s="516">
        <f t="shared" si="7752"/>
        <v>51100</v>
      </c>
      <c r="CC1914" s="516">
        <f t="shared" si="7752"/>
        <v>51100</v>
      </c>
      <c r="CD1914" s="516">
        <f t="shared" si="7752"/>
        <v>51100</v>
      </c>
      <c r="CE1914" s="516">
        <f t="shared" si="7752"/>
        <v>51100</v>
      </c>
      <c r="CF1914" s="516">
        <f t="shared" si="7752"/>
        <v>51100</v>
      </c>
      <c r="CG1914" s="516">
        <f t="shared" si="7752"/>
        <v>51100</v>
      </c>
      <c r="CH1914" s="516">
        <f t="shared" si="7752"/>
        <v>51100</v>
      </c>
      <c r="CI1914" s="516">
        <f t="shared" si="7752"/>
        <v>51100</v>
      </c>
      <c r="CJ1914" s="516">
        <f t="shared" si="7752"/>
        <v>51100</v>
      </c>
      <c r="CK1914" s="516">
        <f t="shared" si="7752"/>
        <v>51100</v>
      </c>
      <c r="CL1914" s="516">
        <f t="shared" si="7752"/>
        <v>51100</v>
      </c>
      <c r="CM1914" s="516">
        <f t="shared" si="7752"/>
        <v>51100</v>
      </c>
      <c r="CN1914" s="516">
        <f t="shared" si="7752"/>
        <v>51100</v>
      </c>
      <c r="CO1914" s="516">
        <f t="shared" si="7752"/>
        <v>51100</v>
      </c>
      <c r="CP1914" s="516">
        <f t="shared" si="7752"/>
        <v>51100</v>
      </c>
      <c r="CQ1914" s="516">
        <f t="shared" si="7752"/>
        <v>51100</v>
      </c>
      <c r="CR1914" s="516">
        <f t="shared" ref="CR1914:DJ1914" si="7753">CQ1914</f>
        <v>51100</v>
      </c>
      <c r="CS1914" s="516">
        <f t="shared" si="7753"/>
        <v>51100</v>
      </c>
      <c r="CT1914" s="516">
        <f t="shared" si="7753"/>
        <v>51100</v>
      </c>
      <c r="CU1914" s="516">
        <f t="shared" si="7753"/>
        <v>51100</v>
      </c>
      <c r="CV1914" s="516">
        <f t="shared" si="7753"/>
        <v>51100</v>
      </c>
      <c r="CW1914" s="516">
        <f t="shared" si="7753"/>
        <v>51100</v>
      </c>
      <c r="CX1914" s="516">
        <f t="shared" si="7753"/>
        <v>51100</v>
      </c>
      <c r="CY1914" s="516">
        <f t="shared" si="7753"/>
        <v>51100</v>
      </c>
      <c r="CZ1914" s="516">
        <f t="shared" si="7753"/>
        <v>51100</v>
      </c>
      <c r="DA1914" s="516">
        <f t="shared" si="7753"/>
        <v>51100</v>
      </c>
      <c r="DB1914" s="516">
        <f t="shared" si="7753"/>
        <v>51100</v>
      </c>
      <c r="DC1914" s="516">
        <f t="shared" si="7753"/>
        <v>51100</v>
      </c>
      <c r="DD1914" s="516">
        <f t="shared" si="7753"/>
        <v>51100</v>
      </c>
      <c r="DE1914" s="516">
        <f t="shared" si="7753"/>
        <v>51100</v>
      </c>
      <c r="DF1914" s="516">
        <f t="shared" si="7753"/>
        <v>51100</v>
      </c>
      <c r="DG1914" s="516">
        <f t="shared" si="7753"/>
        <v>51100</v>
      </c>
      <c r="DH1914" s="516">
        <f t="shared" si="7753"/>
        <v>51100</v>
      </c>
      <c r="DI1914" s="516">
        <f t="shared" si="7753"/>
        <v>51100</v>
      </c>
      <c r="DJ1914" s="516">
        <f t="shared" si="7753"/>
        <v>51100</v>
      </c>
    </row>
    <row r="1915" spans="1:114" x14ac:dyDescent="0.35">
      <c r="A1915" s="69" t="s">
        <v>354</v>
      </c>
      <c r="B1915" s="69" t="s">
        <v>537</v>
      </c>
      <c r="C1915" s="459">
        <v>2400</v>
      </c>
      <c r="D1915" s="459">
        <v>22900</v>
      </c>
      <c r="E1915" s="459">
        <v>30300</v>
      </c>
      <c r="F1915" s="459">
        <v>59200</v>
      </c>
      <c r="G1915" s="459">
        <v>60800</v>
      </c>
      <c r="H1915" s="459">
        <v>47900</v>
      </c>
      <c r="I1915" s="459">
        <v>51000</v>
      </c>
      <c r="J1915" s="459">
        <v>0</v>
      </c>
      <c r="K1915" s="459">
        <v>0</v>
      </c>
      <c r="L1915" s="459">
        <v>200</v>
      </c>
      <c r="M1915" s="459">
        <v>0</v>
      </c>
      <c r="N1915" s="459">
        <v>0</v>
      </c>
      <c r="O1915" s="459">
        <v>0</v>
      </c>
      <c r="P1915" s="459">
        <v>3200</v>
      </c>
      <c r="Q1915" s="459">
        <v>3000</v>
      </c>
      <c r="R1915" s="459">
        <v>200</v>
      </c>
      <c r="S1915" s="459">
        <v>4800</v>
      </c>
      <c r="T1915" s="459">
        <v>4500</v>
      </c>
      <c r="U1915" s="459">
        <v>5200</v>
      </c>
      <c r="V1915" s="459">
        <v>6000</v>
      </c>
      <c r="W1915" s="459">
        <v>19700</v>
      </c>
      <c r="X1915" s="459">
        <v>23500</v>
      </c>
      <c r="Y1915" s="459">
        <v>39700</v>
      </c>
      <c r="Z1915" s="459">
        <v>2300</v>
      </c>
      <c r="AA1915" s="459">
        <v>46600</v>
      </c>
      <c r="AB1915" s="459">
        <v>39600</v>
      </c>
      <c r="AC1915" s="459">
        <v>36000</v>
      </c>
      <c r="AD1915" s="646">
        <f t="shared" si="7751"/>
        <v>36000</v>
      </c>
      <c r="AE1915" s="516">
        <f t="shared" si="7751"/>
        <v>36000</v>
      </c>
      <c r="AF1915" s="516">
        <f t="shared" ref="AF1915:CQ1915" si="7754">AE1915</f>
        <v>36000</v>
      </c>
      <c r="AG1915" s="516">
        <f t="shared" si="7754"/>
        <v>36000</v>
      </c>
      <c r="AH1915" s="516">
        <f t="shared" si="7754"/>
        <v>36000</v>
      </c>
      <c r="AI1915" s="516">
        <f t="shared" si="7754"/>
        <v>36000</v>
      </c>
      <c r="AJ1915" s="516">
        <f t="shared" si="7754"/>
        <v>36000</v>
      </c>
      <c r="AK1915" s="516">
        <f t="shared" si="7754"/>
        <v>36000</v>
      </c>
      <c r="AL1915" s="516">
        <f t="shared" si="7754"/>
        <v>36000</v>
      </c>
      <c r="AM1915" s="516">
        <f t="shared" si="7754"/>
        <v>36000</v>
      </c>
      <c r="AN1915" s="516">
        <f t="shared" si="7754"/>
        <v>36000</v>
      </c>
      <c r="AO1915" s="516">
        <f t="shared" si="7754"/>
        <v>36000</v>
      </c>
      <c r="AP1915" s="516">
        <f t="shared" si="7754"/>
        <v>36000</v>
      </c>
      <c r="AQ1915" s="516">
        <f t="shared" si="7754"/>
        <v>36000</v>
      </c>
      <c r="AR1915" s="516">
        <f t="shared" si="7754"/>
        <v>36000</v>
      </c>
      <c r="AS1915" s="516">
        <f t="shared" si="7754"/>
        <v>36000</v>
      </c>
      <c r="AT1915" s="516">
        <f t="shared" si="7754"/>
        <v>36000</v>
      </c>
      <c r="AU1915" s="516">
        <f t="shared" si="7754"/>
        <v>36000</v>
      </c>
      <c r="AV1915" s="516">
        <f t="shared" si="7754"/>
        <v>36000</v>
      </c>
      <c r="AW1915" s="516">
        <f t="shared" si="7754"/>
        <v>36000</v>
      </c>
      <c r="AX1915" s="516">
        <f t="shared" si="7754"/>
        <v>36000</v>
      </c>
      <c r="AY1915" s="516">
        <f t="shared" si="7754"/>
        <v>36000</v>
      </c>
      <c r="AZ1915" s="516">
        <f t="shared" si="7754"/>
        <v>36000</v>
      </c>
      <c r="BA1915" s="516">
        <f t="shared" si="7754"/>
        <v>36000</v>
      </c>
      <c r="BB1915" s="516">
        <f t="shared" si="7754"/>
        <v>36000</v>
      </c>
      <c r="BC1915" s="516">
        <f t="shared" si="7754"/>
        <v>36000</v>
      </c>
      <c r="BD1915" s="516">
        <f t="shared" si="7754"/>
        <v>36000</v>
      </c>
      <c r="BE1915" s="516">
        <f t="shared" si="7754"/>
        <v>36000</v>
      </c>
      <c r="BF1915" s="516">
        <f t="shared" si="7754"/>
        <v>36000</v>
      </c>
      <c r="BG1915" s="516">
        <f t="shared" si="7754"/>
        <v>36000</v>
      </c>
      <c r="BH1915" s="516">
        <f t="shared" si="7754"/>
        <v>36000</v>
      </c>
      <c r="BI1915" s="516">
        <f t="shared" si="7754"/>
        <v>36000</v>
      </c>
      <c r="BJ1915" s="516">
        <f t="shared" si="7754"/>
        <v>36000</v>
      </c>
      <c r="BK1915" s="516">
        <f t="shared" si="7754"/>
        <v>36000</v>
      </c>
      <c r="BL1915" s="516">
        <f t="shared" si="7754"/>
        <v>36000</v>
      </c>
      <c r="BM1915" s="516">
        <f t="shared" si="7754"/>
        <v>36000</v>
      </c>
      <c r="BN1915" s="516">
        <f t="shared" si="7754"/>
        <v>36000</v>
      </c>
      <c r="BO1915" s="516">
        <f t="shared" si="7754"/>
        <v>36000</v>
      </c>
      <c r="BP1915" s="516">
        <f t="shared" si="7754"/>
        <v>36000</v>
      </c>
      <c r="BQ1915" s="516">
        <f t="shared" si="7754"/>
        <v>36000</v>
      </c>
      <c r="BR1915" s="516">
        <f t="shared" si="7754"/>
        <v>36000</v>
      </c>
      <c r="BS1915" s="516">
        <f t="shared" si="7754"/>
        <v>36000</v>
      </c>
      <c r="BT1915" s="516">
        <f t="shared" si="7754"/>
        <v>36000</v>
      </c>
      <c r="BU1915" s="516">
        <f t="shared" si="7754"/>
        <v>36000</v>
      </c>
      <c r="BV1915" s="516">
        <f t="shared" si="7754"/>
        <v>36000</v>
      </c>
      <c r="BW1915" s="516">
        <f t="shared" si="7754"/>
        <v>36000</v>
      </c>
      <c r="BX1915" s="516">
        <f t="shared" si="7754"/>
        <v>36000</v>
      </c>
      <c r="BY1915" s="516">
        <f t="shared" si="7754"/>
        <v>36000</v>
      </c>
      <c r="BZ1915" s="516">
        <f t="shared" si="7754"/>
        <v>36000</v>
      </c>
      <c r="CA1915" s="516">
        <f t="shared" si="7754"/>
        <v>36000</v>
      </c>
      <c r="CB1915" s="516">
        <f t="shared" si="7754"/>
        <v>36000</v>
      </c>
      <c r="CC1915" s="516">
        <f t="shared" si="7754"/>
        <v>36000</v>
      </c>
      <c r="CD1915" s="516">
        <f t="shared" si="7754"/>
        <v>36000</v>
      </c>
      <c r="CE1915" s="516">
        <f t="shared" si="7754"/>
        <v>36000</v>
      </c>
      <c r="CF1915" s="516">
        <f t="shared" si="7754"/>
        <v>36000</v>
      </c>
      <c r="CG1915" s="516">
        <f t="shared" si="7754"/>
        <v>36000</v>
      </c>
      <c r="CH1915" s="516">
        <f t="shared" si="7754"/>
        <v>36000</v>
      </c>
      <c r="CI1915" s="516">
        <f t="shared" si="7754"/>
        <v>36000</v>
      </c>
      <c r="CJ1915" s="516">
        <f t="shared" si="7754"/>
        <v>36000</v>
      </c>
      <c r="CK1915" s="516">
        <f t="shared" si="7754"/>
        <v>36000</v>
      </c>
      <c r="CL1915" s="516">
        <f t="shared" si="7754"/>
        <v>36000</v>
      </c>
      <c r="CM1915" s="516">
        <f t="shared" si="7754"/>
        <v>36000</v>
      </c>
      <c r="CN1915" s="516">
        <f t="shared" si="7754"/>
        <v>36000</v>
      </c>
      <c r="CO1915" s="516">
        <f t="shared" si="7754"/>
        <v>36000</v>
      </c>
      <c r="CP1915" s="516">
        <f t="shared" si="7754"/>
        <v>36000</v>
      </c>
      <c r="CQ1915" s="516">
        <f t="shared" si="7754"/>
        <v>36000</v>
      </c>
      <c r="CR1915" s="516">
        <f t="shared" ref="CR1915:DJ1915" si="7755">CQ1915</f>
        <v>36000</v>
      </c>
      <c r="CS1915" s="516">
        <f t="shared" si="7755"/>
        <v>36000</v>
      </c>
      <c r="CT1915" s="516">
        <f t="shared" si="7755"/>
        <v>36000</v>
      </c>
      <c r="CU1915" s="516">
        <f t="shared" si="7755"/>
        <v>36000</v>
      </c>
      <c r="CV1915" s="516">
        <f t="shared" si="7755"/>
        <v>36000</v>
      </c>
      <c r="CW1915" s="516">
        <f t="shared" si="7755"/>
        <v>36000</v>
      </c>
      <c r="CX1915" s="516">
        <f t="shared" si="7755"/>
        <v>36000</v>
      </c>
      <c r="CY1915" s="516">
        <f t="shared" si="7755"/>
        <v>36000</v>
      </c>
      <c r="CZ1915" s="516">
        <f t="shared" si="7755"/>
        <v>36000</v>
      </c>
      <c r="DA1915" s="516">
        <f t="shared" si="7755"/>
        <v>36000</v>
      </c>
      <c r="DB1915" s="516">
        <f t="shared" si="7755"/>
        <v>36000</v>
      </c>
      <c r="DC1915" s="516">
        <f t="shared" si="7755"/>
        <v>36000</v>
      </c>
      <c r="DD1915" s="516">
        <f t="shared" si="7755"/>
        <v>36000</v>
      </c>
      <c r="DE1915" s="516">
        <f t="shared" si="7755"/>
        <v>36000</v>
      </c>
      <c r="DF1915" s="516">
        <f t="shared" si="7755"/>
        <v>36000</v>
      </c>
      <c r="DG1915" s="516">
        <f t="shared" si="7755"/>
        <v>36000</v>
      </c>
      <c r="DH1915" s="516">
        <f t="shared" si="7755"/>
        <v>36000</v>
      </c>
      <c r="DI1915" s="516">
        <f t="shared" si="7755"/>
        <v>36000</v>
      </c>
      <c r="DJ1915" s="516">
        <f t="shared" si="7755"/>
        <v>36000</v>
      </c>
    </row>
    <row r="1916" spans="1:114" x14ac:dyDescent="0.35">
      <c r="A1916" s="69" t="s">
        <v>354</v>
      </c>
      <c r="B1916" s="69" t="s">
        <v>538</v>
      </c>
      <c r="C1916" s="459">
        <v>0</v>
      </c>
      <c r="D1916" s="459">
        <v>0</v>
      </c>
      <c r="E1916" s="459">
        <v>0</v>
      </c>
      <c r="F1916" s="459">
        <v>0</v>
      </c>
      <c r="G1916" s="459">
        <v>0</v>
      </c>
      <c r="H1916" s="459">
        <v>0</v>
      </c>
      <c r="I1916" s="459">
        <v>0</v>
      </c>
      <c r="J1916" s="459">
        <v>0</v>
      </c>
      <c r="K1916" s="459">
        <v>0</v>
      </c>
      <c r="L1916" s="459">
        <v>0</v>
      </c>
      <c r="M1916" s="459">
        <v>0</v>
      </c>
      <c r="N1916" s="459">
        <v>0</v>
      </c>
      <c r="O1916" s="459">
        <v>0</v>
      </c>
      <c r="P1916" s="459">
        <v>0</v>
      </c>
      <c r="Q1916" s="459">
        <v>0</v>
      </c>
      <c r="R1916" s="459">
        <v>0</v>
      </c>
      <c r="S1916" s="459">
        <v>0</v>
      </c>
      <c r="T1916" s="459">
        <v>0</v>
      </c>
      <c r="U1916" s="459">
        <v>0</v>
      </c>
      <c r="V1916" s="459">
        <v>0</v>
      </c>
      <c r="W1916" s="459">
        <v>0</v>
      </c>
      <c r="X1916" s="459">
        <v>0</v>
      </c>
      <c r="Y1916" s="459">
        <v>0</v>
      </c>
      <c r="Z1916" s="459">
        <v>170500</v>
      </c>
      <c r="AA1916" s="459">
        <v>172800</v>
      </c>
      <c r="AB1916" s="459">
        <v>175100</v>
      </c>
      <c r="AC1916" s="459">
        <v>177500</v>
      </c>
      <c r="AD1916" s="646">
        <f t="shared" si="7751"/>
        <v>177500</v>
      </c>
      <c r="AE1916" s="516">
        <f t="shared" si="7751"/>
        <v>177500</v>
      </c>
      <c r="AF1916" s="516">
        <f t="shared" ref="AF1916:CQ1916" si="7756">AE1916</f>
        <v>177500</v>
      </c>
      <c r="AG1916" s="516">
        <f t="shared" si="7756"/>
        <v>177500</v>
      </c>
      <c r="AH1916" s="516">
        <f t="shared" si="7756"/>
        <v>177500</v>
      </c>
      <c r="AI1916" s="516">
        <f t="shared" si="7756"/>
        <v>177500</v>
      </c>
      <c r="AJ1916" s="516">
        <f t="shared" si="7756"/>
        <v>177500</v>
      </c>
      <c r="AK1916" s="516">
        <f t="shared" si="7756"/>
        <v>177500</v>
      </c>
      <c r="AL1916" s="516">
        <f t="shared" si="7756"/>
        <v>177500</v>
      </c>
      <c r="AM1916" s="516">
        <f t="shared" si="7756"/>
        <v>177500</v>
      </c>
      <c r="AN1916" s="516">
        <f t="shared" si="7756"/>
        <v>177500</v>
      </c>
      <c r="AO1916" s="516">
        <f t="shared" si="7756"/>
        <v>177500</v>
      </c>
      <c r="AP1916" s="516">
        <f t="shared" si="7756"/>
        <v>177500</v>
      </c>
      <c r="AQ1916" s="516">
        <f t="shared" si="7756"/>
        <v>177500</v>
      </c>
      <c r="AR1916" s="516">
        <f t="shared" si="7756"/>
        <v>177500</v>
      </c>
      <c r="AS1916" s="516">
        <f t="shared" si="7756"/>
        <v>177500</v>
      </c>
      <c r="AT1916" s="516">
        <f t="shared" si="7756"/>
        <v>177500</v>
      </c>
      <c r="AU1916" s="516">
        <f t="shared" si="7756"/>
        <v>177500</v>
      </c>
      <c r="AV1916" s="516">
        <f t="shared" si="7756"/>
        <v>177500</v>
      </c>
      <c r="AW1916" s="516">
        <f t="shared" si="7756"/>
        <v>177500</v>
      </c>
      <c r="AX1916" s="516">
        <f t="shared" si="7756"/>
        <v>177500</v>
      </c>
      <c r="AY1916" s="516">
        <f t="shared" si="7756"/>
        <v>177500</v>
      </c>
      <c r="AZ1916" s="516">
        <f t="shared" si="7756"/>
        <v>177500</v>
      </c>
      <c r="BA1916" s="516">
        <f t="shared" si="7756"/>
        <v>177500</v>
      </c>
      <c r="BB1916" s="516">
        <f t="shared" si="7756"/>
        <v>177500</v>
      </c>
      <c r="BC1916" s="516">
        <f t="shared" si="7756"/>
        <v>177500</v>
      </c>
      <c r="BD1916" s="516">
        <f t="shared" si="7756"/>
        <v>177500</v>
      </c>
      <c r="BE1916" s="516">
        <f t="shared" si="7756"/>
        <v>177500</v>
      </c>
      <c r="BF1916" s="516">
        <f t="shared" si="7756"/>
        <v>177500</v>
      </c>
      <c r="BG1916" s="516">
        <f t="shared" si="7756"/>
        <v>177500</v>
      </c>
      <c r="BH1916" s="516">
        <f t="shared" si="7756"/>
        <v>177500</v>
      </c>
      <c r="BI1916" s="516">
        <f t="shared" si="7756"/>
        <v>177500</v>
      </c>
      <c r="BJ1916" s="516">
        <f t="shared" si="7756"/>
        <v>177500</v>
      </c>
      <c r="BK1916" s="516">
        <f t="shared" si="7756"/>
        <v>177500</v>
      </c>
      <c r="BL1916" s="516">
        <f t="shared" si="7756"/>
        <v>177500</v>
      </c>
      <c r="BM1916" s="516">
        <f t="shared" si="7756"/>
        <v>177500</v>
      </c>
      <c r="BN1916" s="516">
        <f t="shared" si="7756"/>
        <v>177500</v>
      </c>
      <c r="BO1916" s="516">
        <f t="shared" si="7756"/>
        <v>177500</v>
      </c>
      <c r="BP1916" s="516">
        <f t="shared" si="7756"/>
        <v>177500</v>
      </c>
      <c r="BQ1916" s="516">
        <f t="shared" si="7756"/>
        <v>177500</v>
      </c>
      <c r="BR1916" s="516">
        <f t="shared" si="7756"/>
        <v>177500</v>
      </c>
      <c r="BS1916" s="516">
        <f t="shared" si="7756"/>
        <v>177500</v>
      </c>
      <c r="BT1916" s="516">
        <f t="shared" si="7756"/>
        <v>177500</v>
      </c>
      <c r="BU1916" s="516">
        <f t="shared" si="7756"/>
        <v>177500</v>
      </c>
      <c r="BV1916" s="516">
        <f t="shared" si="7756"/>
        <v>177500</v>
      </c>
      <c r="BW1916" s="516">
        <f t="shared" si="7756"/>
        <v>177500</v>
      </c>
      <c r="BX1916" s="516">
        <f t="shared" si="7756"/>
        <v>177500</v>
      </c>
      <c r="BY1916" s="516">
        <f t="shared" si="7756"/>
        <v>177500</v>
      </c>
      <c r="BZ1916" s="516">
        <f t="shared" si="7756"/>
        <v>177500</v>
      </c>
      <c r="CA1916" s="516">
        <f t="shared" si="7756"/>
        <v>177500</v>
      </c>
      <c r="CB1916" s="516">
        <f t="shared" si="7756"/>
        <v>177500</v>
      </c>
      <c r="CC1916" s="516">
        <f t="shared" si="7756"/>
        <v>177500</v>
      </c>
      <c r="CD1916" s="516">
        <f t="shared" si="7756"/>
        <v>177500</v>
      </c>
      <c r="CE1916" s="516">
        <f t="shared" si="7756"/>
        <v>177500</v>
      </c>
      <c r="CF1916" s="516">
        <f t="shared" si="7756"/>
        <v>177500</v>
      </c>
      <c r="CG1916" s="516">
        <f t="shared" si="7756"/>
        <v>177500</v>
      </c>
      <c r="CH1916" s="516">
        <f t="shared" si="7756"/>
        <v>177500</v>
      </c>
      <c r="CI1916" s="516">
        <f t="shared" si="7756"/>
        <v>177500</v>
      </c>
      <c r="CJ1916" s="516">
        <f t="shared" si="7756"/>
        <v>177500</v>
      </c>
      <c r="CK1916" s="516">
        <f t="shared" si="7756"/>
        <v>177500</v>
      </c>
      <c r="CL1916" s="516">
        <f t="shared" si="7756"/>
        <v>177500</v>
      </c>
      <c r="CM1916" s="516">
        <f t="shared" si="7756"/>
        <v>177500</v>
      </c>
      <c r="CN1916" s="516">
        <f t="shared" si="7756"/>
        <v>177500</v>
      </c>
      <c r="CO1916" s="516">
        <f t="shared" si="7756"/>
        <v>177500</v>
      </c>
      <c r="CP1916" s="516">
        <f t="shared" si="7756"/>
        <v>177500</v>
      </c>
      <c r="CQ1916" s="516">
        <f t="shared" si="7756"/>
        <v>177500</v>
      </c>
      <c r="CR1916" s="516">
        <f t="shared" ref="CR1916:DJ1916" si="7757">CQ1916</f>
        <v>177500</v>
      </c>
      <c r="CS1916" s="516">
        <f t="shared" si="7757"/>
        <v>177500</v>
      </c>
      <c r="CT1916" s="516">
        <f t="shared" si="7757"/>
        <v>177500</v>
      </c>
      <c r="CU1916" s="516">
        <f t="shared" si="7757"/>
        <v>177500</v>
      </c>
      <c r="CV1916" s="516">
        <f t="shared" si="7757"/>
        <v>177500</v>
      </c>
      <c r="CW1916" s="516">
        <f t="shared" si="7757"/>
        <v>177500</v>
      </c>
      <c r="CX1916" s="516">
        <f t="shared" si="7757"/>
        <v>177500</v>
      </c>
      <c r="CY1916" s="516">
        <f t="shared" si="7757"/>
        <v>177500</v>
      </c>
      <c r="CZ1916" s="516">
        <f t="shared" si="7757"/>
        <v>177500</v>
      </c>
      <c r="DA1916" s="516">
        <f t="shared" si="7757"/>
        <v>177500</v>
      </c>
      <c r="DB1916" s="516">
        <f t="shared" si="7757"/>
        <v>177500</v>
      </c>
      <c r="DC1916" s="516">
        <f t="shared" si="7757"/>
        <v>177500</v>
      </c>
      <c r="DD1916" s="516">
        <f t="shared" si="7757"/>
        <v>177500</v>
      </c>
      <c r="DE1916" s="516">
        <f t="shared" si="7757"/>
        <v>177500</v>
      </c>
      <c r="DF1916" s="516">
        <f t="shared" si="7757"/>
        <v>177500</v>
      </c>
      <c r="DG1916" s="516">
        <f t="shared" si="7757"/>
        <v>177500</v>
      </c>
      <c r="DH1916" s="516">
        <f t="shared" si="7757"/>
        <v>177500</v>
      </c>
      <c r="DI1916" s="516">
        <f t="shared" si="7757"/>
        <v>177500</v>
      </c>
      <c r="DJ1916" s="516">
        <f t="shared" si="7757"/>
        <v>177500</v>
      </c>
    </row>
    <row r="1917" spans="1:114" x14ac:dyDescent="0.35">
      <c r="A1917" s="69" t="s">
        <v>354</v>
      </c>
      <c r="B1917" s="69" t="s">
        <v>531</v>
      </c>
      <c r="C1917" s="459">
        <v>0</v>
      </c>
      <c r="D1917" s="459">
        <v>0</v>
      </c>
      <c r="E1917" s="459">
        <v>0</v>
      </c>
      <c r="F1917" s="459">
        <v>0</v>
      </c>
      <c r="G1917" s="459">
        <v>0</v>
      </c>
      <c r="H1917" s="459">
        <v>0</v>
      </c>
      <c r="I1917" s="459">
        <v>0</v>
      </c>
      <c r="J1917" s="459">
        <v>0</v>
      </c>
      <c r="K1917" s="459">
        <v>0</v>
      </c>
      <c r="L1917" s="459">
        <v>0</v>
      </c>
      <c r="M1917" s="459">
        <v>0</v>
      </c>
      <c r="N1917" s="459">
        <v>0</v>
      </c>
      <c r="O1917" s="459">
        <v>0</v>
      </c>
      <c r="P1917" s="459">
        <v>0</v>
      </c>
      <c r="Q1917" s="459">
        <v>0</v>
      </c>
      <c r="R1917" s="459">
        <v>0</v>
      </c>
      <c r="S1917" s="459">
        <v>0</v>
      </c>
      <c r="T1917" s="459">
        <v>0</v>
      </c>
      <c r="U1917" s="459">
        <v>0</v>
      </c>
      <c r="V1917" s="459">
        <v>0</v>
      </c>
      <c r="W1917" s="459">
        <v>0</v>
      </c>
      <c r="X1917" s="459">
        <v>0</v>
      </c>
      <c r="Y1917" s="459">
        <v>0</v>
      </c>
      <c r="Z1917" s="459">
        <v>0</v>
      </c>
      <c r="AA1917" s="459">
        <v>0</v>
      </c>
      <c r="AB1917" s="459">
        <v>0</v>
      </c>
      <c r="AC1917" s="459">
        <v>3000</v>
      </c>
      <c r="AD1917" s="516">
        <f t="shared" si="7751"/>
        <v>3000</v>
      </c>
      <c r="AE1917" s="516">
        <f t="shared" si="7751"/>
        <v>3000</v>
      </c>
      <c r="AF1917" s="516">
        <f t="shared" ref="AF1917:CQ1919" si="7758">AE1917</f>
        <v>3000</v>
      </c>
      <c r="AG1917" s="516">
        <f t="shared" si="7758"/>
        <v>3000</v>
      </c>
      <c r="AH1917" s="516">
        <f t="shared" si="7758"/>
        <v>3000</v>
      </c>
      <c r="AI1917" s="516">
        <f t="shared" si="7758"/>
        <v>3000</v>
      </c>
      <c r="AJ1917" s="516">
        <f t="shared" si="7758"/>
        <v>3000</v>
      </c>
      <c r="AK1917" s="516">
        <f t="shared" si="7758"/>
        <v>3000</v>
      </c>
      <c r="AL1917" s="516">
        <f t="shared" si="7758"/>
        <v>3000</v>
      </c>
      <c r="AM1917" s="516">
        <f t="shared" si="7758"/>
        <v>3000</v>
      </c>
      <c r="AN1917" s="516">
        <f t="shared" si="7758"/>
        <v>3000</v>
      </c>
      <c r="AO1917" s="516">
        <f t="shared" si="7758"/>
        <v>3000</v>
      </c>
      <c r="AP1917" s="516">
        <f t="shared" si="7758"/>
        <v>3000</v>
      </c>
      <c r="AQ1917" s="516">
        <f t="shared" si="7758"/>
        <v>3000</v>
      </c>
      <c r="AR1917" s="516">
        <f t="shared" si="7758"/>
        <v>3000</v>
      </c>
      <c r="AS1917" s="516">
        <f t="shared" si="7758"/>
        <v>3000</v>
      </c>
      <c r="AT1917" s="516">
        <f t="shared" si="7758"/>
        <v>3000</v>
      </c>
      <c r="AU1917" s="516">
        <f t="shared" si="7758"/>
        <v>3000</v>
      </c>
      <c r="AV1917" s="516">
        <f t="shared" si="7758"/>
        <v>3000</v>
      </c>
      <c r="AW1917" s="516">
        <f t="shared" si="7758"/>
        <v>3000</v>
      </c>
      <c r="AX1917" s="516">
        <f t="shared" si="7758"/>
        <v>3000</v>
      </c>
      <c r="AY1917" s="516">
        <f t="shared" si="7758"/>
        <v>3000</v>
      </c>
      <c r="AZ1917" s="516">
        <f t="shared" si="7758"/>
        <v>3000</v>
      </c>
      <c r="BA1917" s="516">
        <f t="shared" si="7758"/>
        <v>3000</v>
      </c>
      <c r="BB1917" s="516">
        <f t="shared" si="7758"/>
        <v>3000</v>
      </c>
      <c r="BC1917" s="516">
        <f t="shared" si="7758"/>
        <v>3000</v>
      </c>
      <c r="BD1917" s="516">
        <f t="shared" si="7758"/>
        <v>3000</v>
      </c>
      <c r="BE1917" s="516">
        <f t="shared" si="7758"/>
        <v>3000</v>
      </c>
      <c r="BF1917" s="516">
        <f t="shared" si="7758"/>
        <v>3000</v>
      </c>
      <c r="BG1917" s="516">
        <f t="shared" si="7758"/>
        <v>3000</v>
      </c>
      <c r="BH1917" s="516">
        <f t="shared" si="7758"/>
        <v>3000</v>
      </c>
      <c r="BI1917" s="516">
        <f t="shared" si="7758"/>
        <v>3000</v>
      </c>
      <c r="BJ1917" s="516">
        <f t="shared" si="7758"/>
        <v>3000</v>
      </c>
      <c r="BK1917" s="516">
        <f t="shared" si="7758"/>
        <v>3000</v>
      </c>
      <c r="BL1917" s="516">
        <f t="shared" si="7758"/>
        <v>3000</v>
      </c>
      <c r="BM1917" s="516">
        <f t="shared" si="7758"/>
        <v>3000</v>
      </c>
      <c r="BN1917" s="516">
        <f t="shared" si="7758"/>
        <v>3000</v>
      </c>
      <c r="BO1917" s="516">
        <f t="shared" si="7758"/>
        <v>3000</v>
      </c>
      <c r="BP1917" s="516">
        <f t="shared" si="7758"/>
        <v>3000</v>
      </c>
      <c r="BQ1917" s="516">
        <f t="shared" si="7758"/>
        <v>3000</v>
      </c>
      <c r="BR1917" s="516">
        <f t="shared" si="7758"/>
        <v>3000</v>
      </c>
      <c r="BS1917" s="516">
        <f t="shared" si="7758"/>
        <v>3000</v>
      </c>
      <c r="BT1917" s="516">
        <f t="shared" si="7758"/>
        <v>3000</v>
      </c>
      <c r="BU1917" s="516">
        <f t="shared" si="7758"/>
        <v>3000</v>
      </c>
      <c r="BV1917" s="516">
        <f t="shared" si="7758"/>
        <v>3000</v>
      </c>
      <c r="BW1917" s="516">
        <f t="shared" si="7758"/>
        <v>3000</v>
      </c>
      <c r="BX1917" s="516">
        <f t="shared" si="7758"/>
        <v>3000</v>
      </c>
      <c r="BY1917" s="516">
        <f t="shared" si="7758"/>
        <v>3000</v>
      </c>
      <c r="BZ1917" s="516">
        <f t="shared" si="7758"/>
        <v>3000</v>
      </c>
      <c r="CA1917" s="516">
        <f t="shared" si="7758"/>
        <v>3000</v>
      </c>
      <c r="CB1917" s="516">
        <f t="shared" si="7758"/>
        <v>3000</v>
      </c>
      <c r="CC1917" s="516">
        <f t="shared" si="7758"/>
        <v>3000</v>
      </c>
      <c r="CD1917" s="516">
        <f t="shared" si="7758"/>
        <v>3000</v>
      </c>
      <c r="CE1917" s="516">
        <f t="shared" si="7758"/>
        <v>3000</v>
      </c>
      <c r="CF1917" s="516">
        <f t="shared" si="7758"/>
        <v>3000</v>
      </c>
      <c r="CG1917" s="516">
        <f t="shared" si="7758"/>
        <v>3000</v>
      </c>
      <c r="CH1917" s="516">
        <f t="shared" si="7758"/>
        <v>3000</v>
      </c>
      <c r="CI1917" s="516">
        <f t="shared" si="7758"/>
        <v>3000</v>
      </c>
      <c r="CJ1917" s="516">
        <f t="shared" si="7758"/>
        <v>3000</v>
      </c>
      <c r="CK1917" s="516">
        <f t="shared" si="7758"/>
        <v>3000</v>
      </c>
      <c r="CL1917" s="516">
        <f t="shared" si="7758"/>
        <v>3000</v>
      </c>
      <c r="CM1917" s="516">
        <f t="shared" si="7758"/>
        <v>3000</v>
      </c>
      <c r="CN1917" s="516">
        <f t="shared" si="7758"/>
        <v>3000</v>
      </c>
      <c r="CO1917" s="516">
        <f t="shared" si="7758"/>
        <v>3000</v>
      </c>
      <c r="CP1917" s="516">
        <f t="shared" si="7758"/>
        <v>3000</v>
      </c>
      <c r="CQ1917" s="516">
        <f t="shared" si="7758"/>
        <v>3000</v>
      </c>
      <c r="CR1917" s="516">
        <f t="shared" ref="CR1917:DJ1919" si="7759">CQ1917</f>
        <v>3000</v>
      </c>
      <c r="CS1917" s="516">
        <f t="shared" si="7759"/>
        <v>3000</v>
      </c>
      <c r="CT1917" s="516">
        <f t="shared" si="7759"/>
        <v>3000</v>
      </c>
      <c r="CU1917" s="516">
        <f t="shared" si="7759"/>
        <v>3000</v>
      </c>
      <c r="CV1917" s="516">
        <f t="shared" si="7759"/>
        <v>3000</v>
      </c>
      <c r="CW1917" s="516">
        <f t="shared" si="7759"/>
        <v>3000</v>
      </c>
      <c r="CX1917" s="516">
        <f t="shared" si="7759"/>
        <v>3000</v>
      </c>
      <c r="CY1917" s="516">
        <f t="shared" si="7759"/>
        <v>3000</v>
      </c>
      <c r="CZ1917" s="516">
        <f t="shared" si="7759"/>
        <v>3000</v>
      </c>
      <c r="DA1917" s="516">
        <f t="shared" si="7759"/>
        <v>3000</v>
      </c>
      <c r="DB1917" s="516">
        <f t="shared" si="7759"/>
        <v>3000</v>
      </c>
      <c r="DC1917" s="516">
        <f t="shared" si="7759"/>
        <v>3000</v>
      </c>
      <c r="DD1917" s="516">
        <f t="shared" si="7759"/>
        <v>3000</v>
      </c>
      <c r="DE1917" s="516">
        <f t="shared" si="7759"/>
        <v>3000</v>
      </c>
      <c r="DF1917" s="516">
        <f t="shared" si="7759"/>
        <v>3000</v>
      </c>
      <c r="DG1917" s="516">
        <f t="shared" si="7759"/>
        <v>3000</v>
      </c>
      <c r="DH1917" s="516">
        <f t="shared" si="7759"/>
        <v>3000</v>
      </c>
      <c r="DI1917" s="516">
        <f t="shared" si="7759"/>
        <v>3000</v>
      </c>
      <c r="DJ1917" s="516">
        <f t="shared" si="7759"/>
        <v>3000</v>
      </c>
    </row>
    <row r="1918" spans="1:114" x14ac:dyDescent="0.35">
      <c r="A1918" s="69" t="s">
        <v>354</v>
      </c>
      <c r="B1918" s="255" t="s">
        <v>544</v>
      </c>
      <c r="C1918" s="510">
        <v>1120900</v>
      </c>
      <c r="D1918" s="510">
        <v>1170900</v>
      </c>
      <c r="E1918" s="510">
        <v>1178300</v>
      </c>
      <c r="F1918" s="510">
        <v>1164100</v>
      </c>
      <c r="G1918" s="510">
        <v>1176400</v>
      </c>
      <c r="H1918" s="510">
        <v>1163700</v>
      </c>
      <c r="I1918" s="510">
        <v>1168200</v>
      </c>
      <c r="J1918" s="510">
        <v>1063200</v>
      </c>
      <c r="K1918" s="510">
        <v>1077100</v>
      </c>
      <c r="L1918" s="510">
        <v>1090800</v>
      </c>
      <c r="M1918" s="510">
        <v>932300</v>
      </c>
      <c r="N1918" s="510">
        <v>933900</v>
      </c>
      <c r="O1918" s="510">
        <v>841400</v>
      </c>
      <c r="P1918" s="510">
        <v>874700</v>
      </c>
      <c r="Q1918" s="510">
        <v>857400</v>
      </c>
      <c r="R1918" s="510">
        <v>889000</v>
      </c>
      <c r="S1918" s="510">
        <v>878000</v>
      </c>
      <c r="T1918" s="510">
        <v>872300</v>
      </c>
      <c r="U1918" s="510">
        <v>849900</v>
      </c>
      <c r="V1918" s="510">
        <v>941200</v>
      </c>
      <c r="W1918" s="510">
        <v>924700</v>
      </c>
      <c r="X1918" s="510">
        <v>955400</v>
      </c>
      <c r="Y1918" s="510">
        <v>956200</v>
      </c>
      <c r="Z1918" s="510">
        <v>1177300</v>
      </c>
      <c r="AA1918" s="510">
        <v>1230400</v>
      </c>
      <c r="AB1918" s="510">
        <v>1214000</v>
      </c>
      <c r="AC1918" s="510">
        <v>1268800</v>
      </c>
      <c r="AD1918" s="453">
        <f>SUM(AD1911:AD1917)</f>
        <v>1262061.8400000001</v>
      </c>
      <c r="AE1918" s="453">
        <f>AD1918</f>
        <v>1262061.8400000001</v>
      </c>
      <c r="AF1918" s="453">
        <f t="shared" si="7758"/>
        <v>1262061.8400000001</v>
      </c>
      <c r="AG1918" s="453">
        <f t="shared" si="7758"/>
        <v>1262061.8400000001</v>
      </c>
      <c r="AH1918" s="453">
        <f t="shared" si="7758"/>
        <v>1262061.8400000001</v>
      </c>
      <c r="AI1918" s="453">
        <f t="shared" si="7758"/>
        <v>1262061.8400000001</v>
      </c>
      <c r="AJ1918" s="453">
        <f t="shared" si="7758"/>
        <v>1262061.8400000001</v>
      </c>
      <c r="AK1918" s="453">
        <f t="shared" si="7758"/>
        <v>1262061.8400000001</v>
      </c>
      <c r="AL1918" s="453">
        <f t="shared" si="7758"/>
        <v>1262061.8400000001</v>
      </c>
      <c r="AM1918" s="453">
        <f t="shared" si="7758"/>
        <v>1262061.8400000001</v>
      </c>
      <c r="AN1918" s="453">
        <f t="shared" si="7758"/>
        <v>1262061.8400000001</v>
      </c>
      <c r="AO1918" s="453">
        <f t="shared" si="7758"/>
        <v>1262061.8400000001</v>
      </c>
      <c r="AP1918" s="453">
        <f t="shared" si="7758"/>
        <v>1262061.8400000001</v>
      </c>
      <c r="AQ1918" s="453">
        <f t="shared" si="7758"/>
        <v>1262061.8400000001</v>
      </c>
      <c r="AR1918" s="453">
        <f t="shared" si="7758"/>
        <v>1262061.8400000001</v>
      </c>
      <c r="AS1918" s="453">
        <f t="shared" si="7758"/>
        <v>1262061.8400000001</v>
      </c>
      <c r="AT1918" s="453">
        <f t="shared" si="7758"/>
        <v>1262061.8400000001</v>
      </c>
      <c r="AU1918" s="453">
        <f t="shared" si="7758"/>
        <v>1262061.8400000001</v>
      </c>
      <c r="AV1918" s="453">
        <f t="shared" si="7758"/>
        <v>1262061.8400000001</v>
      </c>
      <c r="AW1918" s="453">
        <f t="shared" si="7758"/>
        <v>1262061.8400000001</v>
      </c>
      <c r="AX1918" s="453">
        <f t="shared" si="7758"/>
        <v>1262061.8400000001</v>
      </c>
      <c r="AY1918" s="453">
        <f t="shared" si="7758"/>
        <v>1262061.8400000001</v>
      </c>
      <c r="AZ1918" s="453">
        <f t="shared" si="7758"/>
        <v>1262061.8400000001</v>
      </c>
      <c r="BA1918" s="453">
        <f t="shared" si="7758"/>
        <v>1262061.8400000001</v>
      </c>
      <c r="BB1918" s="453">
        <f t="shared" si="7758"/>
        <v>1262061.8400000001</v>
      </c>
      <c r="BC1918" s="453">
        <f t="shared" si="7758"/>
        <v>1262061.8400000001</v>
      </c>
      <c r="BD1918" s="453">
        <f t="shared" si="7758"/>
        <v>1262061.8400000001</v>
      </c>
      <c r="BE1918" s="453">
        <f t="shared" si="7758"/>
        <v>1262061.8400000001</v>
      </c>
      <c r="BF1918" s="453">
        <f t="shared" si="7758"/>
        <v>1262061.8400000001</v>
      </c>
      <c r="BG1918" s="453">
        <f t="shared" si="7758"/>
        <v>1262061.8400000001</v>
      </c>
      <c r="BH1918" s="453">
        <f t="shared" si="7758"/>
        <v>1262061.8400000001</v>
      </c>
      <c r="BI1918" s="453">
        <f t="shared" si="7758"/>
        <v>1262061.8400000001</v>
      </c>
      <c r="BJ1918" s="453">
        <f t="shared" si="7758"/>
        <v>1262061.8400000001</v>
      </c>
      <c r="BK1918" s="453">
        <f t="shared" si="7758"/>
        <v>1262061.8400000001</v>
      </c>
      <c r="BL1918" s="453">
        <f t="shared" si="7758"/>
        <v>1262061.8400000001</v>
      </c>
      <c r="BM1918" s="453">
        <f t="shared" si="7758"/>
        <v>1262061.8400000001</v>
      </c>
      <c r="BN1918" s="453">
        <f t="shared" si="7758"/>
        <v>1262061.8400000001</v>
      </c>
      <c r="BO1918" s="453">
        <f t="shared" si="7758"/>
        <v>1262061.8400000001</v>
      </c>
      <c r="BP1918" s="453">
        <f t="shared" si="7758"/>
        <v>1262061.8400000001</v>
      </c>
      <c r="BQ1918" s="453">
        <f t="shared" si="7758"/>
        <v>1262061.8400000001</v>
      </c>
      <c r="BR1918" s="453">
        <f t="shared" si="7758"/>
        <v>1262061.8400000001</v>
      </c>
      <c r="BS1918" s="453">
        <f t="shared" si="7758"/>
        <v>1262061.8400000001</v>
      </c>
      <c r="BT1918" s="453">
        <f t="shared" si="7758"/>
        <v>1262061.8400000001</v>
      </c>
      <c r="BU1918" s="453">
        <f t="shared" si="7758"/>
        <v>1262061.8400000001</v>
      </c>
      <c r="BV1918" s="453">
        <f t="shared" si="7758"/>
        <v>1262061.8400000001</v>
      </c>
      <c r="BW1918" s="453">
        <f t="shared" si="7758"/>
        <v>1262061.8400000001</v>
      </c>
      <c r="BX1918" s="453">
        <f t="shared" si="7758"/>
        <v>1262061.8400000001</v>
      </c>
      <c r="BY1918" s="453">
        <f t="shared" si="7758"/>
        <v>1262061.8400000001</v>
      </c>
      <c r="BZ1918" s="453">
        <f t="shared" si="7758"/>
        <v>1262061.8400000001</v>
      </c>
      <c r="CA1918" s="453">
        <f t="shared" si="7758"/>
        <v>1262061.8400000001</v>
      </c>
      <c r="CB1918" s="453">
        <f t="shared" si="7758"/>
        <v>1262061.8400000001</v>
      </c>
      <c r="CC1918" s="453">
        <f t="shared" si="7758"/>
        <v>1262061.8400000001</v>
      </c>
      <c r="CD1918" s="453">
        <f t="shared" si="7758"/>
        <v>1262061.8400000001</v>
      </c>
      <c r="CE1918" s="453">
        <f t="shared" si="7758"/>
        <v>1262061.8400000001</v>
      </c>
      <c r="CF1918" s="453">
        <f t="shared" si="7758"/>
        <v>1262061.8400000001</v>
      </c>
      <c r="CG1918" s="453">
        <f t="shared" si="7758"/>
        <v>1262061.8400000001</v>
      </c>
      <c r="CH1918" s="453">
        <f t="shared" si="7758"/>
        <v>1262061.8400000001</v>
      </c>
      <c r="CI1918" s="453">
        <f t="shared" si="7758"/>
        <v>1262061.8400000001</v>
      </c>
      <c r="CJ1918" s="453">
        <f t="shared" si="7758"/>
        <v>1262061.8400000001</v>
      </c>
      <c r="CK1918" s="453">
        <f t="shared" si="7758"/>
        <v>1262061.8400000001</v>
      </c>
      <c r="CL1918" s="453">
        <f t="shared" si="7758"/>
        <v>1262061.8400000001</v>
      </c>
      <c r="CM1918" s="453">
        <f t="shared" si="7758"/>
        <v>1262061.8400000001</v>
      </c>
      <c r="CN1918" s="453">
        <f t="shared" si="7758"/>
        <v>1262061.8400000001</v>
      </c>
      <c r="CO1918" s="453">
        <f t="shared" si="7758"/>
        <v>1262061.8400000001</v>
      </c>
      <c r="CP1918" s="453">
        <f t="shared" si="7758"/>
        <v>1262061.8400000001</v>
      </c>
      <c r="CQ1918" s="453">
        <f t="shared" si="7758"/>
        <v>1262061.8400000001</v>
      </c>
      <c r="CR1918" s="453">
        <f t="shared" si="7759"/>
        <v>1262061.8400000001</v>
      </c>
      <c r="CS1918" s="453">
        <f t="shared" si="7759"/>
        <v>1262061.8400000001</v>
      </c>
      <c r="CT1918" s="453">
        <f t="shared" si="7759"/>
        <v>1262061.8400000001</v>
      </c>
      <c r="CU1918" s="453">
        <f t="shared" si="7759"/>
        <v>1262061.8400000001</v>
      </c>
      <c r="CV1918" s="453">
        <f t="shared" si="7759"/>
        <v>1262061.8400000001</v>
      </c>
      <c r="CW1918" s="453">
        <f t="shared" si="7759"/>
        <v>1262061.8400000001</v>
      </c>
      <c r="CX1918" s="453">
        <f t="shared" si="7759"/>
        <v>1262061.8400000001</v>
      </c>
      <c r="CY1918" s="453">
        <f t="shared" si="7759"/>
        <v>1262061.8400000001</v>
      </c>
      <c r="CZ1918" s="453">
        <f t="shared" si="7759"/>
        <v>1262061.8400000001</v>
      </c>
      <c r="DA1918" s="453">
        <f t="shared" si="7759"/>
        <v>1262061.8400000001</v>
      </c>
      <c r="DB1918" s="453">
        <f t="shared" si="7759"/>
        <v>1262061.8400000001</v>
      </c>
      <c r="DC1918" s="453">
        <f t="shared" si="7759"/>
        <v>1262061.8400000001</v>
      </c>
      <c r="DD1918" s="453">
        <f t="shared" si="7759"/>
        <v>1262061.8400000001</v>
      </c>
      <c r="DE1918" s="453">
        <f t="shared" si="7759"/>
        <v>1262061.8400000001</v>
      </c>
      <c r="DF1918" s="453">
        <f t="shared" si="7759"/>
        <v>1262061.8400000001</v>
      </c>
      <c r="DG1918" s="453">
        <f t="shared" si="7759"/>
        <v>1262061.8400000001</v>
      </c>
      <c r="DH1918" s="453">
        <f t="shared" si="7759"/>
        <v>1262061.8400000001</v>
      </c>
      <c r="DI1918" s="453">
        <f t="shared" si="7759"/>
        <v>1262061.8400000001</v>
      </c>
      <c r="DJ1918" s="453">
        <f t="shared" si="7759"/>
        <v>1262061.8400000001</v>
      </c>
    </row>
    <row r="1919" spans="1:114" x14ac:dyDescent="0.35">
      <c r="A1919" s="69" t="s">
        <v>354</v>
      </c>
      <c r="B1919" s="454" t="s">
        <v>44</v>
      </c>
      <c r="C1919" s="512">
        <v>1341100</v>
      </c>
      <c r="D1919" s="512">
        <v>1373100</v>
      </c>
      <c r="E1919" s="512">
        <v>1395000</v>
      </c>
      <c r="F1919" s="512">
        <v>1559200</v>
      </c>
      <c r="G1919" s="512">
        <v>1419000</v>
      </c>
      <c r="H1919" s="512">
        <v>1375800</v>
      </c>
      <c r="I1919" s="512">
        <v>1400700</v>
      </c>
      <c r="J1919" s="512">
        <v>1313500</v>
      </c>
      <c r="K1919" s="512">
        <v>1258200</v>
      </c>
      <c r="L1919" s="512">
        <v>1278900</v>
      </c>
      <c r="M1919" s="512">
        <v>1135100</v>
      </c>
      <c r="N1919" s="512">
        <v>1129400</v>
      </c>
      <c r="O1919" s="512">
        <v>1549600</v>
      </c>
      <c r="P1919" s="512">
        <v>1073700</v>
      </c>
      <c r="Q1919" s="512">
        <v>1082600</v>
      </c>
      <c r="R1919" s="512">
        <v>1120100</v>
      </c>
      <c r="S1919" s="512">
        <v>1138500</v>
      </c>
      <c r="T1919" s="512">
        <v>1119700</v>
      </c>
      <c r="U1919" s="512">
        <v>1113900</v>
      </c>
      <c r="V1919" s="512">
        <v>1168400</v>
      </c>
      <c r="W1919" s="512">
        <v>1170200</v>
      </c>
      <c r="X1919" s="512">
        <v>1199200</v>
      </c>
      <c r="Y1919" s="512">
        <v>1199900</v>
      </c>
      <c r="Z1919" s="512">
        <v>1443300</v>
      </c>
      <c r="AA1919" s="512">
        <v>1536200</v>
      </c>
      <c r="AB1919" s="512">
        <v>1518900</v>
      </c>
      <c r="AC1919" s="512">
        <v>1583900</v>
      </c>
      <c r="AD1919" s="455">
        <f>AD1918+AD1909</f>
        <v>1571910.8243132969</v>
      </c>
      <c r="AE1919" s="455">
        <f>AD1919</f>
        <v>1571910.8243132969</v>
      </c>
      <c r="AF1919" s="455">
        <f t="shared" si="7758"/>
        <v>1571910.8243132969</v>
      </c>
      <c r="AG1919" s="455">
        <f t="shared" si="7758"/>
        <v>1571910.8243132969</v>
      </c>
      <c r="AH1919" s="455">
        <f t="shared" si="7758"/>
        <v>1571910.8243132969</v>
      </c>
      <c r="AI1919" s="455">
        <f t="shared" si="7758"/>
        <v>1571910.8243132969</v>
      </c>
      <c r="AJ1919" s="455">
        <f t="shared" si="7758"/>
        <v>1571910.8243132969</v>
      </c>
      <c r="AK1919" s="455">
        <f t="shared" si="7758"/>
        <v>1571910.8243132969</v>
      </c>
      <c r="AL1919" s="455">
        <f t="shared" si="7758"/>
        <v>1571910.8243132969</v>
      </c>
      <c r="AM1919" s="455">
        <f t="shared" si="7758"/>
        <v>1571910.8243132969</v>
      </c>
      <c r="AN1919" s="455">
        <f t="shared" si="7758"/>
        <v>1571910.8243132969</v>
      </c>
      <c r="AO1919" s="455">
        <f t="shared" si="7758"/>
        <v>1571910.8243132969</v>
      </c>
      <c r="AP1919" s="455">
        <f t="shared" si="7758"/>
        <v>1571910.8243132969</v>
      </c>
      <c r="AQ1919" s="455">
        <f t="shared" si="7758"/>
        <v>1571910.8243132969</v>
      </c>
      <c r="AR1919" s="455">
        <f t="shared" si="7758"/>
        <v>1571910.8243132969</v>
      </c>
      <c r="AS1919" s="455">
        <f t="shared" si="7758"/>
        <v>1571910.8243132969</v>
      </c>
      <c r="AT1919" s="455">
        <f t="shared" si="7758"/>
        <v>1571910.8243132969</v>
      </c>
      <c r="AU1919" s="455">
        <f t="shared" si="7758"/>
        <v>1571910.8243132969</v>
      </c>
      <c r="AV1919" s="455">
        <f t="shared" si="7758"/>
        <v>1571910.8243132969</v>
      </c>
      <c r="AW1919" s="455">
        <f t="shared" si="7758"/>
        <v>1571910.8243132969</v>
      </c>
      <c r="AX1919" s="455">
        <f t="shared" si="7758"/>
        <v>1571910.8243132969</v>
      </c>
      <c r="AY1919" s="455">
        <f t="shared" si="7758"/>
        <v>1571910.8243132969</v>
      </c>
      <c r="AZ1919" s="455">
        <f t="shared" si="7758"/>
        <v>1571910.8243132969</v>
      </c>
      <c r="BA1919" s="455">
        <f t="shared" si="7758"/>
        <v>1571910.8243132969</v>
      </c>
      <c r="BB1919" s="455">
        <f t="shared" si="7758"/>
        <v>1571910.8243132969</v>
      </c>
      <c r="BC1919" s="455">
        <f t="shared" si="7758"/>
        <v>1571910.8243132969</v>
      </c>
      <c r="BD1919" s="455">
        <f t="shared" si="7758"/>
        <v>1571910.8243132969</v>
      </c>
      <c r="BE1919" s="455">
        <f t="shared" si="7758"/>
        <v>1571910.8243132969</v>
      </c>
      <c r="BF1919" s="455">
        <f t="shared" si="7758"/>
        <v>1571910.8243132969</v>
      </c>
      <c r="BG1919" s="455">
        <f t="shared" si="7758"/>
        <v>1571910.8243132969</v>
      </c>
      <c r="BH1919" s="455">
        <f t="shared" si="7758"/>
        <v>1571910.8243132969</v>
      </c>
      <c r="BI1919" s="455">
        <f t="shared" si="7758"/>
        <v>1571910.8243132969</v>
      </c>
      <c r="BJ1919" s="455">
        <f t="shared" si="7758"/>
        <v>1571910.8243132969</v>
      </c>
      <c r="BK1919" s="455">
        <f t="shared" si="7758"/>
        <v>1571910.8243132969</v>
      </c>
      <c r="BL1919" s="455">
        <f t="shared" si="7758"/>
        <v>1571910.8243132969</v>
      </c>
      <c r="BM1919" s="455">
        <f t="shared" si="7758"/>
        <v>1571910.8243132969</v>
      </c>
      <c r="BN1919" s="455">
        <f t="shared" si="7758"/>
        <v>1571910.8243132969</v>
      </c>
      <c r="BO1919" s="455">
        <f t="shared" si="7758"/>
        <v>1571910.8243132969</v>
      </c>
      <c r="BP1919" s="455">
        <f t="shared" si="7758"/>
        <v>1571910.8243132969</v>
      </c>
      <c r="BQ1919" s="455">
        <f t="shared" si="7758"/>
        <v>1571910.8243132969</v>
      </c>
      <c r="BR1919" s="455">
        <f t="shared" si="7758"/>
        <v>1571910.8243132969</v>
      </c>
      <c r="BS1919" s="455">
        <f t="shared" si="7758"/>
        <v>1571910.8243132969</v>
      </c>
      <c r="BT1919" s="455">
        <f t="shared" si="7758"/>
        <v>1571910.8243132969</v>
      </c>
      <c r="BU1919" s="455">
        <f t="shared" si="7758"/>
        <v>1571910.8243132969</v>
      </c>
      <c r="BV1919" s="455">
        <f t="shared" si="7758"/>
        <v>1571910.8243132969</v>
      </c>
      <c r="BW1919" s="455">
        <f t="shared" si="7758"/>
        <v>1571910.8243132969</v>
      </c>
      <c r="BX1919" s="455">
        <f t="shared" si="7758"/>
        <v>1571910.8243132969</v>
      </c>
      <c r="BY1919" s="455">
        <f t="shared" si="7758"/>
        <v>1571910.8243132969</v>
      </c>
      <c r="BZ1919" s="455">
        <f t="shared" si="7758"/>
        <v>1571910.8243132969</v>
      </c>
      <c r="CA1919" s="455">
        <f t="shared" si="7758"/>
        <v>1571910.8243132969</v>
      </c>
      <c r="CB1919" s="455">
        <f t="shared" si="7758"/>
        <v>1571910.8243132969</v>
      </c>
      <c r="CC1919" s="455">
        <f t="shared" si="7758"/>
        <v>1571910.8243132969</v>
      </c>
      <c r="CD1919" s="455">
        <f t="shared" si="7758"/>
        <v>1571910.8243132969</v>
      </c>
      <c r="CE1919" s="455">
        <f t="shared" si="7758"/>
        <v>1571910.8243132969</v>
      </c>
      <c r="CF1919" s="455">
        <f t="shared" si="7758"/>
        <v>1571910.8243132969</v>
      </c>
      <c r="CG1919" s="455">
        <f t="shared" si="7758"/>
        <v>1571910.8243132969</v>
      </c>
      <c r="CH1919" s="455">
        <f t="shared" si="7758"/>
        <v>1571910.8243132969</v>
      </c>
      <c r="CI1919" s="455">
        <f t="shared" si="7758"/>
        <v>1571910.8243132969</v>
      </c>
      <c r="CJ1919" s="455">
        <f t="shared" si="7758"/>
        <v>1571910.8243132969</v>
      </c>
      <c r="CK1919" s="455">
        <f t="shared" si="7758"/>
        <v>1571910.8243132969</v>
      </c>
      <c r="CL1919" s="455">
        <f t="shared" si="7758"/>
        <v>1571910.8243132969</v>
      </c>
      <c r="CM1919" s="455">
        <f t="shared" si="7758"/>
        <v>1571910.8243132969</v>
      </c>
      <c r="CN1919" s="455">
        <f t="shared" si="7758"/>
        <v>1571910.8243132969</v>
      </c>
      <c r="CO1919" s="455">
        <f t="shared" si="7758"/>
        <v>1571910.8243132969</v>
      </c>
      <c r="CP1919" s="455">
        <f t="shared" si="7758"/>
        <v>1571910.8243132969</v>
      </c>
      <c r="CQ1919" s="455">
        <f t="shared" si="7758"/>
        <v>1571910.8243132969</v>
      </c>
      <c r="CR1919" s="455">
        <f t="shared" si="7759"/>
        <v>1571910.8243132969</v>
      </c>
      <c r="CS1919" s="455">
        <f t="shared" si="7759"/>
        <v>1571910.8243132969</v>
      </c>
      <c r="CT1919" s="455">
        <f t="shared" si="7759"/>
        <v>1571910.8243132969</v>
      </c>
      <c r="CU1919" s="455">
        <f t="shared" si="7759"/>
        <v>1571910.8243132969</v>
      </c>
      <c r="CV1919" s="455">
        <f t="shared" si="7759"/>
        <v>1571910.8243132969</v>
      </c>
      <c r="CW1919" s="455">
        <f t="shared" si="7759"/>
        <v>1571910.8243132969</v>
      </c>
      <c r="CX1919" s="455">
        <f t="shared" si="7759"/>
        <v>1571910.8243132969</v>
      </c>
      <c r="CY1919" s="455">
        <f t="shared" si="7759"/>
        <v>1571910.8243132969</v>
      </c>
      <c r="CZ1919" s="455">
        <f t="shared" si="7759"/>
        <v>1571910.8243132969</v>
      </c>
      <c r="DA1919" s="455">
        <f t="shared" si="7759"/>
        <v>1571910.8243132969</v>
      </c>
      <c r="DB1919" s="455">
        <f t="shared" si="7759"/>
        <v>1571910.8243132969</v>
      </c>
      <c r="DC1919" s="455">
        <f t="shared" si="7759"/>
        <v>1571910.8243132969</v>
      </c>
      <c r="DD1919" s="455">
        <f t="shared" si="7759"/>
        <v>1571910.8243132969</v>
      </c>
      <c r="DE1919" s="455">
        <f t="shared" si="7759"/>
        <v>1571910.8243132969</v>
      </c>
      <c r="DF1919" s="455">
        <f t="shared" si="7759"/>
        <v>1571910.8243132969</v>
      </c>
      <c r="DG1919" s="455">
        <f t="shared" si="7759"/>
        <v>1571910.8243132969</v>
      </c>
      <c r="DH1919" s="455">
        <f t="shared" si="7759"/>
        <v>1571910.8243132969</v>
      </c>
      <c r="DI1919" s="455">
        <f t="shared" si="7759"/>
        <v>1571910.8243132969</v>
      </c>
      <c r="DJ1919" s="455">
        <f t="shared" si="7759"/>
        <v>1571910.8243132969</v>
      </c>
    </row>
    <row r="1920" spans="1:114" x14ac:dyDescent="0.35">
      <c r="A1920" s="69" t="s">
        <v>354</v>
      </c>
      <c r="B1920" s="69"/>
      <c r="C1920" s="459"/>
      <c r="D1920" s="459"/>
      <c r="E1920" s="459"/>
      <c r="F1920" s="459"/>
      <c r="G1920" s="459"/>
      <c r="H1920" s="459"/>
      <c r="I1920" s="459"/>
      <c r="J1920" s="459"/>
      <c r="K1920" s="459"/>
      <c r="L1920" s="459"/>
      <c r="M1920" s="459"/>
      <c r="N1920" s="459"/>
      <c r="O1920" s="459"/>
      <c r="P1920" s="459"/>
      <c r="Q1920" s="459"/>
      <c r="R1920" s="459"/>
      <c r="S1920" s="459"/>
      <c r="T1920" s="459"/>
      <c r="U1920" s="459"/>
      <c r="V1920" s="459"/>
      <c r="W1920" s="459"/>
      <c r="X1920" s="459"/>
      <c r="Y1920" s="459"/>
      <c r="Z1920" s="459"/>
      <c r="AA1920" s="459"/>
      <c r="AB1920" s="459"/>
      <c r="AC1920" s="459"/>
      <c r="AD1920" s="253"/>
    </row>
    <row r="1921" spans="1:114" x14ac:dyDescent="0.35">
      <c r="A1921" s="69" t="s">
        <v>354</v>
      </c>
      <c r="B1921" s="69"/>
      <c r="C1921" s="459"/>
      <c r="D1921" s="459"/>
      <c r="E1921" s="459"/>
      <c r="F1921" s="459"/>
      <c r="G1921" s="459"/>
      <c r="H1921" s="459"/>
      <c r="I1921" s="459"/>
      <c r="J1921" s="459"/>
      <c r="K1921" s="459"/>
      <c r="L1921" s="459"/>
      <c r="M1921" s="459"/>
      <c r="N1921" s="459"/>
      <c r="O1921" s="459"/>
      <c r="P1921" s="459"/>
      <c r="Q1921" s="459"/>
      <c r="R1921" s="459"/>
      <c r="S1921" s="459"/>
      <c r="T1921" s="459"/>
      <c r="U1921" s="459"/>
      <c r="V1921" s="459"/>
      <c r="W1921" s="459"/>
      <c r="X1921" s="459"/>
      <c r="Y1921" s="459"/>
      <c r="Z1921" s="459"/>
      <c r="AA1921" s="459"/>
      <c r="AB1921" s="459"/>
      <c r="AC1921" s="459"/>
      <c r="AD1921" s="253"/>
    </row>
    <row r="1922" spans="1:114" x14ac:dyDescent="0.35">
      <c r="A1922" s="69" t="s">
        <v>354</v>
      </c>
      <c r="B1922" s="69" t="s">
        <v>539</v>
      </c>
      <c r="C1922" s="459">
        <v>2319000</v>
      </c>
      <c r="D1922" s="459">
        <v>2319500</v>
      </c>
      <c r="E1922" s="459">
        <v>2322500</v>
      </c>
      <c r="F1922" s="459">
        <v>2322700</v>
      </c>
      <c r="G1922" s="459">
        <v>2363000</v>
      </c>
      <c r="H1922" s="459">
        <v>2363100</v>
      </c>
      <c r="I1922" s="459">
        <v>2363200</v>
      </c>
      <c r="J1922" s="459">
        <v>2366200</v>
      </c>
      <c r="K1922" s="459">
        <v>2396600</v>
      </c>
      <c r="L1922" s="459">
        <v>2396700</v>
      </c>
      <c r="M1922" s="459">
        <v>2616800</v>
      </c>
      <c r="N1922" s="459">
        <v>2628200</v>
      </c>
      <c r="O1922" s="459">
        <v>2671000</v>
      </c>
      <c r="P1922" s="459">
        <v>2671200</v>
      </c>
      <c r="Q1922" s="459">
        <v>2671700</v>
      </c>
      <c r="R1922" s="459">
        <v>2677800</v>
      </c>
      <c r="S1922" s="459">
        <v>2679000</v>
      </c>
      <c r="T1922" s="459">
        <v>2679700</v>
      </c>
      <c r="U1922" s="459">
        <v>2679700</v>
      </c>
      <c r="V1922" s="459">
        <v>2680100</v>
      </c>
      <c r="W1922" s="459">
        <v>2682800</v>
      </c>
      <c r="X1922" s="459">
        <v>2682800</v>
      </c>
      <c r="Y1922" s="459">
        <v>2682900</v>
      </c>
      <c r="Z1922" s="459">
        <v>2686800</v>
      </c>
      <c r="AA1922" s="459">
        <v>2694000</v>
      </c>
      <c r="AB1922" s="459">
        <v>2701900</v>
      </c>
      <c r="AC1922" s="459">
        <v>2705900</v>
      </c>
      <c r="AD1922" s="516">
        <f>AD1926-AD1925-AD1924-AD1923</f>
        <v>2654084.6869832724</v>
      </c>
      <c r="AE1922" s="516">
        <f t="shared" ref="AE1922:CP1922" si="7760">AE1926-AE1925-AE1924-AE1923</f>
        <v>2600362.5618802924</v>
      </c>
      <c r="AF1922" s="516">
        <f t="shared" si="7760"/>
        <v>2550468.209486024</v>
      </c>
      <c r="AG1922" s="516">
        <f t="shared" si="7760"/>
        <v>2501538.3604486389</v>
      </c>
      <c r="AH1922" s="516">
        <f t="shared" si="7760"/>
        <v>2446304.872219862</v>
      </c>
      <c r="AI1922" s="516">
        <f t="shared" si="7760"/>
        <v>2405064.5690880851</v>
      </c>
      <c r="AJ1922" s="516">
        <f t="shared" si="7760"/>
        <v>2366817.1489787428</v>
      </c>
      <c r="AK1922" s="516">
        <f t="shared" si="7760"/>
        <v>2329244.6045972165</v>
      </c>
      <c r="AL1922" s="516">
        <f t="shared" si="7760"/>
        <v>2287049.8437726218</v>
      </c>
      <c r="AM1922" s="516">
        <f t="shared" si="7760"/>
        <v>2257096.9360416033</v>
      </c>
      <c r="AN1922" s="516">
        <f t="shared" si="7760"/>
        <v>2230104.3313706992</v>
      </c>
      <c r="AO1922" s="516">
        <f t="shared" si="7760"/>
        <v>2204704.5125281722</v>
      </c>
      <c r="AP1922" s="516">
        <f t="shared" si="7760"/>
        <v>2175508.4971422278</v>
      </c>
      <c r="AQ1922" s="516">
        <f t="shared" si="7760"/>
        <v>2105832.5687074284</v>
      </c>
      <c r="AR1922" s="516">
        <f t="shared" si="7760"/>
        <v>2039561.721240548</v>
      </c>
      <c r="AS1922" s="516">
        <f t="shared" si="7760"/>
        <v>1975788.5387673681</v>
      </c>
      <c r="AT1922" s="516">
        <f t="shared" si="7760"/>
        <v>1908327.9937788742</v>
      </c>
      <c r="AU1922" s="516">
        <f t="shared" si="7760"/>
        <v>1814435.2153607197</v>
      </c>
      <c r="AV1922" s="516">
        <f t="shared" si="7760"/>
        <v>1724509.5637998418</v>
      </c>
      <c r="AW1922" s="516">
        <f t="shared" si="7760"/>
        <v>1637202.2051035436</v>
      </c>
      <c r="AX1922" s="516">
        <f t="shared" si="7760"/>
        <v>1545577.6961741708</v>
      </c>
      <c r="AY1922" s="516">
        <f t="shared" si="7760"/>
        <v>1451082.4087059393</v>
      </c>
      <c r="AZ1922" s="516">
        <f t="shared" si="7760"/>
        <v>1360314.0466747123</v>
      </c>
      <c r="BA1922" s="516">
        <f t="shared" si="7760"/>
        <v>1272326.4803300956</v>
      </c>
      <c r="BB1922" s="516">
        <f t="shared" si="7760"/>
        <v>1180549.6905701919</v>
      </c>
      <c r="BC1922" s="516">
        <f t="shared" si="7760"/>
        <v>1098837.8935634946</v>
      </c>
      <c r="BD1922" s="516">
        <f t="shared" si="7760"/>
        <v>1020088.7281339951</v>
      </c>
      <c r="BE1922" s="516">
        <f t="shared" si="7760"/>
        <v>944086.14698236994</v>
      </c>
      <c r="BF1922" s="516">
        <f t="shared" si="7760"/>
        <v>865042.84305872582</v>
      </c>
      <c r="BG1922" s="516">
        <f t="shared" si="7760"/>
        <v>790936.59699180746</v>
      </c>
      <c r="BH1922" s="516">
        <f t="shared" si="7760"/>
        <v>719966.77500237757</v>
      </c>
      <c r="BI1922" s="516">
        <f t="shared" si="7760"/>
        <v>651930.50895468425</v>
      </c>
      <c r="BJ1922" s="516">
        <f t="shared" si="7760"/>
        <v>580749.74640824436</v>
      </c>
      <c r="BK1922" s="516">
        <f t="shared" si="7760"/>
        <v>529254.32058536215</v>
      </c>
      <c r="BL1922" s="516">
        <f t="shared" si="7760"/>
        <v>479768.94535870431</v>
      </c>
      <c r="BM1922" s="516">
        <f t="shared" si="7760"/>
        <v>432166.79170659324</v>
      </c>
      <c r="BN1922" s="516">
        <f t="shared" si="7760"/>
        <v>382541.47064302349</v>
      </c>
      <c r="BO1922" s="516">
        <f t="shared" si="7760"/>
        <v>335468.95235264488</v>
      </c>
      <c r="BP1922" s="516">
        <f t="shared" si="7760"/>
        <v>289457.33457438764</v>
      </c>
      <c r="BQ1922" s="516">
        <f t="shared" si="7760"/>
        <v>244451.32896448905</v>
      </c>
      <c r="BR1922" s="516">
        <f t="shared" si="7760"/>
        <v>198663.05532124685</v>
      </c>
      <c r="BS1922" s="516">
        <f t="shared" si="7760"/>
        <v>148548.26037978474</v>
      </c>
      <c r="BT1922" s="516">
        <f t="shared" si="7760"/>
        <v>99946.803760238457</v>
      </c>
      <c r="BU1922" s="516">
        <f t="shared" si="7760"/>
        <v>52802.081137493253</v>
      </c>
      <c r="BV1922" s="516">
        <f t="shared" si="7760"/>
        <v>4510.619658857584</v>
      </c>
      <c r="BW1922" s="516">
        <f t="shared" si="7760"/>
        <v>-49074.660414043348</v>
      </c>
      <c r="BX1922" s="516">
        <f t="shared" si="7760"/>
        <v>-101581.60037882067</v>
      </c>
      <c r="BY1922" s="516">
        <f t="shared" si="7760"/>
        <v>-153009.37906923378</v>
      </c>
      <c r="BZ1922" s="516">
        <f t="shared" si="7760"/>
        <v>-205901.03438260918</v>
      </c>
      <c r="CA1922" s="516">
        <f t="shared" si="7760"/>
        <v>-247257.07026361907</v>
      </c>
      <c r="CB1922" s="516">
        <f t="shared" si="7760"/>
        <v>-288396.12087867456</v>
      </c>
      <c r="CC1922" s="516">
        <f t="shared" si="7760"/>
        <v>-329317.42820427427</v>
      </c>
      <c r="CD1922" s="516">
        <f t="shared" si="7760"/>
        <v>-370202.17765875813</v>
      </c>
      <c r="CE1922" s="516">
        <f t="shared" si="7760"/>
        <v>-402252.74057660764</v>
      </c>
      <c r="CF1922" s="516">
        <f t="shared" si="7760"/>
        <v>-434178.782679494</v>
      </c>
      <c r="CG1922" s="516">
        <f t="shared" si="7760"/>
        <v>-465979.68136334186</v>
      </c>
      <c r="CH1922" s="516">
        <f t="shared" si="7760"/>
        <v>-497654.81091105659</v>
      </c>
      <c r="CI1922" s="516">
        <f t="shared" si="7760"/>
        <v>-521917.26391797373</v>
      </c>
      <c r="CJ1922" s="516">
        <f t="shared" si="7760"/>
        <v>-546080.60118262284</v>
      </c>
      <c r="CK1922" s="516">
        <f t="shared" si="7760"/>
        <v>-570144.32712629251</v>
      </c>
      <c r="CL1922" s="516">
        <f t="shared" si="7760"/>
        <v>-594107.94369237777</v>
      </c>
      <c r="CM1922" s="516">
        <f t="shared" si="7760"/>
        <v>-626288.37806659052</v>
      </c>
      <c r="CN1922" s="516">
        <f t="shared" si="7760"/>
        <v>-658334.68298537191</v>
      </c>
      <c r="CO1922" s="516">
        <f t="shared" si="7760"/>
        <v>-690246.18780144444</v>
      </c>
      <c r="CP1922" s="516">
        <f t="shared" si="7760"/>
        <v>-722022.21851429483</v>
      </c>
      <c r="CQ1922" s="516">
        <f t="shared" ref="CQ1922:DJ1922" si="7761">CQ1926-CQ1925-CQ1924-CQ1923</f>
        <v>-767268.60956510482</v>
      </c>
      <c r="CR1922" s="516">
        <f t="shared" si="7761"/>
        <v>-812322.17242561653</v>
      </c>
      <c r="CS1922" s="516">
        <f t="shared" si="7761"/>
        <v>-857181.94295487786</v>
      </c>
      <c r="CT1922" s="516">
        <f t="shared" si="7761"/>
        <v>-901846.95219123317</v>
      </c>
      <c r="CU1922" s="516">
        <f t="shared" si="7761"/>
        <v>-939173.06981123379</v>
      </c>
      <c r="CV1922" s="516">
        <f t="shared" si="7761"/>
        <v>-976332.96858653193</v>
      </c>
      <c r="CW1922" s="516">
        <f t="shared" si="7761"/>
        <v>-1013325.8174229036</v>
      </c>
      <c r="CX1922" s="516">
        <f t="shared" si="7761"/>
        <v>-1050150.7810706547</v>
      </c>
      <c r="CY1922" s="516">
        <f t="shared" si="7761"/>
        <v>-1066240.6278477348</v>
      </c>
      <c r="CZ1922" s="516">
        <f t="shared" si="7761"/>
        <v>-1082252.0438378975</v>
      </c>
      <c r="DA1922" s="516">
        <f t="shared" si="7761"/>
        <v>-1098184.6368872086</v>
      </c>
      <c r="DB1922" s="516">
        <f t="shared" si="7761"/>
        <v>-1114038.0128809633</v>
      </c>
      <c r="DC1922" s="516">
        <f t="shared" si="7761"/>
        <v>-1128063.7767642583</v>
      </c>
      <c r="DD1922" s="516">
        <f t="shared" si="7761"/>
        <v>-1142017.5752606671</v>
      </c>
      <c r="DE1922" s="516">
        <f t="shared" si="7761"/>
        <v>-1155899.0485432553</v>
      </c>
      <c r="DF1922" s="516">
        <f t="shared" si="7761"/>
        <v>-1169707.8349859538</v>
      </c>
      <c r="DG1922" s="516">
        <f t="shared" si="7761"/>
        <v>-1181918.616922704</v>
      </c>
      <c r="DH1922" s="516">
        <f t="shared" si="7761"/>
        <v>-1194063.2792868353</v>
      </c>
      <c r="DI1922" s="516">
        <f t="shared" si="7761"/>
        <v>-1206141.4914804846</v>
      </c>
      <c r="DJ1922" s="516">
        <f t="shared" si="7761"/>
        <v>-1218152.9212527992</v>
      </c>
    </row>
    <row r="1923" spans="1:114" x14ac:dyDescent="0.35">
      <c r="A1923" s="69" t="s">
        <v>354</v>
      </c>
      <c r="B1923" s="69" t="s">
        <v>540</v>
      </c>
      <c r="C1923" s="459">
        <v>35100</v>
      </c>
      <c r="D1923" s="459">
        <v>37200</v>
      </c>
      <c r="E1923" s="459">
        <v>36300</v>
      </c>
      <c r="F1923" s="459">
        <v>38200</v>
      </c>
      <c r="G1923" s="459">
        <v>34700</v>
      </c>
      <c r="H1923" s="459">
        <v>36000</v>
      </c>
      <c r="I1923" s="459">
        <v>37100</v>
      </c>
      <c r="J1923" s="459">
        <v>38200</v>
      </c>
      <c r="K1923" s="459">
        <v>36400</v>
      </c>
      <c r="L1923" s="459">
        <v>37500</v>
      </c>
      <c r="M1923" s="459">
        <v>38700</v>
      </c>
      <c r="N1923" s="459">
        <v>40100</v>
      </c>
      <c r="O1923" s="459">
        <v>38600</v>
      </c>
      <c r="P1923" s="459">
        <v>40400</v>
      </c>
      <c r="Q1923" s="459">
        <v>41400</v>
      </c>
      <c r="R1923" s="459">
        <v>43000</v>
      </c>
      <c r="S1923" s="459">
        <v>42000</v>
      </c>
      <c r="T1923" s="459">
        <v>43700</v>
      </c>
      <c r="U1923" s="459">
        <v>46000</v>
      </c>
      <c r="V1923" s="459">
        <v>48200</v>
      </c>
      <c r="W1923" s="459">
        <v>46900</v>
      </c>
      <c r="X1923" s="459">
        <v>49400</v>
      </c>
      <c r="Y1923" s="459">
        <v>51400</v>
      </c>
      <c r="Z1923" s="459">
        <v>54000</v>
      </c>
      <c r="AA1923" s="459">
        <v>49200</v>
      </c>
      <c r="AB1923" s="459">
        <v>51100</v>
      </c>
      <c r="AC1923" s="459">
        <v>51800</v>
      </c>
      <c r="AD1923" s="646">
        <f>AC1923</f>
        <v>51800</v>
      </c>
      <c r="AE1923" s="516">
        <f>$AD$1923</f>
        <v>51800</v>
      </c>
      <c r="AF1923" s="516">
        <f t="shared" ref="AF1923:CQ1923" si="7762">$AD$1923</f>
        <v>51800</v>
      </c>
      <c r="AG1923" s="516">
        <f t="shared" si="7762"/>
        <v>51800</v>
      </c>
      <c r="AH1923" s="516">
        <f t="shared" si="7762"/>
        <v>51800</v>
      </c>
      <c r="AI1923" s="516">
        <f t="shared" si="7762"/>
        <v>51800</v>
      </c>
      <c r="AJ1923" s="516">
        <f t="shared" si="7762"/>
        <v>51800</v>
      </c>
      <c r="AK1923" s="516">
        <f t="shared" si="7762"/>
        <v>51800</v>
      </c>
      <c r="AL1923" s="516">
        <f t="shared" si="7762"/>
        <v>51800</v>
      </c>
      <c r="AM1923" s="516">
        <f t="shared" si="7762"/>
        <v>51800</v>
      </c>
      <c r="AN1923" s="516">
        <f t="shared" si="7762"/>
        <v>51800</v>
      </c>
      <c r="AO1923" s="516">
        <f t="shared" si="7762"/>
        <v>51800</v>
      </c>
      <c r="AP1923" s="516">
        <f t="shared" si="7762"/>
        <v>51800</v>
      </c>
      <c r="AQ1923" s="516">
        <f t="shared" si="7762"/>
        <v>51800</v>
      </c>
      <c r="AR1923" s="516">
        <f t="shared" si="7762"/>
        <v>51800</v>
      </c>
      <c r="AS1923" s="516">
        <f t="shared" si="7762"/>
        <v>51800</v>
      </c>
      <c r="AT1923" s="516">
        <f t="shared" si="7762"/>
        <v>51800</v>
      </c>
      <c r="AU1923" s="516">
        <f t="shared" si="7762"/>
        <v>51800</v>
      </c>
      <c r="AV1923" s="516">
        <f t="shared" si="7762"/>
        <v>51800</v>
      </c>
      <c r="AW1923" s="516">
        <f t="shared" si="7762"/>
        <v>51800</v>
      </c>
      <c r="AX1923" s="516">
        <f t="shared" si="7762"/>
        <v>51800</v>
      </c>
      <c r="AY1923" s="516">
        <f t="shared" si="7762"/>
        <v>51800</v>
      </c>
      <c r="AZ1923" s="516">
        <f t="shared" si="7762"/>
        <v>51800</v>
      </c>
      <c r="BA1923" s="516">
        <f t="shared" si="7762"/>
        <v>51800</v>
      </c>
      <c r="BB1923" s="516">
        <f t="shared" si="7762"/>
        <v>51800</v>
      </c>
      <c r="BC1923" s="516">
        <f t="shared" si="7762"/>
        <v>51800</v>
      </c>
      <c r="BD1923" s="516">
        <f t="shared" si="7762"/>
        <v>51800</v>
      </c>
      <c r="BE1923" s="516">
        <f t="shared" si="7762"/>
        <v>51800</v>
      </c>
      <c r="BF1923" s="516">
        <f t="shared" si="7762"/>
        <v>51800</v>
      </c>
      <c r="BG1923" s="516">
        <f t="shared" si="7762"/>
        <v>51800</v>
      </c>
      <c r="BH1923" s="516">
        <f t="shared" si="7762"/>
        <v>51800</v>
      </c>
      <c r="BI1923" s="516">
        <f t="shared" si="7762"/>
        <v>51800</v>
      </c>
      <c r="BJ1923" s="516">
        <f t="shared" si="7762"/>
        <v>51800</v>
      </c>
      <c r="BK1923" s="516">
        <f t="shared" si="7762"/>
        <v>51800</v>
      </c>
      <c r="BL1923" s="516">
        <f t="shared" si="7762"/>
        <v>51800</v>
      </c>
      <c r="BM1923" s="516">
        <f t="shared" si="7762"/>
        <v>51800</v>
      </c>
      <c r="BN1923" s="516">
        <f t="shared" si="7762"/>
        <v>51800</v>
      </c>
      <c r="BO1923" s="516">
        <f t="shared" si="7762"/>
        <v>51800</v>
      </c>
      <c r="BP1923" s="516">
        <f t="shared" si="7762"/>
        <v>51800</v>
      </c>
      <c r="BQ1923" s="516">
        <f t="shared" si="7762"/>
        <v>51800</v>
      </c>
      <c r="BR1923" s="516">
        <f t="shared" si="7762"/>
        <v>51800</v>
      </c>
      <c r="BS1923" s="516">
        <f t="shared" si="7762"/>
        <v>51800</v>
      </c>
      <c r="BT1923" s="516">
        <f t="shared" si="7762"/>
        <v>51800</v>
      </c>
      <c r="BU1923" s="516">
        <f t="shared" si="7762"/>
        <v>51800</v>
      </c>
      <c r="BV1923" s="516">
        <f t="shared" si="7762"/>
        <v>51800</v>
      </c>
      <c r="BW1923" s="516">
        <f t="shared" si="7762"/>
        <v>51800</v>
      </c>
      <c r="BX1923" s="516">
        <f t="shared" si="7762"/>
        <v>51800</v>
      </c>
      <c r="BY1923" s="516">
        <f t="shared" si="7762"/>
        <v>51800</v>
      </c>
      <c r="BZ1923" s="516">
        <f t="shared" si="7762"/>
        <v>51800</v>
      </c>
      <c r="CA1923" s="516">
        <f t="shared" si="7762"/>
        <v>51800</v>
      </c>
      <c r="CB1923" s="516">
        <f t="shared" si="7762"/>
        <v>51800</v>
      </c>
      <c r="CC1923" s="516">
        <f t="shared" si="7762"/>
        <v>51800</v>
      </c>
      <c r="CD1923" s="516">
        <f t="shared" si="7762"/>
        <v>51800</v>
      </c>
      <c r="CE1923" s="516">
        <f t="shared" si="7762"/>
        <v>51800</v>
      </c>
      <c r="CF1923" s="516">
        <f t="shared" si="7762"/>
        <v>51800</v>
      </c>
      <c r="CG1923" s="516">
        <f t="shared" si="7762"/>
        <v>51800</v>
      </c>
      <c r="CH1923" s="516">
        <f t="shared" si="7762"/>
        <v>51800</v>
      </c>
      <c r="CI1923" s="516">
        <f t="shared" si="7762"/>
        <v>51800</v>
      </c>
      <c r="CJ1923" s="516">
        <f t="shared" si="7762"/>
        <v>51800</v>
      </c>
      <c r="CK1923" s="516">
        <f t="shared" si="7762"/>
        <v>51800</v>
      </c>
      <c r="CL1923" s="516">
        <f t="shared" si="7762"/>
        <v>51800</v>
      </c>
      <c r="CM1923" s="516">
        <f t="shared" si="7762"/>
        <v>51800</v>
      </c>
      <c r="CN1923" s="516">
        <f t="shared" si="7762"/>
        <v>51800</v>
      </c>
      <c r="CO1923" s="516">
        <f t="shared" si="7762"/>
        <v>51800</v>
      </c>
      <c r="CP1923" s="516">
        <f t="shared" si="7762"/>
        <v>51800</v>
      </c>
      <c r="CQ1923" s="516">
        <f t="shared" si="7762"/>
        <v>51800</v>
      </c>
      <c r="CR1923" s="516">
        <f t="shared" ref="CR1923:DJ1923" si="7763">$AD$1923</f>
        <v>51800</v>
      </c>
      <c r="CS1923" s="516">
        <f t="shared" si="7763"/>
        <v>51800</v>
      </c>
      <c r="CT1923" s="516">
        <f t="shared" si="7763"/>
        <v>51800</v>
      </c>
      <c r="CU1923" s="516">
        <f t="shared" si="7763"/>
        <v>51800</v>
      </c>
      <c r="CV1923" s="516">
        <f t="shared" si="7763"/>
        <v>51800</v>
      </c>
      <c r="CW1923" s="516">
        <f t="shared" si="7763"/>
        <v>51800</v>
      </c>
      <c r="CX1923" s="516">
        <f t="shared" si="7763"/>
        <v>51800</v>
      </c>
      <c r="CY1923" s="516">
        <f t="shared" si="7763"/>
        <v>51800</v>
      </c>
      <c r="CZ1923" s="516">
        <f t="shared" si="7763"/>
        <v>51800</v>
      </c>
      <c r="DA1923" s="516">
        <f t="shared" si="7763"/>
        <v>51800</v>
      </c>
      <c r="DB1923" s="516">
        <f t="shared" si="7763"/>
        <v>51800</v>
      </c>
      <c r="DC1923" s="516">
        <f t="shared" si="7763"/>
        <v>51800</v>
      </c>
      <c r="DD1923" s="516">
        <f t="shared" si="7763"/>
        <v>51800</v>
      </c>
      <c r="DE1923" s="516">
        <f t="shared" si="7763"/>
        <v>51800</v>
      </c>
      <c r="DF1923" s="516">
        <f t="shared" si="7763"/>
        <v>51800</v>
      </c>
      <c r="DG1923" s="516">
        <f t="shared" si="7763"/>
        <v>51800</v>
      </c>
      <c r="DH1923" s="516">
        <f t="shared" si="7763"/>
        <v>51800</v>
      </c>
      <c r="DI1923" s="516">
        <f t="shared" si="7763"/>
        <v>51800</v>
      </c>
      <c r="DJ1923" s="516">
        <f t="shared" si="7763"/>
        <v>51800</v>
      </c>
    </row>
    <row r="1924" spans="1:114" x14ac:dyDescent="0.35">
      <c r="A1924" s="69" t="s">
        <v>354</v>
      </c>
      <c r="B1924" s="69" t="s">
        <v>541</v>
      </c>
      <c r="C1924" s="459">
        <v>468800</v>
      </c>
      <c r="D1924" s="459">
        <v>493900</v>
      </c>
      <c r="E1924" s="459">
        <v>421400</v>
      </c>
      <c r="F1924" s="459">
        <v>301200</v>
      </c>
      <c r="G1924" s="459">
        <v>325300</v>
      </c>
      <c r="H1924" s="459">
        <v>305600</v>
      </c>
      <c r="I1924" s="459">
        <v>221800</v>
      </c>
      <c r="J1924" s="459">
        <v>-461200</v>
      </c>
      <c r="K1924" s="459">
        <v>-408100</v>
      </c>
      <c r="L1924" s="459">
        <v>-420300</v>
      </c>
      <c r="M1924" s="459">
        <v>-403300</v>
      </c>
      <c r="N1924" s="459">
        <v>-409700</v>
      </c>
      <c r="O1924" s="459">
        <v>-427700</v>
      </c>
      <c r="P1924" s="459">
        <v>78800</v>
      </c>
      <c r="Q1924" s="459">
        <v>109600</v>
      </c>
      <c r="R1924" s="459">
        <v>91300</v>
      </c>
      <c r="S1924" s="459">
        <v>133600</v>
      </c>
      <c r="T1924" s="459">
        <v>107400</v>
      </c>
      <c r="U1924" s="459">
        <v>97900</v>
      </c>
      <c r="V1924" s="459">
        <v>63100</v>
      </c>
      <c r="W1924" s="459">
        <v>21300</v>
      </c>
      <c r="X1924" s="459">
        <v>6900</v>
      </c>
      <c r="Y1924" s="459">
        <v>3900</v>
      </c>
      <c r="Z1924" s="459">
        <v>-350200</v>
      </c>
      <c r="AA1924" s="459">
        <v>-384600</v>
      </c>
      <c r="AB1924" s="459">
        <v>-359100</v>
      </c>
      <c r="AC1924" s="459">
        <v>-370700</v>
      </c>
      <c r="AD1924" s="516">
        <f t="shared" ref="AD1924:BI1924" si="7764">AD1869</f>
        <v>-318884.68698327267</v>
      </c>
      <c r="AE1924" s="516">
        <f t="shared" si="7764"/>
        <v>-265162.56188029225</v>
      </c>
      <c r="AF1924" s="516">
        <f t="shared" si="7764"/>
        <v>-215268.20948602416</v>
      </c>
      <c r="AG1924" s="516">
        <f t="shared" si="7764"/>
        <v>-166338.36044863897</v>
      </c>
      <c r="AH1924" s="516">
        <f t="shared" si="7764"/>
        <v>-111104.87221986213</v>
      </c>
      <c r="AI1924" s="516">
        <f t="shared" si="7764"/>
        <v>-69864.56908808506</v>
      </c>
      <c r="AJ1924" s="516">
        <f t="shared" si="7764"/>
        <v>-31617.148978742865</v>
      </c>
      <c r="AK1924" s="516">
        <f t="shared" si="7764"/>
        <v>5955.3954027835789</v>
      </c>
      <c r="AL1924" s="516">
        <f t="shared" si="7764"/>
        <v>48150.156227378029</v>
      </c>
      <c r="AM1924" s="516">
        <f t="shared" si="7764"/>
        <v>78103.063958396757</v>
      </c>
      <c r="AN1924" s="516">
        <f t="shared" si="7764"/>
        <v>105095.66862930093</v>
      </c>
      <c r="AO1924" s="516">
        <f t="shared" si="7764"/>
        <v>130495.48747182783</v>
      </c>
      <c r="AP1924" s="516">
        <f t="shared" si="7764"/>
        <v>159691.50285777202</v>
      </c>
      <c r="AQ1924" s="516">
        <f t="shared" si="7764"/>
        <v>229367.43129257156</v>
      </c>
      <c r="AR1924" s="516">
        <f t="shared" si="7764"/>
        <v>295638.27875945211</v>
      </c>
      <c r="AS1924" s="516">
        <f t="shared" si="7764"/>
        <v>359411.46123263205</v>
      </c>
      <c r="AT1924" s="516">
        <f t="shared" si="7764"/>
        <v>426872.00622112583</v>
      </c>
      <c r="AU1924" s="516">
        <f t="shared" si="7764"/>
        <v>520764.78463928023</v>
      </c>
      <c r="AV1924" s="516">
        <f t="shared" si="7764"/>
        <v>610690.4362001582</v>
      </c>
      <c r="AW1924" s="516">
        <f t="shared" si="7764"/>
        <v>697997.79489645641</v>
      </c>
      <c r="AX1924" s="516">
        <f t="shared" si="7764"/>
        <v>789622.30382582906</v>
      </c>
      <c r="AY1924" s="516">
        <f t="shared" si="7764"/>
        <v>884117.59129406069</v>
      </c>
      <c r="AZ1924" s="516">
        <f t="shared" si="7764"/>
        <v>974885.95332528767</v>
      </c>
      <c r="BA1924" s="516">
        <f t="shared" si="7764"/>
        <v>1062873.5196699044</v>
      </c>
      <c r="BB1924" s="516">
        <f t="shared" si="7764"/>
        <v>1154650.3094298081</v>
      </c>
      <c r="BC1924" s="516">
        <f t="shared" si="7764"/>
        <v>1236362.1064365054</v>
      </c>
      <c r="BD1924" s="516">
        <f t="shared" si="7764"/>
        <v>1315111.2718660049</v>
      </c>
      <c r="BE1924" s="516">
        <f t="shared" si="7764"/>
        <v>1391113.8530176301</v>
      </c>
      <c r="BF1924" s="516">
        <f t="shared" si="7764"/>
        <v>1470157.1569412742</v>
      </c>
      <c r="BG1924" s="516">
        <f t="shared" si="7764"/>
        <v>1544263.4030081925</v>
      </c>
      <c r="BH1924" s="516">
        <f t="shared" si="7764"/>
        <v>1615233.2249976224</v>
      </c>
      <c r="BI1924" s="516">
        <f t="shared" si="7764"/>
        <v>1683269.4910453157</v>
      </c>
      <c r="BJ1924" s="516">
        <f t="shared" ref="BJ1924:CO1924" si="7765">BJ1869</f>
        <v>1754450.2535917556</v>
      </c>
      <c r="BK1924" s="516">
        <f t="shared" si="7765"/>
        <v>1805945.6794146379</v>
      </c>
      <c r="BL1924" s="516">
        <f t="shared" si="7765"/>
        <v>1855431.0546412957</v>
      </c>
      <c r="BM1924" s="516">
        <f t="shared" si="7765"/>
        <v>1903033.2082934068</v>
      </c>
      <c r="BN1924" s="516">
        <f t="shared" si="7765"/>
        <v>1952658.5293569765</v>
      </c>
      <c r="BO1924" s="516">
        <f t="shared" si="7765"/>
        <v>1999731.0476473551</v>
      </c>
      <c r="BP1924" s="516">
        <f t="shared" si="7765"/>
        <v>2045742.6654256124</v>
      </c>
      <c r="BQ1924" s="516">
        <f t="shared" si="7765"/>
        <v>2090748.671035511</v>
      </c>
      <c r="BR1924" s="516">
        <f t="shared" si="7765"/>
        <v>2136536.9446787531</v>
      </c>
      <c r="BS1924" s="516">
        <f t="shared" si="7765"/>
        <v>2186651.7396202153</v>
      </c>
      <c r="BT1924" s="516">
        <f t="shared" si="7765"/>
        <v>2235253.1962397615</v>
      </c>
      <c r="BU1924" s="516">
        <f t="shared" si="7765"/>
        <v>2282397.9188625067</v>
      </c>
      <c r="BV1924" s="516">
        <f t="shared" si="7765"/>
        <v>2330689.3803411424</v>
      </c>
      <c r="BW1924" s="516">
        <f t="shared" si="7765"/>
        <v>2384274.6604140433</v>
      </c>
      <c r="BX1924" s="516">
        <f t="shared" si="7765"/>
        <v>2436781.6003788207</v>
      </c>
      <c r="BY1924" s="516">
        <f t="shared" si="7765"/>
        <v>2488209.3790692338</v>
      </c>
      <c r="BZ1924" s="516">
        <f t="shared" si="7765"/>
        <v>2541101.0343826092</v>
      </c>
      <c r="CA1924" s="516">
        <f t="shared" si="7765"/>
        <v>2582457.0702636191</v>
      </c>
      <c r="CB1924" s="516">
        <f t="shared" si="7765"/>
        <v>2623596.1208786746</v>
      </c>
      <c r="CC1924" s="516">
        <f t="shared" si="7765"/>
        <v>2664517.4282042743</v>
      </c>
      <c r="CD1924" s="516">
        <f t="shared" si="7765"/>
        <v>2705402.1776587581</v>
      </c>
      <c r="CE1924" s="516">
        <f t="shared" si="7765"/>
        <v>2737452.7405766076</v>
      </c>
      <c r="CF1924" s="516">
        <f t="shared" si="7765"/>
        <v>2769378.782679494</v>
      </c>
      <c r="CG1924" s="516">
        <f t="shared" si="7765"/>
        <v>2801179.6813633419</v>
      </c>
      <c r="CH1924" s="516">
        <f t="shared" si="7765"/>
        <v>2832854.8109110566</v>
      </c>
      <c r="CI1924" s="516">
        <f t="shared" si="7765"/>
        <v>2857117.2639179737</v>
      </c>
      <c r="CJ1924" s="516">
        <f t="shared" si="7765"/>
        <v>2881280.6011826228</v>
      </c>
      <c r="CK1924" s="516">
        <f t="shared" si="7765"/>
        <v>2905344.3271262925</v>
      </c>
      <c r="CL1924" s="516">
        <f t="shared" si="7765"/>
        <v>2929307.9436923778</v>
      </c>
      <c r="CM1924" s="516">
        <f t="shared" si="7765"/>
        <v>2961488.3780665905</v>
      </c>
      <c r="CN1924" s="516">
        <f t="shared" si="7765"/>
        <v>2993534.6829853719</v>
      </c>
      <c r="CO1924" s="516">
        <f t="shared" si="7765"/>
        <v>3025446.1878014444</v>
      </c>
      <c r="CP1924" s="516">
        <f t="shared" ref="CP1924:DJ1924" si="7766">CP1869</f>
        <v>3057222.2185142948</v>
      </c>
      <c r="CQ1924" s="516">
        <f t="shared" si="7766"/>
        <v>3102468.6095651048</v>
      </c>
      <c r="CR1924" s="516">
        <f t="shared" si="7766"/>
        <v>3147522.1724256165</v>
      </c>
      <c r="CS1924" s="516">
        <f t="shared" si="7766"/>
        <v>3192381.9429548779</v>
      </c>
      <c r="CT1924" s="516">
        <f t="shared" si="7766"/>
        <v>3237046.9521912332</v>
      </c>
      <c r="CU1924" s="516">
        <f t="shared" si="7766"/>
        <v>3274373.0698112338</v>
      </c>
      <c r="CV1924" s="516">
        <f t="shared" si="7766"/>
        <v>3311532.9685865319</v>
      </c>
      <c r="CW1924" s="516">
        <f t="shared" si="7766"/>
        <v>3348525.8174229036</v>
      </c>
      <c r="CX1924" s="516">
        <f t="shared" si="7766"/>
        <v>3385350.7810706547</v>
      </c>
      <c r="CY1924" s="516">
        <f t="shared" si="7766"/>
        <v>3401440.6278477348</v>
      </c>
      <c r="CZ1924" s="516">
        <f t="shared" si="7766"/>
        <v>3417452.0438378975</v>
      </c>
      <c r="DA1924" s="516">
        <f t="shared" si="7766"/>
        <v>3433384.6368872086</v>
      </c>
      <c r="DB1924" s="516">
        <f t="shared" si="7766"/>
        <v>3449238.0128809633</v>
      </c>
      <c r="DC1924" s="516">
        <f t="shared" si="7766"/>
        <v>3463263.7767642583</v>
      </c>
      <c r="DD1924" s="516">
        <f t="shared" si="7766"/>
        <v>3477217.5752606671</v>
      </c>
      <c r="DE1924" s="516">
        <f t="shared" si="7766"/>
        <v>3491099.0485432553</v>
      </c>
      <c r="DF1924" s="516">
        <f t="shared" si="7766"/>
        <v>3504907.8349859538</v>
      </c>
      <c r="DG1924" s="516">
        <f t="shared" si="7766"/>
        <v>3517118.616922704</v>
      </c>
      <c r="DH1924" s="516">
        <f t="shared" si="7766"/>
        <v>3529263.2792868353</v>
      </c>
      <c r="DI1924" s="516">
        <f t="shared" si="7766"/>
        <v>3541341.4914804846</v>
      </c>
      <c r="DJ1924" s="516">
        <f t="shared" si="7766"/>
        <v>3553352.9212527992</v>
      </c>
    </row>
    <row r="1925" spans="1:114" x14ac:dyDescent="0.35">
      <c r="A1925" s="69" t="s">
        <v>354</v>
      </c>
      <c r="B1925" s="69" t="s">
        <v>542</v>
      </c>
      <c r="C1925" s="459">
        <v>21200</v>
      </c>
      <c r="D1925" s="459">
        <v>-20700</v>
      </c>
      <c r="E1925" s="459">
        <v>-28400</v>
      </c>
      <c r="F1925" s="459">
        <v>-43600</v>
      </c>
      <c r="G1925" s="459">
        <v>-54900</v>
      </c>
      <c r="H1925" s="459">
        <v>-43400</v>
      </c>
      <c r="I1925" s="459">
        <v>-47800</v>
      </c>
      <c r="J1925" s="459">
        <v>-47400</v>
      </c>
      <c r="K1925" s="459">
        <v>-35900</v>
      </c>
      <c r="L1925" s="459">
        <v>-24900</v>
      </c>
      <c r="M1925" s="459">
        <v>-30000</v>
      </c>
      <c r="N1925" s="459">
        <v>-36900</v>
      </c>
      <c r="O1925" s="459">
        <v>-34100</v>
      </c>
      <c r="P1925" s="459">
        <v>-31100</v>
      </c>
      <c r="Q1925" s="459">
        <v>-24300</v>
      </c>
      <c r="R1925" s="459">
        <v>-20500</v>
      </c>
      <c r="S1925" s="459">
        <v>-25800</v>
      </c>
      <c r="T1925" s="459">
        <v>-18800</v>
      </c>
      <c r="U1925" s="459">
        <v>-10700</v>
      </c>
      <c r="V1925" s="459">
        <v>-58800</v>
      </c>
      <c r="W1925" s="459">
        <v>-35800</v>
      </c>
      <c r="X1925" s="459">
        <v>-39400</v>
      </c>
      <c r="Y1925" s="459">
        <v>-55400</v>
      </c>
      <c r="Z1925" s="459">
        <v>-44500</v>
      </c>
      <c r="AA1925" s="459">
        <v>-105400</v>
      </c>
      <c r="AB1925" s="459">
        <v>-71500</v>
      </c>
      <c r="AC1925" s="459">
        <v>-39100</v>
      </c>
      <c r="AD1925" s="646">
        <f>AC1925</f>
        <v>-39100</v>
      </c>
      <c r="AE1925" s="516">
        <f>AD1925</f>
        <v>-39100</v>
      </c>
      <c r="AF1925" s="516">
        <f t="shared" ref="AF1925:CQ1925" si="7767">AE1925</f>
        <v>-39100</v>
      </c>
      <c r="AG1925" s="516">
        <f t="shared" si="7767"/>
        <v>-39100</v>
      </c>
      <c r="AH1925" s="516">
        <f t="shared" si="7767"/>
        <v>-39100</v>
      </c>
      <c r="AI1925" s="516">
        <f t="shared" si="7767"/>
        <v>-39100</v>
      </c>
      <c r="AJ1925" s="516">
        <f t="shared" si="7767"/>
        <v>-39100</v>
      </c>
      <c r="AK1925" s="516">
        <f t="shared" si="7767"/>
        <v>-39100</v>
      </c>
      <c r="AL1925" s="516">
        <f t="shared" si="7767"/>
        <v>-39100</v>
      </c>
      <c r="AM1925" s="516">
        <f t="shared" si="7767"/>
        <v>-39100</v>
      </c>
      <c r="AN1925" s="516">
        <f t="shared" si="7767"/>
        <v>-39100</v>
      </c>
      <c r="AO1925" s="516">
        <f t="shared" si="7767"/>
        <v>-39100</v>
      </c>
      <c r="AP1925" s="516">
        <f t="shared" si="7767"/>
        <v>-39100</v>
      </c>
      <c r="AQ1925" s="516">
        <f t="shared" si="7767"/>
        <v>-39100</v>
      </c>
      <c r="AR1925" s="516">
        <f t="shared" si="7767"/>
        <v>-39100</v>
      </c>
      <c r="AS1925" s="516">
        <f t="shared" si="7767"/>
        <v>-39100</v>
      </c>
      <c r="AT1925" s="516">
        <f t="shared" si="7767"/>
        <v>-39100</v>
      </c>
      <c r="AU1925" s="516">
        <f t="shared" si="7767"/>
        <v>-39100</v>
      </c>
      <c r="AV1925" s="516">
        <f t="shared" si="7767"/>
        <v>-39100</v>
      </c>
      <c r="AW1925" s="516">
        <f t="shared" si="7767"/>
        <v>-39100</v>
      </c>
      <c r="AX1925" s="516">
        <f t="shared" si="7767"/>
        <v>-39100</v>
      </c>
      <c r="AY1925" s="516">
        <f t="shared" si="7767"/>
        <v>-39100</v>
      </c>
      <c r="AZ1925" s="516">
        <f t="shared" si="7767"/>
        <v>-39100</v>
      </c>
      <c r="BA1925" s="516">
        <f t="shared" si="7767"/>
        <v>-39100</v>
      </c>
      <c r="BB1925" s="516">
        <f t="shared" si="7767"/>
        <v>-39100</v>
      </c>
      <c r="BC1925" s="516">
        <f t="shared" si="7767"/>
        <v>-39100</v>
      </c>
      <c r="BD1925" s="516">
        <f t="shared" si="7767"/>
        <v>-39100</v>
      </c>
      <c r="BE1925" s="516">
        <f t="shared" si="7767"/>
        <v>-39100</v>
      </c>
      <c r="BF1925" s="516">
        <f t="shared" si="7767"/>
        <v>-39100</v>
      </c>
      <c r="BG1925" s="516">
        <f t="shared" si="7767"/>
        <v>-39100</v>
      </c>
      <c r="BH1925" s="516">
        <f t="shared" si="7767"/>
        <v>-39100</v>
      </c>
      <c r="BI1925" s="516">
        <f t="shared" si="7767"/>
        <v>-39100</v>
      </c>
      <c r="BJ1925" s="516">
        <f t="shared" si="7767"/>
        <v>-39100</v>
      </c>
      <c r="BK1925" s="516">
        <f t="shared" si="7767"/>
        <v>-39100</v>
      </c>
      <c r="BL1925" s="516">
        <f t="shared" si="7767"/>
        <v>-39100</v>
      </c>
      <c r="BM1925" s="516">
        <f t="shared" si="7767"/>
        <v>-39100</v>
      </c>
      <c r="BN1925" s="516">
        <f t="shared" si="7767"/>
        <v>-39100</v>
      </c>
      <c r="BO1925" s="516">
        <f t="shared" si="7767"/>
        <v>-39100</v>
      </c>
      <c r="BP1925" s="516">
        <f t="shared" si="7767"/>
        <v>-39100</v>
      </c>
      <c r="BQ1925" s="516">
        <f t="shared" si="7767"/>
        <v>-39100</v>
      </c>
      <c r="BR1925" s="516">
        <f t="shared" si="7767"/>
        <v>-39100</v>
      </c>
      <c r="BS1925" s="516">
        <f t="shared" si="7767"/>
        <v>-39100</v>
      </c>
      <c r="BT1925" s="516">
        <f t="shared" si="7767"/>
        <v>-39100</v>
      </c>
      <c r="BU1925" s="516">
        <f t="shared" si="7767"/>
        <v>-39100</v>
      </c>
      <c r="BV1925" s="516">
        <f t="shared" si="7767"/>
        <v>-39100</v>
      </c>
      <c r="BW1925" s="516">
        <f t="shared" si="7767"/>
        <v>-39100</v>
      </c>
      <c r="BX1925" s="516">
        <f t="shared" si="7767"/>
        <v>-39100</v>
      </c>
      <c r="BY1925" s="516">
        <f t="shared" si="7767"/>
        <v>-39100</v>
      </c>
      <c r="BZ1925" s="516">
        <f t="shared" si="7767"/>
        <v>-39100</v>
      </c>
      <c r="CA1925" s="516">
        <f t="shared" si="7767"/>
        <v>-39100</v>
      </c>
      <c r="CB1925" s="516">
        <f t="shared" si="7767"/>
        <v>-39100</v>
      </c>
      <c r="CC1925" s="516">
        <f t="shared" si="7767"/>
        <v>-39100</v>
      </c>
      <c r="CD1925" s="516">
        <f t="shared" si="7767"/>
        <v>-39100</v>
      </c>
      <c r="CE1925" s="516">
        <f t="shared" si="7767"/>
        <v>-39100</v>
      </c>
      <c r="CF1925" s="516">
        <f t="shared" si="7767"/>
        <v>-39100</v>
      </c>
      <c r="CG1925" s="516">
        <f t="shared" si="7767"/>
        <v>-39100</v>
      </c>
      <c r="CH1925" s="516">
        <f t="shared" si="7767"/>
        <v>-39100</v>
      </c>
      <c r="CI1925" s="516">
        <f t="shared" si="7767"/>
        <v>-39100</v>
      </c>
      <c r="CJ1925" s="516">
        <f t="shared" si="7767"/>
        <v>-39100</v>
      </c>
      <c r="CK1925" s="516">
        <f t="shared" si="7767"/>
        <v>-39100</v>
      </c>
      <c r="CL1925" s="516">
        <f t="shared" si="7767"/>
        <v>-39100</v>
      </c>
      <c r="CM1925" s="516">
        <f t="shared" si="7767"/>
        <v>-39100</v>
      </c>
      <c r="CN1925" s="516">
        <f t="shared" si="7767"/>
        <v>-39100</v>
      </c>
      <c r="CO1925" s="516">
        <f t="shared" si="7767"/>
        <v>-39100</v>
      </c>
      <c r="CP1925" s="516">
        <f t="shared" si="7767"/>
        <v>-39100</v>
      </c>
      <c r="CQ1925" s="516">
        <f t="shared" si="7767"/>
        <v>-39100</v>
      </c>
      <c r="CR1925" s="516">
        <f t="shared" ref="CR1925:DJ1925" si="7768">CQ1925</f>
        <v>-39100</v>
      </c>
      <c r="CS1925" s="516">
        <f t="shared" si="7768"/>
        <v>-39100</v>
      </c>
      <c r="CT1925" s="516">
        <f t="shared" si="7768"/>
        <v>-39100</v>
      </c>
      <c r="CU1925" s="516">
        <f t="shared" si="7768"/>
        <v>-39100</v>
      </c>
      <c r="CV1925" s="516">
        <f t="shared" si="7768"/>
        <v>-39100</v>
      </c>
      <c r="CW1925" s="516">
        <f t="shared" si="7768"/>
        <v>-39100</v>
      </c>
      <c r="CX1925" s="516">
        <f t="shared" si="7768"/>
        <v>-39100</v>
      </c>
      <c r="CY1925" s="516">
        <f t="shared" si="7768"/>
        <v>-39100</v>
      </c>
      <c r="CZ1925" s="516">
        <f t="shared" si="7768"/>
        <v>-39100</v>
      </c>
      <c r="DA1925" s="516">
        <f t="shared" si="7768"/>
        <v>-39100</v>
      </c>
      <c r="DB1925" s="516">
        <f t="shared" si="7768"/>
        <v>-39100</v>
      </c>
      <c r="DC1925" s="516">
        <f t="shared" si="7768"/>
        <v>-39100</v>
      </c>
      <c r="DD1925" s="516">
        <f t="shared" si="7768"/>
        <v>-39100</v>
      </c>
      <c r="DE1925" s="516">
        <f t="shared" si="7768"/>
        <v>-39100</v>
      </c>
      <c r="DF1925" s="516">
        <f t="shared" si="7768"/>
        <v>-39100</v>
      </c>
      <c r="DG1925" s="516">
        <f t="shared" si="7768"/>
        <v>-39100</v>
      </c>
      <c r="DH1925" s="516">
        <f t="shared" si="7768"/>
        <v>-39100</v>
      </c>
      <c r="DI1925" s="516">
        <f t="shared" si="7768"/>
        <v>-39100</v>
      </c>
      <c r="DJ1925" s="516">
        <f t="shared" si="7768"/>
        <v>-39100</v>
      </c>
    </row>
    <row r="1926" spans="1:114" x14ac:dyDescent="0.35">
      <c r="A1926" s="69" t="s">
        <v>354</v>
      </c>
      <c r="B1926" s="69" t="s">
        <v>63</v>
      </c>
      <c r="C1926" s="459">
        <v>2844100</v>
      </c>
      <c r="D1926" s="459">
        <v>2829900</v>
      </c>
      <c r="E1926" s="459">
        <v>2751800</v>
      </c>
      <c r="F1926" s="459">
        <v>2618500</v>
      </c>
      <c r="G1926" s="459">
        <v>2668100</v>
      </c>
      <c r="H1926" s="459">
        <v>2661300</v>
      </c>
      <c r="I1926" s="459">
        <v>2574300</v>
      </c>
      <c r="J1926" s="459">
        <v>1895800</v>
      </c>
      <c r="K1926" s="459">
        <v>1989000</v>
      </c>
      <c r="L1926" s="459">
        <v>1989000</v>
      </c>
      <c r="M1926" s="459">
        <v>2222200</v>
      </c>
      <c r="N1926" s="459">
        <v>2221700</v>
      </c>
      <c r="O1926" s="459">
        <v>2247800</v>
      </c>
      <c r="P1926" s="459">
        <v>2759300</v>
      </c>
      <c r="Q1926" s="459">
        <v>2798400</v>
      </c>
      <c r="R1926" s="459">
        <v>2791600</v>
      </c>
      <c r="S1926" s="459">
        <v>2828800</v>
      </c>
      <c r="T1926" s="459">
        <v>2812000</v>
      </c>
      <c r="U1926" s="459">
        <v>2812900</v>
      </c>
      <c r="V1926" s="459">
        <v>2732600</v>
      </c>
      <c r="W1926" s="459">
        <v>2715200</v>
      </c>
      <c r="X1926" s="459">
        <v>2699700</v>
      </c>
      <c r="Y1926" s="459">
        <v>2682800</v>
      </c>
      <c r="Z1926" s="459">
        <v>2346100</v>
      </c>
      <c r="AA1926" s="459">
        <v>2253200</v>
      </c>
      <c r="AB1926" s="459">
        <v>2322400</v>
      </c>
      <c r="AC1926" s="459">
        <v>2347900</v>
      </c>
      <c r="AD1926" s="516">
        <f>AC1926</f>
        <v>2347900</v>
      </c>
      <c r="AE1926" s="516">
        <f t="shared" ref="AE1926:CP1926" si="7769">AD1926</f>
        <v>2347900</v>
      </c>
      <c r="AF1926" s="516">
        <f t="shared" si="7769"/>
        <v>2347900</v>
      </c>
      <c r="AG1926" s="516">
        <f t="shared" si="7769"/>
        <v>2347900</v>
      </c>
      <c r="AH1926" s="516">
        <f t="shared" si="7769"/>
        <v>2347900</v>
      </c>
      <c r="AI1926" s="516">
        <f t="shared" si="7769"/>
        <v>2347900</v>
      </c>
      <c r="AJ1926" s="516">
        <f t="shared" si="7769"/>
        <v>2347900</v>
      </c>
      <c r="AK1926" s="516">
        <f t="shared" si="7769"/>
        <v>2347900</v>
      </c>
      <c r="AL1926" s="516">
        <f t="shared" si="7769"/>
        <v>2347900</v>
      </c>
      <c r="AM1926" s="516">
        <f t="shared" si="7769"/>
        <v>2347900</v>
      </c>
      <c r="AN1926" s="516">
        <f t="shared" si="7769"/>
        <v>2347900</v>
      </c>
      <c r="AO1926" s="516">
        <f t="shared" si="7769"/>
        <v>2347900</v>
      </c>
      <c r="AP1926" s="516">
        <f t="shared" si="7769"/>
        <v>2347900</v>
      </c>
      <c r="AQ1926" s="516">
        <f t="shared" si="7769"/>
        <v>2347900</v>
      </c>
      <c r="AR1926" s="516">
        <f t="shared" si="7769"/>
        <v>2347900</v>
      </c>
      <c r="AS1926" s="516">
        <f t="shared" si="7769"/>
        <v>2347900</v>
      </c>
      <c r="AT1926" s="516">
        <f t="shared" si="7769"/>
        <v>2347900</v>
      </c>
      <c r="AU1926" s="516">
        <f t="shared" si="7769"/>
        <v>2347900</v>
      </c>
      <c r="AV1926" s="516">
        <f t="shared" si="7769"/>
        <v>2347900</v>
      </c>
      <c r="AW1926" s="516">
        <f t="shared" si="7769"/>
        <v>2347900</v>
      </c>
      <c r="AX1926" s="516">
        <f t="shared" si="7769"/>
        <v>2347900</v>
      </c>
      <c r="AY1926" s="516">
        <f t="shared" si="7769"/>
        <v>2347900</v>
      </c>
      <c r="AZ1926" s="516">
        <f t="shared" si="7769"/>
        <v>2347900</v>
      </c>
      <c r="BA1926" s="516">
        <f t="shared" si="7769"/>
        <v>2347900</v>
      </c>
      <c r="BB1926" s="516">
        <f t="shared" si="7769"/>
        <v>2347900</v>
      </c>
      <c r="BC1926" s="516">
        <f t="shared" si="7769"/>
        <v>2347900</v>
      </c>
      <c r="BD1926" s="516">
        <f t="shared" si="7769"/>
        <v>2347900</v>
      </c>
      <c r="BE1926" s="516">
        <f t="shared" si="7769"/>
        <v>2347900</v>
      </c>
      <c r="BF1926" s="516">
        <f t="shared" si="7769"/>
        <v>2347900</v>
      </c>
      <c r="BG1926" s="516">
        <f t="shared" si="7769"/>
        <v>2347900</v>
      </c>
      <c r="BH1926" s="516">
        <f t="shared" si="7769"/>
        <v>2347900</v>
      </c>
      <c r="BI1926" s="516">
        <f t="shared" si="7769"/>
        <v>2347900</v>
      </c>
      <c r="BJ1926" s="516">
        <f t="shared" si="7769"/>
        <v>2347900</v>
      </c>
      <c r="BK1926" s="516">
        <f t="shared" si="7769"/>
        <v>2347900</v>
      </c>
      <c r="BL1926" s="516">
        <f t="shared" si="7769"/>
        <v>2347900</v>
      </c>
      <c r="BM1926" s="516">
        <f t="shared" si="7769"/>
        <v>2347900</v>
      </c>
      <c r="BN1926" s="516">
        <f t="shared" si="7769"/>
        <v>2347900</v>
      </c>
      <c r="BO1926" s="516">
        <f t="shared" si="7769"/>
        <v>2347900</v>
      </c>
      <c r="BP1926" s="516">
        <f t="shared" si="7769"/>
        <v>2347900</v>
      </c>
      <c r="BQ1926" s="516">
        <f t="shared" si="7769"/>
        <v>2347900</v>
      </c>
      <c r="BR1926" s="516">
        <f t="shared" si="7769"/>
        <v>2347900</v>
      </c>
      <c r="BS1926" s="516">
        <f t="shared" si="7769"/>
        <v>2347900</v>
      </c>
      <c r="BT1926" s="516">
        <f t="shared" si="7769"/>
        <v>2347900</v>
      </c>
      <c r="BU1926" s="516">
        <f t="shared" si="7769"/>
        <v>2347900</v>
      </c>
      <c r="BV1926" s="516">
        <f t="shared" si="7769"/>
        <v>2347900</v>
      </c>
      <c r="BW1926" s="516">
        <f t="shared" si="7769"/>
        <v>2347900</v>
      </c>
      <c r="BX1926" s="516">
        <f t="shared" si="7769"/>
        <v>2347900</v>
      </c>
      <c r="BY1926" s="516">
        <f t="shared" si="7769"/>
        <v>2347900</v>
      </c>
      <c r="BZ1926" s="516">
        <f t="shared" si="7769"/>
        <v>2347900</v>
      </c>
      <c r="CA1926" s="516">
        <f t="shared" si="7769"/>
        <v>2347900</v>
      </c>
      <c r="CB1926" s="516">
        <f t="shared" si="7769"/>
        <v>2347900</v>
      </c>
      <c r="CC1926" s="516">
        <f t="shared" si="7769"/>
        <v>2347900</v>
      </c>
      <c r="CD1926" s="516">
        <f t="shared" si="7769"/>
        <v>2347900</v>
      </c>
      <c r="CE1926" s="516">
        <f t="shared" si="7769"/>
        <v>2347900</v>
      </c>
      <c r="CF1926" s="516">
        <f t="shared" si="7769"/>
        <v>2347900</v>
      </c>
      <c r="CG1926" s="516">
        <f t="shared" si="7769"/>
        <v>2347900</v>
      </c>
      <c r="CH1926" s="516">
        <f t="shared" si="7769"/>
        <v>2347900</v>
      </c>
      <c r="CI1926" s="516">
        <f t="shared" si="7769"/>
        <v>2347900</v>
      </c>
      <c r="CJ1926" s="516">
        <f t="shared" si="7769"/>
        <v>2347900</v>
      </c>
      <c r="CK1926" s="516">
        <f t="shared" si="7769"/>
        <v>2347900</v>
      </c>
      <c r="CL1926" s="516">
        <f t="shared" si="7769"/>
        <v>2347900</v>
      </c>
      <c r="CM1926" s="516">
        <f t="shared" si="7769"/>
        <v>2347900</v>
      </c>
      <c r="CN1926" s="516">
        <f t="shared" si="7769"/>
        <v>2347900</v>
      </c>
      <c r="CO1926" s="516">
        <f t="shared" si="7769"/>
        <v>2347900</v>
      </c>
      <c r="CP1926" s="516">
        <f t="shared" si="7769"/>
        <v>2347900</v>
      </c>
      <c r="CQ1926" s="516">
        <f t="shared" ref="CQ1926:DJ1926" si="7770">CP1926</f>
        <v>2347900</v>
      </c>
      <c r="CR1926" s="516">
        <f t="shared" si="7770"/>
        <v>2347900</v>
      </c>
      <c r="CS1926" s="516">
        <f t="shared" si="7770"/>
        <v>2347900</v>
      </c>
      <c r="CT1926" s="516">
        <f t="shared" si="7770"/>
        <v>2347900</v>
      </c>
      <c r="CU1926" s="516">
        <f t="shared" si="7770"/>
        <v>2347900</v>
      </c>
      <c r="CV1926" s="516">
        <f t="shared" si="7770"/>
        <v>2347900</v>
      </c>
      <c r="CW1926" s="516">
        <f t="shared" si="7770"/>
        <v>2347900</v>
      </c>
      <c r="CX1926" s="516">
        <f t="shared" si="7770"/>
        <v>2347900</v>
      </c>
      <c r="CY1926" s="516">
        <f t="shared" si="7770"/>
        <v>2347900</v>
      </c>
      <c r="CZ1926" s="516">
        <f t="shared" si="7770"/>
        <v>2347900</v>
      </c>
      <c r="DA1926" s="516">
        <f t="shared" si="7770"/>
        <v>2347900</v>
      </c>
      <c r="DB1926" s="516">
        <f t="shared" si="7770"/>
        <v>2347900</v>
      </c>
      <c r="DC1926" s="516">
        <f t="shared" si="7770"/>
        <v>2347900</v>
      </c>
      <c r="DD1926" s="516">
        <f t="shared" si="7770"/>
        <v>2347900</v>
      </c>
      <c r="DE1926" s="516">
        <f t="shared" si="7770"/>
        <v>2347900</v>
      </c>
      <c r="DF1926" s="516">
        <f t="shared" si="7770"/>
        <v>2347900</v>
      </c>
      <c r="DG1926" s="516">
        <f t="shared" si="7770"/>
        <v>2347900</v>
      </c>
      <c r="DH1926" s="516">
        <f t="shared" si="7770"/>
        <v>2347900</v>
      </c>
      <c r="DI1926" s="516">
        <f t="shared" si="7770"/>
        <v>2347900</v>
      </c>
      <c r="DJ1926" s="516">
        <f t="shared" si="7770"/>
        <v>2347900</v>
      </c>
    </row>
    <row r="1927" spans="1:114" x14ac:dyDescent="0.35">
      <c r="A1927" s="69" t="s">
        <v>354</v>
      </c>
      <c r="B1927" s="69" t="s">
        <v>543</v>
      </c>
      <c r="C1927" s="459">
        <v>42300</v>
      </c>
      <c r="D1927" s="459">
        <v>40900</v>
      </c>
      <c r="E1927" s="459">
        <v>46100</v>
      </c>
      <c r="F1927" s="459">
        <v>45100</v>
      </c>
      <c r="G1927" s="459">
        <v>49000</v>
      </c>
      <c r="H1927" s="459">
        <v>45200</v>
      </c>
      <c r="I1927" s="459">
        <v>45300</v>
      </c>
      <c r="J1927" s="459">
        <v>42100</v>
      </c>
      <c r="K1927" s="459">
        <v>41700</v>
      </c>
      <c r="L1927" s="459">
        <v>43200</v>
      </c>
      <c r="M1927" s="459">
        <v>47300</v>
      </c>
      <c r="N1927" s="459">
        <v>49400</v>
      </c>
      <c r="O1927" s="459">
        <v>50600</v>
      </c>
      <c r="P1927" s="459">
        <v>53600</v>
      </c>
      <c r="Q1927" s="459">
        <v>54400</v>
      </c>
      <c r="R1927" s="459">
        <v>55200</v>
      </c>
      <c r="S1927" s="459">
        <v>59000</v>
      </c>
      <c r="T1927" s="459">
        <v>58900</v>
      </c>
      <c r="U1927" s="459">
        <v>57800</v>
      </c>
      <c r="V1927" s="459">
        <v>60000</v>
      </c>
      <c r="W1927" s="459">
        <v>60000</v>
      </c>
      <c r="X1927" s="459">
        <v>58200</v>
      </c>
      <c r="Y1927" s="459">
        <v>60000</v>
      </c>
      <c r="Z1927" s="459">
        <v>72700</v>
      </c>
      <c r="AA1927" s="459">
        <v>74200</v>
      </c>
      <c r="AB1927" s="459">
        <v>74100</v>
      </c>
      <c r="AC1927" s="459">
        <v>78000</v>
      </c>
      <c r="AD1927" s="516">
        <f>AC1927</f>
        <v>78000</v>
      </c>
      <c r="AE1927" s="516">
        <f t="shared" ref="AE1927:CP1927" si="7771">AD1927</f>
        <v>78000</v>
      </c>
      <c r="AF1927" s="516">
        <f t="shared" si="7771"/>
        <v>78000</v>
      </c>
      <c r="AG1927" s="516">
        <f t="shared" si="7771"/>
        <v>78000</v>
      </c>
      <c r="AH1927" s="516">
        <f t="shared" si="7771"/>
        <v>78000</v>
      </c>
      <c r="AI1927" s="516">
        <f t="shared" si="7771"/>
        <v>78000</v>
      </c>
      <c r="AJ1927" s="516">
        <f t="shared" si="7771"/>
        <v>78000</v>
      </c>
      <c r="AK1927" s="516">
        <f t="shared" si="7771"/>
        <v>78000</v>
      </c>
      <c r="AL1927" s="516">
        <f t="shared" si="7771"/>
        <v>78000</v>
      </c>
      <c r="AM1927" s="516">
        <f t="shared" si="7771"/>
        <v>78000</v>
      </c>
      <c r="AN1927" s="516">
        <f t="shared" si="7771"/>
        <v>78000</v>
      </c>
      <c r="AO1927" s="516">
        <f t="shared" si="7771"/>
        <v>78000</v>
      </c>
      <c r="AP1927" s="516">
        <f t="shared" si="7771"/>
        <v>78000</v>
      </c>
      <c r="AQ1927" s="516">
        <f t="shared" si="7771"/>
        <v>78000</v>
      </c>
      <c r="AR1927" s="516">
        <f t="shared" si="7771"/>
        <v>78000</v>
      </c>
      <c r="AS1927" s="516">
        <f t="shared" si="7771"/>
        <v>78000</v>
      </c>
      <c r="AT1927" s="516">
        <f t="shared" si="7771"/>
        <v>78000</v>
      </c>
      <c r="AU1927" s="516">
        <f t="shared" si="7771"/>
        <v>78000</v>
      </c>
      <c r="AV1927" s="516">
        <f t="shared" si="7771"/>
        <v>78000</v>
      </c>
      <c r="AW1927" s="516">
        <f t="shared" si="7771"/>
        <v>78000</v>
      </c>
      <c r="AX1927" s="516">
        <f t="shared" si="7771"/>
        <v>78000</v>
      </c>
      <c r="AY1927" s="516">
        <f t="shared" si="7771"/>
        <v>78000</v>
      </c>
      <c r="AZ1927" s="516">
        <f t="shared" si="7771"/>
        <v>78000</v>
      </c>
      <c r="BA1927" s="516">
        <f t="shared" si="7771"/>
        <v>78000</v>
      </c>
      <c r="BB1927" s="516">
        <f t="shared" si="7771"/>
        <v>78000</v>
      </c>
      <c r="BC1927" s="516">
        <f t="shared" si="7771"/>
        <v>78000</v>
      </c>
      <c r="BD1927" s="516">
        <f t="shared" si="7771"/>
        <v>78000</v>
      </c>
      <c r="BE1927" s="516">
        <f t="shared" si="7771"/>
        <v>78000</v>
      </c>
      <c r="BF1927" s="516">
        <f t="shared" si="7771"/>
        <v>78000</v>
      </c>
      <c r="BG1927" s="516">
        <f t="shared" si="7771"/>
        <v>78000</v>
      </c>
      <c r="BH1927" s="516">
        <f t="shared" si="7771"/>
        <v>78000</v>
      </c>
      <c r="BI1927" s="516">
        <f t="shared" si="7771"/>
        <v>78000</v>
      </c>
      <c r="BJ1927" s="516">
        <f t="shared" si="7771"/>
        <v>78000</v>
      </c>
      <c r="BK1927" s="516">
        <f t="shared" si="7771"/>
        <v>78000</v>
      </c>
      <c r="BL1927" s="516">
        <f t="shared" si="7771"/>
        <v>78000</v>
      </c>
      <c r="BM1927" s="516">
        <f t="shared" si="7771"/>
        <v>78000</v>
      </c>
      <c r="BN1927" s="516">
        <f t="shared" si="7771"/>
        <v>78000</v>
      </c>
      <c r="BO1927" s="516">
        <f t="shared" si="7771"/>
        <v>78000</v>
      </c>
      <c r="BP1927" s="516">
        <f t="shared" si="7771"/>
        <v>78000</v>
      </c>
      <c r="BQ1927" s="516">
        <f t="shared" si="7771"/>
        <v>78000</v>
      </c>
      <c r="BR1927" s="516">
        <f t="shared" si="7771"/>
        <v>78000</v>
      </c>
      <c r="BS1927" s="516">
        <f t="shared" si="7771"/>
        <v>78000</v>
      </c>
      <c r="BT1927" s="516">
        <f t="shared" si="7771"/>
        <v>78000</v>
      </c>
      <c r="BU1927" s="516">
        <f t="shared" si="7771"/>
        <v>78000</v>
      </c>
      <c r="BV1927" s="516">
        <f t="shared" si="7771"/>
        <v>78000</v>
      </c>
      <c r="BW1927" s="516">
        <f t="shared" si="7771"/>
        <v>78000</v>
      </c>
      <c r="BX1927" s="516">
        <f t="shared" si="7771"/>
        <v>78000</v>
      </c>
      <c r="BY1927" s="516">
        <f t="shared" si="7771"/>
        <v>78000</v>
      </c>
      <c r="BZ1927" s="516">
        <f t="shared" si="7771"/>
        <v>78000</v>
      </c>
      <c r="CA1927" s="516">
        <f t="shared" si="7771"/>
        <v>78000</v>
      </c>
      <c r="CB1927" s="516">
        <f t="shared" si="7771"/>
        <v>78000</v>
      </c>
      <c r="CC1927" s="516">
        <f t="shared" si="7771"/>
        <v>78000</v>
      </c>
      <c r="CD1927" s="516">
        <f t="shared" si="7771"/>
        <v>78000</v>
      </c>
      <c r="CE1927" s="516">
        <f t="shared" si="7771"/>
        <v>78000</v>
      </c>
      <c r="CF1927" s="516">
        <f t="shared" si="7771"/>
        <v>78000</v>
      </c>
      <c r="CG1927" s="516">
        <f t="shared" si="7771"/>
        <v>78000</v>
      </c>
      <c r="CH1927" s="516">
        <f t="shared" si="7771"/>
        <v>78000</v>
      </c>
      <c r="CI1927" s="516">
        <f t="shared" si="7771"/>
        <v>78000</v>
      </c>
      <c r="CJ1927" s="516">
        <f t="shared" si="7771"/>
        <v>78000</v>
      </c>
      <c r="CK1927" s="516">
        <f t="shared" si="7771"/>
        <v>78000</v>
      </c>
      <c r="CL1927" s="516">
        <f t="shared" si="7771"/>
        <v>78000</v>
      </c>
      <c r="CM1927" s="516">
        <f t="shared" si="7771"/>
        <v>78000</v>
      </c>
      <c r="CN1927" s="516">
        <f t="shared" si="7771"/>
        <v>78000</v>
      </c>
      <c r="CO1927" s="516">
        <f t="shared" si="7771"/>
        <v>78000</v>
      </c>
      <c r="CP1927" s="516">
        <f t="shared" si="7771"/>
        <v>78000</v>
      </c>
      <c r="CQ1927" s="516">
        <f t="shared" ref="CQ1927:DJ1927" si="7772">CP1927</f>
        <v>78000</v>
      </c>
      <c r="CR1927" s="516">
        <f t="shared" si="7772"/>
        <v>78000</v>
      </c>
      <c r="CS1927" s="516">
        <f t="shared" si="7772"/>
        <v>78000</v>
      </c>
      <c r="CT1927" s="516">
        <f t="shared" si="7772"/>
        <v>78000</v>
      </c>
      <c r="CU1927" s="516">
        <f t="shared" si="7772"/>
        <v>78000</v>
      </c>
      <c r="CV1927" s="516">
        <f t="shared" si="7772"/>
        <v>78000</v>
      </c>
      <c r="CW1927" s="516">
        <f t="shared" si="7772"/>
        <v>78000</v>
      </c>
      <c r="CX1927" s="516">
        <f t="shared" si="7772"/>
        <v>78000</v>
      </c>
      <c r="CY1927" s="516">
        <f t="shared" si="7772"/>
        <v>78000</v>
      </c>
      <c r="CZ1927" s="516">
        <f t="shared" si="7772"/>
        <v>78000</v>
      </c>
      <c r="DA1927" s="516">
        <f t="shared" si="7772"/>
        <v>78000</v>
      </c>
      <c r="DB1927" s="516">
        <f t="shared" si="7772"/>
        <v>78000</v>
      </c>
      <c r="DC1927" s="516">
        <f t="shared" si="7772"/>
        <v>78000</v>
      </c>
      <c r="DD1927" s="516">
        <f t="shared" si="7772"/>
        <v>78000</v>
      </c>
      <c r="DE1927" s="516">
        <f t="shared" si="7772"/>
        <v>78000</v>
      </c>
      <c r="DF1927" s="516">
        <f t="shared" si="7772"/>
        <v>78000</v>
      </c>
      <c r="DG1927" s="516">
        <f t="shared" si="7772"/>
        <v>78000</v>
      </c>
      <c r="DH1927" s="516">
        <f t="shared" si="7772"/>
        <v>78000</v>
      </c>
      <c r="DI1927" s="516">
        <f t="shared" si="7772"/>
        <v>78000</v>
      </c>
      <c r="DJ1927" s="516">
        <f t="shared" si="7772"/>
        <v>78000</v>
      </c>
    </row>
    <row r="1928" spans="1:114" x14ac:dyDescent="0.35">
      <c r="A1928" s="69" t="s">
        <v>354</v>
      </c>
      <c r="B1928" s="255" t="s">
        <v>545</v>
      </c>
      <c r="C1928" s="510">
        <v>2886400</v>
      </c>
      <c r="D1928" s="510">
        <v>2870800</v>
      </c>
      <c r="E1928" s="510">
        <v>2797900</v>
      </c>
      <c r="F1928" s="510">
        <v>2663600</v>
      </c>
      <c r="G1928" s="510">
        <v>2717100</v>
      </c>
      <c r="H1928" s="510">
        <v>2706500</v>
      </c>
      <c r="I1928" s="510">
        <v>2619600</v>
      </c>
      <c r="J1928" s="510">
        <v>1937900</v>
      </c>
      <c r="K1928" s="510">
        <v>2030700</v>
      </c>
      <c r="L1928" s="510">
        <v>2032200</v>
      </c>
      <c r="M1928" s="510">
        <v>2269500</v>
      </c>
      <c r="N1928" s="510">
        <v>2271100</v>
      </c>
      <c r="O1928" s="510">
        <v>2298400</v>
      </c>
      <c r="P1928" s="510">
        <v>2812900</v>
      </c>
      <c r="Q1928" s="510">
        <v>2852800</v>
      </c>
      <c r="R1928" s="510">
        <v>2846800</v>
      </c>
      <c r="S1928" s="510">
        <v>2887800</v>
      </c>
      <c r="T1928" s="510">
        <v>2870900</v>
      </c>
      <c r="U1928" s="510">
        <v>2870700</v>
      </c>
      <c r="V1928" s="510">
        <v>2792600</v>
      </c>
      <c r="W1928" s="510">
        <v>2775200</v>
      </c>
      <c r="X1928" s="510">
        <v>2757900</v>
      </c>
      <c r="Y1928" s="510">
        <v>2742800</v>
      </c>
      <c r="Z1928" s="510">
        <v>2418800</v>
      </c>
      <c r="AA1928" s="510">
        <v>2327400</v>
      </c>
      <c r="AB1928" s="510">
        <v>2396500</v>
      </c>
      <c r="AC1928" s="510">
        <v>2425900</v>
      </c>
      <c r="AD1928" s="453">
        <f>AD1895-AD1909-AD1918</f>
        <v>2405691.9543651426</v>
      </c>
      <c r="AE1928" s="453">
        <f t="shared" ref="AE1928:CP1928" si="7773">AE1895-AE1909-AE1918</f>
        <v>2434442.9235543478</v>
      </c>
      <c r="AF1928" s="453">
        <f t="shared" si="7773"/>
        <v>2462299.4889548756</v>
      </c>
      <c r="AG1928" s="453">
        <f t="shared" si="7773"/>
        <v>2445381.8137823613</v>
      </c>
      <c r="AH1928" s="453">
        <f t="shared" si="7773"/>
        <v>2441832.0204393296</v>
      </c>
      <c r="AI1928" s="453">
        <f t="shared" si="7773"/>
        <v>2376408.6491501108</v>
      </c>
      <c r="AJ1928" s="453">
        <f t="shared" si="7773"/>
        <v>2315192.6647665426</v>
      </c>
      <c r="AK1928" s="453">
        <f t="shared" si="7773"/>
        <v>2249471.4547537658</v>
      </c>
      <c r="AL1928" s="453">
        <f t="shared" si="7773"/>
        <v>2170828.856763632</v>
      </c>
      <c r="AM1928" s="453">
        <f t="shared" si="7773"/>
        <v>2151019.6426682835</v>
      </c>
      <c r="AN1928" s="453">
        <f t="shared" si="7773"/>
        <v>2128337.7901926637</v>
      </c>
      <c r="AO1928" s="453">
        <f t="shared" si="7773"/>
        <v>2094530.4148678693</v>
      </c>
      <c r="AP1928" s="453">
        <f t="shared" si="7773"/>
        <v>2059728.4679629158</v>
      </c>
      <c r="AQ1928" s="453">
        <f t="shared" si="7773"/>
        <v>2127002.9077532031</v>
      </c>
      <c r="AR1928" s="453">
        <f t="shared" si="7773"/>
        <v>2190668.1206737682</v>
      </c>
      <c r="AS1928" s="453">
        <f t="shared" si="7773"/>
        <v>2241408.8981247842</v>
      </c>
      <c r="AT1928" s="453">
        <f t="shared" si="7773"/>
        <v>2292233.2748803468</v>
      </c>
      <c r="AU1928" s="453">
        <f t="shared" si="7773"/>
        <v>2335768.7350402037</v>
      </c>
      <c r="AV1928" s="453">
        <f t="shared" si="7773"/>
        <v>2379955.8891843595</v>
      </c>
      <c r="AW1928" s="453">
        <f t="shared" si="7773"/>
        <v>2422289.423529407</v>
      </c>
      <c r="AX1928" s="453">
        <f t="shared" si="7773"/>
        <v>2460058.7737734951</v>
      </c>
      <c r="AY1928" s="453">
        <f t="shared" si="7773"/>
        <v>2361181.6543252841</v>
      </c>
      <c r="AZ1928" s="453">
        <f t="shared" si="7773"/>
        <v>2264790.2685470926</v>
      </c>
      <c r="BA1928" s="453">
        <f t="shared" si="7773"/>
        <v>2155606.4211768964</v>
      </c>
      <c r="BB1928" s="453">
        <f t="shared" si="7773"/>
        <v>2029729.4726568542</v>
      </c>
      <c r="BC1928" s="453">
        <f t="shared" si="7773"/>
        <v>1809758.1309854665</v>
      </c>
      <c r="BD1928" s="453">
        <f t="shared" si="7773"/>
        <v>1594546.8786299897</v>
      </c>
      <c r="BE1928" s="453">
        <f t="shared" si="7773"/>
        <v>1359061.2363863026</v>
      </c>
      <c r="BF1928" s="453">
        <f t="shared" si="7773"/>
        <v>1096188.9764783808</v>
      </c>
      <c r="BG1928" s="453">
        <f t="shared" si="7773"/>
        <v>1113407.887606493</v>
      </c>
      <c r="BH1928" s="453">
        <f t="shared" si="7773"/>
        <v>1129921.1294016025</v>
      </c>
      <c r="BI1928" s="453">
        <f t="shared" si="7773"/>
        <v>1144211.8999480659</v>
      </c>
      <c r="BJ1928" s="453">
        <f t="shared" si="7773"/>
        <v>1156801.6640513202</v>
      </c>
      <c r="BK1928" s="453">
        <f t="shared" si="7773"/>
        <v>972493.27902827668</v>
      </c>
      <c r="BL1928" s="453">
        <f t="shared" si="7773"/>
        <v>799800.8210700457</v>
      </c>
      <c r="BM1928" s="453">
        <f t="shared" si="7773"/>
        <v>636302.00785829267</v>
      </c>
      <c r="BN1928" s="453">
        <f t="shared" si="7773"/>
        <v>446680.65671476931</v>
      </c>
      <c r="BO1928" s="453">
        <f t="shared" si="7773"/>
        <v>370924.78476492269</v>
      </c>
      <c r="BP1928" s="453">
        <f t="shared" si="7773"/>
        <v>308107.92783340486</v>
      </c>
      <c r="BQ1928" s="453">
        <f t="shared" si="7773"/>
        <v>256421.35438734456</v>
      </c>
      <c r="BR1928" s="453">
        <f t="shared" si="7773"/>
        <v>178192.09804828977</v>
      </c>
      <c r="BS1928" s="453">
        <f t="shared" si="7773"/>
        <v>266620.73208414717</v>
      </c>
      <c r="BT1928" s="453">
        <f t="shared" si="7773"/>
        <v>349228.51874701586</v>
      </c>
      <c r="BU1928" s="453">
        <f t="shared" si="7773"/>
        <v>424845.74792210944</v>
      </c>
      <c r="BV1928" s="453">
        <f t="shared" si="7773"/>
        <v>509727.1668919092</v>
      </c>
      <c r="BW1928" s="453">
        <f t="shared" si="7773"/>
        <v>499321.94346801541</v>
      </c>
      <c r="BX1928" s="453">
        <f t="shared" si="7773"/>
        <v>491251.35582604026</v>
      </c>
      <c r="BY1928" s="453">
        <f t="shared" si="7773"/>
        <v>480706.70735624153</v>
      </c>
      <c r="BZ1928" s="453">
        <f t="shared" si="7773"/>
        <v>459900.62979727262</v>
      </c>
      <c r="CA1928" s="453">
        <f t="shared" si="7773"/>
        <v>318239.87130897958</v>
      </c>
      <c r="CB1928" s="453">
        <f t="shared" si="7773"/>
        <v>197813.28656180715</v>
      </c>
      <c r="CC1928" s="453">
        <f t="shared" si="7773"/>
        <v>98619.958757135086</v>
      </c>
      <c r="CD1928" s="453">
        <f t="shared" si="7773"/>
        <v>-38943.275991142727</v>
      </c>
      <c r="CE1928" s="453">
        <f t="shared" si="7773"/>
        <v>-25916.738350352272</v>
      </c>
      <c r="CF1928" s="453">
        <f t="shared" si="7773"/>
        <v>-11453.32879263442</v>
      </c>
      <c r="CG1928" s="453">
        <f t="shared" si="7773"/>
        <v>4445.9915743300226</v>
      </c>
      <c r="CH1928" s="453">
        <f t="shared" si="7773"/>
        <v>17246.640118794283</v>
      </c>
      <c r="CI1928" s="453">
        <f t="shared" si="7773"/>
        <v>43346.428282320499</v>
      </c>
      <c r="CJ1928" s="453">
        <f t="shared" si="7773"/>
        <v>69283.586492412258</v>
      </c>
      <c r="CK1928" s="453">
        <f t="shared" si="7773"/>
        <v>95057.302119553322</v>
      </c>
      <c r="CL1928" s="453">
        <f t="shared" si="7773"/>
        <v>120666.75864758599</v>
      </c>
      <c r="CM1928" s="453">
        <f t="shared" si="7773"/>
        <v>185146.95424554381</v>
      </c>
      <c r="CN1928" s="453">
        <f t="shared" si="7773"/>
        <v>249580.554696518</v>
      </c>
      <c r="CO1928" s="453">
        <f t="shared" si="7773"/>
        <v>313967.32679196843</v>
      </c>
      <c r="CP1928" s="453">
        <f t="shared" si="7773"/>
        <v>378307.03612376447</v>
      </c>
      <c r="CQ1928" s="453">
        <f t="shared" ref="CQ1928:DI1928" si="7774">CQ1895-CQ1909-CQ1918</f>
        <v>458638.15444669919</v>
      </c>
      <c r="CR1928" s="453">
        <f t="shared" si="7774"/>
        <v>538923.19070128258</v>
      </c>
      <c r="CS1928" s="453">
        <f t="shared" si="7774"/>
        <v>619161.91461670212</v>
      </c>
      <c r="CT1928" s="453">
        <f t="shared" si="7774"/>
        <v>699354.09472289076</v>
      </c>
      <c r="CU1928" s="453">
        <f t="shared" si="7774"/>
        <v>725393.07348360866</v>
      </c>
      <c r="CV1928" s="453">
        <f t="shared" si="7774"/>
        <v>751199.3096077838</v>
      </c>
      <c r="CW1928" s="453">
        <f t="shared" si="7774"/>
        <v>776771.63933741767</v>
      </c>
      <c r="CX1928" s="453">
        <f t="shared" si="7774"/>
        <v>802108.89311913634</v>
      </c>
      <c r="CY1928" s="453">
        <f t="shared" si="7774"/>
        <v>787853.32397345733</v>
      </c>
      <c r="CZ1928" s="453">
        <f t="shared" si="7774"/>
        <v>773299.85368067119</v>
      </c>
      <c r="DA1928" s="453">
        <f t="shared" si="7774"/>
        <v>758446.9927549744</v>
      </c>
      <c r="DB1928" s="453">
        <f t="shared" si="7774"/>
        <v>743293.24424856808</v>
      </c>
      <c r="DC1928" s="453">
        <f t="shared" si="7774"/>
        <v>778458.73750719987</v>
      </c>
      <c r="DD1928" s="453">
        <f t="shared" si="7774"/>
        <v>813536.10169365536</v>
      </c>
      <c r="DE1928" s="453">
        <f t="shared" si="7774"/>
        <v>848524.89615904703</v>
      </c>
      <c r="DF1928" s="453">
        <f t="shared" si="7774"/>
        <v>883424.67805670737</v>
      </c>
      <c r="DG1928" s="453">
        <f t="shared" si="7774"/>
        <v>918582.33511171001</v>
      </c>
      <c r="DH1928" s="453">
        <f t="shared" si="7774"/>
        <v>953659.25789686455</v>
      </c>
      <c r="DI1928" s="453">
        <f t="shared" si="7774"/>
        <v>988655.04274321324</v>
      </c>
      <c r="DJ1928" s="453">
        <f>DJ1895-DJ1909-DJ1918</f>
        <v>1023569.2839613052</v>
      </c>
    </row>
    <row r="1929" spans="1:114" x14ac:dyDescent="0.35">
      <c r="A1929" s="69" t="s">
        <v>354</v>
      </c>
      <c r="B1929" s="454" t="s">
        <v>546</v>
      </c>
      <c r="C1929" s="512">
        <v>4227500</v>
      </c>
      <c r="D1929" s="512">
        <v>4243900</v>
      </c>
      <c r="E1929" s="512">
        <v>4192899.9999999995</v>
      </c>
      <c r="F1929" s="512">
        <v>4222800</v>
      </c>
      <c r="G1929" s="512">
        <v>4136100.0000000005</v>
      </c>
      <c r="H1929" s="512">
        <v>4082300</v>
      </c>
      <c r="I1929" s="512">
        <v>4020300</v>
      </c>
      <c r="J1929" s="512">
        <v>3251400</v>
      </c>
      <c r="K1929" s="512">
        <v>3288900</v>
      </c>
      <c r="L1929" s="512">
        <v>3311100</v>
      </c>
      <c r="M1929" s="512">
        <v>3404600</v>
      </c>
      <c r="N1929" s="512">
        <v>3400500</v>
      </c>
      <c r="O1929" s="512">
        <v>3848000</v>
      </c>
      <c r="P1929" s="512">
        <v>3886600</v>
      </c>
      <c r="Q1929" s="512">
        <v>3935400</v>
      </c>
      <c r="R1929" s="512">
        <v>3966900</v>
      </c>
      <c r="S1929" s="512">
        <v>4026300</v>
      </c>
      <c r="T1929" s="512">
        <v>3990600</v>
      </c>
      <c r="U1929" s="512">
        <v>3984600</v>
      </c>
      <c r="V1929" s="512">
        <v>3961000</v>
      </c>
      <c r="W1929" s="512">
        <v>3945400</v>
      </c>
      <c r="X1929" s="512">
        <v>3957100</v>
      </c>
      <c r="Y1929" s="512">
        <v>3942700</v>
      </c>
      <c r="Z1929" s="512">
        <v>3862100</v>
      </c>
      <c r="AA1929" s="512">
        <v>3863600</v>
      </c>
      <c r="AB1929" s="512">
        <v>3915400</v>
      </c>
      <c r="AC1929" s="512">
        <v>4009800</v>
      </c>
      <c r="AD1929" s="455">
        <f>AD1928+AD1919</f>
        <v>3977602.7786784396</v>
      </c>
      <c r="AE1929" s="455">
        <f t="shared" ref="AE1929:CP1929" si="7775">AE1928+AE1919</f>
        <v>4006353.7478676448</v>
      </c>
      <c r="AF1929" s="455">
        <f t="shared" si="7775"/>
        <v>4034210.3132681726</v>
      </c>
      <c r="AG1929" s="455">
        <f t="shared" si="7775"/>
        <v>4017292.6380956583</v>
      </c>
      <c r="AH1929" s="455">
        <f t="shared" si="7775"/>
        <v>4013742.8447526265</v>
      </c>
      <c r="AI1929" s="455">
        <f t="shared" si="7775"/>
        <v>3948319.4734634077</v>
      </c>
      <c r="AJ1929" s="455">
        <f t="shared" si="7775"/>
        <v>3887103.4890798395</v>
      </c>
      <c r="AK1929" s="455">
        <f t="shared" si="7775"/>
        <v>3821382.2790670628</v>
      </c>
      <c r="AL1929" s="455">
        <f t="shared" si="7775"/>
        <v>3742739.681076929</v>
      </c>
      <c r="AM1929" s="455">
        <f t="shared" si="7775"/>
        <v>3722930.4669815805</v>
      </c>
      <c r="AN1929" s="455">
        <f t="shared" si="7775"/>
        <v>3700248.6145059606</v>
      </c>
      <c r="AO1929" s="455">
        <f t="shared" si="7775"/>
        <v>3666441.2391811665</v>
      </c>
      <c r="AP1929" s="455">
        <f t="shared" si="7775"/>
        <v>3631639.2922762129</v>
      </c>
      <c r="AQ1929" s="455">
        <f t="shared" si="7775"/>
        <v>3698913.7320665</v>
      </c>
      <c r="AR1929" s="455">
        <f t="shared" si="7775"/>
        <v>3762578.9449870652</v>
      </c>
      <c r="AS1929" s="455">
        <f t="shared" si="7775"/>
        <v>3813319.7224380812</v>
      </c>
      <c r="AT1929" s="455">
        <f t="shared" si="7775"/>
        <v>3864144.0991936438</v>
      </c>
      <c r="AU1929" s="455">
        <f t="shared" si="7775"/>
        <v>3907679.5593535006</v>
      </c>
      <c r="AV1929" s="455">
        <f t="shared" si="7775"/>
        <v>3951866.7134976564</v>
      </c>
      <c r="AW1929" s="455">
        <f t="shared" si="7775"/>
        <v>3994200.2478427039</v>
      </c>
      <c r="AX1929" s="455">
        <f t="shared" si="7775"/>
        <v>4031969.598086792</v>
      </c>
      <c r="AY1929" s="455">
        <f t="shared" si="7775"/>
        <v>3933092.478638581</v>
      </c>
      <c r="AZ1929" s="455">
        <f t="shared" si="7775"/>
        <v>3836701.0928603895</v>
      </c>
      <c r="BA1929" s="455">
        <f t="shared" si="7775"/>
        <v>3727517.2454901934</v>
      </c>
      <c r="BB1929" s="455">
        <f t="shared" si="7775"/>
        <v>3601640.2969701514</v>
      </c>
      <c r="BC1929" s="455">
        <f t="shared" si="7775"/>
        <v>3381668.9552987637</v>
      </c>
      <c r="BD1929" s="455">
        <f t="shared" si="7775"/>
        <v>3166457.7029432869</v>
      </c>
      <c r="BE1929" s="455">
        <f t="shared" si="7775"/>
        <v>2930972.0606995998</v>
      </c>
      <c r="BF1929" s="455">
        <f t="shared" si="7775"/>
        <v>2668099.800791678</v>
      </c>
      <c r="BG1929" s="455">
        <f t="shared" si="7775"/>
        <v>2685318.7119197901</v>
      </c>
      <c r="BH1929" s="455">
        <f t="shared" si="7775"/>
        <v>2701831.9537148997</v>
      </c>
      <c r="BI1929" s="455">
        <f t="shared" si="7775"/>
        <v>2716122.724261363</v>
      </c>
      <c r="BJ1929" s="455">
        <f t="shared" si="7775"/>
        <v>2728712.4883646173</v>
      </c>
      <c r="BK1929" s="455">
        <f t="shared" si="7775"/>
        <v>2544404.1033415738</v>
      </c>
      <c r="BL1929" s="455">
        <f t="shared" si="7775"/>
        <v>2371711.6453833426</v>
      </c>
      <c r="BM1929" s="455">
        <f t="shared" si="7775"/>
        <v>2208212.8321715896</v>
      </c>
      <c r="BN1929" s="455">
        <f t="shared" si="7775"/>
        <v>2018591.4810280662</v>
      </c>
      <c r="BO1929" s="455">
        <f t="shared" si="7775"/>
        <v>1942835.6090782196</v>
      </c>
      <c r="BP1929" s="455">
        <f t="shared" si="7775"/>
        <v>1880018.7521467018</v>
      </c>
      <c r="BQ1929" s="455">
        <f t="shared" si="7775"/>
        <v>1828332.1787006415</v>
      </c>
      <c r="BR1929" s="455">
        <f t="shared" si="7775"/>
        <v>1750102.9223615867</v>
      </c>
      <c r="BS1929" s="455">
        <f t="shared" si="7775"/>
        <v>1838531.5563974441</v>
      </c>
      <c r="BT1929" s="455">
        <f t="shared" si="7775"/>
        <v>1921139.3430603128</v>
      </c>
      <c r="BU1929" s="455">
        <f t="shared" si="7775"/>
        <v>1996756.5722354064</v>
      </c>
      <c r="BV1929" s="455">
        <f t="shared" si="7775"/>
        <v>2081637.9912052061</v>
      </c>
      <c r="BW1929" s="455">
        <f t="shared" si="7775"/>
        <v>2071232.7677813123</v>
      </c>
      <c r="BX1929" s="455">
        <f t="shared" si="7775"/>
        <v>2063162.1801393372</v>
      </c>
      <c r="BY1929" s="455">
        <f t="shared" si="7775"/>
        <v>2052617.5316695385</v>
      </c>
      <c r="BZ1929" s="455">
        <f t="shared" si="7775"/>
        <v>2031811.4541105696</v>
      </c>
      <c r="CA1929" s="455">
        <f t="shared" si="7775"/>
        <v>1890150.6956222765</v>
      </c>
      <c r="CB1929" s="455">
        <f t="shared" si="7775"/>
        <v>1769724.1108751041</v>
      </c>
      <c r="CC1929" s="455">
        <f t="shared" si="7775"/>
        <v>1670530.783070432</v>
      </c>
      <c r="CD1929" s="455">
        <f t="shared" si="7775"/>
        <v>1532967.5483221542</v>
      </c>
      <c r="CE1929" s="455">
        <f t="shared" si="7775"/>
        <v>1545994.0859629447</v>
      </c>
      <c r="CF1929" s="455">
        <f t="shared" si="7775"/>
        <v>1560457.4955206625</v>
      </c>
      <c r="CG1929" s="455">
        <f t="shared" si="7775"/>
        <v>1576356.815887627</v>
      </c>
      <c r="CH1929" s="455">
        <f t="shared" si="7775"/>
        <v>1589157.4644320912</v>
      </c>
      <c r="CI1929" s="455">
        <f t="shared" si="7775"/>
        <v>1615257.2525956174</v>
      </c>
      <c r="CJ1929" s="455">
        <f t="shared" si="7775"/>
        <v>1641194.4108057092</v>
      </c>
      <c r="CK1929" s="455">
        <f t="shared" si="7775"/>
        <v>1666968.1264328503</v>
      </c>
      <c r="CL1929" s="455">
        <f t="shared" si="7775"/>
        <v>1692577.5829608829</v>
      </c>
      <c r="CM1929" s="455">
        <f t="shared" si="7775"/>
        <v>1757057.7785588407</v>
      </c>
      <c r="CN1929" s="455">
        <f t="shared" si="7775"/>
        <v>1821491.3790098149</v>
      </c>
      <c r="CO1929" s="455">
        <f t="shared" si="7775"/>
        <v>1885878.1511052654</v>
      </c>
      <c r="CP1929" s="455">
        <f t="shared" si="7775"/>
        <v>1950217.8604370614</v>
      </c>
      <c r="CQ1929" s="455">
        <f t="shared" ref="CQ1929:DJ1929" si="7776">CQ1928+CQ1919</f>
        <v>2030548.9787599961</v>
      </c>
      <c r="CR1929" s="455">
        <f t="shared" si="7776"/>
        <v>2110834.0150145795</v>
      </c>
      <c r="CS1929" s="455">
        <f t="shared" si="7776"/>
        <v>2191072.7389299991</v>
      </c>
      <c r="CT1929" s="455">
        <f t="shared" si="7776"/>
        <v>2271264.9190361877</v>
      </c>
      <c r="CU1929" s="455">
        <f t="shared" si="7776"/>
        <v>2297303.8977969056</v>
      </c>
      <c r="CV1929" s="455">
        <f t="shared" si="7776"/>
        <v>2323110.1339210807</v>
      </c>
      <c r="CW1929" s="455">
        <f t="shared" si="7776"/>
        <v>2348682.4636507146</v>
      </c>
      <c r="CX1929" s="455">
        <f t="shared" si="7776"/>
        <v>2374019.7174324333</v>
      </c>
      <c r="CY1929" s="455">
        <f t="shared" si="7776"/>
        <v>2359764.1482867543</v>
      </c>
      <c r="CZ1929" s="455">
        <f t="shared" si="7776"/>
        <v>2345210.6779939681</v>
      </c>
      <c r="DA1929" s="455">
        <f t="shared" si="7776"/>
        <v>2330357.8170682713</v>
      </c>
      <c r="DB1929" s="455">
        <f t="shared" si="7776"/>
        <v>2315204.068561865</v>
      </c>
      <c r="DC1929" s="455">
        <f t="shared" si="7776"/>
        <v>2350369.5618204968</v>
      </c>
      <c r="DD1929" s="455">
        <f t="shared" si="7776"/>
        <v>2385446.9260069523</v>
      </c>
      <c r="DE1929" s="455">
        <f t="shared" si="7776"/>
        <v>2420435.7204723442</v>
      </c>
      <c r="DF1929" s="455">
        <f t="shared" si="7776"/>
        <v>2455335.5023700045</v>
      </c>
      <c r="DG1929" s="455">
        <f t="shared" si="7776"/>
        <v>2490493.1594250072</v>
      </c>
      <c r="DH1929" s="455">
        <f t="shared" si="7776"/>
        <v>2525570.0822101617</v>
      </c>
      <c r="DI1929" s="455">
        <f t="shared" si="7776"/>
        <v>2560565.8670565104</v>
      </c>
      <c r="DJ1929" s="455">
        <f t="shared" si="7776"/>
        <v>2595480.1082746023</v>
      </c>
    </row>
    <row r="1930" spans="1:114" s="191" customFormat="1" x14ac:dyDescent="0.35">
      <c r="B1930" s="191" t="s">
        <v>743</v>
      </c>
      <c r="G1930" s="650"/>
      <c r="H1930" s="650"/>
      <c r="I1930" s="650"/>
      <c r="J1930" s="650"/>
      <c r="K1930" s="650"/>
      <c r="L1930" s="650"/>
      <c r="M1930" s="650"/>
      <c r="N1930" s="650"/>
      <c r="O1930" s="650"/>
      <c r="P1930" s="650"/>
      <c r="Q1930" s="650"/>
      <c r="R1930" s="650"/>
      <c r="S1930" s="650"/>
      <c r="T1930" s="650"/>
      <c r="U1930" s="650"/>
      <c r="V1930" s="650"/>
      <c r="W1930" s="650"/>
      <c r="X1930" s="650"/>
      <c r="Y1930" s="650"/>
      <c r="Z1930" s="650"/>
      <c r="AA1930" s="650"/>
      <c r="AB1930" s="650"/>
      <c r="AC1930" s="650"/>
      <c r="AD1930" s="253">
        <f>AD1929-AD1895</f>
        <v>0</v>
      </c>
      <c r="AE1930" s="253">
        <f t="shared" ref="AE1930:CP1930" si="7777">AE1929-AE1895</f>
        <v>0</v>
      </c>
      <c r="AF1930" s="253">
        <f t="shared" si="7777"/>
        <v>0</v>
      </c>
      <c r="AG1930" s="253">
        <f t="shared" si="7777"/>
        <v>0</v>
      </c>
      <c r="AH1930" s="253">
        <f t="shared" si="7777"/>
        <v>0</v>
      </c>
      <c r="AI1930" s="253">
        <f t="shared" si="7777"/>
        <v>0</v>
      </c>
      <c r="AJ1930" s="253">
        <f t="shared" si="7777"/>
        <v>0</v>
      </c>
      <c r="AK1930" s="253">
        <f t="shared" si="7777"/>
        <v>0</v>
      </c>
      <c r="AL1930" s="253">
        <f t="shared" si="7777"/>
        <v>0</v>
      </c>
      <c r="AM1930" s="253">
        <f t="shared" si="7777"/>
        <v>0</v>
      </c>
      <c r="AN1930" s="253">
        <f t="shared" si="7777"/>
        <v>0</v>
      </c>
      <c r="AO1930" s="253">
        <f t="shared" si="7777"/>
        <v>0</v>
      </c>
      <c r="AP1930" s="253">
        <f t="shared" si="7777"/>
        <v>0</v>
      </c>
      <c r="AQ1930" s="253">
        <f t="shared" si="7777"/>
        <v>0</v>
      </c>
      <c r="AR1930" s="253">
        <f t="shared" si="7777"/>
        <v>0</v>
      </c>
      <c r="AS1930" s="253">
        <f t="shared" si="7777"/>
        <v>0</v>
      </c>
      <c r="AT1930" s="253">
        <f t="shared" si="7777"/>
        <v>0</v>
      </c>
      <c r="AU1930" s="253">
        <f t="shared" si="7777"/>
        <v>0</v>
      </c>
      <c r="AV1930" s="253">
        <f t="shared" si="7777"/>
        <v>0</v>
      </c>
      <c r="AW1930" s="253">
        <f t="shared" si="7777"/>
        <v>0</v>
      </c>
      <c r="AX1930" s="253">
        <f t="shared" si="7777"/>
        <v>0</v>
      </c>
      <c r="AY1930" s="253">
        <f t="shared" si="7777"/>
        <v>0</v>
      </c>
      <c r="AZ1930" s="253">
        <f t="shared" si="7777"/>
        <v>0</v>
      </c>
      <c r="BA1930" s="253">
        <f t="shared" si="7777"/>
        <v>0</v>
      </c>
      <c r="BB1930" s="253">
        <f t="shared" si="7777"/>
        <v>0</v>
      </c>
      <c r="BC1930" s="253">
        <f t="shared" si="7777"/>
        <v>0</v>
      </c>
      <c r="BD1930" s="253">
        <f t="shared" si="7777"/>
        <v>0</v>
      </c>
      <c r="BE1930" s="253">
        <f t="shared" si="7777"/>
        <v>0</v>
      </c>
      <c r="BF1930" s="253">
        <f t="shared" si="7777"/>
        <v>0</v>
      </c>
      <c r="BG1930" s="253">
        <f t="shared" si="7777"/>
        <v>0</v>
      </c>
      <c r="BH1930" s="253">
        <f t="shared" si="7777"/>
        <v>0</v>
      </c>
      <c r="BI1930" s="253">
        <f t="shared" si="7777"/>
        <v>0</v>
      </c>
      <c r="BJ1930" s="253">
        <f t="shared" si="7777"/>
        <v>0</v>
      </c>
      <c r="BK1930" s="253">
        <f t="shared" si="7777"/>
        <v>0</v>
      </c>
      <c r="BL1930" s="253">
        <f t="shared" si="7777"/>
        <v>0</v>
      </c>
      <c r="BM1930" s="253">
        <f t="shared" si="7777"/>
        <v>0</v>
      </c>
      <c r="BN1930" s="253">
        <f t="shared" si="7777"/>
        <v>0</v>
      </c>
      <c r="BO1930" s="253">
        <f t="shared" si="7777"/>
        <v>0</v>
      </c>
      <c r="BP1930" s="253">
        <f t="shared" si="7777"/>
        <v>0</v>
      </c>
      <c r="BQ1930" s="253">
        <f t="shared" si="7777"/>
        <v>0</v>
      </c>
      <c r="BR1930" s="253">
        <f t="shared" si="7777"/>
        <v>0</v>
      </c>
      <c r="BS1930" s="253">
        <f t="shared" si="7777"/>
        <v>0</v>
      </c>
      <c r="BT1930" s="253">
        <f t="shared" si="7777"/>
        <v>0</v>
      </c>
      <c r="BU1930" s="253">
        <f t="shared" si="7777"/>
        <v>0</v>
      </c>
      <c r="BV1930" s="253">
        <f t="shared" si="7777"/>
        <v>0</v>
      </c>
      <c r="BW1930" s="253">
        <f t="shared" si="7777"/>
        <v>0</v>
      </c>
      <c r="BX1930" s="253">
        <f t="shared" si="7777"/>
        <v>0</v>
      </c>
      <c r="BY1930" s="253">
        <f t="shared" si="7777"/>
        <v>0</v>
      </c>
      <c r="BZ1930" s="253">
        <f t="shared" si="7777"/>
        <v>0</v>
      </c>
      <c r="CA1930" s="253">
        <f t="shared" si="7777"/>
        <v>0</v>
      </c>
      <c r="CB1930" s="253">
        <f t="shared" si="7777"/>
        <v>0</v>
      </c>
      <c r="CC1930" s="253">
        <f t="shared" si="7777"/>
        <v>0</v>
      </c>
      <c r="CD1930" s="253">
        <f t="shared" si="7777"/>
        <v>0</v>
      </c>
      <c r="CE1930" s="253">
        <f t="shared" si="7777"/>
        <v>0</v>
      </c>
      <c r="CF1930" s="253">
        <f t="shared" si="7777"/>
        <v>0</v>
      </c>
      <c r="CG1930" s="253">
        <f t="shared" si="7777"/>
        <v>0</v>
      </c>
      <c r="CH1930" s="253">
        <f t="shared" si="7777"/>
        <v>0</v>
      </c>
      <c r="CI1930" s="253">
        <f t="shared" si="7777"/>
        <v>0</v>
      </c>
      <c r="CJ1930" s="253">
        <f t="shared" si="7777"/>
        <v>0</v>
      </c>
      <c r="CK1930" s="253">
        <f t="shared" si="7777"/>
        <v>0</v>
      </c>
      <c r="CL1930" s="253">
        <f t="shared" si="7777"/>
        <v>0</v>
      </c>
      <c r="CM1930" s="253">
        <f t="shared" si="7777"/>
        <v>0</v>
      </c>
      <c r="CN1930" s="253">
        <f t="shared" si="7777"/>
        <v>0</v>
      </c>
      <c r="CO1930" s="253">
        <f t="shared" si="7777"/>
        <v>0</v>
      </c>
      <c r="CP1930" s="253">
        <f t="shared" si="7777"/>
        <v>0</v>
      </c>
      <c r="CQ1930" s="253">
        <f t="shared" ref="CQ1930:DJ1930" si="7778">CQ1929-CQ1895</f>
        <v>0</v>
      </c>
      <c r="CR1930" s="253">
        <f t="shared" si="7778"/>
        <v>0</v>
      </c>
      <c r="CS1930" s="253">
        <f t="shared" si="7778"/>
        <v>0</v>
      </c>
      <c r="CT1930" s="253">
        <f t="shared" si="7778"/>
        <v>0</v>
      </c>
      <c r="CU1930" s="253">
        <f t="shared" si="7778"/>
        <v>0</v>
      </c>
      <c r="CV1930" s="253">
        <f t="shared" si="7778"/>
        <v>0</v>
      </c>
      <c r="CW1930" s="253">
        <f t="shared" si="7778"/>
        <v>0</v>
      </c>
      <c r="CX1930" s="253">
        <f t="shared" si="7778"/>
        <v>0</v>
      </c>
      <c r="CY1930" s="253">
        <f t="shared" si="7778"/>
        <v>0</v>
      </c>
      <c r="CZ1930" s="253">
        <f t="shared" si="7778"/>
        <v>0</v>
      </c>
      <c r="DA1930" s="253">
        <f t="shared" si="7778"/>
        <v>0</v>
      </c>
      <c r="DB1930" s="253">
        <f t="shared" si="7778"/>
        <v>0</v>
      </c>
      <c r="DC1930" s="253">
        <f t="shared" si="7778"/>
        <v>0</v>
      </c>
      <c r="DD1930" s="253">
        <f t="shared" si="7778"/>
        <v>0</v>
      </c>
      <c r="DE1930" s="253">
        <f t="shared" si="7778"/>
        <v>0</v>
      </c>
      <c r="DF1930" s="253">
        <f t="shared" si="7778"/>
        <v>0</v>
      </c>
      <c r="DG1930" s="253">
        <f t="shared" si="7778"/>
        <v>0</v>
      </c>
      <c r="DH1930" s="253">
        <f t="shared" si="7778"/>
        <v>0</v>
      </c>
      <c r="DI1930" s="253">
        <f t="shared" si="7778"/>
        <v>0</v>
      </c>
      <c r="DJ1930" s="253">
        <f t="shared" si="7778"/>
        <v>0</v>
      </c>
    </row>
    <row r="1931" spans="1:114" x14ac:dyDescent="0.35">
      <c r="B1931" s="69"/>
      <c r="C1931" s="69"/>
      <c r="D1931" s="69"/>
      <c r="E1931" s="69"/>
      <c r="F1931" s="69"/>
      <c r="G1931" s="253"/>
      <c r="H1931" s="253"/>
      <c r="I1931" s="253"/>
      <c r="J1931" s="253"/>
      <c r="K1931" s="253"/>
      <c r="L1931" s="253"/>
      <c r="M1931" s="253"/>
      <c r="N1931" s="253"/>
      <c r="O1931" s="253"/>
      <c r="P1931" s="253"/>
      <c r="Q1931" s="253"/>
      <c r="R1931" s="253"/>
      <c r="S1931" s="253"/>
      <c r="T1931" s="253"/>
      <c r="U1931" s="253"/>
      <c r="V1931" s="253"/>
      <c r="W1931" s="253"/>
      <c r="X1931" s="253"/>
      <c r="Y1931" s="253"/>
      <c r="Z1931" s="253"/>
      <c r="AA1931" s="253"/>
      <c r="AB1931" s="253"/>
      <c r="AC1931" s="253"/>
      <c r="AD1931" s="253"/>
    </row>
    <row r="1932" spans="1:114" x14ac:dyDescent="0.35">
      <c r="B1932" s="69"/>
      <c r="C1932" s="69"/>
      <c r="D1932" s="69"/>
      <c r="E1932" s="69"/>
      <c r="F1932" s="69"/>
      <c r="G1932" s="253"/>
      <c r="H1932" s="253"/>
      <c r="I1932" s="253"/>
      <c r="J1932" s="253"/>
      <c r="K1932" s="253"/>
      <c r="L1932" s="253"/>
      <c r="M1932" s="253"/>
      <c r="N1932" s="253"/>
      <c r="O1932" s="253"/>
      <c r="P1932" s="253"/>
      <c r="Q1932" s="253"/>
      <c r="R1932" s="253"/>
      <c r="S1932" s="253"/>
      <c r="T1932" s="253"/>
      <c r="U1932" s="253"/>
      <c r="V1932" s="253"/>
      <c r="W1932" s="253"/>
      <c r="X1932" s="253"/>
      <c r="Y1932" s="253"/>
      <c r="Z1932" s="253"/>
      <c r="AA1932" s="253"/>
      <c r="AB1932" s="253"/>
      <c r="AC1932" s="253"/>
      <c r="AD1932" s="253"/>
    </row>
    <row r="1933" spans="1:114" x14ac:dyDescent="0.35">
      <c r="B1933" s="69"/>
      <c r="C1933" s="69"/>
      <c r="D1933" s="69"/>
      <c r="E1933" s="69"/>
      <c r="F1933" s="69"/>
      <c r="G1933" s="253"/>
      <c r="H1933" s="253"/>
      <c r="I1933" s="253"/>
      <c r="J1933" s="253"/>
      <c r="K1933" s="253"/>
      <c r="L1933" s="253"/>
      <c r="M1933" s="253"/>
      <c r="N1933" s="253"/>
      <c r="O1933" s="253"/>
      <c r="P1933" s="253"/>
      <c r="Q1933" s="253"/>
      <c r="R1933" s="253"/>
      <c r="S1933" s="253"/>
      <c r="T1933" s="253"/>
      <c r="U1933" s="253"/>
      <c r="V1933" s="253"/>
      <c r="W1933" s="253"/>
      <c r="X1933" s="253"/>
      <c r="Y1933" s="253"/>
      <c r="Z1933" s="253"/>
      <c r="AA1933" s="253"/>
      <c r="AB1933" s="253"/>
      <c r="AC1933" s="253"/>
      <c r="AD1933" s="253"/>
    </row>
    <row r="1934" spans="1:114" x14ac:dyDescent="0.35">
      <c r="B1934" s="70" t="s">
        <v>165</v>
      </c>
      <c r="C1934" s="69"/>
      <c r="D1934" s="69"/>
      <c r="E1934" s="69"/>
      <c r="F1934" s="69"/>
      <c r="G1934" s="69"/>
      <c r="H1934" s="69"/>
      <c r="I1934" s="69"/>
      <c r="J1934" s="69"/>
      <c r="K1934" s="69"/>
      <c r="L1934" s="69"/>
      <c r="M1934" s="69"/>
      <c r="N1934" s="69"/>
      <c r="O1934" s="69"/>
      <c r="P1934" s="69"/>
      <c r="Q1934" s="69"/>
      <c r="R1934" s="69"/>
      <c r="S1934" s="69"/>
      <c r="T1934" s="69"/>
      <c r="U1934" s="69"/>
      <c r="V1934" s="69"/>
      <c r="W1934" s="69"/>
      <c r="X1934" s="69"/>
      <c r="Y1934" s="69"/>
      <c r="Z1934" s="69"/>
      <c r="AA1934" s="69"/>
      <c r="AB1934" s="69"/>
      <c r="AC1934" s="69"/>
      <c r="AD1934" s="69"/>
    </row>
    <row r="1935" spans="1:114" x14ac:dyDescent="0.35">
      <c r="B1935" s="69" t="s">
        <v>783</v>
      </c>
      <c r="C1935" s="516">
        <f t="shared" ref="C1935:Z1935" si="7779">C1873-C1904-C1913</f>
        <v>-500700</v>
      </c>
      <c r="D1935" s="516">
        <f t="shared" si="7779"/>
        <v>-520800</v>
      </c>
      <c r="E1935" s="516">
        <f t="shared" si="7779"/>
        <v>-470800</v>
      </c>
      <c r="F1935" s="516">
        <f t="shared" si="7779"/>
        <v>-483200</v>
      </c>
      <c r="G1935" s="516">
        <f t="shared" si="7779"/>
        <v>92500</v>
      </c>
      <c r="H1935" s="516">
        <f t="shared" si="7779"/>
        <v>41600</v>
      </c>
      <c r="I1935" s="516">
        <f t="shared" si="7779"/>
        <v>5000</v>
      </c>
      <c r="J1935" s="516">
        <f t="shared" si="7779"/>
        <v>-147100</v>
      </c>
      <c r="K1935" s="516">
        <f t="shared" si="7779"/>
        <v>-41800</v>
      </c>
      <c r="L1935" s="516">
        <f t="shared" si="7779"/>
        <v>-74700</v>
      </c>
      <c r="M1935" s="516">
        <f t="shared" si="7779"/>
        <v>142500</v>
      </c>
      <c r="N1935" s="516">
        <f t="shared" si="7779"/>
        <v>166900</v>
      </c>
      <c r="O1935" s="516">
        <f t="shared" si="7779"/>
        <v>679500</v>
      </c>
      <c r="P1935" s="516">
        <f t="shared" si="7779"/>
        <v>384000</v>
      </c>
      <c r="Q1935" s="516">
        <f t="shared" si="7779"/>
        <v>194900</v>
      </c>
      <c r="R1935" s="516">
        <f t="shared" si="7779"/>
        <v>272500</v>
      </c>
      <c r="S1935" s="516">
        <f t="shared" si="7779"/>
        <v>312500</v>
      </c>
      <c r="T1935" s="516">
        <f t="shared" si="7779"/>
        <v>262100</v>
      </c>
      <c r="U1935" s="516">
        <f t="shared" si="7779"/>
        <v>199700</v>
      </c>
      <c r="V1935" s="516">
        <f t="shared" si="7779"/>
        <v>216600</v>
      </c>
      <c r="W1935" s="516">
        <f t="shared" si="7779"/>
        <v>194700</v>
      </c>
      <c r="X1935" s="516">
        <f t="shared" si="7779"/>
        <v>196200</v>
      </c>
      <c r="Y1935" s="516">
        <f t="shared" si="7779"/>
        <v>229300</v>
      </c>
      <c r="Z1935" s="516">
        <f t="shared" si="7779"/>
        <v>422100</v>
      </c>
      <c r="AA1935" s="516">
        <f>AA1873-AA1904-AA1913</f>
        <v>375900</v>
      </c>
      <c r="AB1935" s="516">
        <f t="shared" ref="AB1935:CM1935" si="7780">AB1873-AB1904-AB1913</f>
        <v>420900</v>
      </c>
      <c r="AC1935" s="516">
        <f t="shared" si="7780"/>
        <v>419400</v>
      </c>
      <c r="AD1935" s="516">
        <f t="shared" si="7780"/>
        <v>396662.99636799324</v>
      </c>
      <c r="AE1935" s="516">
        <f t="shared" si="7780"/>
        <v>332059.16641691769</v>
      </c>
      <c r="AF1935" s="516">
        <f t="shared" si="7780"/>
        <v>265099.73908032436</v>
      </c>
      <c r="AG1935" s="516">
        <f t="shared" si="7780"/>
        <v>172624.08136939519</v>
      </c>
      <c r="AH1935" s="516">
        <f t="shared" si="7780"/>
        <v>91752.192985193862</v>
      </c>
      <c r="AI1935" s="516">
        <f t="shared" si="7780"/>
        <v>-11864.608232118422</v>
      </c>
      <c r="AJ1935" s="516">
        <f t="shared" si="7780"/>
        <v>-114367.69689714949</v>
      </c>
      <c r="AK1935" s="516">
        <f t="shared" si="7780"/>
        <v>-219364.33452350754</v>
      </c>
      <c r="AL1935" s="516">
        <f t="shared" si="7780"/>
        <v>-329113.86817907239</v>
      </c>
      <c r="AM1935" s="516">
        <f t="shared" si="7780"/>
        <v>-359198.86733394716</v>
      </c>
      <c r="AN1935" s="516">
        <f t="shared" si="7780"/>
        <v>-396744.83599928312</v>
      </c>
      <c r="AO1935" s="516">
        <f t="shared" si="7780"/>
        <v>-441031.528504127</v>
      </c>
      <c r="AP1935" s="516">
        <f t="shared" si="7780"/>
        <v>-483165.97331199015</v>
      </c>
      <c r="AQ1935" s="516">
        <f t="shared" si="7780"/>
        <v>-417786.96741382289</v>
      </c>
      <c r="AR1935" s="516">
        <f t="shared" si="7780"/>
        <v>-356536.00644399185</v>
      </c>
      <c r="AS1935" s="516">
        <f t="shared" si="7780"/>
        <v>-303649.22574223578</v>
      </c>
      <c r="AT1935" s="516">
        <f t="shared" si="7780"/>
        <v>-247902.45225851607</v>
      </c>
      <c r="AU1935" s="516">
        <f t="shared" si="7780"/>
        <v>-197334.38758450269</v>
      </c>
      <c r="AV1935" s="516">
        <f t="shared" si="7780"/>
        <v>-148761.43043081561</v>
      </c>
      <c r="AW1935" s="516">
        <f t="shared" si="7780"/>
        <v>-102049.68220975803</v>
      </c>
      <c r="AX1935" s="516">
        <f t="shared" si="7780"/>
        <v>-54642.231229481404</v>
      </c>
      <c r="AY1935" s="516">
        <f t="shared" si="7780"/>
        <v>-85687.230084154027</v>
      </c>
      <c r="AZ1935" s="516">
        <f t="shared" si="7780"/>
        <v>-117583.65224185784</v>
      </c>
      <c r="BA1935" s="516">
        <f t="shared" si="7780"/>
        <v>-157851.37000918784</v>
      </c>
      <c r="BB1935" s="516">
        <f t="shared" si="7780"/>
        <v>-204677.45073676968</v>
      </c>
      <c r="BC1935" s="516">
        <f t="shared" si="7780"/>
        <v>-304096.63406404818</v>
      </c>
      <c r="BD1935" s="516">
        <f t="shared" si="7780"/>
        <v>-402670.69703910628</v>
      </c>
      <c r="BE1935" s="516">
        <f t="shared" si="7780"/>
        <v>-514466.364276334</v>
      </c>
      <c r="BF1935" s="516">
        <f t="shared" si="7780"/>
        <v>-639698.67828264739</v>
      </c>
      <c r="BG1935" s="516">
        <f t="shared" si="7780"/>
        <v>-604850.32249952527</v>
      </c>
      <c r="BH1935" s="516">
        <f t="shared" si="7780"/>
        <v>-572420.660970369</v>
      </c>
      <c r="BI1935" s="516">
        <f t="shared" si="7780"/>
        <v>-543032.75802787067</v>
      </c>
      <c r="BJ1935" s="516">
        <f t="shared" si="7780"/>
        <v>-207259.0965144386</v>
      </c>
      <c r="BK1935" s="516">
        <f t="shared" si="7780"/>
        <v>-304929.36640078342</v>
      </c>
      <c r="BL1935" s="516">
        <f t="shared" si="7780"/>
        <v>-385259.47029089439</v>
      </c>
      <c r="BM1935" s="516">
        <f t="shared" si="7780"/>
        <v>-461452.27235377813</v>
      </c>
      <c r="BN1935" s="516">
        <f t="shared" si="7780"/>
        <v>-550913.52800279378</v>
      </c>
      <c r="BO1935" s="516">
        <f t="shared" si="7780"/>
        <v>-579092.0160657774</v>
      </c>
      <c r="BP1935" s="516">
        <f t="shared" si="7780"/>
        <v>-600553.28949577396</v>
      </c>
      <c r="BQ1935" s="516">
        <f t="shared" si="7780"/>
        <v>-616194.45172225614</v>
      </c>
      <c r="BR1935" s="516">
        <f t="shared" si="7780"/>
        <v>-646244.55652377219</v>
      </c>
      <c r="BS1935" s="516">
        <f t="shared" si="7780"/>
        <v>-578089.85560523765</v>
      </c>
      <c r="BT1935" s="516">
        <f t="shared" si="7780"/>
        <v>-514287.19288893475</v>
      </c>
      <c r="BU1935" s="516">
        <f t="shared" si="7780"/>
        <v>-455358.64499507222</v>
      </c>
      <c r="BV1935" s="516">
        <f t="shared" si="7780"/>
        <v>-389929.84446669184</v>
      </c>
      <c r="BW1935" s="516">
        <f t="shared" si="7780"/>
        <v>-374527.35272355826</v>
      </c>
      <c r="BX1935" s="516">
        <f t="shared" si="7780"/>
        <v>-358622.73822165042</v>
      </c>
      <c r="BY1935" s="516">
        <f t="shared" si="7780"/>
        <v>-344967.20053412003</v>
      </c>
      <c r="BZ1935" s="516">
        <f t="shared" si="7780"/>
        <v>-335919.17590939172</v>
      </c>
      <c r="CA1935" s="516">
        <f t="shared" si="7780"/>
        <v>-402598.13478933671</v>
      </c>
      <c r="CB1935" s="516">
        <f t="shared" si="7780"/>
        <v>-457241.21469838027</v>
      </c>
      <c r="CC1935" s="516">
        <f t="shared" si="7780"/>
        <v>-499849.26629400486</v>
      </c>
      <c r="CD1935" s="516">
        <f t="shared" si="7780"/>
        <v>-564390.68812178855</v>
      </c>
      <c r="CE1935" s="516">
        <f t="shared" si="7780"/>
        <v>-533565.58090355713</v>
      </c>
      <c r="CF1935" s="516">
        <f t="shared" si="7780"/>
        <v>-501971.79980609199</v>
      </c>
      <c r="CG1935" s="516">
        <f t="shared" si="7780"/>
        <v>-469610.16408711631</v>
      </c>
      <c r="CH1935" s="516">
        <f t="shared" si="7780"/>
        <v>-439076.63831643201</v>
      </c>
      <c r="CI1935" s="516">
        <f t="shared" si="7780"/>
        <v>-402488.04238712275</v>
      </c>
      <c r="CJ1935" s="516">
        <f t="shared" si="7780"/>
        <v>-366035.46495241928</v>
      </c>
      <c r="CK1935" s="516">
        <f t="shared" si="7780"/>
        <v>-329719.58558454306</v>
      </c>
      <c r="CL1935" s="516">
        <f t="shared" si="7780"/>
        <v>-293541.08707707206</v>
      </c>
      <c r="CM1935" s="516">
        <f t="shared" si="7780"/>
        <v>-233750.1615832035</v>
      </c>
      <c r="CN1935" s="516">
        <f t="shared" ref="CN1935:DJ1935" si="7781">CN1873-CN1904-CN1913</f>
        <v>-174042.50761183939</v>
      </c>
      <c r="CO1935" s="516">
        <f t="shared" si="7781"/>
        <v>-114418.54175339706</v>
      </c>
      <c r="CP1935" s="516">
        <f t="shared" si="7781"/>
        <v>-54878.682714793838</v>
      </c>
      <c r="CQ1935" s="516">
        <f t="shared" si="7781"/>
        <v>16349.977616447904</v>
      </c>
      <c r="CR1935" s="516">
        <f t="shared" si="7781"/>
        <v>87471.069774380041</v>
      </c>
      <c r="CS1935" s="516">
        <f t="shared" si="7781"/>
        <v>158484.05605766497</v>
      </c>
      <c r="CT1935" s="516">
        <f t="shared" si="7781"/>
        <v>229388.39602855867</v>
      </c>
      <c r="CU1935" s="516">
        <f t="shared" si="7781"/>
        <v>268180.3023638475</v>
      </c>
      <c r="CV1935" s="516">
        <f t="shared" si="7781"/>
        <v>306767.33898046624</v>
      </c>
      <c r="CW1935" s="516">
        <f t="shared" si="7781"/>
        <v>345148.48148500652</v>
      </c>
      <c r="CX1935" s="516">
        <f t="shared" si="7781"/>
        <v>383322.70038550551</v>
      </c>
      <c r="CY1935" s="516">
        <f t="shared" si="7781"/>
        <v>395095.67112782877</v>
      </c>
      <c r="CZ1935" s="516">
        <f t="shared" si="7781"/>
        <v>406662.69748748519</v>
      </c>
      <c r="DA1935" s="516">
        <f t="shared" si="7781"/>
        <v>418022.74976249295</v>
      </c>
      <c r="DB1935" s="516">
        <f t="shared" si="7781"/>
        <v>429174.79308779421</v>
      </c>
      <c r="DC1935" s="516">
        <f t="shared" si="7781"/>
        <v>468458.69659315929</v>
      </c>
      <c r="DD1935" s="516">
        <f t="shared" si="7781"/>
        <v>507661.24344258179</v>
      </c>
      <c r="DE1935" s="516">
        <f t="shared" si="7781"/>
        <v>546782.02684925578</v>
      </c>
      <c r="DF1935" s="516">
        <f t="shared" si="7781"/>
        <v>585820.63799790351</v>
      </c>
      <c r="DG1935" s="516">
        <f t="shared" si="7781"/>
        <v>624697.0258128111</v>
      </c>
      <c r="DH1935" s="516">
        <f t="shared" si="7781"/>
        <v>663498.80276666908</v>
      </c>
      <c r="DI1935" s="516">
        <f t="shared" si="7781"/>
        <v>702225.59580756456</v>
      </c>
      <c r="DJ1935" s="516">
        <f t="shared" si="7781"/>
        <v>740877.03001617733</v>
      </c>
    </row>
    <row r="1936" spans="1:114" x14ac:dyDescent="0.35">
      <c r="B1936" s="69" t="s">
        <v>784</v>
      </c>
      <c r="C1936" s="516">
        <f t="shared" ref="C1936:Z1936" si="7782">C1935-C1905-C1914</f>
        <v>-500700</v>
      </c>
      <c r="D1936" s="516">
        <f t="shared" si="7782"/>
        <v>-520800</v>
      </c>
      <c r="E1936" s="516">
        <f t="shared" si="7782"/>
        <v>-470800</v>
      </c>
      <c r="F1936" s="516">
        <f t="shared" si="7782"/>
        <v>-483200</v>
      </c>
      <c r="G1936" s="516">
        <f t="shared" si="7782"/>
        <v>92500</v>
      </c>
      <c r="H1936" s="516">
        <f t="shared" si="7782"/>
        <v>41600</v>
      </c>
      <c r="I1936" s="516">
        <f t="shared" si="7782"/>
        <v>5000</v>
      </c>
      <c r="J1936" s="516">
        <f t="shared" si="7782"/>
        <v>-147100</v>
      </c>
      <c r="K1936" s="516">
        <f t="shared" si="7782"/>
        <v>-41800</v>
      </c>
      <c r="L1936" s="516">
        <f t="shared" si="7782"/>
        <v>-74700</v>
      </c>
      <c r="M1936" s="516">
        <f t="shared" si="7782"/>
        <v>142500</v>
      </c>
      <c r="N1936" s="516">
        <f t="shared" si="7782"/>
        <v>166900</v>
      </c>
      <c r="O1936" s="516">
        <f t="shared" si="7782"/>
        <v>679500</v>
      </c>
      <c r="P1936" s="516">
        <f t="shared" si="7782"/>
        <v>384000</v>
      </c>
      <c r="Q1936" s="516">
        <f t="shared" si="7782"/>
        <v>194900</v>
      </c>
      <c r="R1936" s="516">
        <f t="shared" si="7782"/>
        <v>272500</v>
      </c>
      <c r="S1936" s="516">
        <f t="shared" si="7782"/>
        <v>312500</v>
      </c>
      <c r="T1936" s="516">
        <f t="shared" si="7782"/>
        <v>262100</v>
      </c>
      <c r="U1936" s="516">
        <f t="shared" si="7782"/>
        <v>199700</v>
      </c>
      <c r="V1936" s="516">
        <f t="shared" si="7782"/>
        <v>207300</v>
      </c>
      <c r="W1936" s="516">
        <f t="shared" si="7782"/>
        <v>194700</v>
      </c>
      <c r="X1936" s="516">
        <f t="shared" si="7782"/>
        <v>196200</v>
      </c>
      <c r="Y1936" s="516">
        <f t="shared" si="7782"/>
        <v>229300</v>
      </c>
      <c r="Z1936" s="516">
        <f t="shared" si="7782"/>
        <v>363300</v>
      </c>
      <c r="AA1936" s="516">
        <f>AA1935-AA1905-AA1914</f>
        <v>311800</v>
      </c>
      <c r="AB1936" s="516">
        <f t="shared" ref="AB1936:CM1936" si="7783">AB1935-AB1905-AB1914</f>
        <v>353200</v>
      </c>
      <c r="AC1936" s="516">
        <f t="shared" si="7783"/>
        <v>350300</v>
      </c>
      <c r="AD1936" s="516">
        <f t="shared" si="7783"/>
        <v>327562.99636799324</v>
      </c>
      <c r="AE1936" s="516">
        <f t="shared" si="7783"/>
        <v>262959.16641691769</v>
      </c>
      <c r="AF1936" s="516">
        <f t="shared" si="7783"/>
        <v>195999.73908032436</v>
      </c>
      <c r="AG1936" s="516">
        <f t="shared" si="7783"/>
        <v>103524.08136939519</v>
      </c>
      <c r="AH1936" s="516">
        <f t="shared" si="7783"/>
        <v>22652.192985193862</v>
      </c>
      <c r="AI1936" s="516">
        <f t="shared" si="7783"/>
        <v>-80964.608232118422</v>
      </c>
      <c r="AJ1936" s="516">
        <f t="shared" si="7783"/>
        <v>-183467.69689714949</v>
      </c>
      <c r="AK1936" s="516">
        <f t="shared" si="7783"/>
        <v>-288464.33452350751</v>
      </c>
      <c r="AL1936" s="516">
        <f t="shared" si="7783"/>
        <v>-398213.86817907239</v>
      </c>
      <c r="AM1936" s="516">
        <f t="shared" si="7783"/>
        <v>-428298.86733394716</v>
      </c>
      <c r="AN1936" s="516">
        <f t="shared" si="7783"/>
        <v>-465844.83599928312</v>
      </c>
      <c r="AO1936" s="516">
        <f t="shared" si="7783"/>
        <v>-510131.528504127</v>
      </c>
      <c r="AP1936" s="516">
        <f t="shared" si="7783"/>
        <v>-552265.97331199015</v>
      </c>
      <c r="AQ1936" s="516">
        <f t="shared" si="7783"/>
        <v>-486886.96741382289</v>
      </c>
      <c r="AR1936" s="516">
        <f t="shared" si="7783"/>
        <v>-425636.00644399185</v>
      </c>
      <c r="AS1936" s="516">
        <f t="shared" si="7783"/>
        <v>-372749.22574223578</v>
      </c>
      <c r="AT1936" s="516">
        <f t="shared" si="7783"/>
        <v>-317002.4522585161</v>
      </c>
      <c r="AU1936" s="516">
        <f t="shared" si="7783"/>
        <v>-266434.38758450269</v>
      </c>
      <c r="AV1936" s="516">
        <f t="shared" si="7783"/>
        <v>-217861.43043081561</v>
      </c>
      <c r="AW1936" s="516">
        <f t="shared" si="7783"/>
        <v>-171149.68220975803</v>
      </c>
      <c r="AX1936" s="516">
        <f t="shared" si="7783"/>
        <v>-123742.2312294814</v>
      </c>
      <c r="AY1936" s="516">
        <f t="shared" si="7783"/>
        <v>-154787.23008415403</v>
      </c>
      <c r="AZ1936" s="516">
        <f t="shared" si="7783"/>
        <v>-186683.65224185784</v>
      </c>
      <c r="BA1936" s="516">
        <f t="shared" si="7783"/>
        <v>-226951.37000918784</v>
      </c>
      <c r="BB1936" s="516">
        <f t="shared" si="7783"/>
        <v>-273777.45073676971</v>
      </c>
      <c r="BC1936" s="516">
        <f t="shared" si="7783"/>
        <v>-373196.63406404818</v>
      </c>
      <c r="BD1936" s="516">
        <f t="shared" si="7783"/>
        <v>-471770.69703910628</v>
      </c>
      <c r="BE1936" s="516">
        <f t="shared" si="7783"/>
        <v>-583566.36427633394</v>
      </c>
      <c r="BF1936" s="516">
        <f t="shared" si="7783"/>
        <v>-708798.67828264739</v>
      </c>
      <c r="BG1936" s="516">
        <f t="shared" si="7783"/>
        <v>-673950.32249952527</v>
      </c>
      <c r="BH1936" s="516">
        <f t="shared" si="7783"/>
        <v>-641520.660970369</v>
      </c>
      <c r="BI1936" s="516">
        <f t="shared" si="7783"/>
        <v>-612132.75802787067</v>
      </c>
      <c r="BJ1936" s="516">
        <f t="shared" si="7783"/>
        <v>-276359.09651443863</v>
      </c>
      <c r="BK1936" s="516">
        <f t="shared" si="7783"/>
        <v>-374029.36640078342</v>
      </c>
      <c r="BL1936" s="516">
        <f t="shared" si="7783"/>
        <v>-454359.47029089439</v>
      </c>
      <c r="BM1936" s="516">
        <f t="shared" si="7783"/>
        <v>-530552.27235377813</v>
      </c>
      <c r="BN1936" s="516">
        <f t="shared" si="7783"/>
        <v>-620013.52800279378</v>
      </c>
      <c r="BO1936" s="516">
        <f t="shared" si="7783"/>
        <v>-648192.0160657774</v>
      </c>
      <c r="BP1936" s="516">
        <f t="shared" si="7783"/>
        <v>-669653.28949577396</v>
      </c>
      <c r="BQ1936" s="516">
        <f t="shared" si="7783"/>
        <v>-685294.45172225614</v>
      </c>
      <c r="BR1936" s="516">
        <f t="shared" si="7783"/>
        <v>-715344.55652377219</v>
      </c>
      <c r="BS1936" s="516">
        <f t="shared" si="7783"/>
        <v>-647189.85560523765</v>
      </c>
      <c r="BT1936" s="516">
        <f t="shared" si="7783"/>
        <v>-583387.19288893475</v>
      </c>
      <c r="BU1936" s="516">
        <f t="shared" si="7783"/>
        <v>-524458.64499507216</v>
      </c>
      <c r="BV1936" s="516">
        <f t="shared" si="7783"/>
        <v>-459029.84446669184</v>
      </c>
      <c r="BW1936" s="516">
        <f t="shared" si="7783"/>
        <v>-443627.35272355826</v>
      </c>
      <c r="BX1936" s="516">
        <f t="shared" si="7783"/>
        <v>-427722.73822165042</v>
      </c>
      <c r="BY1936" s="516">
        <f t="shared" si="7783"/>
        <v>-414067.20053412003</v>
      </c>
      <c r="BZ1936" s="516">
        <f t="shared" si="7783"/>
        <v>-405019.17590939172</v>
      </c>
      <c r="CA1936" s="516">
        <f t="shared" si="7783"/>
        <v>-471698.13478933671</v>
      </c>
      <c r="CB1936" s="516">
        <f t="shared" si="7783"/>
        <v>-526341.21469838032</v>
      </c>
      <c r="CC1936" s="516">
        <f t="shared" si="7783"/>
        <v>-568949.26629400486</v>
      </c>
      <c r="CD1936" s="516">
        <f t="shared" si="7783"/>
        <v>-633490.68812178855</v>
      </c>
      <c r="CE1936" s="516">
        <f t="shared" si="7783"/>
        <v>-602665.58090355713</v>
      </c>
      <c r="CF1936" s="516">
        <f t="shared" si="7783"/>
        <v>-571071.79980609193</v>
      </c>
      <c r="CG1936" s="516">
        <f t="shared" si="7783"/>
        <v>-538710.16408711625</v>
      </c>
      <c r="CH1936" s="516">
        <f t="shared" si="7783"/>
        <v>-508176.63831643201</v>
      </c>
      <c r="CI1936" s="516">
        <f t="shared" si="7783"/>
        <v>-471588.04238712275</v>
      </c>
      <c r="CJ1936" s="516">
        <f t="shared" si="7783"/>
        <v>-435135.46495241928</v>
      </c>
      <c r="CK1936" s="516">
        <f t="shared" si="7783"/>
        <v>-398819.58558454306</v>
      </c>
      <c r="CL1936" s="516">
        <f t="shared" si="7783"/>
        <v>-362641.08707707206</v>
      </c>
      <c r="CM1936" s="516">
        <f t="shared" si="7783"/>
        <v>-302850.16158320347</v>
      </c>
      <c r="CN1936" s="516">
        <f t="shared" ref="CN1936:DJ1936" si="7784">CN1935-CN1905-CN1914</f>
        <v>-243142.50761183939</v>
      </c>
      <c r="CO1936" s="516">
        <f t="shared" si="7784"/>
        <v>-183518.54175339706</v>
      </c>
      <c r="CP1936" s="516">
        <f t="shared" si="7784"/>
        <v>-123978.68271479383</v>
      </c>
      <c r="CQ1936" s="516">
        <f t="shared" si="7784"/>
        <v>-52750.022383552096</v>
      </c>
      <c r="CR1936" s="516">
        <f t="shared" si="7784"/>
        <v>18371.069774380041</v>
      </c>
      <c r="CS1936" s="516">
        <f t="shared" si="7784"/>
        <v>89384.056057664973</v>
      </c>
      <c r="CT1936" s="516">
        <f t="shared" si="7784"/>
        <v>160288.39602855867</v>
      </c>
      <c r="CU1936" s="516">
        <f t="shared" si="7784"/>
        <v>199080.3023638475</v>
      </c>
      <c r="CV1936" s="516">
        <f t="shared" si="7784"/>
        <v>237667.33898046624</v>
      </c>
      <c r="CW1936" s="516">
        <f t="shared" si="7784"/>
        <v>276048.48148500652</v>
      </c>
      <c r="CX1936" s="516">
        <f t="shared" si="7784"/>
        <v>314222.70038550551</v>
      </c>
      <c r="CY1936" s="516">
        <f t="shared" si="7784"/>
        <v>325995.67112782877</v>
      </c>
      <c r="CZ1936" s="516">
        <f t="shared" si="7784"/>
        <v>337562.69748748519</v>
      </c>
      <c r="DA1936" s="516">
        <f t="shared" si="7784"/>
        <v>348922.74976249295</v>
      </c>
      <c r="DB1936" s="516">
        <f t="shared" si="7784"/>
        <v>360074.79308779421</v>
      </c>
      <c r="DC1936" s="516">
        <f t="shared" si="7784"/>
        <v>399358.69659315929</v>
      </c>
      <c r="DD1936" s="516">
        <f t="shared" si="7784"/>
        <v>438561.24344258179</v>
      </c>
      <c r="DE1936" s="516">
        <f t="shared" si="7784"/>
        <v>477682.02684925578</v>
      </c>
      <c r="DF1936" s="516">
        <f t="shared" si="7784"/>
        <v>516720.63799790351</v>
      </c>
      <c r="DG1936" s="516">
        <f t="shared" si="7784"/>
        <v>555597.0258128111</v>
      </c>
      <c r="DH1936" s="516">
        <f t="shared" si="7784"/>
        <v>594398.80276666908</v>
      </c>
      <c r="DI1936" s="516">
        <f t="shared" si="7784"/>
        <v>633125.59580756456</v>
      </c>
      <c r="DJ1936" s="516">
        <f t="shared" si="7784"/>
        <v>671777.03001617733</v>
      </c>
    </row>
    <row r="1937" spans="1:114" x14ac:dyDescent="0.35">
      <c r="B1937" s="69"/>
      <c r="C1937" s="69"/>
      <c r="D1937" s="69"/>
      <c r="E1937" s="69"/>
      <c r="F1937" s="69"/>
      <c r="G1937" s="69"/>
      <c r="H1937" s="69"/>
      <c r="I1937" s="69"/>
      <c r="J1937" s="69"/>
      <c r="K1937" s="69"/>
      <c r="L1937" s="69"/>
      <c r="M1937" s="69"/>
      <c r="N1937" s="69"/>
      <c r="O1937" s="69"/>
      <c r="P1937" s="69"/>
      <c r="Q1937" s="69"/>
      <c r="R1937" s="69"/>
      <c r="S1937" s="69"/>
      <c r="T1937" s="69"/>
      <c r="U1937" s="69"/>
      <c r="V1937" s="69"/>
      <c r="W1937" s="69"/>
      <c r="X1937" s="69"/>
      <c r="Y1937" s="69"/>
      <c r="Z1937" s="69"/>
      <c r="AA1937" s="69"/>
      <c r="AB1937" s="69"/>
      <c r="AC1937" s="69"/>
      <c r="AD1937" s="69"/>
    </row>
    <row r="1938" spans="1:114" x14ac:dyDescent="0.35">
      <c r="B1938" s="69"/>
      <c r="C1938" s="69"/>
      <c r="D1938" s="69"/>
      <c r="E1938" s="69"/>
      <c r="F1938" s="69"/>
      <c r="G1938" s="152"/>
      <c r="H1938" s="152"/>
      <c r="I1938" s="152"/>
      <c r="J1938" s="152"/>
      <c r="K1938" s="152"/>
      <c r="L1938" s="152"/>
      <c r="M1938" s="152"/>
      <c r="N1938" s="152"/>
      <c r="O1938" s="152"/>
      <c r="P1938" s="152"/>
      <c r="Q1938" s="152"/>
      <c r="R1938" s="152"/>
      <c r="S1938" s="152"/>
      <c r="T1938" s="152"/>
      <c r="U1938" s="152"/>
      <c r="V1938" s="152"/>
      <c r="W1938" s="152"/>
      <c r="X1938" s="152"/>
      <c r="Y1938" s="152"/>
      <c r="Z1938" s="152"/>
      <c r="AA1938" s="152"/>
      <c r="AB1938" s="152"/>
      <c r="AC1938" s="152"/>
      <c r="AD1938" s="152"/>
    </row>
    <row r="1939" spans="1:114" x14ac:dyDescent="0.35">
      <c r="B1939" s="69"/>
      <c r="C1939" s="69"/>
      <c r="D1939" s="69"/>
      <c r="E1939" s="69"/>
      <c r="F1939" s="69"/>
      <c r="G1939" s="152"/>
      <c r="H1939" s="152"/>
      <c r="I1939" s="152"/>
      <c r="J1939" s="152"/>
      <c r="K1939" s="152"/>
      <c r="L1939" s="152"/>
      <c r="M1939" s="152"/>
      <c r="N1939" s="152"/>
      <c r="O1939" s="152"/>
      <c r="P1939" s="152"/>
      <c r="Q1939" s="152"/>
      <c r="R1939" s="152"/>
      <c r="S1939" s="152"/>
      <c r="T1939" s="152"/>
      <c r="U1939" s="152"/>
      <c r="V1939" s="152"/>
      <c r="W1939" s="152"/>
      <c r="X1939" s="152"/>
      <c r="Y1939" s="152"/>
      <c r="Z1939" s="152"/>
      <c r="AA1939" s="152"/>
      <c r="AB1939" s="152"/>
      <c r="AC1939" s="152"/>
      <c r="AD1939" s="152"/>
    </row>
    <row r="1940" spans="1:114" x14ac:dyDescent="0.35">
      <c r="B1940" s="69"/>
      <c r="C1940" s="69"/>
      <c r="D1940" s="69"/>
      <c r="E1940" s="69"/>
      <c r="F1940" s="69"/>
      <c r="G1940" s="152"/>
      <c r="H1940" s="152"/>
      <c r="I1940" s="152"/>
      <c r="J1940" s="152"/>
      <c r="K1940" s="152"/>
      <c r="L1940" s="152"/>
      <c r="M1940" s="152"/>
      <c r="N1940" s="152"/>
      <c r="O1940" s="152"/>
      <c r="P1940" s="152"/>
      <c r="Q1940" s="152"/>
      <c r="R1940" s="152"/>
      <c r="S1940" s="152"/>
      <c r="T1940" s="152"/>
      <c r="U1940" s="152"/>
      <c r="V1940" s="152"/>
      <c r="W1940" s="152"/>
      <c r="X1940" s="152"/>
      <c r="Y1940" s="152"/>
      <c r="Z1940" s="152"/>
      <c r="AA1940" s="152"/>
      <c r="AB1940" s="152"/>
      <c r="AC1940" s="152"/>
      <c r="AD1940" s="152"/>
    </row>
    <row r="1941" spans="1:114" x14ac:dyDescent="0.35">
      <c r="B1941" s="69"/>
      <c r="C1941" s="69"/>
      <c r="D1941" s="69"/>
      <c r="E1941" s="69"/>
      <c r="F1941" s="69"/>
      <c r="G1941" s="69"/>
      <c r="H1941" s="69"/>
      <c r="I1941" s="69"/>
      <c r="J1941" s="69"/>
      <c r="K1941" s="69"/>
      <c r="L1941" s="69"/>
      <c r="M1941" s="69"/>
      <c r="N1941" s="69"/>
      <c r="O1941" s="69"/>
      <c r="P1941" s="69"/>
      <c r="Q1941" s="69"/>
      <c r="R1941" s="69"/>
      <c r="S1941" s="69"/>
      <c r="T1941" s="69"/>
      <c r="U1941" s="69"/>
      <c r="V1941" s="69"/>
      <c r="W1941" s="69"/>
      <c r="X1941" s="69"/>
      <c r="Y1941" s="69"/>
      <c r="Z1941" s="69"/>
      <c r="AA1941" s="69"/>
      <c r="AB1941" s="69"/>
      <c r="AC1941" s="69"/>
      <c r="AD1941" s="69"/>
      <c r="AJ1941" s="152"/>
    </row>
    <row r="1942" spans="1:114" x14ac:dyDescent="0.35">
      <c r="B1942" s="69"/>
      <c r="C1942" s="69"/>
      <c r="D1942" s="69"/>
      <c r="E1942" s="69"/>
      <c r="F1942" s="69"/>
      <c r="G1942" s="69"/>
      <c r="H1942" s="69"/>
      <c r="I1942" s="69"/>
      <c r="J1942" s="69"/>
      <c r="K1942" s="69"/>
      <c r="L1942" s="69"/>
      <c r="M1942" s="69"/>
      <c r="N1942" s="69"/>
      <c r="O1942" s="69"/>
      <c r="P1942" s="69"/>
      <c r="Q1942" s="69"/>
      <c r="R1942" s="69"/>
      <c r="S1942" s="69"/>
      <c r="T1942" s="69"/>
      <c r="U1942" s="69"/>
      <c r="V1942" s="69"/>
      <c r="W1942" s="69"/>
      <c r="X1942" s="69"/>
      <c r="Y1942" s="69"/>
      <c r="Z1942" s="69"/>
      <c r="AA1942" s="69"/>
      <c r="AB1942" s="69"/>
      <c r="AC1942" s="69"/>
      <c r="AD1942" s="69"/>
      <c r="AJ1942" s="152"/>
    </row>
    <row r="1943" spans="1:114" x14ac:dyDescent="0.35">
      <c r="B1943" s="69"/>
      <c r="C1943" s="69"/>
      <c r="D1943" s="69"/>
      <c r="E1943" s="69"/>
      <c r="F1943" s="69"/>
      <c r="G1943" s="69"/>
      <c r="H1943" s="69"/>
      <c r="I1943" s="69"/>
      <c r="J1943" s="69"/>
      <c r="K1943" s="69"/>
      <c r="L1943" s="69"/>
      <c r="M1943" s="69"/>
      <c r="N1943" s="69"/>
      <c r="O1943" s="69"/>
      <c r="P1943" s="69"/>
      <c r="Q1943" s="69"/>
      <c r="R1943" s="69"/>
      <c r="S1943" s="69"/>
      <c r="T1943" s="69"/>
      <c r="U1943" s="69"/>
      <c r="V1943" s="69"/>
      <c r="W1943" s="69"/>
      <c r="X1943" s="69"/>
      <c r="Y1943" s="69"/>
      <c r="Z1943" s="69"/>
      <c r="AA1943" s="69"/>
      <c r="AB1943" s="69"/>
      <c r="AC1943" s="69"/>
      <c r="AD1943" s="69"/>
      <c r="AJ1943" s="152"/>
    </row>
    <row r="1944" spans="1:114" x14ac:dyDescent="0.35">
      <c r="A1944" s="69" t="s">
        <v>189</v>
      </c>
      <c r="B1944" s="534" t="s">
        <v>47</v>
      </c>
      <c r="C1944" s="538"/>
      <c r="D1944" s="539"/>
      <c r="E1944" s="539"/>
      <c r="F1944" s="539"/>
      <c r="G1944" s="539"/>
      <c r="H1944" s="539"/>
      <c r="I1944" s="539"/>
      <c r="J1944" s="539"/>
      <c r="K1944" s="539"/>
      <c r="L1944" s="539"/>
      <c r="M1944" s="539"/>
      <c r="N1944" s="539"/>
      <c r="O1944" s="539"/>
      <c r="P1944" s="539"/>
      <c r="Q1944" s="541"/>
      <c r="R1944" s="540"/>
      <c r="S1944" s="546"/>
      <c r="T1944" s="547"/>
      <c r="U1944" s="540"/>
      <c r="V1944" s="540"/>
      <c r="W1944" s="540"/>
      <c r="X1944" s="540"/>
      <c r="Y1944" s="540"/>
      <c r="Z1944" s="540"/>
      <c r="AA1944" s="540"/>
      <c r="AB1944" s="540"/>
      <c r="AC1944" s="540"/>
      <c r="AD1944" s="540"/>
      <c r="AE1944" s="548"/>
      <c r="AF1944" s="548"/>
      <c r="AG1944" s="548"/>
      <c r="AH1944" s="548"/>
      <c r="AI1944" s="548"/>
      <c r="AJ1944" s="548"/>
      <c r="AK1944" s="548"/>
      <c r="AL1944" s="548"/>
      <c r="AM1944" s="534"/>
      <c r="AN1944" s="548"/>
      <c r="AO1944" s="548"/>
      <c r="AP1944" s="542"/>
      <c r="AQ1944" s="542"/>
      <c r="AR1944" s="542"/>
      <c r="AS1944" s="542"/>
      <c r="AT1944" s="542"/>
      <c r="AU1944" s="543"/>
      <c r="AV1944" s="543"/>
      <c r="AW1944" s="543"/>
      <c r="AX1944" s="543"/>
      <c r="AY1944" s="543"/>
      <c r="AZ1944" s="543"/>
      <c r="BA1944" s="543"/>
      <c r="BB1944" s="543"/>
      <c r="BC1944" s="543"/>
      <c r="BD1944" s="543"/>
      <c r="BE1944" s="543"/>
      <c r="BF1944" s="543"/>
      <c r="BG1944" s="543"/>
      <c r="BH1944" s="543"/>
      <c r="BI1944" s="543"/>
      <c r="BJ1944" s="543"/>
      <c r="BK1944" s="543"/>
      <c r="BL1944" s="543"/>
      <c r="BM1944" s="543"/>
      <c r="BN1944" s="543"/>
      <c r="BO1944" s="543"/>
      <c r="BP1944" s="543"/>
      <c r="BQ1944" s="543"/>
      <c r="BR1944" s="543"/>
      <c r="BS1944" s="543"/>
      <c r="BT1944" s="543"/>
      <c r="BU1944" s="543"/>
      <c r="BV1944" s="543"/>
      <c r="BW1944" s="543"/>
      <c r="BX1944" s="543"/>
      <c r="BY1944" s="543"/>
      <c r="BZ1944" s="543"/>
      <c r="CA1944" s="543"/>
      <c r="CB1944" s="543"/>
      <c r="CC1944" s="543"/>
      <c r="CD1944" s="543"/>
      <c r="CE1944" s="543"/>
      <c r="CF1944" s="543"/>
      <c r="CG1944" s="543"/>
      <c r="CH1944" s="543"/>
      <c r="CI1944" s="543"/>
      <c r="CJ1944" s="543"/>
      <c r="CK1944" s="543"/>
      <c r="CL1944" s="543"/>
      <c r="CM1944" s="543"/>
      <c r="CN1944" s="543"/>
      <c r="CO1944" s="543"/>
      <c r="CP1944" s="543"/>
      <c r="CQ1944" s="543"/>
      <c r="CR1944" s="543"/>
      <c r="CS1944" s="543"/>
      <c r="CT1944" s="543"/>
      <c r="CU1944" s="543"/>
      <c r="CV1944" s="543"/>
      <c r="CW1944" s="543"/>
      <c r="CX1944" s="543"/>
      <c r="CY1944" s="543"/>
      <c r="CZ1944" s="543"/>
      <c r="DA1944" s="543"/>
      <c r="DB1944" s="543"/>
      <c r="DC1944" s="543"/>
      <c r="DD1944" s="543"/>
      <c r="DE1944" s="543"/>
      <c r="DF1944" s="543"/>
      <c r="DG1944" s="543"/>
      <c r="DH1944" s="543"/>
      <c r="DI1944" s="543"/>
      <c r="DJ1944" s="543"/>
    </row>
    <row r="1945" spans="1:114" x14ac:dyDescent="0.35">
      <c r="B1945" s="69"/>
      <c r="C1945" s="152"/>
      <c r="D1945" s="152"/>
      <c r="E1945" s="152"/>
      <c r="F1945" s="152"/>
      <c r="G1945" s="152"/>
      <c r="H1945" s="152"/>
      <c r="I1945" s="152"/>
      <c r="J1945" s="152"/>
      <c r="K1945" s="152"/>
      <c r="L1945" s="152"/>
      <c r="M1945" s="152"/>
      <c r="N1945" s="152"/>
      <c r="O1945" s="152"/>
      <c r="P1945" s="152"/>
      <c r="Q1945" s="152"/>
      <c r="R1945" s="152"/>
      <c r="S1945" s="152"/>
      <c r="T1945" s="152"/>
      <c r="U1945" s="152"/>
      <c r="V1945" s="152"/>
      <c r="W1945" s="152"/>
      <c r="X1945" s="152"/>
      <c r="Y1945" s="152"/>
      <c r="Z1945" s="152"/>
      <c r="AA1945" s="152"/>
      <c r="AB1945" s="152"/>
      <c r="AC1945" s="152"/>
      <c r="AD1945" s="69"/>
      <c r="AJ1945" s="152"/>
    </row>
    <row r="1946" spans="1:114" x14ac:dyDescent="0.35">
      <c r="A1946" s="5" t="s">
        <v>354</v>
      </c>
      <c r="B1946" s="5" t="s">
        <v>742</v>
      </c>
      <c r="C1946" s="451">
        <f>C1676*(1-C1649)</f>
        <v>42900</v>
      </c>
      <c r="D1946" s="451">
        <f t="shared" ref="D1946:BO1946" si="7785">D1676*(1-D1649)</f>
        <v>39300</v>
      </c>
      <c r="E1946" s="451">
        <f t="shared" si="7785"/>
        <v>59000</v>
      </c>
      <c r="F1946" s="451">
        <f t="shared" si="7785"/>
        <v>21200</v>
      </c>
      <c r="G1946" s="451">
        <f t="shared" si="7785"/>
        <v>45400</v>
      </c>
      <c r="H1946" s="451">
        <f t="shared" si="7785"/>
        <v>47400</v>
      </c>
      <c r="I1946" s="451">
        <f t="shared" si="7785"/>
        <v>26100</v>
      </c>
      <c r="J1946" s="451">
        <f t="shared" si="7785"/>
        <v>1300</v>
      </c>
      <c r="K1946" s="451">
        <f t="shared" si="7785"/>
        <v>40579.897785349232</v>
      </c>
      <c r="L1946" s="451">
        <f t="shared" si="7785"/>
        <v>68300</v>
      </c>
      <c r="M1946" s="451">
        <f t="shared" si="7785"/>
        <v>61279.15492957746</v>
      </c>
      <c r="N1946" s="451">
        <f t="shared" si="7785"/>
        <v>77200</v>
      </c>
      <c r="O1946" s="451">
        <f t="shared" si="7785"/>
        <v>74600</v>
      </c>
      <c r="P1946" s="451">
        <f t="shared" si="7785"/>
        <v>72245.053972748196</v>
      </c>
      <c r="Q1946" s="451">
        <f t="shared" si="7785"/>
        <v>77133.156498673736</v>
      </c>
      <c r="R1946" s="451">
        <f t="shared" si="7785"/>
        <v>77700</v>
      </c>
      <c r="S1946" s="451">
        <f t="shared" si="7785"/>
        <v>93473.920552677024</v>
      </c>
      <c r="T1946" s="451">
        <f t="shared" si="7785"/>
        <v>75200</v>
      </c>
      <c r="U1946" s="451">
        <f t="shared" si="7785"/>
        <v>54300</v>
      </c>
      <c r="V1946" s="451">
        <f t="shared" si="7785"/>
        <v>52600</v>
      </c>
      <c r="W1946" s="451">
        <f t="shared" si="7785"/>
        <v>27200</v>
      </c>
      <c r="X1946" s="451">
        <f t="shared" si="7785"/>
        <v>44400</v>
      </c>
      <c r="Y1946" s="451">
        <f t="shared" si="7785"/>
        <v>68400</v>
      </c>
      <c r="Z1946" s="451">
        <f t="shared" si="7785"/>
        <v>82900</v>
      </c>
      <c r="AA1946" s="451">
        <f t="shared" si="7785"/>
        <v>72100</v>
      </c>
      <c r="AB1946" s="451">
        <f t="shared" si="7785"/>
        <v>49218.75</v>
      </c>
      <c r="AC1946" s="451">
        <f t="shared" si="7785"/>
        <v>-513975</v>
      </c>
      <c r="AD1946" s="451">
        <f t="shared" si="7785"/>
        <v>96311.342831562608</v>
      </c>
      <c r="AE1946" s="451">
        <f t="shared" si="7785"/>
        <v>95491.651924229634</v>
      </c>
      <c r="AF1946" s="451">
        <f t="shared" si="7785"/>
        <v>89838.396941752144</v>
      </c>
      <c r="AG1946" s="451">
        <f t="shared" si="7785"/>
        <v>91033.975772422811</v>
      </c>
      <c r="AH1946" s="451">
        <f t="shared" si="7785"/>
        <v>102615.21216559759</v>
      </c>
      <c r="AI1946" s="451">
        <f t="shared" si="7785"/>
        <v>79373.825429680772</v>
      </c>
      <c r="AJ1946" s="451">
        <f t="shared" si="7785"/>
        <v>74853.198654281645</v>
      </c>
      <c r="AK1946" s="451">
        <f t="shared" si="7785"/>
        <v>76495.350285542416</v>
      </c>
      <c r="AL1946" s="451">
        <f t="shared" si="7785"/>
        <v>85793.499839836528</v>
      </c>
      <c r="AM1946" s="451">
        <f t="shared" si="7785"/>
        <v>70675.871596622965</v>
      </c>
      <c r="AN1946" s="451">
        <f t="shared" si="7785"/>
        <v>65776.237108953675</v>
      </c>
      <c r="AO1946" s="451">
        <f t="shared" si="7785"/>
        <v>65994.005583558333</v>
      </c>
      <c r="AP1946" s="451">
        <f t="shared" si="7785"/>
        <v>75134.049541889559</v>
      </c>
      <c r="AQ1946" s="451">
        <f t="shared" si="7785"/>
        <v>125684.76978040188</v>
      </c>
      <c r="AR1946" s="451">
        <f t="shared" si="7785"/>
        <v>119733.07634376446</v>
      </c>
      <c r="AS1946" s="451">
        <f t="shared" si="7785"/>
        <v>118283.6635226503</v>
      </c>
      <c r="AT1946" s="451">
        <f t="shared" si="7785"/>
        <v>128297.25847388779</v>
      </c>
      <c r="AU1946" s="451">
        <f t="shared" si="7785"/>
        <v>165858.86510638153</v>
      </c>
      <c r="AV1946" s="451">
        <f t="shared" si="7785"/>
        <v>159120.61646414947</v>
      </c>
      <c r="AW1946" s="451">
        <f t="shared" si="7785"/>
        <v>158517.95499529821</v>
      </c>
      <c r="AX1946" s="451">
        <f t="shared" si="7785"/>
        <v>170165.788332678</v>
      </c>
      <c r="AY1946" s="451">
        <f t="shared" si="7785"/>
        <v>160829.10276419669</v>
      </c>
      <c r="AZ1946" s="451">
        <f t="shared" si="7785"/>
        <v>154344.19827383268</v>
      </c>
      <c r="BA1946" s="451">
        <f t="shared" si="7785"/>
        <v>152714.77670393549</v>
      </c>
      <c r="BB1946" s="451">
        <f t="shared" si="7785"/>
        <v>163355.71226487902</v>
      </c>
      <c r="BC1946" s="451">
        <f t="shared" si="7785"/>
        <v>118623.36024837045</v>
      </c>
      <c r="BD1946" s="451">
        <f t="shared" si="7785"/>
        <v>113191.53464801375</v>
      </c>
      <c r="BE1946" s="451">
        <f t="shared" si="7785"/>
        <v>108700.54706245783</v>
      </c>
      <c r="BF1946" s="451">
        <f t="shared" si="7785"/>
        <v>116448.76759142395</v>
      </c>
      <c r="BG1946" s="451">
        <f t="shared" si="7785"/>
        <v>112474.78886331998</v>
      </c>
      <c r="BH1946" s="451">
        <f t="shared" si="7785"/>
        <v>106497.02143779093</v>
      </c>
      <c r="BI1946" s="451">
        <f t="shared" si="7785"/>
        <v>101481.26936349719</v>
      </c>
      <c r="BJ1946" s="451">
        <f t="shared" si="7785"/>
        <v>110001.90271293033</v>
      </c>
      <c r="BK1946" s="451">
        <f t="shared" si="7785"/>
        <v>74265.069424293149</v>
      </c>
      <c r="BL1946" s="451">
        <f t="shared" si="7785"/>
        <v>70223.020446400551</v>
      </c>
      <c r="BM1946" s="451">
        <f t="shared" si="7785"/>
        <v>66931.568714389068</v>
      </c>
      <c r="BN1946" s="451">
        <f t="shared" si="7785"/>
        <v>72838.982169921714</v>
      </c>
      <c r="BO1946" s="451">
        <f t="shared" si="7785"/>
        <v>62045.05051495041</v>
      </c>
      <c r="BP1946" s="451">
        <f t="shared" ref="BP1946:DJ1946" si="7786">BP1676*(1-BP1649)</f>
        <v>59927.396255956759</v>
      </c>
      <c r="BQ1946" s="451">
        <f t="shared" si="7786"/>
        <v>58418.87001042506</v>
      </c>
      <c r="BR1946" s="451">
        <f t="shared" si="7786"/>
        <v>61337.152148260226</v>
      </c>
      <c r="BS1946" s="451">
        <f t="shared" si="7786"/>
        <v>71707.551703194229</v>
      </c>
      <c r="BT1946" s="451">
        <f t="shared" si="7786"/>
        <v>68428.781441910265</v>
      </c>
      <c r="BU1946" s="451">
        <f t="shared" si="7786"/>
        <v>65814.988193470257</v>
      </c>
      <c r="BV1946" s="451">
        <f t="shared" si="7786"/>
        <v>70358.018215227901</v>
      </c>
      <c r="BW1946" s="451">
        <f t="shared" si="7786"/>
        <v>71465.586823354577</v>
      </c>
      <c r="BX1946" s="451">
        <f t="shared" si="7786"/>
        <v>68645.859734815618</v>
      </c>
      <c r="BY1946" s="451">
        <f t="shared" si="7786"/>
        <v>65825.3114800357</v>
      </c>
      <c r="BZ1946" s="451">
        <f t="shared" si="7786"/>
        <v>70393.89778518636</v>
      </c>
      <c r="CA1946" s="451">
        <f t="shared" si="7786"/>
        <v>44411.0157662368</v>
      </c>
      <c r="CB1946" s="451">
        <f t="shared" si="7786"/>
        <v>44069.47956347627</v>
      </c>
      <c r="CC1946" s="451">
        <f t="shared" si="7786"/>
        <v>43727.185337214076</v>
      </c>
      <c r="CD1946" s="451">
        <f t="shared" si="7786"/>
        <v>43912.688675798883</v>
      </c>
      <c r="CE1946" s="451">
        <f t="shared" si="7786"/>
        <v>31681.728707323247</v>
      </c>
      <c r="CF1946" s="451">
        <f t="shared" si="7786"/>
        <v>31557.207892359871</v>
      </c>
      <c r="CG1946" s="451">
        <f t="shared" si="7786"/>
        <v>31432.064473321676</v>
      </c>
      <c r="CH1946" s="451">
        <f t="shared" si="7786"/>
        <v>31306.29533718828</v>
      </c>
      <c r="CI1946" s="451">
        <f t="shared" si="7786"/>
        <v>21732.193796390718</v>
      </c>
      <c r="CJ1946" s="451">
        <f t="shared" si="7786"/>
        <v>21633.078054122678</v>
      </c>
      <c r="CK1946" s="451">
        <f t="shared" si="7786"/>
        <v>21533.466733143294</v>
      </c>
      <c r="CL1946" s="451">
        <f t="shared" si="7786"/>
        <v>21433.357355559012</v>
      </c>
      <c r="CM1946" s="451">
        <f t="shared" si="7786"/>
        <v>32156.175163686585</v>
      </c>
      <c r="CN1946" s="451">
        <f t="shared" si="7786"/>
        <v>32022.04570825502</v>
      </c>
      <c r="CO1946" s="451">
        <f t="shared" si="7786"/>
        <v>31887.245605546301</v>
      </c>
      <c r="CP1946" s="451">
        <f t="shared" si="7786"/>
        <v>31751.771502324031</v>
      </c>
      <c r="CQ1946" s="451">
        <f t="shared" si="7786"/>
        <v>49388.356840283785</v>
      </c>
      <c r="CR1946" s="451">
        <f t="shared" si="7786"/>
        <v>49195.528649985208</v>
      </c>
      <c r="CS1946" s="451">
        <f t="shared" si="7786"/>
        <v>49001.736318735137</v>
      </c>
      <c r="CT1946" s="451">
        <f t="shared" si="7786"/>
        <v>48806.975025828819</v>
      </c>
      <c r="CU1946" s="451">
        <f t="shared" si="7786"/>
        <v>39244.008409474314</v>
      </c>
      <c r="CV1946" s="451">
        <f t="shared" si="7786"/>
        <v>39077.78956477168</v>
      </c>
      <c r="CW1946" s="451">
        <f t="shared" si="7786"/>
        <v>38910.739625845541</v>
      </c>
      <c r="CX1946" s="451">
        <f t="shared" si="7786"/>
        <v>38742.854437224771</v>
      </c>
      <c r="CY1946" s="451">
        <f t="shared" si="7786"/>
        <v>11492.13756655374</v>
      </c>
      <c r="CZ1946" s="451">
        <f t="shared" si="7786"/>
        <v>11413.706779636512</v>
      </c>
      <c r="DA1946" s="451">
        <f t="shared" si="7786"/>
        <v>11334.883838784699</v>
      </c>
      <c r="DB1946" s="451">
        <f t="shared" si="7786"/>
        <v>11255.666783228624</v>
      </c>
      <c r="DC1946" s="451">
        <f t="shared" si="7786"/>
        <v>8864.2046727684829</v>
      </c>
      <c r="DD1946" s="451">
        <f t="shared" si="7786"/>
        <v>8792.2392858823277</v>
      </c>
      <c r="DE1946" s="451">
        <f t="shared" si="7786"/>
        <v>8719.9140720617434</v>
      </c>
      <c r="DF1946" s="451">
        <f t="shared" si="7786"/>
        <v>8647.2272321720538</v>
      </c>
      <c r="DG1946" s="451">
        <f t="shared" si="7786"/>
        <v>6548.0227262237386</v>
      </c>
      <c r="DH1946" s="451">
        <f t="shared" si="7786"/>
        <v>6481.9031536048587</v>
      </c>
      <c r="DI1946" s="451">
        <f t="shared" si="7786"/>
        <v>6415.4529831228847</v>
      </c>
      <c r="DJ1946" s="451">
        <f t="shared" si="7786"/>
        <v>6348.6705617885018</v>
      </c>
    </row>
    <row r="1947" spans="1:114" x14ac:dyDescent="0.35">
      <c r="A1947" s="5" t="s">
        <v>354</v>
      </c>
      <c r="B1947" s="5" t="s">
        <v>634</v>
      </c>
      <c r="C1947" s="451">
        <f>-C1634*('General Assumptions'!$E$21)</f>
        <v>9475</v>
      </c>
      <c r="D1947" s="451">
        <f>-D1634*('General Assumptions'!$E$21)</f>
        <v>11575</v>
      </c>
      <c r="E1947" s="451">
        <f>-E1634*('General Assumptions'!$E$21)</f>
        <v>15950</v>
      </c>
      <c r="F1947" s="451">
        <f>-F1634*('General Assumptions'!$E$21)</f>
        <v>14250</v>
      </c>
      <c r="G1947" s="451">
        <f>-G1634*('General Assumptions'!$E$21)</f>
        <v>15575</v>
      </c>
      <c r="H1947" s="451">
        <f>-H1634*('General Assumptions'!$E$21)</f>
        <v>16600</v>
      </c>
      <c r="I1947" s="451">
        <f>-I1634*('General Assumptions'!$E$21)</f>
        <v>17075</v>
      </c>
      <c r="J1947" s="451">
        <f>-J1634*('General Assumptions'!$E$21)</f>
        <v>15975</v>
      </c>
      <c r="K1947" s="451">
        <f>-K1634*('General Assumptions'!$E$21)</f>
        <v>15375</v>
      </c>
      <c r="L1947" s="451">
        <f>-L1634*('General Assumptions'!$E$21)</f>
        <v>15575</v>
      </c>
      <c r="M1947" s="451">
        <f>-M1634*('General Assumptions'!$E$21)</f>
        <v>17325</v>
      </c>
      <c r="N1947" s="451">
        <f>-N1634*('General Assumptions'!$E$21)</f>
        <v>17050</v>
      </c>
      <c r="O1947" s="451">
        <f>-O1634*('General Assumptions'!$E$21)</f>
        <v>15850</v>
      </c>
      <c r="P1947" s="451">
        <f>-P1634*('General Assumptions'!$E$21)</f>
        <v>17875</v>
      </c>
      <c r="Q1947" s="451">
        <f>-Q1634*('General Assumptions'!$E$21)</f>
        <v>15575</v>
      </c>
      <c r="R1947" s="451">
        <f>-R1634*('General Assumptions'!$E$21)</f>
        <v>17050</v>
      </c>
      <c r="S1947" s="451">
        <f>-S1634*('General Assumptions'!$E$21)</f>
        <v>16075</v>
      </c>
      <c r="T1947" s="451">
        <f>-T1634*('General Assumptions'!$E$21)</f>
        <v>18075</v>
      </c>
      <c r="U1947" s="451">
        <f>-U1634*('General Assumptions'!$E$21)</f>
        <v>16150</v>
      </c>
      <c r="V1947" s="451">
        <f>-V1634*('General Assumptions'!$E$21)</f>
        <v>16050</v>
      </c>
      <c r="W1947" s="451">
        <f>-W1634*('General Assumptions'!$E$21)</f>
        <v>17150</v>
      </c>
      <c r="X1947" s="451">
        <f>-X1634*('General Assumptions'!$E$21)</f>
        <v>15925</v>
      </c>
      <c r="Y1947" s="451">
        <f>-Y1634*('General Assumptions'!$E$21)</f>
        <v>17475</v>
      </c>
      <c r="Z1947" s="451">
        <f>-Z1634*('General Assumptions'!$E$21)</f>
        <v>18225</v>
      </c>
      <c r="AA1947" s="451">
        <f>-AA1634*('General Assumptions'!$E$21)</f>
        <v>15850</v>
      </c>
      <c r="AB1947" s="451">
        <f>-AB1634*('General Assumptions'!$E$21)</f>
        <v>14600</v>
      </c>
      <c r="AC1947" s="451">
        <f>-AC1634*('General Assumptions'!$E$21)</f>
        <v>16325</v>
      </c>
      <c r="AD1947" s="451">
        <f>-AD1634*('General Assumptions'!$E$21)</f>
        <v>17545.807274678926</v>
      </c>
      <c r="AE1947" s="451">
        <f>-AE1634*('General Assumptions'!$E$21)</f>
        <v>16819.49724790789</v>
      </c>
      <c r="AF1947" s="451">
        <f>-AF1634*('General Assumptions'!$E$21)</f>
        <v>16257.177876483456</v>
      </c>
      <c r="AG1947" s="451">
        <f>-AG1634*('General Assumptions'!$E$21)</f>
        <v>16976.554786309025</v>
      </c>
      <c r="AH1947" s="451">
        <f>-AH1634*('General Assumptions'!$E$21)</f>
        <v>18678.218096546007</v>
      </c>
      <c r="AI1947" s="451">
        <f>-AI1634*('General Assumptions'!$E$21)</f>
        <v>15839.620091034314</v>
      </c>
      <c r="AJ1947" s="451">
        <f>-AJ1634*('General Assumptions'!$E$21)</f>
        <v>15365.859433662525</v>
      </c>
      <c r="AK1947" s="451">
        <f>-AK1634*('General Assumptions'!$E$21)</f>
        <v>16145.621109223428</v>
      </c>
      <c r="AL1947" s="451">
        <f>-AL1634*('General Assumptions'!$E$21)</f>
        <v>17674.02594610137</v>
      </c>
      <c r="AM1947" s="451">
        <f>-AM1634*('General Assumptions'!$E$21)</f>
        <v>17081.757517211649</v>
      </c>
      <c r="AN1947" s="451">
        <f>-AN1634*('General Assumptions'!$E$21)</f>
        <v>16463.804040152783</v>
      </c>
      <c r="AO1947" s="451">
        <f>-AO1634*('General Assumptions'!$E$21)</f>
        <v>17103.456209728531</v>
      </c>
      <c r="AP1947" s="451">
        <f>-AP1634*('General Assumptions'!$E$21)</f>
        <v>18891.168927936218</v>
      </c>
      <c r="AQ1947" s="451">
        <f>-AQ1634*('General Assumptions'!$E$21)</f>
        <v>22541.654103880901</v>
      </c>
      <c r="AR1947" s="451">
        <f>-AR1634*('General Assumptions'!$E$21)</f>
        <v>21717.526382403434</v>
      </c>
      <c r="AS1947" s="451">
        <f>-AS1634*('General Assumptions'!$E$21)</f>
        <v>22115.195142897119</v>
      </c>
      <c r="AT1947" s="451">
        <f>-AT1634*('General Assumptions'!$E$21)</f>
        <v>24250.962564716512</v>
      </c>
      <c r="AU1947" s="451">
        <f>-AU1634*('General Assumptions'!$E$21)</f>
        <v>27906.700441734309</v>
      </c>
      <c r="AV1947" s="451">
        <f>-AV1634*('General Assumptions'!$E$21)</f>
        <v>27016.061996219232</v>
      </c>
      <c r="AW1947" s="451">
        <f>-AW1634*('General Assumptions'!$E$21)</f>
        <v>27746.438008636855</v>
      </c>
      <c r="AX1947" s="451">
        <f>-AX1634*('General Assumptions'!$E$21)</f>
        <v>30218.542309901834</v>
      </c>
      <c r="AY1947" s="451">
        <f>-AY1634*('General Assumptions'!$E$21)</f>
        <v>26109.57849330136</v>
      </c>
      <c r="AZ1947" s="451">
        <f>-AZ1634*('General Assumptions'!$E$21)</f>
        <v>25217.122027995272</v>
      </c>
      <c r="BA1947" s="451">
        <f>-BA1634*('General Assumptions'!$E$21)</f>
        <v>25654.989009804569</v>
      </c>
      <c r="BB1947" s="451">
        <f>-BB1634*('General Assumptions'!$E$21)</f>
        <v>27971.775915813349</v>
      </c>
      <c r="BC1947" s="451">
        <f>-BC1634*('General Assumptions'!$E$21)</f>
        <v>16164.216862907342</v>
      </c>
      <c r="BD1947" s="451">
        <f>-BD1634*('General Assumptions'!$E$21)</f>
        <v>15352.158272814777</v>
      </c>
      <c r="BE1947" s="451">
        <f>-BE1634*('General Assumptions'!$E$21)</f>
        <v>14786.668305318364</v>
      </c>
      <c r="BF1947" s="451">
        <f>-BF1634*('General Assumptions'!$E$21)</f>
        <v>16368.975267563359</v>
      </c>
      <c r="BG1947" s="451">
        <f>-BG1634*('General Assumptions'!$E$21)</f>
        <v>16664.011929008273</v>
      </c>
      <c r="BH1947" s="451">
        <f>-BH1634*('General Assumptions'!$E$21)</f>
        <v>15725.591963342231</v>
      </c>
      <c r="BI1947" s="451">
        <f>-BI1634*('General Assumptions'!$E$21)</f>
        <v>15046.598324599268</v>
      </c>
      <c r="BJ1947" s="451">
        <f>-BJ1634*('General Assumptions'!$E$21)</f>
        <v>16861.207611563572</v>
      </c>
      <c r="BK1947" s="451">
        <f>-BK1634*('General Assumptions'!$E$21)</f>
        <v>11360.681422770878</v>
      </c>
      <c r="BL1947" s="451">
        <f>-BL1634*('General Assumptions'!$E$21)</f>
        <v>10687.165840861382</v>
      </c>
      <c r="BM1947" s="451">
        <f>-BM1634*('General Assumptions'!$E$21)</f>
        <v>10228.178459673039</v>
      </c>
      <c r="BN1947" s="451">
        <f>-BN1634*('General Assumptions'!$E$21)</f>
        <v>11546.001228052168</v>
      </c>
      <c r="BO1947" s="451">
        <f>-BO1634*('General Assumptions'!$E$21)</f>
        <v>8774.4764612678882</v>
      </c>
      <c r="BP1947" s="451">
        <f>-BP1634*('General Assumptions'!$E$21)</f>
        <v>8423.6863925573707</v>
      </c>
      <c r="BQ1947" s="451">
        <f>-BQ1634*('General Assumptions'!$E$21)</f>
        <v>8264.9953130295453</v>
      </c>
      <c r="BR1947" s="451">
        <f>-BR1634*('General Assumptions'!$E$21)</f>
        <v>8995.1983470969299</v>
      </c>
      <c r="BS1947" s="451">
        <f>-BS1634*('General Assumptions'!$E$21)</f>
        <v>11045.6604497885</v>
      </c>
      <c r="BT1947" s="451">
        <f>-BT1634*('General Assumptions'!$E$21)</f>
        <v>10456.867290169666</v>
      </c>
      <c r="BU1947" s="451">
        <f>-BU1634*('General Assumptions'!$E$21)</f>
        <v>10080.107142570065</v>
      </c>
      <c r="BV1947" s="451">
        <f>-BV1634*('General Assumptions'!$E$21)</f>
        <v>11245.517738135422</v>
      </c>
      <c r="BW1947" s="451">
        <f>-BW1634*('General Assumptions'!$E$21)</f>
        <v>9765.5943712646913</v>
      </c>
      <c r="BX1947" s="451">
        <f>-BX1634*('General Assumptions'!$E$21)</f>
        <v>9174.3666851435337</v>
      </c>
      <c r="BY1947" s="451">
        <f>-BY1634*('General Assumptions'!$E$21)</f>
        <v>8583.1389990223761</v>
      </c>
      <c r="BZ1947" s="451">
        <f>-BZ1634*('General Assumptions'!$E$21)</f>
        <v>9637.2357288831245</v>
      </c>
      <c r="CA1947" s="451">
        <f>-CA1634*('General Assumptions'!$E$21)</f>
        <v>4719.7782928226688</v>
      </c>
      <c r="CB1947" s="451">
        <f>-CB1634*('General Assumptions'!$E$21)</f>
        <v>4677.4913324856334</v>
      </c>
      <c r="CC1947" s="451">
        <f>-CC1634*('General Assumptions'!$E$21)</f>
        <v>4635.2043721485988</v>
      </c>
      <c r="CD1947" s="451">
        <f>-CD1634*('General Assumptions'!$E$21)</f>
        <v>4710.5975711705496</v>
      </c>
      <c r="CE1947" s="451">
        <f>-CE1634*('General Assumptions'!$E$21)</f>
        <v>3534.375</v>
      </c>
      <c r="CF1947" s="451">
        <f>-CF1634*('General Assumptions'!$E$21)</f>
        <v>3534.375</v>
      </c>
      <c r="CG1947" s="451">
        <f>-CG1634*('General Assumptions'!$E$21)</f>
        <v>3534.375</v>
      </c>
      <c r="CH1947" s="451">
        <f>-CH1634*('General Assumptions'!$E$21)</f>
        <v>3534.375</v>
      </c>
      <c r="CI1947" s="451">
        <f>-CI1634*('General Assumptions'!$E$21)</f>
        <v>2779.6875</v>
      </c>
      <c r="CJ1947" s="451">
        <f>-CJ1634*('General Assumptions'!$E$21)</f>
        <v>2779.6875</v>
      </c>
      <c r="CK1947" s="451">
        <f>-CK1634*('General Assumptions'!$E$21)</f>
        <v>2779.6875</v>
      </c>
      <c r="CL1947" s="451">
        <f>-CL1634*('General Assumptions'!$E$21)</f>
        <v>2779.6875</v>
      </c>
      <c r="CM1947" s="451">
        <f>-CM1634*('General Assumptions'!$E$21)</f>
        <v>3654.6875</v>
      </c>
      <c r="CN1947" s="451">
        <f>-CN1634*('General Assumptions'!$E$21)</f>
        <v>3654.6875</v>
      </c>
      <c r="CO1947" s="451">
        <f>-CO1634*('General Assumptions'!$E$21)</f>
        <v>3654.6875</v>
      </c>
      <c r="CP1947" s="451">
        <f>-CP1634*('General Assumptions'!$E$21)</f>
        <v>3654.6875</v>
      </c>
      <c r="CQ1947" s="451">
        <f>-CQ1634*('General Assumptions'!$E$21)</f>
        <v>5109.375</v>
      </c>
      <c r="CR1947" s="451">
        <f>-CR1634*('General Assumptions'!$E$21)</f>
        <v>5109.375</v>
      </c>
      <c r="CS1947" s="451">
        <f>-CS1634*('General Assumptions'!$E$21)</f>
        <v>5109.375</v>
      </c>
      <c r="CT1947" s="451">
        <f>-CT1634*('General Assumptions'!$E$21)</f>
        <v>5109.375</v>
      </c>
      <c r="CU1947" s="451">
        <f>-CU1634*('General Assumptions'!$E$21)</f>
        <v>4332.8125</v>
      </c>
      <c r="CV1947" s="451">
        <f>-CV1634*('General Assumptions'!$E$21)</f>
        <v>4332.8125</v>
      </c>
      <c r="CW1947" s="451">
        <f>-CW1634*('General Assumptions'!$E$21)</f>
        <v>4332.8125</v>
      </c>
      <c r="CX1947" s="451">
        <f>-CX1634*('General Assumptions'!$E$21)</f>
        <v>4332.8125</v>
      </c>
      <c r="CY1947" s="451">
        <f>-CY1634*('General Assumptions'!$E$21)</f>
        <v>2057.8125</v>
      </c>
      <c r="CZ1947" s="451">
        <f>-CZ1634*('General Assumptions'!$E$21)</f>
        <v>2057.8125</v>
      </c>
      <c r="DA1947" s="451">
        <f>-DA1634*('General Assumptions'!$E$21)</f>
        <v>2057.8125</v>
      </c>
      <c r="DB1947" s="451">
        <f>-DB1634*('General Assumptions'!$E$21)</f>
        <v>2057.8125</v>
      </c>
      <c r="DC1947" s="451">
        <f>-DC1634*('General Assumptions'!$E$21)</f>
        <v>1860.9375</v>
      </c>
      <c r="DD1947" s="451">
        <f>-DD1634*('General Assumptions'!$E$21)</f>
        <v>1860.9375</v>
      </c>
      <c r="DE1947" s="451">
        <f>-DE1634*('General Assumptions'!$E$21)</f>
        <v>1860.9375</v>
      </c>
      <c r="DF1947" s="451">
        <f>-DF1634*('General Assumptions'!$E$21)</f>
        <v>1860.9375</v>
      </c>
      <c r="DG1947" s="451">
        <f>-DG1634*('General Assumptions'!$E$21)</f>
        <v>1685.9375</v>
      </c>
      <c r="DH1947" s="451">
        <f>-DH1634*('General Assumptions'!$E$21)</f>
        <v>1685.9375</v>
      </c>
      <c r="DI1947" s="451">
        <f>-DI1634*('General Assumptions'!$E$21)</f>
        <v>1685.9375</v>
      </c>
      <c r="DJ1947" s="451">
        <f>-DJ1634*('General Assumptions'!$E$21)</f>
        <v>1685.9375</v>
      </c>
    </row>
    <row r="1948" spans="1:114" x14ac:dyDescent="0.35">
      <c r="A1948" s="5" t="s">
        <v>354</v>
      </c>
      <c r="B1948" s="5" t="s">
        <v>210</v>
      </c>
      <c r="C1948" s="451">
        <f t="shared" ref="C1948:AC1948" si="7787">C1690</f>
        <v>90600</v>
      </c>
      <c r="D1948" s="451">
        <f t="shared" si="7787"/>
        <v>67600</v>
      </c>
      <c r="E1948" s="451">
        <f t="shared" si="7787"/>
        <v>63000</v>
      </c>
      <c r="F1948" s="451">
        <f t="shared" si="7787"/>
        <v>48900</v>
      </c>
      <c r="G1948" s="451">
        <f t="shared" si="7787"/>
        <v>51900</v>
      </c>
      <c r="H1948" s="451">
        <f t="shared" si="7787"/>
        <v>54400</v>
      </c>
      <c r="I1948" s="451">
        <f t="shared" si="7787"/>
        <v>46100</v>
      </c>
      <c r="J1948" s="451">
        <f t="shared" si="7787"/>
        <v>82100</v>
      </c>
      <c r="K1948" s="451">
        <f t="shared" si="7787"/>
        <v>69300</v>
      </c>
      <c r="L1948" s="451">
        <f t="shared" si="7787"/>
        <v>80300</v>
      </c>
      <c r="M1948" s="451">
        <f t="shared" si="7787"/>
        <v>72500</v>
      </c>
      <c r="N1948" s="451">
        <f t="shared" si="7787"/>
        <v>51900</v>
      </c>
      <c r="O1948" s="451">
        <f t="shared" si="7787"/>
        <v>46000</v>
      </c>
      <c r="P1948" s="451">
        <f t="shared" si="7787"/>
        <v>47800</v>
      </c>
      <c r="Q1948" s="451">
        <f t="shared" si="7787"/>
        <v>44700</v>
      </c>
      <c r="R1948" s="451">
        <f t="shared" si="7787"/>
        <v>72000</v>
      </c>
      <c r="S1948" s="451">
        <f t="shared" si="7787"/>
        <v>68600</v>
      </c>
      <c r="T1948" s="451">
        <f t="shared" si="7787"/>
        <v>73500</v>
      </c>
      <c r="U1948" s="451">
        <f t="shared" si="7787"/>
        <v>63400</v>
      </c>
      <c r="V1948" s="451">
        <f t="shared" si="7787"/>
        <v>95400</v>
      </c>
      <c r="W1948" s="451">
        <f t="shared" si="7787"/>
        <v>70200</v>
      </c>
      <c r="X1948" s="451">
        <f t="shared" si="7787"/>
        <v>64600</v>
      </c>
      <c r="Y1948" s="451">
        <f t="shared" si="7787"/>
        <v>55200</v>
      </c>
      <c r="Z1948" s="451">
        <f t="shared" si="7787"/>
        <v>61400</v>
      </c>
      <c r="AA1948" s="451">
        <f t="shared" si="7787"/>
        <v>67500</v>
      </c>
      <c r="AB1948" s="451">
        <f t="shared" si="7787"/>
        <v>58200</v>
      </c>
      <c r="AC1948" s="451">
        <f t="shared" si="7787"/>
        <v>60600</v>
      </c>
      <c r="AD1948" s="451">
        <f t="shared" ref="AD1948:AF1948" si="7788">AD1690</f>
        <v>62200</v>
      </c>
      <c r="AE1948" s="451">
        <f t="shared" si="7788"/>
        <v>138666</v>
      </c>
      <c r="AF1948" s="451">
        <f t="shared" si="7788"/>
        <v>138666</v>
      </c>
      <c r="AG1948" s="451">
        <f t="shared" ref="AG1948:CR1948" si="7789">AG1690</f>
        <v>138666</v>
      </c>
      <c r="AH1948" s="451">
        <f t="shared" si="7789"/>
        <v>138666</v>
      </c>
      <c r="AI1948" s="451">
        <f t="shared" si="7789"/>
        <v>117816</v>
      </c>
      <c r="AJ1948" s="451">
        <f t="shared" si="7789"/>
        <v>117816</v>
      </c>
      <c r="AK1948" s="451">
        <f t="shared" si="7789"/>
        <v>117816</v>
      </c>
      <c r="AL1948" s="451">
        <f t="shared" si="7789"/>
        <v>117816</v>
      </c>
      <c r="AM1948" s="451">
        <f t="shared" si="7789"/>
        <v>65691</v>
      </c>
      <c r="AN1948" s="451">
        <f t="shared" si="7789"/>
        <v>69736</v>
      </c>
      <c r="AO1948" s="451">
        <f t="shared" si="7789"/>
        <v>69736</v>
      </c>
      <c r="AP1948" s="451">
        <f t="shared" si="7789"/>
        <v>69736</v>
      </c>
      <c r="AQ1948" s="451">
        <f t="shared" si="7789"/>
        <v>38917.324999999997</v>
      </c>
      <c r="AR1948" s="451">
        <f t="shared" si="7789"/>
        <v>38917.324999999997</v>
      </c>
      <c r="AS1948" s="451">
        <f t="shared" si="7789"/>
        <v>38917.324999999997</v>
      </c>
      <c r="AT1948" s="451">
        <f t="shared" si="7789"/>
        <v>38917.324999999997</v>
      </c>
      <c r="AU1948" s="451">
        <f t="shared" si="7789"/>
        <v>53762.5</v>
      </c>
      <c r="AV1948" s="451">
        <f t="shared" si="7789"/>
        <v>53762.5</v>
      </c>
      <c r="AW1948" s="451">
        <f t="shared" si="7789"/>
        <v>53762.5</v>
      </c>
      <c r="AX1948" s="451">
        <f t="shared" si="7789"/>
        <v>53762.5</v>
      </c>
      <c r="AY1948" s="451">
        <f t="shared" si="7789"/>
        <v>53028.074999999997</v>
      </c>
      <c r="AZ1948" s="451">
        <f t="shared" si="7789"/>
        <v>53028.074999999997</v>
      </c>
      <c r="BA1948" s="451">
        <f t="shared" si="7789"/>
        <v>53028.074999999997</v>
      </c>
      <c r="BB1948" s="451">
        <f t="shared" si="7789"/>
        <v>53028.074999999997</v>
      </c>
      <c r="BC1948" s="451">
        <f t="shared" si="7789"/>
        <v>40428.824999999997</v>
      </c>
      <c r="BD1948" s="451">
        <f t="shared" si="7789"/>
        <v>40428.824999999997</v>
      </c>
      <c r="BE1948" s="451">
        <f t="shared" si="7789"/>
        <v>40428.824999999997</v>
      </c>
      <c r="BF1948" s="451">
        <f t="shared" si="7789"/>
        <v>40428.824999999997</v>
      </c>
      <c r="BG1948" s="451">
        <f t="shared" si="7789"/>
        <v>38603.4</v>
      </c>
      <c r="BH1948" s="451">
        <f t="shared" si="7789"/>
        <v>38603.4</v>
      </c>
      <c r="BI1948" s="451">
        <f t="shared" si="7789"/>
        <v>38603.4</v>
      </c>
      <c r="BJ1948" s="451">
        <f t="shared" si="7789"/>
        <v>38603.4</v>
      </c>
      <c r="BK1948" s="451">
        <f t="shared" si="7789"/>
        <v>26513.899999999998</v>
      </c>
      <c r="BL1948" s="451">
        <f t="shared" si="7789"/>
        <v>26513.899999999998</v>
      </c>
      <c r="BM1948" s="451">
        <f t="shared" si="7789"/>
        <v>26513.899999999998</v>
      </c>
      <c r="BN1948" s="451">
        <f t="shared" si="7789"/>
        <v>26513.899999999998</v>
      </c>
      <c r="BO1948" s="451">
        <f t="shared" si="7789"/>
        <v>27351.8</v>
      </c>
      <c r="BP1948" s="451">
        <f t="shared" si="7789"/>
        <v>27351.8</v>
      </c>
      <c r="BQ1948" s="451">
        <f t="shared" si="7789"/>
        <v>27351.8</v>
      </c>
      <c r="BR1948" s="451">
        <f t="shared" si="7789"/>
        <v>27351.8</v>
      </c>
      <c r="BS1948" s="451">
        <f t="shared" si="7789"/>
        <v>27651.05</v>
      </c>
      <c r="BT1948" s="451">
        <f t="shared" si="7789"/>
        <v>27651.05</v>
      </c>
      <c r="BU1948" s="451">
        <f t="shared" si="7789"/>
        <v>27651.05</v>
      </c>
      <c r="BV1948" s="451">
        <f t="shared" si="7789"/>
        <v>27651.05</v>
      </c>
      <c r="BW1948" s="451">
        <f t="shared" si="7789"/>
        <v>24497.674999999999</v>
      </c>
      <c r="BX1948" s="451">
        <f t="shared" si="7789"/>
        <v>24497.674999999999</v>
      </c>
      <c r="BY1948" s="451">
        <f t="shared" si="7789"/>
        <v>24497.674999999999</v>
      </c>
      <c r="BZ1948" s="451">
        <f t="shared" si="7789"/>
        <v>24497.674999999999</v>
      </c>
      <c r="CA1948" s="451">
        <f t="shared" si="7789"/>
        <v>23270.75</v>
      </c>
      <c r="CB1948" s="451">
        <f t="shared" si="7789"/>
        <v>23270.75</v>
      </c>
      <c r="CC1948" s="451">
        <f t="shared" si="7789"/>
        <v>23270.75</v>
      </c>
      <c r="CD1948" s="451">
        <f t="shared" si="7789"/>
        <v>23270.75</v>
      </c>
      <c r="CE1948" s="451">
        <f t="shared" si="7789"/>
        <v>9696.4500000000007</v>
      </c>
      <c r="CF1948" s="451">
        <f t="shared" si="7789"/>
        <v>9696.4500000000007</v>
      </c>
      <c r="CG1948" s="451">
        <f t="shared" si="7789"/>
        <v>9696.4500000000007</v>
      </c>
      <c r="CH1948" s="451">
        <f t="shared" si="7789"/>
        <v>9696.4500000000007</v>
      </c>
      <c r="CI1948" s="451">
        <f t="shared" si="7789"/>
        <v>7631.625</v>
      </c>
      <c r="CJ1948" s="451">
        <f t="shared" si="7789"/>
        <v>7631.625</v>
      </c>
      <c r="CK1948" s="451">
        <f t="shared" si="7789"/>
        <v>7631.625</v>
      </c>
      <c r="CL1948" s="451">
        <f t="shared" si="7789"/>
        <v>7631.625</v>
      </c>
      <c r="CM1948" s="451">
        <f t="shared" si="7789"/>
        <v>10025.625</v>
      </c>
      <c r="CN1948" s="451">
        <f t="shared" si="7789"/>
        <v>10025.625</v>
      </c>
      <c r="CO1948" s="451">
        <f t="shared" si="7789"/>
        <v>10025.625</v>
      </c>
      <c r="CP1948" s="451">
        <f t="shared" si="7789"/>
        <v>10025.625</v>
      </c>
      <c r="CQ1948" s="451">
        <f t="shared" si="7789"/>
        <v>14005.65</v>
      </c>
      <c r="CR1948" s="451">
        <f t="shared" si="7789"/>
        <v>14005.65</v>
      </c>
      <c r="CS1948" s="451">
        <f t="shared" ref="CS1948:DJ1948" si="7790">CS1690</f>
        <v>14005.65</v>
      </c>
      <c r="CT1948" s="451">
        <f t="shared" si="7790"/>
        <v>14005.65</v>
      </c>
      <c r="CU1948" s="451">
        <f t="shared" si="7790"/>
        <v>11880.975</v>
      </c>
      <c r="CV1948" s="451">
        <f t="shared" si="7790"/>
        <v>11880.975</v>
      </c>
      <c r="CW1948" s="451">
        <f t="shared" si="7790"/>
        <v>11880.975</v>
      </c>
      <c r="CX1948" s="451">
        <f t="shared" si="7790"/>
        <v>11880.975</v>
      </c>
      <c r="CY1948" s="451">
        <f t="shared" si="7790"/>
        <v>5656.5749999999989</v>
      </c>
      <c r="CZ1948" s="451">
        <f t="shared" si="7790"/>
        <v>5656.5749999999989</v>
      </c>
      <c r="DA1948" s="451">
        <f t="shared" si="7790"/>
        <v>5656.5749999999989</v>
      </c>
      <c r="DB1948" s="451">
        <f t="shared" si="7790"/>
        <v>5656.5749999999989</v>
      </c>
      <c r="DC1948" s="451">
        <f t="shared" si="7790"/>
        <v>5117.9250000000002</v>
      </c>
      <c r="DD1948" s="451">
        <f t="shared" si="7790"/>
        <v>5117.9250000000002</v>
      </c>
      <c r="DE1948" s="451">
        <f t="shared" si="7790"/>
        <v>5117.9250000000002</v>
      </c>
      <c r="DF1948" s="451">
        <f t="shared" si="7790"/>
        <v>5117.9250000000002</v>
      </c>
      <c r="DG1948" s="451">
        <f t="shared" si="7790"/>
        <v>4639.125</v>
      </c>
      <c r="DH1948" s="451">
        <f t="shared" si="7790"/>
        <v>4639.125</v>
      </c>
      <c r="DI1948" s="451">
        <f t="shared" si="7790"/>
        <v>4639.125</v>
      </c>
      <c r="DJ1948" s="451">
        <f t="shared" si="7790"/>
        <v>4639.125</v>
      </c>
    </row>
    <row r="1949" spans="1:114" x14ac:dyDescent="0.35">
      <c r="A1949" s="5" t="s">
        <v>354</v>
      </c>
      <c r="B1949" s="5" t="s">
        <v>211</v>
      </c>
      <c r="C1949" s="451">
        <f>C1963</f>
        <v>-36500</v>
      </c>
      <c r="D1949" s="451">
        <f t="shared" ref="D1949:I1949" si="7791">D1963</f>
        <v>26700</v>
      </c>
      <c r="E1949" s="451">
        <f t="shared" si="7791"/>
        <v>26400</v>
      </c>
      <c r="F1949" s="451">
        <f t="shared" si="7791"/>
        <v>-21700</v>
      </c>
      <c r="G1949" s="451">
        <f t="shared" si="7791"/>
        <v>-24800</v>
      </c>
      <c r="H1949" s="451">
        <f t="shared" si="7791"/>
        <v>-13900</v>
      </c>
      <c r="I1949" s="451">
        <f t="shared" si="7791"/>
        <v>-25100</v>
      </c>
      <c r="J1949" s="451">
        <f t="shared" ref="J1949:AC1949" si="7792">J1963</f>
        <v>22600</v>
      </c>
      <c r="K1949" s="451">
        <f t="shared" si="7792"/>
        <v>-300</v>
      </c>
      <c r="L1949" s="451">
        <f t="shared" si="7792"/>
        <v>5300</v>
      </c>
      <c r="M1949" s="451">
        <f t="shared" si="7792"/>
        <v>14500</v>
      </c>
      <c r="N1949" s="451">
        <f t="shared" si="7792"/>
        <v>1200</v>
      </c>
      <c r="O1949" s="451">
        <f t="shared" si="7792"/>
        <v>-17500</v>
      </c>
      <c r="P1949" s="451">
        <f t="shared" si="7792"/>
        <v>18300</v>
      </c>
      <c r="Q1949" s="451">
        <f t="shared" si="7792"/>
        <v>3500</v>
      </c>
      <c r="R1949" s="451">
        <f t="shared" si="7792"/>
        <v>-3000</v>
      </c>
      <c r="S1949" s="451">
        <f t="shared" si="7792"/>
        <v>-13600</v>
      </c>
      <c r="T1949" s="451">
        <f t="shared" si="7792"/>
        <v>-22800</v>
      </c>
      <c r="U1949" s="451">
        <f t="shared" si="7792"/>
        <v>-28700</v>
      </c>
      <c r="V1949" s="451">
        <f t="shared" si="7792"/>
        <v>-32500</v>
      </c>
      <c r="W1949" s="451">
        <f t="shared" si="7792"/>
        <v>-24700</v>
      </c>
      <c r="X1949" s="451">
        <f t="shared" si="7792"/>
        <v>-2500</v>
      </c>
      <c r="Y1949" s="451">
        <f t="shared" si="7792"/>
        <v>-13600</v>
      </c>
      <c r="Z1949" s="451">
        <f t="shared" si="7792"/>
        <v>36300</v>
      </c>
      <c r="AA1949" s="451">
        <f t="shared" si="7792"/>
        <v>-28700</v>
      </c>
      <c r="AB1949" s="451">
        <f t="shared" si="7792"/>
        <v>-6600</v>
      </c>
      <c r="AC1949" s="451">
        <f t="shared" si="7792"/>
        <v>-3300</v>
      </c>
      <c r="AD1949" s="451">
        <f t="shared" ref="AD1949:AF1949" si="7793">AD1963</f>
        <v>15480.155722458381</v>
      </c>
      <c r="AE1949" s="451">
        <f t="shared" si="7793"/>
        <v>37079.085091170156</v>
      </c>
      <c r="AF1949" s="451">
        <f t="shared" si="7793"/>
        <v>36650.445333365118</v>
      </c>
      <c r="AG1949" s="451">
        <f t="shared" ref="AG1949:CR1949" si="7794">AG1963</f>
        <v>15175.847422859049</v>
      </c>
      <c r="AH1949" s="451">
        <f t="shared" si="7794"/>
        <v>26377.374966233387</v>
      </c>
      <c r="AI1949" s="451">
        <f t="shared" si="7794"/>
        <v>-12856.826881335815</v>
      </c>
      <c r="AJ1949" s="451">
        <f t="shared" si="7794"/>
        <v>-11404.600267188624</v>
      </c>
      <c r="AK1949" s="451">
        <f t="shared" si="7794"/>
        <v>-10047.00902833743</v>
      </c>
      <c r="AL1949" s="451">
        <f t="shared" si="7794"/>
        <v>-12848.272261060658</v>
      </c>
      <c r="AM1949" s="451">
        <f t="shared" si="7794"/>
        <v>25749.73710248014</v>
      </c>
      <c r="AN1949" s="451">
        <f t="shared" si="7794"/>
        <v>23048.02891061746</v>
      </c>
      <c r="AO1949" s="451">
        <f t="shared" si="7794"/>
        <v>20526.7974043414</v>
      </c>
      <c r="AP1949" s="451">
        <f t="shared" si="7794"/>
        <v>25825.029221903649</v>
      </c>
      <c r="AQ1949" s="451">
        <f t="shared" si="7794"/>
        <v>77105.737441592035</v>
      </c>
      <c r="AR1949" s="451">
        <f t="shared" si="7794"/>
        <v>73290.776642370038</v>
      </c>
      <c r="AS1949" s="451">
        <f t="shared" si="7794"/>
        <v>69242.439025697531</v>
      </c>
      <c r="AT1949" s="451">
        <f t="shared" si="7794"/>
        <v>76885.117246336071</v>
      </c>
      <c r="AU1949" s="451">
        <f t="shared" si="7794"/>
        <v>74141.559685674496</v>
      </c>
      <c r="AV1949" s="451">
        <f t="shared" si="7794"/>
        <v>72834.768289611442</v>
      </c>
      <c r="AW1949" s="451">
        <f t="shared" si="7794"/>
        <v>76653.89521171595</v>
      </c>
      <c r="AX1949" s="451">
        <f t="shared" si="7794"/>
        <v>82736.930659764912</v>
      </c>
      <c r="AY1949" s="451">
        <f t="shared" si="7794"/>
        <v>-15244.036198865389</v>
      </c>
      <c r="AZ1949" s="451">
        <f t="shared" si="7794"/>
        <v>-15663.974646548042</v>
      </c>
      <c r="BA1949" s="451">
        <f t="shared" si="7794"/>
        <v>-19321.086578122107</v>
      </c>
      <c r="BB1949" s="451">
        <f t="shared" si="7794"/>
        <v>-20545.860035724239</v>
      </c>
      <c r="BC1949" s="451">
        <f t="shared" si="7794"/>
        <v>-121988.78715157369</v>
      </c>
      <c r="BD1949" s="451">
        <f t="shared" si="7794"/>
        <v>-121220.91409817361</v>
      </c>
      <c r="BE1949" s="451">
        <f t="shared" si="7794"/>
        <v>-133767.90595868113</v>
      </c>
      <c r="BF1949" s="451">
        <f t="shared" si="7794"/>
        <v>-144026.52042603935</v>
      </c>
      <c r="BG1949" s="451">
        <f t="shared" si="7794"/>
        <v>20293.042293242877</v>
      </c>
      <c r="BH1949" s="451">
        <f t="shared" si="7794"/>
        <v>17475.07247906574</v>
      </c>
      <c r="BI1949" s="451">
        <f t="shared" si="7794"/>
        <v>14851.770105944481</v>
      </c>
      <c r="BJ1949" s="451">
        <f t="shared" si="7794"/>
        <v>20290.74823073647</v>
      </c>
      <c r="BK1949" s="451">
        <f t="shared" si="7794"/>
        <v>-106068.65810977202</v>
      </c>
      <c r="BL1949" s="451">
        <f t="shared" si="7794"/>
        <v>-101310.29264806479</v>
      </c>
      <c r="BM1949" s="451">
        <f t="shared" si="7794"/>
        <v>-97032.01624136453</v>
      </c>
      <c r="BN1949" s="451">
        <f t="shared" si="7794"/>
        <v>-107162.2021457213</v>
      </c>
      <c r="BO1949" s="451">
        <f t="shared" si="7794"/>
        <v>-53271.17528534797</v>
      </c>
      <c r="BP1949" s="451">
        <f t="shared" si="7794"/>
        <v>-46844.040063005872</v>
      </c>
      <c r="BQ1949" s="451">
        <f t="shared" si="7794"/>
        <v>-40604.659159947536</v>
      </c>
      <c r="BR1949" s="451">
        <f t="shared" si="7794"/>
        <v>-52919.870038474561</v>
      </c>
      <c r="BS1949" s="451">
        <f t="shared" si="7794"/>
        <v>49288.073826232692</v>
      </c>
      <c r="BT1949" s="451">
        <f t="shared" si="7794"/>
        <v>44173.330605518306</v>
      </c>
      <c r="BU1949" s="451">
        <f t="shared" si="7794"/>
        <v>39326.959369787248</v>
      </c>
      <c r="BV1949" s="451">
        <f t="shared" si="7794"/>
        <v>49283.590243743034</v>
      </c>
      <c r="BW1949" s="451">
        <f t="shared" si="7794"/>
        <v>-15161.848193969228</v>
      </c>
      <c r="BX1949" s="451">
        <f t="shared" si="7794"/>
        <v>-15898.184907815885</v>
      </c>
      <c r="BY1949" s="451">
        <f t="shared" si="7794"/>
        <v>-19384.911178483977</v>
      </c>
      <c r="BZ1949" s="451">
        <f t="shared" si="7794"/>
        <v>-21325.707179023186</v>
      </c>
      <c r="CA1949" s="451">
        <f t="shared" si="7794"/>
        <v>-106050.14487965259</v>
      </c>
      <c r="CB1949" s="451">
        <f t="shared" si="7794"/>
        <v>-93962.981460641022</v>
      </c>
      <c r="CC1949" s="451">
        <f t="shared" si="7794"/>
        <v>-81875.909757340036</v>
      </c>
      <c r="CD1949" s="451">
        <f t="shared" si="7794"/>
        <v>-103477.28072419178</v>
      </c>
      <c r="CE1949" s="451">
        <f t="shared" si="7794"/>
        <v>-17527.668169507146</v>
      </c>
      <c r="CF1949" s="451">
        <f t="shared" si="7794"/>
        <v>-16634.475375890179</v>
      </c>
      <c r="CG1949" s="451">
        <f t="shared" si="7794"/>
        <v>-15741.479280882078</v>
      </c>
      <c r="CH1949" s="451">
        <f t="shared" si="7794"/>
        <v>-17443.820696968818</v>
      </c>
      <c r="CI1949" s="451">
        <f t="shared" si="7794"/>
        <v>-9059.6355818856973</v>
      </c>
      <c r="CJ1949" s="451">
        <f t="shared" si="7794"/>
        <v>-9096.5368047951488</v>
      </c>
      <c r="CK1949" s="451">
        <f t="shared" si="7794"/>
        <v>-9133.6225338191143</v>
      </c>
      <c r="CL1949" s="451">
        <f t="shared" si="7794"/>
        <v>-9170.8936914882215</v>
      </c>
      <c r="CM1949" s="451">
        <f t="shared" si="7794"/>
        <v>12118.701477670838</v>
      </c>
      <c r="CN1949" s="451">
        <f t="shared" si="7794"/>
        <v>12169.559385059169</v>
      </c>
      <c r="CO1949" s="451">
        <f t="shared" si="7794"/>
        <v>12220.671581984469</v>
      </c>
      <c r="CP1949" s="451">
        <f t="shared" si="7794"/>
        <v>12272.039339894342</v>
      </c>
      <c r="CQ1949" s="451">
        <f t="shared" si="7794"/>
        <v>20289.23344181414</v>
      </c>
      <c r="CR1949" s="451">
        <f t="shared" si="7794"/>
        <v>20374.494174023217</v>
      </c>
      <c r="CS1949" s="451">
        <f t="shared" ref="CS1949:DJ1949" si="7795">CS1963</f>
        <v>20460.181209893286</v>
      </c>
      <c r="CT1949" s="451">
        <f t="shared" si="7795"/>
        <v>20546.296680942789</v>
      </c>
      <c r="CU1949" s="451">
        <f t="shared" si="7795"/>
        <v>-9458.1582234052476</v>
      </c>
      <c r="CV1949" s="451">
        <f t="shared" si="7795"/>
        <v>-9496.80866952223</v>
      </c>
      <c r="CW1949" s="451">
        <f t="shared" si="7795"/>
        <v>-9535.6523678698286</v>
      </c>
      <c r="CX1949" s="451">
        <f t="shared" si="7795"/>
        <v>-9574.6902847092424</v>
      </c>
      <c r="CY1949" s="451">
        <f t="shared" si="7795"/>
        <v>-30565.188004696392</v>
      </c>
      <c r="CZ1949" s="451">
        <f t="shared" si="7795"/>
        <v>-30692.701384719869</v>
      </c>
      <c r="DA1949" s="451">
        <f t="shared" si="7795"/>
        <v>-30820.852331643488</v>
      </c>
      <c r="DB1949" s="451">
        <f t="shared" si="7795"/>
        <v>-30949.644033301709</v>
      </c>
      <c r="DC1949" s="451">
        <f t="shared" si="7795"/>
        <v>-2316.318768803525</v>
      </c>
      <c r="DD1949" s="451">
        <f t="shared" si="7795"/>
        <v>-2325.7098526475311</v>
      </c>
      <c r="DE1949" s="451">
        <f t="shared" si="7795"/>
        <v>-2335.1478919107758</v>
      </c>
      <c r="DF1949" s="451">
        <f t="shared" si="7795"/>
        <v>-2344.6331213703379</v>
      </c>
      <c r="DG1949" s="451">
        <f t="shared" si="7795"/>
        <v>-2087.6493737338751</v>
      </c>
      <c r="DH1949" s="451">
        <f t="shared" si="7795"/>
        <v>-2096.1405006025598</v>
      </c>
      <c r="DI1949" s="451">
        <f t="shared" si="7795"/>
        <v>-2104.674083105594</v>
      </c>
      <c r="DJ1949" s="451">
        <f t="shared" si="7795"/>
        <v>-2113.2503335211077</v>
      </c>
    </row>
    <row r="1950" spans="1:114" x14ac:dyDescent="0.35">
      <c r="A1950" s="5" t="s">
        <v>354</v>
      </c>
      <c r="B1950" s="255" t="s">
        <v>213</v>
      </c>
      <c r="C1950" s="453">
        <f>C1946+C1947-C1948-C1949</f>
        <v>-1725</v>
      </c>
      <c r="D1950" s="453">
        <f t="shared" ref="D1950:I1950" si="7796">D1946+D1947-D1948-D1949</f>
        <v>-43425</v>
      </c>
      <c r="E1950" s="453">
        <f t="shared" si="7796"/>
        <v>-14450</v>
      </c>
      <c r="F1950" s="453">
        <f t="shared" si="7796"/>
        <v>8250</v>
      </c>
      <c r="G1950" s="453">
        <f t="shared" si="7796"/>
        <v>33875</v>
      </c>
      <c r="H1950" s="453">
        <f>H1946+H1947-H1948-H1949</f>
        <v>23500</v>
      </c>
      <c r="I1950" s="453">
        <f t="shared" si="7796"/>
        <v>22175</v>
      </c>
      <c r="J1950" s="453">
        <f t="shared" ref="J1950" si="7797">J1946+J1947-J1948-J1949</f>
        <v>-87425</v>
      </c>
      <c r="K1950" s="453">
        <f t="shared" ref="K1950" si="7798">K1946+K1947-K1948-K1949</f>
        <v>-13045.102214650768</v>
      </c>
      <c r="L1950" s="453">
        <f t="shared" ref="L1950" si="7799">L1946+L1947-L1948-L1949</f>
        <v>-1725</v>
      </c>
      <c r="M1950" s="453">
        <f t="shared" ref="M1950" si="7800">M1946+M1947-M1948-M1949</f>
        <v>-8395.8450704225397</v>
      </c>
      <c r="N1950" s="453">
        <f t="shared" ref="N1950" si="7801">N1946+N1947-N1948-N1949</f>
        <v>41150</v>
      </c>
      <c r="O1950" s="453">
        <f t="shared" ref="O1950" si="7802">O1946+O1947-O1948-O1949</f>
        <v>61950</v>
      </c>
      <c r="P1950" s="453">
        <f t="shared" ref="P1950" si="7803">P1946+P1947-P1948-P1949</f>
        <v>24020.053972748196</v>
      </c>
      <c r="Q1950" s="453">
        <f t="shared" ref="Q1950" si="7804">Q1946+Q1947-Q1948-Q1949</f>
        <v>44508.156498673736</v>
      </c>
      <c r="R1950" s="453">
        <f t="shared" ref="R1950" si="7805">R1946+R1947-R1948-R1949</f>
        <v>25750</v>
      </c>
      <c r="S1950" s="453">
        <f t="shared" ref="S1950" si="7806">S1946+S1947-S1948-S1949</f>
        <v>54548.920552677024</v>
      </c>
      <c r="T1950" s="453">
        <f t="shared" ref="T1950" si="7807">T1946+T1947-T1948-T1949</f>
        <v>42575</v>
      </c>
      <c r="U1950" s="453">
        <f t="shared" ref="U1950" si="7808">U1946+U1947-U1948-U1949</f>
        <v>35750</v>
      </c>
      <c r="V1950" s="453">
        <f t="shared" ref="V1950" si="7809">V1946+V1947-V1948-V1949</f>
        <v>5750</v>
      </c>
      <c r="W1950" s="453">
        <f t="shared" ref="W1950" si="7810">W1946+W1947-W1948-W1949</f>
        <v>-1150</v>
      </c>
      <c r="X1950" s="453">
        <f t="shared" ref="X1950" si="7811">X1946+X1947-X1948-X1949</f>
        <v>-1775</v>
      </c>
      <c r="Y1950" s="453">
        <f t="shared" ref="Y1950" si="7812">Y1946+Y1947-Y1948-Y1949</f>
        <v>44275</v>
      </c>
      <c r="Z1950" s="453">
        <f t="shared" ref="Z1950" si="7813">Z1946+Z1947-Z1948-Z1949</f>
        <v>3425</v>
      </c>
      <c r="AA1950" s="453">
        <f t="shared" ref="AA1950" si="7814">AA1946+AA1947-AA1948-AA1949</f>
        <v>49150</v>
      </c>
      <c r="AB1950" s="453">
        <f t="shared" ref="AB1950" si="7815">AB1946+AB1947-AB1948-AB1949</f>
        <v>12218.75</v>
      </c>
      <c r="AC1950" s="453">
        <f>AC1946+AC1947-AC1948-AC1949</f>
        <v>-554950</v>
      </c>
      <c r="AD1950" s="453">
        <f t="shared" ref="AD1950:AF1950" si="7816">AD1946+AD1947-AD1948-AD1949</f>
        <v>36176.994383783152</v>
      </c>
      <c r="AE1950" s="453">
        <f t="shared" si="7816"/>
        <v>-63433.935919032636</v>
      </c>
      <c r="AF1950" s="453">
        <f t="shared" si="7816"/>
        <v>-69220.870515129514</v>
      </c>
      <c r="AG1950" s="453">
        <f t="shared" ref="AG1950" si="7817">AG1946+AG1947-AG1948-AG1949</f>
        <v>-45831.316864127206</v>
      </c>
      <c r="AH1950" s="453">
        <f t="shared" ref="AH1950" si="7818">AH1946+AH1947-AH1948-AH1949</f>
        <v>-43749.944704089779</v>
      </c>
      <c r="AI1950" s="453">
        <f t="shared" ref="AI1950" si="7819">AI1946+AI1947-AI1948-AI1949</f>
        <v>-9745.7275979490951</v>
      </c>
      <c r="AJ1950" s="453">
        <f t="shared" ref="AJ1950" si="7820">AJ1946+AJ1947-AJ1948-AJ1949</f>
        <v>-16192.341644867207</v>
      </c>
      <c r="AK1950" s="453">
        <f t="shared" ref="AK1950" si="7821">AK1946+AK1947-AK1948-AK1949</f>
        <v>-15128.019576896724</v>
      </c>
      <c r="AL1950" s="453">
        <f t="shared" ref="AL1950" si="7822">AL1946+AL1947-AL1948-AL1949</f>
        <v>-1500.2019530014368</v>
      </c>
      <c r="AM1950" s="453">
        <f t="shared" ref="AM1950" si="7823">AM1946+AM1947-AM1948-AM1949</f>
        <v>-3683.1079886455263</v>
      </c>
      <c r="AN1950" s="453">
        <f t="shared" ref="AN1950" si="7824">AN1946+AN1947-AN1948-AN1949</f>
        <v>-10543.987761511002</v>
      </c>
      <c r="AO1950" s="453">
        <f t="shared" ref="AO1950" si="7825">AO1946+AO1947-AO1948-AO1949</f>
        <v>-7165.3356110545283</v>
      </c>
      <c r="AP1950" s="453">
        <f t="shared" ref="AP1950" si="7826">AP1946+AP1947-AP1948-AP1949</f>
        <v>-1535.8107520778722</v>
      </c>
      <c r="AQ1950" s="453">
        <f t="shared" ref="AQ1950" si="7827">AQ1946+AQ1947-AQ1948-AQ1949</f>
        <v>32203.361442690759</v>
      </c>
      <c r="AR1950" s="453">
        <f t="shared" ref="AR1950" si="7828">AR1946+AR1947-AR1948-AR1949</f>
        <v>29242.501083797848</v>
      </c>
      <c r="AS1950" s="453">
        <f t="shared" ref="AS1950" si="7829">AS1946+AS1947-AS1948-AS1949</f>
        <v>32239.094639849893</v>
      </c>
      <c r="AT1950" s="453">
        <f t="shared" ref="AT1950" si="7830">AT1946+AT1947-AT1948-AT1949</f>
        <v>36745.778792268233</v>
      </c>
      <c r="AU1950" s="453">
        <f t="shared" ref="AU1950" si="7831">AU1946+AU1947-AU1948-AU1949</f>
        <v>65861.50586244135</v>
      </c>
      <c r="AV1950" s="453">
        <f t="shared" ref="AV1950" si="7832">AV1946+AV1947-AV1948-AV1949</f>
        <v>59539.41017075727</v>
      </c>
      <c r="AW1950" s="453">
        <f t="shared" ref="AW1950" si="7833">AW1946+AW1947-AW1948-AW1949</f>
        <v>55847.997792219103</v>
      </c>
      <c r="AX1950" s="453">
        <f t="shared" ref="AX1950" si="7834">AX1946+AX1947-AX1948-AX1949</f>
        <v>63884.89998281491</v>
      </c>
      <c r="AY1950" s="453">
        <f t="shared" ref="AY1950" si="7835">AY1946+AY1947-AY1948-AY1949</f>
        <v>149154.64245636342</v>
      </c>
      <c r="AZ1950" s="453">
        <f t="shared" ref="AZ1950" si="7836">AZ1946+AZ1947-AZ1948-AZ1949</f>
        <v>142197.21994837601</v>
      </c>
      <c r="BA1950" s="453">
        <f t="shared" ref="BA1950" si="7837">BA1946+BA1947-BA1948-BA1949</f>
        <v>144662.77729186218</v>
      </c>
      <c r="BB1950" s="453">
        <f t="shared" ref="BB1950" si="7838">BB1946+BB1947-BB1948-BB1949</f>
        <v>158845.27321641659</v>
      </c>
      <c r="BC1950" s="453">
        <f t="shared" ref="BC1950" si="7839">BC1946+BC1947-BC1948-BC1949</f>
        <v>216347.53926285147</v>
      </c>
      <c r="BD1950" s="453">
        <f t="shared" ref="BD1950" si="7840">BD1946+BD1947-BD1948-BD1949</f>
        <v>209335.78201900213</v>
      </c>
      <c r="BE1950" s="453">
        <f t="shared" ref="BE1950" si="7841">BE1946+BE1947-BE1948-BE1949</f>
        <v>216826.29632645735</v>
      </c>
      <c r="BF1950" s="453">
        <f t="shared" ref="BF1950" si="7842">BF1946+BF1947-BF1948-BF1949</f>
        <v>236415.43828502664</v>
      </c>
      <c r="BG1950" s="453">
        <f t="shared" ref="BG1950" si="7843">BG1946+BG1947-BG1948-BG1949</f>
        <v>70242.358499085385</v>
      </c>
      <c r="BH1950" s="453">
        <f t="shared" ref="BH1950" si="7844">BH1946+BH1947-BH1948-BH1949</f>
        <v>66144.140922067425</v>
      </c>
      <c r="BI1950" s="453">
        <f t="shared" ref="BI1950" si="7845">BI1946+BI1947-BI1948-BI1949</f>
        <v>63072.697582151974</v>
      </c>
      <c r="BJ1950" s="453">
        <f t="shared" ref="BJ1950" si="7846">BJ1946+BJ1947-BJ1948-BJ1949</f>
        <v>67968.962093757436</v>
      </c>
      <c r="BK1950" s="453">
        <f t="shared" ref="BK1950" si="7847">BK1946+BK1947-BK1948-BK1949</f>
        <v>165180.50895683607</v>
      </c>
      <c r="BL1950" s="453">
        <f t="shared" ref="BL1950" si="7848">BL1946+BL1947-BL1948-BL1949</f>
        <v>155706.57893532672</v>
      </c>
      <c r="BM1950" s="453">
        <f t="shared" ref="BM1950" si="7849">BM1946+BM1947-BM1948-BM1949</f>
        <v>147677.86341542663</v>
      </c>
      <c r="BN1950" s="453">
        <f t="shared" ref="BN1950" si="7850">BN1946+BN1947-BN1948-BN1949</f>
        <v>165033.28554369518</v>
      </c>
      <c r="BO1950" s="453">
        <f t="shared" ref="BO1950" si="7851">BO1946+BO1947-BO1948-BO1949</f>
        <v>96738.902261566269</v>
      </c>
      <c r="BP1950" s="453">
        <f t="shared" ref="BP1950" si="7852">BP1946+BP1947-BP1948-BP1949</f>
        <v>87843.322711519999</v>
      </c>
      <c r="BQ1950" s="453">
        <f t="shared" ref="BQ1950" si="7853">BQ1946+BQ1947-BQ1948-BQ1949</f>
        <v>79936.72448340214</v>
      </c>
      <c r="BR1950" s="453">
        <f t="shared" ref="BR1950" si="7854">BR1946+BR1947-BR1948-BR1949</f>
        <v>95900.420533831712</v>
      </c>
      <c r="BS1950" s="453">
        <f t="shared" ref="BS1950" si="7855">BS1946+BS1947-BS1948-BS1949</f>
        <v>5814.0883267500321</v>
      </c>
      <c r="BT1950" s="453">
        <f t="shared" ref="BT1950" si="7856">BT1946+BT1947-BT1948-BT1949</f>
        <v>7061.2681265616266</v>
      </c>
      <c r="BU1950" s="453">
        <f t="shared" ref="BU1950" si="7857">BU1946+BU1947-BU1948-BU1949</f>
        <v>8917.0859662530711</v>
      </c>
      <c r="BV1950" s="453">
        <f t="shared" ref="BV1950" si="7858">BV1946+BV1947-BV1948-BV1949</f>
        <v>4668.8957096202794</v>
      </c>
      <c r="BW1950" s="453">
        <f t="shared" ref="BW1950" si="7859">BW1946+BW1947-BW1948-BW1949</f>
        <v>71895.354388588501</v>
      </c>
      <c r="BX1950" s="453">
        <f t="shared" ref="BX1950" si="7860">BX1946+BX1947-BX1948-BX1949</f>
        <v>69220.736327775041</v>
      </c>
      <c r="BY1950" s="453">
        <f t="shared" ref="BY1950" si="7861">BY1946+BY1947-BY1948-BY1949</f>
        <v>69295.686657542057</v>
      </c>
      <c r="BZ1950" s="453">
        <f t="shared" ref="BZ1950" si="7862">BZ1946+BZ1947-BZ1948-BZ1949</f>
        <v>76859.165693092669</v>
      </c>
      <c r="CA1950" s="453">
        <f t="shared" ref="CA1950" si="7863">CA1946+CA1947-CA1948-CA1949</f>
        <v>131910.18893871206</v>
      </c>
      <c r="CB1950" s="453">
        <f t="shared" ref="CB1950" si="7864">CB1946+CB1947-CB1948-CB1949</f>
        <v>119439.20235660292</v>
      </c>
      <c r="CC1950" s="453">
        <f t="shared" ref="CC1950" si="7865">CC1946+CC1947-CC1948-CC1949</f>
        <v>106967.54946670271</v>
      </c>
      <c r="CD1950" s="453">
        <f t="shared" ref="CD1950" si="7866">CD1946+CD1947-CD1948-CD1949</f>
        <v>128829.8169711612</v>
      </c>
      <c r="CE1950" s="453">
        <f t="shared" ref="CE1950" si="7867">CE1946+CE1947-CE1948-CE1949</f>
        <v>43047.321876830392</v>
      </c>
      <c r="CF1950" s="453">
        <f t="shared" ref="CF1950" si="7868">CF1946+CF1947-CF1948-CF1949</f>
        <v>42029.608268250056</v>
      </c>
      <c r="CG1950" s="453">
        <f t="shared" ref="CG1950" si="7869">CG1946+CG1947-CG1948-CG1949</f>
        <v>41011.468754203757</v>
      </c>
      <c r="CH1950" s="453">
        <f t="shared" ref="CH1950" si="7870">CH1946+CH1947-CH1948-CH1949</f>
        <v>42588.041034157097</v>
      </c>
      <c r="CI1950" s="453">
        <f t="shared" ref="CI1950" si="7871">CI1946+CI1947-CI1948-CI1949</f>
        <v>25939.891878276416</v>
      </c>
      <c r="CJ1950" s="453">
        <f t="shared" ref="CJ1950" si="7872">CJ1946+CJ1947-CJ1948-CJ1949</f>
        <v>25877.677358917826</v>
      </c>
      <c r="CK1950" s="453">
        <f t="shared" ref="CK1950" si="7873">CK1946+CK1947-CK1948-CK1949</f>
        <v>25815.151766962408</v>
      </c>
      <c r="CL1950" s="453">
        <f t="shared" ref="CL1950" si="7874">CL1946+CL1947-CL1948-CL1949</f>
        <v>25752.313547047233</v>
      </c>
      <c r="CM1950" s="453">
        <f t="shared" ref="CM1950" si="7875">CM1946+CM1947-CM1948-CM1949</f>
        <v>13666.536186015743</v>
      </c>
      <c r="CN1950" s="453">
        <f t="shared" ref="CN1950" si="7876">CN1946+CN1947-CN1948-CN1949</f>
        <v>13481.548823195852</v>
      </c>
      <c r="CO1950" s="453">
        <f t="shared" ref="CO1950" si="7877">CO1946+CO1947-CO1948-CO1949</f>
        <v>13295.636523561829</v>
      </c>
      <c r="CP1950" s="453">
        <f t="shared" ref="CP1950" si="7878">CP1946+CP1947-CP1948-CP1949</f>
        <v>13108.794662429689</v>
      </c>
      <c r="CQ1950" s="453">
        <f t="shared" ref="CQ1950" si="7879">CQ1946+CQ1947-CQ1948-CQ1949</f>
        <v>20202.848398469643</v>
      </c>
      <c r="CR1950" s="453">
        <f t="shared" ref="CR1950" si="7880">CR1946+CR1947-CR1948-CR1949</f>
        <v>19924.75947596199</v>
      </c>
      <c r="CS1950" s="453">
        <f t="shared" ref="CS1950" si="7881">CS1946+CS1947-CS1948-CS1949</f>
        <v>19645.280108841849</v>
      </c>
      <c r="CT1950" s="453">
        <f t="shared" ref="CT1950" si="7882">CT1946+CT1947-CT1948-CT1949</f>
        <v>19364.403344886028</v>
      </c>
      <c r="CU1950" s="453">
        <f t="shared" ref="CU1950" si="7883">CU1946+CU1947-CU1948-CU1949</f>
        <v>41154.004132879563</v>
      </c>
      <c r="CV1950" s="453">
        <f t="shared" ref="CV1950" si="7884">CV1946+CV1947-CV1948-CV1949</f>
        <v>41026.435734293911</v>
      </c>
      <c r="CW1950" s="453">
        <f t="shared" ref="CW1950" si="7885">CW1946+CW1947-CW1948-CW1949</f>
        <v>40898.229493715371</v>
      </c>
      <c r="CX1950" s="453">
        <f t="shared" ref="CX1950" si="7886">CX1946+CX1947-CX1948-CX1949</f>
        <v>40769.382221934015</v>
      </c>
      <c r="CY1950" s="453">
        <f t="shared" ref="CY1950" si="7887">CY1946+CY1947-CY1948-CY1949</f>
        <v>38458.56307125013</v>
      </c>
      <c r="CZ1950" s="453">
        <f t="shared" ref="CZ1950" si="7888">CZ1946+CZ1947-CZ1948-CZ1949</f>
        <v>38507.64566435638</v>
      </c>
      <c r="DA1950" s="453">
        <f t="shared" ref="DA1950" si="7889">DA1946+DA1947-DA1948-DA1949</f>
        <v>38556.97367042819</v>
      </c>
      <c r="DB1950" s="453">
        <f t="shared" ref="DB1950" si="7890">DB1946+DB1947-DB1948-DB1949</f>
        <v>38606.54831653033</v>
      </c>
      <c r="DC1950" s="453">
        <f t="shared" ref="DC1950" si="7891">DC1946+DC1947-DC1948-DC1949</f>
        <v>7923.5359415720077</v>
      </c>
      <c r="DD1950" s="453">
        <f t="shared" ref="DD1950" si="7892">DD1946+DD1947-DD1948-DD1949</f>
        <v>7860.9616385298586</v>
      </c>
      <c r="DE1950" s="453">
        <f t="shared" ref="DE1950" si="7893">DE1946+DE1947-DE1948-DE1949</f>
        <v>7798.074463972519</v>
      </c>
      <c r="DF1950" s="453">
        <f t="shared" ref="DF1950" si="7894">DF1946+DF1947-DF1948-DF1949</f>
        <v>7734.8728535423916</v>
      </c>
      <c r="DG1950" s="453">
        <f t="shared" ref="DG1950" si="7895">DG1946+DG1947-DG1948-DG1949</f>
        <v>5682.4845999576137</v>
      </c>
      <c r="DH1950" s="453">
        <f t="shared" ref="DH1950" si="7896">DH1946+DH1947-DH1948-DH1949</f>
        <v>5624.8561542074185</v>
      </c>
      <c r="DI1950" s="453">
        <f t="shared" ref="DI1950" si="7897">DI1946+DI1947-DI1948-DI1949</f>
        <v>5566.9395662284787</v>
      </c>
      <c r="DJ1950" s="453">
        <f t="shared" ref="DJ1950" si="7898">DJ1946+DJ1947-DJ1948-DJ1949</f>
        <v>5508.7333953096095</v>
      </c>
    </row>
    <row r="1951" spans="1:114" x14ac:dyDescent="0.35">
      <c r="B1951" s="69"/>
      <c r="C1951" s="152"/>
      <c r="D1951" s="152"/>
      <c r="E1951" s="152"/>
      <c r="F1951" s="152"/>
      <c r="G1951" s="152"/>
      <c r="H1951" s="152"/>
      <c r="I1951" s="152"/>
      <c r="J1951" s="152"/>
      <c r="K1951" s="152"/>
      <c r="L1951" s="152"/>
      <c r="M1951" s="152"/>
      <c r="N1951" s="152"/>
      <c r="O1951" s="152"/>
      <c r="P1951" s="152"/>
      <c r="Q1951" s="152"/>
      <c r="R1951" s="152"/>
      <c r="S1951" s="152"/>
      <c r="T1951" s="152"/>
      <c r="U1951" s="152"/>
      <c r="V1951" s="152"/>
      <c r="W1951" s="152"/>
      <c r="X1951" s="152"/>
      <c r="Y1951" s="152"/>
      <c r="Z1951" s="152"/>
      <c r="AA1951" s="152"/>
      <c r="AB1951" s="152"/>
      <c r="AC1951" s="152"/>
      <c r="AD1951" s="69"/>
    </row>
    <row r="1952" spans="1:114" x14ac:dyDescent="0.35">
      <c r="B1952" s="69"/>
      <c r="C1952" s="152"/>
      <c r="D1952" s="152"/>
      <c r="E1952" s="152"/>
      <c r="F1952" s="152"/>
      <c r="G1952" s="152"/>
      <c r="H1952" s="152"/>
      <c r="I1952" s="152"/>
      <c r="J1952" s="152"/>
      <c r="K1952" s="152"/>
      <c r="L1952" s="152"/>
      <c r="M1952" s="152"/>
      <c r="N1952" s="152"/>
      <c r="O1952" s="152"/>
      <c r="P1952" s="152"/>
      <c r="Q1952" s="152"/>
      <c r="R1952" s="152"/>
      <c r="S1952" s="152"/>
      <c r="T1952" s="152"/>
      <c r="U1952" s="152"/>
      <c r="V1952" s="152"/>
      <c r="W1952" s="152"/>
      <c r="X1952" s="152"/>
      <c r="Y1952" s="152"/>
      <c r="Z1952" s="152"/>
      <c r="AA1952" s="152"/>
      <c r="AB1952" s="152"/>
      <c r="AC1952" s="152"/>
      <c r="AD1952" s="69"/>
    </row>
    <row r="1953" spans="1:114" x14ac:dyDescent="0.35">
      <c r="B1953" s="69"/>
      <c r="C1953" s="152"/>
      <c r="D1953" s="152"/>
      <c r="E1953" s="152"/>
      <c r="F1953" s="152"/>
      <c r="G1953" s="152"/>
      <c r="H1953" s="152"/>
      <c r="I1953" s="152"/>
      <c r="J1953" s="152"/>
      <c r="K1953" s="152"/>
      <c r="L1953" s="152"/>
      <c r="M1953" s="152"/>
      <c r="N1953" s="152"/>
      <c r="O1953" s="152"/>
      <c r="P1953" s="152"/>
      <c r="Q1953" s="152"/>
      <c r="R1953" s="152"/>
      <c r="S1953" s="152"/>
      <c r="T1953" s="152"/>
      <c r="U1953" s="152"/>
      <c r="V1953" s="152"/>
      <c r="W1953" s="152"/>
      <c r="X1953" s="152"/>
      <c r="Y1953" s="152"/>
      <c r="Z1953" s="152"/>
      <c r="AA1953" s="152"/>
      <c r="AB1953" s="152"/>
      <c r="AC1953" s="152"/>
      <c r="AD1953" s="69"/>
    </row>
    <row r="1954" spans="1:114" x14ac:dyDescent="0.35">
      <c r="B1954" s="69"/>
      <c r="C1954" s="152"/>
      <c r="D1954" s="152"/>
      <c r="E1954" s="152"/>
      <c r="F1954" s="152"/>
      <c r="G1954" s="152"/>
      <c r="H1954" s="152"/>
      <c r="I1954" s="152"/>
      <c r="J1954" s="152"/>
      <c r="K1954" s="152"/>
      <c r="L1954" s="152"/>
      <c r="M1954" s="152"/>
      <c r="N1954" s="152"/>
      <c r="O1954" s="152"/>
      <c r="P1954" s="152"/>
      <c r="Q1954" s="152"/>
      <c r="R1954" s="152"/>
      <c r="S1954" s="152"/>
      <c r="T1954" s="152"/>
      <c r="U1954" s="152"/>
      <c r="V1954" s="152"/>
      <c r="W1954" s="152"/>
      <c r="X1954" s="152"/>
      <c r="Y1954" s="152"/>
      <c r="Z1954" s="152"/>
      <c r="AA1954" s="152"/>
      <c r="AB1954" s="152"/>
      <c r="AC1954" s="152"/>
      <c r="AD1954" s="69"/>
    </row>
    <row r="1955" spans="1:114" x14ac:dyDescent="0.35">
      <c r="B1955" s="69"/>
      <c r="C1955" s="152"/>
      <c r="D1955" s="152"/>
      <c r="E1955" s="152"/>
      <c r="F1955" s="152"/>
      <c r="G1955" s="152"/>
      <c r="H1955" s="152"/>
      <c r="I1955" s="152"/>
      <c r="J1955" s="152"/>
      <c r="K1955" s="152"/>
      <c r="L1955" s="152"/>
      <c r="M1955" s="152"/>
      <c r="N1955" s="152"/>
      <c r="O1955" s="152"/>
      <c r="P1955" s="152"/>
      <c r="Q1955" s="152"/>
      <c r="R1955" s="152"/>
      <c r="S1955" s="152"/>
      <c r="T1955" s="152"/>
      <c r="U1955" s="152"/>
      <c r="V1955" s="152"/>
      <c r="W1955" s="152"/>
      <c r="X1955" s="152"/>
      <c r="Y1955" s="152"/>
      <c r="Z1955" s="152"/>
      <c r="AA1955" s="152"/>
      <c r="AB1955" s="152"/>
      <c r="AC1955" s="152"/>
      <c r="AD1955" s="69"/>
    </row>
    <row r="1956" spans="1:114" x14ac:dyDescent="0.35">
      <c r="B1956" s="69"/>
      <c r="C1956" s="152"/>
      <c r="D1956" s="152"/>
      <c r="E1956" s="152"/>
      <c r="F1956" s="152"/>
      <c r="G1956" s="152"/>
      <c r="H1956" s="152"/>
      <c r="I1956" s="152"/>
      <c r="J1956" s="152"/>
      <c r="K1956" s="152"/>
      <c r="L1956" s="152"/>
      <c r="M1956" s="152"/>
      <c r="N1956" s="152"/>
      <c r="O1956" s="152"/>
      <c r="P1956" s="152"/>
      <c r="Q1956" s="152"/>
      <c r="R1956" s="152"/>
      <c r="S1956" s="152"/>
      <c r="T1956" s="152"/>
      <c r="U1956" s="152"/>
      <c r="V1956" s="152"/>
      <c r="W1956" s="152"/>
      <c r="X1956" s="152"/>
      <c r="Y1956" s="152"/>
      <c r="Z1956" s="152"/>
      <c r="AA1956" s="152"/>
      <c r="AB1956" s="152"/>
      <c r="AC1956" s="152"/>
      <c r="AD1956" s="69"/>
    </row>
    <row r="1957" spans="1:114" x14ac:dyDescent="0.35">
      <c r="B1957" s="69"/>
      <c r="C1957" s="152"/>
      <c r="D1957" s="152"/>
      <c r="E1957" s="152"/>
      <c r="F1957" s="152"/>
      <c r="G1957" s="152"/>
      <c r="H1957" s="152"/>
      <c r="I1957" s="152"/>
      <c r="J1957" s="152"/>
      <c r="K1957" s="152"/>
      <c r="L1957" s="152"/>
      <c r="M1957" s="152"/>
      <c r="N1957" s="152"/>
      <c r="O1957" s="152"/>
      <c r="P1957" s="152"/>
      <c r="Q1957" s="152"/>
      <c r="R1957" s="152"/>
      <c r="S1957" s="152"/>
      <c r="T1957" s="152"/>
      <c r="U1957" s="152"/>
      <c r="V1957" s="152"/>
      <c r="W1957" s="152"/>
      <c r="X1957" s="152"/>
      <c r="Y1957" s="152"/>
      <c r="Z1957" s="152"/>
      <c r="AA1957" s="152"/>
      <c r="AB1957" s="152"/>
      <c r="AC1957" s="152"/>
      <c r="AD1957" s="69"/>
    </row>
    <row r="1958" spans="1:114" x14ac:dyDescent="0.35">
      <c r="B1958" s="69"/>
      <c r="C1958" s="152"/>
      <c r="D1958" s="152"/>
      <c r="E1958" s="152"/>
      <c r="F1958" s="152"/>
      <c r="G1958" s="152"/>
      <c r="H1958" s="152"/>
      <c r="I1958" s="152"/>
      <c r="J1958" s="152"/>
      <c r="K1958" s="152"/>
      <c r="L1958" s="152"/>
      <c r="M1958" s="152"/>
      <c r="N1958" s="152"/>
      <c r="O1958" s="152"/>
      <c r="P1958" s="152"/>
      <c r="Q1958" s="152"/>
      <c r="R1958" s="152"/>
      <c r="S1958" s="152"/>
      <c r="T1958" s="152"/>
      <c r="U1958" s="152"/>
      <c r="V1958" s="152"/>
      <c r="W1958" s="152"/>
      <c r="X1958" s="152"/>
      <c r="Y1958" s="152"/>
      <c r="Z1958" s="152"/>
      <c r="AA1958" s="152"/>
      <c r="AB1958" s="152"/>
      <c r="AC1958" s="152"/>
      <c r="AD1958" s="69"/>
    </row>
    <row r="1959" spans="1:114" x14ac:dyDescent="0.35">
      <c r="A1959" s="69" t="s">
        <v>189</v>
      </c>
      <c r="B1959" s="534" t="s">
        <v>108</v>
      </c>
      <c r="C1959" s="538"/>
      <c r="D1959" s="539"/>
      <c r="E1959" s="539"/>
      <c r="F1959" s="539"/>
      <c r="G1959" s="539"/>
      <c r="H1959" s="539"/>
      <c r="I1959" s="539"/>
      <c r="J1959" s="539"/>
      <c r="K1959" s="539"/>
      <c r="L1959" s="539"/>
      <c r="M1959" s="539"/>
      <c r="N1959" s="539"/>
      <c r="O1959" s="539"/>
      <c r="P1959" s="539"/>
      <c r="Q1959" s="541"/>
      <c r="R1959" s="540"/>
      <c r="S1959" s="546"/>
      <c r="T1959" s="547"/>
      <c r="U1959" s="540"/>
      <c r="V1959" s="540"/>
      <c r="W1959" s="540"/>
      <c r="X1959" s="540"/>
      <c r="Y1959" s="540"/>
      <c r="Z1959" s="540"/>
      <c r="AA1959" s="540"/>
      <c r="AB1959" s="540"/>
      <c r="AC1959" s="540"/>
      <c r="AD1959" s="540"/>
      <c r="AE1959" s="548"/>
      <c r="AF1959" s="548"/>
      <c r="AG1959" s="548"/>
      <c r="AH1959" s="548"/>
      <c r="AI1959" s="548"/>
      <c r="AJ1959" s="548"/>
      <c r="AK1959" s="548"/>
      <c r="AL1959" s="548"/>
      <c r="AM1959" s="534"/>
      <c r="AN1959" s="548"/>
      <c r="AO1959" s="548"/>
      <c r="AP1959" s="542"/>
      <c r="AQ1959" s="542"/>
      <c r="AR1959" s="542"/>
      <c r="AS1959" s="542"/>
      <c r="AT1959" s="542"/>
      <c r="AU1959" s="543"/>
      <c r="AV1959" s="543"/>
      <c r="AW1959" s="543"/>
      <c r="AX1959" s="543"/>
      <c r="AY1959" s="543"/>
      <c r="AZ1959" s="543"/>
      <c r="BA1959" s="543"/>
      <c r="BB1959" s="543"/>
      <c r="BC1959" s="543"/>
      <c r="BD1959" s="543"/>
      <c r="BE1959" s="543"/>
      <c r="BF1959" s="543"/>
      <c r="BG1959" s="543"/>
      <c r="BH1959" s="543"/>
      <c r="BI1959" s="543"/>
      <c r="BJ1959" s="543"/>
      <c r="BK1959" s="543"/>
      <c r="BL1959" s="543"/>
      <c r="BM1959" s="543"/>
      <c r="BN1959" s="543"/>
      <c r="BO1959" s="543"/>
      <c r="BP1959" s="543"/>
      <c r="BQ1959" s="543"/>
      <c r="BR1959" s="543"/>
      <c r="BS1959" s="543"/>
      <c r="BT1959" s="543"/>
      <c r="BU1959" s="543"/>
      <c r="BV1959" s="543"/>
      <c r="BW1959" s="543"/>
      <c r="BX1959" s="543"/>
      <c r="BY1959" s="543"/>
      <c r="BZ1959" s="543"/>
      <c r="CA1959" s="543"/>
      <c r="CB1959" s="543"/>
      <c r="CC1959" s="543"/>
      <c r="CD1959" s="543"/>
      <c r="CE1959" s="543"/>
      <c r="CF1959" s="543"/>
      <c r="CG1959" s="543"/>
      <c r="CH1959" s="543"/>
      <c r="CI1959" s="543"/>
      <c r="CJ1959" s="543"/>
      <c r="CK1959" s="543"/>
      <c r="CL1959" s="543"/>
      <c r="CM1959" s="543"/>
      <c r="CN1959" s="543"/>
      <c r="CO1959" s="543"/>
      <c r="CP1959" s="543"/>
      <c r="CQ1959" s="543"/>
      <c r="CR1959" s="543"/>
      <c r="CS1959" s="543"/>
      <c r="CT1959" s="543"/>
      <c r="CU1959" s="543"/>
      <c r="CV1959" s="543"/>
      <c r="CW1959" s="543"/>
      <c r="CX1959" s="543"/>
      <c r="CY1959" s="543"/>
      <c r="CZ1959" s="543"/>
      <c r="DA1959" s="543"/>
      <c r="DB1959" s="543"/>
      <c r="DC1959" s="543"/>
      <c r="DD1959" s="543"/>
      <c r="DE1959" s="543"/>
      <c r="DF1959" s="543"/>
      <c r="DG1959" s="543"/>
      <c r="DH1959" s="543"/>
      <c r="DI1959" s="543"/>
      <c r="DJ1959" s="543"/>
    </row>
    <row r="1960" spans="1:114" x14ac:dyDescent="0.35">
      <c r="B1960" s="69"/>
      <c r="C1960" s="152"/>
      <c r="D1960" s="152"/>
      <c r="E1960" s="152"/>
      <c r="F1960" s="152"/>
      <c r="G1960" s="152"/>
      <c r="H1960" s="152"/>
      <c r="I1960" s="152"/>
      <c r="J1960" s="152"/>
      <c r="K1960" s="152"/>
      <c r="L1960" s="152"/>
      <c r="M1960" s="152"/>
      <c r="N1960" s="152"/>
      <c r="O1960" s="152"/>
      <c r="P1960" s="152"/>
      <c r="Q1960" s="152"/>
      <c r="R1960" s="152"/>
      <c r="S1960" s="152"/>
      <c r="T1960" s="152"/>
      <c r="U1960" s="152"/>
      <c r="V1960" s="152"/>
      <c r="W1960" s="152"/>
      <c r="X1960" s="152"/>
      <c r="Y1960" s="152"/>
      <c r="Z1960" s="152"/>
      <c r="AA1960" s="152"/>
      <c r="AB1960" s="152"/>
      <c r="AC1960" s="152"/>
      <c r="AD1960" s="69"/>
    </row>
    <row r="1961" spans="1:114" x14ac:dyDescent="0.35">
      <c r="B1961" s="69" t="s">
        <v>197</v>
      </c>
      <c r="C1961" s="516">
        <f t="shared" ref="C1961:R1961" si="7899">C1988</f>
        <v>4700</v>
      </c>
      <c r="D1961" s="516">
        <f t="shared" si="7899"/>
        <v>-15200</v>
      </c>
      <c r="E1961" s="516">
        <f t="shared" si="7899"/>
        <v>-67300</v>
      </c>
      <c r="F1961" s="516">
        <f t="shared" si="7899"/>
        <v>-121100</v>
      </c>
      <c r="G1961" s="516">
        <f t="shared" si="7899"/>
        <v>28000</v>
      </c>
      <c r="H1961" s="516">
        <f t="shared" si="7899"/>
        <v>-20300</v>
      </c>
      <c r="I1961" s="516">
        <f t="shared" si="7899"/>
        <v>-83700</v>
      </c>
      <c r="J1961" s="516">
        <f t="shared" si="7899"/>
        <v>-677500</v>
      </c>
      <c r="K1961" s="516">
        <f t="shared" si="7899"/>
        <v>52700</v>
      </c>
      <c r="L1961" s="516">
        <f t="shared" si="7899"/>
        <v>-9200</v>
      </c>
      <c r="M1961" s="516">
        <f t="shared" si="7899"/>
        <v>21100</v>
      </c>
      <c r="N1961" s="516">
        <f t="shared" si="7899"/>
        <v>-2800</v>
      </c>
      <c r="O1961" s="516">
        <f t="shared" si="7899"/>
        <v>-16800</v>
      </c>
      <c r="P1961" s="516">
        <f t="shared" si="7899"/>
        <v>511600</v>
      </c>
      <c r="Q1961" s="516">
        <f t="shared" si="7899"/>
        <v>32600</v>
      </c>
      <c r="R1961" s="516">
        <f t="shared" si="7899"/>
        <v>-16900</v>
      </c>
      <c r="S1961" s="516">
        <f t="shared" ref="S1961:X1961" si="7900">S1990</f>
        <v>46300</v>
      </c>
      <c r="T1961" s="516">
        <f t="shared" si="7900"/>
        <v>-23700</v>
      </c>
      <c r="U1961" s="516">
        <f t="shared" si="7900"/>
        <v>-11100</v>
      </c>
      <c r="V1961" s="516">
        <f t="shared" si="7900"/>
        <v>-23800</v>
      </c>
      <c r="W1961" s="516">
        <f t="shared" si="7900"/>
        <v>-33700</v>
      </c>
      <c r="X1961" s="516">
        <f t="shared" si="7900"/>
        <v>-13900</v>
      </c>
      <c r="Y1961" s="516">
        <f t="shared" ref="Y1961:Z1961" si="7901">Y1990</f>
        <v>-1000</v>
      </c>
      <c r="Z1961" s="516">
        <f t="shared" si="7901"/>
        <v>-322000</v>
      </c>
      <c r="AA1961" s="516">
        <f>AA1990</f>
        <v>-32600</v>
      </c>
      <c r="AB1961" s="516">
        <f>AB1990</f>
        <v>27600</v>
      </c>
      <c r="AC1961" s="516">
        <f>AC1990</f>
        <v>-7500</v>
      </c>
      <c r="AD1961" s="516">
        <f>AD1650</f>
        <v>56060.409744250603</v>
      </c>
      <c r="AE1961" s="516">
        <f t="shared" ref="AE1961:AI1961" si="7902">AE1650</f>
        <v>57826.969700958274</v>
      </c>
      <c r="AF1961" s="516">
        <f t="shared" si="7902"/>
        <v>53784.197398240372</v>
      </c>
      <c r="AG1961" s="516">
        <f t="shared" si="7902"/>
        <v>52919.480759170605</v>
      </c>
      <c r="AH1961" s="516">
        <f t="shared" si="7902"/>
        <v>59627.153431826664</v>
      </c>
      <c r="AI1961" s="516">
        <f t="shared" si="7902"/>
        <v>44485.364015274274</v>
      </c>
      <c r="AJ1961" s="516">
        <f t="shared" ref="AJ1961:CU1961" si="7903">AJ1650</f>
        <v>41321.587762587951</v>
      </c>
      <c r="AK1961" s="516">
        <f t="shared" si="7903"/>
        <v>40730.501955042288</v>
      </c>
      <c r="AL1961" s="516">
        <f t="shared" si="7903"/>
        <v>45651.300056517997</v>
      </c>
      <c r="AM1961" s="516">
        <f t="shared" si="7903"/>
        <v>32245.002277855128</v>
      </c>
      <c r="AN1961" s="516">
        <f t="shared" si="7903"/>
        <v>29115.186548482423</v>
      </c>
      <c r="AO1961" s="516">
        <f t="shared" si="7903"/>
        <v>27500.991209422144</v>
      </c>
      <c r="AP1961" s="516">
        <f t="shared" si="7903"/>
        <v>31521.025942806584</v>
      </c>
      <c r="AQ1961" s="516">
        <f t="shared" si="7903"/>
        <v>71616.756637413302</v>
      </c>
      <c r="AR1961" s="516">
        <f t="shared" si="7903"/>
        <v>68025.364995087351</v>
      </c>
      <c r="AS1961" s="516">
        <f t="shared" si="7903"/>
        <v>65437.028843919281</v>
      </c>
      <c r="AT1961" s="516">
        <f t="shared" si="7903"/>
        <v>69333.785899066032</v>
      </c>
      <c r="AU1961" s="516">
        <f t="shared" si="7903"/>
        <v>96425.359251780741</v>
      </c>
      <c r="AV1961" s="516">
        <f t="shared" si="7903"/>
        <v>92237.899117503985</v>
      </c>
      <c r="AW1961" s="516">
        <f t="shared" si="7903"/>
        <v>89543.440749088564</v>
      </c>
      <c r="AX1961" s="516">
        <f t="shared" si="7903"/>
        <v>94111.167367645481</v>
      </c>
      <c r="AY1961" s="516">
        <f t="shared" si="7903"/>
        <v>96542.554169907904</v>
      </c>
      <c r="AZ1961" s="516">
        <f t="shared" si="7903"/>
        <v>92613.644996180432</v>
      </c>
      <c r="BA1961" s="516">
        <f t="shared" si="7903"/>
        <v>89730.172390381515</v>
      </c>
      <c r="BB1961" s="516">
        <f t="shared" si="7903"/>
        <v>93735.830252515865</v>
      </c>
      <c r="BC1961" s="516">
        <f t="shared" si="7903"/>
        <v>82820.327363530101</v>
      </c>
      <c r="BD1961" s="516">
        <f t="shared" si="7903"/>
        <v>79714.237565198564</v>
      </c>
      <c r="BE1961" s="516">
        <f t="shared" si="7903"/>
        <v>76842.813246552323</v>
      </c>
      <c r="BF1961" s="516">
        <f t="shared" si="7903"/>
        <v>80059.306635648798</v>
      </c>
      <c r="BG1961" s="516">
        <f t="shared" si="7903"/>
        <v>75240.342909166648</v>
      </c>
      <c r="BH1961" s="516">
        <f t="shared" si="7903"/>
        <v>71950.210265305097</v>
      </c>
      <c r="BI1961" s="516">
        <f t="shared" si="7903"/>
        <v>68879.095972371215</v>
      </c>
      <c r="BJ1961" s="516">
        <f t="shared" si="7903"/>
        <v>72202.688323938593</v>
      </c>
      <c r="BK1961" s="516">
        <f t="shared" si="7903"/>
        <v>52219.362040003689</v>
      </c>
      <c r="BL1961" s="516">
        <f t="shared" si="7903"/>
        <v>50106.261688699866</v>
      </c>
      <c r="BM1961" s="516">
        <f t="shared" si="7903"/>
        <v>48129.349816411806</v>
      </c>
      <c r="BN1961" s="516">
        <f t="shared" si="7903"/>
        <v>50262.518863306614</v>
      </c>
      <c r="BO1961" s="516">
        <f t="shared" si="7903"/>
        <v>47406.23414040549</v>
      </c>
      <c r="BP1961" s="516">
        <f t="shared" si="7903"/>
        <v>46293.242638198775</v>
      </c>
      <c r="BQ1961" s="516">
        <f t="shared" si="7903"/>
        <v>45239.207644434755</v>
      </c>
      <c r="BR1961" s="516">
        <f t="shared" si="7903"/>
        <v>46066.188292700914</v>
      </c>
      <c r="BS1961" s="516">
        <f t="shared" si="7903"/>
        <v>50564.064385526304</v>
      </c>
      <c r="BT1961" s="516">
        <f t="shared" si="7903"/>
        <v>48971.597733390649</v>
      </c>
      <c r="BU1961" s="516">
        <f t="shared" si="7903"/>
        <v>47436.845547675897</v>
      </c>
      <c r="BV1961" s="516">
        <f t="shared" si="7903"/>
        <v>48642.139623734372</v>
      </c>
      <c r="BW1961" s="516">
        <f t="shared" si="7903"/>
        <v>53988.208754578824</v>
      </c>
      <c r="BX1961" s="516">
        <f t="shared" si="7903"/>
        <v>52861.757759090877</v>
      </c>
      <c r="BY1961" s="516">
        <f t="shared" si="7903"/>
        <v>51734.485597361927</v>
      </c>
      <c r="BZ1961" s="516">
        <f t="shared" si="7903"/>
        <v>53284.138868191396</v>
      </c>
      <c r="CA1961" s="516">
        <f t="shared" si="7903"/>
        <v>41384.85494611899</v>
      </c>
      <c r="CB1961" s="516">
        <f t="shared" si="7903"/>
        <v>41164.428597763741</v>
      </c>
      <c r="CC1961" s="516">
        <f t="shared" si="7903"/>
        <v>40943.244225906819</v>
      </c>
      <c r="CD1961" s="516">
        <f t="shared" si="7903"/>
        <v>40912.821442492743</v>
      </c>
      <c r="CE1961" s="516">
        <f t="shared" si="7903"/>
        <v>32050.562917849566</v>
      </c>
      <c r="CF1961" s="516">
        <f t="shared" si="7903"/>
        <v>31926.042102886186</v>
      </c>
      <c r="CG1961" s="516">
        <f t="shared" si="7903"/>
        <v>31800.89868384799</v>
      </c>
      <c r="CH1961" s="516">
        <f t="shared" si="7903"/>
        <v>31675.129547714594</v>
      </c>
      <c r="CI1961" s="516">
        <f t="shared" si="7903"/>
        <v>24262.45300691704</v>
      </c>
      <c r="CJ1961" s="516">
        <f t="shared" si="7903"/>
        <v>24163.337264648995</v>
      </c>
      <c r="CK1961" s="516">
        <f t="shared" si="7903"/>
        <v>24063.725943669608</v>
      </c>
      <c r="CL1961" s="516">
        <f t="shared" si="7903"/>
        <v>23963.616566085333</v>
      </c>
      <c r="CM1961" s="516">
        <f t="shared" si="7903"/>
        <v>32180.434374212899</v>
      </c>
      <c r="CN1961" s="516">
        <f t="shared" si="7903"/>
        <v>32046.304918781334</v>
      </c>
      <c r="CO1961" s="516">
        <f t="shared" si="7903"/>
        <v>31911.504816072615</v>
      </c>
      <c r="CP1961" s="516">
        <f t="shared" si="7903"/>
        <v>31776.030712850348</v>
      </c>
      <c r="CQ1961" s="516">
        <f t="shared" si="7903"/>
        <v>45246.391050810096</v>
      </c>
      <c r="CR1961" s="516">
        <f t="shared" si="7903"/>
        <v>45053.562860511527</v>
      </c>
      <c r="CS1961" s="516">
        <f t="shared" si="7903"/>
        <v>44859.770529261448</v>
      </c>
      <c r="CT1961" s="516">
        <f t="shared" si="7903"/>
        <v>44665.009236355138</v>
      </c>
      <c r="CU1961" s="516">
        <f t="shared" si="7903"/>
        <v>37326.11762000063</v>
      </c>
      <c r="CV1961" s="516">
        <f t="shared" ref="CV1961:DJ1961" si="7904">CV1650</f>
        <v>37159.898775297996</v>
      </c>
      <c r="CW1961" s="516">
        <f t="shared" si="7904"/>
        <v>36992.84883637185</v>
      </c>
      <c r="CX1961" s="516">
        <f t="shared" si="7904"/>
        <v>36824.963647751087</v>
      </c>
      <c r="CY1961" s="516">
        <f t="shared" si="7904"/>
        <v>16089.846777080054</v>
      </c>
      <c r="CZ1961" s="516">
        <f t="shared" si="7904"/>
        <v>16011.415990162826</v>
      </c>
      <c r="DA1961" s="516">
        <f t="shared" si="7904"/>
        <v>15932.593049311017</v>
      </c>
      <c r="DB1961" s="516">
        <f t="shared" si="7904"/>
        <v>15853.37599375494</v>
      </c>
      <c r="DC1961" s="516">
        <f t="shared" si="7904"/>
        <v>14025.763883294798</v>
      </c>
      <c r="DD1961" s="516">
        <f t="shared" si="7904"/>
        <v>13953.798496408641</v>
      </c>
      <c r="DE1961" s="516">
        <f t="shared" si="7904"/>
        <v>13881.473282588056</v>
      </c>
      <c r="DF1961" s="516">
        <f t="shared" si="7904"/>
        <v>13808.786442698369</v>
      </c>
      <c r="DG1961" s="516">
        <f t="shared" si="7904"/>
        <v>12210.781936750052</v>
      </c>
      <c r="DH1961" s="516">
        <f t="shared" si="7904"/>
        <v>12144.662364131173</v>
      </c>
      <c r="DI1961" s="516">
        <f t="shared" si="7904"/>
        <v>12078.2121936492</v>
      </c>
      <c r="DJ1961" s="516">
        <f t="shared" si="7904"/>
        <v>12011.429772314816</v>
      </c>
    </row>
    <row r="1962" spans="1:114" x14ac:dyDescent="0.35">
      <c r="B1962" s="69" t="s">
        <v>144</v>
      </c>
      <c r="C1962" s="516">
        <f t="shared" ref="C1962:X1962" si="7905">C1993</f>
        <v>46400</v>
      </c>
      <c r="D1962" s="516">
        <f t="shared" si="7905"/>
        <v>54500</v>
      </c>
      <c r="E1962" s="516">
        <f t="shared" si="7905"/>
        <v>72300</v>
      </c>
      <c r="F1962" s="516">
        <f t="shared" si="7905"/>
        <v>58000</v>
      </c>
      <c r="G1962" s="516">
        <f t="shared" si="7905"/>
        <v>63200</v>
      </c>
      <c r="H1962" s="516">
        <f t="shared" si="7905"/>
        <v>67200</v>
      </c>
      <c r="I1962" s="516">
        <f t="shared" si="7905"/>
        <v>69100</v>
      </c>
      <c r="J1962" s="516">
        <f t="shared" si="7905"/>
        <v>64700</v>
      </c>
      <c r="K1962" s="516">
        <f t="shared" si="7905"/>
        <v>62300</v>
      </c>
      <c r="L1962" s="516">
        <f t="shared" si="7905"/>
        <v>62900</v>
      </c>
      <c r="M1962" s="516">
        <f t="shared" si="7905"/>
        <v>69700</v>
      </c>
      <c r="N1962" s="516">
        <f t="shared" si="7905"/>
        <v>68600</v>
      </c>
      <c r="O1962" s="516">
        <f t="shared" si="7905"/>
        <v>63600</v>
      </c>
      <c r="P1962" s="516">
        <f t="shared" si="7905"/>
        <v>71700</v>
      </c>
      <c r="Q1962" s="516">
        <f t="shared" si="7905"/>
        <v>62400</v>
      </c>
      <c r="R1962" s="516">
        <f t="shared" si="7905"/>
        <v>68300</v>
      </c>
      <c r="S1962" s="516">
        <f t="shared" si="7905"/>
        <v>64400.000000000007</v>
      </c>
      <c r="T1962" s="516">
        <f t="shared" si="7905"/>
        <v>72300</v>
      </c>
      <c r="U1962" s="516">
        <f t="shared" si="7905"/>
        <v>64900.000000000007</v>
      </c>
      <c r="V1962" s="516">
        <f t="shared" si="7905"/>
        <v>64599.999999999993</v>
      </c>
      <c r="W1962" s="516">
        <f t="shared" si="7905"/>
        <v>68900</v>
      </c>
      <c r="X1962" s="516">
        <f t="shared" si="7905"/>
        <v>64000</v>
      </c>
      <c r="Y1962" s="516">
        <f t="shared" ref="Y1962:Z1962" si="7906">Y1993</f>
        <v>70200</v>
      </c>
      <c r="Z1962" s="516">
        <f t="shared" si="7906"/>
        <v>73500</v>
      </c>
      <c r="AA1962" s="516">
        <f>AA1993</f>
        <v>63800</v>
      </c>
      <c r="AB1962" s="516">
        <f>AB1993</f>
        <v>62000</v>
      </c>
      <c r="AC1962" s="516">
        <f>AC1993</f>
        <v>68300</v>
      </c>
      <c r="AD1962" s="516">
        <f>AD1634</f>
        <v>-70183.229098715703</v>
      </c>
      <c r="AE1962" s="516">
        <f t="shared" ref="AE1962:AI1962" si="7907">AE1634</f>
        <v>-67277.988991631559</v>
      </c>
      <c r="AF1962" s="516">
        <f t="shared" si="7907"/>
        <v>-65028.711505933825</v>
      </c>
      <c r="AG1962" s="516">
        <f t="shared" si="7907"/>
        <v>-67906.2191452361</v>
      </c>
      <c r="AH1962" s="516">
        <f t="shared" si="7907"/>
        <v>-74712.872386184026</v>
      </c>
      <c r="AI1962" s="516">
        <f t="shared" si="7907"/>
        <v>-63358.480364137256</v>
      </c>
      <c r="AJ1962" s="516">
        <f t="shared" ref="AJ1962:CU1962" si="7908">AJ1634</f>
        <v>-61463.437734650099</v>
      </c>
      <c r="AK1962" s="516">
        <f t="shared" si="7908"/>
        <v>-64582.484436893712</v>
      </c>
      <c r="AL1962" s="516">
        <f t="shared" si="7908"/>
        <v>-70696.103784405481</v>
      </c>
      <c r="AM1962" s="516">
        <f t="shared" si="7908"/>
        <v>-68327.030068846594</v>
      </c>
      <c r="AN1962" s="516">
        <f t="shared" si="7908"/>
        <v>-65855.216160611133</v>
      </c>
      <c r="AO1962" s="516">
        <f t="shared" si="7908"/>
        <v>-68413.824838914123</v>
      </c>
      <c r="AP1962" s="516">
        <f t="shared" si="7908"/>
        <v>-75564.675711744872</v>
      </c>
      <c r="AQ1962" s="516">
        <f t="shared" si="7908"/>
        <v>-90166.616415523604</v>
      </c>
      <c r="AR1962" s="516">
        <f t="shared" si="7908"/>
        <v>-86870.105529613735</v>
      </c>
      <c r="AS1962" s="516">
        <f t="shared" si="7908"/>
        <v>-88460.780571588475</v>
      </c>
      <c r="AT1962" s="516">
        <f t="shared" si="7908"/>
        <v>-97003.850258866049</v>
      </c>
      <c r="AU1962" s="516">
        <f t="shared" si="7908"/>
        <v>-111626.80176693723</v>
      </c>
      <c r="AV1962" s="516">
        <f t="shared" si="7908"/>
        <v>-108064.24798487693</v>
      </c>
      <c r="AW1962" s="516">
        <f t="shared" si="7908"/>
        <v>-110985.75203454742</v>
      </c>
      <c r="AX1962" s="516">
        <f t="shared" si="7908"/>
        <v>-120874.16923960733</v>
      </c>
      <c r="AY1962" s="516">
        <f t="shared" si="7908"/>
        <v>-104438.31397320544</v>
      </c>
      <c r="AZ1962" s="516">
        <f t="shared" si="7908"/>
        <v>-100868.48811198109</v>
      </c>
      <c r="BA1962" s="516">
        <f t="shared" si="7908"/>
        <v>-102619.95603921828</v>
      </c>
      <c r="BB1962" s="516">
        <f t="shared" si="7908"/>
        <v>-111887.10366325339</v>
      </c>
      <c r="BC1962" s="516">
        <f t="shared" si="7908"/>
        <v>-64656.867451629369</v>
      </c>
      <c r="BD1962" s="516">
        <f t="shared" si="7908"/>
        <v>-61408.633091259107</v>
      </c>
      <c r="BE1962" s="516">
        <f t="shared" si="7908"/>
        <v>-59146.673221273457</v>
      </c>
      <c r="BF1962" s="516">
        <f t="shared" si="7908"/>
        <v>-65475.901070253436</v>
      </c>
      <c r="BG1962" s="516">
        <f t="shared" si="7908"/>
        <v>-66656.047716033092</v>
      </c>
      <c r="BH1962" s="516">
        <f t="shared" si="7908"/>
        <v>-62902.367853368924</v>
      </c>
      <c r="BI1962" s="516">
        <f t="shared" si="7908"/>
        <v>-60186.393298397074</v>
      </c>
      <c r="BJ1962" s="516">
        <f t="shared" si="7908"/>
        <v>-67444.830446254287</v>
      </c>
      <c r="BK1962" s="516">
        <f t="shared" si="7908"/>
        <v>-45442.725691083513</v>
      </c>
      <c r="BL1962" s="516">
        <f t="shared" si="7908"/>
        <v>-42748.663363445528</v>
      </c>
      <c r="BM1962" s="516">
        <f t="shared" si="7908"/>
        <v>-40912.713838692158</v>
      </c>
      <c r="BN1962" s="516">
        <f t="shared" si="7908"/>
        <v>-46184.004912208671</v>
      </c>
      <c r="BO1962" s="516">
        <f t="shared" si="7908"/>
        <v>-35097.905845071553</v>
      </c>
      <c r="BP1962" s="516">
        <f t="shared" si="7908"/>
        <v>-33694.745570229483</v>
      </c>
      <c r="BQ1962" s="516">
        <f t="shared" si="7908"/>
        <v>-33059.981252118181</v>
      </c>
      <c r="BR1962" s="516">
        <f t="shared" si="7908"/>
        <v>-35980.793388387719</v>
      </c>
      <c r="BS1962" s="516">
        <f t="shared" si="7908"/>
        <v>-44182.641799154</v>
      </c>
      <c r="BT1962" s="516">
        <f t="shared" si="7908"/>
        <v>-41827.469160678666</v>
      </c>
      <c r="BU1962" s="516">
        <f t="shared" si="7908"/>
        <v>-40320.428570280259</v>
      </c>
      <c r="BV1962" s="516">
        <f t="shared" si="7908"/>
        <v>-44982.07095254169</v>
      </c>
      <c r="BW1962" s="516">
        <f t="shared" si="7908"/>
        <v>-39062.377485058765</v>
      </c>
      <c r="BX1962" s="516">
        <f t="shared" si="7908"/>
        <v>-36697.466740574135</v>
      </c>
      <c r="BY1962" s="516">
        <f t="shared" si="7908"/>
        <v>-34332.555996089504</v>
      </c>
      <c r="BZ1962" s="516">
        <f t="shared" si="7908"/>
        <v>-38548.942915532498</v>
      </c>
      <c r="CA1962" s="516">
        <f t="shared" si="7908"/>
        <v>-18879.113171290675</v>
      </c>
      <c r="CB1962" s="516">
        <f t="shared" si="7908"/>
        <v>-18709.965329942534</v>
      </c>
      <c r="CC1962" s="516">
        <f t="shared" si="7908"/>
        <v>-18540.817488594395</v>
      </c>
      <c r="CD1962" s="516">
        <f t="shared" si="7908"/>
        <v>-18842.390284682198</v>
      </c>
      <c r="CE1962" s="516">
        <f t="shared" si="7908"/>
        <v>-14137.5</v>
      </c>
      <c r="CF1962" s="516">
        <f t="shared" si="7908"/>
        <v>-14137.5</v>
      </c>
      <c r="CG1962" s="516">
        <f t="shared" si="7908"/>
        <v>-14137.5</v>
      </c>
      <c r="CH1962" s="516">
        <f t="shared" si="7908"/>
        <v>-14137.5</v>
      </c>
      <c r="CI1962" s="516">
        <f t="shared" si="7908"/>
        <v>-11118.75</v>
      </c>
      <c r="CJ1962" s="516">
        <f t="shared" si="7908"/>
        <v>-11118.75</v>
      </c>
      <c r="CK1962" s="516">
        <f t="shared" si="7908"/>
        <v>-11118.75</v>
      </c>
      <c r="CL1962" s="516">
        <f t="shared" si="7908"/>
        <v>-11118.75</v>
      </c>
      <c r="CM1962" s="516">
        <f t="shared" si="7908"/>
        <v>-14618.75</v>
      </c>
      <c r="CN1962" s="516">
        <f t="shared" si="7908"/>
        <v>-14618.75</v>
      </c>
      <c r="CO1962" s="516">
        <f t="shared" si="7908"/>
        <v>-14618.75</v>
      </c>
      <c r="CP1962" s="516">
        <f t="shared" si="7908"/>
        <v>-14618.75</v>
      </c>
      <c r="CQ1962" s="516">
        <f t="shared" si="7908"/>
        <v>-20437.5</v>
      </c>
      <c r="CR1962" s="516">
        <f t="shared" si="7908"/>
        <v>-20437.5</v>
      </c>
      <c r="CS1962" s="516">
        <f t="shared" si="7908"/>
        <v>-20437.5</v>
      </c>
      <c r="CT1962" s="516">
        <f t="shared" si="7908"/>
        <v>-20437.5</v>
      </c>
      <c r="CU1962" s="516">
        <f t="shared" si="7908"/>
        <v>-17331.25</v>
      </c>
      <c r="CV1962" s="516">
        <f t="shared" ref="CV1962:DJ1962" si="7909">CV1634</f>
        <v>-17331.25</v>
      </c>
      <c r="CW1962" s="516">
        <f t="shared" si="7909"/>
        <v>-17331.25</v>
      </c>
      <c r="CX1962" s="516">
        <f t="shared" si="7909"/>
        <v>-17331.25</v>
      </c>
      <c r="CY1962" s="516">
        <f t="shared" si="7909"/>
        <v>-8231.25</v>
      </c>
      <c r="CZ1962" s="516">
        <f t="shared" si="7909"/>
        <v>-8231.25</v>
      </c>
      <c r="DA1962" s="516">
        <f t="shared" si="7909"/>
        <v>-8231.25</v>
      </c>
      <c r="DB1962" s="516">
        <f t="shared" si="7909"/>
        <v>-8231.25</v>
      </c>
      <c r="DC1962" s="516">
        <f t="shared" si="7909"/>
        <v>-7443.75</v>
      </c>
      <c r="DD1962" s="516">
        <f t="shared" si="7909"/>
        <v>-7443.75</v>
      </c>
      <c r="DE1962" s="516">
        <f t="shared" si="7909"/>
        <v>-7443.75</v>
      </c>
      <c r="DF1962" s="516">
        <f t="shared" si="7909"/>
        <v>-7443.75</v>
      </c>
      <c r="DG1962" s="516">
        <f t="shared" si="7909"/>
        <v>-6743.75</v>
      </c>
      <c r="DH1962" s="516">
        <f t="shared" si="7909"/>
        <v>-6743.75</v>
      </c>
      <c r="DI1962" s="516">
        <f t="shared" si="7909"/>
        <v>-6743.75</v>
      </c>
      <c r="DJ1962" s="516">
        <f t="shared" si="7909"/>
        <v>-6743.75</v>
      </c>
    </row>
    <row r="1963" spans="1:114" x14ac:dyDescent="0.35">
      <c r="B1963" s="69" t="s">
        <v>212</v>
      </c>
      <c r="C1963" s="516">
        <f t="shared" ref="C1963:X1963" si="7910">C2021</f>
        <v>-36500</v>
      </c>
      <c r="D1963" s="516">
        <f t="shared" si="7910"/>
        <v>26700</v>
      </c>
      <c r="E1963" s="516">
        <f t="shared" si="7910"/>
        <v>26400</v>
      </c>
      <c r="F1963" s="516">
        <f t="shared" si="7910"/>
        <v>-21700</v>
      </c>
      <c r="G1963" s="516">
        <f t="shared" si="7910"/>
        <v>-24800</v>
      </c>
      <c r="H1963" s="516">
        <f t="shared" si="7910"/>
        <v>-13900</v>
      </c>
      <c r="I1963" s="516">
        <f t="shared" si="7910"/>
        <v>-25100</v>
      </c>
      <c r="J1963" s="516">
        <f t="shared" si="7910"/>
        <v>22600</v>
      </c>
      <c r="K1963" s="516">
        <f t="shared" si="7910"/>
        <v>-300</v>
      </c>
      <c r="L1963" s="516">
        <f t="shared" si="7910"/>
        <v>5300</v>
      </c>
      <c r="M1963" s="516">
        <f t="shared" si="7910"/>
        <v>14500</v>
      </c>
      <c r="N1963" s="516">
        <f t="shared" si="7910"/>
        <v>1200</v>
      </c>
      <c r="O1963" s="516">
        <f t="shared" si="7910"/>
        <v>-17500</v>
      </c>
      <c r="P1963" s="516">
        <f t="shared" si="7910"/>
        <v>18300</v>
      </c>
      <c r="Q1963" s="516">
        <f t="shared" si="7910"/>
        <v>3500</v>
      </c>
      <c r="R1963" s="516">
        <f t="shared" si="7910"/>
        <v>-3000</v>
      </c>
      <c r="S1963" s="516">
        <f t="shared" si="7910"/>
        <v>-13600</v>
      </c>
      <c r="T1963" s="516">
        <f t="shared" si="7910"/>
        <v>-22800</v>
      </c>
      <c r="U1963" s="516">
        <f t="shared" si="7910"/>
        <v>-28700</v>
      </c>
      <c r="V1963" s="516">
        <f t="shared" si="7910"/>
        <v>-32500</v>
      </c>
      <c r="W1963" s="516">
        <f t="shared" si="7910"/>
        <v>-24700</v>
      </c>
      <c r="X1963" s="516">
        <f t="shared" si="7910"/>
        <v>-2500</v>
      </c>
      <c r="Y1963" s="516">
        <f t="shared" ref="Y1963:Z1963" si="7911">Y2021</f>
        <v>-13600</v>
      </c>
      <c r="Z1963" s="516">
        <f t="shared" si="7911"/>
        <v>36300</v>
      </c>
      <c r="AA1963" s="516">
        <f>AA2021</f>
        <v>-28700</v>
      </c>
      <c r="AB1963" s="516">
        <f>AB2021</f>
        <v>-6600</v>
      </c>
      <c r="AC1963" s="516">
        <f>AC2021</f>
        <v>-3300</v>
      </c>
      <c r="AD1963" s="516">
        <f>AD1805</f>
        <v>15480.155722458381</v>
      </c>
      <c r="AE1963" s="516">
        <f t="shared" ref="AE1963:AI1963" si="7912">AE1805</f>
        <v>37079.085091170156</v>
      </c>
      <c r="AF1963" s="516">
        <f t="shared" si="7912"/>
        <v>36650.445333365118</v>
      </c>
      <c r="AG1963" s="516">
        <f t="shared" si="7912"/>
        <v>15175.847422859049</v>
      </c>
      <c r="AH1963" s="516">
        <f t="shared" si="7912"/>
        <v>26377.374966233387</v>
      </c>
      <c r="AI1963" s="516">
        <f t="shared" si="7912"/>
        <v>-12856.826881335815</v>
      </c>
      <c r="AJ1963" s="516">
        <f t="shared" ref="AJ1963:CU1963" si="7913">AJ1805</f>
        <v>-11404.600267188624</v>
      </c>
      <c r="AK1963" s="516">
        <f t="shared" si="7913"/>
        <v>-10047.00902833743</v>
      </c>
      <c r="AL1963" s="516">
        <f t="shared" si="7913"/>
        <v>-12848.272261060658</v>
      </c>
      <c r="AM1963" s="516">
        <f t="shared" si="7913"/>
        <v>25749.73710248014</v>
      </c>
      <c r="AN1963" s="516">
        <f t="shared" si="7913"/>
        <v>23048.02891061746</v>
      </c>
      <c r="AO1963" s="516">
        <f t="shared" si="7913"/>
        <v>20526.7974043414</v>
      </c>
      <c r="AP1963" s="516">
        <f t="shared" si="7913"/>
        <v>25825.029221903649</v>
      </c>
      <c r="AQ1963" s="516">
        <f t="shared" si="7913"/>
        <v>77105.737441592035</v>
      </c>
      <c r="AR1963" s="516">
        <f t="shared" si="7913"/>
        <v>73290.776642370038</v>
      </c>
      <c r="AS1963" s="516">
        <f t="shared" si="7913"/>
        <v>69242.439025697531</v>
      </c>
      <c r="AT1963" s="516">
        <f t="shared" si="7913"/>
        <v>76885.117246336071</v>
      </c>
      <c r="AU1963" s="516">
        <f t="shared" si="7913"/>
        <v>74141.559685674496</v>
      </c>
      <c r="AV1963" s="516">
        <f t="shared" si="7913"/>
        <v>72834.768289611442</v>
      </c>
      <c r="AW1963" s="516">
        <f t="shared" si="7913"/>
        <v>76653.89521171595</v>
      </c>
      <c r="AX1963" s="516">
        <f t="shared" si="7913"/>
        <v>82736.930659764912</v>
      </c>
      <c r="AY1963" s="516">
        <f t="shared" si="7913"/>
        <v>-15244.036198865389</v>
      </c>
      <c r="AZ1963" s="516">
        <f t="shared" si="7913"/>
        <v>-15663.974646548042</v>
      </c>
      <c r="BA1963" s="516">
        <f t="shared" si="7913"/>
        <v>-19321.086578122107</v>
      </c>
      <c r="BB1963" s="516">
        <f t="shared" si="7913"/>
        <v>-20545.860035724239</v>
      </c>
      <c r="BC1963" s="516">
        <f t="shared" si="7913"/>
        <v>-121988.78715157369</v>
      </c>
      <c r="BD1963" s="516">
        <f t="shared" si="7913"/>
        <v>-121220.91409817361</v>
      </c>
      <c r="BE1963" s="516">
        <f t="shared" si="7913"/>
        <v>-133767.90595868113</v>
      </c>
      <c r="BF1963" s="516">
        <f t="shared" si="7913"/>
        <v>-144026.52042603935</v>
      </c>
      <c r="BG1963" s="516">
        <f t="shared" si="7913"/>
        <v>20293.042293242877</v>
      </c>
      <c r="BH1963" s="516">
        <f t="shared" si="7913"/>
        <v>17475.07247906574</v>
      </c>
      <c r="BI1963" s="516">
        <f t="shared" si="7913"/>
        <v>14851.770105944481</v>
      </c>
      <c r="BJ1963" s="516">
        <f t="shared" si="7913"/>
        <v>20290.74823073647</v>
      </c>
      <c r="BK1963" s="516">
        <f t="shared" si="7913"/>
        <v>-106068.65810977202</v>
      </c>
      <c r="BL1963" s="516">
        <f t="shared" si="7913"/>
        <v>-101310.29264806479</v>
      </c>
      <c r="BM1963" s="516">
        <f t="shared" si="7913"/>
        <v>-97032.01624136453</v>
      </c>
      <c r="BN1963" s="516">
        <f t="shared" si="7913"/>
        <v>-107162.2021457213</v>
      </c>
      <c r="BO1963" s="516">
        <f t="shared" si="7913"/>
        <v>-53271.17528534797</v>
      </c>
      <c r="BP1963" s="516">
        <f t="shared" si="7913"/>
        <v>-46844.040063005872</v>
      </c>
      <c r="BQ1963" s="516">
        <f t="shared" si="7913"/>
        <v>-40604.659159947536</v>
      </c>
      <c r="BR1963" s="516">
        <f t="shared" si="7913"/>
        <v>-52919.870038474561</v>
      </c>
      <c r="BS1963" s="516">
        <f t="shared" si="7913"/>
        <v>49288.073826232692</v>
      </c>
      <c r="BT1963" s="516">
        <f t="shared" si="7913"/>
        <v>44173.330605518306</v>
      </c>
      <c r="BU1963" s="516">
        <f t="shared" si="7913"/>
        <v>39326.959369787248</v>
      </c>
      <c r="BV1963" s="516">
        <f t="shared" si="7913"/>
        <v>49283.590243743034</v>
      </c>
      <c r="BW1963" s="516">
        <f t="shared" si="7913"/>
        <v>-15161.848193969228</v>
      </c>
      <c r="BX1963" s="516">
        <f t="shared" si="7913"/>
        <v>-15898.184907815885</v>
      </c>
      <c r="BY1963" s="516">
        <f t="shared" si="7913"/>
        <v>-19384.911178483977</v>
      </c>
      <c r="BZ1963" s="516">
        <f t="shared" si="7913"/>
        <v>-21325.707179023186</v>
      </c>
      <c r="CA1963" s="516">
        <f t="shared" si="7913"/>
        <v>-106050.14487965259</v>
      </c>
      <c r="CB1963" s="516">
        <f t="shared" si="7913"/>
        <v>-93962.981460641022</v>
      </c>
      <c r="CC1963" s="516">
        <f t="shared" si="7913"/>
        <v>-81875.909757340036</v>
      </c>
      <c r="CD1963" s="516">
        <f t="shared" si="7913"/>
        <v>-103477.28072419178</v>
      </c>
      <c r="CE1963" s="516">
        <f t="shared" si="7913"/>
        <v>-17527.668169507146</v>
      </c>
      <c r="CF1963" s="516">
        <f t="shared" si="7913"/>
        <v>-16634.475375890179</v>
      </c>
      <c r="CG1963" s="516">
        <f t="shared" si="7913"/>
        <v>-15741.479280882078</v>
      </c>
      <c r="CH1963" s="516">
        <f t="shared" si="7913"/>
        <v>-17443.820696968818</v>
      </c>
      <c r="CI1963" s="516">
        <f t="shared" si="7913"/>
        <v>-9059.6355818856973</v>
      </c>
      <c r="CJ1963" s="516">
        <f t="shared" si="7913"/>
        <v>-9096.5368047951488</v>
      </c>
      <c r="CK1963" s="516">
        <f t="shared" si="7913"/>
        <v>-9133.6225338191143</v>
      </c>
      <c r="CL1963" s="516">
        <f t="shared" si="7913"/>
        <v>-9170.8936914882215</v>
      </c>
      <c r="CM1963" s="516">
        <f t="shared" si="7913"/>
        <v>12118.701477670838</v>
      </c>
      <c r="CN1963" s="516">
        <f t="shared" si="7913"/>
        <v>12169.559385059169</v>
      </c>
      <c r="CO1963" s="516">
        <f t="shared" si="7913"/>
        <v>12220.671581984469</v>
      </c>
      <c r="CP1963" s="516">
        <f t="shared" si="7913"/>
        <v>12272.039339894342</v>
      </c>
      <c r="CQ1963" s="516">
        <f t="shared" si="7913"/>
        <v>20289.23344181414</v>
      </c>
      <c r="CR1963" s="516">
        <f t="shared" si="7913"/>
        <v>20374.494174023217</v>
      </c>
      <c r="CS1963" s="516">
        <f t="shared" si="7913"/>
        <v>20460.181209893286</v>
      </c>
      <c r="CT1963" s="516">
        <f t="shared" si="7913"/>
        <v>20546.296680942789</v>
      </c>
      <c r="CU1963" s="516">
        <f t="shared" si="7913"/>
        <v>-9458.1582234052476</v>
      </c>
      <c r="CV1963" s="516">
        <f t="shared" ref="CV1963:DJ1963" si="7914">CV1805</f>
        <v>-9496.80866952223</v>
      </c>
      <c r="CW1963" s="516">
        <f t="shared" si="7914"/>
        <v>-9535.6523678698286</v>
      </c>
      <c r="CX1963" s="516">
        <f t="shared" si="7914"/>
        <v>-9574.6902847092424</v>
      </c>
      <c r="CY1963" s="516">
        <f t="shared" si="7914"/>
        <v>-30565.188004696392</v>
      </c>
      <c r="CZ1963" s="516">
        <f t="shared" si="7914"/>
        <v>-30692.701384719869</v>
      </c>
      <c r="DA1963" s="516">
        <f t="shared" si="7914"/>
        <v>-30820.852331643488</v>
      </c>
      <c r="DB1963" s="516">
        <f t="shared" si="7914"/>
        <v>-30949.644033301709</v>
      </c>
      <c r="DC1963" s="516">
        <f t="shared" si="7914"/>
        <v>-2316.318768803525</v>
      </c>
      <c r="DD1963" s="516">
        <f t="shared" si="7914"/>
        <v>-2325.7098526475311</v>
      </c>
      <c r="DE1963" s="516">
        <f t="shared" si="7914"/>
        <v>-2335.1478919107758</v>
      </c>
      <c r="DF1963" s="516">
        <f t="shared" si="7914"/>
        <v>-2344.6331213703379</v>
      </c>
      <c r="DG1963" s="516">
        <f t="shared" si="7914"/>
        <v>-2087.6493737338751</v>
      </c>
      <c r="DH1963" s="516">
        <f t="shared" si="7914"/>
        <v>-2096.1405006025598</v>
      </c>
      <c r="DI1963" s="516">
        <f t="shared" si="7914"/>
        <v>-2104.674083105594</v>
      </c>
      <c r="DJ1963" s="516">
        <f t="shared" si="7914"/>
        <v>-2113.2503335211077</v>
      </c>
    </row>
    <row r="1964" spans="1:114" x14ac:dyDescent="0.35">
      <c r="B1964" s="69" t="s">
        <v>198</v>
      </c>
      <c r="C1964" s="516">
        <f t="shared" ref="C1964:X1964" si="7915">C2003</f>
        <v>7100</v>
      </c>
      <c r="D1964" s="516">
        <f t="shared" si="7915"/>
        <v>10600</v>
      </c>
      <c r="E1964" s="516">
        <f t="shared" si="7915"/>
        <v>3200</v>
      </c>
      <c r="F1964" s="516">
        <f t="shared" si="7915"/>
        <v>5300</v>
      </c>
      <c r="G1964" s="516">
        <f t="shared" si="7915"/>
        <v>-3000</v>
      </c>
      <c r="H1964" s="516">
        <f t="shared" si="7915"/>
        <v>-2700</v>
      </c>
      <c r="I1964" s="516">
        <f t="shared" si="7915"/>
        <v>400</v>
      </c>
      <c r="J1964" s="516">
        <f t="shared" si="7915"/>
        <v>-4400</v>
      </c>
      <c r="K1964" s="516">
        <f t="shared" si="7915"/>
        <v>-3600</v>
      </c>
      <c r="L1964" s="516">
        <f t="shared" si="7915"/>
        <v>-1400</v>
      </c>
      <c r="M1964" s="516">
        <f t="shared" si="7915"/>
        <v>-2500</v>
      </c>
      <c r="N1964" s="516">
        <f t="shared" si="7915"/>
        <v>1400</v>
      </c>
      <c r="O1964" s="516">
        <f t="shared" si="7915"/>
        <v>-1200</v>
      </c>
      <c r="P1964" s="516">
        <f t="shared" si="7915"/>
        <v>-5400</v>
      </c>
      <c r="Q1964" s="516">
        <f t="shared" si="7915"/>
        <v>-3600</v>
      </c>
      <c r="R1964" s="516">
        <f t="shared" si="7915"/>
        <v>-4800</v>
      </c>
      <c r="S1964" s="516">
        <f t="shared" si="7915"/>
        <v>-2800</v>
      </c>
      <c r="T1964" s="516">
        <f t="shared" si="7915"/>
        <v>-1400</v>
      </c>
      <c r="U1964" s="516">
        <f t="shared" si="7915"/>
        <v>-3200</v>
      </c>
      <c r="V1964" s="516">
        <f t="shared" si="7915"/>
        <v>-4200</v>
      </c>
      <c r="W1964" s="516">
        <f t="shared" si="7915"/>
        <v>-4100</v>
      </c>
      <c r="X1964" s="516">
        <f t="shared" si="7915"/>
        <v>-3700</v>
      </c>
      <c r="Y1964" s="516">
        <f t="shared" ref="Y1964:Z1964" si="7916">Y2003</f>
        <v>-7000</v>
      </c>
      <c r="Z1964" s="516">
        <f t="shared" si="7916"/>
        <v>40900</v>
      </c>
      <c r="AA1964" s="516">
        <f>AA2003</f>
        <v>400</v>
      </c>
      <c r="AB1964" s="516">
        <f>AB2003</f>
        <v>600</v>
      </c>
      <c r="AC1964" s="516">
        <f>AC2003</f>
        <v>300</v>
      </c>
      <c r="AD1964" s="516">
        <f>AD1642</f>
        <v>-770</v>
      </c>
      <c r="AE1964" s="516">
        <f t="shared" ref="AE1964:AI1964" si="7917">AE1642</f>
        <v>0</v>
      </c>
      <c r="AF1964" s="516">
        <f t="shared" si="7917"/>
        <v>0</v>
      </c>
      <c r="AG1964" s="516">
        <f t="shared" si="7917"/>
        <v>0</v>
      </c>
      <c r="AH1964" s="516">
        <f t="shared" si="7917"/>
        <v>0</v>
      </c>
      <c r="AI1964" s="516">
        <f t="shared" si="7917"/>
        <v>0</v>
      </c>
      <c r="AJ1964" s="516">
        <f t="shared" ref="AJ1964:CU1964" si="7918">AJ1642</f>
        <v>0</v>
      </c>
      <c r="AK1964" s="516">
        <f t="shared" si="7918"/>
        <v>0</v>
      </c>
      <c r="AL1964" s="516">
        <f t="shared" si="7918"/>
        <v>0</v>
      </c>
      <c r="AM1964" s="516">
        <f t="shared" si="7918"/>
        <v>0</v>
      </c>
      <c r="AN1964" s="516">
        <f t="shared" si="7918"/>
        <v>0</v>
      </c>
      <c r="AO1964" s="516">
        <f t="shared" si="7918"/>
        <v>0</v>
      </c>
      <c r="AP1964" s="516">
        <f t="shared" si="7918"/>
        <v>0</v>
      </c>
      <c r="AQ1964" s="516">
        <f t="shared" si="7918"/>
        <v>0</v>
      </c>
      <c r="AR1964" s="516">
        <f t="shared" si="7918"/>
        <v>0</v>
      </c>
      <c r="AS1964" s="516">
        <f t="shared" si="7918"/>
        <v>0</v>
      </c>
      <c r="AT1964" s="516">
        <f t="shared" si="7918"/>
        <v>0</v>
      </c>
      <c r="AU1964" s="516">
        <f t="shared" si="7918"/>
        <v>0</v>
      </c>
      <c r="AV1964" s="516">
        <f t="shared" si="7918"/>
        <v>0</v>
      </c>
      <c r="AW1964" s="516">
        <f t="shared" si="7918"/>
        <v>0</v>
      </c>
      <c r="AX1964" s="516">
        <f t="shared" si="7918"/>
        <v>0</v>
      </c>
      <c r="AY1964" s="516">
        <f t="shared" si="7918"/>
        <v>0</v>
      </c>
      <c r="AZ1964" s="516">
        <f t="shared" si="7918"/>
        <v>0</v>
      </c>
      <c r="BA1964" s="516">
        <f t="shared" si="7918"/>
        <v>0</v>
      </c>
      <c r="BB1964" s="516">
        <f t="shared" si="7918"/>
        <v>0</v>
      </c>
      <c r="BC1964" s="516">
        <f t="shared" si="7918"/>
        <v>0</v>
      </c>
      <c r="BD1964" s="516">
        <f t="shared" si="7918"/>
        <v>0</v>
      </c>
      <c r="BE1964" s="516">
        <f t="shared" si="7918"/>
        <v>0</v>
      </c>
      <c r="BF1964" s="516">
        <f t="shared" si="7918"/>
        <v>0</v>
      </c>
      <c r="BG1964" s="516">
        <f t="shared" si="7918"/>
        <v>0</v>
      </c>
      <c r="BH1964" s="516">
        <f t="shared" si="7918"/>
        <v>0</v>
      </c>
      <c r="BI1964" s="516">
        <f t="shared" si="7918"/>
        <v>0</v>
      </c>
      <c r="BJ1964" s="516">
        <f t="shared" si="7918"/>
        <v>0</v>
      </c>
      <c r="BK1964" s="516">
        <f t="shared" si="7918"/>
        <v>0</v>
      </c>
      <c r="BL1964" s="516">
        <f t="shared" si="7918"/>
        <v>0</v>
      </c>
      <c r="BM1964" s="516">
        <f t="shared" si="7918"/>
        <v>0</v>
      </c>
      <c r="BN1964" s="516">
        <f t="shared" si="7918"/>
        <v>0</v>
      </c>
      <c r="BO1964" s="516">
        <f t="shared" si="7918"/>
        <v>0</v>
      </c>
      <c r="BP1964" s="516">
        <f t="shared" si="7918"/>
        <v>0</v>
      </c>
      <c r="BQ1964" s="516">
        <f t="shared" si="7918"/>
        <v>0</v>
      </c>
      <c r="BR1964" s="516">
        <f t="shared" si="7918"/>
        <v>0</v>
      </c>
      <c r="BS1964" s="516">
        <f t="shared" si="7918"/>
        <v>0</v>
      </c>
      <c r="BT1964" s="516">
        <f t="shared" si="7918"/>
        <v>0</v>
      </c>
      <c r="BU1964" s="516">
        <f t="shared" si="7918"/>
        <v>0</v>
      </c>
      <c r="BV1964" s="516">
        <f t="shared" si="7918"/>
        <v>0</v>
      </c>
      <c r="BW1964" s="516">
        <f t="shared" si="7918"/>
        <v>0</v>
      </c>
      <c r="BX1964" s="516">
        <f t="shared" si="7918"/>
        <v>0</v>
      </c>
      <c r="BY1964" s="516">
        <f t="shared" si="7918"/>
        <v>0</v>
      </c>
      <c r="BZ1964" s="516">
        <f t="shared" si="7918"/>
        <v>0</v>
      </c>
      <c r="CA1964" s="516">
        <f t="shared" si="7918"/>
        <v>0</v>
      </c>
      <c r="CB1964" s="516">
        <f t="shared" si="7918"/>
        <v>0</v>
      </c>
      <c r="CC1964" s="516">
        <f t="shared" si="7918"/>
        <v>0</v>
      </c>
      <c r="CD1964" s="516">
        <f t="shared" si="7918"/>
        <v>0</v>
      </c>
      <c r="CE1964" s="516">
        <f t="shared" si="7918"/>
        <v>0</v>
      </c>
      <c r="CF1964" s="516">
        <f t="shared" si="7918"/>
        <v>0</v>
      </c>
      <c r="CG1964" s="516">
        <f t="shared" si="7918"/>
        <v>0</v>
      </c>
      <c r="CH1964" s="516">
        <f t="shared" si="7918"/>
        <v>0</v>
      </c>
      <c r="CI1964" s="516">
        <f t="shared" si="7918"/>
        <v>0</v>
      </c>
      <c r="CJ1964" s="516">
        <f t="shared" si="7918"/>
        <v>0</v>
      </c>
      <c r="CK1964" s="516">
        <f t="shared" si="7918"/>
        <v>0</v>
      </c>
      <c r="CL1964" s="516">
        <f t="shared" si="7918"/>
        <v>0</v>
      </c>
      <c r="CM1964" s="516">
        <f t="shared" si="7918"/>
        <v>0</v>
      </c>
      <c r="CN1964" s="516">
        <f t="shared" si="7918"/>
        <v>0</v>
      </c>
      <c r="CO1964" s="516">
        <f t="shared" si="7918"/>
        <v>0</v>
      </c>
      <c r="CP1964" s="516">
        <f t="shared" si="7918"/>
        <v>0</v>
      </c>
      <c r="CQ1964" s="516">
        <f t="shared" si="7918"/>
        <v>0</v>
      </c>
      <c r="CR1964" s="516">
        <f t="shared" si="7918"/>
        <v>0</v>
      </c>
      <c r="CS1964" s="516">
        <f t="shared" si="7918"/>
        <v>0</v>
      </c>
      <c r="CT1964" s="516">
        <f t="shared" si="7918"/>
        <v>0</v>
      </c>
      <c r="CU1964" s="516">
        <f t="shared" si="7918"/>
        <v>0</v>
      </c>
      <c r="CV1964" s="516">
        <f t="shared" ref="CV1964:DJ1964" si="7919">CV1642</f>
        <v>0</v>
      </c>
      <c r="CW1964" s="516">
        <f t="shared" si="7919"/>
        <v>0</v>
      </c>
      <c r="CX1964" s="516">
        <f t="shared" si="7919"/>
        <v>0</v>
      </c>
      <c r="CY1964" s="516">
        <f t="shared" si="7919"/>
        <v>0</v>
      </c>
      <c r="CZ1964" s="516">
        <f t="shared" si="7919"/>
        <v>0</v>
      </c>
      <c r="DA1964" s="516">
        <f t="shared" si="7919"/>
        <v>0</v>
      </c>
      <c r="DB1964" s="516">
        <f t="shared" si="7919"/>
        <v>0</v>
      </c>
      <c r="DC1964" s="516">
        <f t="shared" si="7919"/>
        <v>0</v>
      </c>
      <c r="DD1964" s="516">
        <f t="shared" si="7919"/>
        <v>0</v>
      </c>
      <c r="DE1964" s="516">
        <f t="shared" si="7919"/>
        <v>0</v>
      </c>
      <c r="DF1964" s="516">
        <f t="shared" si="7919"/>
        <v>0</v>
      </c>
      <c r="DG1964" s="516">
        <f t="shared" si="7919"/>
        <v>0</v>
      </c>
      <c r="DH1964" s="516">
        <f t="shared" si="7919"/>
        <v>0</v>
      </c>
      <c r="DI1964" s="516">
        <f t="shared" si="7919"/>
        <v>0</v>
      </c>
      <c r="DJ1964" s="516">
        <f t="shared" si="7919"/>
        <v>0</v>
      </c>
    </row>
    <row r="1965" spans="1:114" x14ac:dyDescent="0.35">
      <c r="B1965" s="69" t="s">
        <v>200</v>
      </c>
      <c r="C1965" s="516">
        <f t="shared" ref="C1965:X1965" si="7920">C1966-C1961-C1962-C1963-C1964</f>
        <v>6400</v>
      </c>
      <c r="D1965" s="516">
        <f t="shared" si="7920"/>
        <v>20200</v>
      </c>
      <c r="E1965" s="516">
        <f t="shared" si="7920"/>
        <v>80700</v>
      </c>
      <c r="F1965" s="516">
        <f t="shared" si="7920"/>
        <v>151500</v>
      </c>
      <c r="G1965" s="516">
        <f t="shared" si="7920"/>
        <v>-33400</v>
      </c>
      <c r="H1965" s="516">
        <f t="shared" si="7920"/>
        <v>1400</v>
      </c>
      <c r="I1965" s="516">
        <f t="shared" si="7920"/>
        <v>49100</v>
      </c>
      <c r="J1965" s="516">
        <f t="shared" si="7920"/>
        <v>557300</v>
      </c>
      <c r="K1965" s="516">
        <f t="shared" si="7920"/>
        <v>-59700</v>
      </c>
      <c r="L1965" s="516">
        <f t="shared" si="7920"/>
        <v>13600</v>
      </c>
      <c r="M1965" s="516">
        <f t="shared" si="7920"/>
        <v>23000</v>
      </c>
      <c r="N1965" s="516">
        <f t="shared" si="7920"/>
        <v>-4600</v>
      </c>
      <c r="O1965" s="516">
        <f t="shared" si="7920"/>
        <v>38800</v>
      </c>
      <c r="P1965" s="516">
        <f t="shared" si="7920"/>
        <v>-510000</v>
      </c>
      <c r="Q1965" s="516">
        <f t="shared" si="7920"/>
        <v>-17900</v>
      </c>
      <c r="R1965" s="516">
        <f t="shared" si="7920"/>
        <v>21600</v>
      </c>
      <c r="S1965" s="516">
        <f t="shared" si="7920"/>
        <v>11699.999999999993</v>
      </c>
      <c r="T1965" s="516">
        <f t="shared" si="7920"/>
        <v>26200</v>
      </c>
      <c r="U1965" s="516">
        <f t="shared" si="7920"/>
        <v>-10500.000000000007</v>
      </c>
      <c r="V1965" s="516">
        <f t="shared" si="7920"/>
        <v>19000.000000000007</v>
      </c>
      <c r="W1965" s="516">
        <f t="shared" si="7920"/>
        <v>2400</v>
      </c>
      <c r="X1965" s="516">
        <f t="shared" si="7920"/>
        <v>-3300</v>
      </c>
      <c r="Y1965" s="516">
        <f t="shared" ref="Y1965:Z1965" si="7921">Y1966-Y1961-Y1962-Y1963-Y1964</f>
        <v>3200</v>
      </c>
      <c r="Z1965" s="516">
        <f t="shared" si="7921"/>
        <v>433800</v>
      </c>
      <c r="AA1965" s="516">
        <f>AA1966-AA1961-AA1962-AA1963-AA1964</f>
        <v>41100</v>
      </c>
      <c r="AB1965" s="516">
        <f>AB1966-AB1961-AB1962-AB1963-AB1964</f>
        <v>-11200</v>
      </c>
      <c r="AC1965" s="516">
        <f>AC1966-AC1961-AC1962-AC1963-AC1964</f>
        <v>47300</v>
      </c>
      <c r="AD1965" s="516">
        <f>AC1965</f>
        <v>47300</v>
      </c>
      <c r="AE1965" s="516">
        <f t="shared" ref="AE1965:AI1965" si="7922">AD1965</f>
        <v>47300</v>
      </c>
      <c r="AF1965" s="516">
        <f t="shared" si="7922"/>
        <v>47300</v>
      </c>
      <c r="AG1965" s="516">
        <f t="shared" si="7922"/>
        <v>47300</v>
      </c>
      <c r="AH1965" s="516">
        <f t="shared" si="7922"/>
        <v>47300</v>
      </c>
      <c r="AI1965" s="516">
        <f t="shared" si="7922"/>
        <v>47300</v>
      </c>
      <c r="AJ1965" s="516">
        <f t="shared" ref="AJ1965:CU1965" si="7923">AI1965</f>
        <v>47300</v>
      </c>
      <c r="AK1965" s="516">
        <f t="shared" si="7923"/>
        <v>47300</v>
      </c>
      <c r="AL1965" s="516">
        <f t="shared" si="7923"/>
        <v>47300</v>
      </c>
      <c r="AM1965" s="516">
        <f t="shared" si="7923"/>
        <v>47300</v>
      </c>
      <c r="AN1965" s="516">
        <f t="shared" si="7923"/>
        <v>47300</v>
      </c>
      <c r="AO1965" s="516">
        <f t="shared" si="7923"/>
        <v>47300</v>
      </c>
      <c r="AP1965" s="516">
        <f t="shared" si="7923"/>
        <v>47300</v>
      </c>
      <c r="AQ1965" s="516">
        <f t="shared" si="7923"/>
        <v>47300</v>
      </c>
      <c r="AR1965" s="516">
        <f t="shared" si="7923"/>
        <v>47300</v>
      </c>
      <c r="AS1965" s="516">
        <f t="shared" si="7923"/>
        <v>47300</v>
      </c>
      <c r="AT1965" s="516">
        <f t="shared" si="7923"/>
        <v>47300</v>
      </c>
      <c r="AU1965" s="516">
        <f t="shared" si="7923"/>
        <v>47300</v>
      </c>
      <c r="AV1965" s="516">
        <f t="shared" si="7923"/>
        <v>47300</v>
      </c>
      <c r="AW1965" s="516">
        <f t="shared" si="7923"/>
        <v>47300</v>
      </c>
      <c r="AX1965" s="516">
        <f t="shared" si="7923"/>
        <v>47300</v>
      </c>
      <c r="AY1965" s="516">
        <f t="shared" si="7923"/>
        <v>47300</v>
      </c>
      <c r="AZ1965" s="516">
        <f t="shared" si="7923"/>
        <v>47300</v>
      </c>
      <c r="BA1965" s="516">
        <f t="shared" si="7923"/>
        <v>47300</v>
      </c>
      <c r="BB1965" s="516">
        <f t="shared" si="7923"/>
        <v>47300</v>
      </c>
      <c r="BC1965" s="516">
        <f t="shared" si="7923"/>
        <v>47300</v>
      </c>
      <c r="BD1965" s="516">
        <f t="shared" si="7923"/>
        <v>47300</v>
      </c>
      <c r="BE1965" s="516">
        <f t="shared" si="7923"/>
        <v>47300</v>
      </c>
      <c r="BF1965" s="516">
        <f t="shared" si="7923"/>
        <v>47300</v>
      </c>
      <c r="BG1965" s="516">
        <f t="shared" si="7923"/>
        <v>47300</v>
      </c>
      <c r="BH1965" s="516">
        <f t="shared" si="7923"/>
        <v>47300</v>
      </c>
      <c r="BI1965" s="516">
        <f t="shared" si="7923"/>
        <v>47300</v>
      </c>
      <c r="BJ1965" s="516">
        <f t="shared" si="7923"/>
        <v>47300</v>
      </c>
      <c r="BK1965" s="516">
        <f t="shared" si="7923"/>
        <v>47300</v>
      </c>
      <c r="BL1965" s="516">
        <f t="shared" si="7923"/>
        <v>47300</v>
      </c>
      <c r="BM1965" s="516">
        <f t="shared" si="7923"/>
        <v>47300</v>
      </c>
      <c r="BN1965" s="516">
        <f t="shared" si="7923"/>
        <v>47300</v>
      </c>
      <c r="BO1965" s="516">
        <f t="shared" si="7923"/>
        <v>47300</v>
      </c>
      <c r="BP1965" s="516">
        <f t="shared" si="7923"/>
        <v>47300</v>
      </c>
      <c r="BQ1965" s="516">
        <f t="shared" si="7923"/>
        <v>47300</v>
      </c>
      <c r="BR1965" s="516">
        <f t="shared" si="7923"/>
        <v>47300</v>
      </c>
      <c r="BS1965" s="516">
        <f t="shared" si="7923"/>
        <v>47300</v>
      </c>
      <c r="BT1965" s="516">
        <f t="shared" si="7923"/>
        <v>47300</v>
      </c>
      <c r="BU1965" s="516">
        <f t="shared" si="7923"/>
        <v>47300</v>
      </c>
      <c r="BV1965" s="516">
        <f t="shared" si="7923"/>
        <v>47300</v>
      </c>
      <c r="BW1965" s="516">
        <f t="shared" si="7923"/>
        <v>47300</v>
      </c>
      <c r="BX1965" s="516">
        <f t="shared" si="7923"/>
        <v>47300</v>
      </c>
      <c r="BY1965" s="516">
        <f t="shared" si="7923"/>
        <v>47300</v>
      </c>
      <c r="BZ1965" s="516">
        <f t="shared" si="7923"/>
        <v>47300</v>
      </c>
      <c r="CA1965" s="516">
        <f t="shared" si="7923"/>
        <v>47300</v>
      </c>
      <c r="CB1965" s="516">
        <f t="shared" si="7923"/>
        <v>47300</v>
      </c>
      <c r="CC1965" s="516">
        <f t="shared" si="7923"/>
        <v>47300</v>
      </c>
      <c r="CD1965" s="516">
        <f t="shared" si="7923"/>
        <v>47300</v>
      </c>
      <c r="CE1965" s="516">
        <f t="shared" si="7923"/>
        <v>47300</v>
      </c>
      <c r="CF1965" s="516">
        <f t="shared" si="7923"/>
        <v>47300</v>
      </c>
      <c r="CG1965" s="516">
        <f t="shared" si="7923"/>
        <v>47300</v>
      </c>
      <c r="CH1965" s="516">
        <f t="shared" si="7923"/>
        <v>47300</v>
      </c>
      <c r="CI1965" s="516">
        <f t="shared" si="7923"/>
        <v>47300</v>
      </c>
      <c r="CJ1965" s="516">
        <f t="shared" si="7923"/>
        <v>47300</v>
      </c>
      <c r="CK1965" s="516">
        <f t="shared" si="7923"/>
        <v>47300</v>
      </c>
      <c r="CL1965" s="516">
        <f t="shared" si="7923"/>
        <v>47300</v>
      </c>
      <c r="CM1965" s="516">
        <f t="shared" si="7923"/>
        <v>47300</v>
      </c>
      <c r="CN1965" s="516">
        <f t="shared" si="7923"/>
        <v>47300</v>
      </c>
      <c r="CO1965" s="516">
        <f t="shared" si="7923"/>
        <v>47300</v>
      </c>
      <c r="CP1965" s="516">
        <f t="shared" si="7923"/>
        <v>47300</v>
      </c>
      <c r="CQ1965" s="516">
        <f t="shared" si="7923"/>
        <v>47300</v>
      </c>
      <c r="CR1965" s="516">
        <f t="shared" si="7923"/>
        <v>47300</v>
      </c>
      <c r="CS1965" s="516">
        <f t="shared" si="7923"/>
        <v>47300</v>
      </c>
      <c r="CT1965" s="516">
        <f t="shared" si="7923"/>
        <v>47300</v>
      </c>
      <c r="CU1965" s="516">
        <f t="shared" si="7923"/>
        <v>47300</v>
      </c>
      <c r="CV1965" s="516">
        <f t="shared" ref="CV1965:DJ1965" si="7924">CU1965</f>
        <v>47300</v>
      </c>
      <c r="CW1965" s="516">
        <f t="shared" si="7924"/>
        <v>47300</v>
      </c>
      <c r="CX1965" s="516">
        <f t="shared" si="7924"/>
        <v>47300</v>
      </c>
      <c r="CY1965" s="516">
        <f t="shared" si="7924"/>
        <v>47300</v>
      </c>
      <c r="CZ1965" s="516">
        <f t="shared" si="7924"/>
        <v>47300</v>
      </c>
      <c r="DA1965" s="516">
        <f t="shared" si="7924"/>
        <v>47300</v>
      </c>
      <c r="DB1965" s="516">
        <f t="shared" si="7924"/>
        <v>47300</v>
      </c>
      <c r="DC1965" s="516">
        <f t="shared" si="7924"/>
        <v>47300</v>
      </c>
      <c r="DD1965" s="516">
        <f t="shared" si="7924"/>
        <v>47300</v>
      </c>
      <c r="DE1965" s="516">
        <f t="shared" si="7924"/>
        <v>47300</v>
      </c>
      <c r="DF1965" s="516">
        <f t="shared" si="7924"/>
        <v>47300</v>
      </c>
      <c r="DG1965" s="516">
        <f t="shared" si="7924"/>
        <v>47300</v>
      </c>
      <c r="DH1965" s="516">
        <f t="shared" si="7924"/>
        <v>47300</v>
      </c>
      <c r="DI1965" s="516">
        <f t="shared" si="7924"/>
        <v>47300</v>
      </c>
      <c r="DJ1965" s="516">
        <f t="shared" si="7924"/>
        <v>47300</v>
      </c>
    </row>
    <row r="1966" spans="1:114" x14ac:dyDescent="0.35">
      <c r="B1966" s="255" t="s">
        <v>199</v>
      </c>
      <c r="C1966" s="648">
        <f>C2026</f>
        <v>28100</v>
      </c>
      <c r="D1966" s="648">
        <f t="shared" ref="D1966:X1966" si="7925">D2026</f>
        <v>96800</v>
      </c>
      <c r="E1966" s="648">
        <f t="shared" si="7925"/>
        <v>115300</v>
      </c>
      <c r="F1966" s="648">
        <f t="shared" si="7925"/>
        <v>72000</v>
      </c>
      <c r="G1966" s="648">
        <f t="shared" si="7925"/>
        <v>30000</v>
      </c>
      <c r="H1966" s="648">
        <f t="shared" si="7925"/>
        <v>31700</v>
      </c>
      <c r="I1966" s="648">
        <f t="shared" si="7925"/>
        <v>9800</v>
      </c>
      <c r="J1966" s="648">
        <f t="shared" si="7925"/>
        <v>-37300</v>
      </c>
      <c r="K1966" s="648">
        <f t="shared" si="7925"/>
        <v>51400</v>
      </c>
      <c r="L1966" s="648">
        <f t="shared" si="7925"/>
        <v>71200</v>
      </c>
      <c r="M1966" s="648">
        <f t="shared" si="7925"/>
        <v>125800</v>
      </c>
      <c r="N1966" s="648">
        <f t="shared" si="7925"/>
        <v>63800</v>
      </c>
      <c r="O1966" s="648">
        <f t="shared" si="7925"/>
        <v>66900</v>
      </c>
      <c r="P1966" s="648">
        <f t="shared" si="7925"/>
        <v>86200</v>
      </c>
      <c r="Q1966" s="648">
        <f>Q2026</f>
        <v>77000</v>
      </c>
      <c r="R1966" s="648">
        <f t="shared" si="7925"/>
        <v>65200</v>
      </c>
      <c r="S1966" s="648">
        <f t="shared" si="7925"/>
        <v>106000</v>
      </c>
      <c r="T1966" s="648">
        <f t="shared" si="7925"/>
        <v>50600</v>
      </c>
      <c r="U1966" s="648">
        <f t="shared" si="7925"/>
        <v>11400</v>
      </c>
      <c r="V1966" s="648">
        <f t="shared" si="7925"/>
        <v>23100</v>
      </c>
      <c r="W1966" s="648">
        <f t="shared" si="7925"/>
        <v>8800</v>
      </c>
      <c r="X1966" s="648">
        <f t="shared" si="7925"/>
        <v>40600</v>
      </c>
      <c r="Y1966" s="648">
        <f t="shared" ref="Y1966:Z1966" si="7926">Y2026</f>
        <v>51800</v>
      </c>
      <c r="Z1966" s="648">
        <f t="shared" si="7926"/>
        <v>262500</v>
      </c>
      <c r="AA1966" s="648">
        <f>AA2026</f>
        <v>44000</v>
      </c>
      <c r="AB1966" s="648">
        <f>AB2026</f>
        <v>72400</v>
      </c>
      <c r="AC1966" s="648">
        <f>AC2026</f>
        <v>105100</v>
      </c>
      <c r="AD1966" s="648">
        <f>SUM(AD1961:AD1965)</f>
        <v>47887.336367993281</v>
      </c>
      <c r="AE1966" s="648">
        <f t="shared" ref="AE1966:AI1966" si="7927">SUM(AE1961:AE1965)</f>
        <v>74928.065800496872</v>
      </c>
      <c r="AF1966" s="648">
        <f t="shared" si="7927"/>
        <v>72705.931225671666</v>
      </c>
      <c r="AG1966" s="648">
        <f t="shared" si="7927"/>
        <v>47489.109036793554</v>
      </c>
      <c r="AH1966" s="648">
        <f t="shared" si="7927"/>
        <v>58591.656011876024</v>
      </c>
      <c r="AI1966" s="648">
        <f t="shared" si="7927"/>
        <v>15570.056769801202</v>
      </c>
      <c r="AJ1966" s="648">
        <f t="shared" ref="AJ1966" si="7928">SUM(AJ1961:AJ1965)</f>
        <v>15753.549760749229</v>
      </c>
      <c r="AK1966" s="648">
        <f t="shared" ref="AK1966" si="7929">SUM(AK1961:AK1965)</f>
        <v>13401.008489811145</v>
      </c>
      <c r="AL1966" s="648">
        <f t="shared" ref="AL1966" si="7930">SUM(AL1961:AL1965)</f>
        <v>9406.9240110518585</v>
      </c>
      <c r="AM1966" s="648">
        <f t="shared" ref="AM1966" si="7931">SUM(AM1961:AM1965)</f>
        <v>36967.709311488674</v>
      </c>
      <c r="AN1966" s="648">
        <f t="shared" ref="AN1966" si="7932">SUM(AN1961:AN1965)</f>
        <v>33607.99929848875</v>
      </c>
      <c r="AO1966" s="648">
        <f t="shared" ref="AO1966" si="7933">SUM(AO1961:AO1965)</f>
        <v>26913.963774849421</v>
      </c>
      <c r="AP1966" s="648">
        <f t="shared" ref="AP1966" si="7934">SUM(AP1961:AP1965)</f>
        <v>29081.379452965361</v>
      </c>
      <c r="AQ1966" s="648">
        <f t="shared" ref="AQ1966" si="7935">SUM(AQ1961:AQ1965)</f>
        <v>105855.87766348173</v>
      </c>
      <c r="AR1966" s="648">
        <f t="shared" ref="AR1966" si="7936">SUM(AR1961:AR1965)</f>
        <v>101746.03610784365</v>
      </c>
      <c r="AS1966" s="648">
        <f t="shared" ref="AS1966" si="7937">SUM(AS1961:AS1965)</f>
        <v>93518.687298028337</v>
      </c>
      <c r="AT1966" s="648">
        <f t="shared" ref="AT1966" si="7938">SUM(AT1961:AT1965)</f>
        <v>96515.052886536054</v>
      </c>
      <c r="AU1966" s="648">
        <f t="shared" ref="AU1966" si="7939">SUM(AU1961:AU1965)</f>
        <v>106240.117170518</v>
      </c>
      <c r="AV1966" s="648">
        <f t="shared" ref="AV1966" si="7940">SUM(AV1961:AV1965)</f>
        <v>104308.4194222385</v>
      </c>
      <c r="AW1966" s="648">
        <f t="shared" ref="AW1966" si="7941">SUM(AW1961:AW1965)</f>
        <v>102511.5839262571</v>
      </c>
      <c r="AX1966" s="648">
        <f t="shared" ref="AX1966" si="7942">SUM(AX1961:AX1965)</f>
        <v>103273.92878780306</v>
      </c>
      <c r="AY1966" s="648">
        <f t="shared" ref="AY1966" si="7943">SUM(AY1961:AY1965)</f>
        <v>24160.203997837074</v>
      </c>
      <c r="AZ1966" s="648">
        <f t="shared" ref="AZ1966" si="7944">SUM(AZ1961:AZ1965)</f>
        <v>23381.182237651301</v>
      </c>
      <c r="BA1966" s="648">
        <f t="shared" ref="BA1966" si="7945">SUM(BA1961:BA1965)</f>
        <v>15089.129773041132</v>
      </c>
      <c r="BB1966" s="648">
        <f t="shared" ref="BB1966" si="7946">SUM(BB1961:BB1965)</f>
        <v>8602.8665535382315</v>
      </c>
      <c r="BC1966" s="648">
        <f t="shared" ref="BC1966" si="7947">SUM(BC1961:BC1965)</f>
        <v>-56525.327239672959</v>
      </c>
      <c r="BD1966" s="648">
        <f t="shared" ref="BD1966" si="7948">SUM(BD1961:BD1965)</f>
        <v>-55615.309624234156</v>
      </c>
      <c r="BE1966" s="648">
        <f t="shared" ref="BE1966" si="7949">SUM(BE1961:BE1965)</f>
        <v>-68771.765933402261</v>
      </c>
      <c r="BF1966" s="648">
        <f t="shared" ref="BF1966" si="7950">SUM(BF1961:BF1965)</f>
        <v>-82143.114860643982</v>
      </c>
      <c r="BG1966" s="648">
        <f t="shared" ref="BG1966" si="7951">SUM(BG1961:BG1965)</f>
        <v>76177.337486376433</v>
      </c>
      <c r="BH1966" s="648">
        <f t="shared" ref="BH1966" si="7952">SUM(BH1961:BH1965)</f>
        <v>73822.914891001914</v>
      </c>
      <c r="BI1966" s="648">
        <f t="shared" ref="BI1966" si="7953">SUM(BI1961:BI1965)</f>
        <v>70844.472779918622</v>
      </c>
      <c r="BJ1966" s="648">
        <f t="shared" ref="BJ1966" si="7954">SUM(BJ1961:BJ1965)</f>
        <v>72348.606108420776</v>
      </c>
      <c r="BK1966" s="648">
        <f t="shared" ref="BK1966" si="7955">SUM(BK1961:BK1965)</f>
        <v>-51992.021760851843</v>
      </c>
      <c r="BL1966" s="648">
        <f t="shared" ref="BL1966" si="7956">SUM(BL1961:BL1965)</f>
        <v>-46652.69432281045</v>
      </c>
      <c r="BM1966" s="648">
        <f t="shared" ref="BM1966" si="7957">SUM(BM1961:BM1965)</f>
        <v>-42515.380263644882</v>
      </c>
      <c r="BN1966" s="648">
        <f t="shared" ref="BN1966" si="7958">SUM(BN1961:BN1965)</f>
        <v>-55783.688194623363</v>
      </c>
      <c r="BO1966" s="648">
        <f t="shared" ref="BO1966" si="7959">SUM(BO1961:BO1965)</f>
        <v>6337.1530099859665</v>
      </c>
      <c r="BP1966" s="648">
        <f t="shared" ref="BP1966" si="7960">SUM(BP1961:BP1965)</f>
        <v>13054.45700496342</v>
      </c>
      <c r="BQ1966" s="648">
        <f t="shared" ref="BQ1966" si="7961">SUM(BQ1961:BQ1965)</f>
        <v>18874.567232369038</v>
      </c>
      <c r="BR1966" s="648">
        <f t="shared" ref="BR1966" si="7962">SUM(BR1961:BR1965)</f>
        <v>4465.5248658386336</v>
      </c>
      <c r="BS1966" s="648">
        <f t="shared" ref="BS1966" si="7963">SUM(BS1961:BS1965)</f>
        <v>102969.49641260499</v>
      </c>
      <c r="BT1966" s="648">
        <f t="shared" ref="BT1966" si="7964">SUM(BT1961:BT1965)</f>
        <v>98617.459178230289</v>
      </c>
      <c r="BU1966" s="648">
        <f t="shared" ref="BU1966" si="7965">SUM(BU1961:BU1965)</f>
        <v>93743.376347182886</v>
      </c>
      <c r="BV1966" s="648">
        <f t="shared" ref="BV1966" si="7966">SUM(BV1961:BV1965)</f>
        <v>100243.65891493572</v>
      </c>
      <c r="BW1966" s="648">
        <f t="shared" ref="BW1966" si="7967">SUM(BW1961:BW1965)</f>
        <v>47063.98307555083</v>
      </c>
      <c r="BX1966" s="648">
        <f t="shared" ref="BX1966" si="7968">SUM(BX1961:BX1965)</f>
        <v>47566.106110700857</v>
      </c>
      <c r="BY1966" s="648">
        <f t="shared" ref="BY1966" si="7969">SUM(BY1961:BY1965)</f>
        <v>45317.018422788446</v>
      </c>
      <c r="BZ1966" s="648">
        <f t="shared" ref="BZ1966" si="7970">SUM(BZ1961:BZ1965)</f>
        <v>40709.488773635712</v>
      </c>
      <c r="CA1966" s="648">
        <f t="shared" ref="CA1966" si="7971">SUM(CA1961:CA1965)</f>
        <v>-36244.403104824276</v>
      </c>
      <c r="CB1966" s="648">
        <f t="shared" ref="CB1966" si="7972">SUM(CB1961:CB1965)</f>
        <v>-24208.518192819814</v>
      </c>
      <c r="CC1966" s="648">
        <f t="shared" ref="CC1966" si="7973">SUM(CC1961:CC1965)</f>
        <v>-12173.483020027612</v>
      </c>
      <c r="CD1966" s="648">
        <f t="shared" ref="CD1966" si="7974">SUM(CD1961:CD1965)</f>
        <v>-34106.849566381235</v>
      </c>
      <c r="CE1966" s="648">
        <f t="shared" ref="CE1966" si="7975">SUM(CE1961:CE1965)</f>
        <v>47685.39474834242</v>
      </c>
      <c r="CF1966" s="648">
        <f t="shared" ref="CF1966" si="7976">SUM(CF1961:CF1965)</f>
        <v>48454.06672699601</v>
      </c>
      <c r="CG1966" s="648">
        <f t="shared" ref="CG1966" si="7977">SUM(CG1961:CG1965)</f>
        <v>49221.919402965912</v>
      </c>
      <c r="CH1966" s="648">
        <f t="shared" ref="CH1966" si="7978">SUM(CH1961:CH1965)</f>
        <v>47393.808850745772</v>
      </c>
      <c r="CI1966" s="648">
        <f t="shared" ref="CI1966" si="7979">SUM(CI1961:CI1965)</f>
        <v>51384.067425031346</v>
      </c>
      <c r="CJ1966" s="648">
        <f t="shared" ref="CJ1966" si="7980">SUM(CJ1961:CJ1965)</f>
        <v>51248.050459853846</v>
      </c>
      <c r="CK1966" s="648">
        <f t="shared" ref="CK1966" si="7981">SUM(CK1961:CK1965)</f>
        <v>51111.35340985049</v>
      </c>
      <c r="CL1966" s="648">
        <f t="shared" ref="CL1966" si="7982">SUM(CL1961:CL1965)</f>
        <v>50973.972874597108</v>
      </c>
      <c r="CM1966" s="648">
        <f t="shared" ref="CM1966" si="7983">SUM(CM1961:CM1965)</f>
        <v>76980.385851883737</v>
      </c>
      <c r="CN1966" s="648">
        <f t="shared" ref="CN1966" si="7984">SUM(CN1961:CN1965)</f>
        <v>76897.114303840499</v>
      </c>
      <c r="CO1966" s="648">
        <f t="shared" ref="CO1966" si="7985">SUM(CO1961:CO1965)</f>
        <v>76813.426398057083</v>
      </c>
      <c r="CP1966" s="648">
        <f t="shared" ref="CP1966" si="7986">SUM(CP1961:CP1965)</f>
        <v>76729.32005274469</v>
      </c>
      <c r="CQ1966" s="648">
        <f t="shared" ref="CQ1966" si="7987">SUM(CQ1961:CQ1965)</f>
        <v>92398.124492624236</v>
      </c>
      <c r="CR1966" s="648">
        <f t="shared" ref="CR1966" si="7988">SUM(CR1961:CR1965)</f>
        <v>92290.557034534751</v>
      </c>
      <c r="CS1966" s="648">
        <f t="shared" ref="CS1966" si="7989">SUM(CS1961:CS1965)</f>
        <v>92182.451739154727</v>
      </c>
      <c r="CT1966" s="648">
        <f t="shared" ref="CT1966" si="7990">SUM(CT1961:CT1965)</f>
        <v>92073.805917297926</v>
      </c>
      <c r="CU1966" s="648">
        <f t="shared" ref="CU1966" si="7991">SUM(CU1961:CU1965)</f>
        <v>57836.709396595383</v>
      </c>
      <c r="CV1966" s="648">
        <f t="shared" ref="CV1966" si="7992">SUM(CV1961:CV1965)</f>
        <v>57631.840105775766</v>
      </c>
      <c r="CW1966" s="648">
        <f t="shared" ref="CW1966" si="7993">SUM(CW1961:CW1965)</f>
        <v>57425.946468502021</v>
      </c>
      <c r="CX1966" s="648">
        <f t="shared" ref="CX1966" si="7994">SUM(CX1961:CX1965)</f>
        <v>57219.023363041844</v>
      </c>
      <c r="CY1966" s="648">
        <f t="shared" ref="CY1966" si="7995">SUM(CY1961:CY1965)</f>
        <v>24593.408772383664</v>
      </c>
      <c r="CZ1966" s="648">
        <f t="shared" ref="CZ1966" si="7996">SUM(CZ1961:CZ1965)</f>
        <v>24387.464605442958</v>
      </c>
      <c r="DA1966" s="648">
        <f t="shared" ref="DA1966" si="7997">SUM(DA1961:DA1965)</f>
        <v>24180.49071766753</v>
      </c>
      <c r="DB1966" s="648">
        <f t="shared" ref="DB1966" si="7998">SUM(DB1961:DB1965)</f>
        <v>23972.481960453231</v>
      </c>
      <c r="DC1966" s="648">
        <f t="shared" ref="DC1966" si="7999">SUM(DC1961:DC1965)</f>
        <v>51565.695114491275</v>
      </c>
      <c r="DD1966" s="648">
        <f t="shared" ref="DD1966" si="8000">SUM(DD1961:DD1965)</f>
        <v>51484.338643761112</v>
      </c>
      <c r="DE1966" s="648">
        <f t="shared" ref="DE1966" si="8001">SUM(DE1961:DE1965)</f>
        <v>51402.575390677281</v>
      </c>
      <c r="DF1966" s="648">
        <f t="shared" ref="DF1966" si="8002">SUM(DF1961:DF1965)</f>
        <v>51320.403321328035</v>
      </c>
      <c r="DG1966" s="648">
        <f t="shared" ref="DG1966" si="8003">SUM(DG1961:DG1965)</f>
        <v>50679.382563016174</v>
      </c>
      <c r="DH1966" s="648">
        <f t="shared" ref="DH1966" si="8004">SUM(DH1961:DH1965)</f>
        <v>50604.771863528615</v>
      </c>
      <c r="DI1966" s="648">
        <f t="shared" ref="DI1966" si="8005">SUM(DI1961:DI1965)</f>
        <v>50529.78811054361</v>
      </c>
      <c r="DJ1966" s="648">
        <f t="shared" ref="DJ1966" si="8006">SUM(DJ1961:DJ1965)</f>
        <v>50454.429438793712</v>
      </c>
    </row>
    <row r="1967" spans="1:114" x14ac:dyDescent="0.35">
      <c r="B1967" s="69"/>
      <c r="C1967" s="69"/>
      <c r="D1967" s="69"/>
      <c r="E1967" s="69"/>
      <c r="F1967" s="69"/>
      <c r="G1967" s="69"/>
      <c r="H1967" s="69"/>
      <c r="I1967" s="69"/>
      <c r="J1967" s="69"/>
      <c r="K1967" s="69"/>
      <c r="L1967" s="69"/>
      <c r="M1967" s="69"/>
      <c r="N1967" s="69"/>
      <c r="O1967" s="69"/>
      <c r="P1967" s="69"/>
      <c r="Q1967" s="69"/>
      <c r="R1967" s="69"/>
      <c r="S1967" s="69"/>
      <c r="T1967" s="69"/>
      <c r="U1967" s="69"/>
      <c r="V1967" s="69"/>
      <c r="W1967" s="69"/>
      <c r="X1967" s="69"/>
      <c r="Y1967" s="69"/>
      <c r="Z1967" s="69"/>
      <c r="AA1967" s="69"/>
      <c r="AB1967" s="69"/>
      <c r="AC1967" s="69"/>
      <c r="AD1967" s="306"/>
    </row>
    <row r="1968" spans="1:114" x14ac:dyDescent="0.35">
      <c r="B1968" s="69" t="s">
        <v>201</v>
      </c>
      <c r="C1968" s="516">
        <f t="shared" ref="C1968:X1968" si="8007">C2028</f>
        <v>-99000</v>
      </c>
      <c r="D1968" s="516">
        <f t="shared" si="8007"/>
        <v>-111500</v>
      </c>
      <c r="E1968" s="516">
        <f t="shared" si="8007"/>
        <v>-71700</v>
      </c>
      <c r="F1968" s="516">
        <f t="shared" si="8007"/>
        <v>-61500</v>
      </c>
      <c r="G1968" s="516">
        <f t="shared" si="8007"/>
        <v>-48600</v>
      </c>
      <c r="H1968" s="516">
        <f t="shared" si="8007"/>
        <v>-51500</v>
      </c>
      <c r="I1968" s="516">
        <f t="shared" si="8007"/>
        <v>-42100</v>
      </c>
      <c r="J1968" s="516">
        <f t="shared" si="8007"/>
        <v>-49200</v>
      </c>
      <c r="K1968" s="516">
        <f t="shared" si="8007"/>
        <v>-67100</v>
      </c>
      <c r="L1968" s="516">
        <f t="shared" si="8007"/>
        <v>-79300</v>
      </c>
      <c r="M1968" s="516">
        <f t="shared" si="8007"/>
        <v>-71900</v>
      </c>
      <c r="N1968" s="516">
        <f t="shared" si="8007"/>
        <v>-51200</v>
      </c>
      <c r="O1968" s="516">
        <f t="shared" si="8007"/>
        <v>-45500</v>
      </c>
      <c r="P1968" s="516">
        <f t="shared" si="8007"/>
        <v>-47500</v>
      </c>
      <c r="Q1968" s="516">
        <f t="shared" si="8007"/>
        <v>-41000</v>
      </c>
      <c r="R1968" s="516">
        <f t="shared" si="8007"/>
        <v>-63000</v>
      </c>
      <c r="S1968" s="516">
        <f t="shared" si="8007"/>
        <v>-57100</v>
      </c>
      <c r="T1968" s="516">
        <f t="shared" si="8007"/>
        <v>-61300</v>
      </c>
      <c r="U1968" s="516">
        <f t="shared" si="8007"/>
        <v>-54400</v>
      </c>
      <c r="V1968" s="516">
        <f t="shared" si="8007"/>
        <v>-84400</v>
      </c>
      <c r="W1968" s="516">
        <f t="shared" si="8007"/>
        <v>-69700</v>
      </c>
      <c r="X1968" s="516">
        <f t="shared" si="8007"/>
        <v>-63900</v>
      </c>
      <c r="Y1968" s="516">
        <f t="shared" ref="Y1968:Z1968" si="8008">Y2028</f>
        <v>-54300</v>
      </c>
      <c r="Z1968" s="516">
        <f t="shared" si="8008"/>
        <v>-60200</v>
      </c>
      <c r="AA1968" s="516">
        <f>AA2028</f>
        <v>-67500</v>
      </c>
      <c r="AB1968" s="516">
        <f>AB2028</f>
        <v>-58200</v>
      </c>
      <c r="AC1968" s="516">
        <f>AC2028</f>
        <v>-60600</v>
      </c>
      <c r="AD1968" s="516">
        <f>-AD1690</f>
        <v>-62200</v>
      </c>
      <c r="AE1968" s="516">
        <f>-AE1690</f>
        <v>-138666</v>
      </c>
      <c r="AF1968" s="516">
        <f t="shared" ref="AF1968:CQ1968" si="8009">-AF1690</f>
        <v>-138666</v>
      </c>
      <c r="AG1968" s="516">
        <f t="shared" si="8009"/>
        <v>-138666</v>
      </c>
      <c r="AH1968" s="516">
        <f t="shared" si="8009"/>
        <v>-138666</v>
      </c>
      <c r="AI1968" s="516">
        <f t="shared" si="8009"/>
        <v>-117816</v>
      </c>
      <c r="AJ1968" s="516">
        <f t="shared" si="8009"/>
        <v>-117816</v>
      </c>
      <c r="AK1968" s="516">
        <f t="shared" si="8009"/>
        <v>-117816</v>
      </c>
      <c r="AL1968" s="516">
        <f t="shared" si="8009"/>
        <v>-117816</v>
      </c>
      <c r="AM1968" s="516">
        <f t="shared" si="8009"/>
        <v>-65691</v>
      </c>
      <c r="AN1968" s="516">
        <f t="shared" si="8009"/>
        <v>-69736</v>
      </c>
      <c r="AO1968" s="516">
        <f t="shared" si="8009"/>
        <v>-69736</v>
      </c>
      <c r="AP1968" s="516">
        <f t="shared" si="8009"/>
        <v>-69736</v>
      </c>
      <c r="AQ1968" s="516">
        <f t="shared" si="8009"/>
        <v>-38917.324999999997</v>
      </c>
      <c r="AR1968" s="516">
        <f t="shared" si="8009"/>
        <v>-38917.324999999997</v>
      </c>
      <c r="AS1968" s="516">
        <f t="shared" si="8009"/>
        <v>-38917.324999999997</v>
      </c>
      <c r="AT1968" s="516">
        <f t="shared" si="8009"/>
        <v>-38917.324999999997</v>
      </c>
      <c r="AU1968" s="516">
        <f t="shared" si="8009"/>
        <v>-53762.5</v>
      </c>
      <c r="AV1968" s="516">
        <f t="shared" si="8009"/>
        <v>-53762.5</v>
      </c>
      <c r="AW1968" s="516">
        <f t="shared" si="8009"/>
        <v>-53762.5</v>
      </c>
      <c r="AX1968" s="516">
        <f t="shared" si="8009"/>
        <v>-53762.5</v>
      </c>
      <c r="AY1968" s="516">
        <f t="shared" si="8009"/>
        <v>-53028.074999999997</v>
      </c>
      <c r="AZ1968" s="516">
        <f t="shared" si="8009"/>
        <v>-53028.074999999997</v>
      </c>
      <c r="BA1968" s="516">
        <f t="shared" si="8009"/>
        <v>-53028.074999999997</v>
      </c>
      <c r="BB1968" s="516">
        <f t="shared" si="8009"/>
        <v>-53028.074999999997</v>
      </c>
      <c r="BC1968" s="516">
        <f t="shared" si="8009"/>
        <v>-40428.824999999997</v>
      </c>
      <c r="BD1968" s="516">
        <f t="shared" si="8009"/>
        <v>-40428.824999999997</v>
      </c>
      <c r="BE1968" s="516">
        <f t="shared" si="8009"/>
        <v>-40428.824999999997</v>
      </c>
      <c r="BF1968" s="516">
        <f t="shared" si="8009"/>
        <v>-40428.824999999997</v>
      </c>
      <c r="BG1968" s="516">
        <f t="shared" si="8009"/>
        <v>-38603.4</v>
      </c>
      <c r="BH1968" s="516">
        <f t="shared" si="8009"/>
        <v>-38603.4</v>
      </c>
      <c r="BI1968" s="516">
        <f t="shared" si="8009"/>
        <v>-38603.4</v>
      </c>
      <c r="BJ1968" s="516">
        <f t="shared" si="8009"/>
        <v>-38603.4</v>
      </c>
      <c r="BK1968" s="516">
        <f t="shared" si="8009"/>
        <v>-26513.899999999998</v>
      </c>
      <c r="BL1968" s="516">
        <f t="shared" si="8009"/>
        <v>-26513.899999999998</v>
      </c>
      <c r="BM1968" s="516">
        <f t="shared" si="8009"/>
        <v>-26513.899999999998</v>
      </c>
      <c r="BN1968" s="516">
        <f t="shared" si="8009"/>
        <v>-26513.899999999998</v>
      </c>
      <c r="BO1968" s="516">
        <f t="shared" si="8009"/>
        <v>-27351.8</v>
      </c>
      <c r="BP1968" s="516">
        <f t="shared" si="8009"/>
        <v>-27351.8</v>
      </c>
      <c r="BQ1968" s="516">
        <f t="shared" si="8009"/>
        <v>-27351.8</v>
      </c>
      <c r="BR1968" s="516">
        <f t="shared" si="8009"/>
        <v>-27351.8</v>
      </c>
      <c r="BS1968" s="516">
        <f t="shared" si="8009"/>
        <v>-27651.05</v>
      </c>
      <c r="BT1968" s="516">
        <f t="shared" si="8009"/>
        <v>-27651.05</v>
      </c>
      <c r="BU1968" s="516">
        <f t="shared" si="8009"/>
        <v>-27651.05</v>
      </c>
      <c r="BV1968" s="516">
        <f t="shared" si="8009"/>
        <v>-27651.05</v>
      </c>
      <c r="BW1968" s="516">
        <f t="shared" si="8009"/>
        <v>-24497.674999999999</v>
      </c>
      <c r="BX1968" s="516">
        <f t="shared" si="8009"/>
        <v>-24497.674999999999</v>
      </c>
      <c r="BY1968" s="516">
        <f t="shared" si="8009"/>
        <v>-24497.674999999999</v>
      </c>
      <c r="BZ1968" s="516">
        <f t="shared" si="8009"/>
        <v>-24497.674999999999</v>
      </c>
      <c r="CA1968" s="516">
        <f t="shared" si="8009"/>
        <v>-23270.75</v>
      </c>
      <c r="CB1968" s="516">
        <f t="shared" si="8009"/>
        <v>-23270.75</v>
      </c>
      <c r="CC1968" s="516">
        <f t="shared" si="8009"/>
        <v>-23270.75</v>
      </c>
      <c r="CD1968" s="516">
        <f t="shared" si="8009"/>
        <v>-23270.75</v>
      </c>
      <c r="CE1968" s="516">
        <f t="shared" si="8009"/>
        <v>-9696.4500000000007</v>
      </c>
      <c r="CF1968" s="516">
        <f t="shared" si="8009"/>
        <v>-9696.4500000000007</v>
      </c>
      <c r="CG1968" s="516">
        <f t="shared" si="8009"/>
        <v>-9696.4500000000007</v>
      </c>
      <c r="CH1968" s="516">
        <f t="shared" si="8009"/>
        <v>-9696.4500000000007</v>
      </c>
      <c r="CI1968" s="516">
        <f t="shared" si="8009"/>
        <v>-7631.625</v>
      </c>
      <c r="CJ1968" s="516">
        <f t="shared" si="8009"/>
        <v>-7631.625</v>
      </c>
      <c r="CK1968" s="516">
        <f t="shared" si="8009"/>
        <v>-7631.625</v>
      </c>
      <c r="CL1968" s="516">
        <f t="shared" si="8009"/>
        <v>-7631.625</v>
      </c>
      <c r="CM1968" s="516">
        <f t="shared" si="8009"/>
        <v>-10025.625</v>
      </c>
      <c r="CN1968" s="516">
        <f t="shared" si="8009"/>
        <v>-10025.625</v>
      </c>
      <c r="CO1968" s="516">
        <f t="shared" si="8009"/>
        <v>-10025.625</v>
      </c>
      <c r="CP1968" s="516">
        <f t="shared" si="8009"/>
        <v>-10025.625</v>
      </c>
      <c r="CQ1968" s="516">
        <f t="shared" si="8009"/>
        <v>-14005.65</v>
      </c>
      <c r="CR1968" s="516">
        <f t="shared" ref="CR1968:DJ1968" si="8010">-CR1690</f>
        <v>-14005.65</v>
      </c>
      <c r="CS1968" s="516">
        <f t="shared" si="8010"/>
        <v>-14005.65</v>
      </c>
      <c r="CT1968" s="516">
        <f t="shared" si="8010"/>
        <v>-14005.65</v>
      </c>
      <c r="CU1968" s="516">
        <f t="shared" si="8010"/>
        <v>-11880.975</v>
      </c>
      <c r="CV1968" s="516">
        <f t="shared" si="8010"/>
        <v>-11880.975</v>
      </c>
      <c r="CW1968" s="516">
        <f t="shared" si="8010"/>
        <v>-11880.975</v>
      </c>
      <c r="CX1968" s="516">
        <f t="shared" si="8010"/>
        <v>-11880.975</v>
      </c>
      <c r="CY1968" s="516">
        <f t="shared" si="8010"/>
        <v>-5656.5749999999989</v>
      </c>
      <c r="CZ1968" s="516">
        <f t="shared" si="8010"/>
        <v>-5656.5749999999989</v>
      </c>
      <c r="DA1968" s="516">
        <f t="shared" si="8010"/>
        <v>-5656.5749999999989</v>
      </c>
      <c r="DB1968" s="516">
        <f t="shared" si="8010"/>
        <v>-5656.5749999999989</v>
      </c>
      <c r="DC1968" s="516">
        <f t="shared" si="8010"/>
        <v>-5117.9250000000002</v>
      </c>
      <c r="DD1968" s="516">
        <f t="shared" si="8010"/>
        <v>-5117.9250000000002</v>
      </c>
      <c r="DE1968" s="516">
        <f t="shared" si="8010"/>
        <v>-5117.9250000000002</v>
      </c>
      <c r="DF1968" s="516">
        <f t="shared" si="8010"/>
        <v>-5117.9250000000002</v>
      </c>
      <c r="DG1968" s="516">
        <f t="shared" si="8010"/>
        <v>-4639.125</v>
      </c>
      <c r="DH1968" s="516">
        <f t="shared" si="8010"/>
        <v>-4639.125</v>
      </c>
      <c r="DI1968" s="516">
        <f t="shared" si="8010"/>
        <v>-4639.125</v>
      </c>
      <c r="DJ1968" s="516">
        <f t="shared" si="8010"/>
        <v>-4639.125</v>
      </c>
    </row>
    <row r="1969" spans="2:114" x14ac:dyDescent="0.35">
      <c r="B1969" s="69" t="s">
        <v>202</v>
      </c>
      <c r="C1969" s="516">
        <f t="shared" ref="C1969:X1969" si="8011">C2030+C2034+C2036+C2037+C2038+C2039+C2040+C2041+C2046</f>
        <v>200</v>
      </c>
      <c r="D1969" s="516">
        <f t="shared" si="8011"/>
        <v>25200</v>
      </c>
      <c r="E1969" s="516">
        <f t="shared" si="8011"/>
        <v>7000</v>
      </c>
      <c r="F1969" s="516">
        <f t="shared" si="8011"/>
        <v>1500</v>
      </c>
      <c r="G1969" s="516">
        <f t="shared" si="8011"/>
        <v>542200</v>
      </c>
      <c r="H1969" s="516">
        <f t="shared" si="8011"/>
        <v>0</v>
      </c>
      <c r="I1969" s="516">
        <f t="shared" si="8011"/>
        <v>1500</v>
      </c>
      <c r="J1969" s="516">
        <f t="shared" si="8011"/>
        <v>0</v>
      </c>
      <c r="K1969" s="516">
        <f t="shared" si="8011"/>
        <v>170300</v>
      </c>
      <c r="L1969" s="516">
        <f t="shared" si="8011"/>
        <v>0</v>
      </c>
      <c r="M1969" s="516">
        <f t="shared" si="8011"/>
        <v>0</v>
      </c>
      <c r="N1969" s="516">
        <f t="shared" si="8011"/>
        <v>-10000</v>
      </c>
      <c r="O1969" s="516">
        <f t="shared" si="8011"/>
        <v>-7400</v>
      </c>
      <c r="P1969" s="516">
        <f t="shared" si="8011"/>
        <v>96500</v>
      </c>
      <c r="Q1969" s="516">
        <f t="shared" si="8011"/>
        <v>-227000</v>
      </c>
      <c r="R1969" s="516">
        <f t="shared" si="8011"/>
        <v>94800</v>
      </c>
      <c r="S1969" s="516">
        <f t="shared" si="8011"/>
        <v>1300</v>
      </c>
      <c r="T1969" s="516">
        <f t="shared" si="8011"/>
        <v>3500</v>
      </c>
      <c r="U1969" s="516">
        <f t="shared" si="8011"/>
        <v>-300</v>
      </c>
      <c r="V1969" s="516">
        <f t="shared" si="8011"/>
        <v>84200</v>
      </c>
      <c r="W1969" s="516">
        <f t="shared" si="8011"/>
        <v>33500</v>
      </c>
      <c r="X1969" s="516">
        <f t="shared" si="8011"/>
        <v>33600</v>
      </c>
      <c r="Y1969" s="516">
        <f t="shared" ref="Y1969:Z1969" si="8012">Y2030+Y2034+Y2036+Y2037+Y2038+Y2039+Y2040+Y2041+Y2046</f>
        <v>33500</v>
      </c>
      <c r="Z1969" s="516">
        <f t="shared" si="8012"/>
        <v>6700</v>
      </c>
      <c r="AA1969" s="516">
        <f>AA2030+AA2034+AA2036+AA2037+AA2038+AA2039+AA2040+AA2041+AA2046</f>
        <v>0</v>
      </c>
      <c r="AB1969" s="516">
        <f>AB2030+AB2034+AB2036+AB2037+AB2038+AB2039+AB2040+AB2041+AB2046</f>
        <v>0</v>
      </c>
      <c r="AC1969" s="516">
        <f>AC2030+AC2034+AC2036+AC2037+AC2038+AC2039+AC2040+AC2041+AC2046</f>
        <v>0</v>
      </c>
      <c r="AD1969" s="459">
        <f>AC1969</f>
        <v>0</v>
      </c>
      <c r="AE1969" s="516">
        <f>AD1969</f>
        <v>0</v>
      </c>
      <c r="AF1969" s="516">
        <f t="shared" ref="AF1969:CQ1969" si="8013">AE1969</f>
        <v>0</v>
      </c>
      <c r="AG1969" s="516">
        <f t="shared" si="8013"/>
        <v>0</v>
      </c>
      <c r="AH1969" s="516">
        <f t="shared" si="8013"/>
        <v>0</v>
      </c>
      <c r="AI1969" s="516">
        <f t="shared" si="8013"/>
        <v>0</v>
      </c>
      <c r="AJ1969" s="516">
        <f t="shared" si="8013"/>
        <v>0</v>
      </c>
      <c r="AK1969" s="516">
        <f t="shared" si="8013"/>
        <v>0</v>
      </c>
      <c r="AL1969" s="516">
        <f t="shared" si="8013"/>
        <v>0</v>
      </c>
      <c r="AM1969" s="516">
        <f t="shared" si="8013"/>
        <v>0</v>
      </c>
      <c r="AN1969" s="516">
        <f t="shared" si="8013"/>
        <v>0</v>
      </c>
      <c r="AO1969" s="516">
        <f t="shared" si="8013"/>
        <v>0</v>
      </c>
      <c r="AP1969" s="516">
        <f t="shared" si="8013"/>
        <v>0</v>
      </c>
      <c r="AQ1969" s="516">
        <f t="shared" si="8013"/>
        <v>0</v>
      </c>
      <c r="AR1969" s="516">
        <f t="shared" si="8013"/>
        <v>0</v>
      </c>
      <c r="AS1969" s="516">
        <f t="shared" si="8013"/>
        <v>0</v>
      </c>
      <c r="AT1969" s="516">
        <f t="shared" si="8013"/>
        <v>0</v>
      </c>
      <c r="AU1969" s="516">
        <f t="shared" si="8013"/>
        <v>0</v>
      </c>
      <c r="AV1969" s="516">
        <f t="shared" si="8013"/>
        <v>0</v>
      </c>
      <c r="AW1969" s="516">
        <f t="shared" si="8013"/>
        <v>0</v>
      </c>
      <c r="AX1969" s="516">
        <f t="shared" si="8013"/>
        <v>0</v>
      </c>
      <c r="AY1969" s="516">
        <f t="shared" si="8013"/>
        <v>0</v>
      </c>
      <c r="AZ1969" s="516">
        <f t="shared" si="8013"/>
        <v>0</v>
      </c>
      <c r="BA1969" s="516">
        <f t="shared" si="8013"/>
        <v>0</v>
      </c>
      <c r="BB1969" s="516">
        <f t="shared" si="8013"/>
        <v>0</v>
      </c>
      <c r="BC1969" s="516">
        <f t="shared" si="8013"/>
        <v>0</v>
      </c>
      <c r="BD1969" s="516">
        <f t="shared" si="8013"/>
        <v>0</v>
      </c>
      <c r="BE1969" s="516">
        <f t="shared" si="8013"/>
        <v>0</v>
      </c>
      <c r="BF1969" s="516">
        <f t="shared" si="8013"/>
        <v>0</v>
      </c>
      <c r="BG1969" s="516">
        <f t="shared" si="8013"/>
        <v>0</v>
      </c>
      <c r="BH1969" s="516">
        <f t="shared" si="8013"/>
        <v>0</v>
      </c>
      <c r="BI1969" s="516">
        <f t="shared" si="8013"/>
        <v>0</v>
      </c>
      <c r="BJ1969" s="516">
        <f t="shared" si="8013"/>
        <v>0</v>
      </c>
      <c r="BK1969" s="516">
        <f t="shared" si="8013"/>
        <v>0</v>
      </c>
      <c r="BL1969" s="516">
        <f t="shared" si="8013"/>
        <v>0</v>
      </c>
      <c r="BM1969" s="516">
        <f t="shared" si="8013"/>
        <v>0</v>
      </c>
      <c r="BN1969" s="516">
        <f t="shared" si="8013"/>
        <v>0</v>
      </c>
      <c r="BO1969" s="516">
        <f t="shared" si="8013"/>
        <v>0</v>
      </c>
      <c r="BP1969" s="516">
        <f t="shared" si="8013"/>
        <v>0</v>
      </c>
      <c r="BQ1969" s="516">
        <f t="shared" si="8013"/>
        <v>0</v>
      </c>
      <c r="BR1969" s="516">
        <f t="shared" si="8013"/>
        <v>0</v>
      </c>
      <c r="BS1969" s="516">
        <f t="shared" si="8013"/>
        <v>0</v>
      </c>
      <c r="BT1969" s="516">
        <f t="shared" si="8013"/>
        <v>0</v>
      </c>
      <c r="BU1969" s="516">
        <f t="shared" si="8013"/>
        <v>0</v>
      </c>
      <c r="BV1969" s="516">
        <f t="shared" si="8013"/>
        <v>0</v>
      </c>
      <c r="BW1969" s="516">
        <f t="shared" si="8013"/>
        <v>0</v>
      </c>
      <c r="BX1969" s="516">
        <f t="shared" si="8013"/>
        <v>0</v>
      </c>
      <c r="BY1969" s="516">
        <f t="shared" si="8013"/>
        <v>0</v>
      </c>
      <c r="BZ1969" s="516">
        <f t="shared" si="8013"/>
        <v>0</v>
      </c>
      <c r="CA1969" s="516">
        <f t="shared" si="8013"/>
        <v>0</v>
      </c>
      <c r="CB1969" s="516">
        <f t="shared" si="8013"/>
        <v>0</v>
      </c>
      <c r="CC1969" s="516">
        <f t="shared" si="8013"/>
        <v>0</v>
      </c>
      <c r="CD1969" s="516">
        <f t="shared" si="8013"/>
        <v>0</v>
      </c>
      <c r="CE1969" s="516">
        <f t="shared" si="8013"/>
        <v>0</v>
      </c>
      <c r="CF1969" s="516">
        <f t="shared" si="8013"/>
        <v>0</v>
      </c>
      <c r="CG1969" s="516">
        <f t="shared" si="8013"/>
        <v>0</v>
      </c>
      <c r="CH1969" s="516">
        <f t="shared" si="8013"/>
        <v>0</v>
      </c>
      <c r="CI1969" s="516">
        <f t="shared" si="8013"/>
        <v>0</v>
      </c>
      <c r="CJ1969" s="516">
        <f t="shared" si="8013"/>
        <v>0</v>
      </c>
      <c r="CK1969" s="516">
        <f t="shared" si="8013"/>
        <v>0</v>
      </c>
      <c r="CL1969" s="516">
        <f t="shared" si="8013"/>
        <v>0</v>
      </c>
      <c r="CM1969" s="516">
        <f t="shared" si="8013"/>
        <v>0</v>
      </c>
      <c r="CN1969" s="516">
        <f t="shared" si="8013"/>
        <v>0</v>
      </c>
      <c r="CO1969" s="516">
        <f t="shared" si="8013"/>
        <v>0</v>
      </c>
      <c r="CP1969" s="516">
        <f t="shared" si="8013"/>
        <v>0</v>
      </c>
      <c r="CQ1969" s="516">
        <f t="shared" si="8013"/>
        <v>0</v>
      </c>
      <c r="CR1969" s="516">
        <f t="shared" ref="CR1969:DJ1969" si="8014">CQ1969</f>
        <v>0</v>
      </c>
      <c r="CS1969" s="516">
        <f t="shared" si="8014"/>
        <v>0</v>
      </c>
      <c r="CT1969" s="516">
        <f t="shared" si="8014"/>
        <v>0</v>
      </c>
      <c r="CU1969" s="516">
        <f t="shared" si="8014"/>
        <v>0</v>
      </c>
      <c r="CV1969" s="516">
        <f t="shared" si="8014"/>
        <v>0</v>
      </c>
      <c r="CW1969" s="516">
        <f t="shared" si="8014"/>
        <v>0</v>
      </c>
      <c r="CX1969" s="516">
        <f t="shared" si="8014"/>
        <v>0</v>
      </c>
      <c r="CY1969" s="516">
        <f t="shared" si="8014"/>
        <v>0</v>
      </c>
      <c r="CZ1969" s="516">
        <f t="shared" si="8014"/>
        <v>0</v>
      </c>
      <c r="DA1969" s="516">
        <f t="shared" si="8014"/>
        <v>0</v>
      </c>
      <c r="DB1969" s="516">
        <f t="shared" si="8014"/>
        <v>0</v>
      </c>
      <c r="DC1969" s="516">
        <f t="shared" si="8014"/>
        <v>0</v>
      </c>
      <c r="DD1969" s="516">
        <f t="shared" si="8014"/>
        <v>0</v>
      </c>
      <c r="DE1969" s="516">
        <f t="shared" si="8014"/>
        <v>0</v>
      </c>
      <c r="DF1969" s="516">
        <f t="shared" si="8014"/>
        <v>0</v>
      </c>
      <c r="DG1969" s="516">
        <f t="shared" si="8014"/>
        <v>0</v>
      </c>
      <c r="DH1969" s="516">
        <f t="shared" si="8014"/>
        <v>0</v>
      </c>
      <c r="DI1969" s="516">
        <f t="shared" si="8014"/>
        <v>0</v>
      </c>
      <c r="DJ1969" s="516">
        <f t="shared" si="8014"/>
        <v>0</v>
      </c>
    </row>
    <row r="1970" spans="2:114" x14ac:dyDescent="0.35">
      <c r="B1970" s="69" t="s">
        <v>203</v>
      </c>
      <c r="C1970" s="516">
        <f t="shared" ref="C1970:X1970" si="8015">C1971-C1968-C1969</f>
        <v>-5500</v>
      </c>
      <c r="D1970" s="516">
        <f t="shared" si="8015"/>
        <v>-24200</v>
      </c>
      <c r="E1970" s="516">
        <f t="shared" si="8015"/>
        <v>4400</v>
      </c>
      <c r="F1970" s="516">
        <f t="shared" si="8015"/>
        <v>15400</v>
      </c>
      <c r="G1970" s="516">
        <f t="shared" si="8015"/>
        <v>10000</v>
      </c>
      <c r="H1970" s="516">
        <f t="shared" si="8015"/>
        <v>-4200</v>
      </c>
      <c r="I1970" s="516">
        <f t="shared" si="8015"/>
        <v>-900</v>
      </c>
      <c r="J1970" s="516">
        <f t="shared" si="8015"/>
        <v>-87000</v>
      </c>
      <c r="K1970" s="516">
        <f t="shared" si="8015"/>
        <v>-8200</v>
      </c>
      <c r="L1970" s="516">
        <f t="shared" si="8015"/>
        <v>-7800</v>
      </c>
      <c r="M1970" s="516">
        <f t="shared" si="8015"/>
        <v>-48800</v>
      </c>
      <c r="N1970" s="516">
        <f t="shared" si="8015"/>
        <v>11500</v>
      </c>
      <c r="O1970" s="516">
        <f t="shared" si="8015"/>
        <v>-300</v>
      </c>
      <c r="P1970" s="516">
        <f t="shared" si="8015"/>
        <v>79100</v>
      </c>
      <c r="Q1970" s="516">
        <f t="shared" si="8015"/>
        <v>-4000</v>
      </c>
      <c r="R1970" s="516">
        <f t="shared" si="8015"/>
        <v>-12100</v>
      </c>
      <c r="S1970" s="516">
        <f t="shared" si="8015"/>
        <v>-11100</v>
      </c>
      <c r="T1970" s="516">
        <f t="shared" si="8015"/>
        <v>-33600</v>
      </c>
      <c r="U1970" s="516">
        <f t="shared" si="8015"/>
        <v>-14300</v>
      </c>
      <c r="V1970" s="516">
        <f t="shared" si="8015"/>
        <v>2600</v>
      </c>
      <c r="W1970" s="516">
        <f t="shared" si="8015"/>
        <v>3300</v>
      </c>
      <c r="X1970" s="516">
        <f t="shared" si="8015"/>
        <v>-5900</v>
      </c>
      <c r="Y1970" s="516">
        <f t="shared" ref="Y1970:Z1970" si="8016">Y1971-Y1968-Y1969</f>
        <v>2900</v>
      </c>
      <c r="Z1970" s="516">
        <f t="shared" si="8016"/>
        <v>-9300</v>
      </c>
      <c r="AA1970" s="516">
        <f>AA1971-AA1968-AA1969</f>
        <v>3400.0000000000073</v>
      </c>
      <c r="AB1970" s="516">
        <f>AB1971-AB1968-AB1969</f>
        <v>22000</v>
      </c>
      <c r="AC1970" s="516">
        <f>AC1971-AC1968-AC1969</f>
        <v>-7300</v>
      </c>
      <c r="AD1970" s="646">
        <f>AC1970</f>
        <v>-7300</v>
      </c>
      <c r="AE1970" s="516">
        <f t="shared" ref="AE1970:CP1970" si="8017">AE1659</f>
        <v>0.11243642759100123</v>
      </c>
      <c r="AF1970" s="516">
        <f t="shared" si="8017"/>
        <v>0.10398989661164668</v>
      </c>
      <c r="AG1970" s="516">
        <f t="shared" si="8017"/>
        <v>0.10155634918510834</v>
      </c>
      <c r="AH1970" s="516">
        <f t="shared" si="8017"/>
        <v>0.1141659533459629</v>
      </c>
      <c r="AI1970" s="516">
        <f t="shared" si="8017"/>
        <v>8.4891525590319178E-2</v>
      </c>
      <c r="AJ1970" s="516">
        <f t="shared" si="8017"/>
        <v>7.8407995304104541E-2</v>
      </c>
      <c r="AK1970" s="516">
        <f t="shared" si="8017"/>
        <v>7.67099721958482E-2</v>
      </c>
      <c r="AL1970" s="516">
        <f t="shared" si="8017"/>
        <v>8.5796585653913085E-2</v>
      </c>
      <c r="AM1970" s="516">
        <f t="shared" si="8017"/>
        <v>6.0657974343901848E-2</v>
      </c>
      <c r="AN1970" s="516">
        <f t="shared" si="8017"/>
        <v>5.4442526564953943E-2</v>
      </c>
      <c r="AO1970" s="516">
        <f t="shared" si="8017"/>
        <v>5.1024143918294323E-2</v>
      </c>
      <c r="AP1970" s="516">
        <f t="shared" si="8017"/>
        <v>5.8415396930660633E-2</v>
      </c>
      <c r="AQ1970" s="516">
        <f t="shared" si="8017"/>
        <v>0.1388519897066551</v>
      </c>
      <c r="AR1970" s="516">
        <f t="shared" si="8017"/>
        <v>0.13154197591679348</v>
      </c>
      <c r="AS1970" s="516">
        <f t="shared" si="8017"/>
        <v>0.12608379294816124</v>
      </c>
      <c r="AT1970" s="516">
        <f t="shared" si="8017"/>
        <v>0.13284865102105911</v>
      </c>
      <c r="AU1970" s="516">
        <f t="shared" si="8017"/>
        <v>0.18417571286417109</v>
      </c>
      <c r="AV1970" s="516">
        <f t="shared" si="8017"/>
        <v>0.17570467284266894</v>
      </c>
      <c r="AW1970" s="516">
        <f t="shared" si="8017"/>
        <v>0.16992479310295497</v>
      </c>
      <c r="AX1970" s="516">
        <f t="shared" si="8017"/>
        <v>0.17763572882778733</v>
      </c>
      <c r="AY1970" s="516">
        <f t="shared" si="8017"/>
        <v>0.18249379580577771</v>
      </c>
      <c r="AZ1970" s="516">
        <f t="shared" si="8017"/>
        <v>0.17462170456180653</v>
      </c>
      <c r="BA1970" s="516">
        <f t="shared" si="8017"/>
        <v>0.16862316279152317</v>
      </c>
      <c r="BB1970" s="516">
        <f t="shared" si="8017"/>
        <v>0.17521342069473769</v>
      </c>
      <c r="BC1970" s="516">
        <f t="shared" si="8017"/>
        <v>0.15540471092943611</v>
      </c>
      <c r="BD1970" s="516">
        <f t="shared" si="8017"/>
        <v>0.14920266280693348</v>
      </c>
      <c r="BE1970" s="516">
        <f t="shared" si="8017"/>
        <v>0.14345523056176893</v>
      </c>
      <c r="BF1970" s="516">
        <f t="shared" si="8017"/>
        <v>0.14863351621595372</v>
      </c>
      <c r="BG1970" s="516">
        <f t="shared" si="8017"/>
        <v>0.13882773710550456</v>
      </c>
      <c r="BH1970" s="516">
        <f t="shared" si="8017"/>
        <v>0.13245580811763702</v>
      </c>
      <c r="BI1970" s="516">
        <f t="shared" si="8017"/>
        <v>0.12650849023371738</v>
      </c>
      <c r="BJ1970" s="516">
        <f t="shared" si="8017"/>
        <v>0.13186506585113</v>
      </c>
      <c r="BK1970" s="516">
        <f t="shared" si="8017"/>
        <v>9.5045082729572086E-2</v>
      </c>
      <c r="BL1970" s="516">
        <f t="shared" si="8017"/>
        <v>9.0999218879473653E-2</v>
      </c>
      <c r="BM1970" s="516">
        <f t="shared" si="8017"/>
        <v>8.7215378622409356E-2</v>
      </c>
      <c r="BN1970" s="516">
        <f t="shared" si="8017"/>
        <v>9.0590217348612306E-2</v>
      </c>
      <c r="BO1970" s="516">
        <f t="shared" si="8017"/>
        <v>8.5617530539066275E-2</v>
      </c>
      <c r="BP1970" s="516">
        <f t="shared" si="8017"/>
        <v>8.3384591841712957E-2</v>
      </c>
      <c r="BQ1970" s="516">
        <f t="shared" si="8017"/>
        <v>8.1267615763630341E-2</v>
      </c>
      <c r="BR1970" s="516">
        <f t="shared" si="8017"/>
        <v>8.2382644194390342E-2</v>
      </c>
      <c r="BS1970" s="516">
        <f t="shared" si="8017"/>
        <v>8.9843662498139215E-2</v>
      </c>
      <c r="BT1970" s="516">
        <f t="shared" si="8017"/>
        <v>8.6819322292866055E-2</v>
      </c>
      <c r="BU1970" s="516">
        <f t="shared" si="8017"/>
        <v>8.3917270599404306E-2</v>
      </c>
      <c r="BV1970" s="516">
        <f t="shared" si="8017"/>
        <v>8.5653532243057232E-2</v>
      </c>
      <c r="BW1970" s="516">
        <f t="shared" si="8017"/>
        <v>9.4707105112939116E-2</v>
      </c>
      <c r="BX1970" s="516">
        <f t="shared" si="8017"/>
        <v>9.2474357105983673E-2</v>
      </c>
      <c r="BY1970" s="516">
        <f t="shared" si="8017"/>
        <v>9.0255841857516853E-2</v>
      </c>
      <c r="BZ1970" s="516">
        <f t="shared" si="8017"/>
        <v>9.2500271621853036E-2</v>
      </c>
      <c r="CA1970" s="516">
        <f t="shared" si="8017"/>
        <v>7.2073955874886131E-2</v>
      </c>
      <c r="CB1970" s="516">
        <f t="shared" si="8017"/>
        <v>7.1446770779881083E-2</v>
      </c>
      <c r="CC1970" s="516">
        <f t="shared" si="8017"/>
        <v>7.0822615655243532E-2</v>
      </c>
      <c r="CD1970" s="516">
        <f t="shared" si="8017"/>
        <v>7.0515262943228102E-2</v>
      </c>
      <c r="CE1970" s="516">
        <f t="shared" si="8017"/>
        <v>5.5088626534633152E-2</v>
      </c>
      <c r="CF1970" s="516">
        <f t="shared" si="8017"/>
        <v>5.4686608603779011E-2</v>
      </c>
      <c r="CG1970" s="516">
        <f t="shared" si="8017"/>
        <v>5.428627293248206E-2</v>
      </c>
      <c r="CH1970" s="516">
        <f t="shared" si="8017"/>
        <v>5.3887597052933979E-2</v>
      </c>
      <c r="CI1970" s="516">
        <f t="shared" si="8017"/>
        <v>4.1136746366424282E-2</v>
      </c>
      <c r="CJ1970" s="516">
        <f t="shared" si="8017"/>
        <v>4.0830242082881038E-2</v>
      </c>
      <c r="CK1970" s="516">
        <f t="shared" si="8017"/>
        <v>4.0524967907830257E-2</v>
      </c>
      <c r="CL1970" s="516">
        <f t="shared" si="8017"/>
        <v>4.0220907294537318E-2</v>
      </c>
      <c r="CM1970" s="516">
        <f t="shared" si="8017"/>
        <v>5.3831439234213616E-2</v>
      </c>
      <c r="CN1970" s="516">
        <f t="shared" si="8017"/>
        <v>5.3428317637181283E-2</v>
      </c>
      <c r="CO1970" s="516">
        <f t="shared" si="8017"/>
        <v>5.3026761076890354E-2</v>
      </c>
      <c r="CP1970" s="516">
        <f t="shared" si="8017"/>
        <v>5.262674844791379E-2</v>
      </c>
      <c r="CQ1970" s="516">
        <f t="shared" ref="CQ1970:DJ1970" si="8018">CQ1659</f>
        <v>7.4688661358220693E-2</v>
      </c>
      <c r="CR1970" s="516">
        <f t="shared" si="8018"/>
        <v>7.4125638138386851E-2</v>
      </c>
      <c r="CS1970" s="516">
        <f t="shared" si="8018"/>
        <v>7.3564727007644229E-2</v>
      </c>
      <c r="CT1970" s="516">
        <f t="shared" si="8018"/>
        <v>7.3005899372924385E-2</v>
      </c>
      <c r="CU1970" s="516">
        <f t="shared" si="8018"/>
        <v>6.0811530824373787E-2</v>
      </c>
      <c r="CV1970" s="516">
        <f t="shared" si="8018"/>
        <v>6.0344103240172121E-2</v>
      </c>
      <c r="CW1970" s="516">
        <f t="shared" si="8018"/>
        <v>5.9878356808630379E-2</v>
      </c>
      <c r="CX1970" s="516">
        <f t="shared" si="8018"/>
        <v>5.9414268550743929E-2</v>
      </c>
      <c r="CY1970" s="516">
        <f t="shared" si="8018"/>
        <v>2.5876241198263192E-2</v>
      </c>
      <c r="CZ1970" s="516">
        <f t="shared" si="8018"/>
        <v>2.5667547275028579E-2</v>
      </c>
      <c r="DA1970" s="516">
        <f t="shared" si="8018"/>
        <v>2.5459560641276795E-2</v>
      </c>
      <c r="DB1970" s="516">
        <f t="shared" si="8018"/>
        <v>2.5252271414072859E-2</v>
      </c>
      <c r="DC1970" s="516">
        <f t="shared" si="8018"/>
        <v>2.2270187175761826E-2</v>
      </c>
      <c r="DD1970" s="516">
        <f t="shared" si="8018"/>
        <v>2.2085784261488828E-2</v>
      </c>
      <c r="DE1970" s="516">
        <f t="shared" si="8018"/>
        <v>2.1901977410205203E-2</v>
      </c>
      <c r="DF1970" s="516">
        <f t="shared" si="8018"/>
        <v>2.1718758167188375E-2</v>
      </c>
      <c r="DG1970" s="516">
        <f t="shared" si="8018"/>
        <v>1.9145158257682742E-2</v>
      </c>
      <c r="DH1970" s="516">
        <f t="shared" si="8018"/>
        <v>1.8981966808582641E-2</v>
      </c>
      <c r="DI1970" s="516">
        <f t="shared" si="8018"/>
        <v>1.8819277335071986E-2</v>
      </c>
      <c r="DJ1970" s="516">
        <f t="shared" si="8018"/>
        <v>1.8657082591355723E-2</v>
      </c>
    </row>
    <row r="1971" spans="2:114" x14ac:dyDescent="0.35">
      <c r="B1971" s="255" t="s">
        <v>45</v>
      </c>
      <c r="C1971" s="648">
        <f t="shared" ref="C1971:X1971" si="8019">C2050</f>
        <v>-104300</v>
      </c>
      <c r="D1971" s="648">
        <f t="shared" si="8019"/>
        <v>-110500</v>
      </c>
      <c r="E1971" s="648">
        <f t="shared" si="8019"/>
        <v>-60300</v>
      </c>
      <c r="F1971" s="648">
        <f t="shared" si="8019"/>
        <v>-44600</v>
      </c>
      <c r="G1971" s="648">
        <f t="shared" si="8019"/>
        <v>503600</v>
      </c>
      <c r="H1971" s="648">
        <f t="shared" si="8019"/>
        <v>-55700</v>
      </c>
      <c r="I1971" s="648">
        <f t="shared" si="8019"/>
        <v>-41500</v>
      </c>
      <c r="J1971" s="648">
        <f t="shared" si="8019"/>
        <v>-136200</v>
      </c>
      <c r="K1971" s="648">
        <f t="shared" si="8019"/>
        <v>95000</v>
      </c>
      <c r="L1971" s="648">
        <f t="shared" si="8019"/>
        <v>-87100</v>
      </c>
      <c r="M1971" s="648">
        <f t="shared" si="8019"/>
        <v>-120700</v>
      </c>
      <c r="N1971" s="648">
        <f t="shared" si="8019"/>
        <v>-49700</v>
      </c>
      <c r="O1971" s="648">
        <f t="shared" si="8019"/>
        <v>-53200</v>
      </c>
      <c r="P1971" s="648">
        <f t="shared" si="8019"/>
        <v>128100</v>
      </c>
      <c r="Q1971" s="648">
        <f t="shared" si="8019"/>
        <v>-272000</v>
      </c>
      <c r="R1971" s="648">
        <f t="shared" si="8019"/>
        <v>19700</v>
      </c>
      <c r="S1971" s="648">
        <f t="shared" si="8019"/>
        <v>-66900</v>
      </c>
      <c r="T1971" s="648">
        <f t="shared" si="8019"/>
        <v>-91400</v>
      </c>
      <c r="U1971" s="648">
        <f t="shared" si="8019"/>
        <v>-69000</v>
      </c>
      <c r="V1971" s="648">
        <f t="shared" si="8019"/>
        <v>2400</v>
      </c>
      <c r="W1971" s="648">
        <f t="shared" si="8019"/>
        <v>-32900</v>
      </c>
      <c r="X1971" s="648">
        <f t="shared" si="8019"/>
        <v>-36200</v>
      </c>
      <c r="Y1971" s="648">
        <f t="shared" ref="Y1971:Z1971" si="8020">Y2050</f>
        <v>-17900</v>
      </c>
      <c r="Z1971" s="648">
        <f t="shared" si="8020"/>
        <v>-62800</v>
      </c>
      <c r="AA1971" s="648">
        <f>AA2050</f>
        <v>-64099.999999999993</v>
      </c>
      <c r="AB1971" s="648">
        <f>AB2050</f>
        <v>-36200</v>
      </c>
      <c r="AC1971" s="648">
        <f>AC2050</f>
        <v>-67900</v>
      </c>
      <c r="AD1971" s="648">
        <f>SUM(AD1968:AD1970)</f>
        <v>-69500</v>
      </c>
      <c r="AE1971" s="648">
        <f>SUM(AE1968:AE1970)</f>
        <v>-138665.88756357241</v>
      </c>
      <c r="AF1971" s="648">
        <f t="shared" ref="AF1971:CQ1971" si="8021">SUM(AF1968:AF1970)</f>
        <v>-138665.8960101034</v>
      </c>
      <c r="AG1971" s="648">
        <f t="shared" si="8021"/>
        <v>-138665.8984436508</v>
      </c>
      <c r="AH1971" s="648">
        <f t="shared" si="8021"/>
        <v>-138665.88583404664</v>
      </c>
      <c r="AI1971" s="648">
        <f t="shared" si="8021"/>
        <v>-117815.91510847441</v>
      </c>
      <c r="AJ1971" s="648">
        <f t="shared" si="8021"/>
        <v>-117815.9215920047</v>
      </c>
      <c r="AK1971" s="648">
        <f t="shared" si="8021"/>
        <v>-117815.9232900278</v>
      </c>
      <c r="AL1971" s="648">
        <f t="shared" si="8021"/>
        <v>-117815.91420341434</v>
      </c>
      <c r="AM1971" s="648">
        <f t="shared" si="8021"/>
        <v>-65690.939342025653</v>
      </c>
      <c r="AN1971" s="648">
        <f t="shared" si="8021"/>
        <v>-69735.945557473431</v>
      </c>
      <c r="AO1971" s="648">
        <f t="shared" si="8021"/>
        <v>-69735.948975856081</v>
      </c>
      <c r="AP1971" s="648">
        <f t="shared" si="8021"/>
        <v>-69735.941584603075</v>
      </c>
      <c r="AQ1971" s="648">
        <f t="shared" si="8021"/>
        <v>-38917.186148010289</v>
      </c>
      <c r="AR1971" s="648">
        <f t="shared" si="8021"/>
        <v>-38917.193458024078</v>
      </c>
      <c r="AS1971" s="648">
        <f t="shared" si="8021"/>
        <v>-38917.198916207046</v>
      </c>
      <c r="AT1971" s="648">
        <f t="shared" si="8021"/>
        <v>-38917.192151348972</v>
      </c>
      <c r="AU1971" s="648">
        <f t="shared" si="8021"/>
        <v>-53762.315824287136</v>
      </c>
      <c r="AV1971" s="648">
        <f t="shared" si="8021"/>
        <v>-53762.324295327155</v>
      </c>
      <c r="AW1971" s="648">
        <f t="shared" si="8021"/>
        <v>-53762.330075206897</v>
      </c>
      <c r="AX1971" s="648">
        <f t="shared" si="8021"/>
        <v>-53762.322364271175</v>
      </c>
      <c r="AY1971" s="648">
        <f t="shared" si="8021"/>
        <v>-53027.892506204189</v>
      </c>
      <c r="AZ1971" s="648">
        <f t="shared" si="8021"/>
        <v>-53027.900378295439</v>
      </c>
      <c r="BA1971" s="648">
        <f t="shared" si="8021"/>
        <v>-53027.906376837207</v>
      </c>
      <c r="BB1971" s="648">
        <f t="shared" si="8021"/>
        <v>-53027.899786579299</v>
      </c>
      <c r="BC1971" s="648">
        <f t="shared" si="8021"/>
        <v>-40428.669595289066</v>
      </c>
      <c r="BD1971" s="648">
        <f t="shared" si="8021"/>
        <v>-40428.675797337193</v>
      </c>
      <c r="BE1971" s="648">
        <f t="shared" si="8021"/>
        <v>-40428.681544769439</v>
      </c>
      <c r="BF1971" s="648">
        <f t="shared" si="8021"/>
        <v>-40428.676366483778</v>
      </c>
      <c r="BG1971" s="648">
        <f t="shared" si="8021"/>
        <v>-38603.261172262894</v>
      </c>
      <c r="BH1971" s="648">
        <f t="shared" si="8021"/>
        <v>-38603.267544191884</v>
      </c>
      <c r="BI1971" s="648">
        <f t="shared" si="8021"/>
        <v>-38603.273491509768</v>
      </c>
      <c r="BJ1971" s="648">
        <f t="shared" si="8021"/>
        <v>-38603.268134934151</v>
      </c>
      <c r="BK1971" s="648">
        <f t="shared" si="8021"/>
        <v>-26513.804954917268</v>
      </c>
      <c r="BL1971" s="648">
        <f t="shared" si="8021"/>
        <v>-26513.809000781119</v>
      </c>
      <c r="BM1971" s="648">
        <f t="shared" si="8021"/>
        <v>-26513.812784621376</v>
      </c>
      <c r="BN1971" s="648">
        <f t="shared" si="8021"/>
        <v>-26513.809409782651</v>
      </c>
      <c r="BO1971" s="648">
        <f t="shared" si="8021"/>
        <v>-27351.714382469461</v>
      </c>
      <c r="BP1971" s="648">
        <f t="shared" si="8021"/>
        <v>-27351.716615408157</v>
      </c>
      <c r="BQ1971" s="648">
        <f t="shared" si="8021"/>
        <v>-27351.718732384237</v>
      </c>
      <c r="BR1971" s="648">
        <f t="shared" si="8021"/>
        <v>-27351.717617355804</v>
      </c>
      <c r="BS1971" s="648">
        <f t="shared" si="8021"/>
        <v>-27650.9601563375</v>
      </c>
      <c r="BT1971" s="648">
        <f t="shared" si="8021"/>
        <v>-27650.963180677707</v>
      </c>
      <c r="BU1971" s="648">
        <f t="shared" si="8021"/>
        <v>-27650.966082729399</v>
      </c>
      <c r="BV1971" s="648">
        <f t="shared" si="8021"/>
        <v>-27650.964346467757</v>
      </c>
      <c r="BW1971" s="648">
        <f t="shared" si="8021"/>
        <v>-24497.580292894887</v>
      </c>
      <c r="BX1971" s="648">
        <f t="shared" si="8021"/>
        <v>-24497.582525642894</v>
      </c>
      <c r="BY1971" s="648">
        <f t="shared" si="8021"/>
        <v>-24497.584744158143</v>
      </c>
      <c r="BZ1971" s="648">
        <f t="shared" si="8021"/>
        <v>-24497.582499728378</v>
      </c>
      <c r="CA1971" s="648">
        <f t="shared" si="8021"/>
        <v>-23270.677926044125</v>
      </c>
      <c r="CB1971" s="648">
        <f t="shared" si="8021"/>
        <v>-23270.67855322922</v>
      </c>
      <c r="CC1971" s="648">
        <f t="shared" si="8021"/>
        <v>-23270.679177384343</v>
      </c>
      <c r="CD1971" s="648">
        <f t="shared" si="8021"/>
        <v>-23270.679484737058</v>
      </c>
      <c r="CE1971" s="648">
        <f t="shared" si="8021"/>
        <v>-9696.3949113734652</v>
      </c>
      <c r="CF1971" s="648">
        <f t="shared" si="8021"/>
        <v>-9696.3953133913965</v>
      </c>
      <c r="CG1971" s="648">
        <f t="shared" si="8021"/>
        <v>-9696.3957137270681</v>
      </c>
      <c r="CH1971" s="648">
        <f t="shared" si="8021"/>
        <v>-9696.3961124029483</v>
      </c>
      <c r="CI1971" s="648">
        <f t="shared" si="8021"/>
        <v>-7631.5838632536334</v>
      </c>
      <c r="CJ1971" s="648">
        <f t="shared" si="8021"/>
        <v>-7631.5841697579172</v>
      </c>
      <c r="CK1971" s="648">
        <f t="shared" si="8021"/>
        <v>-7631.5844750320921</v>
      </c>
      <c r="CL1971" s="648">
        <f t="shared" si="8021"/>
        <v>-7631.5847790927055</v>
      </c>
      <c r="CM1971" s="648">
        <f t="shared" si="8021"/>
        <v>-10025.571168560766</v>
      </c>
      <c r="CN1971" s="648">
        <f t="shared" si="8021"/>
        <v>-10025.571571682363</v>
      </c>
      <c r="CO1971" s="648">
        <f t="shared" si="8021"/>
        <v>-10025.571973238923</v>
      </c>
      <c r="CP1971" s="648">
        <f t="shared" si="8021"/>
        <v>-10025.572373251553</v>
      </c>
      <c r="CQ1971" s="648">
        <f t="shared" si="8021"/>
        <v>-14005.575311338642</v>
      </c>
      <c r="CR1971" s="648">
        <f t="shared" ref="CR1971:DJ1971" si="8022">SUM(CR1968:CR1970)</f>
        <v>-14005.575874361861</v>
      </c>
      <c r="CS1971" s="648">
        <f t="shared" si="8022"/>
        <v>-14005.576435272991</v>
      </c>
      <c r="CT1971" s="648">
        <f t="shared" si="8022"/>
        <v>-14005.576994100627</v>
      </c>
      <c r="CU1971" s="648">
        <f t="shared" si="8022"/>
        <v>-11880.914188469176</v>
      </c>
      <c r="CV1971" s="648">
        <f t="shared" si="8022"/>
        <v>-11880.91465589676</v>
      </c>
      <c r="CW1971" s="648">
        <f t="shared" si="8022"/>
        <v>-11880.915121643191</v>
      </c>
      <c r="CX1971" s="648">
        <f t="shared" si="8022"/>
        <v>-11880.915585731449</v>
      </c>
      <c r="CY1971" s="648">
        <f t="shared" si="8022"/>
        <v>-5656.5491237588003</v>
      </c>
      <c r="CZ1971" s="648">
        <f t="shared" si="8022"/>
        <v>-5656.5493324527242</v>
      </c>
      <c r="DA1971" s="648">
        <f t="shared" si="8022"/>
        <v>-5656.5495404393578</v>
      </c>
      <c r="DB1971" s="648">
        <f t="shared" si="8022"/>
        <v>-5656.5497477285844</v>
      </c>
      <c r="DC1971" s="648">
        <f t="shared" si="8022"/>
        <v>-5117.9027298128249</v>
      </c>
      <c r="DD1971" s="648">
        <f t="shared" si="8022"/>
        <v>-5117.9029142157387</v>
      </c>
      <c r="DE1971" s="648">
        <f t="shared" si="8022"/>
        <v>-5117.9030980225898</v>
      </c>
      <c r="DF1971" s="648">
        <f t="shared" si="8022"/>
        <v>-5117.9032812418327</v>
      </c>
      <c r="DG1971" s="648">
        <f t="shared" si="8022"/>
        <v>-4639.1058548417423</v>
      </c>
      <c r="DH1971" s="648">
        <f t="shared" si="8022"/>
        <v>-4639.1060180331915</v>
      </c>
      <c r="DI1971" s="648">
        <f t="shared" si="8022"/>
        <v>-4639.1061807226652</v>
      </c>
      <c r="DJ1971" s="648">
        <f t="shared" si="8022"/>
        <v>-4639.1063429174083</v>
      </c>
    </row>
    <row r="1972" spans="2:114" x14ac:dyDescent="0.35">
      <c r="B1972" s="69"/>
      <c r="C1972" s="69"/>
      <c r="D1972" s="69"/>
      <c r="E1972" s="69"/>
      <c r="F1972" s="69"/>
      <c r="G1972" s="69"/>
      <c r="H1972" s="69"/>
      <c r="I1972" s="69"/>
      <c r="J1972" s="69"/>
      <c r="K1972" s="69"/>
      <c r="L1972" s="69"/>
      <c r="M1972" s="69"/>
      <c r="N1972" s="69"/>
      <c r="O1972" s="69"/>
      <c r="P1972" s="69"/>
      <c r="Q1972" s="69"/>
      <c r="R1972" s="69"/>
      <c r="S1972" s="69"/>
      <c r="T1972" s="69"/>
      <c r="U1972" s="69"/>
      <c r="V1972" s="69"/>
      <c r="W1972" s="69"/>
      <c r="X1972" s="69"/>
      <c r="Y1972" s="69"/>
      <c r="Z1972" s="69"/>
      <c r="AA1972" s="69"/>
      <c r="AB1972" s="69"/>
      <c r="AC1972" s="69"/>
      <c r="AD1972" s="306"/>
    </row>
    <row r="1973" spans="2:114" x14ac:dyDescent="0.35">
      <c r="B1973" s="69" t="s">
        <v>204</v>
      </c>
      <c r="C1973" s="152">
        <f t="shared" ref="C1973:X1973" si="8023">C2053+C2054+C2057+C2062+C2063</f>
        <v>0</v>
      </c>
      <c r="D1973" s="152">
        <f t="shared" si="8023"/>
        <v>0</v>
      </c>
      <c r="E1973" s="152">
        <f t="shared" si="8023"/>
        <v>0</v>
      </c>
      <c r="F1973" s="152">
        <f t="shared" si="8023"/>
        <v>0</v>
      </c>
      <c r="G1973" s="152">
        <f t="shared" si="8023"/>
        <v>-4500</v>
      </c>
      <c r="H1973" s="152">
        <f t="shared" si="8023"/>
        <v>0</v>
      </c>
      <c r="I1973" s="152">
        <f t="shared" si="8023"/>
        <v>-7000</v>
      </c>
      <c r="J1973" s="152">
        <f t="shared" si="8023"/>
        <v>0</v>
      </c>
      <c r="K1973" s="152">
        <f t="shared" si="8023"/>
        <v>0</v>
      </c>
      <c r="L1973" s="152">
        <f t="shared" si="8023"/>
        <v>0</v>
      </c>
      <c r="M1973" s="152">
        <f t="shared" si="8023"/>
        <v>-141500</v>
      </c>
      <c r="N1973" s="152">
        <f t="shared" si="8023"/>
        <v>0</v>
      </c>
      <c r="O1973" s="152">
        <f>O2053+O2054+O2057+O2062+O2063</f>
        <v>393600</v>
      </c>
      <c r="P1973" s="152">
        <f t="shared" si="8023"/>
        <v>-505600</v>
      </c>
      <c r="Q1973" s="152">
        <f t="shared" si="8023"/>
        <v>0</v>
      </c>
      <c r="R1973" s="152">
        <f t="shared" si="8023"/>
        <v>0</v>
      </c>
      <c r="S1973" s="152">
        <f t="shared" si="8023"/>
        <v>0</v>
      </c>
      <c r="T1973" s="152">
        <f t="shared" si="8023"/>
        <v>0</v>
      </c>
      <c r="U1973" s="152">
        <f t="shared" si="8023"/>
        <v>0</v>
      </c>
      <c r="V1973" s="152">
        <f t="shared" si="8023"/>
        <v>0</v>
      </c>
      <c r="W1973" s="152">
        <f t="shared" si="8023"/>
        <v>0</v>
      </c>
      <c r="X1973" s="152">
        <f t="shared" si="8023"/>
        <v>23300</v>
      </c>
      <c r="Y1973" s="152">
        <f t="shared" ref="Y1973:Z1973" si="8024">Y2053+Y2054+Y2057+Y2062+Y2063</f>
        <v>-1100</v>
      </c>
      <c r="Z1973" s="152">
        <f t="shared" si="8024"/>
        <v>-1200</v>
      </c>
      <c r="AA1973" s="152">
        <f>AA2053+AA2054+AA2057+AA2062+AA2063</f>
        <v>-1100</v>
      </c>
      <c r="AB1973" s="152">
        <f>AB2053+AB2054+AB2057+AB2062+AB2063</f>
        <v>9600</v>
      </c>
      <c r="AC1973" s="152">
        <f>AC2053+AC2054+AC2057+AC2062+AC2063</f>
        <v>20400</v>
      </c>
      <c r="AD1973" s="306"/>
    </row>
    <row r="1974" spans="2:114" x14ac:dyDescent="0.35">
      <c r="B1974" s="69" t="s">
        <v>206</v>
      </c>
      <c r="C1974" s="152">
        <f t="shared" ref="C1974:X1974" si="8025">C2055+C2056+C2064</f>
        <v>0</v>
      </c>
      <c r="D1974" s="152">
        <f t="shared" si="8025"/>
        <v>0</v>
      </c>
      <c r="E1974" s="152">
        <f t="shared" si="8025"/>
        <v>0</v>
      </c>
      <c r="F1974" s="152">
        <f t="shared" si="8025"/>
        <v>0</v>
      </c>
      <c r="G1974" s="152">
        <f t="shared" si="8025"/>
        <v>39300</v>
      </c>
      <c r="H1974" s="152">
        <f t="shared" si="8025"/>
        <v>0</v>
      </c>
      <c r="I1974" s="152">
        <f t="shared" si="8025"/>
        <v>0</v>
      </c>
      <c r="J1974" s="152">
        <f t="shared" si="8025"/>
        <v>3700</v>
      </c>
      <c r="K1974" s="152">
        <f t="shared" si="8025"/>
        <v>30300</v>
      </c>
      <c r="L1974" s="152">
        <f t="shared" si="8025"/>
        <v>0</v>
      </c>
      <c r="M1974" s="152">
        <f t="shared" si="8025"/>
        <v>220100</v>
      </c>
      <c r="N1974" s="152">
        <f t="shared" si="8025"/>
        <v>13300</v>
      </c>
      <c r="O1974" s="152">
        <f t="shared" si="8025"/>
        <v>15100</v>
      </c>
      <c r="P1974" s="152">
        <f t="shared" si="8025"/>
        <v>0</v>
      </c>
      <c r="Q1974" s="152">
        <f t="shared" si="8025"/>
        <v>0</v>
      </c>
      <c r="R1974" s="152">
        <f t="shared" si="8025"/>
        <v>0</v>
      </c>
      <c r="S1974" s="152">
        <f t="shared" si="8025"/>
        <v>0</v>
      </c>
      <c r="T1974" s="152">
        <f t="shared" si="8025"/>
        <v>0</v>
      </c>
      <c r="U1974" s="152">
        <f t="shared" si="8025"/>
        <v>0</v>
      </c>
      <c r="V1974" s="152">
        <f t="shared" si="8025"/>
        <v>0</v>
      </c>
      <c r="W1974" s="152">
        <f t="shared" si="8025"/>
        <v>0</v>
      </c>
      <c r="X1974" s="152">
        <f t="shared" si="8025"/>
        <v>0</v>
      </c>
      <c r="Y1974" s="152">
        <f t="shared" ref="Y1974:Z1974" si="8026">Y2055+Y2056+Y2064</f>
        <v>0</v>
      </c>
      <c r="Z1974" s="152">
        <f t="shared" si="8026"/>
        <v>0</v>
      </c>
      <c r="AA1974" s="152">
        <f>AA2055+AA2056+AA2064</f>
        <v>0</v>
      </c>
      <c r="AB1974" s="152">
        <f>AB2055+AB2056+AB2064</f>
        <v>0</v>
      </c>
      <c r="AC1974" s="152">
        <f>AC2055+AC2056+AC2064</f>
        <v>2400</v>
      </c>
      <c r="AD1974" s="306"/>
    </row>
    <row r="1975" spans="2:114" x14ac:dyDescent="0.35">
      <c r="B1975" s="69" t="s">
        <v>207</v>
      </c>
      <c r="C1975" s="629">
        <f t="shared" ref="C1975:X1975" si="8027">C1976-C1973-C1974</f>
        <v>-1700</v>
      </c>
      <c r="D1975" s="629">
        <f t="shared" si="8027"/>
        <v>-5100</v>
      </c>
      <c r="E1975" s="629">
        <f t="shared" si="8027"/>
        <v>-2600</v>
      </c>
      <c r="F1975" s="629">
        <f t="shared" si="8027"/>
        <v>-25700</v>
      </c>
      <c r="G1975" s="629">
        <f t="shared" si="8027"/>
        <v>-2900</v>
      </c>
      <c r="H1975" s="629">
        <f t="shared" si="8027"/>
        <v>-23800</v>
      </c>
      <c r="I1975" s="629">
        <f t="shared" si="8027"/>
        <v>-3000</v>
      </c>
      <c r="J1975" s="629">
        <f t="shared" si="8027"/>
        <v>23800</v>
      </c>
      <c r="K1975" s="629">
        <f t="shared" si="8027"/>
        <v>-72700</v>
      </c>
      <c r="L1975" s="629">
        <f t="shared" si="8027"/>
        <v>-16200</v>
      </c>
      <c r="M1975" s="629">
        <f t="shared" si="8027"/>
        <v>-11000</v>
      </c>
      <c r="N1975" s="629">
        <f t="shared" si="8027"/>
        <v>-400</v>
      </c>
      <c r="O1975" s="629">
        <f t="shared" si="8027"/>
        <v>-700</v>
      </c>
      <c r="P1975" s="629">
        <f t="shared" si="8027"/>
        <v>-11500</v>
      </c>
      <c r="Q1975" s="629">
        <f t="shared" si="8027"/>
        <v>-3600</v>
      </c>
      <c r="R1975" s="629">
        <f t="shared" si="8027"/>
        <v>-4500</v>
      </c>
      <c r="S1975" s="629">
        <f t="shared" si="8027"/>
        <v>-700</v>
      </c>
      <c r="T1975" s="629">
        <f t="shared" si="8027"/>
        <v>-3300</v>
      </c>
      <c r="U1975" s="629">
        <f t="shared" si="8027"/>
        <v>-3300</v>
      </c>
      <c r="V1975" s="629">
        <f t="shared" si="8027"/>
        <v>-3200</v>
      </c>
      <c r="W1975" s="629">
        <f t="shared" si="8027"/>
        <v>-2200</v>
      </c>
      <c r="X1975" s="629">
        <f t="shared" si="8027"/>
        <v>-8900</v>
      </c>
      <c r="Y1975" s="629">
        <f t="shared" ref="Y1975:Z1975" si="8028">Y1976-Y1973-Y1974</f>
        <v>-3600</v>
      </c>
      <c r="Z1975" s="629">
        <f t="shared" si="8028"/>
        <v>-6200</v>
      </c>
      <c r="AA1975" s="629">
        <f>AA1976-AA1973-AA1974</f>
        <v>-6200</v>
      </c>
      <c r="AB1975" s="629">
        <f>AB1976-AB1973-AB1974</f>
        <v>-10300</v>
      </c>
      <c r="AC1975" s="629">
        <f>AC1976-AC1973-AC1974</f>
        <v>-7600</v>
      </c>
      <c r="AD1975" s="646">
        <f>AC1975</f>
        <v>-7600</v>
      </c>
      <c r="AE1975" s="649">
        <f>AD1975</f>
        <v>-7600</v>
      </c>
      <c r="AF1975" s="629">
        <f t="shared" ref="AF1975:AH1975" si="8029">AE1975</f>
        <v>-7600</v>
      </c>
      <c r="AG1975" s="629">
        <f t="shared" si="8029"/>
        <v>-7600</v>
      </c>
      <c r="AH1975" s="629">
        <f t="shared" si="8029"/>
        <v>-7600</v>
      </c>
      <c r="AI1975" s="629">
        <f t="shared" ref="AI1975:CT1975" si="8030">AH1975</f>
        <v>-7600</v>
      </c>
      <c r="AJ1975" s="629">
        <f t="shared" si="8030"/>
        <v>-7600</v>
      </c>
      <c r="AK1975" s="629">
        <f t="shared" si="8030"/>
        <v>-7600</v>
      </c>
      <c r="AL1975" s="629">
        <f t="shared" si="8030"/>
        <v>-7600</v>
      </c>
      <c r="AM1975" s="629">
        <f t="shared" si="8030"/>
        <v>-7600</v>
      </c>
      <c r="AN1975" s="629">
        <f t="shared" si="8030"/>
        <v>-7600</v>
      </c>
      <c r="AO1975" s="629">
        <f t="shared" si="8030"/>
        <v>-7600</v>
      </c>
      <c r="AP1975" s="629">
        <f t="shared" si="8030"/>
        <v>-7600</v>
      </c>
      <c r="AQ1975" s="629">
        <f t="shared" si="8030"/>
        <v>-7600</v>
      </c>
      <c r="AR1975" s="629">
        <f t="shared" si="8030"/>
        <v>-7600</v>
      </c>
      <c r="AS1975" s="629">
        <f t="shared" si="8030"/>
        <v>-7600</v>
      </c>
      <c r="AT1975" s="629">
        <f t="shared" si="8030"/>
        <v>-7600</v>
      </c>
      <c r="AU1975" s="629">
        <f t="shared" si="8030"/>
        <v>-7600</v>
      </c>
      <c r="AV1975" s="629">
        <f t="shared" si="8030"/>
        <v>-7600</v>
      </c>
      <c r="AW1975" s="629">
        <f t="shared" si="8030"/>
        <v>-7600</v>
      </c>
      <c r="AX1975" s="629">
        <f t="shared" si="8030"/>
        <v>-7600</v>
      </c>
      <c r="AY1975" s="629">
        <f t="shared" si="8030"/>
        <v>-7600</v>
      </c>
      <c r="AZ1975" s="629">
        <f t="shared" si="8030"/>
        <v>-7600</v>
      </c>
      <c r="BA1975" s="629">
        <f t="shared" si="8030"/>
        <v>-7600</v>
      </c>
      <c r="BB1975" s="629">
        <f t="shared" si="8030"/>
        <v>-7600</v>
      </c>
      <c r="BC1975" s="629">
        <f t="shared" si="8030"/>
        <v>-7600</v>
      </c>
      <c r="BD1975" s="629">
        <f t="shared" si="8030"/>
        <v>-7600</v>
      </c>
      <c r="BE1975" s="629">
        <f t="shared" si="8030"/>
        <v>-7600</v>
      </c>
      <c r="BF1975" s="629">
        <f t="shared" si="8030"/>
        <v>-7600</v>
      </c>
      <c r="BG1975" s="629">
        <f t="shared" si="8030"/>
        <v>-7600</v>
      </c>
      <c r="BH1975" s="629">
        <f t="shared" si="8030"/>
        <v>-7600</v>
      </c>
      <c r="BI1975" s="629">
        <f t="shared" si="8030"/>
        <v>-7600</v>
      </c>
      <c r="BJ1975" s="629">
        <f t="shared" si="8030"/>
        <v>-7600</v>
      </c>
      <c r="BK1975" s="629">
        <f t="shared" si="8030"/>
        <v>-7600</v>
      </c>
      <c r="BL1975" s="629">
        <f t="shared" si="8030"/>
        <v>-7600</v>
      </c>
      <c r="BM1975" s="629">
        <f t="shared" si="8030"/>
        <v>-7600</v>
      </c>
      <c r="BN1975" s="629">
        <f t="shared" si="8030"/>
        <v>-7600</v>
      </c>
      <c r="BO1975" s="629">
        <f t="shared" si="8030"/>
        <v>-7600</v>
      </c>
      <c r="BP1975" s="629">
        <f t="shared" si="8030"/>
        <v>-7600</v>
      </c>
      <c r="BQ1975" s="629">
        <f t="shared" si="8030"/>
        <v>-7600</v>
      </c>
      <c r="BR1975" s="629">
        <f t="shared" si="8030"/>
        <v>-7600</v>
      </c>
      <c r="BS1975" s="629">
        <f t="shared" si="8030"/>
        <v>-7600</v>
      </c>
      <c r="BT1975" s="629">
        <f t="shared" si="8030"/>
        <v>-7600</v>
      </c>
      <c r="BU1975" s="629">
        <f t="shared" si="8030"/>
        <v>-7600</v>
      </c>
      <c r="BV1975" s="629">
        <f t="shared" si="8030"/>
        <v>-7600</v>
      </c>
      <c r="BW1975" s="629">
        <f t="shared" si="8030"/>
        <v>-7600</v>
      </c>
      <c r="BX1975" s="629">
        <f t="shared" si="8030"/>
        <v>-7600</v>
      </c>
      <c r="BY1975" s="629">
        <f t="shared" si="8030"/>
        <v>-7600</v>
      </c>
      <c r="BZ1975" s="629">
        <f t="shared" si="8030"/>
        <v>-7600</v>
      </c>
      <c r="CA1975" s="629">
        <f t="shared" si="8030"/>
        <v>-7600</v>
      </c>
      <c r="CB1975" s="629">
        <f t="shared" si="8030"/>
        <v>-7600</v>
      </c>
      <c r="CC1975" s="629">
        <f t="shared" si="8030"/>
        <v>-7600</v>
      </c>
      <c r="CD1975" s="629">
        <f t="shared" si="8030"/>
        <v>-7600</v>
      </c>
      <c r="CE1975" s="629">
        <f t="shared" si="8030"/>
        <v>-7600</v>
      </c>
      <c r="CF1975" s="629">
        <f t="shared" si="8030"/>
        <v>-7600</v>
      </c>
      <c r="CG1975" s="629">
        <f t="shared" si="8030"/>
        <v>-7600</v>
      </c>
      <c r="CH1975" s="629">
        <f t="shared" si="8030"/>
        <v>-7600</v>
      </c>
      <c r="CI1975" s="629">
        <f t="shared" si="8030"/>
        <v>-7600</v>
      </c>
      <c r="CJ1975" s="629">
        <f t="shared" si="8030"/>
        <v>-7600</v>
      </c>
      <c r="CK1975" s="629">
        <f t="shared" si="8030"/>
        <v>-7600</v>
      </c>
      <c r="CL1975" s="629">
        <f t="shared" si="8030"/>
        <v>-7600</v>
      </c>
      <c r="CM1975" s="629">
        <f t="shared" si="8030"/>
        <v>-7600</v>
      </c>
      <c r="CN1975" s="629">
        <f t="shared" si="8030"/>
        <v>-7600</v>
      </c>
      <c r="CO1975" s="629">
        <f t="shared" si="8030"/>
        <v>-7600</v>
      </c>
      <c r="CP1975" s="629">
        <f t="shared" si="8030"/>
        <v>-7600</v>
      </c>
      <c r="CQ1975" s="629">
        <f t="shared" si="8030"/>
        <v>-7600</v>
      </c>
      <c r="CR1975" s="629">
        <f t="shared" si="8030"/>
        <v>-7600</v>
      </c>
      <c r="CS1975" s="629">
        <f t="shared" si="8030"/>
        <v>-7600</v>
      </c>
      <c r="CT1975" s="629">
        <f t="shared" si="8030"/>
        <v>-7600</v>
      </c>
      <c r="CU1975" s="629">
        <f t="shared" ref="CU1975:DJ1975" si="8031">CT1975</f>
        <v>-7600</v>
      </c>
      <c r="CV1975" s="629">
        <f t="shared" si="8031"/>
        <v>-7600</v>
      </c>
      <c r="CW1975" s="629">
        <f t="shared" si="8031"/>
        <v>-7600</v>
      </c>
      <c r="CX1975" s="629">
        <f t="shared" si="8031"/>
        <v>-7600</v>
      </c>
      <c r="CY1975" s="629">
        <f t="shared" si="8031"/>
        <v>-7600</v>
      </c>
      <c r="CZ1975" s="629">
        <f t="shared" si="8031"/>
        <v>-7600</v>
      </c>
      <c r="DA1975" s="629">
        <f t="shared" si="8031"/>
        <v>-7600</v>
      </c>
      <c r="DB1975" s="629">
        <f t="shared" si="8031"/>
        <v>-7600</v>
      </c>
      <c r="DC1975" s="629">
        <f t="shared" si="8031"/>
        <v>-7600</v>
      </c>
      <c r="DD1975" s="629">
        <f t="shared" si="8031"/>
        <v>-7600</v>
      </c>
      <c r="DE1975" s="629">
        <f t="shared" si="8031"/>
        <v>-7600</v>
      </c>
      <c r="DF1975" s="629">
        <f t="shared" si="8031"/>
        <v>-7600</v>
      </c>
      <c r="DG1975" s="629">
        <f t="shared" si="8031"/>
        <v>-7600</v>
      </c>
      <c r="DH1975" s="629">
        <f t="shared" si="8031"/>
        <v>-7600</v>
      </c>
      <c r="DI1975" s="629">
        <f t="shared" si="8031"/>
        <v>-7600</v>
      </c>
      <c r="DJ1975" s="629">
        <f t="shared" si="8031"/>
        <v>-7600</v>
      </c>
    </row>
    <row r="1976" spans="2:114" x14ac:dyDescent="0.35">
      <c r="B1976" s="255" t="s">
        <v>46</v>
      </c>
      <c r="C1976" s="647">
        <f t="shared" ref="C1976:X1976" si="8032">C2068</f>
        <v>-1700</v>
      </c>
      <c r="D1976" s="647">
        <f t="shared" si="8032"/>
        <v>-5100</v>
      </c>
      <c r="E1976" s="647">
        <f t="shared" si="8032"/>
        <v>-2600</v>
      </c>
      <c r="F1976" s="647">
        <f t="shared" si="8032"/>
        <v>-25700</v>
      </c>
      <c r="G1976" s="647">
        <f t="shared" si="8032"/>
        <v>31900</v>
      </c>
      <c r="H1976" s="647">
        <f t="shared" si="8032"/>
        <v>-23800</v>
      </c>
      <c r="I1976" s="647">
        <f t="shared" si="8032"/>
        <v>-10000</v>
      </c>
      <c r="J1976" s="647">
        <f t="shared" si="8032"/>
        <v>27500</v>
      </c>
      <c r="K1976" s="647">
        <f t="shared" si="8032"/>
        <v>-42400</v>
      </c>
      <c r="L1976" s="647">
        <f t="shared" si="8032"/>
        <v>-16200</v>
      </c>
      <c r="M1976" s="647">
        <f t="shared" si="8032"/>
        <v>67600</v>
      </c>
      <c r="N1976" s="647">
        <f t="shared" si="8032"/>
        <v>12900</v>
      </c>
      <c r="O1976" s="647">
        <f t="shared" si="8032"/>
        <v>408000</v>
      </c>
      <c r="P1976" s="647">
        <f t="shared" si="8032"/>
        <v>-517100</v>
      </c>
      <c r="Q1976" s="647">
        <f t="shared" si="8032"/>
        <v>-3600</v>
      </c>
      <c r="R1976" s="647">
        <f t="shared" si="8032"/>
        <v>-4500</v>
      </c>
      <c r="S1976" s="647">
        <f t="shared" si="8032"/>
        <v>-700</v>
      </c>
      <c r="T1976" s="647">
        <f t="shared" si="8032"/>
        <v>-3300</v>
      </c>
      <c r="U1976" s="647">
        <f t="shared" si="8032"/>
        <v>-3300</v>
      </c>
      <c r="V1976" s="647">
        <f t="shared" si="8032"/>
        <v>-3200</v>
      </c>
      <c r="W1976" s="647">
        <f t="shared" si="8032"/>
        <v>-2200</v>
      </c>
      <c r="X1976" s="647">
        <f t="shared" si="8032"/>
        <v>14400</v>
      </c>
      <c r="Y1976" s="647">
        <f t="shared" ref="Y1976:Z1976" si="8033">Y2068</f>
        <v>-4700</v>
      </c>
      <c r="Z1976" s="647">
        <f t="shared" si="8033"/>
        <v>-7400</v>
      </c>
      <c r="AA1976" s="647">
        <f>AA2068</f>
        <v>-7300</v>
      </c>
      <c r="AB1976" s="647">
        <f>AB2068</f>
        <v>-700</v>
      </c>
      <c r="AC1976" s="648">
        <f>AC2068</f>
        <v>15200</v>
      </c>
      <c r="AD1976" s="648">
        <f>SUM(AD1973:AD1975)</f>
        <v>-7600</v>
      </c>
      <c r="AE1976" s="648">
        <f>SUM(AE1973:AE1975)</f>
        <v>-7600</v>
      </c>
      <c r="AF1976" s="647">
        <f t="shared" ref="AF1976:AH1976" si="8034">SUM(AF1973:AF1975)</f>
        <v>-7600</v>
      </c>
      <c r="AG1976" s="647">
        <f t="shared" si="8034"/>
        <v>-7600</v>
      </c>
      <c r="AH1976" s="647">
        <f t="shared" si="8034"/>
        <v>-7600</v>
      </c>
      <c r="AI1976" s="647">
        <f t="shared" ref="AI1976" si="8035">SUM(AI1973:AI1975)</f>
        <v>-7600</v>
      </c>
      <c r="AJ1976" s="647">
        <f t="shared" ref="AJ1976" si="8036">SUM(AJ1973:AJ1975)</f>
        <v>-7600</v>
      </c>
      <c r="AK1976" s="647">
        <f t="shared" ref="AK1976" si="8037">SUM(AK1973:AK1975)</f>
        <v>-7600</v>
      </c>
      <c r="AL1976" s="647">
        <f t="shared" ref="AL1976" si="8038">SUM(AL1973:AL1975)</f>
        <v>-7600</v>
      </c>
      <c r="AM1976" s="647">
        <f t="shared" ref="AM1976" si="8039">SUM(AM1973:AM1975)</f>
        <v>-7600</v>
      </c>
      <c r="AN1976" s="647">
        <f t="shared" ref="AN1976" si="8040">SUM(AN1973:AN1975)</f>
        <v>-7600</v>
      </c>
      <c r="AO1976" s="647">
        <f t="shared" ref="AO1976" si="8041">SUM(AO1973:AO1975)</f>
        <v>-7600</v>
      </c>
      <c r="AP1976" s="647">
        <f t="shared" ref="AP1976" si="8042">SUM(AP1973:AP1975)</f>
        <v>-7600</v>
      </c>
      <c r="AQ1976" s="647">
        <f t="shared" ref="AQ1976" si="8043">SUM(AQ1973:AQ1975)</f>
        <v>-7600</v>
      </c>
      <c r="AR1976" s="647">
        <f t="shared" ref="AR1976" si="8044">SUM(AR1973:AR1975)</f>
        <v>-7600</v>
      </c>
      <c r="AS1976" s="647">
        <f t="shared" ref="AS1976" si="8045">SUM(AS1973:AS1975)</f>
        <v>-7600</v>
      </c>
      <c r="AT1976" s="647">
        <f t="shared" ref="AT1976" si="8046">SUM(AT1973:AT1975)</f>
        <v>-7600</v>
      </c>
      <c r="AU1976" s="647">
        <f t="shared" ref="AU1976" si="8047">SUM(AU1973:AU1975)</f>
        <v>-7600</v>
      </c>
      <c r="AV1976" s="647">
        <f t="shared" ref="AV1976" si="8048">SUM(AV1973:AV1975)</f>
        <v>-7600</v>
      </c>
      <c r="AW1976" s="647">
        <f t="shared" ref="AW1976" si="8049">SUM(AW1973:AW1975)</f>
        <v>-7600</v>
      </c>
      <c r="AX1976" s="647">
        <f t="shared" ref="AX1976" si="8050">SUM(AX1973:AX1975)</f>
        <v>-7600</v>
      </c>
      <c r="AY1976" s="647">
        <f t="shared" ref="AY1976" si="8051">SUM(AY1973:AY1975)</f>
        <v>-7600</v>
      </c>
      <c r="AZ1976" s="647">
        <f t="shared" ref="AZ1976" si="8052">SUM(AZ1973:AZ1975)</f>
        <v>-7600</v>
      </c>
      <c r="BA1976" s="647">
        <f t="shared" ref="BA1976" si="8053">SUM(BA1973:BA1975)</f>
        <v>-7600</v>
      </c>
      <c r="BB1976" s="647">
        <f t="shared" ref="BB1976" si="8054">SUM(BB1973:BB1975)</f>
        <v>-7600</v>
      </c>
      <c r="BC1976" s="647">
        <f t="shared" ref="BC1976" si="8055">SUM(BC1973:BC1975)</f>
        <v>-7600</v>
      </c>
      <c r="BD1976" s="647">
        <f t="shared" ref="BD1976" si="8056">SUM(BD1973:BD1975)</f>
        <v>-7600</v>
      </c>
      <c r="BE1976" s="647">
        <f t="shared" ref="BE1976" si="8057">SUM(BE1973:BE1975)</f>
        <v>-7600</v>
      </c>
      <c r="BF1976" s="647">
        <f t="shared" ref="BF1976" si="8058">SUM(BF1973:BF1975)</f>
        <v>-7600</v>
      </c>
      <c r="BG1976" s="647">
        <f t="shared" ref="BG1976" si="8059">SUM(BG1973:BG1975)</f>
        <v>-7600</v>
      </c>
      <c r="BH1976" s="647">
        <f t="shared" ref="BH1976" si="8060">SUM(BH1973:BH1975)</f>
        <v>-7600</v>
      </c>
      <c r="BI1976" s="647">
        <f t="shared" ref="BI1976" si="8061">SUM(BI1973:BI1975)</f>
        <v>-7600</v>
      </c>
      <c r="BJ1976" s="647">
        <f t="shared" ref="BJ1976" si="8062">SUM(BJ1973:BJ1975)</f>
        <v>-7600</v>
      </c>
      <c r="BK1976" s="647">
        <f t="shared" ref="BK1976" si="8063">SUM(BK1973:BK1975)</f>
        <v>-7600</v>
      </c>
      <c r="BL1976" s="647">
        <f t="shared" ref="BL1976" si="8064">SUM(BL1973:BL1975)</f>
        <v>-7600</v>
      </c>
      <c r="BM1976" s="647">
        <f t="shared" ref="BM1976" si="8065">SUM(BM1973:BM1975)</f>
        <v>-7600</v>
      </c>
      <c r="BN1976" s="647">
        <f t="shared" ref="BN1976" si="8066">SUM(BN1973:BN1975)</f>
        <v>-7600</v>
      </c>
      <c r="BO1976" s="647">
        <f t="shared" ref="BO1976" si="8067">SUM(BO1973:BO1975)</f>
        <v>-7600</v>
      </c>
      <c r="BP1976" s="647">
        <f t="shared" ref="BP1976" si="8068">SUM(BP1973:BP1975)</f>
        <v>-7600</v>
      </c>
      <c r="BQ1976" s="647">
        <f t="shared" ref="BQ1976" si="8069">SUM(BQ1973:BQ1975)</f>
        <v>-7600</v>
      </c>
      <c r="BR1976" s="647">
        <f t="shared" ref="BR1976" si="8070">SUM(BR1973:BR1975)</f>
        <v>-7600</v>
      </c>
      <c r="BS1976" s="647">
        <f t="shared" ref="BS1976" si="8071">SUM(BS1973:BS1975)</f>
        <v>-7600</v>
      </c>
      <c r="BT1976" s="647">
        <f t="shared" ref="BT1976" si="8072">SUM(BT1973:BT1975)</f>
        <v>-7600</v>
      </c>
      <c r="BU1976" s="647">
        <f t="shared" ref="BU1976" si="8073">SUM(BU1973:BU1975)</f>
        <v>-7600</v>
      </c>
      <c r="BV1976" s="647">
        <f t="shared" ref="BV1976" si="8074">SUM(BV1973:BV1975)</f>
        <v>-7600</v>
      </c>
      <c r="BW1976" s="647">
        <f t="shared" ref="BW1976" si="8075">SUM(BW1973:BW1975)</f>
        <v>-7600</v>
      </c>
      <c r="BX1976" s="647">
        <f t="shared" ref="BX1976" si="8076">SUM(BX1973:BX1975)</f>
        <v>-7600</v>
      </c>
      <c r="BY1976" s="647">
        <f t="shared" ref="BY1976" si="8077">SUM(BY1973:BY1975)</f>
        <v>-7600</v>
      </c>
      <c r="BZ1976" s="647">
        <f t="shared" ref="BZ1976" si="8078">SUM(BZ1973:BZ1975)</f>
        <v>-7600</v>
      </c>
      <c r="CA1976" s="647">
        <f t="shared" ref="CA1976" si="8079">SUM(CA1973:CA1975)</f>
        <v>-7600</v>
      </c>
      <c r="CB1976" s="647">
        <f t="shared" ref="CB1976" si="8080">SUM(CB1973:CB1975)</f>
        <v>-7600</v>
      </c>
      <c r="CC1976" s="647">
        <f t="shared" ref="CC1976" si="8081">SUM(CC1973:CC1975)</f>
        <v>-7600</v>
      </c>
      <c r="CD1976" s="647">
        <f t="shared" ref="CD1976" si="8082">SUM(CD1973:CD1975)</f>
        <v>-7600</v>
      </c>
      <c r="CE1976" s="647">
        <f t="shared" ref="CE1976" si="8083">SUM(CE1973:CE1975)</f>
        <v>-7600</v>
      </c>
      <c r="CF1976" s="647">
        <f t="shared" ref="CF1976" si="8084">SUM(CF1973:CF1975)</f>
        <v>-7600</v>
      </c>
      <c r="CG1976" s="647">
        <f t="shared" ref="CG1976" si="8085">SUM(CG1973:CG1975)</f>
        <v>-7600</v>
      </c>
      <c r="CH1976" s="647">
        <f t="shared" ref="CH1976" si="8086">SUM(CH1973:CH1975)</f>
        <v>-7600</v>
      </c>
      <c r="CI1976" s="647">
        <f t="shared" ref="CI1976" si="8087">SUM(CI1973:CI1975)</f>
        <v>-7600</v>
      </c>
      <c r="CJ1976" s="647">
        <f t="shared" ref="CJ1976" si="8088">SUM(CJ1973:CJ1975)</f>
        <v>-7600</v>
      </c>
      <c r="CK1976" s="647">
        <f t="shared" ref="CK1976" si="8089">SUM(CK1973:CK1975)</f>
        <v>-7600</v>
      </c>
      <c r="CL1976" s="647">
        <f t="shared" ref="CL1976" si="8090">SUM(CL1973:CL1975)</f>
        <v>-7600</v>
      </c>
      <c r="CM1976" s="647">
        <f t="shared" ref="CM1976" si="8091">SUM(CM1973:CM1975)</f>
        <v>-7600</v>
      </c>
      <c r="CN1976" s="647">
        <f t="shared" ref="CN1976" si="8092">SUM(CN1973:CN1975)</f>
        <v>-7600</v>
      </c>
      <c r="CO1976" s="647">
        <f t="shared" ref="CO1976" si="8093">SUM(CO1973:CO1975)</f>
        <v>-7600</v>
      </c>
      <c r="CP1976" s="647">
        <f t="shared" ref="CP1976" si="8094">SUM(CP1973:CP1975)</f>
        <v>-7600</v>
      </c>
      <c r="CQ1976" s="647">
        <f t="shared" ref="CQ1976" si="8095">SUM(CQ1973:CQ1975)</f>
        <v>-7600</v>
      </c>
      <c r="CR1976" s="647">
        <f t="shared" ref="CR1976" si="8096">SUM(CR1973:CR1975)</f>
        <v>-7600</v>
      </c>
      <c r="CS1976" s="647">
        <f t="shared" ref="CS1976" si="8097">SUM(CS1973:CS1975)</f>
        <v>-7600</v>
      </c>
      <c r="CT1976" s="647">
        <f t="shared" ref="CT1976" si="8098">SUM(CT1973:CT1975)</f>
        <v>-7600</v>
      </c>
      <c r="CU1976" s="647">
        <f t="shared" ref="CU1976" si="8099">SUM(CU1973:CU1975)</f>
        <v>-7600</v>
      </c>
      <c r="CV1976" s="647">
        <f t="shared" ref="CV1976" si="8100">SUM(CV1973:CV1975)</f>
        <v>-7600</v>
      </c>
      <c r="CW1976" s="647">
        <f t="shared" ref="CW1976" si="8101">SUM(CW1973:CW1975)</f>
        <v>-7600</v>
      </c>
      <c r="CX1976" s="647">
        <f t="shared" ref="CX1976" si="8102">SUM(CX1973:CX1975)</f>
        <v>-7600</v>
      </c>
      <c r="CY1976" s="647">
        <f t="shared" ref="CY1976" si="8103">SUM(CY1973:CY1975)</f>
        <v>-7600</v>
      </c>
      <c r="CZ1976" s="647">
        <f t="shared" ref="CZ1976" si="8104">SUM(CZ1973:CZ1975)</f>
        <v>-7600</v>
      </c>
      <c r="DA1976" s="647">
        <f t="shared" ref="DA1976" si="8105">SUM(DA1973:DA1975)</f>
        <v>-7600</v>
      </c>
      <c r="DB1976" s="647">
        <f t="shared" ref="DB1976" si="8106">SUM(DB1973:DB1975)</f>
        <v>-7600</v>
      </c>
      <c r="DC1976" s="647">
        <f t="shared" ref="DC1976" si="8107">SUM(DC1973:DC1975)</f>
        <v>-7600</v>
      </c>
      <c r="DD1976" s="647">
        <f t="shared" ref="DD1976" si="8108">SUM(DD1973:DD1975)</f>
        <v>-7600</v>
      </c>
      <c r="DE1976" s="647">
        <f t="shared" ref="DE1976" si="8109">SUM(DE1973:DE1975)</f>
        <v>-7600</v>
      </c>
      <c r="DF1976" s="647">
        <f t="shared" ref="DF1976" si="8110">SUM(DF1973:DF1975)</f>
        <v>-7600</v>
      </c>
      <c r="DG1976" s="647">
        <f t="shared" ref="DG1976" si="8111">SUM(DG1973:DG1975)</f>
        <v>-7600</v>
      </c>
      <c r="DH1976" s="647">
        <f t="shared" ref="DH1976" si="8112">SUM(DH1973:DH1975)</f>
        <v>-7600</v>
      </c>
      <c r="DI1976" s="647">
        <f t="shared" ref="DI1976" si="8113">SUM(DI1973:DI1975)</f>
        <v>-7600</v>
      </c>
      <c r="DJ1976" s="647">
        <f t="shared" ref="DJ1976" si="8114">SUM(DJ1973:DJ1975)</f>
        <v>-7600</v>
      </c>
    </row>
    <row r="1977" spans="2:114" x14ac:dyDescent="0.35">
      <c r="B1977" s="69"/>
      <c r="C1977" s="69"/>
      <c r="D1977" s="69"/>
      <c r="E1977" s="69"/>
      <c r="F1977" s="69"/>
      <c r="G1977" s="69"/>
      <c r="H1977" s="69"/>
      <c r="I1977" s="69"/>
      <c r="J1977" s="69"/>
      <c r="K1977" s="69"/>
      <c r="L1977" s="69"/>
      <c r="M1977" s="69"/>
      <c r="N1977" s="69"/>
      <c r="O1977" s="69"/>
      <c r="P1977" s="69"/>
      <c r="Q1977" s="69"/>
      <c r="R1977" s="69"/>
      <c r="S1977" s="69"/>
      <c r="T1977" s="69"/>
      <c r="U1977" s="69"/>
      <c r="V1977" s="69"/>
      <c r="W1977" s="69"/>
      <c r="X1977" s="69"/>
      <c r="Y1977" s="69"/>
      <c r="Z1977" s="69"/>
      <c r="AA1977" s="69"/>
      <c r="AB1977" s="69"/>
      <c r="AC1977" s="69"/>
      <c r="AD1977" s="306"/>
    </row>
    <row r="1978" spans="2:114" x14ac:dyDescent="0.35">
      <c r="B1978" s="70" t="s">
        <v>208</v>
      </c>
      <c r="C1978" s="647">
        <f t="shared" ref="C1978:X1978" si="8115">C2069</f>
        <v>-4500</v>
      </c>
      <c r="D1978" s="647">
        <f t="shared" si="8115"/>
        <v>-900</v>
      </c>
      <c r="E1978" s="647">
        <f t="shared" si="8115"/>
        <v>-2100</v>
      </c>
      <c r="F1978" s="647">
        <f t="shared" si="8115"/>
        <v>-1700</v>
      </c>
      <c r="G1978" s="647">
        <f t="shared" si="8115"/>
        <v>-6800</v>
      </c>
      <c r="H1978" s="647">
        <f t="shared" si="8115"/>
        <v>-2800</v>
      </c>
      <c r="I1978" s="647">
        <f t="shared" si="8115"/>
        <v>-4100</v>
      </c>
      <c r="J1978" s="647">
        <f t="shared" si="8115"/>
        <v>-5800</v>
      </c>
      <c r="K1978" s="647">
        <f t="shared" si="8115"/>
        <v>1700</v>
      </c>
      <c r="L1978" s="647">
        <f t="shared" si="8115"/>
        <v>-400</v>
      </c>
      <c r="M1978" s="647">
        <f t="shared" si="8115"/>
        <v>400</v>
      </c>
      <c r="N1978" s="647">
        <f t="shared" si="8115"/>
        <v>-2300</v>
      </c>
      <c r="O1978" s="647">
        <f t="shared" si="8115"/>
        <v>-600</v>
      </c>
      <c r="P1978" s="647">
        <f t="shared" si="8115"/>
        <v>5900</v>
      </c>
      <c r="Q1978" s="647">
        <f t="shared" si="8115"/>
        <v>6000</v>
      </c>
      <c r="R1978" s="647">
        <f t="shared" si="8115"/>
        <v>100</v>
      </c>
      <c r="S1978" s="647">
        <f t="shared" si="8115"/>
        <v>2500</v>
      </c>
      <c r="T1978" s="647">
        <f t="shared" si="8115"/>
        <v>-5100</v>
      </c>
      <c r="U1978" s="647">
        <f t="shared" si="8115"/>
        <v>1000</v>
      </c>
      <c r="V1978" s="647">
        <f t="shared" si="8115"/>
        <v>-3100</v>
      </c>
      <c r="W1978" s="647">
        <f t="shared" si="8115"/>
        <v>400</v>
      </c>
      <c r="X1978" s="647">
        <f t="shared" si="8115"/>
        <v>1700</v>
      </c>
      <c r="Y1978" s="647">
        <f t="shared" ref="Y1978:Z1978" si="8116">Y2069</f>
        <v>-4900</v>
      </c>
      <c r="Z1978" s="647">
        <f t="shared" si="8116"/>
        <v>4300</v>
      </c>
      <c r="AA1978" s="647">
        <f>AA2069</f>
        <v>-8200</v>
      </c>
      <c r="AB1978" s="647">
        <f>AB2069</f>
        <v>1400</v>
      </c>
      <c r="AC1978" s="647">
        <f>AC2069</f>
        <v>6300</v>
      </c>
      <c r="AD1978" s="647">
        <f>AVERAGE(V1978:AC1978)</f>
        <v>-262.5</v>
      </c>
      <c r="AE1978" s="647">
        <f t="shared" ref="AE1978:CP1978" si="8117">AVERAGE(W1978:AD1978)</f>
        <v>92.1875</v>
      </c>
      <c r="AF1978" s="647">
        <f t="shared" si="8117"/>
        <v>53.7109375</v>
      </c>
      <c r="AG1978" s="647">
        <f t="shared" si="8117"/>
        <v>-152.0751953125</v>
      </c>
      <c r="AH1978" s="647">
        <f t="shared" si="8117"/>
        <v>441.4154052734375</v>
      </c>
      <c r="AI1978" s="647">
        <f t="shared" si="8117"/>
        <v>-40.907669067382813</v>
      </c>
      <c r="AJ1978" s="647">
        <f t="shared" si="8117"/>
        <v>978.97887229919434</v>
      </c>
      <c r="AK1978" s="647">
        <f t="shared" si="8117"/>
        <v>926.35123133659363</v>
      </c>
      <c r="AL1978" s="647">
        <f t="shared" si="8117"/>
        <v>254.64513525366783</v>
      </c>
      <c r="AM1978" s="647">
        <f t="shared" si="8117"/>
        <v>319.28827716037631</v>
      </c>
      <c r="AN1978" s="647">
        <f t="shared" si="8117"/>
        <v>347.67587430542335</v>
      </c>
      <c r="AO1978" s="647">
        <f t="shared" si="8117"/>
        <v>384.42149140610127</v>
      </c>
      <c r="AP1978" s="647">
        <f t="shared" si="8117"/>
        <v>451.48357724592643</v>
      </c>
      <c r="AQ1978" s="647">
        <f t="shared" si="8117"/>
        <v>452.74209874248754</v>
      </c>
      <c r="AR1978" s="647">
        <f t="shared" si="8117"/>
        <v>514.44831971872134</v>
      </c>
      <c r="AS1978" s="647">
        <f t="shared" si="8117"/>
        <v>456.38200064616223</v>
      </c>
      <c r="AT1978" s="647">
        <f t="shared" si="8117"/>
        <v>397.63584680985832</v>
      </c>
      <c r="AU1978" s="647">
        <f t="shared" si="8117"/>
        <v>415.50968575438213</v>
      </c>
      <c r="AV1978" s="647">
        <f t="shared" si="8117"/>
        <v>427.53736182863287</v>
      </c>
      <c r="AW1978" s="647">
        <f t="shared" si="8117"/>
        <v>437.52004776903408</v>
      </c>
      <c r="AX1978" s="647">
        <f t="shared" si="8117"/>
        <v>444.15736731440063</v>
      </c>
      <c r="AY1978" s="647">
        <f t="shared" si="8117"/>
        <v>443.24159107295992</v>
      </c>
      <c r="AZ1978" s="647">
        <f t="shared" si="8117"/>
        <v>442.05402761426899</v>
      </c>
      <c r="BA1978" s="647">
        <f t="shared" si="8117"/>
        <v>433.0047411012124</v>
      </c>
      <c r="BB1978" s="647">
        <f t="shared" si="8117"/>
        <v>430.08258365809371</v>
      </c>
      <c r="BC1978" s="647">
        <f t="shared" si="8117"/>
        <v>434.1384257641231</v>
      </c>
      <c r="BD1978" s="647">
        <f t="shared" si="8117"/>
        <v>436.4670182653407</v>
      </c>
      <c r="BE1978" s="647">
        <f t="shared" si="8117"/>
        <v>437.58322531992923</v>
      </c>
      <c r="BF1978" s="647">
        <f t="shared" si="8117"/>
        <v>437.59112251379111</v>
      </c>
      <c r="BG1978" s="647">
        <f t="shared" si="8117"/>
        <v>436.7703419137149</v>
      </c>
      <c r="BH1978" s="647">
        <f t="shared" si="8117"/>
        <v>435.96143576880922</v>
      </c>
      <c r="BI1978" s="647">
        <f t="shared" si="8117"/>
        <v>435.19986178812684</v>
      </c>
      <c r="BJ1978" s="647">
        <f t="shared" si="8117"/>
        <v>435.47425187399108</v>
      </c>
      <c r="BK1978" s="647">
        <f t="shared" si="8117"/>
        <v>436.14821040097831</v>
      </c>
      <c r="BL1978" s="647">
        <f t="shared" si="8117"/>
        <v>436.39943348058512</v>
      </c>
      <c r="BM1978" s="647">
        <f t="shared" si="8117"/>
        <v>436.39098538249078</v>
      </c>
      <c r="BN1978" s="647">
        <f t="shared" si="8117"/>
        <v>436.24195539031092</v>
      </c>
      <c r="BO1978" s="647">
        <f t="shared" si="8117"/>
        <v>436.0733094998759</v>
      </c>
      <c r="BP1978" s="647">
        <f t="shared" si="8117"/>
        <v>435.986180448146</v>
      </c>
      <c r="BQ1978" s="647">
        <f t="shared" si="8117"/>
        <v>435.98927353306311</v>
      </c>
      <c r="BR1978" s="647">
        <f t="shared" si="8117"/>
        <v>436.08795000118016</v>
      </c>
      <c r="BS1978" s="647">
        <f t="shared" si="8117"/>
        <v>436.16466226707882</v>
      </c>
      <c r="BT1978" s="647">
        <f t="shared" si="8117"/>
        <v>436.16671875034137</v>
      </c>
      <c r="BU1978" s="647">
        <f t="shared" si="8117"/>
        <v>436.13762940906088</v>
      </c>
      <c r="BV1978" s="647">
        <f t="shared" si="8117"/>
        <v>436.10595991238216</v>
      </c>
      <c r="BW1978" s="647">
        <f t="shared" si="8117"/>
        <v>436.08896047764108</v>
      </c>
      <c r="BX1978" s="647">
        <f t="shared" si="8117"/>
        <v>436.09091684986174</v>
      </c>
      <c r="BY1978" s="647">
        <f t="shared" si="8117"/>
        <v>436.10400890007622</v>
      </c>
      <c r="BZ1978" s="647">
        <f t="shared" si="8117"/>
        <v>436.11835082095286</v>
      </c>
      <c r="CA1978" s="647">
        <f t="shared" si="8117"/>
        <v>436.12215092342439</v>
      </c>
      <c r="CB1978" s="647">
        <f t="shared" si="8117"/>
        <v>436.11683700546757</v>
      </c>
      <c r="CC1978" s="647">
        <f t="shared" si="8117"/>
        <v>436.11060178735829</v>
      </c>
      <c r="CD1978" s="647">
        <f t="shared" si="8117"/>
        <v>436.10722333464548</v>
      </c>
      <c r="CE1978" s="647">
        <f t="shared" si="8117"/>
        <v>436.10738126242842</v>
      </c>
      <c r="CF1978" s="647">
        <f t="shared" si="8117"/>
        <v>436.10968386052684</v>
      </c>
      <c r="CG1978" s="647">
        <f t="shared" si="8117"/>
        <v>436.11202973686005</v>
      </c>
      <c r="CH1978" s="647">
        <f t="shared" si="8117"/>
        <v>436.11303234145805</v>
      </c>
      <c r="CI1978" s="647">
        <f t="shared" si="8117"/>
        <v>436.11236753152116</v>
      </c>
      <c r="CJ1978" s="647">
        <f t="shared" si="8117"/>
        <v>436.11114460753328</v>
      </c>
      <c r="CK1978" s="647">
        <f t="shared" si="8117"/>
        <v>436.11043305779151</v>
      </c>
      <c r="CL1978" s="647">
        <f t="shared" si="8117"/>
        <v>436.11041196659556</v>
      </c>
      <c r="CM1978" s="647">
        <f t="shared" si="8117"/>
        <v>436.11081054558935</v>
      </c>
      <c r="CN1978" s="647">
        <f t="shared" si="8117"/>
        <v>436.11123920598448</v>
      </c>
      <c r="CO1978" s="647">
        <f t="shared" si="8117"/>
        <v>436.11143362416669</v>
      </c>
      <c r="CP1978" s="647">
        <f t="shared" si="8117"/>
        <v>436.11135911008</v>
      </c>
      <c r="CQ1978" s="647">
        <f t="shared" ref="CQ1978:DJ1978" si="8118">AVERAGE(CI1978:CP1978)</f>
        <v>436.11114995615776</v>
      </c>
      <c r="CR1978" s="647">
        <f t="shared" si="8118"/>
        <v>436.11099775923731</v>
      </c>
      <c r="CS1978" s="647">
        <f t="shared" si="8118"/>
        <v>436.11097940320036</v>
      </c>
      <c r="CT1978" s="647">
        <f t="shared" si="8118"/>
        <v>436.11104769637643</v>
      </c>
      <c r="CU1978" s="647">
        <f t="shared" si="8118"/>
        <v>436.11112716259908</v>
      </c>
      <c r="CV1978" s="647">
        <f t="shared" si="8118"/>
        <v>436.11116673972526</v>
      </c>
      <c r="CW1978" s="647">
        <f t="shared" si="8118"/>
        <v>436.11115768144288</v>
      </c>
      <c r="CX1978" s="647">
        <f t="shared" si="8118"/>
        <v>436.11112318860239</v>
      </c>
      <c r="CY1978" s="647">
        <f t="shared" si="8118"/>
        <v>436.11109369841773</v>
      </c>
      <c r="CZ1978" s="647">
        <f t="shared" si="8118"/>
        <v>436.11108666620021</v>
      </c>
      <c r="DA1978" s="647">
        <f t="shared" si="8118"/>
        <v>436.11109777957057</v>
      </c>
      <c r="DB1978" s="647">
        <f t="shared" si="8118"/>
        <v>436.11111257661685</v>
      </c>
      <c r="DC1978" s="647">
        <f t="shared" si="8118"/>
        <v>436.11112068664687</v>
      </c>
      <c r="DD1978" s="647">
        <f t="shared" si="8118"/>
        <v>436.11111987715287</v>
      </c>
      <c r="DE1978" s="647">
        <f t="shared" si="8118"/>
        <v>436.1111140193313</v>
      </c>
      <c r="DF1978" s="647">
        <f t="shared" si="8118"/>
        <v>436.11110856156728</v>
      </c>
      <c r="DG1978" s="647">
        <f t="shared" si="8118"/>
        <v>436.11110673318791</v>
      </c>
      <c r="DH1978" s="647">
        <f t="shared" si="8118"/>
        <v>436.11110836253425</v>
      </c>
      <c r="DI1978" s="647">
        <f t="shared" si="8118"/>
        <v>436.11111107457594</v>
      </c>
      <c r="DJ1978" s="647">
        <f t="shared" si="8118"/>
        <v>436.11111273645167</v>
      </c>
    </row>
    <row r="1979" spans="2:114" x14ac:dyDescent="0.35">
      <c r="B1979" s="69"/>
      <c r="C1979" s="69"/>
      <c r="D1979" s="69"/>
      <c r="E1979" s="69"/>
      <c r="F1979" s="69"/>
      <c r="G1979" s="69"/>
      <c r="H1979" s="69"/>
      <c r="I1979" s="69"/>
      <c r="J1979" s="69"/>
      <c r="K1979" s="69"/>
      <c r="L1979" s="69"/>
      <c r="M1979" s="69"/>
      <c r="N1979" s="69"/>
      <c r="O1979" s="69"/>
      <c r="P1979" s="69"/>
      <c r="Q1979" s="69"/>
      <c r="R1979" s="69"/>
      <c r="S1979" s="69"/>
      <c r="T1979" s="69"/>
      <c r="U1979" s="69"/>
      <c r="V1979" s="69"/>
      <c r="W1979" s="69"/>
      <c r="X1979" s="69"/>
      <c r="Y1979" s="69"/>
      <c r="Z1979" s="69"/>
      <c r="AA1979" s="69"/>
      <c r="AB1979" s="69"/>
      <c r="AC1979" s="69"/>
      <c r="AD1979" s="306"/>
    </row>
    <row r="1980" spans="2:114" x14ac:dyDescent="0.35">
      <c r="B1980" s="314" t="s">
        <v>633</v>
      </c>
      <c r="C1980" s="569">
        <f>C1982-C1981</f>
        <v>-82400</v>
      </c>
      <c r="D1980" s="569">
        <f t="shared" ref="D1980:AB1980" si="8119">D1982-D1981</f>
        <v>-19700</v>
      </c>
      <c r="E1980" s="569">
        <f t="shared" si="8119"/>
        <v>50300</v>
      </c>
      <c r="F1980" s="569">
        <f t="shared" si="8119"/>
        <v>-12000</v>
      </c>
      <c r="G1980" s="569">
        <f t="shared" si="8119"/>
        <v>570700</v>
      </c>
      <c r="H1980" s="569">
        <f t="shared" si="8119"/>
        <v>-50600</v>
      </c>
      <c r="I1980" s="569">
        <f t="shared" si="8119"/>
        <v>-45800</v>
      </c>
      <c r="J1980" s="569">
        <f t="shared" si="8119"/>
        <v>-151800</v>
      </c>
      <c r="K1980" s="569">
        <f t="shared" si="8119"/>
        <v>105700</v>
      </c>
      <c r="L1980" s="569">
        <f t="shared" si="8119"/>
        <v>-32500</v>
      </c>
      <c r="M1980" s="569">
        <f t="shared" si="8119"/>
        <v>73100</v>
      </c>
      <c r="N1980" s="569">
        <f t="shared" si="8119"/>
        <v>24700</v>
      </c>
      <c r="O1980" s="569">
        <f t="shared" si="8119"/>
        <v>421100</v>
      </c>
      <c r="P1980" s="569">
        <f t="shared" si="8119"/>
        <v>-296900</v>
      </c>
      <c r="Q1980" s="569">
        <f t="shared" si="8119"/>
        <v>-192600</v>
      </c>
      <c r="R1980" s="569">
        <f t="shared" si="8119"/>
        <v>80500</v>
      </c>
      <c r="S1980" s="569">
        <f t="shared" si="8119"/>
        <v>40900</v>
      </c>
      <c r="T1980" s="569">
        <f t="shared" si="8119"/>
        <v>-49200</v>
      </c>
      <c r="U1980" s="569">
        <f t="shared" si="8119"/>
        <v>-59900</v>
      </c>
      <c r="V1980" s="569">
        <f t="shared" si="8119"/>
        <v>19200</v>
      </c>
      <c r="W1980" s="569">
        <f t="shared" si="8119"/>
        <v>-25900</v>
      </c>
      <c r="X1980" s="569">
        <f t="shared" si="8119"/>
        <v>20500</v>
      </c>
      <c r="Y1980" s="569">
        <f t="shared" si="8119"/>
        <v>24300</v>
      </c>
      <c r="Z1980" s="569">
        <f t="shared" si="8119"/>
        <v>196600</v>
      </c>
      <c r="AA1980" s="569">
        <f t="shared" si="8119"/>
        <v>-35600</v>
      </c>
      <c r="AB1980" s="569">
        <f t="shared" si="8119"/>
        <v>36900</v>
      </c>
      <c r="AC1980" s="569">
        <f>AC1982-AC1981</f>
        <v>58700</v>
      </c>
      <c r="AD1980" s="569">
        <f>AD1966+AD1971+AD1976+AD1978</f>
        <v>-29475.163632006719</v>
      </c>
      <c r="AE1980" s="569">
        <f t="shared" ref="AE1980:AF1980" si="8120">AE1966+AE1971+AE1976+AE1978</f>
        <v>-71245.634263075539</v>
      </c>
      <c r="AF1980" s="569">
        <f t="shared" si="8120"/>
        <v>-73506.253846931737</v>
      </c>
      <c r="AG1980" s="569">
        <f>AG1966+AG1971+AG1976+AG1978</f>
        <v>-98928.86460216975</v>
      </c>
      <c r="AH1980" s="569">
        <f t="shared" ref="AH1980:CS1980" si="8121">AH1966+AH1971+AH1976+AH1978</f>
        <v>-87232.814416897178</v>
      </c>
      <c r="AI1980" s="569">
        <f t="shared" si="8121"/>
        <v>-109886.76600774059</v>
      </c>
      <c r="AJ1980" s="569">
        <f t="shared" si="8121"/>
        <v>-108683.39295895628</v>
      </c>
      <c r="AK1980" s="569">
        <f t="shared" si="8121"/>
        <v>-111088.56356888005</v>
      </c>
      <c r="AL1980" s="569">
        <f t="shared" si="8121"/>
        <v>-115754.34505710882</v>
      </c>
      <c r="AM1980" s="569">
        <f t="shared" si="8121"/>
        <v>-36003.941753376603</v>
      </c>
      <c r="AN1980" s="569">
        <f t="shared" si="8121"/>
        <v>-43380.270384679257</v>
      </c>
      <c r="AO1980" s="569">
        <f t="shared" si="8121"/>
        <v>-50037.563709600559</v>
      </c>
      <c r="AP1980" s="569">
        <f t="shared" si="8121"/>
        <v>-47803.078554391788</v>
      </c>
      <c r="AQ1980" s="569">
        <f t="shared" si="8121"/>
        <v>59791.433614213922</v>
      </c>
      <c r="AR1980" s="569">
        <f t="shared" si="8121"/>
        <v>55743.290969538299</v>
      </c>
      <c r="AS1980" s="569">
        <f t="shared" si="8121"/>
        <v>47457.870382467452</v>
      </c>
      <c r="AT1980" s="569">
        <f t="shared" si="8121"/>
        <v>50395.496581996937</v>
      </c>
      <c r="AU1980" s="569">
        <f t="shared" si="8121"/>
        <v>45293.311031985249</v>
      </c>
      <c r="AV1980" s="569">
        <f t="shared" si="8121"/>
        <v>43373.632488739975</v>
      </c>
      <c r="AW1980" s="569">
        <f t="shared" si="8121"/>
        <v>41586.773898819229</v>
      </c>
      <c r="AX1980" s="569">
        <f t="shared" si="8121"/>
        <v>42355.763790846286</v>
      </c>
      <c r="AY1980" s="569">
        <f t="shared" si="8121"/>
        <v>-36024.446917294154</v>
      </c>
      <c r="AZ1980" s="569">
        <f t="shared" si="8121"/>
        <v>-36804.664113029867</v>
      </c>
      <c r="BA1980" s="569">
        <f t="shared" si="8121"/>
        <v>-45105.771862694863</v>
      </c>
      <c r="BB1980" s="569">
        <f t="shared" si="8121"/>
        <v>-51594.950649382976</v>
      </c>
      <c r="BC1980" s="569">
        <f t="shared" si="8121"/>
        <v>-104119.8584091979</v>
      </c>
      <c r="BD1980" s="569">
        <f t="shared" si="8121"/>
        <v>-103207.51840330602</v>
      </c>
      <c r="BE1980" s="569">
        <f t="shared" si="8121"/>
        <v>-116362.86425285177</v>
      </c>
      <c r="BF1980" s="569">
        <f t="shared" si="8121"/>
        <v>-129734.20010461396</v>
      </c>
      <c r="BG1980" s="569">
        <f t="shared" si="8121"/>
        <v>30410.846656027254</v>
      </c>
      <c r="BH1980" s="569">
        <f t="shared" si="8121"/>
        <v>28055.608782578838</v>
      </c>
      <c r="BI1980" s="569">
        <f t="shared" si="8121"/>
        <v>25076.399150196979</v>
      </c>
      <c r="BJ1980" s="569">
        <f t="shared" si="8121"/>
        <v>26580.812225360616</v>
      </c>
      <c r="BK1980" s="569">
        <f t="shared" si="8121"/>
        <v>-85669.678505368138</v>
      </c>
      <c r="BL1980" s="569">
        <f t="shared" si="8121"/>
        <v>-80330.103890110986</v>
      </c>
      <c r="BM1980" s="569">
        <f t="shared" si="8121"/>
        <v>-76192.802062883769</v>
      </c>
      <c r="BN1980" s="569">
        <f t="shared" si="8121"/>
        <v>-89461.2556490157</v>
      </c>
      <c r="BO1980" s="569">
        <f t="shared" si="8121"/>
        <v>-28178.488062983619</v>
      </c>
      <c r="BP1980" s="569">
        <f t="shared" si="8121"/>
        <v>-21461.273429996592</v>
      </c>
      <c r="BQ1980" s="569">
        <f t="shared" si="8121"/>
        <v>-15641.162226482136</v>
      </c>
      <c r="BR1980" s="569">
        <f t="shared" si="8121"/>
        <v>-30050.10480151599</v>
      </c>
      <c r="BS1980" s="569">
        <f t="shared" si="8121"/>
        <v>68154.700918534567</v>
      </c>
      <c r="BT1980" s="569">
        <f t="shared" si="8121"/>
        <v>63802.662716302926</v>
      </c>
      <c r="BU1980" s="569">
        <f t="shared" si="8121"/>
        <v>58928.547893862546</v>
      </c>
      <c r="BV1980" s="569">
        <f t="shared" si="8121"/>
        <v>65428.80052838035</v>
      </c>
      <c r="BW1980" s="569">
        <f t="shared" si="8121"/>
        <v>15402.491743133583</v>
      </c>
      <c r="BX1980" s="569">
        <f t="shared" si="8121"/>
        <v>15904.614501907825</v>
      </c>
      <c r="BY1980" s="569">
        <f t="shared" si="8121"/>
        <v>13655.537687530379</v>
      </c>
      <c r="BZ1980" s="569">
        <f t="shared" si="8121"/>
        <v>9048.0246247282867</v>
      </c>
      <c r="CA1980" s="569">
        <f t="shared" si="8121"/>
        <v>-66678.95887994497</v>
      </c>
      <c r="CB1980" s="569">
        <f t="shared" si="8121"/>
        <v>-54643.079909043568</v>
      </c>
      <c r="CC1980" s="569">
        <f t="shared" si="8121"/>
        <v>-42608.051595624594</v>
      </c>
      <c r="CD1980" s="569">
        <f t="shared" si="8121"/>
        <v>-64541.421827783655</v>
      </c>
      <c r="CE1980" s="569">
        <f t="shared" si="8121"/>
        <v>30825.107218231384</v>
      </c>
      <c r="CF1980" s="569">
        <f t="shared" si="8121"/>
        <v>31593.78109746514</v>
      </c>
      <c r="CG1980" s="569">
        <f t="shared" si="8121"/>
        <v>32361.635718975704</v>
      </c>
      <c r="CH1980" s="569">
        <f t="shared" si="8121"/>
        <v>30533.525770684286</v>
      </c>
      <c r="CI1980" s="569">
        <f t="shared" si="8121"/>
        <v>36588.595929309231</v>
      </c>
      <c r="CJ1980" s="569">
        <f t="shared" si="8121"/>
        <v>36452.57743470346</v>
      </c>
      <c r="CK1980" s="569">
        <f t="shared" si="8121"/>
        <v>36315.879367876194</v>
      </c>
      <c r="CL1980" s="569">
        <f t="shared" si="8121"/>
        <v>36178.498507470998</v>
      </c>
      <c r="CM1980" s="569">
        <f t="shared" si="8121"/>
        <v>59790.925493868555</v>
      </c>
      <c r="CN1980" s="569">
        <f t="shared" si="8121"/>
        <v>59707.653971364125</v>
      </c>
      <c r="CO1980" s="569">
        <f t="shared" si="8121"/>
        <v>59623.965858442323</v>
      </c>
      <c r="CP1980" s="569">
        <f t="shared" si="8121"/>
        <v>59539.859038603223</v>
      </c>
      <c r="CQ1980" s="569">
        <f t="shared" si="8121"/>
        <v>71228.660331241743</v>
      </c>
      <c r="CR1980" s="569">
        <f t="shared" si="8121"/>
        <v>71121.092157932129</v>
      </c>
      <c r="CS1980" s="569">
        <f t="shared" si="8121"/>
        <v>71012.986283284932</v>
      </c>
      <c r="CT1980" s="569">
        <f t="shared" ref="CT1980:DJ1980" si="8122">CT1966+CT1971+CT1976+CT1978</f>
        <v>70904.339970893678</v>
      </c>
      <c r="CU1980" s="569">
        <f t="shared" si="8122"/>
        <v>38791.906335288804</v>
      </c>
      <c r="CV1980" s="569">
        <f t="shared" si="8122"/>
        <v>38587.03661661873</v>
      </c>
      <c r="CW1980" s="569">
        <f t="shared" si="8122"/>
        <v>38381.142504540272</v>
      </c>
      <c r="CX1980" s="569">
        <f t="shared" si="8122"/>
        <v>38174.218900499</v>
      </c>
      <c r="CY1980" s="569">
        <f t="shared" si="8122"/>
        <v>11772.970742323281</v>
      </c>
      <c r="CZ1980" s="569">
        <f t="shared" si="8122"/>
        <v>11567.026359656435</v>
      </c>
      <c r="DA1980" s="569">
        <f t="shared" si="8122"/>
        <v>11360.052275007742</v>
      </c>
      <c r="DB1980" s="569">
        <f t="shared" si="8122"/>
        <v>11152.043325301265</v>
      </c>
      <c r="DC1980" s="569">
        <f t="shared" si="8122"/>
        <v>39283.903505365095</v>
      </c>
      <c r="DD1980" s="569">
        <f t="shared" si="8122"/>
        <v>39202.546849422528</v>
      </c>
      <c r="DE1980" s="569">
        <f t="shared" si="8122"/>
        <v>39120.783406674025</v>
      </c>
      <c r="DF1980" s="569">
        <f t="shared" si="8122"/>
        <v>39038.611148647775</v>
      </c>
      <c r="DG1980" s="569">
        <f t="shared" si="8122"/>
        <v>38876.387814907619</v>
      </c>
      <c r="DH1980" s="569">
        <f t="shared" si="8122"/>
        <v>38801.77695385796</v>
      </c>
      <c r="DI1980" s="569">
        <f t="shared" si="8122"/>
        <v>38726.793040895522</v>
      </c>
      <c r="DJ1980" s="569">
        <f t="shared" si="8122"/>
        <v>38651.434208612751</v>
      </c>
    </row>
    <row r="1981" spans="2:114" x14ac:dyDescent="0.35">
      <c r="B1981" s="69" t="s">
        <v>282</v>
      </c>
      <c r="C1981" s="516">
        <f>C2071</f>
        <v>222300</v>
      </c>
      <c r="D1981" s="516">
        <f t="shared" ref="D1981:AB1981" si="8123">D2071</f>
        <v>139900</v>
      </c>
      <c r="E1981" s="516">
        <f t="shared" si="8123"/>
        <v>120200</v>
      </c>
      <c r="F1981" s="516">
        <f t="shared" si="8123"/>
        <v>170500</v>
      </c>
      <c r="G1981" s="516">
        <f t="shared" si="8123"/>
        <v>158500</v>
      </c>
      <c r="H1981" s="516">
        <f t="shared" si="8123"/>
        <v>729200</v>
      </c>
      <c r="I1981" s="516">
        <f t="shared" si="8123"/>
        <v>678600</v>
      </c>
      <c r="J1981" s="516">
        <f t="shared" si="8123"/>
        <v>632800</v>
      </c>
      <c r="K1981" s="516">
        <f t="shared" si="8123"/>
        <v>481000</v>
      </c>
      <c r="L1981" s="516">
        <f t="shared" si="8123"/>
        <v>586700</v>
      </c>
      <c r="M1981" s="516">
        <f t="shared" si="8123"/>
        <v>554200</v>
      </c>
      <c r="N1981" s="516">
        <f t="shared" si="8123"/>
        <v>627300</v>
      </c>
      <c r="O1981" s="516">
        <f t="shared" si="8123"/>
        <v>652000</v>
      </c>
      <c r="P1981" s="516">
        <f t="shared" si="8123"/>
        <v>1073100</v>
      </c>
      <c r="Q1981" s="516">
        <f t="shared" si="8123"/>
        <v>776200</v>
      </c>
      <c r="R1981" s="516">
        <f t="shared" si="8123"/>
        <v>583600</v>
      </c>
      <c r="S1981" s="516">
        <f t="shared" si="8123"/>
        <v>664100</v>
      </c>
      <c r="T1981" s="516">
        <f t="shared" si="8123"/>
        <v>705000</v>
      </c>
      <c r="U1981" s="516">
        <f t="shared" si="8123"/>
        <v>655800</v>
      </c>
      <c r="V1981" s="516">
        <f t="shared" si="8123"/>
        <v>595900</v>
      </c>
      <c r="W1981" s="516">
        <f t="shared" si="8123"/>
        <v>615100</v>
      </c>
      <c r="X1981" s="516">
        <f t="shared" si="8123"/>
        <v>589200</v>
      </c>
      <c r="Y1981" s="516">
        <f t="shared" si="8123"/>
        <v>609700</v>
      </c>
      <c r="Z1981" s="516">
        <f t="shared" si="8123"/>
        <v>634000</v>
      </c>
      <c r="AA1981" s="516">
        <f t="shared" si="8123"/>
        <v>830600</v>
      </c>
      <c r="AB1981" s="516">
        <f t="shared" si="8123"/>
        <v>795000</v>
      </c>
      <c r="AC1981" s="516">
        <f>AC2071</f>
        <v>831900</v>
      </c>
      <c r="AD1981" s="516">
        <f>AC1982</f>
        <v>890600</v>
      </c>
      <c r="AE1981" s="516">
        <f t="shared" ref="AE1981:CP1981" si="8124">AD1982</f>
        <v>861124.83636799327</v>
      </c>
      <c r="AF1981" s="516">
        <f t="shared" si="8124"/>
        <v>789879.20210491773</v>
      </c>
      <c r="AG1981" s="516">
        <f t="shared" si="8124"/>
        <v>716372.94825798599</v>
      </c>
      <c r="AH1981" s="516">
        <f t="shared" si="8124"/>
        <v>617444.08365581627</v>
      </c>
      <c r="AI1981" s="516">
        <f t="shared" si="8124"/>
        <v>530211.26923891914</v>
      </c>
      <c r="AJ1981" s="516">
        <f t="shared" si="8124"/>
        <v>420324.50323117856</v>
      </c>
      <c r="AK1981" s="516">
        <f t="shared" si="8124"/>
        <v>311641.11027222231</v>
      </c>
      <c r="AL1981" s="516">
        <f t="shared" si="8124"/>
        <v>200552.54670334226</v>
      </c>
      <c r="AM1981" s="516">
        <f t="shared" si="8124"/>
        <v>84798.201646233443</v>
      </c>
      <c r="AN1981" s="516">
        <f t="shared" si="8124"/>
        <v>48794.25989285684</v>
      </c>
      <c r="AO1981" s="516">
        <f t="shared" si="8124"/>
        <v>5413.989508177583</v>
      </c>
      <c r="AP1981" s="516">
        <f t="shared" si="8124"/>
        <v>-44623.574201422976</v>
      </c>
      <c r="AQ1981" s="516">
        <f t="shared" si="8124"/>
        <v>-92426.652755814765</v>
      </c>
      <c r="AR1981" s="516">
        <f t="shared" si="8124"/>
        <v>-32635.219141600843</v>
      </c>
      <c r="AS1981" s="516">
        <f t="shared" si="8124"/>
        <v>23108.071827937456</v>
      </c>
      <c r="AT1981" s="516">
        <f t="shared" si="8124"/>
        <v>70565.942210404901</v>
      </c>
      <c r="AU1981" s="516">
        <f t="shared" si="8124"/>
        <v>120961.43879240184</v>
      </c>
      <c r="AV1981" s="516">
        <f t="shared" si="8124"/>
        <v>166254.74982438708</v>
      </c>
      <c r="AW1981" s="516">
        <f t="shared" si="8124"/>
        <v>209628.38231312705</v>
      </c>
      <c r="AX1981" s="516">
        <f t="shared" si="8124"/>
        <v>251215.15621194628</v>
      </c>
      <c r="AY1981" s="516">
        <f t="shared" si="8124"/>
        <v>293570.92000279255</v>
      </c>
      <c r="AZ1981" s="516">
        <f t="shared" si="8124"/>
        <v>257546.47308549841</v>
      </c>
      <c r="BA1981" s="516">
        <f t="shared" si="8124"/>
        <v>220741.80897246854</v>
      </c>
      <c r="BB1981" s="516">
        <f t="shared" si="8124"/>
        <v>175636.03710977366</v>
      </c>
      <c r="BC1981" s="516">
        <f t="shared" si="8124"/>
        <v>124041.08646039068</v>
      </c>
      <c r="BD1981" s="516">
        <f t="shared" si="8124"/>
        <v>19921.228051192782</v>
      </c>
      <c r="BE1981" s="516">
        <f t="shared" si="8124"/>
        <v>-83286.290352113239</v>
      </c>
      <c r="BF1981" s="516">
        <f t="shared" si="8124"/>
        <v>-199649.15460496501</v>
      </c>
      <c r="BG1981" s="516">
        <f t="shared" si="8124"/>
        <v>-329383.35470957897</v>
      </c>
      <c r="BH1981" s="516">
        <f t="shared" si="8124"/>
        <v>-298972.50805355172</v>
      </c>
      <c r="BI1981" s="516">
        <f t="shared" si="8124"/>
        <v>-270916.89927097288</v>
      </c>
      <c r="BJ1981" s="516">
        <f t="shared" si="8124"/>
        <v>-245840.50012077589</v>
      </c>
      <c r="BK1981" s="516">
        <f t="shared" si="8124"/>
        <v>-219259.68789541526</v>
      </c>
      <c r="BL1981" s="516">
        <f t="shared" si="8124"/>
        <v>-304929.36640078342</v>
      </c>
      <c r="BM1981" s="516">
        <f t="shared" si="8124"/>
        <v>-385259.47029089439</v>
      </c>
      <c r="BN1981" s="516">
        <f t="shared" si="8124"/>
        <v>-461452.27235377813</v>
      </c>
      <c r="BO1981" s="516">
        <f t="shared" si="8124"/>
        <v>-550913.52800279378</v>
      </c>
      <c r="BP1981" s="516">
        <f t="shared" si="8124"/>
        <v>-579092.0160657774</v>
      </c>
      <c r="BQ1981" s="516">
        <f t="shared" si="8124"/>
        <v>-600553.28949577396</v>
      </c>
      <c r="BR1981" s="516">
        <f t="shared" si="8124"/>
        <v>-616194.45172225614</v>
      </c>
      <c r="BS1981" s="516">
        <f t="shared" si="8124"/>
        <v>-646244.55652377219</v>
      </c>
      <c r="BT1981" s="516">
        <f t="shared" si="8124"/>
        <v>-578089.85560523765</v>
      </c>
      <c r="BU1981" s="516">
        <f t="shared" si="8124"/>
        <v>-514287.19288893475</v>
      </c>
      <c r="BV1981" s="516">
        <f t="shared" si="8124"/>
        <v>-455358.64499507222</v>
      </c>
      <c r="BW1981" s="516">
        <f t="shared" si="8124"/>
        <v>-389929.84446669184</v>
      </c>
      <c r="BX1981" s="516">
        <f t="shared" si="8124"/>
        <v>-374527.35272355826</v>
      </c>
      <c r="BY1981" s="516">
        <f t="shared" si="8124"/>
        <v>-358622.73822165042</v>
      </c>
      <c r="BZ1981" s="516">
        <f t="shared" si="8124"/>
        <v>-344967.20053412003</v>
      </c>
      <c r="CA1981" s="516">
        <f t="shared" si="8124"/>
        <v>-335919.17590939172</v>
      </c>
      <c r="CB1981" s="516">
        <f t="shared" si="8124"/>
        <v>-402598.13478933671</v>
      </c>
      <c r="CC1981" s="516">
        <f t="shared" si="8124"/>
        <v>-457241.21469838027</v>
      </c>
      <c r="CD1981" s="516">
        <f t="shared" si="8124"/>
        <v>-499849.26629400486</v>
      </c>
      <c r="CE1981" s="516">
        <f t="shared" si="8124"/>
        <v>-564390.68812178855</v>
      </c>
      <c r="CF1981" s="516">
        <f t="shared" si="8124"/>
        <v>-533565.58090355713</v>
      </c>
      <c r="CG1981" s="516">
        <f t="shared" si="8124"/>
        <v>-501971.79980609199</v>
      </c>
      <c r="CH1981" s="516">
        <f t="shared" si="8124"/>
        <v>-469610.16408711631</v>
      </c>
      <c r="CI1981" s="516">
        <f t="shared" si="8124"/>
        <v>-439076.63831643201</v>
      </c>
      <c r="CJ1981" s="516">
        <f t="shared" si="8124"/>
        <v>-402488.04238712275</v>
      </c>
      <c r="CK1981" s="516">
        <f t="shared" si="8124"/>
        <v>-366035.46495241928</v>
      </c>
      <c r="CL1981" s="516">
        <f t="shared" si="8124"/>
        <v>-329719.58558454306</v>
      </c>
      <c r="CM1981" s="516">
        <f t="shared" si="8124"/>
        <v>-293541.08707707206</v>
      </c>
      <c r="CN1981" s="516">
        <f t="shared" si="8124"/>
        <v>-233750.1615832035</v>
      </c>
      <c r="CO1981" s="516">
        <f t="shared" si="8124"/>
        <v>-174042.50761183939</v>
      </c>
      <c r="CP1981" s="516">
        <f t="shared" si="8124"/>
        <v>-114418.54175339706</v>
      </c>
      <c r="CQ1981" s="516">
        <f t="shared" ref="CQ1981:DJ1981" si="8125">CP1982</f>
        <v>-54878.682714793838</v>
      </c>
      <c r="CR1981" s="516">
        <f t="shared" si="8125"/>
        <v>16349.977616447904</v>
      </c>
      <c r="CS1981" s="516">
        <f t="shared" si="8125"/>
        <v>87471.069774380041</v>
      </c>
      <c r="CT1981" s="516">
        <f t="shared" si="8125"/>
        <v>158484.05605766497</v>
      </c>
      <c r="CU1981" s="516">
        <f t="shared" si="8125"/>
        <v>229388.39602855867</v>
      </c>
      <c r="CV1981" s="516">
        <f t="shared" si="8125"/>
        <v>268180.3023638475</v>
      </c>
      <c r="CW1981" s="516">
        <f t="shared" si="8125"/>
        <v>306767.33898046624</v>
      </c>
      <c r="CX1981" s="516">
        <f t="shared" si="8125"/>
        <v>345148.48148500652</v>
      </c>
      <c r="CY1981" s="516">
        <f t="shared" si="8125"/>
        <v>383322.70038550551</v>
      </c>
      <c r="CZ1981" s="516">
        <f t="shared" si="8125"/>
        <v>395095.67112782877</v>
      </c>
      <c r="DA1981" s="516">
        <f t="shared" si="8125"/>
        <v>406662.69748748519</v>
      </c>
      <c r="DB1981" s="516">
        <f t="shared" si="8125"/>
        <v>418022.74976249295</v>
      </c>
      <c r="DC1981" s="516">
        <f t="shared" si="8125"/>
        <v>429174.79308779421</v>
      </c>
      <c r="DD1981" s="516">
        <f t="shared" si="8125"/>
        <v>468458.69659315929</v>
      </c>
      <c r="DE1981" s="516">
        <f t="shared" si="8125"/>
        <v>507661.24344258179</v>
      </c>
      <c r="DF1981" s="516">
        <f t="shared" si="8125"/>
        <v>546782.02684925578</v>
      </c>
      <c r="DG1981" s="516">
        <f t="shared" si="8125"/>
        <v>585820.63799790351</v>
      </c>
      <c r="DH1981" s="516">
        <f t="shared" si="8125"/>
        <v>624697.0258128111</v>
      </c>
      <c r="DI1981" s="516">
        <f t="shared" si="8125"/>
        <v>663498.80276666908</v>
      </c>
      <c r="DJ1981" s="516">
        <f t="shared" si="8125"/>
        <v>702225.59580756456</v>
      </c>
    </row>
    <row r="1982" spans="2:114" x14ac:dyDescent="0.35">
      <c r="B1982" s="69" t="s">
        <v>281</v>
      </c>
      <c r="C1982" s="516">
        <f>C2073</f>
        <v>139900</v>
      </c>
      <c r="D1982" s="516">
        <f t="shared" ref="D1982:AB1982" si="8126">D2073</f>
        <v>120200</v>
      </c>
      <c r="E1982" s="516">
        <f t="shared" si="8126"/>
        <v>170500</v>
      </c>
      <c r="F1982" s="516">
        <f t="shared" si="8126"/>
        <v>158500</v>
      </c>
      <c r="G1982" s="516">
        <f t="shared" si="8126"/>
        <v>729200</v>
      </c>
      <c r="H1982" s="516">
        <f t="shared" si="8126"/>
        <v>678600</v>
      </c>
      <c r="I1982" s="516">
        <f t="shared" si="8126"/>
        <v>632800</v>
      </c>
      <c r="J1982" s="516">
        <f t="shared" si="8126"/>
        <v>481000</v>
      </c>
      <c r="K1982" s="516">
        <f t="shared" si="8126"/>
        <v>586700</v>
      </c>
      <c r="L1982" s="516">
        <f t="shared" si="8126"/>
        <v>554200</v>
      </c>
      <c r="M1982" s="516">
        <f t="shared" si="8126"/>
        <v>627300</v>
      </c>
      <c r="N1982" s="516">
        <f t="shared" si="8126"/>
        <v>652000</v>
      </c>
      <c r="O1982" s="516">
        <f t="shared" si="8126"/>
        <v>1073100</v>
      </c>
      <c r="P1982" s="516">
        <f t="shared" si="8126"/>
        <v>776200</v>
      </c>
      <c r="Q1982" s="516">
        <f t="shared" si="8126"/>
        <v>583600</v>
      </c>
      <c r="R1982" s="516">
        <f t="shared" si="8126"/>
        <v>664100</v>
      </c>
      <c r="S1982" s="516">
        <f t="shared" si="8126"/>
        <v>705000</v>
      </c>
      <c r="T1982" s="516">
        <f t="shared" si="8126"/>
        <v>655800</v>
      </c>
      <c r="U1982" s="516">
        <f t="shared" si="8126"/>
        <v>595900</v>
      </c>
      <c r="V1982" s="516">
        <f t="shared" si="8126"/>
        <v>615100</v>
      </c>
      <c r="W1982" s="516">
        <f t="shared" si="8126"/>
        <v>589200</v>
      </c>
      <c r="X1982" s="516">
        <f t="shared" si="8126"/>
        <v>609700</v>
      </c>
      <c r="Y1982" s="516">
        <f t="shared" si="8126"/>
        <v>634000</v>
      </c>
      <c r="Z1982" s="516">
        <f t="shared" si="8126"/>
        <v>830600</v>
      </c>
      <c r="AA1982" s="516">
        <f t="shared" si="8126"/>
        <v>795000</v>
      </c>
      <c r="AB1982" s="516">
        <f t="shared" si="8126"/>
        <v>831900</v>
      </c>
      <c r="AC1982" s="516">
        <f>AC2073</f>
        <v>890600</v>
      </c>
      <c r="AD1982" s="516">
        <f>AD1980+AD1981</f>
        <v>861124.83636799327</v>
      </c>
      <c r="AE1982" s="516">
        <f t="shared" ref="AE1982:CP1982" si="8127">AE1980+AE1981</f>
        <v>789879.20210491773</v>
      </c>
      <c r="AF1982" s="516">
        <f t="shared" si="8127"/>
        <v>716372.94825798599</v>
      </c>
      <c r="AG1982" s="516">
        <f t="shared" si="8127"/>
        <v>617444.08365581627</v>
      </c>
      <c r="AH1982" s="516">
        <f t="shared" si="8127"/>
        <v>530211.26923891914</v>
      </c>
      <c r="AI1982" s="516">
        <f t="shared" si="8127"/>
        <v>420324.50323117856</v>
      </c>
      <c r="AJ1982" s="516">
        <f t="shared" si="8127"/>
        <v>311641.11027222231</v>
      </c>
      <c r="AK1982" s="516">
        <f t="shared" si="8127"/>
        <v>200552.54670334226</v>
      </c>
      <c r="AL1982" s="516">
        <f t="shared" si="8127"/>
        <v>84798.201646233443</v>
      </c>
      <c r="AM1982" s="516">
        <f t="shared" si="8127"/>
        <v>48794.25989285684</v>
      </c>
      <c r="AN1982" s="516">
        <f t="shared" si="8127"/>
        <v>5413.989508177583</v>
      </c>
      <c r="AO1982" s="516">
        <f t="shared" si="8127"/>
        <v>-44623.574201422976</v>
      </c>
      <c r="AP1982" s="516">
        <f t="shared" si="8127"/>
        <v>-92426.652755814765</v>
      </c>
      <c r="AQ1982" s="516">
        <f t="shared" si="8127"/>
        <v>-32635.219141600843</v>
      </c>
      <c r="AR1982" s="516">
        <f t="shared" si="8127"/>
        <v>23108.071827937456</v>
      </c>
      <c r="AS1982" s="516">
        <f t="shared" si="8127"/>
        <v>70565.942210404901</v>
      </c>
      <c r="AT1982" s="516">
        <f t="shared" si="8127"/>
        <v>120961.43879240184</v>
      </c>
      <c r="AU1982" s="516">
        <f t="shared" si="8127"/>
        <v>166254.74982438708</v>
      </c>
      <c r="AV1982" s="516">
        <f t="shared" si="8127"/>
        <v>209628.38231312705</v>
      </c>
      <c r="AW1982" s="516">
        <f t="shared" si="8127"/>
        <v>251215.15621194628</v>
      </c>
      <c r="AX1982" s="516">
        <f t="shared" si="8127"/>
        <v>293570.92000279255</v>
      </c>
      <c r="AY1982" s="516">
        <f t="shared" si="8127"/>
        <v>257546.47308549841</v>
      </c>
      <c r="AZ1982" s="516">
        <f t="shared" si="8127"/>
        <v>220741.80897246854</v>
      </c>
      <c r="BA1982" s="516">
        <f t="shared" si="8127"/>
        <v>175636.03710977366</v>
      </c>
      <c r="BB1982" s="516">
        <f t="shared" si="8127"/>
        <v>124041.08646039068</v>
      </c>
      <c r="BC1982" s="516">
        <f t="shared" si="8127"/>
        <v>19921.228051192782</v>
      </c>
      <c r="BD1982" s="516">
        <f t="shared" si="8127"/>
        <v>-83286.290352113239</v>
      </c>
      <c r="BE1982" s="516">
        <f t="shared" si="8127"/>
        <v>-199649.15460496501</v>
      </c>
      <c r="BF1982" s="516">
        <f t="shared" si="8127"/>
        <v>-329383.35470957897</v>
      </c>
      <c r="BG1982" s="516">
        <f t="shared" si="8127"/>
        <v>-298972.50805355172</v>
      </c>
      <c r="BH1982" s="516">
        <f t="shared" si="8127"/>
        <v>-270916.89927097288</v>
      </c>
      <c r="BI1982" s="516">
        <f t="shared" si="8127"/>
        <v>-245840.50012077589</v>
      </c>
      <c r="BJ1982" s="516">
        <f t="shared" si="8127"/>
        <v>-219259.68789541526</v>
      </c>
      <c r="BK1982" s="516">
        <f t="shared" si="8127"/>
        <v>-304929.36640078342</v>
      </c>
      <c r="BL1982" s="516">
        <f t="shared" si="8127"/>
        <v>-385259.47029089439</v>
      </c>
      <c r="BM1982" s="516">
        <f t="shared" si="8127"/>
        <v>-461452.27235377813</v>
      </c>
      <c r="BN1982" s="516">
        <f t="shared" si="8127"/>
        <v>-550913.52800279378</v>
      </c>
      <c r="BO1982" s="516">
        <f t="shared" si="8127"/>
        <v>-579092.0160657774</v>
      </c>
      <c r="BP1982" s="516">
        <f t="shared" si="8127"/>
        <v>-600553.28949577396</v>
      </c>
      <c r="BQ1982" s="516">
        <f t="shared" si="8127"/>
        <v>-616194.45172225614</v>
      </c>
      <c r="BR1982" s="516">
        <f t="shared" si="8127"/>
        <v>-646244.55652377219</v>
      </c>
      <c r="BS1982" s="516">
        <f t="shared" si="8127"/>
        <v>-578089.85560523765</v>
      </c>
      <c r="BT1982" s="516">
        <f t="shared" si="8127"/>
        <v>-514287.19288893475</v>
      </c>
      <c r="BU1982" s="516">
        <f t="shared" si="8127"/>
        <v>-455358.64499507222</v>
      </c>
      <c r="BV1982" s="516">
        <f t="shared" si="8127"/>
        <v>-389929.84446669184</v>
      </c>
      <c r="BW1982" s="516">
        <f t="shared" si="8127"/>
        <v>-374527.35272355826</v>
      </c>
      <c r="BX1982" s="516">
        <f t="shared" si="8127"/>
        <v>-358622.73822165042</v>
      </c>
      <c r="BY1982" s="516">
        <f t="shared" si="8127"/>
        <v>-344967.20053412003</v>
      </c>
      <c r="BZ1982" s="516">
        <f t="shared" si="8127"/>
        <v>-335919.17590939172</v>
      </c>
      <c r="CA1982" s="516">
        <f t="shared" si="8127"/>
        <v>-402598.13478933671</v>
      </c>
      <c r="CB1982" s="516">
        <f t="shared" si="8127"/>
        <v>-457241.21469838027</v>
      </c>
      <c r="CC1982" s="516">
        <f t="shared" si="8127"/>
        <v>-499849.26629400486</v>
      </c>
      <c r="CD1982" s="516">
        <f t="shared" si="8127"/>
        <v>-564390.68812178855</v>
      </c>
      <c r="CE1982" s="516">
        <f t="shared" si="8127"/>
        <v>-533565.58090355713</v>
      </c>
      <c r="CF1982" s="516">
        <f t="shared" si="8127"/>
        <v>-501971.79980609199</v>
      </c>
      <c r="CG1982" s="516">
        <f t="shared" si="8127"/>
        <v>-469610.16408711631</v>
      </c>
      <c r="CH1982" s="516">
        <f t="shared" si="8127"/>
        <v>-439076.63831643201</v>
      </c>
      <c r="CI1982" s="516">
        <f t="shared" si="8127"/>
        <v>-402488.04238712275</v>
      </c>
      <c r="CJ1982" s="516">
        <f t="shared" si="8127"/>
        <v>-366035.46495241928</v>
      </c>
      <c r="CK1982" s="516">
        <f t="shared" si="8127"/>
        <v>-329719.58558454306</v>
      </c>
      <c r="CL1982" s="516">
        <f t="shared" si="8127"/>
        <v>-293541.08707707206</v>
      </c>
      <c r="CM1982" s="516">
        <f t="shared" si="8127"/>
        <v>-233750.1615832035</v>
      </c>
      <c r="CN1982" s="516">
        <f t="shared" si="8127"/>
        <v>-174042.50761183939</v>
      </c>
      <c r="CO1982" s="516">
        <f t="shared" si="8127"/>
        <v>-114418.54175339706</v>
      </c>
      <c r="CP1982" s="516">
        <f t="shared" si="8127"/>
        <v>-54878.682714793838</v>
      </c>
      <c r="CQ1982" s="516">
        <f t="shared" ref="CQ1982:DJ1982" si="8128">CQ1980+CQ1981</f>
        <v>16349.977616447904</v>
      </c>
      <c r="CR1982" s="516">
        <f t="shared" si="8128"/>
        <v>87471.069774380041</v>
      </c>
      <c r="CS1982" s="516">
        <f t="shared" si="8128"/>
        <v>158484.05605766497</v>
      </c>
      <c r="CT1982" s="516">
        <f t="shared" si="8128"/>
        <v>229388.39602855867</v>
      </c>
      <c r="CU1982" s="516">
        <f t="shared" si="8128"/>
        <v>268180.3023638475</v>
      </c>
      <c r="CV1982" s="516">
        <f t="shared" si="8128"/>
        <v>306767.33898046624</v>
      </c>
      <c r="CW1982" s="516">
        <f t="shared" si="8128"/>
        <v>345148.48148500652</v>
      </c>
      <c r="CX1982" s="516">
        <f t="shared" si="8128"/>
        <v>383322.70038550551</v>
      </c>
      <c r="CY1982" s="516">
        <f t="shared" si="8128"/>
        <v>395095.67112782877</v>
      </c>
      <c r="CZ1982" s="516">
        <f t="shared" si="8128"/>
        <v>406662.69748748519</v>
      </c>
      <c r="DA1982" s="516">
        <f t="shared" si="8128"/>
        <v>418022.74976249295</v>
      </c>
      <c r="DB1982" s="516">
        <f t="shared" si="8128"/>
        <v>429174.79308779421</v>
      </c>
      <c r="DC1982" s="516">
        <f t="shared" si="8128"/>
        <v>468458.69659315929</v>
      </c>
      <c r="DD1982" s="516">
        <f t="shared" si="8128"/>
        <v>507661.24344258179</v>
      </c>
      <c r="DE1982" s="516">
        <f t="shared" si="8128"/>
        <v>546782.02684925578</v>
      </c>
      <c r="DF1982" s="516">
        <f t="shared" si="8128"/>
        <v>585820.63799790351</v>
      </c>
      <c r="DG1982" s="516">
        <f t="shared" si="8128"/>
        <v>624697.0258128111</v>
      </c>
      <c r="DH1982" s="516">
        <f t="shared" si="8128"/>
        <v>663498.80276666908</v>
      </c>
      <c r="DI1982" s="516">
        <f t="shared" si="8128"/>
        <v>702225.59580756456</v>
      </c>
      <c r="DJ1982" s="516">
        <f t="shared" si="8128"/>
        <v>740877.03001617733</v>
      </c>
    </row>
    <row r="1983" spans="2:114" x14ac:dyDescent="0.35">
      <c r="B1983" s="69"/>
      <c r="C1983" s="69"/>
      <c r="D1983" s="69"/>
      <c r="E1983" s="69"/>
      <c r="F1983" s="69"/>
      <c r="G1983" s="69"/>
      <c r="H1983" s="69"/>
      <c r="I1983" s="69"/>
      <c r="J1983" s="69"/>
      <c r="K1983" s="69"/>
      <c r="L1983" s="69"/>
      <c r="M1983" s="69"/>
      <c r="N1983" s="69"/>
      <c r="O1983" s="69"/>
      <c r="P1983" s="69"/>
      <c r="Q1983" s="69"/>
      <c r="R1983" s="69"/>
      <c r="S1983" s="69"/>
      <c r="T1983" s="69"/>
      <c r="U1983" s="69"/>
      <c r="V1983" s="69"/>
      <c r="W1983" s="69"/>
      <c r="X1983" s="69"/>
      <c r="Y1983" s="69"/>
      <c r="Z1983" s="69"/>
      <c r="AA1983" s="69"/>
      <c r="AB1983" s="69"/>
      <c r="AC1983" s="69"/>
      <c r="AD1983" s="69"/>
    </row>
    <row r="1984" spans="2:114" x14ac:dyDescent="0.35">
      <c r="B1984" s="550" t="s">
        <v>547</v>
      </c>
      <c r="C1984" s="556"/>
      <c r="D1984" s="556"/>
      <c r="E1984" s="556"/>
      <c r="F1984" s="556"/>
      <c r="G1984" s="556"/>
      <c r="H1984" s="556"/>
      <c r="I1984" s="556"/>
      <c r="J1984" s="556"/>
      <c r="K1984" s="556"/>
      <c r="L1984" s="556"/>
      <c r="M1984" s="556"/>
      <c r="N1984" s="556"/>
      <c r="O1984" s="556"/>
      <c r="P1984" s="556"/>
      <c r="Q1984" s="556"/>
      <c r="R1984" s="556"/>
      <c r="S1984" s="556"/>
      <c r="T1984" s="556"/>
      <c r="U1984" s="556"/>
      <c r="V1984" s="556"/>
      <c r="W1984" s="556"/>
      <c r="X1984" s="556"/>
      <c r="Y1984" s="556"/>
      <c r="Z1984" s="556"/>
      <c r="AA1984" s="556"/>
      <c r="AB1984" s="556"/>
      <c r="AC1984" s="556"/>
      <c r="AD1984" s="556"/>
      <c r="AE1984" s="556"/>
      <c r="AF1984" s="556"/>
      <c r="AG1984" s="556"/>
      <c r="AH1984" s="556"/>
      <c r="AI1984" s="556"/>
      <c r="AJ1984" s="556"/>
      <c r="AK1984" s="556"/>
      <c r="AL1984" s="556"/>
      <c r="AM1984" s="556"/>
      <c r="AN1984" s="556"/>
      <c r="AO1984" s="556"/>
      <c r="AP1984" s="556"/>
      <c r="AQ1984" s="556"/>
      <c r="AR1984" s="556"/>
      <c r="AS1984" s="556"/>
      <c r="AT1984" s="556"/>
      <c r="AU1984" s="556"/>
      <c r="AV1984" s="556"/>
      <c r="AW1984" s="556"/>
      <c r="AX1984" s="556"/>
      <c r="AY1984" s="556"/>
      <c r="AZ1984" s="556"/>
      <c r="BA1984" s="556"/>
      <c r="BB1984" s="556"/>
      <c r="BC1984" s="556"/>
      <c r="BD1984" s="556"/>
      <c r="BE1984" s="556"/>
      <c r="BF1984" s="556"/>
      <c r="BG1984" s="556"/>
      <c r="BH1984" s="556"/>
      <c r="BI1984" s="556"/>
      <c r="BJ1984" s="556"/>
      <c r="BK1984" s="556"/>
      <c r="BL1984" s="556"/>
      <c r="BM1984" s="556"/>
      <c r="BN1984" s="556"/>
      <c r="BO1984" s="556"/>
      <c r="BP1984" s="556"/>
      <c r="BQ1984" s="556"/>
      <c r="BR1984" s="556"/>
      <c r="BS1984" s="556"/>
      <c r="BT1984" s="556"/>
      <c r="BU1984" s="556"/>
      <c r="BV1984" s="556"/>
      <c r="BW1984" s="556"/>
      <c r="BX1984" s="556"/>
      <c r="BY1984" s="556"/>
      <c r="BZ1984" s="556"/>
      <c r="CA1984" s="556"/>
      <c r="CB1984" s="556"/>
      <c r="CC1984" s="556"/>
      <c r="CD1984" s="556"/>
      <c r="CE1984" s="556"/>
      <c r="CF1984" s="556"/>
      <c r="CG1984" s="556"/>
      <c r="CH1984" s="556"/>
      <c r="CI1984" s="556"/>
      <c r="CJ1984" s="556"/>
      <c r="CK1984" s="556"/>
      <c r="CL1984" s="556"/>
      <c r="CM1984" s="556"/>
      <c r="CN1984" s="556"/>
      <c r="CO1984" s="556"/>
      <c r="CP1984" s="556"/>
      <c r="CQ1984" s="556"/>
      <c r="CR1984" s="556"/>
      <c r="CS1984" s="556"/>
      <c r="CT1984" s="556"/>
      <c r="CU1984" s="556"/>
      <c r="CV1984" s="556"/>
      <c r="CW1984" s="556"/>
      <c r="CX1984" s="556"/>
      <c r="CY1984" s="556"/>
      <c r="CZ1984" s="556"/>
      <c r="DA1984" s="556"/>
      <c r="DB1984" s="556"/>
      <c r="DC1984" s="556"/>
      <c r="DD1984" s="556"/>
      <c r="DE1984" s="556"/>
      <c r="DF1984" s="556"/>
      <c r="DG1984" s="556"/>
      <c r="DH1984" s="556"/>
      <c r="DI1984" s="556"/>
      <c r="DJ1984" s="556"/>
    </row>
    <row r="1985" spans="2:30" x14ac:dyDescent="0.35">
      <c r="B1985" s="69"/>
      <c r="C1985" s="69"/>
      <c r="D1985" s="69"/>
      <c r="E1985" s="69"/>
      <c r="F1985" s="69"/>
      <c r="G1985" s="69"/>
      <c r="H1985" s="69"/>
      <c r="I1985" s="69"/>
      <c r="J1985" s="69"/>
      <c r="K1985" s="69"/>
      <c r="L1985" s="69"/>
      <c r="M1985" s="69"/>
      <c r="N1985" s="69"/>
      <c r="O1985" s="69"/>
      <c r="P1985" s="69"/>
      <c r="Q1985" s="69"/>
      <c r="R1985" s="69"/>
      <c r="S1985" s="69"/>
      <c r="T1985" s="69"/>
      <c r="U1985" s="69"/>
      <c r="V1985" s="69"/>
      <c r="W1985" s="69"/>
      <c r="X1985" s="69"/>
      <c r="Y1985" s="69"/>
      <c r="Z1985" s="69"/>
      <c r="AA1985" s="69"/>
      <c r="AB1985" s="69"/>
      <c r="AC1985" s="69"/>
      <c r="AD1985" s="69"/>
    </row>
    <row r="1986" spans="2:30" x14ac:dyDescent="0.35">
      <c r="B1986" s="69"/>
      <c r="C1986" s="69"/>
      <c r="D1986" s="69"/>
      <c r="E1986" s="69"/>
      <c r="F1986" s="69"/>
      <c r="G1986" s="69"/>
      <c r="H1986" s="69"/>
      <c r="I1986" s="69"/>
      <c r="J1986" s="69"/>
      <c r="K1986" s="69"/>
      <c r="L1986" s="69"/>
      <c r="M1986" s="69"/>
      <c r="N1986" s="69"/>
      <c r="O1986" s="69"/>
      <c r="P1986" s="69"/>
      <c r="Q1986" s="69"/>
      <c r="R1986" s="69"/>
      <c r="S1986" s="69"/>
      <c r="T1986" s="69"/>
      <c r="U1986" s="69"/>
      <c r="V1986" s="69"/>
      <c r="W1986" s="69"/>
      <c r="X1986" s="69"/>
      <c r="Y1986" s="69"/>
      <c r="Z1986" s="69"/>
      <c r="AA1986" s="69"/>
      <c r="AB1986" s="69"/>
      <c r="AC1986" s="69"/>
      <c r="AD1986" s="69"/>
    </row>
    <row r="1987" spans="2:30" x14ac:dyDescent="0.35">
      <c r="B1987" s="69" t="s">
        <v>548</v>
      </c>
      <c r="C1987" s="69"/>
      <c r="D1987" s="69"/>
      <c r="E1987" s="69"/>
      <c r="F1987" s="69"/>
      <c r="G1987" s="69"/>
      <c r="H1987" s="69"/>
      <c r="I1987" s="69"/>
      <c r="J1987" s="69"/>
      <c r="K1987" s="69"/>
      <c r="L1987" s="69"/>
      <c r="M1987" s="69"/>
      <c r="N1987" s="69"/>
      <c r="O1987" s="69"/>
      <c r="P1987" s="69"/>
      <c r="Q1987" s="69"/>
      <c r="R1987" s="69"/>
      <c r="S1987" s="69"/>
      <c r="T1987" s="69"/>
      <c r="U1987" s="69"/>
      <c r="V1987" s="69"/>
      <c r="W1987" s="69"/>
      <c r="X1987" s="69"/>
      <c r="Y1987" s="69"/>
      <c r="Z1987" s="69"/>
      <c r="AA1987" s="69"/>
      <c r="AB1987" s="69"/>
      <c r="AC1987" s="69"/>
      <c r="AD1987" s="69"/>
    </row>
    <row r="1988" spans="2:30" x14ac:dyDescent="0.35">
      <c r="B1988" s="69" t="s">
        <v>549</v>
      </c>
      <c r="C1988" s="459">
        <v>4700</v>
      </c>
      <c r="D1988" s="459">
        <v>-15200</v>
      </c>
      <c r="E1988" s="459">
        <v>-67300</v>
      </c>
      <c r="F1988" s="459">
        <v>-121100</v>
      </c>
      <c r="G1988" s="459">
        <v>28000</v>
      </c>
      <c r="H1988" s="459">
        <v>-20300</v>
      </c>
      <c r="I1988" s="459">
        <v>-83700</v>
      </c>
      <c r="J1988" s="459">
        <v>-677500</v>
      </c>
      <c r="K1988" s="459">
        <v>52700</v>
      </c>
      <c r="L1988" s="459">
        <v>-9200</v>
      </c>
      <c r="M1988" s="459">
        <v>21100</v>
      </c>
      <c r="N1988" s="459">
        <v>-2800</v>
      </c>
      <c r="O1988" s="459">
        <v>-16800</v>
      </c>
      <c r="P1988" s="459">
        <v>511600</v>
      </c>
      <c r="Q1988" s="459">
        <v>32600</v>
      </c>
      <c r="R1988" s="459">
        <v>-16900</v>
      </c>
      <c r="S1988" s="459">
        <v>46100</v>
      </c>
      <c r="T1988" s="459">
        <v>-24200</v>
      </c>
      <c r="U1988" s="459">
        <v>-9000</v>
      </c>
      <c r="V1988" s="459">
        <v>-32600</v>
      </c>
      <c r="W1988" s="459">
        <v>-41300</v>
      </c>
      <c r="X1988" s="459">
        <v>-14300</v>
      </c>
      <c r="Y1988" s="459">
        <v>-1200</v>
      </c>
      <c r="Z1988" s="459">
        <v>-341200</v>
      </c>
      <c r="AA1988" s="459">
        <v>-32900</v>
      </c>
      <c r="AB1988" s="459">
        <v>27300</v>
      </c>
      <c r="AC1988" s="459">
        <v>-7700</v>
      </c>
      <c r="AD1988" s="69"/>
    </row>
    <row r="1989" spans="2:30" x14ac:dyDescent="0.35">
      <c r="B1989" s="69" t="s">
        <v>550</v>
      </c>
      <c r="C1989" s="459">
        <v>0</v>
      </c>
      <c r="D1989" s="459">
        <v>0</v>
      </c>
      <c r="E1989" s="459">
        <v>0</v>
      </c>
      <c r="F1989" s="459">
        <v>0</v>
      </c>
      <c r="G1989" s="459">
        <v>0</v>
      </c>
      <c r="H1989" s="459">
        <v>0</v>
      </c>
      <c r="I1989" s="459">
        <v>0</v>
      </c>
      <c r="J1989" s="459">
        <v>0</v>
      </c>
      <c r="K1989" s="459">
        <v>0</v>
      </c>
      <c r="L1989" s="459">
        <v>0</v>
      </c>
      <c r="M1989" s="459">
        <v>0</v>
      </c>
      <c r="N1989" s="459">
        <v>0</v>
      </c>
      <c r="O1989" s="459">
        <v>0</v>
      </c>
      <c r="P1989" s="459">
        <v>0</v>
      </c>
      <c r="Q1989" s="459">
        <v>0</v>
      </c>
      <c r="R1989" s="459">
        <v>0</v>
      </c>
      <c r="S1989" s="459">
        <v>200</v>
      </c>
      <c r="T1989" s="459">
        <v>500</v>
      </c>
      <c r="U1989" s="459">
        <v>-2100</v>
      </c>
      <c r="V1989" s="459">
        <v>8800</v>
      </c>
      <c r="W1989" s="459">
        <v>7600</v>
      </c>
      <c r="X1989" s="459">
        <v>400</v>
      </c>
      <c r="Y1989" s="459">
        <v>200</v>
      </c>
      <c r="Z1989" s="459">
        <v>19200</v>
      </c>
      <c r="AA1989" s="459">
        <v>300</v>
      </c>
      <c r="AB1989" s="459">
        <v>300</v>
      </c>
      <c r="AC1989" s="459">
        <v>200</v>
      </c>
      <c r="AD1989" s="69"/>
    </row>
    <row r="1990" spans="2:30" x14ac:dyDescent="0.35">
      <c r="B1990" s="69" t="s">
        <v>551</v>
      </c>
      <c r="C1990" s="459">
        <v>0</v>
      </c>
      <c r="D1990" s="459">
        <v>0</v>
      </c>
      <c r="E1990" s="459">
        <v>0</v>
      </c>
      <c r="F1990" s="459">
        <v>0</v>
      </c>
      <c r="G1990" s="459">
        <v>0</v>
      </c>
      <c r="H1990" s="459">
        <v>0</v>
      </c>
      <c r="I1990" s="459">
        <v>0</v>
      </c>
      <c r="J1990" s="459">
        <v>0</v>
      </c>
      <c r="K1990" s="459">
        <v>0</v>
      </c>
      <c r="L1990" s="459">
        <v>0</v>
      </c>
      <c r="M1990" s="459">
        <v>0</v>
      </c>
      <c r="N1990" s="459">
        <v>0</v>
      </c>
      <c r="O1990" s="459">
        <v>0</v>
      </c>
      <c r="P1990" s="459">
        <v>0</v>
      </c>
      <c r="Q1990" s="459">
        <v>0</v>
      </c>
      <c r="R1990" s="459">
        <v>0</v>
      </c>
      <c r="S1990" s="459">
        <v>46300</v>
      </c>
      <c r="T1990" s="459">
        <v>-23700</v>
      </c>
      <c r="U1990" s="459">
        <v>-11100</v>
      </c>
      <c r="V1990" s="459">
        <v>-23800</v>
      </c>
      <c r="W1990" s="459">
        <v>-33700</v>
      </c>
      <c r="X1990" s="459">
        <v>-13900</v>
      </c>
      <c r="Y1990" s="459">
        <v>-1000</v>
      </c>
      <c r="Z1990" s="459">
        <v>-322000</v>
      </c>
      <c r="AA1990" s="459">
        <v>-32600</v>
      </c>
      <c r="AB1990" s="459">
        <v>27600</v>
      </c>
      <c r="AC1990" s="459">
        <v>-7500</v>
      </c>
      <c r="AD1990" s="69"/>
    </row>
    <row r="1991" spans="2:30" x14ac:dyDescent="0.35">
      <c r="B1991" s="69" t="s">
        <v>552</v>
      </c>
      <c r="C1991" s="459">
        <v>0</v>
      </c>
      <c r="D1991" s="459">
        <v>0</v>
      </c>
      <c r="E1991" s="459">
        <v>0</v>
      </c>
      <c r="F1991" s="459">
        <v>0</v>
      </c>
      <c r="G1991" s="459">
        <v>0</v>
      </c>
      <c r="H1991" s="459">
        <v>0</v>
      </c>
      <c r="I1991" s="459">
        <v>0</v>
      </c>
      <c r="J1991" s="459">
        <v>0</v>
      </c>
      <c r="K1991" s="459">
        <v>0</v>
      </c>
      <c r="L1991" s="459">
        <v>0</v>
      </c>
      <c r="M1991" s="459">
        <v>0</v>
      </c>
      <c r="N1991" s="459">
        <v>0</v>
      </c>
      <c r="O1991" s="459">
        <v>0</v>
      </c>
      <c r="P1991" s="459">
        <v>0</v>
      </c>
      <c r="Q1991" s="459">
        <v>0</v>
      </c>
      <c r="R1991" s="459">
        <v>0</v>
      </c>
      <c r="S1991" s="459">
        <v>0</v>
      </c>
      <c r="T1991" s="459">
        <v>0</v>
      </c>
      <c r="U1991" s="459">
        <v>0</v>
      </c>
      <c r="V1991" s="459">
        <v>0</v>
      </c>
      <c r="W1991" s="459">
        <v>0</v>
      </c>
      <c r="X1991" s="459">
        <v>0</v>
      </c>
      <c r="Y1991" s="459">
        <v>0</v>
      </c>
      <c r="Z1991" s="459">
        <v>0</v>
      </c>
      <c r="AA1991" s="459">
        <v>0</v>
      </c>
      <c r="AB1991" s="459">
        <v>0</v>
      </c>
      <c r="AC1991" s="459">
        <v>0</v>
      </c>
      <c r="AD1991" s="69"/>
    </row>
    <row r="1992" spans="2:30" x14ac:dyDescent="0.35">
      <c r="B1992" s="69" t="s">
        <v>553</v>
      </c>
      <c r="C1992" s="459">
        <v>2500</v>
      </c>
      <c r="D1992" s="459">
        <v>5500</v>
      </c>
      <c r="E1992" s="459">
        <v>9500</v>
      </c>
      <c r="F1992" s="459">
        <v>10500</v>
      </c>
      <c r="G1992" s="459">
        <v>10700</v>
      </c>
      <c r="H1992" s="459">
        <v>9600</v>
      </c>
      <c r="I1992" s="459">
        <v>9500</v>
      </c>
      <c r="J1992" s="459">
        <v>9000</v>
      </c>
      <c r="K1992" s="459">
        <v>8300</v>
      </c>
      <c r="L1992" s="459">
        <v>7100</v>
      </c>
      <c r="M1992" s="459">
        <v>6300</v>
      </c>
      <c r="N1992" s="459">
        <v>3500</v>
      </c>
      <c r="O1992" s="459">
        <v>5000</v>
      </c>
      <c r="P1992" s="459">
        <v>2500</v>
      </c>
      <c r="Q1992" s="459">
        <v>2100</v>
      </c>
      <c r="R1992" s="459">
        <v>1300</v>
      </c>
      <c r="S1992" s="459">
        <v>1200</v>
      </c>
      <c r="T1992" s="459">
        <v>700</v>
      </c>
      <c r="U1992" s="459">
        <v>900</v>
      </c>
      <c r="V1992" s="459">
        <v>4900</v>
      </c>
      <c r="W1992" s="459">
        <v>3500</v>
      </c>
      <c r="X1992" s="459">
        <v>3100</v>
      </c>
      <c r="Y1992" s="459">
        <v>2800</v>
      </c>
      <c r="Z1992" s="459">
        <v>4000</v>
      </c>
      <c r="AA1992" s="459">
        <v>6000</v>
      </c>
      <c r="AB1992" s="459">
        <v>5000</v>
      </c>
      <c r="AC1992" s="459">
        <v>5700</v>
      </c>
      <c r="AD1992" s="69"/>
    </row>
    <row r="1993" spans="2:30" x14ac:dyDescent="0.35">
      <c r="B1993" s="69" t="s">
        <v>359</v>
      </c>
      <c r="C1993" s="459">
        <v>46400</v>
      </c>
      <c r="D1993" s="459">
        <v>54500</v>
      </c>
      <c r="E1993" s="459">
        <v>72300</v>
      </c>
      <c r="F1993" s="459">
        <v>58000</v>
      </c>
      <c r="G1993" s="459">
        <v>63200</v>
      </c>
      <c r="H1993" s="459">
        <v>67200</v>
      </c>
      <c r="I1993" s="459">
        <v>69100</v>
      </c>
      <c r="J1993" s="459">
        <v>64700</v>
      </c>
      <c r="K1993" s="459">
        <v>62300</v>
      </c>
      <c r="L1993" s="459">
        <v>62900</v>
      </c>
      <c r="M1993" s="459">
        <v>69700</v>
      </c>
      <c r="N1993" s="459">
        <v>68600</v>
      </c>
      <c r="O1993" s="459">
        <v>63600</v>
      </c>
      <c r="P1993" s="459">
        <v>71700</v>
      </c>
      <c r="Q1993" s="459">
        <v>62400</v>
      </c>
      <c r="R1993" s="459">
        <v>68300</v>
      </c>
      <c r="S1993" s="459">
        <v>64400.000000000007</v>
      </c>
      <c r="T1993" s="459">
        <v>72300</v>
      </c>
      <c r="U1993" s="459">
        <v>64900.000000000007</v>
      </c>
      <c r="V1993" s="459">
        <v>64599.999999999993</v>
      </c>
      <c r="W1993" s="459">
        <v>68900</v>
      </c>
      <c r="X1993" s="459">
        <v>64000</v>
      </c>
      <c r="Y1993" s="459">
        <v>70200</v>
      </c>
      <c r="Z1993" s="459">
        <v>73500</v>
      </c>
      <c r="AA1993" s="459">
        <v>63800</v>
      </c>
      <c r="AB1993" s="459">
        <v>62000</v>
      </c>
      <c r="AC1993" s="459">
        <v>68300</v>
      </c>
      <c r="AD1993" s="69"/>
    </row>
    <row r="1994" spans="2:30" x14ac:dyDescent="0.35">
      <c r="B1994" s="69" t="s">
        <v>554</v>
      </c>
      <c r="C1994" s="459">
        <v>4200</v>
      </c>
      <c r="D1994" s="459">
        <v>3100</v>
      </c>
      <c r="E1994" s="459">
        <v>1800</v>
      </c>
      <c r="F1994" s="459">
        <v>39600</v>
      </c>
      <c r="G1994" s="459">
        <v>6800</v>
      </c>
      <c r="H1994" s="459">
        <v>-4200</v>
      </c>
      <c r="I1994" s="459">
        <v>1900</v>
      </c>
      <c r="J1994" s="459">
        <v>-900</v>
      </c>
      <c r="K1994" s="459">
        <v>3700</v>
      </c>
      <c r="L1994" s="459">
        <v>0</v>
      </c>
      <c r="M1994" s="459">
        <v>0</v>
      </c>
      <c r="N1994" s="459">
        <v>0</v>
      </c>
      <c r="O1994" s="459">
        <v>0</v>
      </c>
      <c r="P1994" s="459">
        <v>0</v>
      </c>
      <c r="Q1994" s="459">
        <v>0</v>
      </c>
      <c r="R1994" s="459">
        <v>0</v>
      </c>
      <c r="S1994" s="459">
        <v>0</v>
      </c>
      <c r="T1994" s="459">
        <v>0</v>
      </c>
      <c r="U1994" s="459">
        <v>0</v>
      </c>
      <c r="V1994" s="459">
        <v>0</v>
      </c>
      <c r="W1994" s="459">
        <v>0</v>
      </c>
      <c r="X1994" s="459">
        <v>0</v>
      </c>
      <c r="Y1994" s="459">
        <v>0</v>
      </c>
      <c r="Z1994" s="459">
        <v>0</v>
      </c>
      <c r="AA1994" s="459">
        <v>0</v>
      </c>
      <c r="AB1994" s="459">
        <v>0</v>
      </c>
      <c r="AC1994" s="459">
        <v>0</v>
      </c>
      <c r="AD1994" s="69"/>
    </row>
    <row r="1995" spans="2:30" x14ac:dyDescent="0.35">
      <c r="B1995" s="69" t="s">
        <v>555</v>
      </c>
      <c r="C1995" s="459">
        <v>0</v>
      </c>
      <c r="D1995" s="459">
        <v>0</v>
      </c>
      <c r="E1995" s="459">
        <v>0</v>
      </c>
      <c r="F1995" s="459">
        <v>47500</v>
      </c>
      <c r="G1995" s="459">
        <v>20200</v>
      </c>
      <c r="H1995" s="459">
        <v>-4900</v>
      </c>
      <c r="I1995" s="459">
        <v>34400</v>
      </c>
      <c r="J1995" s="459">
        <v>16900</v>
      </c>
      <c r="K1995" s="459">
        <v>1300</v>
      </c>
      <c r="L1995" s="459">
        <v>0</v>
      </c>
      <c r="M1995" s="459">
        <v>0</v>
      </c>
      <c r="N1995" s="459">
        <v>4300</v>
      </c>
      <c r="O1995" s="459">
        <v>-600</v>
      </c>
      <c r="P1995" s="459">
        <v>-600</v>
      </c>
      <c r="Q1995" s="459">
        <v>-6100</v>
      </c>
      <c r="R1995" s="459">
        <v>400</v>
      </c>
      <c r="S1995" s="459">
        <v>-1400</v>
      </c>
      <c r="T1995" s="459">
        <v>-900</v>
      </c>
      <c r="U1995" s="459">
        <v>1000</v>
      </c>
      <c r="V1995" s="459">
        <v>-500</v>
      </c>
      <c r="W1995" s="459">
        <v>-6100</v>
      </c>
      <c r="X1995" s="459">
        <v>-5500</v>
      </c>
      <c r="Y1995" s="459">
        <v>-7000</v>
      </c>
      <c r="Z1995" s="459">
        <v>0</v>
      </c>
      <c r="AA1995" s="459">
        <v>31900</v>
      </c>
      <c r="AB1995" s="459">
        <v>-5200</v>
      </c>
      <c r="AC1995" s="459">
        <v>33400</v>
      </c>
      <c r="AD1995" s="69"/>
    </row>
    <row r="1996" spans="2:30" x14ac:dyDescent="0.35">
      <c r="B1996" s="69" t="s">
        <v>556</v>
      </c>
      <c r="C1996" s="459">
        <v>0</v>
      </c>
      <c r="D1996" s="459">
        <v>0</v>
      </c>
      <c r="E1996" s="459">
        <v>0</v>
      </c>
      <c r="F1996" s="459">
        <v>0</v>
      </c>
      <c r="G1996" s="459">
        <v>0</v>
      </c>
      <c r="H1996" s="459">
        <v>0</v>
      </c>
      <c r="I1996" s="459">
        <v>0</v>
      </c>
      <c r="J1996" s="459">
        <v>0</v>
      </c>
      <c r="K1996" s="459">
        <v>-72900</v>
      </c>
      <c r="L1996" s="459">
        <v>0</v>
      </c>
      <c r="M1996" s="459">
        <v>0</v>
      </c>
      <c r="N1996" s="459">
        <v>0</v>
      </c>
      <c r="O1996" s="459">
        <v>0</v>
      </c>
      <c r="P1996" s="459">
        <v>0</v>
      </c>
      <c r="Q1996" s="459">
        <v>0</v>
      </c>
      <c r="R1996" s="459">
        <v>0</v>
      </c>
      <c r="S1996" s="459">
        <v>0</v>
      </c>
      <c r="T1996" s="459">
        <v>0</v>
      </c>
      <c r="U1996" s="459">
        <v>0</v>
      </c>
      <c r="V1996" s="459">
        <v>0</v>
      </c>
      <c r="W1996" s="459">
        <v>0</v>
      </c>
      <c r="X1996" s="459">
        <v>0</v>
      </c>
      <c r="Y1996" s="459">
        <v>0</v>
      </c>
      <c r="Z1996" s="459">
        <v>0</v>
      </c>
      <c r="AA1996" s="459">
        <v>0</v>
      </c>
      <c r="AB1996" s="459">
        <v>0</v>
      </c>
      <c r="AC1996" s="459">
        <v>0</v>
      </c>
      <c r="AD1996" s="69"/>
    </row>
    <row r="1997" spans="2:30" x14ac:dyDescent="0.35">
      <c r="B1997" s="69" t="s">
        <v>557</v>
      </c>
      <c r="C1997" s="459">
        <v>14100</v>
      </c>
      <c r="D1997" s="459">
        <v>13600</v>
      </c>
      <c r="E1997" s="459">
        <v>70700</v>
      </c>
      <c r="F1997" s="459">
        <v>56700</v>
      </c>
      <c r="G1997" s="459">
        <v>21800</v>
      </c>
      <c r="H1997" s="459">
        <v>6700</v>
      </c>
      <c r="I1997" s="459">
        <v>8000</v>
      </c>
      <c r="J1997" s="459">
        <v>-25000</v>
      </c>
      <c r="K1997" s="459">
        <v>6000</v>
      </c>
      <c r="L1997" s="459">
        <v>14000</v>
      </c>
      <c r="M1997" s="459">
        <v>14400</v>
      </c>
      <c r="N1997" s="459">
        <v>-1000</v>
      </c>
      <c r="O1997" s="459">
        <v>8700</v>
      </c>
      <c r="P1997" s="459">
        <v>53500</v>
      </c>
      <c r="Q1997" s="459">
        <v>5100</v>
      </c>
      <c r="R1997" s="459">
        <v>30300</v>
      </c>
      <c r="S1997" s="459">
        <v>11800</v>
      </c>
      <c r="T1997" s="459">
        <v>7400</v>
      </c>
      <c r="U1997" s="459">
        <v>500</v>
      </c>
      <c r="V1997" s="459">
        <v>18300</v>
      </c>
      <c r="W1997" s="459">
        <v>1400</v>
      </c>
      <c r="X1997" s="459">
        <v>3900</v>
      </c>
      <c r="Y1997" s="459">
        <v>8600</v>
      </c>
      <c r="Z1997" s="459">
        <v>16500</v>
      </c>
      <c r="AA1997" s="459">
        <v>3600</v>
      </c>
      <c r="AB1997" s="459">
        <v>14300</v>
      </c>
      <c r="AC1997" s="459">
        <v>9300</v>
      </c>
      <c r="AD1997" s="69"/>
    </row>
    <row r="1998" spans="2:30" x14ac:dyDescent="0.35">
      <c r="B1998" s="69" t="s">
        <v>558</v>
      </c>
      <c r="C1998" s="459">
        <v>0</v>
      </c>
      <c r="D1998" s="459">
        <v>0</v>
      </c>
      <c r="E1998" s="459">
        <v>0</v>
      </c>
      <c r="F1998" s="459">
        <v>0</v>
      </c>
      <c r="G1998" s="459">
        <v>0</v>
      </c>
      <c r="H1998" s="459">
        <v>0</v>
      </c>
      <c r="I1998" s="459">
        <v>0</v>
      </c>
      <c r="J1998" s="459">
        <v>0</v>
      </c>
      <c r="K1998" s="459">
        <v>0</v>
      </c>
      <c r="L1998" s="459">
        <v>0</v>
      </c>
      <c r="M1998" s="459">
        <v>-800</v>
      </c>
      <c r="N1998" s="459">
        <v>-1400</v>
      </c>
      <c r="O1998" s="459">
        <v>-1400</v>
      </c>
      <c r="P1998" s="459">
        <v>-2500</v>
      </c>
      <c r="Q1998" s="459">
        <v>-2500</v>
      </c>
      <c r="R1998" s="459">
        <v>-3000</v>
      </c>
      <c r="S1998" s="459">
        <v>-3400</v>
      </c>
      <c r="T1998" s="459">
        <v>-3700</v>
      </c>
      <c r="U1998" s="459">
        <v>-3100</v>
      </c>
      <c r="V1998" s="459">
        <v>-3100</v>
      </c>
      <c r="W1998" s="459">
        <v>-3100</v>
      </c>
      <c r="X1998" s="459">
        <v>-3300</v>
      </c>
      <c r="Y1998" s="459">
        <v>-3300</v>
      </c>
      <c r="Z1998" s="459">
        <v>-2900</v>
      </c>
      <c r="AA1998" s="459">
        <v>-3900</v>
      </c>
      <c r="AB1998" s="459">
        <v>-1700</v>
      </c>
      <c r="AC1998" s="459">
        <v>-1700</v>
      </c>
      <c r="AD1998" s="69"/>
    </row>
    <row r="1999" spans="2:30" x14ac:dyDescent="0.35">
      <c r="B1999" s="69" t="s">
        <v>559</v>
      </c>
      <c r="C1999" s="459">
        <v>0</v>
      </c>
      <c r="D1999" s="459">
        <v>0</v>
      </c>
      <c r="E1999" s="459">
        <v>0</v>
      </c>
      <c r="F1999" s="459">
        <v>0</v>
      </c>
      <c r="G1999" s="459">
        <v>0</v>
      </c>
      <c r="H1999" s="459">
        <v>0</v>
      </c>
      <c r="I1999" s="459">
        <v>0</v>
      </c>
      <c r="J1999" s="459">
        <v>0</v>
      </c>
      <c r="K1999" s="459">
        <v>0</v>
      </c>
      <c r="L1999" s="459">
        <v>0</v>
      </c>
      <c r="M1999" s="459">
        <v>0</v>
      </c>
      <c r="N1999" s="459">
        <v>0</v>
      </c>
      <c r="O1999" s="459">
        <v>0</v>
      </c>
      <c r="P1999" s="459">
        <v>0</v>
      </c>
      <c r="Q1999" s="459">
        <v>0</v>
      </c>
      <c r="R1999" s="459">
        <v>0</v>
      </c>
      <c r="S1999" s="459">
        <v>0</v>
      </c>
      <c r="T1999" s="459">
        <v>0</v>
      </c>
      <c r="U1999" s="459">
        <v>0</v>
      </c>
      <c r="V1999" s="459">
        <v>0</v>
      </c>
      <c r="W1999" s="459">
        <v>0</v>
      </c>
      <c r="X1999" s="459">
        <v>0</v>
      </c>
      <c r="Y1999" s="459">
        <v>0</v>
      </c>
      <c r="Z1999" s="459">
        <v>0</v>
      </c>
      <c r="AA1999" s="459">
        <v>0</v>
      </c>
      <c r="AB1999" s="459">
        <v>-16900</v>
      </c>
      <c r="AC1999" s="459">
        <v>0</v>
      </c>
      <c r="AD1999" s="69"/>
    </row>
    <row r="2000" spans="2:30" x14ac:dyDescent="0.35">
      <c r="B2000" s="69" t="s">
        <v>560</v>
      </c>
      <c r="C2000" s="459">
        <v>-3400</v>
      </c>
      <c r="D2000" s="459">
        <v>0</v>
      </c>
      <c r="E2000" s="459">
        <v>0</v>
      </c>
      <c r="F2000" s="459">
        <v>0</v>
      </c>
      <c r="G2000" s="459">
        <v>0</v>
      </c>
      <c r="H2000" s="459">
        <v>0</v>
      </c>
      <c r="I2000" s="459">
        <v>0</v>
      </c>
      <c r="J2000" s="459">
        <v>0</v>
      </c>
      <c r="K2000" s="459">
        <v>0</v>
      </c>
      <c r="L2000" s="459">
        <v>0</v>
      </c>
      <c r="M2000" s="459">
        <v>0</v>
      </c>
      <c r="N2000" s="459">
        <v>0</v>
      </c>
      <c r="O2000" s="459">
        <v>0</v>
      </c>
      <c r="P2000" s="459">
        <v>0</v>
      </c>
      <c r="Q2000" s="459">
        <v>0</v>
      </c>
      <c r="R2000" s="459">
        <v>0</v>
      </c>
      <c r="S2000" s="459">
        <v>0</v>
      </c>
      <c r="T2000" s="459">
        <v>0</v>
      </c>
      <c r="U2000" s="459">
        <v>0</v>
      </c>
      <c r="V2000" s="459">
        <v>0</v>
      </c>
      <c r="W2000" s="459">
        <v>0</v>
      </c>
      <c r="X2000" s="459">
        <v>0</v>
      </c>
      <c r="Y2000" s="459">
        <v>0</v>
      </c>
      <c r="Z2000" s="459">
        <v>275300</v>
      </c>
      <c r="AA2000" s="459">
        <v>0</v>
      </c>
      <c r="AB2000" s="459">
        <v>0</v>
      </c>
      <c r="AC2000" s="459">
        <v>0</v>
      </c>
      <c r="AD2000" s="69"/>
    </row>
    <row r="2001" spans="2:30" x14ac:dyDescent="0.35">
      <c r="B2001" s="69" t="s">
        <v>561</v>
      </c>
      <c r="C2001" s="459">
        <v>0</v>
      </c>
      <c r="D2001" s="459">
        <v>0</v>
      </c>
      <c r="E2001" s="459">
        <v>0</v>
      </c>
      <c r="F2001" s="459">
        <v>0</v>
      </c>
      <c r="G2001" s="459">
        <v>0</v>
      </c>
      <c r="H2001" s="459">
        <v>0</v>
      </c>
      <c r="I2001" s="459">
        <v>0</v>
      </c>
      <c r="J2001" s="459">
        <v>621300</v>
      </c>
      <c r="K2001" s="459">
        <v>0</v>
      </c>
      <c r="L2001" s="459">
        <v>0</v>
      </c>
      <c r="M2001" s="459">
        <v>0</v>
      </c>
      <c r="N2001" s="459">
        <v>0</v>
      </c>
      <c r="O2001" s="459">
        <v>0</v>
      </c>
      <c r="P2001" s="459">
        <v>-524100</v>
      </c>
      <c r="Q2001" s="459">
        <v>0</v>
      </c>
      <c r="R2001" s="459">
        <v>0</v>
      </c>
      <c r="S2001" s="459">
        <v>0</v>
      </c>
      <c r="T2001" s="459">
        <v>0</v>
      </c>
      <c r="U2001" s="459">
        <v>0</v>
      </c>
      <c r="V2001" s="459">
        <v>0</v>
      </c>
      <c r="W2001" s="459">
        <v>12500</v>
      </c>
      <c r="X2001" s="459">
        <v>0</v>
      </c>
      <c r="Y2001" s="459">
        <v>0</v>
      </c>
      <c r="Z2001" s="459">
        <v>9400</v>
      </c>
      <c r="AA2001" s="459">
        <v>0</v>
      </c>
      <c r="AB2001" s="459">
        <v>0</v>
      </c>
      <c r="AC2001" s="459">
        <v>0</v>
      </c>
      <c r="AD2001" s="69"/>
    </row>
    <row r="2002" spans="2:30" x14ac:dyDescent="0.35">
      <c r="B2002" s="69" t="s">
        <v>562</v>
      </c>
      <c r="C2002" s="459">
        <v>0</v>
      </c>
      <c r="D2002" s="459">
        <v>0</v>
      </c>
      <c r="E2002" s="459">
        <v>0</v>
      </c>
      <c r="F2002" s="459">
        <v>0</v>
      </c>
      <c r="G2002" s="459">
        <v>0</v>
      </c>
      <c r="H2002" s="459">
        <v>0</v>
      </c>
      <c r="I2002" s="459">
        <v>0</v>
      </c>
      <c r="J2002" s="459">
        <v>0</v>
      </c>
      <c r="K2002" s="459">
        <v>0</v>
      </c>
      <c r="L2002" s="459">
        <v>0</v>
      </c>
      <c r="M2002" s="459">
        <v>0</v>
      </c>
      <c r="N2002" s="459">
        <v>0</v>
      </c>
      <c r="O2002" s="459">
        <v>0</v>
      </c>
      <c r="P2002" s="459">
        <v>-19200</v>
      </c>
      <c r="Q2002" s="459">
        <v>0</v>
      </c>
      <c r="R2002" s="459">
        <v>0</v>
      </c>
      <c r="S2002" s="459">
        <v>0</v>
      </c>
      <c r="T2002" s="459">
        <v>0</v>
      </c>
      <c r="U2002" s="459">
        <v>0</v>
      </c>
      <c r="V2002" s="459">
        <v>0</v>
      </c>
      <c r="W2002" s="459">
        <v>0</v>
      </c>
      <c r="X2002" s="459">
        <v>0</v>
      </c>
      <c r="Y2002" s="459">
        <v>0</v>
      </c>
      <c r="Z2002" s="459">
        <v>0</v>
      </c>
      <c r="AA2002" s="459">
        <v>0</v>
      </c>
      <c r="AB2002" s="459">
        <v>0</v>
      </c>
      <c r="AC2002" s="459">
        <v>0</v>
      </c>
      <c r="AD2002" s="69"/>
    </row>
    <row r="2003" spans="2:30" x14ac:dyDescent="0.35">
      <c r="B2003" s="69" t="s">
        <v>563</v>
      </c>
      <c r="C2003" s="459">
        <v>7100</v>
      </c>
      <c r="D2003" s="459">
        <v>10600</v>
      </c>
      <c r="E2003" s="459">
        <v>3200</v>
      </c>
      <c r="F2003" s="459">
        <v>5300</v>
      </c>
      <c r="G2003" s="459">
        <v>-3000</v>
      </c>
      <c r="H2003" s="459">
        <v>-2700</v>
      </c>
      <c r="I2003" s="459">
        <v>400</v>
      </c>
      <c r="J2003" s="459">
        <v>-4400</v>
      </c>
      <c r="K2003" s="459">
        <v>-3600</v>
      </c>
      <c r="L2003" s="459">
        <v>-1400</v>
      </c>
      <c r="M2003" s="459">
        <v>-2500</v>
      </c>
      <c r="N2003" s="459">
        <v>1400</v>
      </c>
      <c r="O2003" s="459">
        <v>-1200</v>
      </c>
      <c r="P2003" s="459">
        <v>-5400</v>
      </c>
      <c r="Q2003" s="459">
        <v>-3600</v>
      </c>
      <c r="R2003" s="459">
        <v>-4800</v>
      </c>
      <c r="S2003" s="459">
        <v>-2800</v>
      </c>
      <c r="T2003" s="459">
        <v>-1400</v>
      </c>
      <c r="U2003" s="459">
        <v>-3200</v>
      </c>
      <c r="V2003" s="459">
        <v>-4200</v>
      </c>
      <c r="W2003" s="459">
        <v>-4100</v>
      </c>
      <c r="X2003" s="459">
        <v>-3700</v>
      </c>
      <c r="Y2003" s="459">
        <v>-7000</v>
      </c>
      <c r="Z2003" s="459">
        <v>40900</v>
      </c>
      <c r="AA2003" s="459">
        <v>400</v>
      </c>
      <c r="AB2003" s="459">
        <v>600</v>
      </c>
      <c r="AC2003" s="459">
        <v>300</v>
      </c>
      <c r="AD2003" s="69"/>
    </row>
    <row r="2004" spans="2:30" x14ac:dyDescent="0.35">
      <c r="B2004" s="69" t="s">
        <v>564</v>
      </c>
      <c r="C2004" s="459">
        <v>0</v>
      </c>
      <c r="D2004" s="459">
        <v>0</v>
      </c>
      <c r="E2004" s="459">
        <v>0</v>
      </c>
      <c r="F2004" s="459">
        <v>0</v>
      </c>
      <c r="G2004" s="459">
        <v>0</v>
      </c>
      <c r="H2004" s="459">
        <v>0</v>
      </c>
      <c r="I2004" s="459">
        <v>0</v>
      </c>
      <c r="J2004" s="459">
        <v>0</v>
      </c>
      <c r="K2004" s="459">
        <v>0</v>
      </c>
      <c r="L2004" s="459">
        <v>0</v>
      </c>
      <c r="M2004" s="459">
        <v>0</v>
      </c>
      <c r="N2004" s="459">
        <v>0</v>
      </c>
      <c r="O2004" s="459">
        <v>0</v>
      </c>
      <c r="P2004" s="459">
        <v>0</v>
      </c>
      <c r="Q2004" s="459">
        <v>0</v>
      </c>
      <c r="R2004" s="459">
        <v>0</v>
      </c>
      <c r="S2004" s="459">
        <v>0</v>
      </c>
      <c r="T2004" s="459">
        <v>0</v>
      </c>
      <c r="U2004" s="459">
        <v>0</v>
      </c>
      <c r="V2004" s="459">
        <v>0</v>
      </c>
      <c r="W2004" s="459">
        <v>0</v>
      </c>
      <c r="X2004" s="459">
        <v>0</v>
      </c>
      <c r="Y2004" s="459">
        <v>0</v>
      </c>
      <c r="Z2004" s="459">
        <v>0</v>
      </c>
      <c r="AA2004" s="459">
        <v>0</v>
      </c>
      <c r="AB2004" s="459">
        <v>0</v>
      </c>
      <c r="AC2004" s="459">
        <v>0</v>
      </c>
      <c r="AD2004" s="69"/>
    </row>
    <row r="2005" spans="2:30" x14ac:dyDescent="0.35">
      <c r="B2005" s="69" t="s">
        <v>565</v>
      </c>
      <c r="C2005" s="459">
        <v>0</v>
      </c>
      <c r="D2005" s="459">
        <v>0</v>
      </c>
      <c r="E2005" s="459">
        <v>0</v>
      </c>
      <c r="F2005" s="459">
        <v>0</v>
      </c>
      <c r="G2005" s="459">
        <v>0</v>
      </c>
      <c r="H2005" s="459">
        <v>0</v>
      </c>
      <c r="I2005" s="459">
        <v>0</v>
      </c>
      <c r="J2005" s="459">
        <v>0</v>
      </c>
      <c r="K2005" s="459">
        <v>0</v>
      </c>
      <c r="L2005" s="459">
        <v>0</v>
      </c>
      <c r="M2005" s="459">
        <v>0</v>
      </c>
      <c r="N2005" s="459">
        <v>0</v>
      </c>
      <c r="O2005" s="459">
        <v>0</v>
      </c>
      <c r="P2005" s="459">
        <v>0</v>
      </c>
      <c r="Q2005" s="459">
        <v>0</v>
      </c>
      <c r="R2005" s="459">
        <v>0</v>
      </c>
      <c r="S2005" s="459">
        <v>0</v>
      </c>
      <c r="T2005" s="459">
        <v>0</v>
      </c>
      <c r="U2005" s="459">
        <v>0</v>
      </c>
      <c r="V2005" s="459">
        <v>0</v>
      </c>
      <c r="W2005" s="459">
        <v>0</v>
      </c>
      <c r="X2005" s="459">
        <v>0</v>
      </c>
      <c r="Y2005" s="459">
        <v>0</v>
      </c>
      <c r="Z2005" s="459">
        <v>0</v>
      </c>
      <c r="AA2005" s="459">
        <v>0</v>
      </c>
      <c r="AB2005" s="459">
        <v>0</v>
      </c>
      <c r="AC2005" s="459">
        <v>0</v>
      </c>
      <c r="AD2005" s="69"/>
    </row>
    <row r="2006" spans="2:30" x14ac:dyDescent="0.35">
      <c r="B2006" s="69" t="s">
        <v>566</v>
      </c>
      <c r="C2006" s="459">
        <v>0</v>
      </c>
      <c r="D2006" s="459">
        <v>0</v>
      </c>
      <c r="E2006" s="459">
        <v>0</v>
      </c>
      <c r="F2006" s="459">
        <v>0</v>
      </c>
      <c r="G2006" s="459">
        <v>0</v>
      </c>
      <c r="H2006" s="459">
        <v>0</v>
      </c>
      <c r="I2006" s="459">
        <v>0</v>
      </c>
      <c r="J2006" s="459">
        <v>0</v>
      </c>
      <c r="K2006" s="459">
        <v>2000</v>
      </c>
      <c r="L2006" s="459">
        <v>1000</v>
      </c>
      <c r="M2006" s="459">
        <v>0</v>
      </c>
      <c r="N2006" s="459">
        <v>700</v>
      </c>
      <c r="O2006" s="459">
        <v>8500</v>
      </c>
      <c r="P2006" s="459">
        <v>1500</v>
      </c>
      <c r="Q2006" s="459">
        <v>1900</v>
      </c>
      <c r="R2006" s="459">
        <v>2300</v>
      </c>
      <c r="S2006" s="459">
        <v>0</v>
      </c>
      <c r="T2006" s="459">
        <v>0</v>
      </c>
      <c r="U2006" s="459">
        <v>0</v>
      </c>
      <c r="V2006" s="459">
        <v>0</v>
      </c>
      <c r="W2006" s="459">
        <v>0</v>
      </c>
      <c r="X2006" s="459">
        <v>0</v>
      </c>
      <c r="Y2006" s="459">
        <v>0</v>
      </c>
      <c r="Z2006" s="459">
        <v>0</v>
      </c>
      <c r="AA2006" s="459">
        <v>0</v>
      </c>
      <c r="AB2006" s="459">
        <v>0</v>
      </c>
      <c r="AC2006" s="459">
        <v>0</v>
      </c>
      <c r="AD2006" s="69"/>
    </row>
    <row r="2007" spans="2:30" x14ac:dyDescent="0.35">
      <c r="B2007" s="69" t="s">
        <v>567</v>
      </c>
      <c r="C2007" s="459">
        <v>0</v>
      </c>
      <c r="D2007" s="459">
        <v>0</v>
      </c>
      <c r="E2007" s="459">
        <v>0</v>
      </c>
      <c r="F2007" s="459">
        <v>0</v>
      </c>
      <c r="G2007" s="459">
        <v>0</v>
      </c>
      <c r="H2007" s="459">
        <v>0</v>
      </c>
      <c r="I2007" s="459">
        <v>0</v>
      </c>
      <c r="J2007" s="459">
        <v>0</v>
      </c>
      <c r="K2007" s="459">
        <v>0</v>
      </c>
      <c r="L2007" s="459">
        <v>0</v>
      </c>
      <c r="M2007" s="459">
        <v>0</v>
      </c>
      <c r="N2007" s="459">
        <v>0</v>
      </c>
      <c r="O2007" s="459">
        <v>0</v>
      </c>
      <c r="P2007" s="459">
        <v>300</v>
      </c>
      <c r="Q2007" s="459">
        <v>200</v>
      </c>
      <c r="R2007" s="459">
        <v>1000</v>
      </c>
      <c r="S2007" s="459">
        <v>0</v>
      </c>
      <c r="T2007" s="459">
        <v>0</v>
      </c>
      <c r="U2007" s="459">
        <v>0</v>
      </c>
      <c r="V2007" s="459">
        <v>0</v>
      </c>
      <c r="W2007" s="459">
        <v>0</v>
      </c>
      <c r="X2007" s="459">
        <v>0</v>
      </c>
      <c r="Y2007" s="459">
        <v>0</v>
      </c>
      <c r="Z2007" s="459">
        <v>0</v>
      </c>
      <c r="AA2007" s="459">
        <v>0</v>
      </c>
      <c r="AB2007" s="459">
        <v>0</v>
      </c>
      <c r="AC2007" s="459">
        <v>0</v>
      </c>
      <c r="AD2007" s="69"/>
    </row>
    <row r="2008" spans="2:30" x14ac:dyDescent="0.35">
      <c r="B2008" s="69" t="s">
        <v>568</v>
      </c>
      <c r="C2008" s="459">
        <v>0</v>
      </c>
      <c r="D2008" s="459">
        <v>0</v>
      </c>
      <c r="E2008" s="459">
        <v>0</v>
      </c>
      <c r="F2008" s="459">
        <v>0</v>
      </c>
      <c r="G2008" s="459">
        <v>0</v>
      </c>
      <c r="H2008" s="459">
        <v>0</v>
      </c>
      <c r="I2008" s="459">
        <v>0</v>
      </c>
      <c r="J2008" s="459">
        <v>0</v>
      </c>
      <c r="K2008" s="459">
        <v>0</v>
      </c>
      <c r="L2008" s="459">
        <v>0</v>
      </c>
      <c r="M2008" s="459">
        <v>0</v>
      </c>
      <c r="N2008" s="459">
        <v>0</v>
      </c>
      <c r="O2008" s="459">
        <v>20200</v>
      </c>
      <c r="P2008" s="459">
        <v>0</v>
      </c>
      <c r="Q2008" s="459">
        <v>0</v>
      </c>
      <c r="R2008" s="459">
        <v>0</v>
      </c>
      <c r="S2008" s="459">
        <v>0</v>
      </c>
      <c r="T2008" s="459">
        <v>0</v>
      </c>
      <c r="U2008" s="459">
        <v>0</v>
      </c>
      <c r="V2008" s="459">
        <v>0</v>
      </c>
      <c r="W2008" s="459">
        <v>0</v>
      </c>
      <c r="X2008" s="459">
        <v>0</v>
      </c>
      <c r="Y2008" s="459">
        <v>0</v>
      </c>
      <c r="Z2008" s="459">
        <v>0</v>
      </c>
      <c r="AA2008" s="459">
        <v>0</v>
      </c>
      <c r="AB2008" s="459">
        <v>0</v>
      </c>
      <c r="AC2008" s="459">
        <v>22500</v>
      </c>
      <c r="AD2008" s="69"/>
    </row>
    <row r="2009" spans="2:30" x14ac:dyDescent="0.35">
      <c r="B2009" s="69" t="s">
        <v>569</v>
      </c>
      <c r="C2009" s="459">
        <v>0</v>
      </c>
      <c r="D2009" s="459">
        <v>0</v>
      </c>
      <c r="E2009" s="459">
        <v>0</v>
      </c>
      <c r="F2009" s="459">
        <v>0</v>
      </c>
      <c r="G2009" s="459">
        <v>-43500</v>
      </c>
      <c r="H2009" s="459">
        <v>0</v>
      </c>
      <c r="I2009" s="459">
        <v>0</v>
      </c>
      <c r="J2009" s="459">
        <v>0</v>
      </c>
      <c r="K2009" s="459">
        <v>0</v>
      </c>
      <c r="L2009" s="459">
        <v>0</v>
      </c>
      <c r="M2009" s="459">
        <v>0</v>
      </c>
      <c r="N2009" s="459">
        <v>0</v>
      </c>
      <c r="O2009" s="459">
        <v>0</v>
      </c>
      <c r="P2009" s="459">
        <v>0</v>
      </c>
      <c r="Q2009" s="459">
        <v>0</v>
      </c>
      <c r="R2009" s="459">
        <v>0</v>
      </c>
      <c r="S2009" s="459">
        <v>0</v>
      </c>
      <c r="T2009" s="459">
        <v>0</v>
      </c>
      <c r="U2009" s="459">
        <v>0</v>
      </c>
      <c r="V2009" s="459">
        <v>0</v>
      </c>
      <c r="W2009" s="459">
        <v>0</v>
      </c>
      <c r="X2009" s="459">
        <v>0</v>
      </c>
      <c r="Y2009" s="459">
        <v>0</v>
      </c>
      <c r="Z2009" s="459">
        <v>0</v>
      </c>
      <c r="AA2009" s="459">
        <v>0</v>
      </c>
      <c r="AB2009" s="459">
        <v>0</v>
      </c>
      <c r="AC2009" s="459">
        <v>0</v>
      </c>
      <c r="AD2009" s="69"/>
    </row>
    <row r="2010" spans="2:30" x14ac:dyDescent="0.35">
      <c r="B2010" s="69" t="s">
        <v>570</v>
      </c>
      <c r="C2010" s="459">
        <v>0</v>
      </c>
      <c r="D2010" s="459">
        <v>0</v>
      </c>
      <c r="E2010" s="459">
        <v>0</v>
      </c>
      <c r="F2010" s="459">
        <v>0</v>
      </c>
      <c r="G2010" s="459">
        <v>-37800</v>
      </c>
      <c r="H2010" s="459">
        <v>0</v>
      </c>
      <c r="I2010" s="459">
        <v>0</v>
      </c>
      <c r="J2010" s="459">
        <v>-39000</v>
      </c>
      <c r="K2010" s="459">
        <v>0</v>
      </c>
      <c r="L2010" s="459">
        <v>0</v>
      </c>
      <c r="M2010" s="459">
        <v>0</v>
      </c>
      <c r="N2010" s="459">
        <v>0</v>
      </c>
      <c r="O2010" s="459">
        <v>0</v>
      </c>
      <c r="P2010" s="459">
        <v>0</v>
      </c>
      <c r="Q2010" s="459">
        <v>0</v>
      </c>
      <c r="R2010" s="459">
        <v>0</v>
      </c>
      <c r="S2010" s="459">
        <v>0</v>
      </c>
      <c r="T2010" s="459">
        <v>0</v>
      </c>
      <c r="U2010" s="459">
        <v>0</v>
      </c>
      <c r="V2010" s="459">
        <v>0</v>
      </c>
      <c r="W2010" s="459">
        <v>0</v>
      </c>
      <c r="X2010" s="459">
        <v>0</v>
      </c>
      <c r="Y2010" s="459">
        <v>0</v>
      </c>
      <c r="Z2010" s="459">
        <v>0</v>
      </c>
      <c r="AA2010" s="459">
        <v>0</v>
      </c>
      <c r="AB2010" s="459">
        <v>0</v>
      </c>
      <c r="AC2010" s="459">
        <v>0</v>
      </c>
      <c r="AD2010" s="69"/>
    </row>
    <row r="2011" spans="2:30" x14ac:dyDescent="0.35">
      <c r="B2011" s="69" t="s">
        <v>571</v>
      </c>
      <c r="C2011" s="459">
        <v>0</v>
      </c>
      <c r="D2011" s="459">
        <v>0</v>
      </c>
      <c r="E2011" s="459">
        <v>0</v>
      </c>
      <c r="F2011" s="459">
        <v>0</v>
      </c>
      <c r="G2011" s="459">
        <v>0</v>
      </c>
      <c r="H2011" s="459">
        <v>0</v>
      </c>
      <c r="I2011" s="459">
        <v>0</v>
      </c>
      <c r="J2011" s="459">
        <v>200</v>
      </c>
      <c r="K2011" s="459">
        <v>-4700</v>
      </c>
      <c r="L2011" s="459">
        <v>300</v>
      </c>
      <c r="M2011" s="459">
        <v>600</v>
      </c>
      <c r="N2011" s="459">
        <v>0</v>
      </c>
      <c r="O2011" s="459">
        <v>-900</v>
      </c>
      <c r="P2011" s="459">
        <v>0</v>
      </c>
      <c r="Q2011" s="459">
        <v>0</v>
      </c>
      <c r="R2011" s="459">
        <v>0</v>
      </c>
      <c r="S2011" s="459">
        <v>0</v>
      </c>
      <c r="T2011" s="459">
        <v>0</v>
      </c>
      <c r="U2011" s="459">
        <v>0</v>
      </c>
      <c r="V2011" s="459">
        <v>0</v>
      </c>
      <c r="W2011" s="459">
        <v>0</v>
      </c>
      <c r="X2011" s="459">
        <v>0</v>
      </c>
      <c r="Y2011" s="459">
        <v>0</v>
      </c>
      <c r="Z2011" s="459">
        <v>0</v>
      </c>
      <c r="AA2011" s="459">
        <v>0</v>
      </c>
      <c r="AB2011" s="459">
        <v>0</v>
      </c>
      <c r="AC2011" s="459">
        <v>0</v>
      </c>
      <c r="AD2011" s="69"/>
    </row>
    <row r="2012" spans="2:30" x14ac:dyDescent="0.35">
      <c r="B2012" s="69" t="s">
        <v>572</v>
      </c>
      <c r="C2012" s="459">
        <v>4500</v>
      </c>
      <c r="D2012" s="459">
        <v>900</v>
      </c>
      <c r="E2012" s="459">
        <v>2100</v>
      </c>
      <c r="F2012" s="459">
        <v>1700</v>
      </c>
      <c r="G2012" s="459">
        <v>6800</v>
      </c>
      <c r="H2012" s="459">
        <v>2800</v>
      </c>
      <c r="I2012" s="459">
        <v>4100</v>
      </c>
      <c r="J2012" s="459">
        <v>5800</v>
      </c>
      <c r="K2012" s="459">
        <v>-1700</v>
      </c>
      <c r="L2012" s="459">
        <v>400</v>
      </c>
      <c r="M2012" s="459">
        <v>-400</v>
      </c>
      <c r="N2012" s="459">
        <v>2300</v>
      </c>
      <c r="O2012" s="459">
        <v>600</v>
      </c>
      <c r="P2012" s="459">
        <v>-5900</v>
      </c>
      <c r="Q2012" s="459">
        <v>-6000</v>
      </c>
      <c r="R2012" s="459">
        <v>-100</v>
      </c>
      <c r="S2012" s="459">
        <v>-2500</v>
      </c>
      <c r="T2012" s="459">
        <v>5100</v>
      </c>
      <c r="U2012" s="459">
        <v>-1000</v>
      </c>
      <c r="V2012" s="459">
        <v>0</v>
      </c>
      <c r="W2012" s="459">
        <v>-400</v>
      </c>
      <c r="X2012" s="459">
        <v>0</v>
      </c>
      <c r="Y2012" s="459">
        <v>0</v>
      </c>
      <c r="Z2012" s="459">
        <v>0</v>
      </c>
      <c r="AA2012" s="459">
        <v>8200</v>
      </c>
      <c r="AB2012" s="459">
        <v>0</v>
      </c>
      <c r="AC2012" s="459">
        <v>0</v>
      </c>
      <c r="AD2012" s="69"/>
    </row>
    <row r="2013" spans="2:30" x14ac:dyDescent="0.35">
      <c r="B2013" s="69" t="s">
        <v>573</v>
      </c>
      <c r="C2013" s="459">
        <v>0</v>
      </c>
      <c r="D2013" s="459">
        <v>0</v>
      </c>
      <c r="E2013" s="459">
        <v>0</v>
      </c>
      <c r="F2013" s="459">
        <v>0</v>
      </c>
      <c r="G2013" s="459">
        <v>0</v>
      </c>
      <c r="H2013" s="459">
        <v>0</v>
      </c>
      <c r="I2013" s="459">
        <v>0</v>
      </c>
      <c r="J2013" s="459">
        <v>0</v>
      </c>
      <c r="K2013" s="459">
        <v>0</v>
      </c>
      <c r="L2013" s="459">
        <v>0</v>
      </c>
      <c r="M2013" s="459">
        <v>0</v>
      </c>
      <c r="N2013" s="459">
        <v>0</v>
      </c>
      <c r="O2013" s="459">
        <v>0</v>
      </c>
      <c r="P2013" s="459">
        <v>0</v>
      </c>
      <c r="Q2013" s="459">
        <v>0</v>
      </c>
      <c r="R2013" s="459">
        <v>0</v>
      </c>
      <c r="S2013" s="459">
        <v>0</v>
      </c>
      <c r="T2013" s="459">
        <v>2900</v>
      </c>
      <c r="U2013" s="459">
        <v>500</v>
      </c>
      <c r="V2013" s="459">
        <v>0</v>
      </c>
      <c r="W2013" s="459">
        <v>6700</v>
      </c>
      <c r="X2013" s="459">
        <v>-1700</v>
      </c>
      <c r="Y2013" s="459">
        <v>0</v>
      </c>
      <c r="Z2013" s="459">
        <v>0</v>
      </c>
      <c r="AA2013" s="459">
        <v>0</v>
      </c>
      <c r="AB2013" s="459">
        <v>-1400</v>
      </c>
      <c r="AC2013" s="459">
        <v>0</v>
      </c>
      <c r="AD2013" s="69"/>
    </row>
    <row r="2014" spans="2:30" x14ac:dyDescent="0.35">
      <c r="B2014" s="69" t="s">
        <v>574</v>
      </c>
      <c r="C2014" s="459">
        <v>4600</v>
      </c>
      <c r="D2014" s="459">
        <v>9000</v>
      </c>
      <c r="E2014" s="459">
        <v>5100</v>
      </c>
      <c r="F2014" s="459">
        <v>2100</v>
      </c>
      <c r="G2014" s="459">
        <v>4000</v>
      </c>
      <c r="H2014" s="459">
        <v>3900</v>
      </c>
      <c r="I2014" s="459">
        <v>3300</v>
      </c>
      <c r="J2014" s="459">
        <v>50200</v>
      </c>
      <c r="K2014" s="459">
        <v>5600</v>
      </c>
      <c r="L2014" s="459">
        <v>-3500</v>
      </c>
      <c r="M2014" s="459">
        <v>-4200</v>
      </c>
      <c r="N2014" s="459">
        <v>-1700</v>
      </c>
      <c r="O2014" s="459">
        <v>2500</v>
      </c>
      <c r="P2014" s="459">
        <v>-1000</v>
      </c>
      <c r="Q2014" s="459">
        <v>-600</v>
      </c>
      <c r="R2014" s="459">
        <v>10600</v>
      </c>
      <c r="S2014" s="459">
        <v>6800</v>
      </c>
      <c r="T2014" s="459">
        <v>20200</v>
      </c>
      <c r="U2014" s="459">
        <v>3900</v>
      </c>
      <c r="V2014" s="459">
        <v>10200</v>
      </c>
      <c r="W2014" s="459">
        <v>0</v>
      </c>
      <c r="X2014" s="459">
        <v>6100</v>
      </c>
      <c r="Y2014" s="459">
        <v>10500</v>
      </c>
      <c r="Z2014" s="459">
        <v>-17800</v>
      </c>
      <c r="AA2014" s="459">
        <v>3500</v>
      </c>
      <c r="AB2014" s="459">
        <v>5000</v>
      </c>
      <c r="AC2014" s="459">
        <v>-4600</v>
      </c>
      <c r="AD2014" s="69"/>
    </row>
    <row r="2015" spans="2:30" x14ac:dyDescent="0.35">
      <c r="B2015" s="69" t="s">
        <v>575</v>
      </c>
      <c r="C2015" s="459">
        <v>0</v>
      </c>
      <c r="D2015" s="459">
        <v>0</v>
      </c>
      <c r="E2015" s="459">
        <v>0</v>
      </c>
      <c r="F2015" s="459">
        <v>0</v>
      </c>
      <c r="G2015" s="459">
        <v>0</v>
      </c>
      <c r="H2015" s="459">
        <v>0</v>
      </c>
      <c r="I2015" s="459">
        <v>0</v>
      </c>
      <c r="J2015" s="459">
        <v>0</v>
      </c>
      <c r="K2015" s="459">
        <v>0</v>
      </c>
      <c r="L2015" s="459">
        <v>0</v>
      </c>
      <c r="M2015" s="459">
        <v>0</v>
      </c>
      <c r="N2015" s="459">
        <v>0</v>
      </c>
      <c r="O2015" s="459">
        <v>0</v>
      </c>
      <c r="P2015" s="459">
        <v>0</v>
      </c>
      <c r="Q2015" s="459">
        <v>0</v>
      </c>
      <c r="R2015" s="459">
        <v>0</v>
      </c>
      <c r="S2015" s="459">
        <v>0</v>
      </c>
      <c r="T2015" s="459">
        <v>0</v>
      </c>
      <c r="U2015" s="459">
        <v>0</v>
      </c>
      <c r="V2015" s="459">
        <v>0</v>
      </c>
      <c r="W2015" s="459">
        <v>0</v>
      </c>
      <c r="X2015" s="459">
        <v>0</v>
      </c>
      <c r="Y2015" s="459">
        <v>0</v>
      </c>
      <c r="Z2015" s="459">
        <v>0</v>
      </c>
      <c r="AA2015" s="459">
        <v>0</v>
      </c>
      <c r="AB2015" s="459">
        <v>0</v>
      </c>
      <c r="AC2015" s="459">
        <v>0</v>
      </c>
      <c r="AD2015" s="69"/>
    </row>
    <row r="2016" spans="2:30" x14ac:dyDescent="0.35">
      <c r="B2016" s="69" t="s">
        <v>576</v>
      </c>
      <c r="C2016" s="459">
        <v>0</v>
      </c>
      <c r="D2016" s="459">
        <v>0</v>
      </c>
      <c r="E2016" s="459">
        <v>0</v>
      </c>
      <c r="F2016" s="459">
        <v>0</v>
      </c>
      <c r="G2016" s="459">
        <v>0</v>
      </c>
      <c r="H2016" s="459">
        <v>0</v>
      </c>
      <c r="I2016" s="459">
        <v>0</v>
      </c>
      <c r="J2016" s="459">
        <v>0</v>
      </c>
      <c r="K2016" s="459">
        <v>0</v>
      </c>
      <c r="L2016" s="459">
        <v>0</v>
      </c>
      <c r="M2016" s="459">
        <v>0</v>
      </c>
      <c r="N2016" s="459">
        <v>0</v>
      </c>
      <c r="O2016" s="459">
        <v>0</v>
      </c>
      <c r="P2016" s="459">
        <v>0</v>
      </c>
      <c r="Q2016" s="459">
        <v>0</v>
      </c>
      <c r="R2016" s="459">
        <v>0</v>
      </c>
      <c r="S2016" s="459">
        <v>0</v>
      </c>
      <c r="T2016" s="459">
        <v>0</v>
      </c>
      <c r="U2016" s="459">
        <v>0</v>
      </c>
      <c r="V2016" s="459">
        <v>0</v>
      </c>
      <c r="W2016" s="459">
        <v>0</v>
      </c>
      <c r="X2016" s="459">
        <v>0</v>
      </c>
      <c r="Y2016" s="459">
        <v>0</v>
      </c>
      <c r="Z2016" s="459">
        <v>169800</v>
      </c>
      <c r="AA2016" s="459">
        <v>0</v>
      </c>
      <c r="AB2016" s="459">
        <v>0</v>
      </c>
      <c r="AC2016" s="459">
        <v>0</v>
      </c>
      <c r="AD2016" s="69"/>
    </row>
    <row r="2017" spans="2:30" x14ac:dyDescent="0.35">
      <c r="B2017" s="69" t="s">
        <v>577</v>
      </c>
      <c r="C2017" s="459">
        <v>0</v>
      </c>
      <c r="D2017" s="459">
        <v>0</v>
      </c>
      <c r="E2017" s="459">
        <v>0</v>
      </c>
      <c r="F2017" s="459">
        <v>0</v>
      </c>
      <c r="G2017" s="459">
        <v>0</v>
      </c>
      <c r="H2017" s="459">
        <v>0</v>
      </c>
      <c r="I2017" s="459">
        <v>0</v>
      </c>
      <c r="J2017" s="459">
        <v>8200</v>
      </c>
      <c r="K2017" s="459">
        <v>0</v>
      </c>
      <c r="L2017" s="459">
        <v>0</v>
      </c>
      <c r="M2017" s="459">
        <v>11300</v>
      </c>
      <c r="N2017" s="459">
        <v>0</v>
      </c>
      <c r="O2017" s="459">
        <v>0</v>
      </c>
      <c r="P2017" s="459">
        <v>0</v>
      </c>
      <c r="Q2017" s="459">
        <v>2100</v>
      </c>
      <c r="R2017" s="459">
        <v>0</v>
      </c>
      <c r="S2017" s="459">
        <v>0</v>
      </c>
      <c r="T2017" s="459">
        <v>2100</v>
      </c>
      <c r="U2017" s="459">
        <v>0</v>
      </c>
      <c r="V2017" s="459">
        <v>0</v>
      </c>
      <c r="W2017" s="459">
        <v>0</v>
      </c>
      <c r="X2017" s="459">
        <v>2100</v>
      </c>
      <c r="Y2017" s="459">
        <v>0</v>
      </c>
      <c r="Z2017" s="459">
        <v>0</v>
      </c>
      <c r="AA2017" s="459">
        <v>0</v>
      </c>
      <c r="AB2017" s="459">
        <v>0</v>
      </c>
      <c r="AC2017" s="459">
        <v>0</v>
      </c>
      <c r="AD2017" s="69"/>
    </row>
    <row r="2018" spans="2:30" x14ac:dyDescent="0.35">
      <c r="B2018" s="69" t="s">
        <v>578</v>
      </c>
      <c r="C2018" s="459">
        <v>-1600</v>
      </c>
      <c r="D2018" s="459">
        <v>-1100</v>
      </c>
      <c r="E2018" s="459">
        <v>400</v>
      </c>
      <c r="F2018" s="459">
        <v>-3800</v>
      </c>
      <c r="G2018" s="459">
        <v>-19000</v>
      </c>
      <c r="H2018" s="459">
        <v>-8500</v>
      </c>
      <c r="I2018" s="459">
        <v>-14300</v>
      </c>
      <c r="J2018" s="459">
        <v>-86500</v>
      </c>
      <c r="K2018" s="459">
        <v>-4900</v>
      </c>
      <c r="L2018" s="459">
        <v>-3600</v>
      </c>
      <c r="M2018" s="459">
        <v>-200</v>
      </c>
      <c r="N2018" s="459">
        <v>-800</v>
      </c>
      <c r="O2018" s="459">
        <v>0</v>
      </c>
      <c r="P2018" s="459">
        <v>100</v>
      </c>
      <c r="Q2018" s="459">
        <v>-600</v>
      </c>
      <c r="R2018" s="459">
        <v>1900</v>
      </c>
      <c r="S2018" s="459">
        <v>3100</v>
      </c>
      <c r="T2018" s="459">
        <v>3500</v>
      </c>
      <c r="U2018" s="459">
        <v>2900</v>
      </c>
      <c r="V2018" s="459">
        <v>1400</v>
      </c>
      <c r="W2018" s="459">
        <v>400</v>
      </c>
      <c r="X2018" s="459">
        <v>1200</v>
      </c>
      <c r="Y2018" s="459">
        <v>100</v>
      </c>
      <c r="Z2018" s="459">
        <v>-200</v>
      </c>
      <c r="AA2018" s="459">
        <v>-1900</v>
      </c>
      <c r="AB2018" s="459">
        <v>-5800</v>
      </c>
      <c r="AC2018" s="459">
        <v>-6800</v>
      </c>
      <c r="AD2018" s="69"/>
    </row>
    <row r="2019" spans="2:30" x14ac:dyDescent="0.35">
      <c r="B2019" s="69" t="s">
        <v>579</v>
      </c>
      <c r="C2019" s="459">
        <v>-1700</v>
      </c>
      <c r="D2019" s="459">
        <v>-2200</v>
      </c>
      <c r="E2019" s="459">
        <v>-1700</v>
      </c>
      <c r="F2019" s="459">
        <v>0</v>
      </c>
      <c r="G2019" s="459">
        <v>-700</v>
      </c>
      <c r="H2019" s="459">
        <v>-600</v>
      </c>
      <c r="I2019" s="459">
        <v>-700</v>
      </c>
      <c r="J2019" s="459">
        <v>-500</v>
      </c>
      <c r="K2019" s="459">
        <v>-400</v>
      </c>
      <c r="L2019" s="459">
        <v>-700</v>
      </c>
      <c r="M2019" s="459">
        <v>-900</v>
      </c>
      <c r="N2019" s="459">
        <v>-700</v>
      </c>
      <c r="O2019" s="459">
        <v>-500</v>
      </c>
      <c r="P2019" s="459">
        <v>-1200</v>
      </c>
      <c r="Q2019" s="459">
        <v>-1300</v>
      </c>
      <c r="R2019" s="459">
        <v>-2000</v>
      </c>
      <c r="S2019" s="459">
        <v>-100</v>
      </c>
      <c r="T2019" s="459">
        <v>-400</v>
      </c>
      <c r="U2019" s="459">
        <v>-300</v>
      </c>
      <c r="V2019" s="459">
        <v>-300</v>
      </c>
      <c r="W2019" s="459">
        <v>-100</v>
      </c>
      <c r="X2019" s="459">
        <v>-100</v>
      </c>
      <c r="Y2019" s="459">
        <v>0</v>
      </c>
      <c r="Z2019" s="459">
        <v>-100</v>
      </c>
      <c r="AA2019" s="459">
        <v>-100</v>
      </c>
      <c r="AB2019" s="459">
        <v>0</v>
      </c>
      <c r="AC2019" s="459">
        <v>-100</v>
      </c>
      <c r="AD2019" s="69"/>
    </row>
    <row r="2020" spans="2:30" x14ac:dyDescent="0.35">
      <c r="B2020" s="69" t="s">
        <v>362</v>
      </c>
      <c r="C2020" s="459">
        <v>-300</v>
      </c>
      <c r="D2020" s="459">
        <v>-400</v>
      </c>
      <c r="E2020" s="459">
        <v>-1000</v>
      </c>
      <c r="F2020" s="459">
        <v>-1100</v>
      </c>
      <c r="G2020" s="459">
        <v>0</v>
      </c>
      <c r="H2020" s="459">
        <v>0</v>
      </c>
      <c r="I2020" s="459">
        <v>0</v>
      </c>
      <c r="J2020" s="459">
        <v>-100</v>
      </c>
      <c r="K2020" s="459">
        <v>0</v>
      </c>
      <c r="L2020" s="459">
        <v>0</v>
      </c>
      <c r="M2020" s="459">
        <v>0</v>
      </c>
      <c r="N2020" s="459">
        <v>0</v>
      </c>
      <c r="O2020" s="459">
        <v>0</v>
      </c>
      <c r="P2020" s="459">
        <v>0</v>
      </c>
      <c r="Q2020" s="459">
        <v>0</v>
      </c>
      <c r="R2020" s="459">
        <v>0</v>
      </c>
      <c r="S2020" s="459">
        <v>0</v>
      </c>
      <c r="T2020" s="459">
        <v>0</v>
      </c>
      <c r="U2020" s="459">
        <v>0</v>
      </c>
      <c r="V2020" s="459">
        <v>0</v>
      </c>
      <c r="W2020" s="459">
        <v>0</v>
      </c>
      <c r="X2020" s="459">
        <v>0</v>
      </c>
      <c r="Y2020" s="459">
        <v>0</v>
      </c>
      <c r="Z2020" s="459">
        <v>0</v>
      </c>
      <c r="AA2020" s="459">
        <v>0</v>
      </c>
      <c r="AB2020" s="459">
        <v>0</v>
      </c>
      <c r="AC2020" s="459">
        <v>0</v>
      </c>
      <c r="AD2020" s="69"/>
    </row>
    <row r="2021" spans="2:30" x14ac:dyDescent="0.35">
      <c r="B2021" s="70" t="s">
        <v>580</v>
      </c>
      <c r="C2021" s="500">
        <v>-36500</v>
      </c>
      <c r="D2021" s="500">
        <v>26700</v>
      </c>
      <c r="E2021" s="500">
        <v>26400</v>
      </c>
      <c r="F2021" s="500">
        <v>-21700</v>
      </c>
      <c r="G2021" s="500">
        <v>-24800</v>
      </c>
      <c r="H2021" s="500">
        <v>-13900</v>
      </c>
      <c r="I2021" s="500">
        <v>-25100</v>
      </c>
      <c r="J2021" s="500">
        <v>22600</v>
      </c>
      <c r="K2021" s="500">
        <v>-300</v>
      </c>
      <c r="L2021" s="500">
        <v>5300</v>
      </c>
      <c r="M2021" s="500">
        <v>14500</v>
      </c>
      <c r="N2021" s="500">
        <v>1200</v>
      </c>
      <c r="O2021" s="500">
        <v>-17500</v>
      </c>
      <c r="P2021" s="500">
        <v>18300</v>
      </c>
      <c r="Q2021" s="500">
        <v>3500</v>
      </c>
      <c r="R2021" s="500">
        <v>-3000</v>
      </c>
      <c r="S2021" s="500">
        <v>-13600</v>
      </c>
      <c r="T2021" s="500">
        <v>-22800</v>
      </c>
      <c r="U2021" s="500">
        <v>-28700</v>
      </c>
      <c r="V2021" s="500">
        <v>-32500</v>
      </c>
      <c r="W2021" s="500">
        <v>-24700</v>
      </c>
      <c r="X2021" s="500">
        <v>-2500</v>
      </c>
      <c r="Y2021" s="500">
        <v>-13600</v>
      </c>
      <c r="Z2021" s="500">
        <v>36300</v>
      </c>
      <c r="AA2021" s="500">
        <v>-28700</v>
      </c>
      <c r="AB2021" s="500">
        <v>-6600</v>
      </c>
      <c r="AC2021" s="500">
        <v>-3300</v>
      </c>
      <c r="AD2021" s="70"/>
    </row>
    <row r="2022" spans="2:30" x14ac:dyDescent="0.35">
      <c r="B2022" s="69" t="s">
        <v>581</v>
      </c>
      <c r="C2022" s="459">
        <v>44600</v>
      </c>
      <c r="D2022" s="459">
        <v>105000</v>
      </c>
      <c r="E2022" s="459">
        <v>121500</v>
      </c>
      <c r="F2022" s="459">
        <v>73700</v>
      </c>
      <c r="G2022" s="459">
        <v>32700.000000000004</v>
      </c>
      <c r="H2022" s="459">
        <v>35100</v>
      </c>
      <c r="I2022" s="459">
        <v>6900</v>
      </c>
      <c r="J2022" s="459">
        <v>-35000</v>
      </c>
      <c r="K2022" s="459">
        <v>53400</v>
      </c>
      <c r="L2022" s="459">
        <v>72600</v>
      </c>
      <c r="M2022" s="459">
        <v>128900</v>
      </c>
      <c r="N2022" s="459">
        <v>73600</v>
      </c>
      <c r="O2022" s="459">
        <v>70200</v>
      </c>
      <c r="P2022" s="459">
        <v>99600</v>
      </c>
      <c r="Q2022" s="459">
        <v>89200</v>
      </c>
      <c r="R2022" s="459">
        <v>86300</v>
      </c>
      <c r="S2022" s="459">
        <v>109800</v>
      </c>
      <c r="T2022" s="459">
        <v>61300</v>
      </c>
      <c r="U2022" s="459">
        <v>27200</v>
      </c>
      <c r="V2022" s="459">
        <v>35000</v>
      </c>
      <c r="W2022" s="459">
        <v>21200</v>
      </c>
      <c r="X2022" s="459">
        <v>49700</v>
      </c>
      <c r="Y2022" s="459">
        <v>60300</v>
      </c>
      <c r="Z2022" s="459">
        <v>282700</v>
      </c>
      <c r="AA2022" s="459">
        <v>50200</v>
      </c>
      <c r="AB2022" s="459">
        <v>76900</v>
      </c>
      <c r="AC2022" s="459">
        <v>115500</v>
      </c>
      <c r="AD2022" s="69"/>
    </row>
    <row r="2023" spans="2:30" x14ac:dyDescent="0.35">
      <c r="B2023" s="69" t="s">
        <v>582</v>
      </c>
      <c r="C2023" s="459">
        <v>-16500</v>
      </c>
      <c r="D2023" s="459">
        <v>-8200</v>
      </c>
      <c r="E2023" s="459">
        <v>-6200</v>
      </c>
      <c r="F2023" s="459">
        <v>-1700</v>
      </c>
      <c r="G2023" s="459">
        <v>-2700</v>
      </c>
      <c r="H2023" s="459">
        <v>-3400</v>
      </c>
      <c r="I2023" s="459">
        <v>2900</v>
      </c>
      <c r="J2023" s="459">
        <v>-2300</v>
      </c>
      <c r="K2023" s="459">
        <v>-2000</v>
      </c>
      <c r="L2023" s="459">
        <v>-1400</v>
      </c>
      <c r="M2023" s="459">
        <v>-3100</v>
      </c>
      <c r="N2023" s="459">
        <v>-9800</v>
      </c>
      <c r="O2023" s="459">
        <v>-3300</v>
      </c>
      <c r="P2023" s="459">
        <v>-13400</v>
      </c>
      <c r="Q2023" s="459">
        <v>-12200</v>
      </c>
      <c r="R2023" s="459">
        <v>-21100</v>
      </c>
      <c r="S2023" s="459">
        <v>-2300</v>
      </c>
      <c r="T2023" s="459">
        <v>-10200</v>
      </c>
      <c r="U2023" s="459">
        <v>-15200</v>
      </c>
      <c r="V2023" s="459">
        <v>-11200</v>
      </c>
      <c r="W2023" s="459">
        <v>-11800</v>
      </c>
      <c r="X2023" s="459">
        <v>-8500</v>
      </c>
      <c r="Y2023" s="459">
        <v>-8300</v>
      </c>
      <c r="Z2023" s="459">
        <v>-19300</v>
      </c>
      <c r="AA2023" s="459">
        <v>-5400</v>
      </c>
      <c r="AB2023" s="459">
        <v>-4100</v>
      </c>
      <c r="AC2023" s="459">
        <v>-10000</v>
      </c>
      <c r="AD2023" s="69"/>
    </row>
    <row r="2024" spans="2:30" x14ac:dyDescent="0.35">
      <c r="B2024" s="69" t="s">
        <v>583</v>
      </c>
      <c r="C2024" s="459">
        <v>0</v>
      </c>
      <c r="D2024" s="459">
        <v>0</v>
      </c>
      <c r="E2024" s="459">
        <v>0</v>
      </c>
      <c r="F2024" s="459">
        <v>0</v>
      </c>
      <c r="G2024" s="459">
        <v>0</v>
      </c>
      <c r="H2024" s="459">
        <v>0</v>
      </c>
      <c r="I2024" s="459">
        <v>0</v>
      </c>
      <c r="J2024" s="459">
        <v>0</v>
      </c>
      <c r="K2024" s="459">
        <v>0</v>
      </c>
      <c r="L2024" s="459">
        <v>0</v>
      </c>
      <c r="M2024" s="459">
        <v>0</v>
      </c>
      <c r="N2024" s="459">
        <v>0</v>
      </c>
      <c r="O2024" s="459">
        <v>0</v>
      </c>
      <c r="P2024" s="459">
        <v>0</v>
      </c>
      <c r="Q2024" s="459">
        <v>0</v>
      </c>
      <c r="R2024" s="459">
        <v>0</v>
      </c>
      <c r="S2024" s="459">
        <v>107500</v>
      </c>
      <c r="T2024" s="459">
        <v>51100</v>
      </c>
      <c r="U2024" s="459">
        <v>12000</v>
      </c>
      <c r="V2024" s="459">
        <v>23800</v>
      </c>
      <c r="W2024" s="459">
        <v>9400</v>
      </c>
      <c r="X2024" s="459">
        <v>41200</v>
      </c>
      <c r="Y2024" s="459">
        <v>52000</v>
      </c>
      <c r="Z2024" s="459">
        <v>263400</v>
      </c>
      <c r="AA2024" s="459">
        <v>44800</v>
      </c>
      <c r="AB2024" s="459">
        <v>72800</v>
      </c>
      <c r="AC2024" s="459">
        <v>105500</v>
      </c>
      <c r="AD2024" s="69"/>
    </row>
    <row r="2025" spans="2:30" x14ac:dyDescent="0.35">
      <c r="B2025" s="69" t="s">
        <v>584</v>
      </c>
      <c r="C2025" s="459">
        <v>0</v>
      </c>
      <c r="D2025" s="459">
        <v>0</v>
      </c>
      <c r="E2025" s="459">
        <v>0</v>
      </c>
      <c r="F2025" s="459">
        <v>0</v>
      </c>
      <c r="G2025" s="459">
        <v>0</v>
      </c>
      <c r="H2025" s="459">
        <v>0</v>
      </c>
      <c r="I2025" s="459">
        <v>0</v>
      </c>
      <c r="J2025" s="459">
        <v>0</v>
      </c>
      <c r="K2025" s="459">
        <v>0</v>
      </c>
      <c r="L2025" s="459">
        <v>0</v>
      </c>
      <c r="M2025" s="459">
        <v>0</v>
      </c>
      <c r="N2025" s="459">
        <v>0</v>
      </c>
      <c r="O2025" s="459">
        <v>0</v>
      </c>
      <c r="P2025" s="459">
        <v>0</v>
      </c>
      <c r="Q2025" s="459">
        <v>0</v>
      </c>
      <c r="R2025" s="459">
        <v>0</v>
      </c>
      <c r="S2025" s="459">
        <v>-1500</v>
      </c>
      <c r="T2025" s="459">
        <v>-500</v>
      </c>
      <c r="U2025" s="459">
        <v>-600</v>
      </c>
      <c r="V2025" s="459">
        <v>-700</v>
      </c>
      <c r="W2025" s="459">
        <v>-600</v>
      </c>
      <c r="X2025" s="459">
        <v>-600</v>
      </c>
      <c r="Y2025" s="459">
        <v>-200</v>
      </c>
      <c r="Z2025" s="459">
        <v>-900</v>
      </c>
      <c r="AA2025" s="459">
        <v>-800</v>
      </c>
      <c r="AB2025" s="459">
        <v>-400</v>
      </c>
      <c r="AC2025" s="459">
        <v>-400</v>
      </c>
      <c r="AD2025" s="69"/>
    </row>
    <row r="2026" spans="2:30" x14ac:dyDescent="0.35">
      <c r="B2026" s="70" t="s">
        <v>585</v>
      </c>
      <c r="C2026" s="500">
        <v>28100</v>
      </c>
      <c r="D2026" s="500">
        <v>96800</v>
      </c>
      <c r="E2026" s="500">
        <v>115300</v>
      </c>
      <c r="F2026" s="500">
        <v>72000</v>
      </c>
      <c r="G2026" s="500">
        <v>30000</v>
      </c>
      <c r="H2026" s="500">
        <v>31700</v>
      </c>
      <c r="I2026" s="500">
        <v>9800</v>
      </c>
      <c r="J2026" s="500">
        <v>-37300</v>
      </c>
      <c r="K2026" s="500">
        <v>51400</v>
      </c>
      <c r="L2026" s="500">
        <v>71200</v>
      </c>
      <c r="M2026" s="500">
        <v>125800</v>
      </c>
      <c r="N2026" s="500">
        <v>63800</v>
      </c>
      <c r="O2026" s="500">
        <v>66900</v>
      </c>
      <c r="P2026" s="500">
        <v>86200</v>
      </c>
      <c r="Q2026" s="500">
        <v>77000</v>
      </c>
      <c r="R2026" s="500">
        <v>65200</v>
      </c>
      <c r="S2026" s="500">
        <v>106000</v>
      </c>
      <c r="T2026" s="500">
        <v>50600</v>
      </c>
      <c r="U2026" s="500">
        <v>11400</v>
      </c>
      <c r="V2026" s="500">
        <v>23100</v>
      </c>
      <c r="W2026" s="500">
        <v>8800</v>
      </c>
      <c r="X2026" s="500">
        <v>40600</v>
      </c>
      <c r="Y2026" s="500">
        <v>51800</v>
      </c>
      <c r="Z2026" s="500">
        <v>262500</v>
      </c>
      <c r="AA2026" s="500">
        <v>44000</v>
      </c>
      <c r="AB2026" s="500">
        <v>72400</v>
      </c>
      <c r="AC2026" s="500">
        <v>105100</v>
      </c>
      <c r="AD2026" s="69"/>
    </row>
    <row r="2027" spans="2:30" x14ac:dyDescent="0.35">
      <c r="B2027" s="69" t="s">
        <v>586</v>
      </c>
      <c r="C2027" s="459">
        <v>0</v>
      </c>
      <c r="D2027" s="459">
        <v>0</v>
      </c>
      <c r="E2027" s="459">
        <v>0</v>
      </c>
      <c r="F2027" s="459">
        <v>0</v>
      </c>
      <c r="G2027" s="459">
        <v>0</v>
      </c>
      <c r="H2027" s="459">
        <v>0</v>
      </c>
      <c r="I2027" s="459">
        <v>0</v>
      </c>
      <c r="J2027" s="459">
        <v>0</v>
      </c>
      <c r="K2027" s="459">
        <v>0</v>
      </c>
      <c r="L2027" s="459">
        <v>0</v>
      </c>
      <c r="M2027" s="459">
        <v>0</v>
      </c>
      <c r="N2027" s="459">
        <v>0</v>
      </c>
      <c r="O2027" s="459">
        <v>0</v>
      </c>
      <c r="P2027" s="459">
        <v>0</v>
      </c>
      <c r="Q2027" s="459">
        <v>0</v>
      </c>
      <c r="R2027" s="459">
        <v>0</v>
      </c>
      <c r="S2027" s="459">
        <v>0</v>
      </c>
      <c r="T2027" s="459">
        <v>0</v>
      </c>
      <c r="U2027" s="459">
        <v>0</v>
      </c>
      <c r="V2027" s="459">
        <v>0</v>
      </c>
      <c r="W2027" s="459">
        <v>0</v>
      </c>
      <c r="X2027" s="459">
        <v>0</v>
      </c>
      <c r="Y2027" s="459">
        <v>0</v>
      </c>
      <c r="Z2027" s="459">
        <v>0</v>
      </c>
      <c r="AA2027" s="459">
        <v>0</v>
      </c>
      <c r="AB2027" s="459">
        <v>0</v>
      </c>
      <c r="AC2027" s="459">
        <v>0</v>
      </c>
      <c r="AD2027" s="69"/>
    </row>
    <row r="2028" spans="2:30" x14ac:dyDescent="0.35">
      <c r="B2028" s="69" t="s">
        <v>587</v>
      </c>
      <c r="C2028" s="459">
        <v>-99000</v>
      </c>
      <c r="D2028" s="459">
        <v>-111500</v>
      </c>
      <c r="E2028" s="459">
        <v>-71700</v>
      </c>
      <c r="F2028" s="459">
        <v>-61500</v>
      </c>
      <c r="G2028" s="459">
        <v>-48600</v>
      </c>
      <c r="H2028" s="459">
        <v>-51500</v>
      </c>
      <c r="I2028" s="459">
        <v>-42100</v>
      </c>
      <c r="J2028" s="459">
        <v>-49200</v>
      </c>
      <c r="K2028" s="459">
        <v>-67100</v>
      </c>
      <c r="L2028" s="459">
        <v>-79300</v>
      </c>
      <c r="M2028" s="459">
        <v>-71900</v>
      </c>
      <c r="N2028" s="459">
        <v>-51200</v>
      </c>
      <c r="O2028" s="459">
        <v>-45500</v>
      </c>
      <c r="P2028" s="459">
        <v>-47500</v>
      </c>
      <c r="Q2028" s="459">
        <v>-41000</v>
      </c>
      <c r="R2028" s="459">
        <v>-63000</v>
      </c>
      <c r="S2028" s="459">
        <v>-57100</v>
      </c>
      <c r="T2028" s="459">
        <v>-61300</v>
      </c>
      <c r="U2028" s="459">
        <v>-54400</v>
      </c>
      <c r="V2028" s="459">
        <v>-84400</v>
      </c>
      <c r="W2028" s="459">
        <v>-69700</v>
      </c>
      <c r="X2028" s="459">
        <v>-63900</v>
      </c>
      <c r="Y2028" s="459">
        <v>-54300</v>
      </c>
      <c r="Z2028" s="459">
        <v>-60200</v>
      </c>
      <c r="AA2028" s="459">
        <v>-67500</v>
      </c>
      <c r="AB2028" s="459">
        <v>-58200</v>
      </c>
      <c r="AC2028" s="459">
        <v>-60600</v>
      </c>
      <c r="AD2028" s="69"/>
    </row>
    <row r="2029" spans="2:30" x14ac:dyDescent="0.35">
      <c r="B2029" s="69" t="s">
        <v>588</v>
      </c>
      <c r="C2029" s="459">
        <v>0</v>
      </c>
      <c r="D2029" s="459">
        <v>-20600</v>
      </c>
      <c r="E2029" s="459">
        <v>0</v>
      </c>
      <c r="F2029" s="459">
        <v>-1500</v>
      </c>
      <c r="G2029" s="459">
        <v>0</v>
      </c>
      <c r="H2029" s="459">
        <v>-5700</v>
      </c>
      <c r="I2029" s="459">
        <v>0</v>
      </c>
      <c r="J2029" s="459">
        <v>-6600</v>
      </c>
      <c r="K2029" s="459">
        <v>0</v>
      </c>
      <c r="L2029" s="459">
        <v>-7400</v>
      </c>
      <c r="M2029" s="459">
        <v>-9900</v>
      </c>
      <c r="N2029" s="459">
        <v>0</v>
      </c>
      <c r="O2029" s="459">
        <v>0</v>
      </c>
      <c r="P2029" s="459">
        <v>-11200</v>
      </c>
      <c r="Q2029" s="459">
        <v>0</v>
      </c>
      <c r="R2029" s="459">
        <v>-12900</v>
      </c>
      <c r="S2029" s="459">
        <v>0</v>
      </c>
      <c r="T2029" s="459">
        <v>-13600</v>
      </c>
      <c r="U2029" s="459">
        <v>0</v>
      </c>
      <c r="V2029" s="459">
        <v>-14500</v>
      </c>
      <c r="W2029" s="459">
        <v>0</v>
      </c>
      <c r="X2029" s="459">
        <v>-10600</v>
      </c>
      <c r="Y2029" s="459">
        <v>-300</v>
      </c>
      <c r="Z2029" s="459">
        <v>-12100</v>
      </c>
      <c r="AA2029" s="459">
        <v>-300</v>
      </c>
      <c r="AB2029" s="459">
        <v>-11200</v>
      </c>
      <c r="AC2029" s="459">
        <v>-12600</v>
      </c>
      <c r="AD2029" s="69"/>
    </row>
    <row r="2030" spans="2:30" x14ac:dyDescent="0.35">
      <c r="B2030" s="70" t="s">
        <v>589</v>
      </c>
      <c r="C2030" s="459">
        <v>0</v>
      </c>
      <c r="D2030" s="459">
        <v>0</v>
      </c>
      <c r="E2030" s="459">
        <v>0</v>
      </c>
      <c r="F2030" s="459">
        <v>0</v>
      </c>
      <c r="G2030" s="459">
        <v>0</v>
      </c>
      <c r="H2030" s="459">
        <v>0</v>
      </c>
      <c r="I2030" s="459">
        <v>0</v>
      </c>
      <c r="J2030" s="459">
        <v>0</v>
      </c>
      <c r="K2030" s="459">
        <v>0</v>
      </c>
      <c r="L2030" s="459">
        <v>0</v>
      </c>
      <c r="M2030" s="459">
        <v>0</v>
      </c>
      <c r="N2030" s="459">
        <v>0</v>
      </c>
      <c r="O2030" s="459">
        <v>0</v>
      </c>
      <c r="P2030" s="459">
        <v>96500</v>
      </c>
      <c r="Q2030" s="459">
        <v>0</v>
      </c>
      <c r="R2030" s="459">
        <v>0</v>
      </c>
      <c r="S2030" s="459">
        <v>0</v>
      </c>
      <c r="T2030" s="459">
        <v>0</v>
      </c>
      <c r="U2030" s="459">
        <v>0</v>
      </c>
      <c r="V2030" s="459">
        <v>92100</v>
      </c>
      <c r="W2030" s="459">
        <v>0</v>
      </c>
      <c r="X2030" s="459">
        <v>0</v>
      </c>
      <c r="Y2030" s="459">
        <v>0</v>
      </c>
      <c r="Z2030" s="459">
        <v>0</v>
      </c>
      <c r="AA2030" s="459">
        <v>0</v>
      </c>
      <c r="AB2030" s="459">
        <v>0</v>
      </c>
      <c r="AC2030" s="459">
        <v>0</v>
      </c>
      <c r="AD2030" s="69"/>
    </row>
    <row r="2031" spans="2:30" x14ac:dyDescent="0.35">
      <c r="B2031" s="69" t="s">
        <v>590</v>
      </c>
      <c r="C2031" s="459">
        <v>0</v>
      </c>
      <c r="D2031" s="459">
        <v>0</v>
      </c>
      <c r="E2031" s="459">
        <v>0</v>
      </c>
      <c r="F2031" s="459">
        <v>0</v>
      </c>
      <c r="G2031" s="459">
        <v>0</v>
      </c>
      <c r="H2031" s="459">
        <v>0</v>
      </c>
      <c r="I2031" s="459">
        <v>0</v>
      </c>
      <c r="J2031" s="459">
        <v>-67000</v>
      </c>
      <c r="K2031" s="459">
        <v>0</v>
      </c>
      <c r="L2031" s="459">
        <v>-3100</v>
      </c>
      <c r="M2031" s="459">
        <v>-40500</v>
      </c>
      <c r="N2031" s="459">
        <v>10000</v>
      </c>
      <c r="O2031" s="459">
        <v>0</v>
      </c>
      <c r="P2031" s="459">
        <v>88200</v>
      </c>
      <c r="Q2031" s="459">
        <v>0</v>
      </c>
      <c r="R2031" s="459">
        <v>-100</v>
      </c>
      <c r="S2031" s="459">
        <v>0</v>
      </c>
      <c r="T2031" s="459">
        <v>-3900</v>
      </c>
      <c r="U2031" s="459">
        <v>0</v>
      </c>
      <c r="V2031" s="459">
        <v>5000</v>
      </c>
      <c r="W2031" s="459">
        <v>0</v>
      </c>
      <c r="X2031" s="459">
        <v>-3500</v>
      </c>
      <c r="Y2031" s="459">
        <v>0</v>
      </c>
      <c r="Z2031" s="459">
        <v>0</v>
      </c>
      <c r="AA2031" s="459">
        <v>0</v>
      </c>
      <c r="AB2031" s="459">
        <v>0</v>
      </c>
      <c r="AC2031" s="459">
        <v>0</v>
      </c>
      <c r="AD2031" s="69"/>
    </row>
    <row r="2032" spans="2:30" x14ac:dyDescent="0.35">
      <c r="B2032" s="69" t="s">
        <v>591</v>
      </c>
      <c r="C2032" s="459">
        <v>-1200</v>
      </c>
      <c r="D2032" s="459">
        <v>-3500</v>
      </c>
      <c r="E2032" s="459">
        <v>-3100</v>
      </c>
      <c r="F2032" s="459">
        <v>-3100</v>
      </c>
      <c r="G2032" s="459">
        <v>-1900</v>
      </c>
      <c r="H2032" s="459">
        <v>-1900</v>
      </c>
      <c r="I2032" s="459">
        <v>-1300</v>
      </c>
      <c r="J2032" s="459">
        <v>-4200</v>
      </c>
      <c r="K2032" s="459">
        <v>-2500</v>
      </c>
      <c r="L2032" s="459">
        <v>-500</v>
      </c>
      <c r="M2032" s="459">
        <v>-500</v>
      </c>
      <c r="N2032" s="459">
        <v>-600</v>
      </c>
      <c r="O2032" s="459">
        <v>-500</v>
      </c>
      <c r="P2032" s="459">
        <v>-300</v>
      </c>
      <c r="Q2032" s="459">
        <v>-3700</v>
      </c>
      <c r="R2032" s="459">
        <v>-8900</v>
      </c>
      <c r="S2032" s="459">
        <v>-11300</v>
      </c>
      <c r="T2032" s="459">
        <v>-11900</v>
      </c>
      <c r="U2032" s="459">
        <v>-8700</v>
      </c>
      <c r="V2032" s="459">
        <v>-10600</v>
      </c>
      <c r="W2032" s="459">
        <v>-500</v>
      </c>
      <c r="X2032" s="459">
        <v>-700</v>
      </c>
      <c r="Y2032" s="459">
        <v>0</v>
      </c>
      <c r="Z2032" s="459">
        <v>-1200</v>
      </c>
      <c r="AA2032" s="459">
        <v>0</v>
      </c>
      <c r="AB2032" s="459">
        <v>0</v>
      </c>
      <c r="AC2032" s="459">
        <v>0</v>
      </c>
      <c r="AD2032" s="69"/>
    </row>
    <row r="2033" spans="2:30" x14ac:dyDescent="0.35">
      <c r="B2033" s="69" t="s">
        <v>592</v>
      </c>
      <c r="C2033" s="459">
        <v>0</v>
      </c>
      <c r="D2033" s="459">
        <v>0</v>
      </c>
      <c r="E2033" s="459">
        <v>0</v>
      </c>
      <c r="F2033" s="459">
        <v>0</v>
      </c>
      <c r="G2033" s="459">
        <v>0</v>
      </c>
      <c r="H2033" s="459">
        <v>0</v>
      </c>
      <c r="I2033" s="459">
        <v>0</v>
      </c>
      <c r="J2033" s="459">
        <v>0</v>
      </c>
      <c r="K2033" s="459">
        <v>0</v>
      </c>
      <c r="L2033" s="459">
        <v>0</v>
      </c>
      <c r="M2033" s="459">
        <v>0</v>
      </c>
      <c r="N2033" s="459">
        <v>0</v>
      </c>
      <c r="O2033" s="459">
        <v>0</v>
      </c>
      <c r="P2033" s="459">
        <v>0</v>
      </c>
      <c r="Q2033" s="459">
        <v>0</v>
      </c>
      <c r="R2033" s="459">
        <v>0</v>
      </c>
      <c r="S2033" s="459">
        <v>0</v>
      </c>
      <c r="T2033" s="459">
        <v>0</v>
      </c>
      <c r="U2033" s="459">
        <v>0</v>
      </c>
      <c r="V2033" s="459">
        <v>0</v>
      </c>
      <c r="W2033" s="459">
        <v>0</v>
      </c>
      <c r="X2033" s="459">
        <v>0</v>
      </c>
      <c r="Y2033" s="459">
        <v>0</v>
      </c>
      <c r="Z2033" s="459">
        <v>0</v>
      </c>
      <c r="AA2033" s="459">
        <v>0</v>
      </c>
      <c r="AB2033" s="459">
        <v>34000</v>
      </c>
      <c r="AC2033" s="459">
        <v>0</v>
      </c>
      <c r="AD2033" s="69"/>
    </row>
    <row r="2034" spans="2:30" x14ac:dyDescent="0.35">
      <c r="B2034" s="70" t="s">
        <v>593</v>
      </c>
      <c r="C2034" s="459">
        <v>0</v>
      </c>
      <c r="D2034" s="459">
        <v>0</v>
      </c>
      <c r="E2034" s="459">
        <v>0</v>
      </c>
      <c r="F2034" s="459">
        <v>0</v>
      </c>
      <c r="G2034" s="459">
        <v>0</v>
      </c>
      <c r="H2034" s="459">
        <v>0</v>
      </c>
      <c r="I2034" s="459">
        <v>0</v>
      </c>
      <c r="J2034" s="459">
        <v>0</v>
      </c>
      <c r="K2034" s="459">
        <v>0</v>
      </c>
      <c r="L2034" s="459">
        <v>0</v>
      </c>
      <c r="M2034" s="459">
        <v>0</v>
      </c>
      <c r="N2034" s="459">
        <v>0</v>
      </c>
      <c r="O2034" s="459">
        <v>0</v>
      </c>
      <c r="P2034" s="459">
        <v>0</v>
      </c>
      <c r="Q2034" s="459">
        <v>-227000</v>
      </c>
      <c r="R2034" s="459">
        <v>99800</v>
      </c>
      <c r="S2034" s="459">
        <v>1300</v>
      </c>
      <c r="T2034" s="459">
        <v>3500</v>
      </c>
      <c r="U2034" s="459">
        <v>-300</v>
      </c>
      <c r="V2034" s="459">
        <v>300</v>
      </c>
      <c r="W2034" s="459">
        <v>34300</v>
      </c>
      <c r="X2034" s="459">
        <v>33600</v>
      </c>
      <c r="Y2034" s="459">
        <v>33500</v>
      </c>
      <c r="Z2034" s="459">
        <v>10900</v>
      </c>
      <c r="AA2034" s="459">
        <v>0</v>
      </c>
      <c r="AB2034" s="459">
        <v>0</v>
      </c>
      <c r="AC2034" s="459">
        <v>0</v>
      </c>
      <c r="AD2034" s="69"/>
    </row>
    <row r="2035" spans="2:30" x14ac:dyDescent="0.35">
      <c r="B2035" s="69" t="s">
        <v>594</v>
      </c>
      <c r="C2035" s="459">
        <v>0</v>
      </c>
      <c r="D2035" s="459">
        <v>0</v>
      </c>
      <c r="E2035" s="459">
        <v>0</v>
      </c>
      <c r="F2035" s="459">
        <v>0</v>
      </c>
      <c r="G2035" s="459">
        <v>0</v>
      </c>
      <c r="H2035" s="459">
        <v>0</v>
      </c>
      <c r="I2035" s="459">
        <v>0</v>
      </c>
      <c r="J2035" s="459">
        <v>0</v>
      </c>
      <c r="K2035" s="459">
        <v>0</v>
      </c>
      <c r="L2035" s="459">
        <v>0</v>
      </c>
      <c r="M2035" s="459">
        <v>800</v>
      </c>
      <c r="N2035" s="459">
        <v>1400</v>
      </c>
      <c r="O2035" s="459">
        <v>1400</v>
      </c>
      <c r="P2035" s="459">
        <v>2500</v>
      </c>
      <c r="Q2035" s="459">
        <v>1700</v>
      </c>
      <c r="R2035" s="459">
        <v>2100</v>
      </c>
      <c r="S2035" s="459">
        <v>3500</v>
      </c>
      <c r="T2035" s="459">
        <v>3400</v>
      </c>
      <c r="U2035" s="459">
        <v>2800</v>
      </c>
      <c r="V2035" s="459">
        <v>2900</v>
      </c>
      <c r="W2035" s="459">
        <v>4000</v>
      </c>
      <c r="X2035" s="459">
        <v>2900</v>
      </c>
      <c r="Y2035" s="459">
        <v>3000</v>
      </c>
      <c r="Z2035" s="459">
        <v>2600</v>
      </c>
      <c r="AA2035" s="459">
        <v>3500</v>
      </c>
      <c r="AB2035" s="459">
        <v>1400</v>
      </c>
      <c r="AC2035" s="459">
        <v>1000</v>
      </c>
      <c r="AD2035" s="69"/>
    </row>
    <row r="2036" spans="2:30" x14ac:dyDescent="0.35">
      <c r="B2036" s="70" t="s">
        <v>595</v>
      </c>
      <c r="C2036" s="459">
        <v>0</v>
      </c>
      <c r="D2036" s="459">
        <v>0</v>
      </c>
      <c r="E2036" s="459">
        <v>0</v>
      </c>
      <c r="F2036" s="459">
        <v>0</v>
      </c>
      <c r="G2036" s="459">
        <v>0</v>
      </c>
      <c r="H2036" s="459">
        <v>0</v>
      </c>
      <c r="I2036" s="459">
        <v>0</v>
      </c>
      <c r="J2036" s="459">
        <v>0</v>
      </c>
      <c r="K2036" s="459">
        <v>0</v>
      </c>
      <c r="L2036" s="459">
        <v>0</v>
      </c>
      <c r="M2036" s="459">
        <v>0</v>
      </c>
      <c r="N2036" s="459">
        <v>-10000</v>
      </c>
      <c r="O2036" s="459">
        <v>0</v>
      </c>
      <c r="P2036" s="459">
        <v>0</v>
      </c>
      <c r="Q2036" s="459">
        <v>0</v>
      </c>
      <c r="R2036" s="459">
        <v>-5000</v>
      </c>
      <c r="S2036" s="459">
        <v>0</v>
      </c>
      <c r="T2036" s="459">
        <v>0</v>
      </c>
      <c r="U2036" s="459">
        <v>0</v>
      </c>
      <c r="V2036" s="459">
        <v>-8200</v>
      </c>
      <c r="W2036" s="459">
        <v>0</v>
      </c>
      <c r="X2036" s="459">
        <v>0</v>
      </c>
      <c r="Y2036" s="459">
        <v>0</v>
      </c>
      <c r="Z2036" s="459">
        <v>0</v>
      </c>
      <c r="AA2036" s="459">
        <v>0</v>
      </c>
      <c r="AB2036" s="459">
        <v>0</v>
      </c>
      <c r="AC2036" s="459">
        <v>0</v>
      </c>
      <c r="AD2036" s="69"/>
    </row>
    <row r="2037" spans="2:30" x14ac:dyDescent="0.35">
      <c r="B2037" s="70" t="s">
        <v>596</v>
      </c>
      <c r="C2037" s="459">
        <v>0</v>
      </c>
      <c r="D2037" s="459">
        <v>0</v>
      </c>
      <c r="E2037" s="459">
        <v>0</v>
      </c>
      <c r="F2037" s="459">
        <v>0</v>
      </c>
      <c r="G2037" s="459">
        <v>0</v>
      </c>
      <c r="H2037" s="459">
        <v>0</v>
      </c>
      <c r="I2037" s="459">
        <v>0</v>
      </c>
      <c r="J2037" s="459">
        <v>0</v>
      </c>
      <c r="K2037" s="459">
        <v>0</v>
      </c>
      <c r="L2037" s="459">
        <v>0</v>
      </c>
      <c r="M2037" s="459">
        <v>0</v>
      </c>
      <c r="N2037" s="459">
        <v>0</v>
      </c>
      <c r="O2037" s="459">
        <v>-7400</v>
      </c>
      <c r="P2037" s="459">
        <v>0</v>
      </c>
      <c r="Q2037" s="459">
        <v>0</v>
      </c>
      <c r="R2037" s="459">
        <v>0</v>
      </c>
      <c r="S2037" s="459">
        <v>0</v>
      </c>
      <c r="T2037" s="459">
        <v>0</v>
      </c>
      <c r="U2037" s="459">
        <v>0</v>
      </c>
      <c r="V2037" s="459">
        <v>0</v>
      </c>
      <c r="W2037" s="459">
        <v>-800</v>
      </c>
      <c r="X2037" s="459">
        <v>0</v>
      </c>
      <c r="Y2037" s="459">
        <v>0</v>
      </c>
      <c r="Z2037" s="459">
        <v>-4200</v>
      </c>
      <c r="AA2037" s="459">
        <v>0</v>
      </c>
      <c r="AB2037" s="459">
        <v>0</v>
      </c>
      <c r="AC2037" s="459">
        <v>0</v>
      </c>
      <c r="AD2037" s="69"/>
    </row>
    <row r="2038" spans="2:30" x14ac:dyDescent="0.35">
      <c r="B2038" s="70" t="s">
        <v>597</v>
      </c>
      <c r="C2038" s="459">
        <v>0</v>
      </c>
      <c r="D2038" s="459">
        <v>0</v>
      </c>
      <c r="E2038" s="459">
        <v>0</v>
      </c>
      <c r="F2038" s="459">
        <v>0</v>
      </c>
      <c r="G2038" s="459">
        <v>0</v>
      </c>
      <c r="H2038" s="459">
        <v>0</v>
      </c>
      <c r="I2038" s="459">
        <v>0</v>
      </c>
      <c r="J2038" s="459">
        <v>0</v>
      </c>
      <c r="K2038" s="459">
        <v>170300</v>
      </c>
      <c r="L2038" s="459">
        <v>0</v>
      </c>
      <c r="M2038" s="459">
        <v>0</v>
      </c>
      <c r="N2038" s="459">
        <v>0</v>
      </c>
      <c r="O2038" s="459">
        <v>0</v>
      </c>
      <c r="P2038" s="459">
        <v>0</v>
      </c>
      <c r="Q2038" s="459">
        <v>0</v>
      </c>
      <c r="R2038" s="459">
        <v>0</v>
      </c>
      <c r="S2038" s="459">
        <v>0</v>
      </c>
      <c r="T2038" s="459">
        <v>0</v>
      </c>
      <c r="U2038" s="459">
        <v>0</v>
      </c>
      <c r="V2038" s="459">
        <v>0</v>
      </c>
      <c r="W2038" s="459">
        <v>0</v>
      </c>
      <c r="X2038" s="459">
        <v>0</v>
      </c>
      <c r="Y2038" s="459">
        <v>0</v>
      </c>
      <c r="Z2038" s="459">
        <v>0</v>
      </c>
      <c r="AA2038" s="459">
        <v>0</v>
      </c>
      <c r="AB2038" s="459">
        <v>0</v>
      </c>
      <c r="AC2038" s="459">
        <v>0</v>
      </c>
      <c r="AD2038" s="69"/>
    </row>
    <row r="2039" spans="2:30" x14ac:dyDescent="0.35">
      <c r="B2039" s="70" t="s">
        <v>598</v>
      </c>
      <c r="C2039" s="459">
        <v>200</v>
      </c>
      <c r="D2039" s="459">
        <v>100</v>
      </c>
      <c r="E2039" s="459">
        <v>600</v>
      </c>
      <c r="F2039" s="459">
        <v>1500</v>
      </c>
      <c r="G2039" s="459">
        <v>0</v>
      </c>
      <c r="H2039" s="459">
        <v>0</v>
      </c>
      <c r="I2039" s="459">
        <v>0</v>
      </c>
      <c r="J2039" s="459">
        <v>0</v>
      </c>
      <c r="K2039" s="459">
        <v>0</v>
      </c>
      <c r="L2039" s="459">
        <v>0</v>
      </c>
      <c r="M2039" s="459">
        <v>0</v>
      </c>
      <c r="N2039" s="459">
        <v>0</v>
      </c>
      <c r="O2039" s="459">
        <v>0</v>
      </c>
      <c r="P2039" s="459">
        <v>0</v>
      </c>
      <c r="Q2039" s="459">
        <v>0</v>
      </c>
      <c r="R2039" s="459">
        <v>0</v>
      </c>
      <c r="S2039" s="459">
        <v>0</v>
      </c>
      <c r="T2039" s="459">
        <v>0</v>
      </c>
      <c r="U2039" s="459">
        <v>0</v>
      </c>
      <c r="V2039" s="459">
        <v>0</v>
      </c>
      <c r="W2039" s="459">
        <v>0</v>
      </c>
      <c r="X2039" s="459">
        <v>0</v>
      </c>
      <c r="Y2039" s="459">
        <v>0</v>
      </c>
      <c r="Z2039" s="459">
        <v>0</v>
      </c>
      <c r="AA2039" s="459">
        <v>0</v>
      </c>
      <c r="AB2039" s="459">
        <v>0</v>
      </c>
      <c r="AC2039" s="459">
        <v>0</v>
      </c>
      <c r="AD2039" s="69"/>
    </row>
    <row r="2040" spans="2:30" x14ac:dyDescent="0.35">
      <c r="B2040" s="70" t="s">
        <v>599</v>
      </c>
      <c r="C2040" s="459">
        <v>0</v>
      </c>
      <c r="D2040" s="459">
        <v>0</v>
      </c>
      <c r="E2040" s="459">
        <v>0</v>
      </c>
      <c r="F2040" s="459">
        <v>0</v>
      </c>
      <c r="G2040" s="459">
        <v>489700</v>
      </c>
      <c r="H2040" s="459">
        <v>0</v>
      </c>
      <c r="I2040" s="459">
        <v>1500</v>
      </c>
      <c r="J2040" s="459">
        <v>0</v>
      </c>
      <c r="K2040" s="459">
        <v>0</v>
      </c>
      <c r="L2040" s="459">
        <v>0</v>
      </c>
      <c r="M2040" s="459">
        <v>0</v>
      </c>
      <c r="N2040" s="459">
        <v>0</v>
      </c>
      <c r="O2040" s="459">
        <v>0</v>
      </c>
      <c r="P2040" s="459">
        <v>0</v>
      </c>
      <c r="Q2040" s="459">
        <v>0</v>
      </c>
      <c r="R2040" s="459">
        <v>0</v>
      </c>
      <c r="S2040" s="459">
        <v>0</v>
      </c>
      <c r="T2040" s="459">
        <v>0</v>
      </c>
      <c r="U2040" s="459">
        <v>0</v>
      </c>
      <c r="V2040" s="459">
        <v>0</v>
      </c>
      <c r="W2040" s="459">
        <v>0</v>
      </c>
      <c r="X2040" s="459">
        <v>0</v>
      </c>
      <c r="Y2040" s="459">
        <v>0</v>
      </c>
      <c r="Z2040" s="459">
        <v>0</v>
      </c>
      <c r="AA2040" s="459">
        <v>0</v>
      </c>
      <c r="AB2040" s="459">
        <v>0</v>
      </c>
      <c r="AC2040" s="459">
        <v>0</v>
      </c>
      <c r="AD2040" s="69"/>
    </row>
    <row r="2041" spans="2:30" x14ac:dyDescent="0.35">
      <c r="B2041" s="70" t="s">
        <v>600</v>
      </c>
      <c r="C2041" s="459">
        <v>0</v>
      </c>
      <c r="D2041" s="459">
        <v>0</v>
      </c>
      <c r="E2041" s="459">
        <v>0</v>
      </c>
      <c r="F2041" s="459">
        <v>0</v>
      </c>
      <c r="G2041" s="459">
        <v>52500</v>
      </c>
      <c r="H2041" s="459">
        <v>0</v>
      </c>
      <c r="I2041" s="459">
        <v>0</v>
      </c>
      <c r="J2041" s="459">
        <v>0</v>
      </c>
      <c r="K2041" s="459">
        <v>0</v>
      </c>
      <c r="L2041" s="459">
        <v>0</v>
      </c>
      <c r="M2041" s="459">
        <v>0</v>
      </c>
      <c r="N2041" s="459">
        <v>0</v>
      </c>
      <c r="O2041" s="459">
        <v>0</v>
      </c>
      <c r="P2041" s="459">
        <v>0</v>
      </c>
      <c r="Q2041" s="459">
        <v>0</v>
      </c>
      <c r="R2041" s="459">
        <v>0</v>
      </c>
      <c r="S2041" s="459">
        <v>0</v>
      </c>
      <c r="T2041" s="459">
        <v>0</v>
      </c>
      <c r="U2041" s="459">
        <v>0</v>
      </c>
      <c r="V2041" s="459">
        <v>0</v>
      </c>
      <c r="W2041" s="459">
        <v>0</v>
      </c>
      <c r="X2041" s="459">
        <v>0</v>
      </c>
      <c r="Y2041" s="459">
        <v>0</v>
      </c>
      <c r="Z2041" s="459">
        <v>0</v>
      </c>
      <c r="AA2041" s="459">
        <v>0</v>
      </c>
      <c r="AB2041" s="459">
        <v>0</v>
      </c>
      <c r="AC2041" s="459">
        <v>0</v>
      </c>
      <c r="AD2041" s="69"/>
    </row>
    <row r="2042" spans="2:30" x14ac:dyDescent="0.35">
      <c r="B2042" s="69" t="s">
        <v>601</v>
      </c>
      <c r="C2042" s="459">
        <v>0</v>
      </c>
      <c r="D2042" s="459">
        <v>0</v>
      </c>
      <c r="E2042" s="459">
        <v>0</v>
      </c>
      <c r="F2042" s="459">
        <v>0</v>
      </c>
      <c r="G2042" s="459">
        <v>0</v>
      </c>
      <c r="H2042" s="459">
        <v>4100</v>
      </c>
      <c r="I2042" s="459">
        <v>0</v>
      </c>
      <c r="J2042" s="459">
        <v>0</v>
      </c>
      <c r="K2042" s="459">
        <v>0</v>
      </c>
      <c r="L2042" s="459">
        <v>0</v>
      </c>
      <c r="M2042" s="459">
        <v>0</v>
      </c>
      <c r="N2042" s="459">
        <v>0</v>
      </c>
      <c r="O2042" s="459">
        <v>0</v>
      </c>
      <c r="P2042" s="459">
        <v>0</v>
      </c>
      <c r="Q2042" s="459">
        <v>0</v>
      </c>
      <c r="R2042" s="459">
        <v>0</v>
      </c>
      <c r="S2042" s="459">
        <v>0</v>
      </c>
      <c r="T2042" s="459">
        <v>0</v>
      </c>
      <c r="U2042" s="459">
        <v>0</v>
      </c>
      <c r="V2042" s="459">
        <v>0</v>
      </c>
      <c r="W2042" s="459">
        <v>0</v>
      </c>
      <c r="X2042" s="459">
        <v>0</v>
      </c>
      <c r="Y2042" s="459">
        <v>0</v>
      </c>
      <c r="Z2042" s="459">
        <v>0</v>
      </c>
      <c r="AA2042" s="459">
        <v>0</v>
      </c>
      <c r="AB2042" s="459">
        <v>0</v>
      </c>
      <c r="AC2042" s="459">
        <v>0</v>
      </c>
      <c r="AD2042" s="69"/>
    </row>
    <row r="2043" spans="2:30" x14ac:dyDescent="0.35">
      <c r="B2043" s="69" t="s">
        <v>602</v>
      </c>
      <c r="C2043" s="459">
        <v>-3600</v>
      </c>
      <c r="D2043" s="459">
        <v>-1700</v>
      </c>
      <c r="E2043" s="459">
        <v>-1100</v>
      </c>
      <c r="F2043" s="459">
        <v>0</v>
      </c>
      <c r="G2043" s="459">
        <v>0</v>
      </c>
      <c r="H2043" s="459">
        <v>0</v>
      </c>
      <c r="I2043" s="459">
        <v>0</v>
      </c>
      <c r="J2043" s="459">
        <v>0</v>
      </c>
      <c r="K2043" s="459">
        <v>0</v>
      </c>
      <c r="L2043" s="459">
        <v>0</v>
      </c>
      <c r="M2043" s="459">
        <v>0</v>
      </c>
      <c r="N2043" s="459">
        <v>0</v>
      </c>
      <c r="O2043" s="459">
        <v>0</v>
      </c>
      <c r="P2043" s="459">
        <v>0</v>
      </c>
      <c r="Q2043" s="459">
        <v>0</v>
      </c>
      <c r="R2043" s="459">
        <v>0</v>
      </c>
      <c r="S2043" s="459">
        <v>0</v>
      </c>
      <c r="T2043" s="459">
        <v>0</v>
      </c>
      <c r="U2043" s="459">
        <v>0</v>
      </c>
      <c r="V2043" s="459">
        <v>0</v>
      </c>
      <c r="W2043" s="459">
        <v>0</v>
      </c>
      <c r="X2043" s="459">
        <v>0</v>
      </c>
      <c r="Y2043" s="459">
        <v>0</v>
      </c>
      <c r="Z2043" s="459">
        <v>0</v>
      </c>
      <c r="AA2043" s="459">
        <v>0</v>
      </c>
      <c r="AB2043" s="459">
        <v>0</v>
      </c>
      <c r="AC2043" s="459">
        <v>0</v>
      </c>
      <c r="AD2043" s="69"/>
    </row>
    <row r="2044" spans="2:30" x14ac:dyDescent="0.35">
      <c r="B2044" s="69" t="s">
        <v>603</v>
      </c>
      <c r="C2044" s="459">
        <v>100</v>
      </c>
      <c r="D2044" s="459">
        <v>600</v>
      </c>
      <c r="E2044" s="459">
        <v>7800</v>
      </c>
      <c r="F2044" s="459">
        <v>12600</v>
      </c>
      <c r="G2044" s="459">
        <v>0</v>
      </c>
      <c r="H2044" s="459">
        <v>0</v>
      </c>
      <c r="I2044" s="459">
        <v>0</v>
      </c>
      <c r="J2044" s="459">
        <v>0</v>
      </c>
      <c r="K2044" s="459">
        <v>0</v>
      </c>
      <c r="L2044" s="459">
        <v>0</v>
      </c>
      <c r="M2044" s="459">
        <v>0</v>
      </c>
      <c r="N2044" s="459">
        <v>0</v>
      </c>
      <c r="O2044" s="459">
        <v>0</v>
      </c>
      <c r="P2044" s="459">
        <v>0</v>
      </c>
      <c r="Q2044" s="459">
        <v>0</v>
      </c>
      <c r="R2044" s="459">
        <v>0</v>
      </c>
      <c r="S2044" s="459">
        <v>0</v>
      </c>
      <c r="T2044" s="459">
        <v>0</v>
      </c>
      <c r="U2044" s="459">
        <v>0</v>
      </c>
      <c r="V2044" s="459">
        <v>0</v>
      </c>
      <c r="W2044" s="459">
        <v>0</v>
      </c>
      <c r="X2044" s="459">
        <v>0</v>
      </c>
      <c r="Y2044" s="459">
        <v>0</v>
      </c>
      <c r="Z2044" s="459">
        <v>0</v>
      </c>
      <c r="AA2044" s="459">
        <v>0</v>
      </c>
      <c r="AB2044" s="459">
        <v>0</v>
      </c>
      <c r="AC2044" s="459">
        <v>0</v>
      </c>
      <c r="AD2044" s="69"/>
    </row>
    <row r="2045" spans="2:30" x14ac:dyDescent="0.35">
      <c r="B2045" s="69" t="s">
        <v>604</v>
      </c>
      <c r="C2045" s="459">
        <v>0</v>
      </c>
      <c r="D2045" s="459">
        <v>0</v>
      </c>
      <c r="E2045" s="459">
        <v>0</v>
      </c>
      <c r="F2045" s="459">
        <v>0</v>
      </c>
      <c r="G2045" s="459">
        <v>0</v>
      </c>
      <c r="H2045" s="459">
        <v>0</v>
      </c>
      <c r="I2045" s="459">
        <v>0</v>
      </c>
      <c r="J2045" s="459">
        <v>-8400</v>
      </c>
      <c r="K2045" s="459">
        <v>0</v>
      </c>
      <c r="L2045" s="459">
        <v>0</v>
      </c>
      <c r="M2045" s="459">
        <v>0</v>
      </c>
      <c r="N2045" s="459">
        <v>0</v>
      </c>
      <c r="O2045" s="459">
        <v>0</v>
      </c>
      <c r="P2045" s="459">
        <v>0</v>
      </c>
      <c r="Q2045" s="459">
        <v>0</v>
      </c>
      <c r="R2045" s="459">
        <v>0</v>
      </c>
      <c r="S2045" s="459">
        <v>0</v>
      </c>
      <c r="T2045" s="459">
        <v>0</v>
      </c>
      <c r="U2045" s="459">
        <v>0</v>
      </c>
      <c r="V2045" s="459">
        <v>0</v>
      </c>
      <c r="W2045" s="459">
        <v>0</v>
      </c>
      <c r="X2045" s="459">
        <v>0</v>
      </c>
      <c r="Y2045" s="459">
        <v>0</v>
      </c>
      <c r="Z2045" s="459">
        <v>0</v>
      </c>
      <c r="AA2045" s="459">
        <v>0</v>
      </c>
      <c r="AB2045" s="459">
        <v>0</v>
      </c>
      <c r="AC2045" s="459">
        <v>0</v>
      </c>
      <c r="AD2045" s="69"/>
    </row>
    <row r="2046" spans="2:30" x14ac:dyDescent="0.35">
      <c r="B2046" s="70" t="s">
        <v>605</v>
      </c>
      <c r="C2046" s="459">
        <v>0</v>
      </c>
      <c r="D2046" s="459">
        <v>25100</v>
      </c>
      <c r="E2046" s="459">
        <v>6400</v>
      </c>
      <c r="F2046" s="459">
        <v>0</v>
      </c>
      <c r="G2046" s="459">
        <v>0</v>
      </c>
      <c r="H2046" s="459">
        <v>0</v>
      </c>
      <c r="I2046" s="459">
        <v>0</v>
      </c>
      <c r="J2046" s="459">
        <v>0</v>
      </c>
      <c r="K2046" s="459">
        <v>0</v>
      </c>
      <c r="L2046" s="459">
        <v>0</v>
      </c>
      <c r="M2046" s="459">
        <v>0</v>
      </c>
      <c r="N2046" s="459">
        <v>0</v>
      </c>
      <c r="O2046" s="459">
        <v>0</v>
      </c>
      <c r="P2046" s="459">
        <v>0</v>
      </c>
      <c r="Q2046" s="459">
        <v>0</v>
      </c>
      <c r="R2046" s="459">
        <v>0</v>
      </c>
      <c r="S2046" s="459">
        <v>0</v>
      </c>
      <c r="T2046" s="459">
        <v>0</v>
      </c>
      <c r="U2046" s="459">
        <v>0</v>
      </c>
      <c r="V2046" s="459">
        <v>0</v>
      </c>
      <c r="W2046" s="459">
        <v>0</v>
      </c>
      <c r="X2046" s="459">
        <v>0</v>
      </c>
      <c r="Y2046" s="459">
        <v>0</v>
      </c>
      <c r="Z2046" s="459">
        <v>0</v>
      </c>
      <c r="AA2046" s="459">
        <v>0</v>
      </c>
      <c r="AB2046" s="459">
        <v>0</v>
      </c>
      <c r="AC2046" s="459">
        <v>0</v>
      </c>
      <c r="AD2046" s="69"/>
    </row>
    <row r="2047" spans="2:30" x14ac:dyDescent="0.35">
      <c r="B2047" s="69" t="s">
        <v>606</v>
      </c>
      <c r="C2047" s="459">
        <v>-800</v>
      </c>
      <c r="D2047" s="459">
        <v>1000</v>
      </c>
      <c r="E2047" s="459">
        <v>800</v>
      </c>
      <c r="F2047" s="459">
        <v>7300</v>
      </c>
      <c r="G2047" s="459">
        <v>11900</v>
      </c>
      <c r="H2047" s="459">
        <v>-700</v>
      </c>
      <c r="I2047" s="459">
        <v>400</v>
      </c>
      <c r="J2047" s="459">
        <v>-800</v>
      </c>
      <c r="K2047" s="459">
        <v>-5700</v>
      </c>
      <c r="L2047" s="459">
        <v>3200</v>
      </c>
      <c r="M2047" s="459">
        <v>1300</v>
      </c>
      <c r="N2047" s="459">
        <v>700</v>
      </c>
      <c r="O2047" s="459">
        <v>-1200</v>
      </c>
      <c r="P2047" s="459">
        <v>-100</v>
      </c>
      <c r="Q2047" s="459">
        <v>-2000</v>
      </c>
      <c r="R2047" s="459">
        <v>7700</v>
      </c>
      <c r="S2047" s="459">
        <v>-3300</v>
      </c>
      <c r="T2047" s="459">
        <v>-7600</v>
      </c>
      <c r="U2047" s="459">
        <v>-8400</v>
      </c>
      <c r="V2047" s="459">
        <v>19800</v>
      </c>
      <c r="W2047" s="459">
        <v>-200</v>
      </c>
      <c r="X2047" s="459">
        <v>6000</v>
      </c>
      <c r="Y2047" s="459">
        <v>200</v>
      </c>
      <c r="Z2047" s="459">
        <v>1400</v>
      </c>
      <c r="AA2047" s="459">
        <v>200</v>
      </c>
      <c r="AB2047" s="459">
        <v>-2200</v>
      </c>
      <c r="AC2047" s="459">
        <v>4300</v>
      </c>
      <c r="AD2047" s="69"/>
    </row>
    <row r="2048" spans="2:30" x14ac:dyDescent="0.35">
      <c r="B2048" s="69" t="s">
        <v>607</v>
      </c>
      <c r="C2048" s="459">
        <v>0</v>
      </c>
      <c r="D2048" s="459">
        <v>0</v>
      </c>
      <c r="E2048" s="459">
        <v>0</v>
      </c>
      <c r="F2048" s="459">
        <v>0</v>
      </c>
      <c r="G2048" s="459">
        <v>0</v>
      </c>
      <c r="H2048" s="459">
        <v>0</v>
      </c>
      <c r="I2048" s="459">
        <v>0</v>
      </c>
      <c r="J2048" s="459">
        <v>0</v>
      </c>
      <c r="K2048" s="459">
        <v>0</v>
      </c>
      <c r="L2048" s="459">
        <v>0</v>
      </c>
      <c r="M2048" s="459">
        <v>0</v>
      </c>
      <c r="N2048" s="459">
        <v>0</v>
      </c>
      <c r="O2048" s="459">
        <v>0</v>
      </c>
      <c r="P2048" s="459">
        <v>0</v>
      </c>
      <c r="Q2048" s="459">
        <v>0</v>
      </c>
      <c r="R2048" s="459">
        <v>0</v>
      </c>
      <c r="S2048" s="459">
        <v>-66900</v>
      </c>
      <c r="T2048" s="459">
        <v>-91400</v>
      </c>
      <c r="U2048" s="459">
        <v>-69000</v>
      </c>
      <c r="V2048" s="459">
        <v>2400</v>
      </c>
      <c r="W2048" s="459">
        <v>-32900</v>
      </c>
      <c r="X2048" s="459">
        <v>-36200</v>
      </c>
      <c r="Y2048" s="459">
        <v>-17900</v>
      </c>
      <c r="Z2048" s="459">
        <v>-62800</v>
      </c>
      <c r="AA2048" s="459">
        <v>-64099.999999999993</v>
      </c>
      <c r="AB2048" s="459">
        <v>-36200</v>
      </c>
      <c r="AC2048" s="459">
        <v>-67900</v>
      </c>
      <c r="AD2048" s="69"/>
    </row>
    <row r="2049" spans="2:30" x14ac:dyDescent="0.35">
      <c r="B2049" s="69" t="s">
        <v>608</v>
      </c>
      <c r="C2049" s="459">
        <v>0</v>
      </c>
      <c r="D2049" s="459">
        <v>0</v>
      </c>
      <c r="E2049" s="459">
        <v>0</v>
      </c>
      <c r="F2049" s="459">
        <v>0</v>
      </c>
      <c r="G2049" s="459">
        <v>0</v>
      </c>
      <c r="H2049" s="459">
        <v>0</v>
      </c>
      <c r="I2049" s="459">
        <v>0</v>
      </c>
      <c r="J2049" s="459">
        <v>0</v>
      </c>
      <c r="K2049" s="459">
        <v>0</v>
      </c>
      <c r="L2049" s="459">
        <v>0</v>
      </c>
      <c r="M2049" s="459">
        <v>0</v>
      </c>
      <c r="N2049" s="459">
        <v>0</v>
      </c>
      <c r="O2049" s="459">
        <v>0</v>
      </c>
      <c r="P2049" s="459">
        <v>0</v>
      </c>
      <c r="Q2049" s="459">
        <v>0</v>
      </c>
      <c r="R2049" s="459">
        <v>0</v>
      </c>
      <c r="S2049" s="459">
        <v>0</v>
      </c>
      <c r="T2049" s="459">
        <v>0</v>
      </c>
      <c r="U2049" s="459">
        <v>0</v>
      </c>
      <c r="V2049" s="459">
        <v>0</v>
      </c>
      <c r="W2049" s="459">
        <v>0</v>
      </c>
      <c r="X2049" s="459">
        <v>0</v>
      </c>
      <c r="Y2049" s="459">
        <v>0</v>
      </c>
      <c r="Z2049" s="459">
        <v>0</v>
      </c>
      <c r="AA2049" s="459">
        <v>0</v>
      </c>
      <c r="AB2049" s="459">
        <v>0</v>
      </c>
      <c r="AC2049" s="459">
        <v>0</v>
      </c>
      <c r="AD2049" s="69"/>
    </row>
    <row r="2050" spans="2:30" x14ac:dyDescent="0.35">
      <c r="B2050" s="69" t="s">
        <v>609</v>
      </c>
      <c r="C2050" s="459">
        <v>-104300</v>
      </c>
      <c r="D2050" s="459">
        <v>-110500</v>
      </c>
      <c r="E2050" s="459">
        <v>-60300</v>
      </c>
      <c r="F2050" s="459">
        <v>-44600</v>
      </c>
      <c r="G2050" s="459">
        <v>503600</v>
      </c>
      <c r="H2050" s="459">
        <v>-55700</v>
      </c>
      <c r="I2050" s="459">
        <v>-41500</v>
      </c>
      <c r="J2050" s="459">
        <v>-136200</v>
      </c>
      <c r="K2050" s="459">
        <v>95000</v>
      </c>
      <c r="L2050" s="459">
        <v>-87100</v>
      </c>
      <c r="M2050" s="459">
        <v>-120700</v>
      </c>
      <c r="N2050" s="459">
        <v>-49700</v>
      </c>
      <c r="O2050" s="459">
        <v>-53200</v>
      </c>
      <c r="P2050" s="459">
        <v>128100</v>
      </c>
      <c r="Q2050" s="459">
        <v>-272000</v>
      </c>
      <c r="R2050" s="459">
        <v>19700</v>
      </c>
      <c r="S2050" s="459">
        <v>-66900</v>
      </c>
      <c r="T2050" s="459">
        <v>-91400</v>
      </c>
      <c r="U2050" s="459">
        <v>-69000</v>
      </c>
      <c r="V2050" s="459">
        <v>2400</v>
      </c>
      <c r="W2050" s="459">
        <v>-32900</v>
      </c>
      <c r="X2050" s="459">
        <v>-36200</v>
      </c>
      <c r="Y2050" s="459">
        <v>-17900</v>
      </c>
      <c r="Z2050" s="459">
        <v>-62800</v>
      </c>
      <c r="AA2050" s="459">
        <v>-64099.999999999993</v>
      </c>
      <c r="AB2050" s="459">
        <v>-36200</v>
      </c>
      <c r="AC2050" s="459">
        <v>-67900</v>
      </c>
      <c r="AD2050" s="69"/>
    </row>
    <row r="2051" spans="2:30" x14ac:dyDescent="0.35">
      <c r="B2051" s="69" t="s">
        <v>610</v>
      </c>
      <c r="C2051" s="459">
        <v>0</v>
      </c>
      <c r="D2051" s="459">
        <v>0</v>
      </c>
      <c r="E2051" s="459">
        <v>0</v>
      </c>
      <c r="F2051" s="459">
        <v>0</v>
      </c>
      <c r="G2051" s="459">
        <v>0</v>
      </c>
      <c r="H2051" s="459">
        <v>0</v>
      </c>
      <c r="I2051" s="459">
        <v>0</v>
      </c>
      <c r="J2051" s="459">
        <v>0</v>
      </c>
      <c r="K2051" s="459">
        <v>0</v>
      </c>
      <c r="L2051" s="459">
        <v>0</v>
      </c>
      <c r="M2051" s="459">
        <v>0</v>
      </c>
      <c r="N2051" s="459">
        <v>0</v>
      </c>
      <c r="O2051" s="459">
        <v>0</v>
      </c>
      <c r="P2051" s="459">
        <v>0</v>
      </c>
      <c r="Q2051" s="459">
        <v>0</v>
      </c>
      <c r="R2051" s="459">
        <v>0</v>
      </c>
      <c r="S2051" s="459">
        <v>0</v>
      </c>
      <c r="T2051" s="459">
        <v>0</v>
      </c>
      <c r="U2051" s="459">
        <v>0</v>
      </c>
      <c r="V2051" s="459">
        <v>0</v>
      </c>
      <c r="W2051" s="459">
        <v>0</v>
      </c>
      <c r="X2051" s="459">
        <v>0</v>
      </c>
      <c r="Y2051" s="459">
        <v>0</v>
      </c>
      <c r="Z2051" s="459">
        <v>0</v>
      </c>
      <c r="AA2051" s="459">
        <v>0</v>
      </c>
      <c r="AB2051" s="459">
        <v>0</v>
      </c>
      <c r="AC2051" s="459">
        <v>0</v>
      </c>
      <c r="AD2051" s="69"/>
    </row>
    <row r="2052" spans="2:30" x14ac:dyDescent="0.35">
      <c r="B2052" s="69" t="s">
        <v>611</v>
      </c>
      <c r="C2052" s="459">
        <v>-1500</v>
      </c>
      <c r="D2052" s="459">
        <v>-2400</v>
      </c>
      <c r="E2052" s="459">
        <v>-300</v>
      </c>
      <c r="F2052" s="459">
        <v>-20800</v>
      </c>
      <c r="G2052" s="459">
        <v>-600</v>
      </c>
      <c r="H2052" s="459">
        <v>-16600</v>
      </c>
      <c r="I2052" s="459">
        <v>-300</v>
      </c>
      <c r="J2052" s="459">
        <v>-15600</v>
      </c>
      <c r="K2052" s="459">
        <v>-100</v>
      </c>
      <c r="L2052" s="459">
        <v>-14100</v>
      </c>
      <c r="M2052" s="459">
        <v>-10400</v>
      </c>
      <c r="N2052" s="459">
        <v>0</v>
      </c>
      <c r="O2052" s="459">
        <v>0</v>
      </c>
      <c r="P2052" s="459">
        <v>-5300</v>
      </c>
      <c r="Q2052" s="459">
        <v>0</v>
      </c>
      <c r="R2052" s="459">
        <v>-3300</v>
      </c>
      <c r="S2052" s="459">
        <v>-100</v>
      </c>
      <c r="T2052" s="459">
        <v>-500</v>
      </c>
      <c r="U2052" s="459">
        <v>-100</v>
      </c>
      <c r="V2052" s="459">
        <v>0</v>
      </c>
      <c r="W2052" s="459">
        <v>-300</v>
      </c>
      <c r="X2052" s="459">
        <v>-3800</v>
      </c>
      <c r="Y2052" s="459">
        <v>-400</v>
      </c>
      <c r="Z2052" s="459">
        <v>-3000</v>
      </c>
      <c r="AA2052" s="459">
        <v>-800</v>
      </c>
      <c r="AB2052" s="459">
        <v>-3900</v>
      </c>
      <c r="AC2052" s="459">
        <v>-1500</v>
      </c>
      <c r="AD2052" s="69"/>
    </row>
    <row r="2053" spans="2:30" x14ac:dyDescent="0.35">
      <c r="B2053" s="69" t="s">
        <v>612</v>
      </c>
      <c r="C2053" s="459">
        <v>0</v>
      </c>
      <c r="D2053" s="459">
        <v>0</v>
      </c>
      <c r="E2053" s="459">
        <v>0</v>
      </c>
      <c r="F2053" s="459">
        <v>0</v>
      </c>
      <c r="G2053" s="459">
        <v>0</v>
      </c>
      <c r="H2053" s="459">
        <v>0</v>
      </c>
      <c r="I2053" s="459">
        <v>0</v>
      </c>
      <c r="J2053" s="459">
        <v>0</v>
      </c>
      <c r="K2053" s="459">
        <v>0</v>
      </c>
      <c r="L2053" s="459">
        <v>0</v>
      </c>
      <c r="M2053" s="459">
        <v>0</v>
      </c>
      <c r="N2053" s="459">
        <v>0</v>
      </c>
      <c r="O2053" s="459">
        <v>393600</v>
      </c>
      <c r="P2053" s="459">
        <v>0</v>
      </c>
      <c r="Q2053" s="459">
        <v>0</v>
      </c>
      <c r="R2053" s="459">
        <v>0</v>
      </c>
      <c r="S2053" s="459">
        <v>0</v>
      </c>
      <c r="T2053" s="459">
        <v>0</v>
      </c>
      <c r="U2053" s="459">
        <v>0</v>
      </c>
      <c r="V2053" s="459">
        <v>0</v>
      </c>
      <c r="W2053" s="459">
        <v>0</v>
      </c>
      <c r="X2053" s="459">
        <v>0</v>
      </c>
      <c r="Y2053" s="459">
        <v>0</v>
      </c>
      <c r="Z2053" s="459">
        <v>0</v>
      </c>
      <c r="AA2053" s="459">
        <v>0</v>
      </c>
      <c r="AB2053" s="459">
        <v>0</v>
      </c>
      <c r="AC2053" s="459">
        <v>443600</v>
      </c>
      <c r="AD2053" s="69"/>
    </row>
    <row r="2054" spans="2:30" x14ac:dyDescent="0.35">
      <c r="B2054" s="69" t="s">
        <v>613</v>
      </c>
      <c r="C2054" s="459">
        <v>0</v>
      </c>
      <c r="D2054" s="459">
        <v>0</v>
      </c>
      <c r="E2054" s="459">
        <v>0</v>
      </c>
      <c r="F2054" s="459">
        <v>0</v>
      </c>
      <c r="G2054" s="459">
        <v>0</v>
      </c>
      <c r="H2054" s="459">
        <v>0</v>
      </c>
      <c r="I2054" s="459">
        <v>0</v>
      </c>
      <c r="J2054" s="459">
        <v>0</v>
      </c>
      <c r="K2054" s="459">
        <v>0</v>
      </c>
      <c r="L2054" s="459">
        <v>0</v>
      </c>
      <c r="M2054" s="459">
        <v>0</v>
      </c>
      <c r="N2054" s="459">
        <v>0</v>
      </c>
      <c r="O2054" s="459">
        <v>0</v>
      </c>
      <c r="P2054" s="459">
        <v>-505600</v>
      </c>
      <c r="Q2054" s="459">
        <v>0</v>
      </c>
      <c r="R2054" s="459">
        <v>0</v>
      </c>
      <c r="S2054" s="459">
        <v>0</v>
      </c>
      <c r="T2054" s="459">
        <v>0</v>
      </c>
      <c r="U2054" s="459">
        <v>0</v>
      </c>
      <c r="V2054" s="459">
        <v>0</v>
      </c>
      <c r="W2054" s="459">
        <v>0</v>
      </c>
      <c r="X2054" s="459">
        <v>0</v>
      </c>
      <c r="Y2054" s="459">
        <v>0</v>
      </c>
      <c r="Z2054" s="459">
        <v>0</v>
      </c>
      <c r="AA2054" s="459">
        <v>0</v>
      </c>
      <c r="AB2054" s="459">
        <v>0</v>
      </c>
      <c r="AC2054" s="459">
        <v>-421300</v>
      </c>
      <c r="AD2054" s="69"/>
    </row>
    <row r="2055" spans="2:30" x14ac:dyDescent="0.35">
      <c r="B2055" s="69" t="s">
        <v>614</v>
      </c>
      <c r="C2055" s="459">
        <v>0</v>
      </c>
      <c r="D2055" s="459">
        <v>0</v>
      </c>
      <c r="E2055" s="459">
        <v>0</v>
      </c>
      <c r="F2055" s="459">
        <v>0</v>
      </c>
      <c r="G2055" s="459">
        <v>39300</v>
      </c>
      <c r="H2055" s="459">
        <v>0</v>
      </c>
      <c r="I2055" s="459">
        <v>0</v>
      </c>
      <c r="J2055" s="459">
        <v>3700</v>
      </c>
      <c r="K2055" s="459">
        <v>30300</v>
      </c>
      <c r="L2055" s="459">
        <v>0</v>
      </c>
      <c r="M2055" s="459">
        <v>0</v>
      </c>
      <c r="N2055" s="459">
        <v>13300</v>
      </c>
      <c r="O2055" s="459">
        <v>15100</v>
      </c>
      <c r="P2055" s="459">
        <v>0</v>
      </c>
      <c r="Q2055" s="459">
        <v>0</v>
      </c>
      <c r="R2055" s="459">
        <v>0</v>
      </c>
      <c r="S2055" s="459">
        <v>0</v>
      </c>
      <c r="T2055" s="459">
        <v>0</v>
      </c>
      <c r="U2055" s="459">
        <v>0</v>
      </c>
      <c r="V2055" s="459">
        <v>0</v>
      </c>
      <c r="W2055" s="459">
        <v>0</v>
      </c>
      <c r="X2055" s="459">
        <v>0</v>
      </c>
      <c r="Y2055" s="459">
        <v>0</v>
      </c>
      <c r="Z2055" s="459">
        <v>0</v>
      </c>
      <c r="AA2055" s="459">
        <v>0</v>
      </c>
      <c r="AB2055" s="459">
        <v>0</v>
      </c>
      <c r="AC2055" s="459">
        <v>0</v>
      </c>
      <c r="AD2055" s="69"/>
    </row>
    <row r="2056" spans="2:30" x14ac:dyDescent="0.35">
      <c r="B2056" s="69" t="s">
        <v>615</v>
      </c>
      <c r="C2056" s="459">
        <v>0</v>
      </c>
      <c r="D2056" s="459">
        <v>0</v>
      </c>
      <c r="E2056" s="459">
        <v>0</v>
      </c>
      <c r="F2056" s="459">
        <v>0</v>
      </c>
      <c r="G2056" s="459">
        <v>0</v>
      </c>
      <c r="H2056" s="459">
        <v>0</v>
      </c>
      <c r="I2056" s="459">
        <v>0</v>
      </c>
      <c r="J2056" s="459">
        <v>0</v>
      </c>
      <c r="K2056" s="459">
        <v>0</v>
      </c>
      <c r="L2056" s="459">
        <v>0</v>
      </c>
      <c r="M2056" s="459">
        <v>220100</v>
      </c>
      <c r="N2056" s="459">
        <v>0</v>
      </c>
      <c r="O2056" s="459">
        <v>0</v>
      </c>
      <c r="P2056" s="459">
        <v>0</v>
      </c>
      <c r="Q2056" s="459">
        <v>0</v>
      </c>
      <c r="R2056" s="459">
        <v>0</v>
      </c>
      <c r="S2056" s="459">
        <v>0</v>
      </c>
      <c r="T2056" s="459">
        <v>0</v>
      </c>
      <c r="U2056" s="459">
        <v>0</v>
      </c>
      <c r="V2056" s="459">
        <v>0</v>
      </c>
      <c r="W2056" s="459">
        <v>0</v>
      </c>
      <c r="X2056" s="459">
        <v>0</v>
      </c>
      <c r="Y2056" s="459">
        <v>0</v>
      </c>
      <c r="Z2056" s="459">
        <v>0</v>
      </c>
      <c r="AA2056" s="459">
        <v>0</v>
      </c>
      <c r="AB2056" s="459">
        <v>0</v>
      </c>
      <c r="AC2056" s="459">
        <v>0</v>
      </c>
      <c r="AD2056" s="69"/>
    </row>
    <row r="2057" spans="2:30" x14ac:dyDescent="0.35">
      <c r="B2057" s="69" t="s">
        <v>616</v>
      </c>
      <c r="C2057" s="459">
        <v>0</v>
      </c>
      <c r="D2057" s="459">
        <v>0</v>
      </c>
      <c r="E2057" s="459">
        <v>0</v>
      </c>
      <c r="F2057" s="459">
        <v>0</v>
      </c>
      <c r="G2057" s="459">
        <v>-4500</v>
      </c>
      <c r="H2057" s="459">
        <v>0</v>
      </c>
      <c r="I2057" s="459">
        <v>-7000</v>
      </c>
      <c r="J2057" s="459">
        <v>0</v>
      </c>
      <c r="K2057" s="459">
        <v>0</v>
      </c>
      <c r="L2057" s="459">
        <v>0</v>
      </c>
      <c r="M2057" s="459">
        <v>-141500</v>
      </c>
      <c r="N2057" s="459">
        <v>0</v>
      </c>
      <c r="O2057" s="459">
        <v>0</v>
      </c>
      <c r="P2057" s="459">
        <v>0</v>
      </c>
      <c r="Q2057" s="459">
        <v>0</v>
      </c>
      <c r="R2057" s="459">
        <v>0</v>
      </c>
      <c r="S2057" s="459">
        <v>0</v>
      </c>
      <c r="T2057" s="459">
        <v>0</v>
      </c>
      <c r="U2057" s="459">
        <v>0</v>
      </c>
      <c r="V2057" s="459">
        <v>0</v>
      </c>
      <c r="W2057" s="459">
        <v>0</v>
      </c>
      <c r="X2057" s="459">
        <v>0</v>
      </c>
      <c r="Y2057" s="459">
        <v>0</v>
      </c>
      <c r="Z2057" s="459">
        <v>0</v>
      </c>
      <c r="AA2057" s="459">
        <v>0</v>
      </c>
      <c r="AB2057" s="459">
        <v>0</v>
      </c>
      <c r="AC2057" s="459">
        <v>0</v>
      </c>
      <c r="AD2057" s="69"/>
    </row>
    <row r="2058" spans="2:30" x14ac:dyDescent="0.35">
      <c r="B2058" s="69" t="s">
        <v>617</v>
      </c>
      <c r="C2058" s="459">
        <v>0</v>
      </c>
      <c r="D2058" s="459">
        <v>0</v>
      </c>
      <c r="E2058" s="459">
        <v>0</v>
      </c>
      <c r="F2058" s="459">
        <v>0</v>
      </c>
      <c r="G2058" s="459">
        <v>0</v>
      </c>
      <c r="H2058" s="459">
        <v>0</v>
      </c>
      <c r="I2058" s="459">
        <v>0</v>
      </c>
      <c r="J2058" s="459">
        <v>0</v>
      </c>
      <c r="K2058" s="459">
        <v>0</v>
      </c>
      <c r="L2058" s="459">
        <v>0</v>
      </c>
      <c r="M2058" s="459">
        <v>0</v>
      </c>
      <c r="N2058" s="459">
        <v>0</v>
      </c>
      <c r="O2058" s="459">
        <v>0</v>
      </c>
      <c r="P2058" s="459">
        <v>0</v>
      </c>
      <c r="Q2058" s="459">
        <v>0</v>
      </c>
      <c r="R2058" s="459">
        <v>-100</v>
      </c>
      <c r="S2058" s="459">
        <v>-200</v>
      </c>
      <c r="T2058" s="459">
        <v>-300</v>
      </c>
      <c r="U2058" s="459">
        <v>-300</v>
      </c>
      <c r="V2058" s="459">
        <v>-400</v>
      </c>
      <c r="W2058" s="459">
        <v>-1000</v>
      </c>
      <c r="X2058" s="459">
        <v>-1500</v>
      </c>
      <c r="Y2058" s="459">
        <v>-1900</v>
      </c>
      <c r="Z2058" s="459">
        <v>-2400</v>
      </c>
      <c r="AA2058" s="459">
        <v>-3400</v>
      </c>
      <c r="AB2058" s="459">
        <v>-4000</v>
      </c>
      <c r="AC2058" s="459">
        <v>-4400</v>
      </c>
      <c r="AD2058" s="69"/>
    </row>
    <row r="2059" spans="2:30" x14ac:dyDescent="0.35">
      <c r="B2059" s="69" t="s">
        <v>618</v>
      </c>
      <c r="C2059" s="459">
        <v>0</v>
      </c>
      <c r="D2059" s="459">
        <v>0</v>
      </c>
      <c r="E2059" s="459">
        <v>0</v>
      </c>
      <c r="F2059" s="459">
        <v>0</v>
      </c>
      <c r="G2059" s="459">
        <v>0</v>
      </c>
      <c r="H2059" s="459">
        <v>0</v>
      </c>
      <c r="I2059" s="459">
        <v>0</v>
      </c>
      <c r="J2059" s="459">
        <v>70000</v>
      </c>
      <c r="K2059" s="459">
        <v>-70000</v>
      </c>
      <c r="L2059" s="459">
        <v>0</v>
      </c>
      <c r="M2059" s="459">
        <v>0</v>
      </c>
      <c r="N2059" s="459">
        <v>0</v>
      </c>
      <c r="O2059" s="459">
        <v>0</v>
      </c>
      <c r="P2059" s="459">
        <v>0</v>
      </c>
      <c r="Q2059" s="459">
        <v>0</v>
      </c>
      <c r="R2059" s="459">
        <v>0</v>
      </c>
      <c r="S2059" s="459">
        <v>0</v>
      </c>
      <c r="T2059" s="459">
        <v>0</v>
      </c>
      <c r="U2059" s="459">
        <v>0</v>
      </c>
      <c r="V2059" s="459">
        <v>0</v>
      </c>
      <c r="W2059" s="459">
        <v>0</v>
      </c>
      <c r="X2059" s="459">
        <v>0</v>
      </c>
      <c r="Y2059" s="459">
        <v>0</v>
      </c>
      <c r="Z2059" s="459">
        <v>0</v>
      </c>
      <c r="AA2059" s="459">
        <v>0</v>
      </c>
      <c r="AB2059" s="459">
        <v>0</v>
      </c>
      <c r="AC2059" s="459">
        <v>0</v>
      </c>
      <c r="AD2059" s="69"/>
    </row>
    <row r="2060" spans="2:30" x14ac:dyDescent="0.35">
      <c r="B2060" s="69" t="s">
        <v>619</v>
      </c>
      <c r="C2060" s="459">
        <v>0</v>
      </c>
      <c r="D2060" s="459">
        <v>0</v>
      </c>
      <c r="E2060" s="459">
        <v>0</v>
      </c>
      <c r="F2060" s="459">
        <v>0</v>
      </c>
      <c r="G2060" s="459">
        <v>0</v>
      </c>
      <c r="H2060" s="459">
        <v>0</v>
      </c>
      <c r="I2060" s="459">
        <v>0</v>
      </c>
      <c r="J2060" s="459">
        <v>-28300</v>
      </c>
      <c r="K2060" s="459">
        <v>0</v>
      </c>
      <c r="L2060" s="459">
        <v>0</v>
      </c>
      <c r="M2060" s="459">
        <v>0</v>
      </c>
      <c r="N2060" s="459">
        <v>0</v>
      </c>
      <c r="O2060" s="459">
        <v>0</v>
      </c>
      <c r="P2060" s="459">
        <v>-4900</v>
      </c>
      <c r="Q2060" s="459">
        <v>0</v>
      </c>
      <c r="R2060" s="459">
        <v>0</v>
      </c>
      <c r="S2060" s="459">
        <v>0</v>
      </c>
      <c r="T2060" s="459">
        <v>0</v>
      </c>
      <c r="U2060" s="459">
        <v>0</v>
      </c>
      <c r="V2060" s="459">
        <v>0</v>
      </c>
      <c r="W2060" s="459">
        <v>0</v>
      </c>
      <c r="X2060" s="459">
        <v>0</v>
      </c>
      <c r="Y2060" s="459">
        <v>0</v>
      </c>
      <c r="Z2060" s="459">
        <v>0</v>
      </c>
      <c r="AA2060" s="459">
        <v>0</v>
      </c>
      <c r="AB2060" s="459">
        <v>0</v>
      </c>
      <c r="AC2060" s="459">
        <v>0</v>
      </c>
      <c r="AD2060" s="69"/>
    </row>
    <row r="2061" spans="2:30" x14ac:dyDescent="0.35">
      <c r="B2061" s="69" t="s">
        <v>620</v>
      </c>
      <c r="C2061" s="459">
        <v>0</v>
      </c>
      <c r="D2061" s="459">
        <v>-2200</v>
      </c>
      <c r="E2061" s="459">
        <v>0</v>
      </c>
      <c r="F2061" s="459">
        <v>-1900</v>
      </c>
      <c r="G2061" s="459">
        <v>0</v>
      </c>
      <c r="H2061" s="459">
        <v>-3200</v>
      </c>
      <c r="I2061" s="459">
        <v>0</v>
      </c>
      <c r="J2061" s="459">
        <v>0</v>
      </c>
      <c r="K2061" s="459">
        <v>0</v>
      </c>
      <c r="L2061" s="459">
        <v>0</v>
      </c>
      <c r="M2061" s="459">
        <v>0</v>
      </c>
      <c r="N2061" s="459">
        <v>0</v>
      </c>
      <c r="O2061" s="459">
        <v>0</v>
      </c>
      <c r="P2061" s="459">
        <v>-1100</v>
      </c>
      <c r="Q2061" s="459">
        <v>-2000</v>
      </c>
      <c r="R2061" s="459">
        <v>0</v>
      </c>
      <c r="S2061" s="459">
        <v>0</v>
      </c>
      <c r="T2061" s="459">
        <v>-1200</v>
      </c>
      <c r="U2061" s="459">
        <v>-2500</v>
      </c>
      <c r="V2061" s="459">
        <v>0</v>
      </c>
      <c r="W2061" s="459">
        <v>0</v>
      </c>
      <c r="X2061" s="459">
        <v>-1400</v>
      </c>
      <c r="Y2061" s="459">
        <v>-500</v>
      </c>
      <c r="Z2061" s="459">
        <v>0</v>
      </c>
      <c r="AA2061" s="459">
        <v>0</v>
      </c>
      <c r="AB2061" s="459">
        <v>-1400</v>
      </c>
      <c r="AC2061" s="459">
        <v>-500</v>
      </c>
      <c r="AD2061" s="69"/>
    </row>
    <row r="2062" spans="2:30" x14ac:dyDescent="0.35">
      <c r="B2062" s="69" t="s">
        <v>621</v>
      </c>
      <c r="C2062" s="459">
        <v>0</v>
      </c>
      <c r="D2062" s="459">
        <v>0</v>
      </c>
      <c r="E2062" s="459">
        <v>0</v>
      </c>
      <c r="F2062" s="459">
        <v>0</v>
      </c>
      <c r="G2062" s="459">
        <v>0</v>
      </c>
      <c r="H2062" s="459">
        <v>0</v>
      </c>
      <c r="I2062" s="459">
        <v>0</v>
      </c>
      <c r="J2062" s="459">
        <v>0</v>
      </c>
      <c r="K2062" s="459">
        <v>0</v>
      </c>
      <c r="L2062" s="459">
        <v>0</v>
      </c>
      <c r="M2062" s="459">
        <v>0</v>
      </c>
      <c r="N2062" s="459">
        <v>0</v>
      </c>
      <c r="O2062" s="459">
        <v>0</v>
      </c>
      <c r="P2062" s="459">
        <v>0</v>
      </c>
      <c r="Q2062" s="459">
        <v>0</v>
      </c>
      <c r="R2062" s="459">
        <v>0</v>
      </c>
      <c r="S2062" s="459">
        <v>0</v>
      </c>
      <c r="T2062" s="459">
        <v>0</v>
      </c>
      <c r="U2062" s="459">
        <v>0</v>
      </c>
      <c r="V2062" s="459">
        <v>0</v>
      </c>
      <c r="W2062" s="459">
        <v>0</v>
      </c>
      <c r="X2062" s="459">
        <v>23300</v>
      </c>
      <c r="Y2062" s="459">
        <v>0</v>
      </c>
      <c r="Z2062" s="459">
        <v>0</v>
      </c>
      <c r="AA2062" s="459">
        <v>0</v>
      </c>
      <c r="AB2062" s="459">
        <v>10900</v>
      </c>
      <c r="AC2062" s="459">
        <v>0</v>
      </c>
      <c r="AD2062" s="69"/>
    </row>
    <row r="2063" spans="2:30" x14ac:dyDescent="0.35">
      <c r="B2063" s="69" t="s">
        <v>622</v>
      </c>
      <c r="C2063" s="459">
        <v>0</v>
      </c>
      <c r="D2063" s="459">
        <v>0</v>
      </c>
      <c r="E2063" s="459">
        <v>0</v>
      </c>
      <c r="F2063" s="459">
        <v>0</v>
      </c>
      <c r="G2063" s="459">
        <v>0</v>
      </c>
      <c r="H2063" s="459">
        <v>0</v>
      </c>
      <c r="I2063" s="459">
        <v>0</v>
      </c>
      <c r="J2063" s="459">
        <v>0</v>
      </c>
      <c r="K2063" s="459">
        <v>0</v>
      </c>
      <c r="L2063" s="459">
        <v>0</v>
      </c>
      <c r="M2063" s="459">
        <v>0</v>
      </c>
      <c r="N2063" s="459">
        <v>0</v>
      </c>
      <c r="O2063" s="459">
        <v>0</v>
      </c>
      <c r="P2063" s="459">
        <v>0</v>
      </c>
      <c r="Q2063" s="459">
        <v>0</v>
      </c>
      <c r="R2063" s="459">
        <v>0</v>
      </c>
      <c r="S2063" s="459">
        <v>0</v>
      </c>
      <c r="T2063" s="459">
        <v>0</v>
      </c>
      <c r="U2063" s="459">
        <v>0</v>
      </c>
      <c r="V2063" s="459">
        <v>0</v>
      </c>
      <c r="W2063" s="459">
        <v>0</v>
      </c>
      <c r="X2063" s="459">
        <v>0</v>
      </c>
      <c r="Y2063" s="459">
        <v>-1100</v>
      </c>
      <c r="Z2063" s="459">
        <v>-1200</v>
      </c>
      <c r="AA2063" s="459">
        <v>-1100</v>
      </c>
      <c r="AB2063" s="459">
        <v>-1300</v>
      </c>
      <c r="AC2063" s="459">
        <v>-1900</v>
      </c>
      <c r="AD2063" s="69"/>
    </row>
    <row r="2064" spans="2:30" x14ac:dyDescent="0.35">
      <c r="B2064" s="69" t="s">
        <v>623</v>
      </c>
      <c r="C2064" s="459">
        <v>0</v>
      </c>
      <c r="D2064" s="459">
        <v>0</v>
      </c>
      <c r="E2064" s="459">
        <v>0</v>
      </c>
      <c r="F2064" s="459">
        <v>0</v>
      </c>
      <c r="G2064" s="459">
        <v>0</v>
      </c>
      <c r="H2064" s="459">
        <v>0</v>
      </c>
      <c r="I2064" s="459">
        <v>0</v>
      </c>
      <c r="J2064" s="459">
        <v>0</v>
      </c>
      <c r="K2064" s="459">
        <v>0</v>
      </c>
      <c r="L2064" s="459">
        <v>0</v>
      </c>
      <c r="M2064" s="459">
        <v>0</v>
      </c>
      <c r="N2064" s="459">
        <v>0</v>
      </c>
      <c r="O2064" s="459">
        <v>0</v>
      </c>
      <c r="P2064" s="459">
        <v>0</v>
      </c>
      <c r="Q2064" s="459">
        <v>0</v>
      </c>
      <c r="R2064" s="459">
        <v>0</v>
      </c>
      <c r="S2064" s="459">
        <v>0</v>
      </c>
      <c r="T2064" s="459">
        <v>0</v>
      </c>
      <c r="U2064" s="459">
        <v>0</v>
      </c>
      <c r="V2064" s="459">
        <v>0</v>
      </c>
      <c r="W2064" s="459">
        <v>0</v>
      </c>
      <c r="X2064" s="459">
        <v>0</v>
      </c>
      <c r="Y2064" s="459">
        <v>0</v>
      </c>
      <c r="Z2064" s="459">
        <v>0</v>
      </c>
      <c r="AA2064" s="459">
        <v>0</v>
      </c>
      <c r="AB2064" s="459">
        <v>0</v>
      </c>
      <c r="AC2064" s="459">
        <v>2400</v>
      </c>
      <c r="AD2064" s="69"/>
    </row>
    <row r="2065" spans="1:114" x14ac:dyDescent="0.35">
      <c r="B2065" s="69" t="s">
        <v>624</v>
      </c>
      <c r="C2065" s="459">
        <v>-200</v>
      </c>
      <c r="D2065" s="459">
        <v>-500</v>
      </c>
      <c r="E2065" s="459">
        <v>-2300</v>
      </c>
      <c r="F2065" s="459">
        <v>-3000</v>
      </c>
      <c r="G2065" s="459">
        <v>-2300</v>
      </c>
      <c r="H2065" s="459">
        <v>-4000</v>
      </c>
      <c r="I2065" s="459">
        <v>-2700</v>
      </c>
      <c r="J2065" s="459">
        <v>-2300</v>
      </c>
      <c r="K2065" s="459">
        <v>-2600</v>
      </c>
      <c r="L2065" s="459">
        <v>-2100</v>
      </c>
      <c r="M2065" s="459">
        <v>-600</v>
      </c>
      <c r="N2065" s="459">
        <v>-400</v>
      </c>
      <c r="O2065" s="459">
        <v>-700</v>
      </c>
      <c r="P2065" s="459">
        <v>-200</v>
      </c>
      <c r="Q2065" s="459">
        <v>-1600</v>
      </c>
      <c r="R2065" s="459">
        <v>-1100</v>
      </c>
      <c r="S2065" s="459">
        <v>-400</v>
      </c>
      <c r="T2065" s="459">
        <v>-300</v>
      </c>
      <c r="U2065" s="459">
        <v>-400</v>
      </c>
      <c r="V2065" s="459">
        <v>-2600</v>
      </c>
      <c r="W2065" s="459">
        <v>-900</v>
      </c>
      <c r="X2065" s="459">
        <v>-1300</v>
      </c>
      <c r="Y2065" s="459">
        <v>-800</v>
      </c>
      <c r="Z2065" s="459">
        <v>-800</v>
      </c>
      <c r="AA2065" s="459">
        <v>-1700</v>
      </c>
      <c r="AB2065" s="459">
        <v>-800</v>
      </c>
      <c r="AC2065" s="459">
        <v>-1200</v>
      </c>
      <c r="AD2065" s="69"/>
    </row>
    <row r="2066" spans="1:114" x14ac:dyDescent="0.35">
      <c r="B2066" s="69" t="s">
        <v>625</v>
      </c>
      <c r="C2066" s="459">
        <v>0</v>
      </c>
      <c r="D2066" s="459">
        <v>0</v>
      </c>
      <c r="E2066" s="459">
        <v>0</v>
      </c>
      <c r="F2066" s="459">
        <v>0</v>
      </c>
      <c r="G2066" s="459">
        <v>0</v>
      </c>
      <c r="H2066" s="459">
        <v>0</v>
      </c>
      <c r="I2066" s="459">
        <v>0</v>
      </c>
      <c r="J2066" s="459">
        <v>0</v>
      </c>
      <c r="K2066" s="459">
        <v>0</v>
      </c>
      <c r="L2066" s="459">
        <v>0</v>
      </c>
      <c r="M2066" s="459">
        <v>0</v>
      </c>
      <c r="N2066" s="459">
        <v>0</v>
      </c>
      <c r="O2066" s="459">
        <v>0</v>
      </c>
      <c r="P2066" s="459">
        <v>0</v>
      </c>
      <c r="Q2066" s="459">
        <v>0</v>
      </c>
      <c r="R2066" s="459">
        <v>0</v>
      </c>
      <c r="S2066" s="459">
        <v>-700</v>
      </c>
      <c r="T2066" s="459">
        <v>-2300</v>
      </c>
      <c r="U2066" s="459">
        <v>0</v>
      </c>
      <c r="V2066" s="459">
        <v>-3000</v>
      </c>
      <c r="W2066" s="459">
        <v>-2200</v>
      </c>
      <c r="X2066" s="459">
        <v>15300</v>
      </c>
      <c r="Y2066" s="459">
        <v>-4700</v>
      </c>
      <c r="Z2066" s="459">
        <v>-7400</v>
      </c>
      <c r="AA2066" s="459">
        <v>-7000</v>
      </c>
      <c r="AB2066" s="459">
        <v>-500</v>
      </c>
      <c r="AC2066" s="459">
        <v>15200</v>
      </c>
      <c r="AD2066" s="69"/>
    </row>
    <row r="2067" spans="1:114" x14ac:dyDescent="0.35">
      <c r="B2067" s="69" t="s">
        <v>626</v>
      </c>
      <c r="C2067" s="459">
        <v>0</v>
      </c>
      <c r="D2067" s="459">
        <v>0</v>
      </c>
      <c r="E2067" s="459">
        <v>0</v>
      </c>
      <c r="F2067" s="459">
        <v>0</v>
      </c>
      <c r="G2067" s="459">
        <v>0</v>
      </c>
      <c r="H2067" s="459">
        <v>0</v>
      </c>
      <c r="I2067" s="459">
        <v>0</v>
      </c>
      <c r="J2067" s="459">
        <v>0</v>
      </c>
      <c r="K2067" s="459">
        <v>0</v>
      </c>
      <c r="L2067" s="459">
        <v>0</v>
      </c>
      <c r="M2067" s="459">
        <v>0</v>
      </c>
      <c r="N2067" s="459">
        <v>0</v>
      </c>
      <c r="O2067" s="459">
        <v>0</v>
      </c>
      <c r="P2067" s="459">
        <v>0</v>
      </c>
      <c r="Q2067" s="459">
        <v>0</v>
      </c>
      <c r="R2067" s="459">
        <v>0</v>
      </c>
      <c r="S2067" s="459">
        <v>0</v>
      </c>
      <c r="T2067" s="459">
        <v>-1000</v>
      </c>
      <c r="U2067" s="459">
        <v>0</v>
      </c>
      <c r="V2067" s="459">
        <v>-200</v>
      </c>
      <c r="W2067" s="459">
        <v>0</v>
      </c>
      <c r="X2067" s="459">
        <v>-900</v>
      </c>
      <c r="Y2067" s="459">
        <v>0</v>
      </c>
      <c r="Z2067" s="459">
        <v>0</v>
      </c>
      <c r="AA2067" s="459">
        <v>-300</v>
      </c>
      <c r="AB2067" s="459">
        <v>-200</v>
      </c>
      <c r="AC2067" s="459">
        <v>0</v>
      </c>
      <c r="AD2067" s="69"/>
    </row>
    <row r="2068" spans="1:114" x14ac:dyDescent="0.35">
      <c r="B2068" s="69" t="s">
        <v>627</v>
      </c>
      <c r="C2068" s="459">
        <v>-1700</v>
      </c>
      <c r="D2068" s="459">
        <v>-5100</v>
      </c>
      <c r="E2068" s="459">
        <v>-2600</v>
      </c>
      <c r="F2068" s="459">
        <v>-25700</v>
      </c>
      <c r="G2068" s="459">
        <v>31900</v>
      </c>
      <c r="H2068" s="459">
        <v>-23800</v>
      </c>
      <c r="I2068" s="459">
        <v>-10000</v>
      </c>
      <c r="J2068" s="459">
        <v>27500</v>
      </c>
      <c r="K2068" s="459">
        <v>-42400</v>
      </c>
      <c r="L2068" s="459">
        <v>-16200</v>
      </c>
      <c r="M2068" s="459">
        <v>67600</v>
      </c>
      <c r="N2068" s="459">
        <v>12900</v>
      </c>
      <c r="O2068" s="459">
        <v>408000</v>
      </c>
      <c r="P2068" s="459">
        <v>-517100</v>
      </c>
      <c r="Q2068" s="459">
        <v>-3600</v>
      </c>
      <c r="R2068" s="459">
        <v>-4500</v>
      </c>
      <c r="S2068" s="459">
        <v>-700</v>
      </c>
      <c r="T2068" s="459">
        <v>-3300</v>
      </c>
      <c r="U2068" s="459">
        <v>-3300</v>
      </c>
      <c r="V2068" s="459">
        <v>-3200</v>
      </c>
      <c r="W2068" s="459">
        <v>-2200</v>
      </c>
      <c r="X2068" s="459">
        <v>14400</v>
      </c>
      <c r="Y2068" s="459">
        <v>-4700</v>
      </c>
      <c r="Z2068" s="459">
        <v>-7400</v>
      </c>
      <c r="AA2068" s="459">
        <v>-7300</v>
      </c>
      <c r="AB2068" s="459">
        <v>-700</v>
      </c>
      <c r="AC2068" s="459">
        <v>15200</v>
      </c>
      <c r="AD2068" s="69"/>
    </row>
    <row r="2069" spans="1:114" x14ac:dyDescent="0.35">
      <c r="B2069" s="69" t="s">
        <v>628</v>
      </c>
      <c r="C2069" s="459">
        <v>-4500</v>
      </c>
      <c r="D2069" s="459">
        <v>-900</v>
      </c>
      <c r="E2069" s="459">
        <v>-2100</v>
      </c>
      <c r="F2069" s="459">
        <v>-1700</v>
      </c>
      <c r="G2069" s="459">
        <v>-6800</v>
      </c>
      <c r="H2069" s="459">
        <v>-2800</v>
      </c>
      <c r="I2069" s="459">
        <v>-4100</v>
      </c>
      <c r="J2069" s="459">
        <v>-5800</v>
      </c>
      <c r="K2069" s="459">
        <v>1700</v>
      </c>
      <c r="L2069" s="459">
        <v>-400</v>
      </c>
      <c r="M2069" s="459">
        <v>400</v>
      </c>
      <c r="N2069" s="459">
        <v>-2300</v>
      </c>
      <c r="O2069" s="459">
        <v>-600</v>
      </c>
      <c r="P2069" s="459">
        <v>5900</v>
      </c>
      <c r="Q2069" s="459">
        <v>6000</v>
      </c>
      <c r="R2069" s="459">
        <v>100</v>
      </c>
      <c r="S2069" s="459">
        <v>2500</v>
      </c>
      <c r="T2069" s="459">
        <v>-5100</v>
      </c>
      <c r="U2069" s="459">
        <v>1000</v>
      </c>
      <c r="V2069" s="459">
        <v>-3100</v>
      </c>
      <c r="W2069" s="459">
        <v>400</v>
      </c>
      <c r="X2069" s="459">
        <v>1700</v>
      </c>
      <c r="Y2069" s="459">
        <v>-4900</v>
      </c>
      <c r="Z2069" s="459">
        <v>4300</v>
      </c>
      <c r="AA2069" s="459">
        <v>-8200</v>
      </c>
      <c r="AB2069" s="459">
        <v>1400</v>
      </c>
      <c r="AC2069" s="459">
        <v>6300</v>
      </c>
      <c r="AD2069" s="69"/>
    </row>
    <row r="2070" spans="1:114" x14ac:dyDescent="0.35">
      <c r="B2070" s="69" t="s">
        <v>629</v>
      </c>
      <c r="C2070" s="459">
        <v>-82400</v>
      </c>
      <c r="D2070" s="459">
        <v>-19700</v>
      </c>
      <c r="E2070" s="459">
        <v>50300</v>
      </c>
      <c r="F2070" s="459">
        <v>0</v>
      </c>
      <c r="G2070" s="459">
        <v>558700</v>
      </c>
      <c r="H2070" s="459">
        <v>-50600</v>
      </c>
      <c r="I2070" s="459">
        <v>-45800</v>
      </c>
      <c r="J2070" s="459">
        <v>-151800</v>
      </c>
      <c r="K2070" s="459">
        <v>105700</v>
      </c>
      <c r="L2070" s="459">
        <v>-32500</v>
      </c>
      <c r="M2070" s="459">
        <v>73100</v>
      </c>
      <c r="N2070" s="459">
        <v>24700</v>
      </c>
      <c r="O2070" s="459">
        <v>421100</v>
      </c>
      <c r="P2070" s="459">
        <v>-296900</v>
      </c>
      <c r="Q2070" s="459">
        <v>-192600</v>
      </c>
      <c r="R2070" s="459">
        <v>80500</v>
      </c>
      <c r="S2070" s="459">
        <v>40900</v>
      </c>
      <c r="T2070" s="459">
        <v>-49200</v>
      </c>
      <c r="U2070" s="459">
        <v>-59900</v>
      </c>
      <c r="V2070" s="459">
        <v>19200</v>
      </c>
      <c r="W2070" s="459">
        <v>-25900</v>
      </c>
      <c r="X2070" s="459">
        <v>20500</v>
      </c>
      <c r="Y2070" s="459">
        <v>24300</v>
      </c>
      <c r="Z2070" s="459">
        <v>196600</v>
      </c>
      <c r="AA2070" s="459">
        <v>-35600</v>
      </c>
      <c r="AB2070" s="459">
        <v>36900</v>
      </c>
      <c r="AC2070" s="459">
        <v>58700</v>
      </c>
      <c r="AD2070" s="69"/>
    </row>
    <row r="2071" spans="1:114" x14ac:dyDescent="0.35">
      <c r="B2071" s="69" t="s">
        <v>630</v>
      </c>
      <c r="C2071" s="459">
        <v>222300</v>
      </c>
      <c r="D2071" s="459">
        <v>139900</v>
      </c>
      <c r="E2071" s="459">
        <v>120200</v>
      </c>
      <c r="F2071" s="459">
        <v>170500</v>
      </c>
      <c r="G2071" s="459">
        <v>158500</v>
      </c>
      <c r="H2071" s="459">
        <v>729200</v>
      </c>
      <c r="I2071" s="459">
        <v>678600</v>
      </c>
      <c r="J2071" s="459">
        <v>632800</v>
      </c>
      <c r="K2071" s="459">
        <v>481000</v>
      </c>
      <c r="L2071" s="459">
        <v>586700</v>
      </c>
      <c r="M2071" s="459">
        <v>554200</v>
      </c>
      <c r="N2071" s="459">
        <v>627300</v>
      </c>
      <c r="O2071" s="459">
        <v>652000</v>
      </c>
      <c r="P2071" s="459">
        <v>1073100</v>
      </c>
      <c r="Q2071" s="459">
        <v>776200</v>
      </c>
      <c r="R2071" s="459">
        <v>583600</v>
      </c>
      <c r="S2071" s="459">
        <v>664100</v>
      </c>
      <c r="T2071" s="459">
        <v>705000</v>
      </c>
      <c r="U2071" s="459">
        <v>655800</v>
      </c>
      <c r="V2071" s="459">
        <v>595900</v>
      </c>
      <c r="W2071" s="459">
        <v>615100</v>
      </c>
      <c r="X2071" s="459">
        <v>589200</v>
      </c>
      <c r="Y2071" s="459">
        <v>609700</v>
      </c>
      <c r="Z2071" s="459">
        <v>634000</v>
      </c>
      <c r="AA2071" s="459">
        <v>830600</v>
      </c>
      <c r="AB2071" s="459">
        <v>795000</v>
      </c>
      <c r="AC2071" s="459">
        <v>831900</v>
      </c>
      <c r="AD2071" s="69"/>
    </row>
    <row r="2072" spans="1:114" x14ac:dyDescent="0.35">
      <c r="B2072" s="69" t="s">
        <v>631</v>
      </c>
      <c r="C2072" s="459">
        <v>0</v>
      </c>
      <c r="D2072" s="459">
        <v>0</v>
      </c>
      <c r="E2072" s="459">
        <v>0</v>
      </c>
      <c r="F2072" s="459">
        <v>-12000</v>
      </c>
      <c r="G2072" s="459">
        <v>12000</v>
      </c>
      <c r="H2072" s="459">
        <v>0</v>
      </c>
      <c r="I2072" s="459">
        <v>0</v>
      </c>
      <c r="J2072" s="459">
        <v>0</v>
      </c>
      <c r="K2072" s="459">
        <v>0</v>
      </c>
      <c r="L2072" s="459">
        <v>0</v>
      </c>
      <c r="M2072" s="459">
        <v>0</v>
      </c>
      <c r="N2072" s="459">
        <v>0</v>
      </c>
      <c r="O2072" s="459">
        <v>0</v>
      </c>
      <c r="P2072" s="459">
        <v>0</v>
      </c>
      <c r="Q2072" s="459">
        <v>0</v>
      </c>
      <c r="R2072" s="459">
        <v>0</v>
      </c>
      <c r="S2072" s="459">
        <v>0</v>
      </c>
      <c r="T2072" s="459">
        <v>0</v>
      </c>
      <c r="U2072" s="459">
        <v>0</v>
      </c>
      <c r="V2072" s="459">
        <v>0</v>
      </c>
      <c r="W2072" s="459">
        <v>0</v>
      </c>
      <c r="X2072" s="459">
        <v>0</v>
      </c>
      <c r="Y2072" s="459">
        <v>0</v>
      </c>
      <c r="Z2072" s="459">
        <v>0</v>
      </c>
      <c r="AA2072" s="459">
        <v>0</v>
      </c>
      <c r="AB2072" s="459">
        <v>0</v>
      </c>
      <c r="AC2072" s="459">
        <v>0</v>
      </c>
      <c r="AD2072" s="152"/>
    </row>
    <row r="2073" spans="1:114" x14ac:dyDescent="0.35">
      <c r="B2073" s="69" t="s">
        <v>632</v>
      </c>
      <c r="C2073" s="459">
        <v>139900</v>
      </c>
      <c r="D2073" s="459">
        <v>120200</v>
      </c>
      <c r="E2073" s="459">
        <v>170500</v>
      </c>
      <c r="F2073" s="459">
        <v>158500</v>
      </c>
      <c r="G2073" s="459">
        <v>729200</v>
      </c>
      <c r="H2073" s="459">
        <v>678600</v>
      </c>
      <c r="I2073" s="459">
        <v>632800</v>
      </c>
      <c r="J2073" s="459">
        <v>481000</v>
      </c>
      <c r="K2073" s="459">
        <v>586700</v>
      </c>
      <c r="L2073" s="459">
        <v>554200</v>
      </c>
      <c r="M2073" s="459">
        <v>627300</v>
      </c>
      <c r="N2073" s="459">
        <v>652000</v>
      </c>
      <c r="O2073" s="459">
        <v>1073100</v>
      </c>
      <c r="P2073" s="459">
        <v>776200</v>
      </c>
      <c r="Q2073" s="459">
        <v>583600</v>
      </c>
      <c r="R2073" s="459">
        <v>664100</v>
      </c>
      <c r="S2073" s="459">
        <v>705000</v>
      </c>
      <c r="T2073" s="459">
        <v>655800</v>
      </c>
      <c r="U2073" s="459">
        <v>595900</v>
      </c>
      <c r="V2073" s="459">
        <v>615100</v>
      </c>
      <c r="W2073" s="459">
        <v>589200</v>
      </c>
      <c r="X2073" s="459">
        <v>609700</v>
      </c>
      <c r="Y2073" s="459">
        <v>634000</v>
      </c>
      <c r="Z2073" s="459">
        <v>830600</v>
      </c>
      <c r="AA2073" s="459">
        <v>795000</v>
      </c>
      <c r="AB2073" s="459">
        <v>831900</v>
      </c>
      <c r="AC2073" s="459">
        <v>890600</v>
      </c>
      <c r="AD2073" s="69"/>
    </row>
    <row r="2074" spans="1:114" x14ac:dyDescent="0.35">
      <c r="B2074" s="69"/>
      <c r="C2074" s="69"/>
      <c r="D2074" s="69"/>
      <c r="E2074" s="69"/>
      <c r="F2074" s="69"/>
      <c r="G2074" s="69"/>
      <c r="H2074" s="69"/>
      <c r="I2074" s="69"/>
      <c r="J2074" s="69"/>
      <c r="K2074" s="69"/>
      <c r="L2074" s="69"/>
      <c r="M2074" s="69"/>
      <c r="N2074" s="69"/>
      <c r="O2074" s="69"/>
      <c r="P2074" s="69"/>
      <c r="Q2074" s="69"/>
      <c r="R2074" s="69"/>
      <c r="S2074" s="69"/>
      <c r="T2074" s="69"/>
      <c r="U2074" s="69"/>
      <c r="V2074" s="69"/>
      <c r="W2074" s="69"/>
      <c r="X2074" s="69"/>
      <c r="Y2074" s="69"/>
      <c r="Z2074" s="69"/>
      <c r="AA2074" s="69"/>
      <c r="AB2074" s="69"/>
      <c r="AC2074" s="69"/>
      <c r="AD2074" s="69"/>
    </row>
    <row r="2075" spans="1:114" x14ac:dyDescent="0.35"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</row>
    <row r="2076" spans="1:114" x14ac:dyDescent="0.35">
      <c r="B2076" s="70"/>
      <c r="C2076" s="109"/>
      <c r="D2076" s="109"/>
      <c r="E2076" s="109"/>
      <c r="F2076" s="109"/>
      <c r="G2076" s="109"/>
      <c r="H2076" s="109"/>
      <c r="I2076" s="109"/>
      <c r="J2076" s="109"/>
      <c r="K2076" s="109"/>
      <c r="L2076" s="109"/>
      <c r="M2076" s="109"/>
      <c r="N2076" s="109"/>
      <c r="O2076" s="109"/>
      <c r="P2076" s="109"/>
      <c r="Q2076" s="109"/>
      <c r="R2076" s="109"/>
      <c r="S2076" s="109"/>
      <c r="T2076" s="109"/>
      <c r="U2076" s="109"/>
      <c r="V2076" s="290"/>
      <c r="W2076" s="289"/>
      <c r="X2076" s="289"/>
      <c r="Y2076" s="289"/>
      <c r="Z2076" s="289"/>
      <c r="AA2076" s="289"/>
      <c r="AB2076" s="289"/>
      <c r="AC2076" s="289"/>
      <c r="AD2076" s="289"/>
    </row>
    <row r="2077" spans="1:114" x14ac:dyDescent="0.35">
      <c r="B2077" s="70"/>
      <c r="C2077" s="109"/>
      <c r="D2077" s="109"/>
      <c r="E2077" s="109"/>
      <c r="F2077" s="109"/>
      <c r="G2077" s="109"/>
      <c r="H2077" s="109"/>
      <c r="I2077" s="109"/>
      <c r="J2077" s="109"/>
      <c r="K2077" s="109"/>
      <c r="L2077" s="109"/>
      <c r="M2077" s="109"/>
      <c r="N2077" s="109"/>
      <c r="O2077" s="109"/>
      <c r="P2077" s="109"/>
      <c r="Q2077" s="109"/>
      <c r="R2077" s="109"/>
      <c r="S2077" s="109"/>
      <c r="T2077" s="109"/>
      <c r="U2077" s="109"/>
      <c r="V2077" s="290"/>
      <c r="W2077" s="289"/>
      <c r="X2077" s="289"/>
      <c r="Y2077" s="289"/>
      <c r="Z2077" s="289"/>
      <c r="AA2077" s="289"/>
      <c r="AB2077" s="289"/>
      <c r="AC2077" s="289"/>
      <c r="AD2077" s="289"/>
    </row>
    <row r="2078" spans="1:114" x14ac:dyDescent="0.35">
      <c r="A2078" s="69" t="s">
        <v>189</v>
      </c>
      <c r="B2078" s="534" t="s">
        <v>775</v>
      </c>
      <c r="C2078" s="538"/>
      <c r="D2078" s="539"/>
      <c r="E2078" s="539"/>
      <c r="F2078" s="539"/>
      <c r="G2078" s="539"/>
      <c r="H2078" s="539"/>
      <c r="I2078" s="539"/>
      <c r="J2078" s="539"/>
      <c r="K2078" s="539"/>
      <c r="L2078" s="539"/>
      <c r="M2078" s="539"/>
      <c r="N2078" s="539"/>
      <c r="O2078" s="539"/>
      <c r="P2078" s="539"/>
      <c r="Q2078" s="541"/>
      <c r="R2078" s="540"/>
      <c r="S2078" s="546"/>
      <c r="T2078" s="547"/>
      <c r="U2078" s="540"/>
      <c r="V2078" s="540"/>
      <c r="W2078" s="540"/>
      <c r="X2078" s="540"/>
      <c r="Y2078" s="540"/>
      <c r="Z2078" s="540"/>
      <c r="AA2078" s="540"/>
      <c r="AB2078" s="540"/>
      <c r="AC2078" s="540"/>
      <c r="AD2078" s="540"/>
      <c r="AE2078" s="548"/>
      <c r="AF2078" s="548"/>
      <c r="AG2078" s="548"/>
      <c r="AH2078" s="548"/>
      <c r="AI2078" s="548"/>
      <c r="AJ2078" s="548"/>
      <c r="AK2078" s="548"/>
      <c r="AL2078" s="548"/>
      <c r="AM2078" s="534"/>
      <c r="AN2078" s="548"/>
      <c r="AO2078" s="548"/>
      <c r="AP2078" s="542"/>
      <c r="AQ2078" s="542"/>
      <c r="AR2078" s="542"/>
      <c r="AS2078" s="542"/>
      <c r="AT2078" s="542"/>
      <c r="AU2078" s="543"/>
      <c r="AV2078" s="543"/>
      <c r="AW2078" s="543"/>
      <c r="AX2078" s="543"/>
      <c r="AY2078" s="543"/>
      <c r="AZ2078" s="543"/>
      <c r="BA2078" s="543"/>
      <c r="BB2078" s="543"/>
      <c r="BC2078" s="543"/>
      <c r="BD2078" s="543"/>
      <c r="BE2078" s="543"/>
      <c r="BF2078" s="543"/>
      <c r="BG2078" s="543"/>
      <c r="BH2078" s="543"/>
      <c r="BI2078" s="543"/>
      <c r="BJ2078" s="543"/>
      <c r="BK2078" s="543"/>
      <c r="BL2078" s="543"/>
      <c r="BM2078" s="543"/>
      <c r="BN2078" s="543"/>
      <c r="BO2078" s="543"/>
      <c r="BP2078" s="543"/>
      <c r="BQ2078" s="543"/>
      <c r="BR2078" s="543"/>
      <c r="BS2078" s="543"/>
      <c r="BT2078" s="543"/>
      <c r="BU2078" s="543"/>
      <c r="BV2078" s="543"/>
      <c r="BW2078" s="543"/>
      <c r="BX2078" s="543"/>
      <c r="BY2078" s="543"/>
      <c r="BZ2078" s="543"/>
      <c r="CA2078" s="543"/>
      <c r="CB2078" s="543"/>
      <c r="CC2078" s="543"/>
      <c r="CD2078" s="543"/>
      <c r="CE2078" s="543"/>
      <c r="CF2078" s="543"/>
      <c r="CG2078" s="543"/>
      <c r="CH2078" s="543"/>
      <c r="CI2078" s="543"/>
      <c r="CJ2078" s="543"/>
      <c r="CK2078" s="543"/>
      <c r="CL2078" s="543"/>
      <c r="CM2078" s="543"/>
      <c r="CN2078" s="543"/>
      <c r="CO2078" s="543"/>
      <c r="CP2078" s="543"/>
      <c r="CQ2078" s="543"/>
      <c r="CR2078" s="543"/>
      <c r="CS2078" s="543"/>
      <c r="CT2078" s="543"/>
      <c r="CU2078" s="543"/>
      <c r="CV2078" s="543"/>
      <c r="CW2078" s="543"/>
      <c r="CX2078" s="543"/>
      <c r="CY2078" s="543"/>
      <c r="CZ2078" s="543"/>
      <c r="DA2078" s="543"/>
      <c r="DB2078" s="543"/>
      <c r="DC2078" s="543"/>
      <c r="DD2078" s="543"/>
      <c r="DE2078" s="543"/>
      <c r="DF2078" s="543"/>
      <c r="DG2078" s="543"/>
      <c r="DH2078" s="543"/>
      <c r="DI2078" s="543"/>
      <c r="DJ2078" s="543"/>
    </row>
    <row r="2079" spans="1:114" x14ac:dyDescent="0.35">
      <c r="B2079" s="70"/>
      <c r="C2079" s="109"/>
      <c r="D2079" s="109"/>
      <c r="E2079" s="109"/>
      <c r="F2079" s="109"/>
      <c r="G2079" s="109"/>
      <c r="H2079" s="109"/>
      <c r="I2079" s="109"/>
      <c r="J2079" s="109"/>
      <c r="K2079" s="109"/>
      <c r="L2079" s="109"/>
      <c r="M2079" s="109"/>
      <c r="N2079" s="109"/>
      <c r="O2079" s="109"/>
      <c r="P2079" s="109"/>
      <c r="Q2079" s="109"/>
      <c r="R2079" s="109"/>
      <c r="S2079" s="109"/>
      <c r="T2079" s="109"/>
      <c r="U2079" s="109"/>
      <c r="V2079" s="290"/>
      <c r="W2079" s="289"/>
      <c r="X2079" s="289"/>
      <c r="Y2079" s="289"/>
      <c r="Z2079" s="289"/>
      <c r="AA2079" s="289"/>
      <c r="AB2079" s="289"/>
      <c r="AC2079" s="289"/>
      <c r="AD2079" s="289"/>
    </row>
    <row r="2080" spans="1:114" x14ac:dyDescent="0.35">
      <c r="A2080" s="69" t="s">
        <v>354</v>
      </c>
      <c r="B2080" s="5" t="s">
        <v>776</v>
      </c>
      <c r="C2080" s="109"/>
      <c r="D2080" s="109"/>
      <c r="E2080" s="109"/>
      <c r="F2080" s="109"/>
      <c r="G2080" s="109"/>
      <c r="H2080" s="109"/>
      <c r="I2080" s="109"/>
      <c r="J2080" s="109"/>
      <c r="K2080" s="109"/>
      <c r="L2080" s="109"/>
      <c r="M2080" s="109"/>
      <c r="N2080" s="109"/>
      <c r="O2080" s="109"/>
      <c r="P2080" s="109"/>
      <c r="Q2080" s="109"/>
      <c r="R2080" s="109"/>
      <c r="S2080" s="109"/>
      <c r="T2080" s="109"/>
      <c r="U2080" s="109"/>
      <c r="V2080" s="290"/>
      <c r="W2080" s="289"/>
      <c r="X2080" s="289"/>
      <c r="Y2080" s="289"/>
      <c r="Z2080" s="289"/>
      <c r="AA2080" s="669">
        <f>AA234</f>
        <v>968980.65851476591</v>
      </c>
      <c r="AB2080" s="669">
        <f t="shared" ref="AB2080:BF2080" si="8129">AB234</f>
        <v>966314.71631326387</v>
      </c>
      <c r="AC2080" s="669">
        <f t="shared" si="8129"/>
        <v>956146.0570440907</v>
      </c>
      <c r="AD2080" s="669">
        <f t="shared" si="8129"/>
        <v>915815.10560453776</v>
      </c>
      <c r="AE2080" s="669">
        <f t="shared" si="8129"/>
        <v>875615.43035178166</v>
      </c>
      <c r="AF2080" s="669">
        <f t="shared" si="8129"/>
        <v>844597.71218199166</v>
      </c>
      <c r="AG2080" s="669">
        <f t="shared" si="8129"/>
        <v>813548.87263663416</v>
      </c>
      <c r="AH2080" s="669">
        <f t="shared" si="8129"/>
        <v>774915.81365459994</v>
      </c>
      <c r="AI2080" s="669">
        <f t="shared" si="8129"/>
        <v>732105.59760637872</v>
      </c>
      <c r="AJ2080" s="669">
        <f t="shared" si="8129"/>
        <v>704941.85587300872</v>
      </c>
      <c r="AK2080" s="669">
        <f t="shared" si="8129"/>
        <v>677793.4947498329</v>
      </c>
      <c r="AL2080" s="669">
        <f t="shared" si="8129"/>
        <v>643771.9534041048</v>
      </c>
      <c r="AM2080" s="669">
        <f t="shared" si="8129"/>
        <v>605991.06470607989</v>
      </c>
      <c r="AN2080" s="669">
        <f t="shared" si="8129"/>
        <v>585703.1181534956</v>
      </c>
      <c r="AO2080" s="669">
        <f t="shared" si="8129"/>
        <v>569163.61977873521</v>
      </c>
      <c r="AP2080" s="669">
        <f t="shared" si="8129"/>
        <v>546887.63234971242</v>
      </c>
      <c r="AQ2080" s="669">
        <f t="shared" si="8129"/>
        <v>521550.7321116472</v>
      </c>
      <c r="AR2080" s="669">
        <f t="shared" si="8129"/>
        <v>490336.17383459979</v>
      </c>
      <c r="AS2080" s="669">
        <f t="shared" si="8129"/>
        <v>459092.29409482167</v>
      </c>
      <c r="AT2080" s="669">
        <f t="shared" si="8129"/>
        <v>422563.75787153043</v>
      </c>
      <c r="AU2080" s="669">
        <f t="shared" si="8129"/>
        <v>383142.22968504945</v>
      </c>
      <c r="AV2080" s="669">
        <f t="shared" si="8129"/>
        <v>343826.03718386684</v>
      </c>
      <c r="AW2080" s="669">
        <f t="shared" si="8129"/>
        <v>304506.14240426791</v>
      </c>
      <c r="AX2080" s="669">
        <f t="shared" si="8129"/>
        <v>258037.47010128724</v>
      </c>
      <c r="AY2080" s="669">
        <f t="shared" si="8129"/>
        <v>207671.92285911116</v>
      </c>
      <c r="AZ2080" s="669">
        <f t="shared" si="8129"/>
        <v>176544.42095137914</v>
      </c>
      <c r="BA2080" s="669">
        <f t="shared" si="8129"/>
        <v>145435.76739867296</v>
      </c>
      <c r="BB2080" s="669">
        <f t="shared" si="8129"/>
        <v>108671.67835463346</v>
      </c>
      <c r="BC2080" s="669">
        <f t="shared" si="8129"/>
        <v>68839.00803123365</v>
      </c>
      <c r="BD2080" s="669">
        <f t="shared" si="8129"/>
        <v>64989.129746360581</v>
      </c>
      <c r="BE2080" s="669">
        <f t="shared" si="8129"/>
        <v>61167.797879375692</v>
      </c>
      <c r="BF2080" s="669">
        <f t="shared" si="8129"/>
        <v>56359.398295596002</v>
      </c>
      <c r="BG2080" s="669">
        <f t="shared" ref="BG2080:CL2080" si="8130">BG234</f>
        <v>51028.166146137664</v>
      </c>
      <c r="BH2080" s="669">
        <f t="shared" si="8130"/>
        <v>46825.085577296872</v>
      </c>
      <c r="BI2080" s="669">
        <f t="shared" si="8130"/>
        <v>42651.776099546092</v>
      </c>
      <c r="BJ2080" s="669">
        <f t="shared" si="8130"/>
        <v>37478.061579539994</v>
      </c>
      <c r="BK2080" s="669">
        <f t="shared" si="8130"/>
        <v>31775.706376696591</v>
      </c>
      <c r="BL2080" s="669">
        <f t="shared" si="8130"/>
        <v>29144.186823179705</v>
      </c>
      <c r="BM2080" s="669">
        <f t="shared" si="8130"/>
        <v>26549.00111621277</v>
      </c>
      <c r="BN2080" s="669">
        <f t="shared" si="8130"/>
        <v>23170.802142436973</v>
      </c>
      <c r="BO2080" s="669">
        <f t="shared" si="8130"/>
        <v>19385.785351011826</v>
      </c>
      <c r="BP2080" s="669">
        <f t="shared" si="8130"/>
        <v>17589.20919603201</v>
      </c>
      <c r="BQ2080" s="669">
        <f t="shared" si="8130"/>
        <v>15833.276624063003</v>
      </c>
      <c r="BR2080" s="669">
        <f t="shared" si="8130"/>
        <v>13413.997185074129</v>
      </c>
      <c r="BS2080" s="669">
        <f t="shared" si="8130"/>
        <v>10655.484654074982</v>
      </c>
      <c r="BT2080" s="669">
        <f t="shared" si="8130"/>
        <v>8399.2553175563771</v>
      </c>
      <c r="BU2080" s="669">
        <f t="shared" si="8130"/>
        <v>6185.928424745448</v>
      </c>
      <c r="BV2080" s="669">
        <f t="shared" si="8130"/>
        <v>3271.7591231276383</v>
      </c>
      <c r="BW2080" s="669">
        <f t="shared" si="8130"/>
        <v>0</v>
      </c>
      <c r="BX2080" s="669">
        <f t="shared" si="8130"/>
        <v>0</v>
      </c>
      <c r="BY2080" s="669">
        <f t="shared" si="8130"/>
        <v>0</v>
      </c>
      <c r="BZ2080" s="669">
        <f t="shared" si="8130"/>
        <v>0</v>
      </c>
      <c r="CA2080" s="669">
        <f t="shared" si="8130"/>
        <v>0</v>
      </c>
      <c r="CB2080" s="669">
        <f t="shared" si="8130"/>
        <v>0</v>
      </c>
      <c r="CC2080" s="669">
        <f t="shared" si="8130"/>
        <v>0</v>
      </c>
      <c r="CD2080" s="669">
        <f t="shared" si="8130"/>
        <v>0</v>
      </c>
      <c r="CE2080" s="669">
        <f t="shared" si="8130"/>
        <v>0</v>
      </c>
      <c r="CF2080" s="669">
        <f t="shared" si="8130"/>
        <v>0</v>
      </c>
      <c r="CG2080" s="669">
        <f t="shared" si="8130"/>
        <v>0</v>
      </c>
      <c r="CH2080" s="669">
        <f t="shared" si="8130"/>
        <v>0</v>
      </c>
      <c r="CI2080" s="669">
        <f t="shared" si="8130"/>
        <v>0</v>
      </c>
      <c r="CJ2080" s="669">
        <f t="shared" si="8130"/>
        <v>0</v>
      </c>
      <c r="CK2080" s="669">
        <f t="shared" si="8130"/>
        <v>0</v>
      </c>
      <c r="CL2080" s="669">
        <f t="shared" si="8130"/>
        <v>0</v>
      </c>
      <c r="CM2080" s="669">
        <f t="shared" ref="CM2080:DJ2080" si="8131">CM234</f>
        <v>0</v>
      </c>
      <c r="CN2080" s="669">
        <f t="shared" si="8131"/>
        <v>0</v>
      </c>
      <c r="CO2080" s="669">
        <f t="shared" si="8131"/>
        <v>0</v>
      </c>
      <c r="CP2080" s="669">
        <f t="shared" si="8131"/>
        <v>0</v>
      </c>
      <c r="CQ2080" s="669">
        <f t="shared" si="8131"/>
        <v>0</v>
      </c>
      <c r="CR2080" s="669">
        <f t="shared" si="8131"/>
        <v>0</v>
      </c>
      <c r="CS2080" s="669">
        <f t="shared" si="8131"/>
        <v>0</v>
      </c>
      <c r="CT2080" s="669">
        <f t="shared" si="8131"/>
        <v>0</v>
      </c>
      <c r="CU2080" s="669">
        <f t="shared" si="8131"/>
        <v>0</v>
      </c>
      <c r="CV2080" s="669">
        <f t="shared" si="8131"/>
        <v>0</v>
      </c>
      <c r="CW2080" s="669">
        <f t="shared" si="8131"/>
        <v>0</v>
      </c>
      <c r="CX2080" s="669">
        <f t="shared" si="8131"/>
        <v>0</v>
      </c>
      <c r="CY2080" s="669">
        <f t="shared" si="8131"/>
        <v>0</v>
      </c>
      <c r="CZ2080" s="669">
        <f t="shared" si="8131"/>
        <v>0</v>
      </c>
      <c r="DA2080" s="669">
        <f t="shared" si="8131"/>
        <v>0</v>
      </c>
      <c r="DB2080" s="669">
        <f t="shared" si="8131"/>
        <v>0</v>
      </c>
      <c r="DC2080" s="669">
        <f t="shared" si="8131"/>
        <v>0</v>
      </c>
      <c r="DD2080" s="669">
        <f t="shared" si="8131"/>
        <v>0</v>
      </c>
      <c r="DE2080" s="669">
        <f t="shared" si="8131"/>
        <v>0</v>
      </c>
      <c r="DF2080" s="669">
        <f t="shared" si="8131"/>
        <v>0</v>
      </c>
      <c r="DG2080" s="669">
        <f t="shared" si="8131"/>
        <v>0</v>
      </c>
      <c r="DH2080" s="669">
        <f t="shared" si="8131"/>
        <v>0</v>
      </c>
      <c r="DI2080" s="669">
        <f t="shared" si="8131"/>
        <v>0</v>
      </c>
      <c r="DJ2080" s="669">
        <f t="shared" si="8131"/>
        <v>0</v>
      </c>
    </row>
    <row r="2081" spans="1:114" x14ac:dyDescent="0.35">
      <c r="A2081" s="69" t="s">
        <v>354</v>
      </c>
      <c r="B2081" s="5" t="s">
        <v>777</v>
      </c>
      <c r="C2081" s="109"/>
      <c r="D2081" s="109"/>
      <c r="E2081" s="109"/>
      <c r="F2081" s="109"/>
      <c r="G2081" s="109"/>
      <c r="H2081" s="109"/>
      <c r="I2081" s="109"/>
      <c r="J2081" s="109"/>
      <c r="K2081" s="109"/>
      <c r="L2081" s="109"/>
      <c r="M2081" s="109"/>
      <c r="N2081" s="109"/>
      <c r="O2081" s="109"/>
      <c r="P2081" s="109"/>
      <c r="Q2081" s="109"/>
      <c r="R2081" s="109"/>
      <c r="S2081" s="109"/>
      <c r="T2081" s="109"/>
      <c r="U2081" s="109"/>
      <c r="V2081" s="290"/>
      <c r="W2081" s="289"/>
      <c r="X2081" s="289"/>
      <c r="Y2081" s="289"/>
      <c r="Z2081" s="289"/>
      <c r="AA2081" s="669">
        <f>AA569</f>
        <v>915491.56902951782</v>
      </c>
      <c r="AB2081" s="669">
        <f t="shared" ref="AB2081:BF2081" si="8132">AB569</f>
        <v>919126.6961824568</v>
      </c>
      <c r="AC2081" s="669">
        <f t="shared" si="8132"/>
        <v>920122.6844679967</v>
      </c>
      <c r="AD2081" s="669">
        <f t="shared" si="8132"/>
        <v>924455.89575526479</v>
      </c>
      <c r="AE2081" s="669">
        <f t="shared" si="8132"/>
        <v>904029.81917335978</v>
      </c>
      <c r="AF2081" s="669">
        <f t="shared" si="8132"/>
        <v>880228.31697397237</v>
      </c>
      <c r="AG2081" s="669">
        <f t="shared" si="8132"/>
        <v>861812.59521219216</v>
      </c>
      <c r="AH2081" s="669">
        <f t="shared" si="8132"/>
        <v>848787.52961828944</v>
      </c>
      <c r="AI2081" s="669">
        <f t="shared" si="8132"/>
        <v>826256.05625799182</v>
      </c>
      <c r="AJ2081" s="669">
        <f t="shared" si="8132"/>
        <v>811386.16628239944</v>
      </c>
      <c r="AK2081" s="669">
        <f t="shared" si="8132"/>
        <v>800799.00742680067</v>
      </c>
      <c r="AL2081" s="669">
        <f t="shared" si="8132"/>
        <v>794494.52061667072</v>
      </c>
      <c r="AM2081" s="669">
        <f t="shared" si="8132"/>
        <v>780819.04129198112</v>
      </c>
      <c r="AN2081" s="669">
        <f t="shared" si="8132"/>
        <v>761723.44001166092</v>
      </c>
      <c r="AO2081" s="669">
        <f t="shared" si="8132"/>
        <v>747361.8854255185</v>
      </c>
      <c r="AP2081" s="669">
        <f t="shared" si="8132"/>
        <v>737722.45950092701</v>
      </c>
      <c r="AQ2081" s="669">
        <f t="shared" si="8132"/>
        <v>719994.67388782848</v>
      </c>
      <c r="AR2081" s="669">
        <f t="shared" si="8132"/>
        <v>691527.22020490386</v>
      </c>
      <c r="AS2081" s="669">
        <f t="shared" si="8132"/>
        <v>668803.28387059364</v>
      </c>
      <c r="AT2081" s="669">
        <f t="shared" si="8132"/>
        <v>651798.09379963216</v>
      </c>
      <c r="AU2081" s="669">
        <f t="shared" si="8132"/>
        <v>624929.47001145186</v>
      </c>
      <c r="AV2081" s="669">
        <f t="shared" si="8132"/>
        <v>590024.93633951235</v>
      </c>
      <c r="AW2081" s="669">
        <f t="shared" si="8132"/>
        <v>561450.80673967546</v>
      </c>
      <c r="AX2081" s="669">
        <f t="shared" si="8132"/>
        <v>539179.75050641561</v>
      </c>
      <c r="AY2081" s="669">
        <f t="shared" si="8132"/>
        <v>505917.25468634954</v>
      </c>
      <c r="AZ2081" s="669">
        <f t="shared" si="8132"/>
        <v>471248.04196162854</v>
      </c>
      <c r="BA2081" s="669">
        <f t="shared" si="8132"/>
        <v>442718.37895825098</v>
      </c>
      <c r="BB2081" s="669">
        <f t="shared" si="8132"/>
        <v>420296.2578877841</v>
      </c>
      <c r="BC2081" s="669">
        <f t="shared" si="8132"/>
        <v>387255.88037335308</v>
      </c>
      <c r="BD2081" s="669">
        <f t="shared" si="8132"/>
        <v>357455.22997697681</v>
      </c>
      <c r="BE2081" s="669">
        <f t="shared" si="8132"/>
        <v>333069.813331877</v>
      </c>
      <c r="BF2081" s="669">
        <f t="shared" si="8132"/>
        <v>314066.43639670458</v>
      </c>
      <c r="BG2081" s="669">
        <f t="shared" ref="BG2081:CL2081" si="8133">BG569</f>
        <v>285786.9629159125</v>
      </c>
      <c r="BH2081" s="669">
        <f t="shared" si="8133"/>
        <v>249668.82033674937</v>
      </c>
      <c r="BI2081" s="669">
        <f t="shared" si="8133"/>
        <v>219560.8235632389</v>
      </c>
      <c r="BJ2081" s="669">
        <f t="shared" si="8133"/>
        <v>195419.25264961465</v>
      </c>
      <c r="BK2081" s="669">
        <f t="shared" si="8133"/>
        <v>160965.74608185209</v>
      </c>
      <c r="BL2081" s="669">
        <f t="shared" si="8133"/>
        <v>138977.83835152962</v>
      </c>
      <c r="BM2081" s="669">
        <f t="shared" si="8133"/>
        <v>121185.48715051237</v>
      </c>
      <c r="BN2081" s="669">
        <f t="shared" si="8133"/>
        <v>107554.16702458877</v>
      </c>
      <c r="BO2081" s="669">
        <f t="shared" si="8133"/>
        <v>86885.211876927569</v>
      </c>
      <c r="BP2081" s="669">
        <f t="shared" si="8133"/>
        <v>81382.689035138043</v>
      </c>
      <c r="BQ2081" s="669">
        <f t="shared" si="8133"/>
        <v>78050.018405956798</v>
      </c>
      <c r="BR2081" s="669">
        <f t="shared" si="8133"/>
        <v>76868.126989652737</v>
      </c>
      <c r="BS2081" s="669">
        <f t="shared" si="8133"/>
        <v>72262.389764018299</v>
      </c>
      <c r="BT2081" s="669">
        <f t="shared" si="8133"/>
        <v>56155.699828128396</v>
      </c>
      <c r="BU2081" s="669">
        <f t="shared" si="8133"/>
        <v>43455.452087327474</v>
      </c>
      <c r="BV2081" s="669">
        <f t="shared" si="8133"/>
        <v>34125.195801721682</v>
      </c>
      <c r="BW2081" s="669">
        <f t="shared" si="8133"/>
        <v>19247.265419838117</v>
      </c>
      <c r="BX2081" s="669">
        <f t="shared" si="8133"/>
        <v>3383.4700977041657</v>
      </c>
      <c r="BY2081" s="669">
        <f t="shared" si="8133"/>
        <v>-9470.8300633800773</v>
      </c>
      <c r="BZ2081" s="669">
        <f t="shared" si="8133"/>
        <v>-19278.701833285191</v>
      </c>
      <c r="CA2081" s="669">
        <f t="shared" si="8133"/>
        <v>-34919.652650484903</v>
      </c>
      <c r="CB2081" s="669">
        <f t="shared" si="8133"/>
        <v>-26532.541122539642</v>
      </c>
      <c r="CC2081" s="669">
        <f t="shared" si="8133"/>
        <v>-17813.325317108425</v>
      </c>
      <c r="CD2081" s="669">
        <f t="shared" si="8133"/>
        <v>-8757.9295726430446</v>
      </c>
      <c r="CE2081" s="669">
        <f t="shared" si="8133"/>
        <v>0</v>
      </c>
      <c r="CF2081" s="669">
        <f t="shared" si="8133"/>
        <v>0</v>
      </c>
      <c r="CG2081" s="669">
        <f t="shared" si="8133"/>
        <v>0</v>
      </c>
      <c r="CH2081" s="669">
        <f t="shared" si="8133"/>
        <v>0</v>
      </c>
      <c r="CI2081" s="669">
        <f t="shared" si="8133"/>
        <v>0</v>
      </c>
      <c r="CJ2081" s="669">
        <f t="shared" si="8133"/>
        <v>0</v>
      </c>
      <c r="CK2081" s="669">
        <f t="shared" si="8133"/>
        <v>0</v>
      </c>
      <c r="CL2081" s="669">
        <f t="shared" si="8133"/>
        <v>0</v>
      </c>
      <c r="CM2081" s="669">
        <f t="shared" ref="CM2081:DJ2081" si="8134">CM569</f>
        <v>0</v>
      </c>
      <c r="CN2081" s="669">
        <f t="shared" si="8134"/>
        <v>0</v>
      </c>
      <c r="CO2081" s="669">
        <f t="shared" si="8134"/>
        <v>0</v>
      </c>
      <c r="CP2081" s="669">
        <f t="shared" si="8134"/>
        <v>0</v>
      </c>
      <c r="CQ2081" s="669">
        <f t="shared" si="8134"/>
        <v>0</v>
      </c>
      <c r="CR2081" s="669">
        <f t="shared" si="8134"/>
        <v>0</v>
      </c>
      <c r="CS2081" s="669">
        <f t="shared" si="8134"/>
        <v>0</v>
      </c>
      <c r="CT2081" s="669">
        <f t="shared" si="8134"/>
        <v>0</v>
      </c>
      <c r="CU2081" s="669">
        <f t="shared" si="8134"/>
        <v>0</v>
      </c>
      <c r="CV2081" s="669">
        <f t="shared" si="8134"/>
        <v>0</v>
      </c>
      <c r="CW2081" s="669">
        <f t="shared" si="8134"/>
        <v>0</v>
      </c>
      <c r="CX2081" s="669">
        <f t="shared" si="8134"/>
        <v>0</v>
      </c>
      <c r="CY2081" s="669">
        <f t="shared" si="8134"/>
        <v>0</v>
      </c>
      <c r="CZ2081" s="669">
        <f t="shared" si="8134"/>
        <v>0</v>
      </c>
      <c r="DA2081" s="669">
        <f t="shared" si="8134"/>
        <v>0</v>
      </c>
      <c r="DB2081" s="669">
        <f t="shared" si="8134"/>
        <v>0</v>
      </c>
      <c r="DC2081" s="669">
        <f t="shared" si="8134"/>
        <v>0</v>
      </c>
      <c r="DD2081" s="669">
        <f t="shared" si="8134"/>
        <v>0</v>
      </c>
      <c r="DE2081" s="669">
        <f t="shared" si="8134"/>
        <v>0</v>
      </c>
      <c r="DF2081" s="669">
        <f t="shared" si="8134"/>
        <v>0</v>
      </c>
      <c r="DG2081" s="669">
        <f t="shared" si="8134"/>
        <v>0</v>
      </c>
      <c r="DH2081" s="669">
        <f t="shared" si="8134"/>
        <v>0</v>
      </c>
      <c r="DI2081" s="669">
        <f t="shared" si="8134"/>
        <v>0</v>
      </c>
      <c r="DJ2081" s="669">
        <f t="shared" si="8134"/>
        <v>0</v>
      </c>
    </row>
    <row r="2082" spans="1:114" x14ac:dyDescent="0.35">
      <c r="A2082" s="69" t="s">
        <v>354</v>
      </c>
      <c r="B2082" s="5" t="s">
        <v>22</v>
      </c>
      <c r="C2082" s="171"/>
      <c r="D2082" s="171"/>
      <c r="E2082" s="171"/>
      <c r="F2082" s="171"/>
      <c r="G2082" s="171"/>
      <c r="H2082" s="171"/>
      <c r="I2082" s="171"/>
      <c r="J2082" s="171"/>
      <c r="K2082" s="171"/>
      <c r="L2082" s="171"/>
      <c r="M2082" s="171"/>
      <c r="N2082" s="171"/>
      <c r="O2082" s="171"/>
      <c r="P2082" s="171"/>
      <c r="Q2082" s="171"/>
      <c r="R2082" s="171"/>
      <c r="S2082" s="171"/>
      <c r="T2082" s="171"/>
      <c r="U2082" s="171"/>
      <c r="V2082" s="171"/>
      <c r="W2082" s="171"/>
      <c r="X2082" s="171"/>
      <c r="Y2082" s="171"/>
      <c r="Z2082" s="171"/>
      <c r="AA2082" s="669">
        <f t="shared" ref="AA2082:BF2082" si="8135">AA787</f>
        <v>-52518.538258786182</v>
      </c>
      <c r="AB2082" s="669">
        <f t="shared" si="8135"/>
        <v>-56638.058072168475</v>
      </c>
      <c r="AC2082" s="669">
        <f t="shared" si="8135"/>
        <v>-61883.133598435685</v>
      </c>
      <c r="AD2082" s="669">
        <f t="shared" si="8135"/>
        <v>-64717.577921159245</v>
      </c>
      <c r="AE2082" s="669">
        <f t="shared" si="8135"/>
        <v>-63719.823513435156</v>
      </c>
      <c r="AF2082" s="669">
        <f t="shared" si="8135"/>
        <v>-65945.016888956001</v>
      </c>
      <c r="AG2082" s="669">
        <f t="shared" si="8135"/>
        <v>-68078.57968158173</v>
      </c>
      <c r="AH2082" s="669">
        <f t="shared" si="8135"/>
        <v>-70118.792685929919</v>
      </c>
      <c r="AI2082" s="669">
        <f t="shared" si="8135"/>
        <v>-72063.912624659803</v>
      </c>
      <c r="AJ2082" s="669">
        <f t="shared" si="8135"/>
        <v>-73173.890588188005</v>
      </c>
      <c r="AK2082" s="669">
        <f t="shared" si="8135"/>
        <v>-74176.15510994794</v>
      </c>
      <c r="AL2082" s="669">
        <f t="shared" si="8135"/>
        <v>-75068.777628573283</v>
      </c>
      <c r="AM2082" s="669">
        <f t="shared" si="8135"/>
        <v>-75849.80288155681</v>
      </c>
      <c r="AN2082" s="669">
        <f t="shared" si="8135"/>
        <v>-74635.686062400695</v>
      </c>
      <c r="AO2082" s="669">
        <f t="shared" si="8135"/>
        <v>-73282.888997390692</v>
      </c>
      <c r="AP2082" s="669">
        <f t="shared" si="8135"/>
        <v>-71789.090868440864</v>
      </c>
      <c r="AQ2082" s="669">
        <f t="shared" si="8135"/>
        <v>-70151.939281333733</v>
      </c>
      <c r="AR2082" s="669">
        <f t="shared" si="8135"/>
        <v>-67685.612362737855</v>
      </c>
      <c r="AS2082" s="669">
        <f t="shared" si="8135"/>
        <v>-65062.743546985446</v>
      </c>
      <c r="AT2082" s="669">
        <f t="shared" si="8135"/>
        <v>-62280.780342441343</v>
      </c>
      <c r="AU2082" s="669">
        <f t="shared" si="8135"/>
        <v>-59337.135775831033</v>
      </c>
      <c r="AV2082" s="669">
        <f t="shared" si="8135"/>
        <v>-56912.625453289118</v>
      </c>
      <c r="AW2082" s="669">
        <f t="shared" si="8135"/>
        <v>-54329.5419211603</v>
      </c>
      <c r="AX2082" s="669">
        <f t="shared" si="8135"/>
        <v>-51585.29503658972</v>
      </c>
      <c r="AY2082" s="669">
        <f t="shared" si="8135"/>
        <v>-48677.259649405874</v>
      </c>
      <c r="AZ2082" s="669">
        <f t="shared" si="8135"/>
        <v>-45602.775156400363</v>
      </c>
      <c r="BA2082" s="669">
        <f t="shared" si="8135"/>
        <v>-42359.145050056926</v>
      </c>
      <c r="BB2082" s="669">
        <f t="shared" si="8135"/>
        <v>-38943.636461661576</v>
      </c>
      <c r="BC2082" s="669">
        <f t="shared" si="8135"/>
        <v>-35353.479698724324</v>
      </c>
      <c r="BD2082" s="669">
        <f t="shared" si="8135"/>
        <v>-31585.867776642357</v>
      </c>
      <c r="BE2082" s="669">
        <f t="shared" si="8135"/>
        <v>-27637.955944533427</v>
      </c>
      <c r="BF2082" s="669">
        <f t="shared" si="8135"/>
        <v>-23506.861205167741</v>
      </c>
      <c r="BG2082" s="669">
        <f t="shared" ref="BG2082:CL2082" si="8136">BG787</f>
        <v>-19189.661828925327</v>
      </c>
      <c r="BH2082" s="669">
        <f t="shared" si="8136"/>
        <v>-14683.396861705154</v>
      </c>
      <c r="BI2082" s="669">
        <f t="shared" si="8136"/>
        <v>-9985.06562671151</v>
      </c>
      <c r="BJ2082" s="669">
        <f t="shared" si="8136"/>
        <v>-5091.6272200418825</v>
      </c>
      <c r="BK2082" s="669">
        <f t="shared" si="8136"/>
        <v>0</v>
      </c>
      <c r="BL2082" s="669">
        <f t="shared" si="8136"/>
        <v>0</v>
      </c>
      <c r="BM2082" s="669">
        <f t="shared" si="8136"/>
        <v>0</v>
      </c>
      <c r="BN2082" s="669">
        <f t="shared" si="8136"/>
        <v>0</v>
      </c>
      <c r="BO2082" s="669">
        <f t="shared" si="8136"/>
        <v>0</v>
      </c>
      <c r="BP2082" s="669">
        <f t="shared" si="8136"/>
        <v>0</v>
      </c>
      <c r="BQ2082" s="669">
        <f t="shared" si="8136"/>
        <v>0</v>
      </c>
      <c r="BR2082" s="669">
        <f t="shared" si="8136"/>
        <v>0</v>
      </c>
      <c r="BS2082" s="669">
        <f t="shared" si="8136"/>
        <v>0</v>
      </c>
      <c r="BT2082" s="669">
        <f t="shared" si="8136"/>
        <v>0</v>
      </c>
      <c r="BU2082" s="669">
        <f t="shared" si="8136"/>
        <v>0</v>
      </c>
      <c r="BV2082" s="669">
        <f t="shared" si="8136"/>
        <v>0</v>
      </c>
      <c r="BW2082" s="669">
        <f t="shared" si="8136"/>
        <v>0</v>
      </c>
      <c r="BX2082" s="669">
        <f t="shared" si="8136"/>
        <v>0</v>
      </c>
      <c r="BY2082" s="669">
        <f t="shared" si="8136"/>
        <v>0</v>
      </c>
      <c r="BZ2082" s="669">
        <f t="shared" si="8136"/>
        <v>0</v>
      </c>
      <c r="CA2082" s="669">
        <f t="shared" si="8136"/>
        <v>0</v>
      </c>
      <c r="CB2082" s="669">
        <f t="shared" si="8136"/>
        <v>0</v>
      </c>
      <c r="CC2082" s="669">
        <f t="shared" si="8136"/>
        <v>0</v>
      </c>
      <c r="CD2082" s="669">
        <f t="shared" si="8136"/>
        <v>0</v>
      </c>
      <c r="CE2082" s="669">
        <f t="shared" si="8136"/>
        <v>0</v>
      </c>
      <c r="CF2082" s="669">
        <f t="shared" si="8136"/>
        <v>0</v>
      </c>
      <c r="CG2082" s="669">
        <f t="shared" si="8136"/>
        <v>0</v>
      </c>
      <c r="CH2082" s="669">
        <f t="shared" si="8136"/>
        <v>0</v>
      </c>
      <c r="CI2082" s="669">
        <f t="shared" si="8136"/>
        <v>0</v>
      </c>
      <c r="CJ2082" s="669">
        <f t="shared" si="8136"/>
        <v>0</v>
      </c>
      <c r="CK2082" s="669">
        <f t="shared" si="8136"/>
        <v>0</v>
      </c>
      <c r="CL2082" s="669">
        <f t="shared" si="8136"/>
        <v>0</v>
      </c>
      <c r="CM2082" s="669">
        <f t="shared" ref="CM2082:DJ2082" si="8137">CM787</f>
        <v>0</v>
      </c>
      <c r="CN2082" s="669">
        <f t="shared" si="8137"/>
        <v>0</v>
      </c>
      <c r="CO2082" s="669">
        <f t="shared" si="8137"/>
        <v>0</v>
      </c>
      <c r="CP2082" s="669">
        <f t="shared" si="8137"/>
        <v>0</v>
      </c>
      <c r="CQ2082" s="669">
        <f t="shared" si="8137"/>
        <v>0</v>
      </c>
      <c r="CR2082" s="669">
        <f t="shared" si="8137"/>
        <v>0</v>
      </c>
      <c r="CS2082" s="669">
        <f t="shared" si="8137"/>
        <v>0</v>
      </c>
      <c r="CT2082" s="669">
        <f t="shared" si="8137"/>
        <v>0</v>
      </c>
      <c r="CU2082" s="669">
        <f t="shared" si="8137"/>
        <v>0</v>
      </c>
      <c r="CV2082" s="669">
        <f t="shared" si="8137"/>
        <v>0</v>
      </c>
      <c r="CW2082" s="669">
        <f t="shared" si="8137"/>
        <v>0</v>
      </c>
      <c r="CX2082" s="669">
        <f t="shared" si="8137"/>
        <v>0</v>
      </c>
      <c r="CY2082" s="669">
        <f t="shared" si="8137"/>
        <v>0</v>
      </c>
      <c r="CZ2082" s="669">
        <f t="shared" si="8137"/>
        <v>0</v>
      </c>
      <c r="DA2082" s="669">
        <f t="shared" si="8137"/>
        <v>0</v>
      </c>
      <c r="DB2082" s="669">
        <f t="shared" si="8137"/>
        <v>0</v>
      </c>
      <c r="DC2082" s="669">
        <f t="shared" si="8137"/>
        <v>0</v>
      </c>
      <c r="DD2082" s="669">
        <f t="shared" si="8137"/>
        <v>0</v>
      </c>
      <c r="DE2082" s="669">
        <f t="shared" si="8137"/>
        <v>0</v>
      </c>
      <c r="DF2082" s="669">
        <f t="shared" si="8137"/>
        <v>0</v>
      </c>
      <c r="DG2082" s="669">
        <f t="shared" si="8137"/>
        <v>0</v>
      </c>
      <c r="DH2082" s="669">
        <f t="shared" si="8137"/>
        <v>0</v>
      </c>
      <c r="DI2082" s="669">
        <f t="shared" si="8137"/>
        <v>0</v>
      </c>
      <c r="DJ2082" s="669">
        <f t="shared" si="8137"/>
        <v>0</v>
      </c>
    </row>
    <row r="2083" spans="1:114" s="5" customFormat="1" x14ac:dyDescent="0.35">
      <c r="A2083" s="69" t="s">
        <v>354</v>
      </c>
      <c r="B2083" s="69" t="s">
        <v>778</v>
      </c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11"/>
      <c r="R2083" s="19"/>
      <c r="S2083" s="18"/>
      <c r="T2083" s="111"/>
      <c r="U2083" s="19"/>
      <c r="V2083" s="19"/>
      <c r="W2083" s="166"/>
      <c r="X2083" s="166"/>
      <c r="Y2083" s="166"/>
      <c r="Z2083" s="166"/>
      <c r="AA2083" s="669">
        <f>AA1029</f>
        <v>889332.06365423731</v>
      </c>
      <c r="AB2083" s="669">
        <f t="shared" ref="AB2083:BF2083" si="8138">AB1029</f>
        <v>906056.15522466379</v>
      </c>
      <c r="AC2083" s="669">
        <f t="shared" si="8138"/>
        <v>925855.4887674544</v>
      </c>
      <c r="AD2083" s="669">
        <f t="shared" si="8138"/>
        <v>947612.8043730217</v>
      </c>
      <c r="AE2083" s="669">
        <f>AE1029</f>
        <v>973242.13085624715</v>
      </c>
      <c r="AF2083" s="669">
        <f t="shared" si="8138"/>
        <v>1050863.4864423329</v>
      </c>
      <c r="AG2083" s="669">
        <f t="shared" si="8138"/>
        <v>1129437.4295008702</v>
      </c>
      <c r="AH2083" s="669">
        <f t="shared" si="8138"/>
        <v>1208975.650408637</v>
      </c>
      <c r="AI2083" s="669">
        <f t="shared" si="8138"/>
        <v>1289489.983009452</v>
      </c>
      <c r="AJ2083" s="669">
        <f t="shared" si="8138"/>
        <v>1356397.4063748417</v>
      </c>
      <c r="AK2083" s="669">
        <f t="shared" si="8138"/>
        <v>1424125.9333248155</v>
      </c>
      <c r="AL2083" s="669">
        <f t="shared" si="8138"/>
        <v>1492685.6406350518</v>
      </c>
      <c r="AM2083" s="669">
        <f t="shared" si="8138"/>
        <v>1562086.7287457853</v>
      </c>
      <c r="AN2083" s="669">
        <f t="shared" si="8138"/>
        <v>1595852.0232794452</v>
      </c>
      <c r="AO2083" s="669">
        <f t="shared" si="8138"/>
        <v>1630031.6934231876</v>
      </c>
      <c r="AP2083" s="669">
        <f t="shared" si="8138"/>
        <v>1664630.8244916415</v>
      </c>
      <c r="AQ2083" s="669">
        <f t="shared" si="8138"/>
        <v>1699654.5642076072</v>
      </c>
      <c r="AR2083" s="669">
        <f t="shared" si="8138"/>
        <v>1685430.3331554497</v>
      </c>
      <c r="AS2083" s="669">
        <f t="shared" si="8138"/>
        <v>1671119.4296161847</v>
      </c>
      <c r="AT2083" s="669">
        <f t="shared" si="8138"/>
        <v>1656721.2293777871</v>
      </c>
      <c r="AU2083" s="669">
        <f t="shared" si="8138"/>
        <v>1642235.1027650186</v>
      </c>
      <c r="AV2083" s="669">
        <f t="shared" si="8138"/>
        <v>1613470.8285219949</v>
      </c>
      <c r="AW2083" s="669">
        <f t="shared" si="8138"/>
        <v>1584475.0451139694</v>
      </c>
      <c r="AX2083" s="669">
        <f t="shared" si="8138"/>
        <v>1555245.5188699586</v>
      </c>
      <c r="AY2083" s="669">
        <f t="shared" si="8138"/>
        <v>1525779.9917441574</v>
      </c>
      <c r="AZ2083" s="669">
        <f t="shared" si="8138"/>
        <v>1490361.6132579613</v>
      </c>
      <c r="BA2083" s="669">
        <f t="shared" si="8138"/>
        <v>1454647.1380445394</v>
      </c>
      <c r="BB2083" s="669">
        <f t="shared" si="8138"/>
        <v>1418633.6251650229</v>
      </c>
      <c r="BC2083" s="669">
        <f t="shared" si="8138"/>
        <v>1382318.1010528032</v>
      </c>
      <c r="BD2083" s="669">
        <f t="shared" si="8138"/>
        <v>1346656.1400555482</v>
      </c>
      <c r="BE2083" s="669">
        <f t="shared" si="8138"/>
        <v>1310695.356434728</v>
      </c>
      <c r="BF2083" s="669">
        <f t="shared" si="8138"/>
        <v>1274432.7771156637</v>
      </c>
      <c r="BG2083" s="669">
        <f t="shared" ref="BG2083:CL2083" si="8139">BG1029</f>
        <v>1237865.3960081418</v>
      </c>
      <c r="BH2083" s="669">
        <f t="shared" si="8139"/>
        <v>1206775.3510320277</v>
      </c>
      <c r="BI2083" s="669">
        <f t="shared" si="8139"/>
        <v>1175429.6522265193</v>
      </c>
      <c r="BJ2083" s="669">
        <f t="shared" si="8139"/>
        <v>1143825.7916003447</v>
      </c>
      <c r="BK2083" s="669">
        <f t="shared" si="8139"/>
        <v>1111961.2335308383</v>
      </c>
      <c r="BL2083" s="669">
        <f t="shared" si="8139"/>
        <v>1092965.3192016035</v>
      </c>
      <c r="BM2083" s="669">
        <f t="shared" si="8139"/>
        <v>1073827.8659234613</v>
      </c>
      <c r="BN2083" s="669">
        <f t="shared" si="8139"/>
        <v>1054547.5946140727</v>
      </c>
      <c r="BO2083" s="669">
        <f t="shared" si="8139"/>
        <v>1035123.2127834886</v>
      </c>
      <c r="BP2083" s="669">
        <f t="shared" si="8139"/>
        <v>1012956.7303358919</v>
      </c>
      <c r="BQ2083" s="669">
        <f t="shared" si="8139"/>
        <v>990619.16169584263</v>
      </c>
      <c r="BR2083" s="669">
        <f t="shared" si="8139"/>
        <v>968108.9119838617</v>
      </c>
      <c r="BS2083" s="669">
        <f t="shared" si="8139"/>
        <v>945424.36927138828</v>
      </c>
      <c r="BT2083" s="669">
        <f t="shared" si="8139"/>
        <v>921647.33698039316</v>
      </c>
      <c r="BU2083" s="669">
        <f t="shared" si="8139"/>
        <v>897684.226400543</v>
      </c>
      <c r="BV2083" s="669">
        <f t="shared" si="8139"/>
        <v>873533.28253058193</v>
      </c>
      <c r="BW2083" s="669">
        <f t="shared" si="8139"/>
        <v>849192.73147444322</v>
      </c>
      <c r="BX2083" s="669">
        <f t="shared" si="8139"/>
        <v>820585.89690973808</v>
      </c>
      <c r="BY2083" s="669">
        <f t="shared" si="8139"/>
        <v>791748.41498859052</v>
      </c>
      <c r="BZ2083" s="669">
        <f t="shared" si="8139"/>
        <v>762678.05726468971</v>
      </c>
      <c r="CA2083" s="669">
        <f t="shared" si="8139"/>
        <v>733372.57095427078</v>
      </c>
      <c r="CB2083" s="669">
        <f t="shared" si="8139"/>
        <v>707496.18331390747</v>
      </c>
      <c r="CC2083" s="669">
        <f t="shared" si="8139"/>
        <v>681413.39724259498</v>
      </c>
      <c r="CD2083" s="669">
        <f t="shared" si="8139"/>
        <v>655122.23558372492</v>
      </c>
      <c r="CE2083" s="669">
        <f t="shared" si="8139"/>
        <v>628620.69969562604</v>
      </c>
      <c r="CF2083" s="669">
        <f t="shared" si="8139"/>
        <v>608615.9149521637</v>
      </c>
      <c r="CG2083" s="669">
        <f t="shared" si="8139"/>
        <v>588456.93047081714</v>
      </c>
      <c r="CH2083" s="669">
        <f t="shared" si="8139"/>
        <v>568142.31039460446</v>
      </c>
      <c r="CI2083" s="669">
        <f t="shared" si="8139"/>
        <v>547670.60352796281</v>
      </c>
      <c r="CJ2083" s="669">
        <f t="shared" si="8139"/>
        <v>533050.68317872984</v>
      </c>
      <c r="CK2083" s="669">
        <f t="shared" si="8139"/>
        <v>518324.01938864647</v>
      </c>
      <c r="CL2083" s="669">
        <f t="shared" si="8139"/>
        <v>503489.66555542807</v>
      </c>
      <c r="CM2083" s="669">
        <f t="shared" ref="CM2083:DJ2083" si="8140">CM1029</f>
        <v>488546.66527675575</v>
      </c>
      <c r="CN2083" s="669">
        <f t="shared" si="8140"/>
        <v>466621.1796697987</v>
      </c>
      <c r="CO2083" s="669">
        <f t="shared" si="8140"/>
        <v>444524.96847537591</v>
      </c>
      <c r="CP2083" s="669">
        <f t="shared" si="8140"/>
        <v>422256.42825461476</v>
      </c>
      <c r="CQ2083" s="669">
        <f t="shared" si="8140"/>
        <v>399813.93834959232</v>
      </c>
      <c r="CR2083" s="669">
        <f t="shared" si="8140"/>
        <v>365931.91142294183</v>
      </c>
      <c r="CS2083" s="669">
        <f>CS1029</f>
        <v>331775.46570426138</v>
      </c>
      <c r="CT2083" s="669">
        <f t="shared" si="8140"/>
        <v>297341.94040872972</v>
      </c>
      <c r="CU2083" s="669">
        <f t="shared" si="8140"/>
        <v>262628.64563248574</v>
      </c>
      <c r="CV2083" s="669">
        <f t="shared" si="8140"/>
        <v>233557.61419369502</v>
      </c>
      <c r="CW2083" s="669">
        <f t="shared" si="8140"/>
        <v>204251.69458482703</v>
      </c>
      <c r="CX2083" s="669">
        <f t="shared" si="8140"/>
        <v>174708.61359490827</v>
      </c>
      <c r="CY2083" s="669">
        <f t="shared" si="8140"/>
        <v>144926.07316254562</v>
      </c>
      <c r="CZ2083" s="669">
        <f t="shared" si="8140"/>
        <v>131994.77613990119</v>
      </c>
      <c r="DA2083" s="669">
        <f t="shared" si="8140"/>
        <v>118962.29181644895</v>
      </c>
      <c r="DB2083" s="669">
        <f t="shared" si="8140"/>
        <v>105827.66594095077</v>
      </c>
      <c r="DC2083" s="669">
        <f t="shared" si="8140"/>
        <v>92589.933989088822</v>
      </c>
      <c r="DD2083" s="669">
        <f t="shared" si="8140"/>
        <v>80704.019199683578</v>
      </c>
      <c r="DE2083" s="669">
        <f t="shared" si="8140"/>
        <v>68725.005593941227</v>
      </c>
      <c r="DF2083" s="669">
        <f t="shared" si="8140"/>
        <v>56652.014480944403</v>
      </c>
      <c r="DG2083" s="669">
        <f t="shared" si="8140"/>
        <v>44484.157705472775</v>
      </c>
      <c r="DH2083" s="669">
        <f t="shared" si="8140"/>
        <v>33493.535320191084</v>
      </c>
      <c r="DI2083" s="669">
        <f t="shared" si="8140"/>
        <v>22416.514970678581</v>
      </c>
      <c r="DJ2083" s="669">
        <f t="shared" si="8140"/>
        <v>11252.278768515016</v>
      </c>
    </row>
    <row r="2084" spans="1:114" s="5" customFormat="1" x14ac:dyDescent="0.35">
      <c r="A2084" s="69" t="s">
        <v>354</v>
      </c>
      <c r="B2084" s="69" t="s">
        <v>818</v>
      </c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11"/>
      <c r="R2084" s="19"/>
      <c r="S2084" s="18"/>
      <c r="T2084" s="111"/>
      <c r="U2084" s="19"/>
      <c r="V2084" s="19"/>
      <c r="W2084" s="166"/>
      <c r="X2084" s="166"/>
      <c r="Y2084" s="166"/>
      <c r="Z2084" s="166"/>
      <c r="AA2084" s="669">
        <f>AA1283</f>
        <v>0</v>
      </c>
      <c r="AB2084" s="669">
        <f t="shared" ref="AB2084:CM2084" si="8141">AB1283</f>
        <v>0</v>
      </c>
      <c r="AC2084" s="669">
        <f t="shared" si="8141"/>
        <v>0</v>
      </c>
      <c r="AD2084" s="669">
        <f t="shared" si="8141"/>
        <v>0</v>
      </c>
      <c r="AE2084" s="669">
        <f t="shared" si="8141"/>
        <v>0</v>
      </c>
      <c r="AF2084" s="669">
        <f t="shared" si="8141"/>
        <v>0</v>
      </c>
      <c r="AG2084" s="669">
        <f t="shared" si="8141"/>
        <v>0</v>
      </c>
      <c r="AH2084" s="669">
        <f t="shared" si="8141"/>
        <v>0</v>
      </c>
      <c r="AI2084" s="669">
        <f t="shared" si="8141"/>
        <v>0</v>
      </c>
      <c r="AJ2084" s="669">
        <f t="shared" si="8141"/>
        <v>0</v>
      </c>
      <c r="AK2084" s="669">
        <f t="shared" si="8141"/>
        <v>0</v>
      </c>
      <c r="AL2084" s="669">
        <f t="shared" si="8141"/>
        <v>0</v>
      </c>
      <c r="AM2084" s="669">
        <f t="shared" si="8141"/>
        <v>0</v>
      </c>
      <c r="AN2084" s="669">
        <f t="shared" si="8141"/>
        <v>0</v>
      </c>
      <c r="AO2084" s="669">
        <f t="shared" si="8141"/>
        <v>0</v>
      </c>
      <c r="AP2084" s="669">
        <f t="shared" si="8141"/>
        <v>0</v>
      </c>
      <c r="AQ2084" s="669">
        <f t="shared" si="8141"/>
        <v>0</v>
      </c>
      <c r="AR2084" s="669">
        <f t="shared" si="8141"/>
        <v>0</v>
      </c>
      <c r="AS2084" s="669">
        <f t="shared" si="8141"/>
        <v>0</v>
      </c>
      <c r="AT2084" s="669">
        <f t="shared" si="8141"/>
        <v>0</v>
      </c>
      <c r="AU2084" s="669">
        <f t="shared" si="8141"/>
        <v>0</v>
      </c>
      <c r="AV2084" s="669">
        <f t="shared" si="8141"/>
        <v>0</v>
      </c>
      <c r="AW2084" s="669">
        <f t="shared" si="8141"/>
        <v>0</v>
      </c>
      <c r="AX2084" s="669">
        <f t="shared" si="8141"/>
        <v>0</v>
      </c>
      <c r="AY2084" s="669">
        <f t="shared" si="8141"/>
        <v>0</v>
      </c>
      <c r="AZ2084" s="669">
        <f t="shared" si="8141"/>
        <v>0</v>
      </c>
      <c r="BA2084" s="669">
        <f t="shared" si="8141"/>
        <v>0</v>
      </c>
      <c r="BB2084" s="669">
        <f t="shared" si="8141"/>
        <v>0</v>
      </c>
      <c r="BC2084" s="669">
        <f t="shared" si="8141"/>
        <v>0</v>
      </c>
      <c r="BD2084" s="669">
        <f t="shared" si="8141"/>
        <v>0</v>
      </c>
      <c r="BE2084" s="669">
        <f t="shared" si="8141"/>
        <v>0</v>
      </c>
      <c r="BF2084" s="669">
        <f t="shared" si="8141"/>
        <v>0</v>
      </c>
      <c r="BG2084" s="669">
        <f t="shared" si="8141"/>
        <v>0</v>
      </c>
      <c r="BH2084" s="669">
        <f t="shared" si="8141"/>
        <v>0</v>
      </c>
      <c r="BI2084" s="669">
        <f t="shared" si="8141"/>
        <v>0</v>
      </c>
      <c r="BJ2084" s="669">
        <f t="shared" si="8141"/>
        <v>0</v>
      </c>
      <c r="BK2084" s="669">
        <f t="shared" si="8141"/>
        <v>0</v>
      </c>
      <c r="BL2084" s="669">
        <f t="shared" si="8141"/>
        <v>0</v>
      </c>
      <c r="BM2084" s="669">
        <f t="shared" si="8141"/>
        <v>0</v>
      </c>
      <c r="BN2084" s="669">
        <f t="shared" si="8141"/>
        <v>0</v>
      </c>
      <c r="BO2084" s="669">
        <f t="shared" si="8141"/>
        <v>0</v>
      </c>
      <c r="BP2084" s="669">
        <f t="shared" si="8141"/>
        <v>0</v>
      </c>
      <c r="BQ2084" s="669">
        <f t="shared" si="8141"/>
        <v>0</v>
      </c>
      <c r="BR2084" s="669">
        <f t="shared" si="8141"/>
        <v>0</v>
      </c>
      <c r="BS2084" s="669">
        <f t="shared" si="8141"/>
        <v>0</v>
      </c>
      <c r="BT2084" s="669">
        <f t="shared" si="8141"/>
        <v>0</v>
      </c>
      <c r="BU2084" s="669">
        <f t="shared" si="8141"/>
        <v>0</v>
      </c>
      <c r="BV2084" s="669">
        <f t="shared" si="8141"/>
        <v>0</v>
      </c>
      <c r="BW2084" s="669">
        <f t="shared" si="8141"/>
        <v>0</v>
      </c>
      <c r="BX2084" s="669">
        <f t="shared" si="8141"/>
        <v>0</v>
      </c>
      <c r="BY2084" s="669">
        <f t="shared" si="8141"/>
        <v>0</v>
      </c>
      <c r="BZ2084" s="669">
        <f t="shared" si="8141"/>
        <v>0</v>
      </c>
      <c r="CA2084" s="669">
        <f t="shared" si="8141"/>
        <v>0</v>
      </c>
      <c r="CB2084" s="669">
        <f t="shared" si="8141"/>
        <v>0</v>
      </c>
      <c r="CC2084" s="669">
        <f t="shared" si="8141"/>
        <v>0</v>
      </c>
      <c r="CD2084" s="669">
        <f t="shared" si="8141"/>
        <v>0</v>
      </c>
      <c r="CE2084" s="669">
        <f t="shared" si="8141"/>
        <v>0</v>
      </c>
      <c r="CF2084" s="669">
        <f t="shared" si="8141"/>
        <v>0</v>
      </c>
      <c r="CG2084" s="669">
        <f t="shared" si="8141"/>
        <v>0</v>
      </c>
      <c r="CH2084" s="669">
        <f t="shared" si="8141"/>
        <v>0</v>
      </c>
      <c r="CI2084" s="669">
        <f t="shared" si="8141"/>
        <v>0</v>
      </c>
      <c r="CJ2084" s="669">
        <f t="shared" si="8141"/>
        <v>0</v>
      </c>
      <c r="CK2084" s="669">
        <f t="shared" si="8141"/>
        <v>0</v>
      </c>
      <c r="CL2084" s="669">
        <f t="shared" si="8141"/>
        <v>0</v>
      </c>
      <c r="CM2084" s="669">
        <f t="shared" si="8141"/>
        <v>0</v>
      </c>
      <c r="CN2084" s="669">
        <f t="shared" ref="CN2084:DJ2084" si="8142">CN1283</f>
        <v>0</v>
      </c>
      <c r="CO2084" s="669">
        <f t="shared" si="8142"/>
        <v>0</v>
      </c>
      <c r="CP2084" s="669">
        <f t="shared" si="8142"/>
        <v>0</v>
      </c>
      <c r="CQ2084" s="669">
        <f t="shared" si="8142"/>
        <v>0</v>
      </c>
      <c r="CR2084" s="669">
        <f t="shared" si="8142"/>
        <v>0</v>
      </c>
      <c r="CS2084" s="669">
        <f t="shared" si="8142"/>
        <v>0</v>
      </c>
      <c r="CT2084" s="669">
        <f t="shared" si="8142"/>
        <v>0</v>
      </c>
      <c r="CU2084" s="669">
        <f t="shared" si="8142"/>
        <v>0</v>
      </c>
      <c r="CV2084" s="669">
        <f t="shared" si="8142"/>
        <v>0</v>
      </c>
      <c r="CW2084" s="669">
        <f t="shared" si="8142"/>
        <v>0</v>
      </c>
      <c r="CX2084" s="669">
        <f t="shared" si="8142"/>
        <v>0</v>
      </c>
      <c r="CY2084" s="669">
        <f t="shared" si="8142"/>
        <v>0</v>
      </c>
      <c r="CZ2084" s="669">
        <f t="shared" si="8142"/>
        <v>0</v>
      </c>
      <c r="DA2084" s="669">
        <f t="shared" si="8142"/>
        <v>0</v>
      </c>
      <c r="DB2084" s="669">
        <f t="shared" si="8142"/>
        <v>0</v>
      </c>
      <c r="DC2084" s="669">
        <f t="shared" si="8142"/>
        <v>0</v>
      </c>
      <c r="DD2084" s="669">
        <f t="shared" si="8142"/>
        <v>0</v>
      </c>
      <c r="DE2084" s="669">
        <f t="shared" si="8142"/>
        <v>0</v>
      </c>
      <c r="DF2084" s="669">
        <f t="shared" si="8142"/>
        <v>0</v>
      </c>
      <c r="DG2084" s="669">
        <f t="shared" si="8142"/>
        <v>0</v>
      </c>
      <c r="DH2084" s="669">
        <f t="shared" si="8142"/>
        <v>0</v>
      </c>
      <c r="DI2084" s="669">
        <f t="shared" si="8142"/>
        <v>0</v>
      </c>
      <c r="DJ2084" s="669">
        <f t="shared" si="8142"/>
        <v>0</v>
      </c>
    </row>
    <row r="2085" spans="1:114" s="5" customFormat="1" x14ac:dyDescent="0.35">
      <c r="A2085" s="69" t="s">
        <v>354</v>
      </c>
      <c r="B2085" s="69" t="s">
        <v>779</v>
      </c>
      <c r="C2085" s="113"/>
      <c r="D2085" s="113"/>
      <c r="E2085" s="113"/>
      <c r="F2085" s="113"/>
      <c r="G2085" s="113"/>
      <c r="H2085" s="113"/>
      <c r="I2085" s="113"/>
      <c r="J2085" s="113"/>
      <c r="K2085" s="113"/>
      <c r="L2085" s="113"/>
      <c r="M2085" s="113"/>
      <c r="N2085" s="113"/>
      <c r="O2085" s="113"/>
      <c r="P2085" s="113"/>
      <c r="Q2085" s="114"/>
      <c r="R2085" s="115"/>
      <c r="S2085" s="113"/>
      <c r="T2085" s="115"/>
      <c r="U2085" s="115"/>
      <c r="V2085" s="115"/>
      <c r="W2085" s="167"/>
      <c r="X2085" s="167"/>
      <c r="Y2085" s="167"/>
      <c r="Z2085" s="167"/>
      <c r="AA2085" s="669">
        <f>AA1421+AA1485</f>
        <v>-677245.01499732456</v>
      </c>
      <c r="AB2085" s="669">
        <f t="shared" ref="AB2085:BF2085" si="8143">AB1421+AB1485</f>
        <v>-668631.32458726992</v>
      </c>
      <c r="AC2085" s="669">
        <f t="shared" si="8143"/>
        <v>-665736.92494920408</v>
      </c>
      <c r="AD2085" s="669">
        <f t="shared" si="8143"/>
        <v>-661332.00456024846</v>
      </c>
      <c r="AE2085" s="669">
        <f t="shared" si="8143"/>
        <v>-656873.02595563838</v>
      </c>
      <c r="AF2085" s="669">
        <f t="shared" si="8143"/>
        <v>-652359.32572027855</v>
      </c>
      <c r="AG2085" s="669">
        <f t="shared" si="8143"/>
        <v>-647790.23229748779</v>
      </c>
      <c r="AH2085" s="669">
        <f t="shared" si="8143"/>
        <v>-643165.06588908448</v>
      </c>
      <c r="AI2085" s="669">
        <f t="shared" si="8143"/>
        <v>-638483.13835424383</v>
      </c>
      <c r="AJ2085" s="669">
        <f t="shared" si="8143"/>
        <v>-633743.75310711586</v>
      </c>
      <c r="AK2085" s="669">
        <f t="shared" si="8143"/>
        <v>-628946.20501318562</v>
      </c>
      <c r="AL2085" s="669">
        <f t="shared" si="8143"/>
        <v>-624089.78028436215</v>
      </c>
      <c r="AM2085" s="669">
        <f t="shared" si="8143"/>
        <v>-619173.75637277937</v>
      </c>
      <c r="AN2085" s="669">
        <f t="shared" si="8143"/>
        <v>-614197.40186329512</v>
      </c>
      <c r="AO2085" s="669">
        <f t="shared" si="8143"/>
        <v>-609159.97636466834</v>
      </c>
      <c r="AP2085" s="669">
        <f t="shared" si="8143"/>
        <v>-604060.7303994036</v>
      </c>
      <c r="AQ2085" s="669">
        <f t="shared" si="8143"/>
        <v>-598898.90529224183</v>
      </c>
      <c r="AR2085" s="669">
        <f t="shared" si="8143"/>
        <v>-593673.73305728333</v>
      </c>
      <c r="AS2085" s="669">
        <f t="shared" si="8143"/>
        <v>-588384.4362837252</v>
      </c>
      <c r="AT2085" s="669">
        <f t="shared" si="8143"/>
        <v>-583030.22802019725</v>
      </c>
      <c r="AU2085" s="669">
        <f t="shared" si="8143"/>
        <v>-577610.3116576774</v>
      </c>
      <c r="AV2085" s="669">
        <f t="shared" si="8143"/>
        <v>-572123.88081097091</v>
      </c>
      <c r="AW2085" s="669">
        <f t="shared" si="8143"/>
        <v>-566570.11919873487</v>
      </c>
      <c r="AX2085" s="669">
        <f t="shared" si="8143"/>
        <v>-560948.20052203047</v>
      </c>
      <c r="AY2085" s="669">
        <f t="shared" si="8143"/>
        <v>-555257.28834138461</v>
      </c>
      <c r="AZ2085" s="669">
        <f t="shared" si="8143"/>
        <v>-549496.53595234279</v>
      </c>
      <c r="BA2085" s="669">
        <f t="shared" si="8143"/>
        <v>-543665.086259495</v>
      </c>
      <c r="BB2085" s="669">
        <f t="shared" si="8143"/>
        <v>-537762.07164895535</v>
      </c>
      <c r="BC2085" s="669">
        <f t="shared" si="8143"/>
        <v>-531786.61385927722</v>
      </c>
      <c r="BD2085" s="669">
        <f t="shared" si="8143"/>
        <v>-525737.82385078329</v>
      </c>
      <c r="BE2085" s="669">
        <f t="shared" si="8143"/>
        <v>-519614.801673293</v>
      </c>
      <c r="BF2085" s="669">
        <f t="shared" si="8143"/>
        <v>-513416.63633222651</v>
      </c>
      <c r="BG2085" s="669">
        <f t="shared" ref="BG2085:CL2085" si="8144">BG1421+BG1485</f>
        <v>-507142.40565306443</v>
      </c>
      <c r="BH2085" s="669">
        <f t="shared" si="8144"/>
        <v>-500791.17614414584</v>
      </c>
      <c r="BI2085" s="669">
        <f t="shared" si="8144"/>
        <v>-494362.00285778113</v>
      </c>
      <c r="BJ2085" s="669">
        <f t="shared" si="8144"/>
        <v>-487853.92924966122</v>
      </c>
      <c r="BK2085" s="669">
        <f t="shared" si="8144"/>
        <v>-481265.98703654099</v>
      </c>
      <c r="BL2085" s="669">
        <f t="shared" si="8144"/>
        <v>-474597.19605217647</v>
      </c>
      <c r="BM2085" s="669">
        <f t="shared" si="8144"/>
        <v>-467846.56410149357</v>
      </c>
      <c r="BN2085" s="669">
        <f t="shared" si="8144"/>
        <v>-461013.08681296767</v>
      </c>
      <c r="BO2085" s="669">
        <f t="shared" si="8144"/>
        <v>-454095.74748919148</v>
      </c>
      <c r="BP2085" s="669">
        <f t="shared" si="8144"/>
        <v>-447093.51695560873</v>
      </c>
      <c r="BQ2085" s="669">
        <f t="shared" si="8144"/>
        <v>-440005.35340739158</v>
      </c>
      <c r="BR2085" s="669">
        <f t="shared" si="8144"/>
        <v>-432830.20225443941</v>
      </c>
      <c r="BS2085" s="669">
        <f t="shared" si="8144"/>
        <v>-425566.99596447439</v>
      </c>
      <c r="BT2085" s="669">
        <f t="shared" si="8144"/>
        <v>-418214.65390421252</v>
      </c>
      <c r="BU2085" s="669">
        <f t="shared" si="8144"/>
        <v>-410772.08217858459</v>
      </c>
      <c r="BV2085" s="669">
        <f t="shared" si="8144"/>
        <v>-403238.17346798483</v>
      </c>
      <c r="BW2085" s="669">
        <f t="shared" si="8144"/>
        <v>-395611.80686352157</v>
      </c>
      <c r="BX2085" s="669">
        <f t="shared" si="8144"/>
        <v>-387891.84770024649</v>
      </c>
      <c r="BY2085" s="669">
        <f t="shared" si="8144"/>
        <v>-380077.14738833712</v>
      </c>
      <c r="BZ2085" s="669">
        <f t="shared" si="8144"/>
        <v>-372166.54324220732</v>
      </c>
      <c r="CA2085" s="669">
        <f t="shared" si="8144"/>
        <v>-364158.85830752092</v>
      </c>
      <c r="CB2085" s="669">
        <f t="shared" si="8144"/>
        <v>-356052.90118608216</v>
      </c>
      <c r="CC2085" s="669">
        <f t="shared" si="8144"/>
        <v>-347847.46585857734</v>
      </c>
      <c r="CD2085" s="669">
        <f t="shared" si="8144"/>
        <v>-339541.3315051411</v>
      </c>
      <c r="CE2085" s="669">
        <f t="shared" si="8144"/>
        <v>-331133.26232372032</v>
      </c>
      <c r="CF2085" s="669">
        <f t="shared" si="8144"/>
        <v>-322622.0073462096</v>
      </c>
      <c r="CG2085" s="669">
        <f t="shared" si="8144"/>
        <v>-314006.30025232956</v>
      </c>
      <c r="CH2085" s="669">
        <f t="shared" si="8144"/>
        <v>-305284.85918122146</v>
      </c>
      <c r="CI2085" s="669">
        <f t="shared" si="8144"/>
        <v>-296456.38654072967</v>
      </c>
      <c r="CJ2085" s="669">
        <f t="shared" si="8144"/>
        <v>-287519.56881434342</v>
      </c>
      <c r="CK2085" s="669">
        <f t="shared" si="8144"/>
        <v>-278473.07636576932</v>
      </c>
      <c r="CL2085" s="669">
        <f t="shared" si="8144"/>
        <v>-269315.56324110582</v>
      </c>
      <c r="CM2085" s="669">
        <f t="shared" ref="CM2085:DJ2085" si="8145">CM1421+CM1485</f>
        <v>-260045.66696858947</v>
      </c>
      <c r="CN2085" s="669">
        <f t="shared" si="8145"/>
        <v>-250662.00835588388</v>
      </c>
      <c r="CO2085" s="669">
        <f t="shared" si="8145"/>
        <v>-241163.19128488115</v>
      </c>
      <c r="CP2085" s="669">
        <f t="shared" si="8145"/>
        <v>-231547.80250398445</v>
      </c>
      <c r="CQ2085" s="669">
        <f t="shared" si="8145"/>
        <v>-221814.41141784226</v>
      </c>
      <c r="CR2085" s="669">
        <f t="shared" si="8145"/>
        <v>-211961.56987450141</v>
      </c>
      <c r="CS2085" s="669">
        <f t="shared" si="8145"/>
        <v>-201987.81194994852</v>
      </c>
      <c r="CT2085" s="669">
        <f t="shared" si="8145"/>
        <v>-191891.65373000698</v>
      </c>
      <c r="CU2085" s="669">
        <f t="shared" si="8145"/>
        <v>-181671.59308955769</v>
      </c>
      <c r="CV2085" s="669">
        <f t="shared" si="8145"/>
        <v>-171326.10946904978</v>
      </c>
      <c r="CW2085" s="669">
        <f t="shared" si="8145"/>
        <v>-160853.66364826923</v>
      </c>
      <c r="CX2085" s="669">
        <f t="shared" si="8145"/>
        <v>-150252.69751733064</v>
      </c>
      <c r="CY2085" s="669">
        <f t="shared" si="8145"/>
        <v>-139521.63384485885</v>
      </c>
      <c r="CZ2085" s="669">
        <f t="shared" si="8145"/>
        <v>-128658.87604332555</v>
      </c>
      <c r="DA2085" s="669">
        <f t="shared" si="8145"/>
        <v>-117662.80793150596</v>
      </c>
      <c r="DB2085" s="669">
        <f t="shared" si="8145"/>
        <v>-106531.79349402043</v>
      </c>
      <c r="DC2085" s="669">
        <f t="shared" si="8145"/>
        <v>-95264.176637925062</v>
      </c>
      <c r="DD2085" s="669">
        <f t="shared" si="8145"/>
        <v>-83858.280946315077</v>
      </c>
      <c r="DE2085" s="669">
        <f t="shared" si="8145"/>
        <v>-72312.409428904502</v>
      </c>
      <c r="DF2085" s="669">
        <f t="shared" si="8145"/>
        <v>-60624.844269544694</v>
      </c>
      <c r="DG2085" s="669">
        <f t="shared" si="8145"/>
        <v>-48793.846570644542</v>
      </c>
      <c r="DH2085" s="669">
        <f t="shared" si="8145"/>
        <v>-36817.656094454069</v>
      </c>
      <c r="DI2085" s="669">
        <f t="shared" si="8145"/>
        <v>-24694.491001172959</v>
      </c>
      <c r="DJ2085" s="669">
        <f t="shared" si="8145"/>
        <v>-12422.547583845155</v>
      </c>
    </row>
    <row r="2086" spans="1:114" x14ac:dyDescent="0.35">
      <c r="A2086" s="69" t="s">
        <v>354</v>
      </c>
      <c r="B2086" s="5" t="s">
        <v>780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669">
        <f>-AA1912</f>
        <v>-375500</v>
      </c>
      <c r="AB2086" s="669">
        <f t="shared" ref="AB2086:AC2086" si="8146">-AB1912</f>
        <v>-371500</v>
      </c>
      <c r="AC2086" s="669">
        <f t="shared" si="8146"/>
        <v>-372400</v>
      </c>
      <c r="AD2086" s="669">
        <f t="shared" ref="AD2086:CO2086" si="8147">-AD1912</f>
        <v>-372400</v>
      </c>
      <c r="AE2086" s="669">
        <f t="shared" si="8147"/>
        <v>-372400</v>
      </c>
      <c r="AF2086" s="669">
        <f t="shared" si="8147"/>
        <v>-372400</v>
      </c>
      <c r="AG2086" s="669">
        <f t="shared" si="8147"/>
        <v>-372400</v>
      </c>
      <c r="AH2086" s="669">
        <f t="shared" si="8147"/>
        <v>-372400</v>
      </c>
      <c r="AI2086" s="669">
        <f t="shared" si="8147"/>
        <v>-372400</v>
      </c>
      <c r="AJ2086" s="669">
        <f t="shared" si="8147"/>
        <v>-372400</v>
      </c>
      <c r="AK2086" s="669">
        <f t="shared" si="8147"/>
        <v>-372400</v>
      </c>
      <c r="AL2086" s="669">
        <f t="shared" si="8147"/>
        <v>-372400</v>
      </c>
      <c r="AM2086" s="669">
        <f t="shared" si="8147"/>
        <v>-372400</v>
      </c>
      <c r="AN2086" s="669">
        <f t="shared" si="8147"/>
        <v>-372400</v>
      </c>
      <c r="AO2086" s="669">
        <f t="shared" si="8147"/>
        <v>-372400</v>
      </c>
      <c r="AP2086" s="669">
        <f t="shared" si="8147"/>
        <v>-372400</v>
      </c>
      <c r="AQ2086" s="669">
        <f t="shared" si="8147"/>
        <v>-372400</v>
      </c>
      <c r="AR2086" s="669">
        <f t="shared" si="8147"/>
        <v>-372400</v>
      </c>
      <c r="AS2086" s="669">
        <f t="shared" si="8147"/>
        <v>-372400</v>
      </c>
      <c r="AT2086" s="669">
        <f t="shared" si="8147"/>
        <v>-372400</v>
      </c>
      <c r="AU2086" s="669">
        <f t="shared" si="8147"/>
        <v>-372400</v>
      </c>
      <c r="AV2086" s="669">
        <f t="shared" si="8147"/>
        <v>-372400</v>
      </c>
      <c r="AW2086" s="669">
        <f t="shared" si="8147"/>
        <v>-372400</v>
      </c>
      <c r="AX2086" s="669">
        <f t="shared" si="8147"/>
        <v>-372400</v>
      </c>
      <c r="AY2086" s="669">
        <f t="shared" si="8147"/>
        <v>-372400</v>
      </c>
      <c r="AZ2086" s="669">
        <f t="shared" si="8147"/>
        <v>-372400</v>
      </c>
      <c r="BA2086" s="669">
        <f t="shared" si="8147"/>
        <v>-372400</v>
      </c>
      <c r="BB2086" s="669">
        <f t="shared" si="8147"/>
        <v>-372400</v>
      </c>
      <c r="BC2086" s="669">
        <f t="shared" si="8147"/>
        <v>-372400</v>
      </c>
      <c r="BD2086" s="669">
        <f t="shared" si="8147"/>
        <v>-372400</v>
      </c>
      <c r="BE2086" s="669">
        <f t="shared" si="8147"/>
        <v>-372400</v>
      </c>
      <c r="BF2086" s="669">
        <f t="shared" si="8147"/>
        <v>-372400</v>
      </c>
      <c r="BG2086" s="669">
        <f t="shared" si="8147"/>
        <v>-372400</v>
      </c>
      <c r="BH2086" s="669">
        <f t="shared" si="8147"/>
        <v>-372400</v>
      </c>
      <c r="BI2086" s="669">
        <f t="shared" si="8147"/>
        <v>-372400</v>
      </c>
      <c r="BJ2086" s="669">
        <f t="shared" si="8147"/>
        <v>-372400</v>
      </c>
      <c r="BK2086" s="669">
        <f t="shared" si="8147"/>
        <v>-372400</v>
      </c>
      <c r="BL2086" s="669">
        <f t="shared" si="8147"/>
        <v>-372400</v>
      </c>
      <c r="BM2086" s="669">
        <f t="shared" si="8147"/>
        <v>-372400</v>
      </c>
      <c r="BN2086" s="669">
        <f t="shared" si="8147"/>
        <v>-372400</v>
      </c>
      <c r="BO2086" s="669">
        <f t="shared" si="8147"/>
        <v>-372400</v>
      </c>
      <c r="BP2086" s="669">
        <f t="shared" si="8147"/>
        <v>-372400</v>
      </c>
      <c r="BQ2086" s="669">
        <f t="shared" si="8147"/>
        <v>-372400</v>
      </c>
      <c r="BR2086" s="669">
        <f t="shared" si="8147"/>
        <v>-372400</v>
      </c>
      <c r="BS2086" s="669">
        <f t="shared" si="8147"/>
        <v>-372400</v>
      </c>
      <c r="BT2086" s="669">
        <f t="shared" si="8147"/>
        <v>-372400</v>
      </c>
      <c r="BU2086" s="669">
        <f t="shared" si="8147"/>
        <v>-372400</v>
      </c>
      <c r="BV2086" s="669">
        <f t="shared" si="8147"/>
        <v>-372400</v>
      </c>
      <c r="BW2086" s="669">
        <f t="shared" si="8147"/>
        <v>-372400</v>
      </c>
      <c r="BX2086" s="669">
        <f t="shared" si="8147"/>
        <v>-372400</v>
      </c>
      <c r="BY2086" s="669">
        <f t="shared" si="8147"/>
        <v>-372400</v>
      </c>
      <c r="BZ2086" s="669">
        <f t="shared" si="8147"/>
        <v>-372400</v>
      </c>
      <c r="CA2086" s="669">
        <f t="shared" si="8147"/>
        <v>-372400</v>
      </c>
      <c r="CB2086" s="669">
        <f t="shared" si="8147"/>
        <v>-372400</v>
      </c>
      <c r="CC2086" s="669">
        <f t="shared" si="8147"/>
        <v>-372400</v>
      </c>
      <c r="CD2086" s="669">
        <f t="shared" si="8147"/>
        <v>-372400</v>
      </c>
      <c r="CE2086" s="669">
        <f t="shared" si="8147"/>
        <v>-372400</v>
      </c>
      <c r="CF2086" s="669">
        <f t="shared" si="8147"/>
        <v>-372400</v>
      </c>
      <c r="CG2086" s="669">
        <f t="shared" si="8147"/>
        <v>-372400</v>
      </c>
      <c r="CH2086" s="669">
        <f t="shared" si="8147"/>
        <v>-372400</v>
      </c>
      <c r="CI2086" s="669">
        <f t="shared" si="8147"/>
        <v>-372400</v>
      </c>
      <c r="CJ2086" s="669">
        <f t="shared" si="8147"/>
        <v>-372400</v>
      </c>
      <c r="CK2086" s="669">
        <f t="shared" si="8147"/>
        <v>-372400</v>
      </c>
      <c r="CL2086" s="669">
        <f t="shared" si="8147"/>
        <v>-372400</v>
      </c>
      <c r="CM2086" s="669">
        <f t="shared" si="8147"/>
        <v>-372400</v>
      </c>
      <c r="CN2086" s="669">
        <f t="shared" si="8147"/>
        <v>-372400</v>
      </c>
      <c r="CO2086" s="669">
        <f t="shared" si="8147"/>
        <v>-372400</v>
      </c>
      <c r="CP2086" s="669">
        <f t="shared" ref="CP2086:DJ2086" si="8148">-CP1912</f>
        <v>-372400</v>
      </c>
      <c r="CQ2086" s="669">
        <f t="shared" si="8148"/>
        <v>-372400</v>
      </c>
      <c r="CR2086" s="669">
        <f t="shared" si="8148"/>
        <v>-372400</v>
      </c>
      <c r="CS2086" s="669">
        <f t="shared" si="8148"/>
        <v>-372400</v>
      </c>
      <c r="CT2086" s="669">
        <f t="shared" si="8148"/>
        <v>-372400</v>
      </c>
      <c r="CU2086" s="669">
        <f t="shared" si="8148"/>
        <v>-372400</v>
      </c>
      <c r="CV2086" s="669">
        <f t="shared" si="8148"/>
        <v>-372400</v>
      </c>
      <c r="CW2086" s="669">
        <f t="shared" si="8148"/>
        <v>-372400</v>
      </c>
      <c r="CX2086" s="669">
        <f t="shared" si="8148"/>
        <v>-372400</v>
      </c>
      <c r="CY2086" s="669">
        <f t="shared" si="8148"/>
        <v>-372400</v>
      </c>
      <c r="CZ2086" s="669">
        <f t="shared" si="8148"/>
        <v>-372400</v>
      </c>
      <c r="DA2086" s="669">
        <f t="shared" si="8148"/>
        <v>-372400</v>
      </c>
      <c r="DB2086" s="669">
        <f t="shared" si="8148"/>
        <v>-372400</v>
      </c>
      <c r="DC2086" s="669">
        <f t="shared" si="8148"/>
        <v>-372400</v>
      </c>
      <c r="DD2086" s="669">
        <f t="shared" si="8148"/>
        <v>-372400</v>
      </c>
      <c r="DE2086" s="669">
        <f t="shared" si="8148"/>
        <v>-372400</v>
      </c>
      <c r="DF2086" s="669">
        <f t="shared" si="8148"/>
        <v>-372400</v>
      </c>
      <c r="DG2086" s="669">
        <f t="shared" si="8148"/>
        <v>-372400</v>
      </c>
      <c r="DH2086" s="669">
        <f t="shared" si="8148"/>
        <v>-372400</v>
      </c>
      <c r="DI2086" s="669">
        <f t="shared" si="8148"/>
        <v>-372400</v>
      </c>
      <c r="DJ2086" s="669">
        <f t="shared" si="8148"/>
        <v>-372400</v>
      </c>
    </row>
    <row r="2087" spans="1:114" x14ac:dyDescent="0.35">
      <c r="A2087" s="69" t="s">
        <v>354</v>
      </c>
      <c r="B2087" s="5" t="s">
        <v>781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669">
        <f>AA1936</f>
        <v>311800</v>
      </c>
      <c r="AB2087" s="669">
        <f t="shared" ref="AB2087:AC2087" si="8149">AB1936</f>
        <v>353200</v>
      </c>
      <c r="AC2087" s="669">
        <f t="shared" si="8149"/>
        <v>350300</v>
      </c>
      <c r="AD2087" s="669">
        <f t="shared" ref="AD2087:CO2087" si="8150">AD1936</f>
        <v>327562.99636799324</v>
      </c>
      <c r="AE2087" s="669">
        <f t="shared" si="8150"/>
        <v>262959.16641691769</v>
      </c>
      <c r="AF2087" s="669">
        <f t="shared" si="8150"/>
        <v>195999.73908032436</v>
      </c>
      <c r="AG2087" s="669">
        <f t="shared" si="8150"/>
        <v>103524.08136939519</v>
      </c>
      <c r="AH2087" s="669">
        <f t="shared" si="8150"/>
        <v>22652.192985193862</v>
      </c>
      <c r="AI2087" s="669">
        <f t="shared" si="8150"/>
        <v>-80964.608232118422</v>
      </c>
      <c r="AJ2087" s="669">
        <f t="shared" si="8150"/>
        <v>-183467.69689714949</v>
      </c>
      <c r="AK2087" s="669">
        <f t="shared" si="8150"/>
        <v>-288464.33452350751</v>
      </c>
      <c r="AL2087" s="669">
        <f t="shared" si="8150"/>
        <v>-398213.86817907239</v>
      </c>
      <c r="AM2087" s="669">
        <f t="shared" si="8150"/>
        <v>-428298.86733394716</v>
      </c>
      <c r="AN2087" s="669">
        <f t="shared" si="8150"/>
        <v>-465844.83599928312</v>
      </c>
      <c r="AO2087" s="669">
        <f t="shared" si="8150"/>
        <v>-510131.528504127</v>
      </c>
      <c r="AP2087" s="669">
        <f t="shared" si="8150"/>
        <v>-552265.97331199015</v>
      </c>
      <c r="AQ2087" s="669">
        <f t="shared" si="8150"/>
        <v>-486886.96741382289</v>
      </c>
      <c r="AR2087" s="669">
        <f t="shared" si="8150"/>
        <v>-425636.00644399185</v>
      </c>
      <c r="AS2087" s="669">
        <f t="shared" si="8150"/>
        <v>-372749.22574223578</v>
      </c>
      <c r="AT2087" s="669">
        <f t="shared" si="8150"/>
        <v>-317002.4522585161</v>
      </c>
      <c r="AU2087" s="669">
        <f t="shared" si="8150"/>
        <v>-266434.38758450269</v>
      </c>
      <c r="AV2087" s="669">
        <f t="shared" si="8150"/>
        <v>-217861.43043081561</v>
      </c>
      <c r="AW2087" s="669">
        <f t="shared" si="8150"/>
        <v>-171149.68220975803</v>
      </c>
      <c r="AX2087" s="669">
        <f t="shared" si="8150"/>
        <v>-123742.2312294814</v>
      </c>
      <c r="AY2087" s="669">
        <f t="shared" si="8150"/>
        <v>-154787.23008415403</v>
      </c>
      <c r="AZ2087" s="669">
        <f t="shared" si="8150"/>
        <v>-186683.65224185784</v>
      </c>
      <c r="BA2087" s="669">
        <f t="shared" si="8150"/>
        <v>-226951.37000918784</v>
      </c>
      <c r="BB2087" s="669">
        <f t="shared" si="8150"/>
        <v>-273777.45073676971</v>
      </c>
      <c r="BC2087" s="669">
        <f t="shared" si="8150"/>
        <v>-373196.63406404818</v>
      </c>
      <c r="BD2087" s="669">
        <f t="shared" si="8150"/>
        <v>-471770.69703910628</v>
      </c>
      <c r="BE2087" s="669">
        <f t="shared" si="8150"/>
        <v>-583566.36427633394</v>
      </c>
      <c r="BF2087" s="669">
        <f t="shared" si="8150"/>
        <v>-708798.67828264739</v>
      </c>
      <c r="BG2087" s="669">
        <f t="shared" si="8150"/>
        <v>-673950.32249952527</v>
      </c>
      <c r="BH2087" s="669">
        <f t="shared" si="8150"/>
        <v>-641520.660970369</v>
      </c>
      <c r="BI2087" s="669">
        <f t="shared" si="8150"/>
        <v>-612132.75802787067</v>
      </c>
      <c r="BJ2087" s="669">
        <f t="shared" si="8150"/>
        <v>-276359.09651443863</v>
      </c>
      <c r="BK2087" s="669">
        <f t="shared" si="8150"/>
        <v>-374029.36640078342</v>
      </c>
      <c r="BL2087" s="669">
        <f t="shared" si="8150"/>
        <v>-454359.47029089439</v>
      </c>
      <c r="BM2087" s="669">
        <f t="shared" si="8150"/>
        <v>-530552.27235377813</v>
      </c>
      <c r="BN2087" s="669">
        <f t="shared" si="8150"/>
        <v>-620013.52800279378</v>
      </c>
      <c r="BO2087" s="669">
        <f t="shared" si="8150"/>
        <v>-648192.0160657774</v>
      </c>
      <c r="BP2087" s="669">
        <f t="shared" si="8150"/>
        <v>-669653.28949577396</v>
      </c>
      <c r="BQ2087" s="669">
        <f t="shared" si="8150"/>
        <v>-685294.45172225614</v>
      </c>
      <c r="BR2087" s="669">
        <f t="shared" si="8150"/>
        <v>-715344.55652377219</v>
      </c>
      <c r="BS2087" s="669">
        <f t="shared" si="8150"/>
        <v>-647189.85560523765</v>
      </c>
      <c r="BT2087" s="669">
        <f t="shared" si="8150"/>
        <v>-583387.19288893475</v>
      </c>
      <c r="BU2087" s="669">
        <f t="shared" si="8150"/>
        <v>-524458.64499507216</v>
      </c>
      <c r="BV2087" s="669">
        <f t="shared" si="8150"/>
        <v>-459029.84446669184</v>
      </c>
      <c r="BW2087" s="669">
        <f t="shared" si="8150"/>
        <v>-443627.35272355826</v>
      </c>
      <c r="BX2087" s="669">
        <f t="shared" si="8150"/>
        <v>-427722.73822165042</v>
      </c>
      <c r="BY2087" s="669">
        <f t="shared" si="8150"/>
        <v>-414067.20053412003</v>
      </c>
      <c r="BZ2087" s="669">
        <f t="shared" si="8150"/>
        <v>-405019.17590939172</v>
      </c>
      <c r="CA2087" s="669">
        <f t="shared" si="8150"/>
        <v>-471698.13478933671</v>
      </c>
      <c r="CB2087" s="669">
        <f t="shared" si="8150"/>
        <v>-526341.21469838032</v>
      </c>
      <c r="CC2087" s="669">
        <f t="shared" si="8150"/>
        <v>-568949.26629400486</v>
      </c>
      <c r="CD2087" s="669">
        <f t="shared" si="8150"/>
        <v>-633490.68812178855</v>
      </c>
      <c r="CE2087" s="669">
        <f t="shared" si="8150"/>
        <v>-602665.58090355713</v>
      </c>
      <c r="CF2087" s="669">
        <f t="shared" si="8150"/>
        <v>-571071.79980609193</v>
      </c>
      <c r="CG2087" s="669">
        <f t="shared" si="8150"/>
        <v>-538710.16408711625</v>
      </c>
      <c r="CH2087" s="669">
        <f t="shared" si="8150"/>
        <v>-508176.63831643201</v>
      </c>
      <c r="CI2087" s="669">
        <f t="shared" si="8150"/>
        <v>-471588.04238712275</v>
      </c>
      <c r="CJ2087" s="669">
        <f t="shared" si="8150"/>
        <v>-435135.46495241928</v>
      </c>
      <c r="CK2087" s="669">
        <f t="shared" si="8150"/>
        <v>-398819.58558454306</v>
      </c>
      <c r="CL2087" s="669">
        <f t="shared" si="8150"/>
        <v>-362641.08707707206</v>
      </c>
      <c r="CM2087" s="669">
        <f t="shared" si="8150"/>
        <v>-302850.16158320347</v>
      </c>
      <c r="CN2087" s="669">
        <f t="shared" si="8150"/>
        <v>-243142.50761183939</v>
      </c>
      <c r="CO2087" s="669">
        <f t="shared" si="8150"/>
        <v>-183518.54175339706</v>
      </c>
      <c r="CP2087" s="669">
        <f t="shared" ref="CP2087:DJ2087" si="8151">CP1936</f>
        <v>-123978.68271479383</v>
      </c>
      <c r="CQ2087" s="669">
        <f t="shared" si="8151"/>
        <v>-52750.022383552096</v>
      </c>
      <c r="CR2087" s="669">
        <f t="shared" si="8151"/>
        <v>18371.069774380041</v>
      </c>
      <c r="CS2087" s="669">
        <f t="shared" si="8151"/>
        <v>89384.056057664973</v>
      </c>
      <c r="CT2087" s="669">
        <f t="shared" si="8151"/>
        <v>160288.39602855867</v>
      </c>
      <c r="CU2087" s="669">
        <f t="shared" si="8151"/>
        <v>199080.3023638475</v>
      </c>
      <c r="CV2087" s="669">
        <f t="shared" si="8151"/>
        <v>237667.33898046624</v>
      </c>
      <c r="CW2087" s="669">
        <f t="shared" si="8151"/>
        <v>276048.48148500652</v>
      </c>
      <c r="CX2087" s="669">
        <f t="shared" si="8151"/>
        <v>314222.70038550551</v>
      </c>
      <c r="CY2087" s="669">
        <f t="shared" si="8151"/>
        <v>325995.67112782877</v>
      </c>
      <c r="CZ2087" s="669">
        <f t="shared" si="8151"/>
        <v>337562.69748748519</v>
      </c>
      <c r="DA2087" s="669">
        <f t="shared" si="8151"/>
        <v>348922.74976249295</v>
      </c>
      <c r="DB2087" s="669">
        <f t="shared" si="8151"/>
        <v>360074.79308779421</v>
      </c>
      <c r="DC2087" s="669">
        <f t="shared" si="8151"/>
        <v>399358.69659315929</v>
      </c>
      <c r="DD2087" s="669">
        <f t="shared" si="8151"/>
        <v>438561.24344258179</v>
      </c>
      <c r="DE2087" s="669">
        <f t="shared" si="8151"/>
        <v>477682.02684925578</v>
      </c>
      <c r="DF2087" s="669">
        <f t="shared" si="8151"/>
        <v>516720.63799790351</v>
      </c>
      <c r="DG2087" s="669">
        <f t="shared" si="8151"/>
        <v>555597.0258128111</v>
      </c>
      <c r="DH2087" s="669">
        <f t="shared" si="8151"/>
        <v>594398.80276666908</v>
      </c>
      <c r="DI2087" s="669">
        <f t="shared" si="8151"/>
        <v>633125.59580756456</v>
      </c>
      <c r="DJ2087" s="669">
        <f t="shared" si="8151"/>
        <v>671777.03001617733</v>
      </c>
    </row>
    <row r="2088" spans="1:114" x14ac:dyDescent="0.35">
      <c r="A2088" s="69" t="s">
        <v>354</v>
      </c>
      <c r="B2088" s="255" t="s">
        <v>782</v>
      </c>
      <c r="C2088" s="255"/>
      <c r="D2088" s="255"/>
      <c r="E2088" s="255"/>
      <c r="F2088" s="255"/>
      <c r="G2088" s="255"/>
      <c r="H2088" s="255"/>
      <c r="I2088" s="255"/>
      <c r="J2088" s="255"/>
      <c r="K2088" s="255"/>
      <c r="L2088" s="255"/>
      <c r="M2088" s="255"/>
      <c r="N2088" s="255"/>
      <c r="O2088" s="255"/>
      <c r="P2088" s="255"/>
      <c r="Q2088" s="255"/>
      <c r="R2088" s="255"/>
      <c r="S2088" s="255"/>
      <c r="T2088" s="255"/>
      <c r="U2088" s="255"/>
      <c r="V2088" s="255"/>
      <c r="W2088" s="255"/>
      <c r="X2088" s="255"/>
      <c r="Y2088" s="255"/>
      <c r="Z2088" s="255"/>
      <c r="AA2088" s="670">
        <f>SUM(AA2080:AA2087)</f>
        <v>1980340.7379424106</v>
      </c>
      <c r="AB2088" s="670">
        <f t="shared" ref="AB2088:AC2088" si="8152">SUM(AB2080:AB2087)</f>
        <v>2047928.185060946</v>
      </c>
      <c r="AC2088" s="670">
        <f t="shared" si="8152"/>
        <v>2052404.1717319018</v>
      </c>
      <c r="AD2088" s="670">
        <f t="shared" ref="AD2088" si="8153">SUM(AD2080:AD2087)</f>
        <v>2016997.2196194101</v>
      </c>
      <c r="AE2088" s="670">
        <f t="shared" ref="AE2088" si="8154">SUM(AE2080:AE2087)</f>
        <v>1922853.6973292327</v>
      </c>
      <c r="AF2088" s="670">
        <f t="shared" ref="AF2088" si="8155">SUM(AF2080:AF2087)</f>
        <v>1880984.9120693863</v>
      </c>
      <c r="AG2088" s="670">
        <f t="shared" ref="AG2088" si="8156">SUM(AG2080:AG2087)</f>
        <v>1820054.1667400221</v>
      </c>
      <c r="AH2088" s="670">
        <f t="shared" ref="AH2088" si="8157">SUM(AH2080:AH2087)</f>
        <v>1769647.3280917061</v>
      </c>
      <c r="AI2088" s="670">
        <f t="shared" ref="AI2088" si="8158">SUM(AI2080:AI2087)</f>
        <v>1683939.9776628006</v>
      </c>
      <c r="AJ2088" s="670">
        <f t="shared" ref="AJ2088" si="8159">SUM(AJ2080:AJ2087)</f>
        <v>1609940.087937797</v>
      </c>
      <c r="AK2088" s="670">
        <f t="shared" ref="AK2088" si="8160">SUM(AK2080:AK2087)</f>
        <v>1538731.7408548081</v>
      </c>
      <c r="AL2088" s="670">
        <f t="shared" ref="AL2088" si="8161">SUM(AL2080:AL2087)</f>
        <v>1461179.6885638193</v>
      </c>
      <c r="AM2088" s="670">
        <f t="shared" ref="AM2088" si="8162">SUM(AM2080:AM2087)</f>
        <v>1453174.4081555628</v>
      </c>
      <c r="AN2088" s="670">
        <f t="shared" ref="AN2088" si="8163">SUM(AN2080:AN2087)</f>
        <v>1416200.6575196232</v>
      </c>
      <c r="AO2088" s="670">
        <f t="shared" ref="AO2088" si="8164">SUM(AO2080:AO2087)</f>
        <v>1381582.8047612554</v>
      </c>
      <c r="AP2088" s="670">
        <f t="shared" ref="AP2088" si="8165">SUM(AP2080:AP2087)</f>
        <v>1348725.1217624461</v>
      </c>
      <c r="AQ2088" s="670">
        <f t="shared" ref="AQ2088" si="8166">SUM(AQ2080:AQ2087)</f>
        <v>1412862.1582196841</v>
      </c>
      <c r="AR2088" s="670">
        <f t="shared" ref="AR2088" si="8167">SUM(AR2080:AR2087)</f>
        <v>1407898.3753309408</v>
      </c>
      <c r="AS2088" s="670">
        <f t="shared" ref="AS2088" si="8168">SUM(AS2080:AS2087)</f>
        <v>1400418.6020086533</v>
      </c>
      <c r="AT2088" s="670">
        <f t="shared" ref="AT2088" si="8169">SUM(AT2080:AT2087)</f>
        <v>1396369.6204277952</v>
      </c>
      <c r="AU2088" s="670">
        <f t="shared" ref="AU2088" si="8170">SUM(AU2080:AU2087)</f>
        <v>1374524.9674435086</v>
      </c>
      <c r="AV2088" s="670">
        <f t="shared" ref="AV2088" si="8171">SUM(AV2080:AV2087)</f>
        <v>1328023.8653502986</v>
      </c>
      <c r="AW2088" s="670">
        <f t="shared" ref="AW2088" si="8172">SUM(AW2080:AW2087)</f>
        <v>1285982.6509282594</v>
      </c>
      <c r="AX2088" s="670">
        <f t="shared" ref="AX2088" si="8173">SUM(AX2080:AX2087)</f>
        <v>1243787.0126895597</v>
      </c>
      <c r="AY2088" s="670">
        <f t="shared" ref="AY2088" si="8174">SUM(AY2080:AY2087)</f>
        <v>1108247.3912146734</v>
      </c>
      <c r="AZ2088" s="670">
        <f t="shared" ref="AZ2088" si="8175">SUM(AZ2080:AZ2087)</f>
        <v>983971.11282036814</v>
      </c>
      <c r="BA2088" s="670">
        <f t="shared" ref="BA2088" si="8176">SUM(BA2080:BA2087)</f>
        <v>857425.68308272352</v>
      </c>
      <c r="BB2088" s="670">
        <f t="shared" ref="BB2088" si="8177">SUM(BB2080:BB2087)</f>
        <v>724718.40256005386</v>
      </c>
      <c r="BC2088" s="670">
        <f t="shared" ref="BC2088" si="8178">SUM(BC2080:BC2087)</f>
        <v>525676.26183534029</v>
      </c>
      <c r="BD2088" s="670">
        <f t="shared" ref="BD2088" si="8179">SUM(BD2080:BD2087)</f>
        <v>367606.11111235374</v>
      </c>
      <c r="BE2088" s="670">
        <f t="shared" ref="BE2088" si="8180">SUM(BE2080:BE2087)</f>
        <v>201713.84575182036</v>
      </c>
      <c r="BF2088" s="670">
        <f t="shared" ref="BF2088" si="8181">SUM(BF2080:BF2087)</f>
        <v>26736.435987922829</v>
      </c>
      <c r="BG2088" s="670">
        <f t="shared" ref="BG2088" si="8182">SUM(BG2080:BG2087)</f>
        <v>1998.1350886770524</v>
      </c>
      <c r="BH2088" s="670">
        <f t="shared" ref="BH2088" si="8183">SUM(BH2080:BH2087)</f>
        <v>-26125.977030146052</v>
      </c>
      <c r="BI2088" s="670">
        <f t="shared" ref="BI2088" si="8184">SUM(BI2080:BI2087)</f>
        <v>-51237.574623058899</v>
      </c>
      <c r="BJ2088" s="670">
        <f t="shared" ref="BJ2088" si="8185">SUM(BJ2080:BJ2087)</f>
        <v>235018.45284535747</v>
      </c>
      <c r="BK2088" s="670">
        <f t="shared" ref="BK2088" si="8186">SUM(BK2080:BK2087)</f>
        <v>77007.332552062464</v>
      </c>
      <c r="BL2088" s="670">
        <f t="shared" ref="BL2088" si="8187">SUM(BL2080:BL2087)</f>
        <v>-40269.321966757998</v>
      </c>
      <c r="BM2088" s="670">
        <f t="shared" ref="BM2088" si="8188">SUM(BM2080:BM2087)</f>
        <v>-149236.48226508533</v>
      </c>
      <c r="BN2088" s="670">
        <f t="shared" ref="BN2088" si="8189">SUM(BN2080:BN2087)</f>
        <v>-268154.05103466299</v>
      </c>
      <c r="BO2088" s="670">
        <f t="shared" ref="BO2088" si="8190">SUM(BO2080:BO2087)</f>
        <v>-333293.55354354088</v>
      </c>
      <c r="BP2088" s="670">
        <f t="shared" ref="BP2088" si="8191">SUM(BP2080:BP2087)</f>
        <v>-377218.17788432061</v>
      </c>
      <c r="BQ2088" s="670">
        <f t="shared" ref="BQ2088" si="8192">SUM(BQ2080:BQ2087)</f>
        <v>-413197.34840378538</v>
      </c>
      <c r="BR2088" s="670">
        <f t="shared" ref="BR2088" si="8193">SUM(BR2080:BR2087)</f>
        <v>-462183.72261962318</v>
      </c>
      <c r="BS2088" s="670">
        <f t="shared" ref="BS2088" si="8194">SUM(BS2080:BS2087)</f>
        <v>-416814.60788023053</v>
      </c>
      <c r="BT2088" s="670">
        <f t="shared" ref="BT2088" si="8195">SUM(BT2080:BT2087)</f>
        <v>-387799.55466706934</v>
      </c>
      <c r="BU2088" s="670">
        <f t="shared" ref="BU2088" si="8196">SUM(BU2080:BU2087)</f>
        <v>-360305.12026104075</v>
      </c>
      <c r="BV2088" s="670">
        <f t="shared" ref="BV2088" si="8197">SUM(BV2080:BV2087)</f>
        <v>-323737.78047924541</v>
      </c>
      <c r="BW2088" s="670">
        <f t="shared" ref="BW2088" si="8198">SUM(BW2080:BW2087)</f>
        <v>-343199.16269279848</v>
      </c>
      <c r="BX2088" s="670">
        <f t="shared" ref="BX2088" si="8199">SUM(BX2080:BX2087)</f>
        <v>-364045.21891445463</v>
      </c>
      <c r="BY2088" s="670">
        <f t="shared" ref="BY2088" si="8200">SUM(BY2080:BY2087)</f>
        <v>-384266.7629972467</v>
      </c>
      <c r="BZ2088" s="670">
        <f t="shared" ref="BZ2088" si="8201">SUM(BZ2080:BZ2087)</f>
        <v>-406186.36372019449</v>
      </c>
      <c r="CA2088" s="670">
        <f t="shared" ref="CA2088" si="8202">SUM(CA2080:CA2087)</f>
        <v>-509804.07479307178</v>
      </c>
      <c r="CB2088" s="670">
        <f t="shared" ref="CB2088" si="8203">SUM(CB2080:CB2087)</f>
        <v>-573830.47369309468</v>
      </c>
      <c r="CC2088" s="670">
        <f t="shared" ref="CC2088" si="8204">SUM(CC2080:CC2087)</f>
        <v>-625596.66022709571</v>
      </c>
      <c r="CD2088" s="670">
        <f t="shared" ref="CD2088" si="8205">SUM(CD2080:CD2087)</f>
        <v>-699067.71361584775</v>
      </c>
      <c r="CE2088" s="670">
        <f t="shared" ref="CE2088" si="8206">SUM(CE2080:CE2087)</f>
        <v>-677578.14353165147</v>
      </c>
      <c r="CF2088" s="670">
        <f t="shared" ref="CF2088" si="8207">SUM(CF2080:CF2087)</f>
        <v>-657477.89220013784</v>
      </c>
      <c r="CG2088" s="670">
        <f t="shared" ref="CG2088" si="8208">SUM(CG2080:CG2087)</f>
        <v>-636659.53386862867</v>
      </c>
      <c r="CH2088" s="670">
        <f t="shared" ref="CH2088" si="8209">SUM(CH2080:CH2087)</f>
        <v>-617719.18710304901</v>
      </c>
      <c r="CI2088" s="670">
        <f t="shared" ref="CI2088" si="8210">SUM(CI2080:CI2087)</f>
        <v>-592773.82539988961</v>
      </c>
      <c r="CJ2088" s="670">
        <f t="shared" ref="CJ2088" si="8211">SUM(CJ2080:CJ2087)</f>
        <v>-562004.35058803286</v>
      </c>
      <c r="CK2088" s="670">
        <f t="shared" ref="CK2088" si="8212">SUM(CK2080:CK2087)</f>
        <v>-531368.64256166597</v>
      </c>
      <c r="CL2088" s="670">
        <f t="shared" ref="CL2088" si="8213">SUM(CL2080:CL2087)</f>
        <v>-500866.98476274981</v>
      </c>
      <c r="CM2088" s="670">
        <f t="shared" ref="CM2088" si="8214">SUM(CM2080:CM2087)</f>
        <v>-446749.16327503719</v>
      </c>
      <c r="CN2088" s="670">
        <f t="shared" ref="CN2088" si="8215">SUM(CN2080:CN2087)</f>
        <v>-399583.33629792457</v>
      </c>
      <c r="CO2088" s="670">
        <f t="shared" ref="CO2088" si="8216">SUM(CO2080:CO2087)</f>
        <v>-352556.76456290227</v>
      </c>
      <c r="CP2088" s="670">
        <f t="shared" ref="CP2088" si="8217">SUM(CP2080:CP2087)</f>
        <v>-305670.05696416355</v>
      </c>
      <c r="CQ2088" s="670">
        <f t="shared" ref="CQ2088" si="8218">SUM(CQ2080:CQ2087)</f>
        <v>-247150.49545180204</v>
      </c>
      <c r="CR2088" s="670">
        <f t="shared" ref="CR2088" si="8219">SUM(CR2080:CR2087)</f>
        <v>-200058.58867717953</v>
      </c>
      <c r="CS2088" s="670">
        <f t="shared" ref="CS2088" si="8220">SUM(CS2080:CS2087)</f>
        <v>-153228.29018802216</v>
      </c>
      <c r="CT2088" s="670">
        <f t="shared" ref="CT2088" si="8221">SUM(CT2080:CT2087)</f>
        <v>-106661.31729271862</v>
      </c>
      <c r="CU2088" s="670">
        <f t="shared" ref="CU2088" si="8222">SUM(CU2080:CU2087)</f>
        <v>-92362.645093224477</v>
      </c>
      <c r="CV2088" s="670">
        <f t="shared" ref="CV2088" si="8223">SUM(CV2080:CV2087)</f>
        <v>-72501.156294888526</v>
      </c>
      <c r="CW2088" s="670">
        <f t="shared" ref="CW2088" si="8224">SUM(CW2080:CW2087)</f>
        <v>-52953.487578435685</v>
      </c>
      <c r="CX2088" s="670">
        <f t="shared" ref="CX2088" si="8225">SUM(CX2080:CX2087)</f>
        <v>-33721.383536916866</v>
      </c>
      <c r="CY2088" s="670">
        <f t="shared" ref="CY2088" si="8226">SUM(CY2080:CY2087)</f>
        <v>-40999.889554484456</v>
      </c>
      <c r="CZ2088" s="670">
        <f t="shared" ref="CZ2088" si="8227">SUM(CZ2080:CZ2087)</f>
        <v>-31501.402415939199</v>
      </c>
      <c r="DA2088" s="670">
        <f t="shared" ref="DA2088" si="8228">SUM(DA2080:DA2087)</f>
        <v>-22177.766352564038</v>
      </c>
      <c r="DB2088" s="670">
        <f t="shared" ref="DB2088" si="8229">SUM(DB2080:DB2087)</f>
        <v>-13029.33446527546</v>
      </c>
      <c r="DC2088" s="670">
        <f t="shared" ref="DC2088" si="8230">SUM(DC2080:DC2087)</f>
        <v>24284.453944323061</v>
      </c>
      <c r="DD2088" s="670">
        <f t="shared" ref="DD2088" si="8231">SUM(DD2080:DD2087)</f>
        <v>63006.981695950322</v>
      </c>
      <c r="DE2088" s="670">
        <f t="shared" ref="DE2088" si="8232">SUM(DE2080:DE2087)</f>
        <v>101694.62301429251</v>
      </c>
      <c r="DF2088" s="670">
        <f t="shared" ref="DF2088" si="8233">SUM(DF2080:DF2087)</f>
        <v>140347.80820930324</v>
      </c>
      <c r="DG2088" s="670">
        <f t="shared" ref="DG2088" si="8234">SUM(DG2080:DG2087)</f>
        <v>178887.33694763936</v>
      </c>
      <c r="DH2088" s="670">
        <f t="shared" ref="DH2088" si="8235">SUM(DH2080:DH2087)</f>
        <v>218674.68199240608</v>
      </c>
      <c r="DI2088" s="670">
        <f t="shared" ref="DI2088" si="8236">SUM(DI2080:DI2087)</f>
        <v>258447.61977707018</v>
      </c>
      <c r="DJ2088" s="670">
        <f t="shared" ref="DJ2088" si="8237">SUM(DJ2080:DJ2087)</f>
        <v>298206.76120084722</v>
      </c>
    </row>
    <row r="2089" spans="1:114" x14ac:dyDescent="0.35"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</row>
    <row r="2090" spans="1:114" x14ac:dyDescent="0.35"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</row>
    <row r="2091" spans="1:114" x14ac:dyDescent="0.35">
      <c r="B2091" s="5" t="s">
        <v>776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671">
        <f t="shared" ref="AA2091:AA2099" si="8238">(AA2080/1000)/AA$1662</f>
        <v>2.0612224176021394</v>
      </c>
      <c r="AB2091" s="671">
        <f t="shared" ref="AB2091:CM2091" si="8239">(AB2080/1000)/AB$1662</f>
        <v>2.0287942815730924</v>
      </c>
      <c r="AC2091" s="671">
        <f t="shared" si="8239"/>
        <v>2.0180372668722892</v>
      </c>
      <c r="AD2091" s="671">
        <f t="shared" si="8239"/>
        <v>1.9247900496102095</v>
      </c>
      <c r="AE2091" s="671">
        <f t="shared" si="8239"/>
        <v>1.8325982217492292</v>
      </c>
      <c r="AF2091" s="671">
        <f t="shared" si="8239"/>
        <v>1.7603120303918125</v>
      </c>
      <c r="AG2091" s="671">
        <f t="shared" si="8239"/>
        <v>1.6885613794865799</v>
      </c>
      <c r="AH2091" s="671">
        <f t="shared" si="8239"/>
        <v>1.6017276016010746</v>
      </c>
      <c r="AI2091" s="671">
        <f t="shared" si="8239"/>
        <v>1.5070102873741844</v>
      </c>
      <c r="AJ2091" s="671">
        <f t="shared" si="8239"/>
        <v>1.4451452559922278</v>
      </c>
      <c r="AK2091" s="671">
        <f t="shared" si="8239"/>
        <v>1.3838168533071313</v>
      </c>
      <c r="AL2091" s="671">
        <f t="shared" si="8239"/>
        <v>1.3090116986663376</v>
      </c>
      <c r="AM2091" s="671">
        <f t="shared" si="8239"/>
        <v>1.2271994019969217</v>
      </c>
      <c r="AN2091" s="671">
        <f t="shared" si="8239"/>
        <v>1.1813294032946662</v>
      </c>
      <c r="AO2091" s="671">
        <f t="shared" si="8239"/>
        <v>1.1433580148226903</v>
      </c>
      <c r="AP2091" s="671">
        <f t="shared" si="8239"/>
        <v>1.0942129498793767</v>
      </c>
      <c r="AQ2091" s="671">
        <f t="shared" si="8239"/>
        <v>1.0393597690546974</v>
      </c>
      <c r="AR2091" s="671">
        <f t="shared" si="8239"/>
        <v>0.97327545421714923</v>
      </c>
      <c r="AS2091" s="671">
        <f t="shared" si="8239"/>
        <v>0.90765578112855216</v>
      </c>
      <c r="AT2091" s="671">
        <f t="shared" si="8239"/>
        <v>0.83214603755716898</v>
      </c>
      <c r="AU2091" s="671">
        <f t="shared" si="8239"/>
        <v>0.75155400095145053</v>
      </c>
      <c r="AV2091" s="671">
        <f t="shared" si="8239"/>
        <v>0.67179764983170542</v>
      </c>
      <c r="AW2091" s="671">
        <f t="shared" si="8239"/>
        <v>0.59265500662566739</v>
      </c>
      <c r="AX2091" s="671">
        <f t="shared" si="8239"/>
        <v>0.5002665182266135</v>
      </c>
      <c r="AY2091" s="671">
        <f t="shared" si="8239"/>
        <v>0.40106589968928386</v>
      </c>
      <c r="AZ2091" s="671">
        <f t="shared" si="8239"/>
        <v>0.33963913226506187</v>
      </c>
      <c r="BA2091" s="671">
        <f t="shared" si="8239"/>
        <v>0.27871937025426019</v>
      </c>
      <c r="BB2091" s="671">
        <f t="shared" si="8239"/>
        <v>0.20746788536585237</v>
      </c>
      <c r="BC2091" s="671">
        <f t="shared" si="8239"/>
        <v>0.13092241923018952</v>
      </c>
      <c r="BD2091" s="671">
        <f t="shared" si="8239"/>
        <v>0.12313211395672713</v>
      </c>
      <c r="BE2091" s="671">
        <f t="shared" si="8239"/>
        <v>0.11545450713358946</v>
      </c>
      <c r="BF2091" s="671">
        <f t="shared" si="8239"/>
        <v>0.10597856016471607</v>
      </c>
      <c r="BG2091" s="671">
        <f t="shared" si="8239"/>
        <v>9.5594166628208452E-2</v>
      </c>
      <c r="BH2091" s="671">
        <f t="shared" si="8239"/>
        <v>8.7392843555985214E-2</v>
      </c>
      <c r="BI2091" s="671">
        <f t="shared" si="8239"/>
        <v>7.9307876719126244E-2</v>
      </c>
      <c r="BJ2091" s="671">
        <f t="shared" si="8239"/>
        <v>6.9429532381511672E-2</v>
      </c>
      <c r="BK2091" s="671">
        <f t="shared" si="8239"/>
        <v>5.8648406010883336E-2</v>
      </c>
      <c r="BL2091" s="671">
        <f t="shared" si="8239"/>
        <v>5.3593576357447055E-2</v>
      </c>
      <c r="BM2091" s="671">
        <f t="shared" si="8239"/>
        <v>4.8642361883863637E-2</v>
      </c>
      <c r="BN2091" s="671">
        <f t="shared" si="8239"/>
        <v>4.2297922859505246E-2</v>
      </c>
      <c r="BO2091" s="671">
        <f t="shared" si="8239"/>
        <v>3.5259704166991319E-2</v>
      </c>
      <c r="BP2091" s="671">
        <f t="shared" si="8239"/>
        <v>3.1876058709735429E-2</v>
      </c>
      <c r="BQ2091" s="671">
        <f t="shared" si="8239"/>
        <v>2.859024309148249E-2</v>
      </c>
      <c r="BR2091" s="671">
        <f t="shared" si="8239"/>
        <v>2.4134575719816715E-2</v>
      </c>
      <c r="BS2091" s="671">
        <f t="shared" si="8239"/>
        <v>1.9102697479517719E-2</v>
      </c>
      <c r="BT2091" s="671">
        <f t="shared" si="8239"/>
        <v>1.5004028791633402E-2</v>
      </c>
      <c r="BU2091" s="671">
        <f t="shared" si="8239"/>
        <v>1.1010908552412688E-2</v>
      </c>
      <c r="BV2091" s="671">
        <f t="shared" si="8239"/>
        <v>5.8030491719184788E-3</v>
      </c>
      <c r="BW2091" s="671">
        <f t="shared" si="8239"/>
        <v>0</v>
      </c>
      <c r="BX2091" s="671">
        <f t="shared" si="8239"/>
        <v>0</v>
      </c>
      <c r="BY2091" s="671">
        <f t="shared" si="8239"/>
        <v>0</v>
      </c>
      <c r="BZ2091" s="671">
        <f t="shared" si="8239"/>
        <v>0</v>
      </c>
      <c r="CA2091" s="671">
        <f t="shared" si="8239"/>
        <v>0</v>
      </c>
      <c r="CB2091" s="671">
        <f t="shared" si="8239"/>
        <v>0</v>
      </c>
      <c r="CC2091" s="671">
        <f t="shared" si="8239"/>
        <v>0</v>
      </c>
      <c r="CD2091" s="671">
        <f t="shared" si="8239"/>
        <v>0</v>
      </c>
      <c r="CE2091" s="671">
        <f t="shared" si="8239"/>
        <v>0</v>
      </c>
      <c r="CF2091" s="671">
        <f t="shared" si="8239"/>
        <v>0</v>
      </c>
      <c r="CG2091" s="671">
        <f t="shared" si="8239"/>
        <v>0</v>
      </c>
      <c r="CH2091" s="671">
        <f t="shared" si="8239"/>
        <v>0</v>
      </c>
      <c r="CI2091" s="671">
        <f t="shared" si="8239"/>
        <v>0</v>
      </c>
      <c r="CJ2091" s="671">
        <f t="shared" si="8239"/>
        <v>0</v>
      </c>
      <c r="CK2091" s="671">
        <f t="shared" si="8239"/>
        <v>0</v>
      </c>
      <c r="CL2091" s="671">
        <f t="shared" si="8239"/>
        <v>0</v>
      </c>
      <c r="CM2091" s="671">
        <f t="shared" si="8239"/>
        <v>0</v>
      </c>
      <c r="CN2091" s="671">
        <f t="shared" ref="CN2091:DJ2091" si="8240">(CN2080/1000)/CN$1662</f>
        <v>0</v>
      </c>
      <c r="CO2091" s="671">
        <f t="shared" si="8240"/>
        <v>0</v>
      </c>
      <c r="CP2091" s="671">
        <f t="shared" si="8240"/>
        <v>0</v>
      </c>
      <c r="CQ2091" s="671">
        <f t="shared" si="8240"/>
        <v>0</v>
      </c>
      <c r="CR2091" s="671">
        <f t="shared" si="8240"/>
        <v>0</v>
      </c>
      <c r="CS2091" s="671">
        <f t="shared" si="8240"/>
        <v>0</v>
      </c>
      <c r="CT2091" s="671">
        <f t="shared" si="8240"/>
        <v>0</v>
      </c>
      <c r="CU2091" s="671">
        <f t="shared" si="8240"/>
        <v>0</v>
      </c>
      <c r="CV2091" s="671">
        <f t="shared" si="8240"/>
        <v>0</v>
      </c>
      <c r="CW2091" s="671">
        <f t="shared" si="8240"/>
        <v>0</v>
      </c>
      <c r="CX2091" s="671">
        <f t="shared" si="8240"/>
        <v>0</v>
      </c>
      <c r="CY2091" s="671">
        <f t="shared" si="8240"/>
        <v>0</v>
      </c>
      <c r="CZ2091" s="671">
        <f t="shared" si="8240"/>
        <v>0</v>
      </c>
      <c r="DA2091" s="671">
        <f t="shared" si="8240"/>
        <v>0</v>
      </c>
      <c r="DB2091" s="671">
        <f t="shared" si="8240"/>
        <v>0</v>
      </c>
      <c r="DC2091" s="671">
        <f t="shared" si="8240"/>
        <v>0</v>
      </c>
      <c r="DD2091" s="671">
        <f t="shared" si="8240"/>
        <v>0</v>
      </c>
      <c r="DE2091" s="671">
        <f t="shared" si="8240"/>
        <v>0</v>
      </c>
      <c r="DF2091" s="671">
        <f t="shared" si="8240"/>
        <v>0</v>
      </c>
      <c r="DG2091" s="671">
        <f t="shared" si="8240"/>
        <v>0</v>
      </c>
      <c r="DH2091" s="671">
        <f t="shared" si="8240"/>
        <v>0</v>
      </c>
      <c r="DI2091" s="671">
        <f t="shared" si="8240"/>
        <v>0</v>
      </c>
      <c r="DJ2091" s="671">
        <f t="shared" si="8240"/>
        <v>0</v>
      </c>
    </row>
    <row r="2092" spans="1:114" x14ac:dyDescent="0.35">
      <c r="B2092" s="5" t="s">
        <v>777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671">
        <f t="shared" si="8238"/>
        <v>1.9474400532429648</v>
      </c>
      <c r="AB2092" s="671">
        <f t="shared" ref="AB2092:CM2092" si="8241">(AB2081/1000)/AB$1662</f>
        <v>1.929722225871209</v>
      </c>
      <c r="AC2092" s="671">
        <f t="shared" si="8241"/>
        <v>1.9420065100633108</v>
      </c>
      <c r="AD2092" s="671">
        <f t="shared" si="8241"/>
        <v>1.9429506005785304</v>
      </c>
      <c r="AE2092" s="671">
        <f t="shared" si="8241"/>
        <v>1.8920674323427371</v>
      </c>
      <c r="AF2092" s="671">
        <f t="shared" si="8241"/>
        <v>1.8345733992788085</v>
      </c>
      <c r="AG2092" s="671">
        <f t="shared" si="8241"/>
        <v>1.7887351498800168</v>
      </c>
      <c r="AH2092" s="671">
        <f t="shared" si="8241"/>
        <v>1.7544182092151497</v>
      </c>
      <c r="AI2092" s="671">
        <f t="shared" si="8241"/>
        <v>1.7008152660724409</v>
      </c>
      <c r="AJ2092" s="671">
        <f t="shared" si="8241"/>
        <v>1.6633582744616635</v>
      </c>
      <c r="AK2092" s="671">
        <f t="shared" si="8241"/>
        <v>1.634951015571255</v>
      </c>
      <c r="AL2092" s="671">
        <f t="shared" si="8241"/>
        <v>1.6154829618069757</v>
      </c>
      <c r="AM2092" s="671">
        <f t="shared" si="8241"/>
        <v>1.5812455271202532</v>
      </c>
      <c r="AN2092" s="671">
        <f t="shared" si="8241"/>
        <v>1.5363522388294897</v>
      </c>
      <c r="AO2092" s="671">
        <f t="shared" si="8241"/>
        <v>1.5013296211842477</v>
      </c>
      <c r="AP2092" s="671">
        <f t="shared" si="8241"/>
        <v>1.4760353331351082</v>
      </c>
      <c r="AQ2092" s="671">
        <f t="shared" si="8241"/>
        <v>1.4348239814424641</v>
      </c>
      <c r="AR2092" s="671">
        <f t="shared" si="8241"/>
        <v>1.3726225093388327</v>
      </c>
      <c r="AS2092" s="671">
        <f t="shared" si="8241"/>
        <v>1.322268255971913</v>
      </c>
      <c r="AT2092" s="671">
        <f t="shared" si="8241"/>
        <v>1.283572457265916</v>
      </c>
      <c r="AU2092" s="671">
        <f t="shared" si="8241"/>
        <v>1.2258326206580068</v>
      </c>
      <c r="AV2092" s="671">
        <f t="shared" si="8241"/>
        <v>1.1528427830002195</v>
      </c>
      <c r="AW2092" s="671">
        <f t="shared" si="8241"/>
        <v>1.0927419360445223</v>
      </c>
      <c r="AX2092" s="671">
        <f t="shared" si="8241"/>
        <v>1.0453271626723841</v>
      </c>
      <c r="AY2092" s="671">
        <f t="shared" si="8241"/>
        <v>0.97705147679866666</v>
      </c>
      <c r="AZ2092" s="671">
        <f t="shared" si="8241"/>
        <v>0.90659492489732318</v>
      </c>
      <c r="BA2092" s="671">
        <f t="shared" si="8241"/>
        <v>0.84844457446962629</v>
      </c>
      <c r="BB2092" s="671">
        <f t="shared" si="8241"/>
        <v>0.80239835411948102</v>
      </c>
      <c r="BC2092" s="671">
        <f t="shared" si="8241"/>
        <v>0.73650795050086171</v>
      </c>
      <c r="BD2092" s="671">
        <f t="shared" si="8241"/>
        <v>0.67725507763731874</v>
      </c>
      <c r="BE2092" s="671">
        <f t="shared" si="8241"/>
        <v>0.62867084434102882</v>
      </c>
      <c r="BF2092" s="671">
        <f t="shared" si="8241"/>
        <v>0.59057246407804553</v>
      </c>
      <c r="BG2092" s="671">
        <f t="shared" si="8241"/>
        <v>0.53538209613321941</v>
      </c>
      <c r="BH2092" s="671">
        <f t="shared" si="8241"/>
        <v>0.46597390880319034</v>
      </c>
      <c r="BI2092" s="671">
        <f t="shared" si="8241"/>
        <v>0.40825738855195037</v>
      </c>
      <c r="BJ2092" s="671">
        <f t="shared" si="8241"/>
        <v>0.36202158697594417</v>
      </c>
      <c r="BK2092" s="671">
        <f t="shared" si="8241"/>
        <v>0.29709440029873035</v>
      </c>
      <c r="BL2092" s="671">
        <f t="shared" si="8241"/>
        <v>0.25556792635441272</v>
      </c>
      <c r="BM2092" s="671">
        <f t="shared" si="8241"/>
        <v>0.22203277235344884</v>
      </c>
      <c r="BN2092" s="671">
        <f t="shared" si="8241"/>
        <v>0.19633838449176483</v>
      </c>
      <c r="BO2092" s="671">
        <f t="shared" si="8241"/>
        <v>0.15803057816829316</v>
      </c>
      <c r="BP2092" s="671">
        <f t="shared" si="8241"/>
        <v>0.14748584457255898</v>
      </c>
      <c r="BQ2092" s="671">
        <f t="shared" si="8241"/>
        <v>0.14093538895983532</v>
      </c>
      <c r="BR2092" s="671">
        <f t="shared" si="8241"/>
        <v>0.13830177580002292</v>
      </c>
      <c r="BS2092" s="671">
        <f t="shared" si="8241"/>
        <v>0.12954892392258568</v>
      </c>
      <c r="BT2092" s="671">
        <f t="shared" si="8241"/>
        <v>0.10031386178658164</v>
      </c>
      <c r="BU2092" s="671">
        <f t="shared" si="8241"/>
        <v>7.7350395313861647E-2</v>
      </c>
      <c r="BV2092" s="671">
        <f t="shared" si="8241"/>
        <v>6.0527129836327923E-2</v>
      </c>
      <c r="BW2092" s="671">
        <f t="shared" si="8241"/>
        <v>3.4017789713393635E-2</v>
      </c>
      <c r="BX2092" s="671">
        <f t="shared" si="8241"/>
        <v>5.9589117606624973E-3</v>
      </c>
      <c r="BY2092" s="671">
        <f t="shared" si="8241"/>
        <v>-1.6621323382555418E-2</v>
      </c>
      <c r="BZ2092" s="671">
        <f t="shared" si="8241"/>
        <v>-3.3715812929844685E-2</v>
      </c>
      <c r="CA2092" s="671">
        <f t="shared" si="8241"/>
        <v>-6.0856836267837069E-2</v>
      </c>
      <c r="CB2092" s="671">
        <f t="shared" si="8241"/>
        <v>-4.6079439254150124E-2</v>
      </c>
      <c r="CC2092" s="671">
        <f t="shared" si="8241"/>
        <v>-3.0829569603856743E-2</v>
      </c>
      <c r="CD2092" s="671">
        <f t="shared" si="8241"/>
        <v>-1.5105087224289489E-2</v>
      </c>
      <c r="CE2092" s="671">
        <f t="shared" si="8241"/>
        <v>0</v>
      </c>
      <c r="CF2092" s="671">
        <f t="shared" si="8241"/>
        <v>0</v>
      </c>
      <c r="CG2092" s="671">
        <f t="shared" si="8241"/>
        <v>0</v>
      </c>
      <c r="CH2092" s="671">
        <f t="shared" si="8241"/>
        <v>0</v>
      </c>
      <c r="CI2092" s="671">
        <f t="shared" si="8241"/>
        <v>0</v>
      </c>
      <c r="CJ2092" s="671">
        <f t="shared" si="8241"/>
        <v>0</v>
      </c>
      <c r="CK2092" s="671">
        <f t="shared" si="8241"/>
        <v>0</v>
      </c>
      <c r="CL2092" s="671">
        <f t="shared" si="8241"/>
        <v>0</v>
      </c>
      <c r="CM2092" s="671">
        <f t="shared" si="8241"/>
        <v>0</v>
      </c>
      <c r="CN2092" s="671">
        <f t="shared" ref="CN2092:DJ2092" si="8242">(CN2081/1000)/CN$1662</f>
        <v>0</v>
      </c>
      <c r="CO2092" s="671">
        <f t="shared" si="8242"/>
        <v>0</v>
      </c>
      <c r="CP2092" s="671">
        <f t="shared" si="8242"/>
        <v>0</v>
      </c>
      <c r="CQ2092" s="671">
        <f t="shared" si="8242"/>
        <v>0</v>
      </c>
      <c r="CR2092" s="671">
        <f t="shared" si="8242"/>
        <v>0</v>
      </c>
      <c r="CS2092" s="671">
        <f t="shared" si="8242"/>
        <v>0</v>
      </c>
      <c r="CT2092" s="671">
        <f t="shared" si="8242"/>
        <v>0</v>
      </c>
      <c r="CU2092" s="671">
        <f t="shared" si="8242"/>
        <v>0</v>
      </c>
      <c r="CV2092" s="671">
        <f t="shared" si="8242"/>
        <v>0</v>
      </c>
      <c r="CW2092" s="671">
        <f t="shared" si="8242"/>
        <v>0</v>
      </c>
      <c r="CX2092" s="671">
        <f t="shared" si="8242"/>
        <v>0</v>
      </c>
      <c r="CY2092" s="671">
        <f t="shared" si="8242"/>
        <v>0</v>
      </c>
      <c r="CZ2092" s="671">
        <f t="shared" si="8242"/>
        <v>0</v>
      </c>
      <c r="DA2092" s="671">
        <f t="shared" si="8242"/>
        <v>0</v>
      </c>
      <c r="DB2092" s="671">
        <f t="shared" si="8242"/>
        <v>0</v>
      </c>
      <c r="DC2092" s="671">
        <f t="shared" si="8242"/>
        <v>0</v>
      </c>
      <c r="DD2092" s="671">
        <f t="shared" si="8242"/>
        <v>0</v>
      </c>
      <c r="DE2092" s="671">
        <f t="shared" si="8242"/>
        <v>0</v>
      </c>
      <c r="DF2092" s="671">
        <f t="shared" si="8242"/>
        <v>0</v>
      </c>
      <c r="DG2092" s="671">
        <f t="shared" si="8242"/>
        <v>0</v>
      </c>
      <c r="DH2092" s="671">
        <f t="shared" si="8242"/>
        <v>0</v>
      </c>
      <c r="DI2092" s="671">
        <f t="shared" si="8242"/>
        <v>0</v>
      </c>
      <c r="DJ2092" s="671">
        <f t="shared" si="8242"/>
        <v>0</v>
      </c>
    </row>
    <row r="2093" spans="1:114" x14ac:dyDescent="0.35">
      <c r="B2093" s="5" t="s">
        <v>22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671">
        <f t="shared" si="8238"/>
        <v>-0.11171780101847729</v>
      </c>
      <c r="AB2093" s="671">
        <f t="shared" ref="AB2093:CM2093" si="8243">(AB2082/1000)/AB$1662</f>
        <v>-0.11891257205998</v>
      </c>
      <c r="AC2093" s="671">
        <f t="shared" si="8243"/>
        <v>-0.13061024398150206</v>
      </c>
      <c r="AD2093" s="671">
        <f t="shared" si="8243"/>
        <v>-0.13601844876241959</v>
      </c>
      <c r="AE2093" s="671">
        <f t="shared" si="8243"/>
        <v>-0.13336086963883456</v>
      </c>
      <c r="AF2093" s="671">
        <f t="shared" si="8243"/>
        <v>-0.1374427196518466</v>
      </c>
      <c r="AG2093" s="671">
        <f t="shared" si="8243"/>
        <v>-0.14130049747111192</v>
      </c>
      <c r="AH2093" s="671">
        <f t="shared" si="8243"/>
        <v>-0.14493342845376173</v>
      </c>
      <c r="AI2093" s="671">
        <f t="shared" si="8243"/>
        <v>-0.14834070116232978</v>
      </c>
      <c r="AJ2093" s="671">
        <f t="shared" si="8243"/>
        <v>-0.15000797578554326</v>
      </c>
      <c r="AK2093" s="671">
        <f t="shared" si="8243"/>
        <v>-0.15144172133513259</v>
      </c>
      <c r="AL2093" s="671">
        <f t="shared" si="8243"/>
        <v>-0.15264086545053535</v>
      </c>
      <c r="AM2093" s="671">
        <f t="shared" si="8243"/>
        <v>-0.15360429907160147</v>
      </c>
      <c r="AN2093" s="671">
        <f t="shared" si="8243"/>
        <v>-0.15053587346188119</v>
      </c>
      <c r="AO2093" s="671">
        <f t="shared" si="8243"/>
        <v>-0.14721351747165665</v>
      </c>
      <c r="AP2093" s="671">
        <f t="shared" si="8243"/>
        <v>-0.14363563599127824</v>
      </c>
      <c r="AQ2093" s="671">
        <f t="shared" si="8243"/>
        <v>-0.13980059641557141</v>
      </c>
      <c r="AR2093" s="671">
        <f t="shared" si="8243"/>
        <v>-0.13435016348300488</v>
      </c>
      <c r="AS2093" s="671">
        <f t="shared" si="8243"/>
        <v>-0.12863334034595778</v>
      </c>
      <c r="AT2093" s="671">
        <f t="shared" si="8243"/>
        <v>-0.12264824801583565</v>
      </c>
      <c r="AU2093" s="671">
        <f t="shared" si="8243"/>
        <v>-0.11639296935235589</v>
      </c>
      <c r="AV2093" s="671">
        <f t="shared" si="8243"/>
        <v>-0.11120090944370675</v>
      </c>
      <c r="AW2093" s="671">
        <f t="shared" si="8243"/>
        <v>-0.10574064211981375</v>
      </c>
      <c r="AX2093" s="671">
        <f t="shared" si="8243"/>
        <v>-0.10001026567776217</v>
      </c>
      <c r="AY2093" s="671">
        <f t="shared" si="8243"/>
        <v>-9.4007840188114866E-2</v>
      </c>
      <c r="AZ2093" s="671">
        <f t="shared" si="8243"/>
        <v>-8.7731387372836409E-2</v>
      </c>
      <c r="BA2093" s="671">
        <f t="shared" si="8243"/>
        <v>-8.1178890475386983E-2</v>
      </c>
      <c r="BB2093" s="671">
        <f t="shared" si="8243"/>
        <v>-7.4348294123065248E-2</v>
      </c>
      <c r="BC2093" s="671">
        <f t="shared" si="8243"/>
        <v>-6.7237504181674262E-2</v>
      </c>
      <c r="BD2093" s="671">
        <f t="shared" si="8243"/>
        <v>-5.9844387602581206E-2</v>
      </c>
      <c r="BE2093" s="671">
        <f t="shared" si="8243"/>
        <v>-5.2166772262237503E-2</v>
      </c>
      <c r="BF2093" s="671">
        <f t="shared" si="8243"/>
        <v>-4.4202446794222909E-2</v>
      </c>
      <c r="BG2093" s="671">
        <f t="shared" si="8243"/>
        <v>-3.5949160413872853E-2</v>
      </c>
      <c r="BH2093" s="671">
        <f t="shared" si="8243"/>
        <v>-2.7404622735545267E-2</v>
      </c>
      <c r="BI2093" s="671">
        <f t="shared" si="8243"/>
        <v>-1.8566503582579975E-2</v>
      </c>
      <c r="BJ2093" s="671">
        <f t="shared" si="8243"/>
        <v>-9.4324327899997836E-3</v>
      </c>
      <c r="BK2093" s="671">
        <f t="shared" si="8243"/>
        <v>0</v>
      </c>
      <c r="BL2093" s="671">
        <f t="shared" si="8243"/>
        <v>0</v>
      </c>
      <c r="BM2093" s="671">
        <f t="shared" si="8243"/>
        <v>0</v>
      </c>
      <c r="BN2093" s="671">
        <f t="shared" si="8243"/>
        <v>0</v>
      </c>
      <c r="BO2093" s="671">
        <f t="shared" si="8243"/>
        <v>0</v>
      </c>
      <c r="BP2093" s="671">
        <f t="shared" si="8243"/>
        <v>0</v>
      </c>
      <c r="BQ2093" s="671">
        <f t="shared" si="8243"/>
        <v>0</v>
      </c>
      <c r="BR2093" s="671">
        <f t="shared" si="8243"/>
        <v>0</v>
      </c>
      <c r="BS2093" s="671">
        <f t="shared" si="8243"/>
        <v>0</v>
      </c>
      <c r="BT2093" s="671">
        <f t="shared" si="8243"/>
        <v>0</v>
      </c>
      <c r="BU2093" s="671">
        <f t="shared" si="8243"/>
        <v>0</v>
      </c>
      <c r="BV2093" s="671">
        <f t="shared" si="8243"/>
        <v>0</v>
      </c>
      <c r="BW2093" s="671">
        <f t="shared" si="8243"/>
        <v>0</v>
      </c>
      <c r="BX2093" s="671">
        <f t="shared" si="8243"/>
        <v>0</v>
      </c>
      <c r="BY2093" s="671">
        <f t="shared" si="8243"/>
        <v>0</v>
      </c>
      <c r="BZ2093" s="671">
        <f t="shared" si="8243"/>
        <v>0</v>
      </c>
      <c r="CA2093" s="671">
        <f t="shared" si="8243"/>
        <v>0</v>
      </c>
      <c r="CB2093" s="671">
        <f t="shared" si="8243"/>
        <v>0</v>
      </c>
      <c r="CC2093" s="671">
        <f t="shared" si="8243"/>
        <v>0</v>
      </c>
      <c r="CD2093" s="671">
        <f t="shared" si="8243"/>
        <v>0</v>
      </c>
      <c r="CE2093" s="671">
        <f t="shared" si="8243"/>
        <v>0</v>
      </c>
      <c r="CF2093" s="671">
        <f t="shared" si="8243"/>
        <v>0</v>
      </c>
      <c r="CG2093" s="671">
        <f t="shared" si="8243"/>
        <v>0</v>
      </c>
      <c r="CH2093" s="671">
        <f t="shared" si="8243"/>
        <v>0</v>
      </c>
      <c r="CI2093" s="671">
        <f t="shared" si="8243"/>
        <v>0</v>
      </c>
      <c r="CJ2093" s="671">
        <f t="shared" si="8243"/>
        <v>0</v>
      </c>
      <c r="CK2093" s="671">
        <f t="shared" si="8243"/>
        <v>0</v>
      </c>
      <c r="CL2093" s="671">
        <f t="shared" si="8243"/>
        <v>0</v>
      </c>
      <c r="CM2093" s="671">
        <f t="shared" si="8243"/>
        <v>0</v>
      </c>
      <c r="CN2093" s="671">
        <f t="shared" ref="CN2093:DJ2093" si="8244">(CN2082/1000)/CN$1662</f>
        <v>0</v>
      </c>
      <c r="CO2093" s="671">
        <f t="shared" si="8244"/>
        <v>0</v>
      </c>
      <c r="CP2093" s="671">
        <f t="shared" si="8244"/>
        <v>0</v>
      </c>
      <c r="CQ2093" s="671">
        <f t="shared" si="8244"/>
        <v>0</v>
      </c>
      <c r="CR2093" s="671">
        <f t="shared" si="8244"/>
        <v>0</v>
      </c>
      <c r="CS2093" s="671">
        <f t="shared" si="8244"/>
        <v>0</v>
      </c>
      <c r="CT2093" s="671">
        <f t="shared" si="8244"/>
        <v>0</v>
      </c>
      <c r="CU2093" s="671">
        <f t="shared" si="8244"/>
        <v>0</v>
      </c>
      <c r="CV2093" s="671">
        <f t="shared" si="8244"/>
        <v>0</v>
      </c>
      <c r="CW2093" s="671">
        <f t="shared" si="8244"/>
        <v>0</v>
      </c>
      <c r="CX2093" s="671">
        <f t="shared" si="8244"/>
        <v>0</v>
      </c>
      <c r="CY2093" s="671">
        <f t="shared" si="8244"/>
        <v>0</v>
      </c>
      <c r="CZ2093" s="671">
        <f t="shared" si="8244"/>
        <v>0</v>
      </c>
      <c r="DA2093" s="671">
        <f t="shared" si="8244"/>
        <v>0</v>
      </c>
      <c r="DB2093" s="671">
        <f t="shared" si="8244"/>
        <v>0</v>
      </c>
      <c r="DC2093" s="671">
        <f t="shared" si="8244"/>
        <v>0</v>
      </c>
      <c r="DD2093" s="671">
        <f t="shared" si="8244"/>
        <v>0</v>
      </c>
      <c r="DE2093" s="671">
        <f t="shared" si="8244"/>
        <v>0</v>
      </c>
      <c r="DF2093" s="671">
        <f t="shared" si="8244"/>
        <v>0</v>
      </c>
      <c r="DG2093" s="671">
        <f t="shared" si="8244"/>
        <v>0</v>
      </c>
      <c r="DH2093" s="671">
        <f t="shared" si="8244"/>
        <v>0</v>
      </c>
      <c r="DI2093" s="671">
        <f t="shared" si="8244"/>
        <v>0</v>
      </c>
      <c r="DJ2093" s="671">
        <f t="shared" si="8244"/>
        <v>0</v>
      </c>
    </row>
    <row r="2094" spans="1:114" x14ac:dyDescent="0.35">
      <c r="B2094" s="69" t="s">
        <v>778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671">
        <f t="shared" si="8238"/>
        <v>1.8917933708875501</v>
      </c>
      <c r="AB2094" s="671">
        <f t="shared" ref="AB2094:CM2094" si="8245">(AB2083/1000)/AB$1662</f>
        <v>1.9022804014794537</v>
      </c>
      <c r="AC2094" s="671">
        <f t="shared" si="8245"/>
        <v>1.9541061392305918</v>
      </c>
      <c r="AD2094" s="671">
        <f t="shared" si="8245"/>
        <v>1.9916200175977758</v>
      </c>
      <c r="AE2094" s="671">
        <f t="shared" si="8245"/>
        <v>2.0369236727841087</v>
      </c>
      <c r="AF2094" s="671">
        <f t="shared" si="8245"/>
        <v>2.1902115182207855</v>
      </c>
      <c r="AG2094" s="671">
        <f t="shared" si="8245"/>
        <v>2.3442038802425698</v>
      </c>
      <c r="AH2094" s="671">
        <f t="shared" si="8245"/>
        <v>2.4989161852183486</v>
      </c>
      <c r="AI2094" s="671">
        <f t="shared" si="8245"/>
        <v>2.6543639008016715</v>
      </c>
      <c r="AJ2094" s="671">
        <f t="shared" si="8245"/>
        <v>2.7806424894933204</v>
      </c>
      <c r="AK2094" s="671">
        <f t="shared" si="8245"/>
        <v>2.9075662174863521</v>
      </c>
      <c r="AL2094" s="671">
        <f t="shared" si="8245"/>
        <v>3.035147703609296</v>
      </c>
      <c r="AM2094" s="671">
        <f t="shared" si="8245"/>
        <v>3.1633996126889135</v>
      </c>
      <c r="AN2094" s="671">
        <f t="shared" si="8245"/>
        <v>3.2187414749484575</v>
      </c>
      <c r="AO2094" s="671">
        <f t="shared" si="8245"/>
        <v>3.2744710595082114</v>
      </c>
      <c r="AP2094" s="671">
        <f t="shared" si="8245"/>
        <v>3.3305938865378981</v>
      </c>
      <c r="AQ2094" s="671">
        <f t="shared" si="8245"/>
        <v>3.3871155125699621</v>
      </c>
      <c r="AR2094" s="671">
        <f t="shared" si="8245"/>
        <v>3.3454353575931912</v>
      </c>
      <c r="AS2094" s="671">
        <f t="shared" si="8245"/>
        <v>3.3039134630608631</v>
      </c>
      <c r="AT2094" s="671">
        <f t="shared" si="8245"/>
        <v>3.2625467297711443</v>
      </c>
      <c r="AU2094" s="671">
        <f t="shared" si="8245"/>
        <v>3.2213320964398169</v>
      </c>
      <c r="AV2094" s="671">
        <f t="shared" si="8245"/>
        <v>3.1525416735482512</v>
      </c>
      <c r="AW2094" s="671">
        <f t="shared" si="8245"/>
        <v>3.083836210809594</v>
      </c>
      <c r="AX2094" s="671">
        <f t="shared" si="8245"/>
        <v>3.0152103894338094</v>
      </c>
      <c r="AY2094" s="671">
        <f t="shared" si="8245"/>
        <v>2.9466589257322471</v>
      </c>
      <c r="AZ2094" s="671">
        <f t="shared" si="8245"/>
        <v>2.8671827881068901</v>
      </c>
      <c r="BA2094" s="671">
        <f t="shared" si="8245"/>
        <v>2.7877484439335749</v>
      </c>
      <c r="BB2094" s="671">
        <f t="shared" si="8245"/>
        <v>2.7083497998568595</v>
      </c>
      <c r="BC2094" s="671">
        <f t="shared" si="8245"/>
        <v>2.6289807931776408</v>
      </c>
      <c r="BD2094" s="671">
        <f t="shared" si="8245"/>
        <v>2.5514515726706106</v>
      </c>
      <c r="BE2094" s="671">
        <f t="shared" si="8245"/>
        <v>2.4739436701297244</v>
      </c>
      <c r="BF2094" s="671">
        <f t="shared" si="8245"/>
        <v>2.3964512544484089</v>
      </c>
      <c r="BG2094" s="671">
        <f t="shared" si="8245"/>
        <v>2.318968520060213</v>
      </c>
      <c r="BH2094" s="671">
        <f t="shared" si="8245"/>
        <v>2.2522869560134895</v>
      </c>
      <c r="BI2094" s="671">
        <f t="shared" si="8245"/>
        <v>2.1856259803393816</v>
      </c>
      <c r="BJ2094" s="671">
        <f t="shared" si="8245"/>
        <v>2.1189807180443587</v>
      </c>
      <c r="BK2094" s="671">
        <f t="shared" si="8245"/>
        <v>2.0523463151178261</v>
      </c>
      <c r="BL2094" s="671">
        <f t="shared" si="8245"/>
        <v>2.0098663464538498</v>
      </c>
      <c r="BM2094" s="671">
        <f t="shared" si="8245"/>
        <v>1.967438376554528</v>
      </c>
      <c r="BN2094" s="671">
        <f t="shared" si="8245"/>
        <v>1.9250595009384317</v>
      </c>
      <c r="BO2094" s="671">
        <f t="shared" si="8245"/>
        <v>1.8827268330001612</v>
      </c>
      <c r="BP2094" s="671">
        <f t="shared" si="8245"/>
        <v>1.8357316606304677</v>
      </c>
      <c r="BQ2094" s="671">
        <f t="shared" si="8245"/>
        <v>1.7887669947559457</v>
      </c>
      <c r="BR2094" s="671">
        <f t="shared" si="8245"/>
        <v>1.7418296365308776</v>
      </c>
      <c r="BS2094" s="671">
        <f t="shared" si="8245"/>
        <v>1.6949164024227112</v>
      </c>
      <c r="BT2094" s="671">
        <f t="shared" si="8245"/>
        <v>1.6463868113261757</v>
      </c>
      <c r="BU2094" s="671">
        <f t="shared" si="8245"/>
        <v>1.5978715315068406</v>
      </c>
      <c r="BV2094" s="671">
        <f t="shared" si="8245"/>
        <v>1.5493672978548811</v>
      </c>
      <c r="BW2094" s="671">
        <f t="shared" si="8245"/>
        <v>1.5008708580318899</v>
      </c>
      <c r="BX2094" s="671">
        <f t="shared" si="8245"/>
        <v>1.4452023545433923</v>
      </c>
      <c r="BY2094" s="671">
        <f t="shared" si="8245"/>
        <v>1.3895198578248342</v>
      </c>
      <c r="BZ2094" s="671">
        <f t="shared" si="8245"/>
        <v>1.3338196174618571</v>
      </c>
      <c r="CA2094" s="671">
        <f t="shared" si="8245"/>
        <v>1.2780978929143794</v>
      </c>
      <c r="CB2094" s="671">
        <f t="shared" si="8245"/>
        <v>1.2287186233308571</v>
      </c>
      <c r="CC2094" s="671">
        <f t="shared" si="8245"/>
        <v>1.1793239827666928</v>
      </c>
      <c r="CD2094" s="671">
        <f t="shared" si="8245"/>
        <v>1.1299107202202914</v>
      </c>
      <c r="CE2094" s="671">
        <f t="shared" si="8245"/>
        <v>1.0804755924641218</v>
      </c>
      <c r="CF2094" s="671">
        <f t="shared" si="8245"/>
        <v>1.042507562439472</v>
      </c>
      <c r="CG2094" s="671">
        <f t="shared" si="8245"/>
        <v>1.00453555901471</v>
      </c>
      <c r="CH2094" s="671">
        <f t="shared" si="8245"/>
        <v>0.9665571799840158</v>
      </c>
      <c r="CI2094" s="671">
        <f t="shared" si="8245"/>
        <v>0.92857002971848568</v>
      </c>
      <c r="CJ2094" s="671">
        <f t="shared" si="8245"/>
        <v>0.90072775123137871</v>
      </c>
      <c r="CK2094" s="671">
        <f t="shared" si="8245"/>
        <v>0.87289326269559864</v>
      </c>
      <c r="CL2094" s="671">
        <f t="shared" si="8245"/>
        <v>0.84506489687047348</v>
      </c>
      <c r="CM2094" s="671">
        <f t="shared" si="8245"/>
        <v>0.81724099243351589</v>
      </c>
      <c r="CN2094" s="671">
        <f t="shared" ref="CN2094:DJ2094" si="8246">(CN2083/1000)/CN$1662</f>
        <v>0.77796128654517971</v>
      </c>
      <c r="CO2094" s="671">
        <f t="shared" si="8246"/>
        <v>0.73865897054731788</v>
      </c>
      <c r="CP2094" s="671">
        <f t="shared" si="8246"/>
        <v>0.69933161353861351</v>
      </c>
      <c r="CQ2094" s="671">
        <f t="shared" si="8246"/>
        <v>0.65997678829579454</v>
      </c>
      <c r="CR2094" s="671">
        <f t="shared" si="8246"/>
        <v>0.60205974238720283</v>
      </c>
      <c r="CS2094" s="671">
        <f t="shared" si="8246"/>
        <v>0.54407259052847068</v>
      </c>
      <c r="CT2094" s="671">
        <f t="shared" si="8246"/>
        <v>0.48601167114862659</v>
      </c>
      <c r="CU2094" s="671">
        <f t="shared" si="8246"/>
        <v>0.42787332295940989</v>
      </c>
      <c r="CV2094" s="671">
        <f t="shared" si="8246"/>
        <v>0.37927511236390876</v>
      </c>
      <c r="CW2094" s="671">
        <f t="shared" si="8246"/>
        <v>0.33061135413536263</v>
      </c>
      <c r="CX2094" s="671">
        <f t="shared" si="8246"/>
        <v>0.28187901515796754</v>
      </c>
      <c r="CY2094" s="671">
        <f t="shared" si="8246"/>
        <v>0.2330750613743095</v>
      </c>
      <c r="CZ2094" s="671">
        <f t="shared" si="8246"/>
        <v>0.21159790981067844</v>
      </c>
      <c r="DA2094" s="671">
        <f t="shared" si="8246"/>
        <v>0.19009634358652758</v>
      </c>
      <c r="DB2094" s="671">
        <f t="shared" si="8246"/>
        <v>0.16856907604484037</v>
      </c>
      <c r="DC2094" s="671">
        <f t="shared" si="8246"/>
        <v>0.14701482056063644</v>
      </c>
      <c r="DD2094" s="671">
        <f t="shared" si="8246"/>
        <v>0.12773665590326619</v>
      </c>
      <c r="DE2094" s="671">
        <f t="shared" si="8246"/>
        <v>0.10843326852941186</v>
      </c>
      <c r="DF2094" s="671">
        <f t="shared" si="8246"/>
        <v>8.9103514439988055E-2</v>
      </c>
      <c r="DG2094" s="671">
        <f t="shared" si="8246"/>
        <v>6.9746249146241418E-2</v>
      </c>
      <c r="DH2094" s="671">
        <f t="shared" si="8246"/>
        <v>5.2350008315397135E-2</v>
      </c>
      <c r="DI2094" s="671">
        <f t="shared" si="8246"/>
        <v>3.4927570848673394E-2</v>
      </c>
      <c r="DJ2094" s="671">
        <f t="shared" si="8246"/>
        <v>1.7477910482315961E-2</v>
      </c>
    </row>
    <row r="2095" spans="1:114" x14ac:dyDescent="0.35">
      <c r="B2095" s="69" t="s">
        <v>818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671">
        <f t="shared" si="8238"/>
        <v>0</v>
      </c>
      <c r="AB2095" s="671">
        <f t="shared" ref="AB2095:CM2095" si="8247">(AB2084/1000)/AB$1662</f>
        <v>0</v>
      </c>
      <c r="AC2095" s="671">
        <f t="shared" si="8247"/>
        <v>0</v>
      </c>
      <c r="AD2095" s="671">
        <f t="shared" si="8247"/>
        <v>0</v>
      </c>
      <c r="AE2095" s="671">
        <f t="shared" si="8247"/>
        <v>0</v>
      </c>
      <c r="AF2095" s="671">
        <f t="shared" si="8247"/>
        <v>0</v>
      </c>
      <c r="AG2095" s="671">
        <f t="shared" si="8247"/>
        <v>0</v>
      </c>
      <c r="AH2095" s="671">
        <f t="shared" si="8247"/>
        <v>0</v>
      </c>
      <c r="AI2095" s="671">
        <f t="shared" si="8247"/>
        <v>0</v>
      </c>
      <c r="AJ2095" s="671">
        <f t="shared" si="8247"/>
        <v>0</v>
      </c>
      <c r="AK2095" s="671">
        <f t="shared" si="8247"/>
        <v>0</v>
      </c>
      <c r="AL2095" s="671">
        <f t="shared" si="8247"/>
        <v>0</v>
      </c>
      <c r="AM2095" s="671">
        <f t="shared" si="8247"/>
        <v>0</v>
      </c>
      <c r="AN2095" s="671">
        <f t="shared" si="8247"/>
        <v>0</v>
      </c>
      <c r="AO2095" s="671">
        <f t="shared" si="8247"/>
        <v>0</v>
      </c>
      <c r="AP2095" s="671">
        <f t="shared" si="8247"/>
        <v>0</v>
      </c>
      <c r="AQ2095" s="671">
        <f t="shared" si="8247"/>
        <v>0</v>
      </c>
      <c r="AR2095" s="671">
        <f t="shared" si="8247"/>
        <v>0</v>
      </c>
      <c r="AS2095" s="671">
        <f t="shared" si="8247"/>
        <v>0</v>
      </c>
      <c r="AT2095" s="671">
        <f t="shared" si="8247"/>
        <v>0</v>
      </c>
      <c r="AU2095" s="671">
        <f t="shared" si="8247"/>
        <v>0</v>
      </c>
      <c r="AV2095" s="671">
        <f t="shared" si="8247"/>
        <v>0</v>
      </c>
      <c r="AW2095" s="671">
        <f t="shared" si="8247"/>
        <v>0</v>
      </c>
      <c r="AX2095" s="671">
        <f t="shared" si="8247"/>
        <v>0</v>
      </c>
      <c r="AY2095" s="671">
        <f t="shared" si="8247"/>
        <v>0</v>
      </c>
      <c r="AZ2095" s="671">
        <f t="shared" si="8247"/>
        <v>0</v>
      </c>
      <c r="BA2095" s="671">
        <f t="shared" si="8247"/>
        <v>0</v>
      </c>
      <c r="BB2095" s="671">
        <f t="shared" si="8247"/>
        <v>0</v>
      </c>
      <c r="BC2095" s="671">
        <f t="shared" si="8247"/>
        <v>0</v>
      </c>
      <c r="BD2095" s="671">
        <f t="shared" si="8247"/>
        <v>0</v>
      </c>
      <c r="BE2095" s="671">
        <f t="shared" si="8247"/>
        <v>0</v>
      </c>
      <c r="BF2095" s="671">
        <f t="shared" si="8247"/>
        <v>0</v>
      </c>
      <c r="BG2095" s="671">
        <f t="shared" si="8247"/>
        <v>0</v>
      </c>
      <c r="BH2095" s="671">
        <f t="shared" si="8247"/>
        <v>0</v>
      </c>
      <c r="BI2095" s="671">
        <f t="shared" si="8247"/>
        <v>0</v>
      </c>
      <c r="BJ2095" s="671">
        <f t="shared" si="8247"/>
        <v>0</v>
      </c>
      <c r="BK2095" s="671">
        <f t="shared" si="8247"/>
        <v>0</v>
      </c>
      <c r="BL2095" s="671">
        <f t="shared" si="8247"/>
        <v>0</v>
      </c>
      <c r="BM2095" s="671">
        <f t="shared" si="8247"/>
        <v>0</v>
      </c>
      <c r="BN2095" s="671">
        <f t="shared" si="8247"/>
        <v>0</v>
      </c>
      <c r="BO2095" s="671">
        <f t="shared" si="8247"/>
        <v>0</v>
      </c>
      <c r="BP2095" s="671">
        <f t="shared" si="8247"/>
        <v>0</v>
      </c>
      <c r="BQ2095" s="671">
        <f t="shared" si="8247"/>
        <v>0</v>
      </c>
      <c r="BR2095" s="671">
        <f t="shared" si="8247"/>
        <v>0</v>
      </c>
      <c r="BS2095" s="671">
        <f t="shared" si="8247"/>
        <v>0</v>
      </c>
      <c r="BT2095" s="671">
        <f t="shared" si="8247"/>
        <v>0</v>
      </c>
      <c r="BU2095" s="671">
        <f t="shared" si="8247"/>
        <v>0</v>
      </c>
      <c r="BV2095" s="671">
        <f t="shared" si="8247"/>
        <v>0</v>
      </c>
      <c r="BW2095" s="671">
        <f t="shared" si="8247"/>
        <v>0</v>
      </c>
      <c r="BX2095" s="671">
        <f t="shared" si="8247"/>
        <v>0</v>
      </c>
      <c r="BY2095" s="671">
        <f t="shared" si="8247"/>
        <v>0</v>
      </c>
      <c r="BZ2095" s="671">
        <f t="shared" si="8247"/>
        <v>0</v>
      </c>
      <c r="CA2095" s="671">
        <f t="shared" si="8247"/>
        <v>0</v>
      </c>
      <c r="CB2095" s="671">
        <f t="shared" si="8247"/>
        <v>0</v>
      </c>
      <c r="CC2095" s="671">
        <f t="shared" si="8247"/>
        <v>0</v>
      </c>
      <c r="CD2095" s="671">
        <f t="shared" si="8247"/>
        <v>0</v>
      </c>
      <c r="CE2095" s="671">
        <f t="shared" si="8247"/>
        <v>0</v>
      </c>
      <c r="CF2095" s="671">
        <f t="shared" si="8247"/>
        <v>0</v>
      </c>
      <c r="CG2095" s="671">
        <f t="shared" si="8247"/>
        <v>0</v>
      </c>
      <c r="CH2095" s="671">
        <f t="shared" si="8247"/>
        <v>0</v>
      </c>
      <c r="CI2095" s="671">
        <f t="shared" si="8247"/>
        <v>0</v>
      </c>
      <c r="CJ2095" s="671">
        <f t="shared" si="8247"/>
        <v>0</v>
      </c>
      <c r="CK2095" s="671">
        <f t="shared" si="8247"/>
        <v>0</v>
      </c>
      <c r="CL2095" s="671">
        <f t="shared" si="8247"/>
        <v>0</v>
      </c>
      <c r="CM2095" s="671">
        <f t="shared" si="8247"/>
        <v>0</v>
      </c>
      <c r="CN2095" s="671">
        <f t="shared" ref="CN2095:DJ2095" si="8248">(CN2084/1000)/CN$1662</f>
        <v>0</v>
      </c>
      <c r="CO2095" s="671">
        <f t="shared" si="8248"/>
        <v>0</v>
      </c>
      <c r="CP2095" s="671">
        <f t="shared" si="8248"/>
        <v>0</v>
      </c>
      <c r="CQ2095" s="671">
        <f t="shared" si="8248"/>
        <v>0</v>
      </c>
      <c r="CR2095" s="671">
        <f t="shared" si="8248"/>
        <v>0</v>
      </c>
      <c r="CS2095" s="671">
        <f t="shared" si="8248"/>
        <v>0</v>
      </c>
      <c r="CT2095" s="671">
        <f t="shared" si="8248"/>
        <v>0</v>
      </c>
      <c r="CU2095" s="671">
        <f t="shared" si="8248"/>
        <v>0</v>
      </c>
      <c r="CV2095" s="671">
        <f t="shared" si="8248"/>
        <v>0</v>
      </c>
      <c r="CW2095" s="671">
        <f t="shared" si="8248"/>
        <v>0</v>
      </c>
      <c r="CX2095" s="671">
        <f t="shared" si="8248"/>
        <v>0</v>
      </c>
      <c r="CY2095" s="671">
        <f t="shared" si="8248"/>
        <v>0</v>
      </c>
      <c r="CZ2095" s="671">
        <f t="shared" si="8248"/>
        <v>0</v>
      </c>
      <c r="DA2095" s="671">
        <f t="shared" si="8248"/>
        <v>0</v>
      </c>
      <c r="DB2095" s="671">
        <f t="shared" si="8248"/>
        <v>0</v>
      </c>
      <c r="DC2095" s="671">
        <f t="shared" si="8248"/>
        <v>0</v>
      </c>
      <c r="DD2095" s="671">
        <f t="shared" si="8248"/>
        <v>0</v>
      </c>
      <c r="DE2095" s="671">
        <f t="shared" si="8248"/>
        <v>0</v>
      </c>
      <c r="DF2095" s="671">
        <f t="shared" si="8248"/>
        <v>0</v>
      </c>
      <c r="DG2095" s="671">
        <f t="shared" si="8248"/>
        <v>0</v>
      </c>
      <c r="DH2095" s="671">
        <f t="shared" si="8248"/>
        <v>0</v>
      </c>
      <c r="DI2095" s="671">
        <f t="shared" si="8248"/>
        <v>0</v>
      </c>
      <c r="DJ2095" s="671">
        <f t="shared" si="8248"/>
        <v>0</v>
      </c>
    </row>
    <row r="2096" spans="1:114" x14ac:dyDescent="0.35">
      <c r="B2096" s="69" t="s">
        <v>779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671">
        <f t="shared" si="8238"/>
        <v>-1.4406403212025622</v>
      </c>
      <c r="AB2096" s="671">
        <f t="shared" ref="AB2096:CM2096" si="8249">(AB2085/1000)/AB$1662</f>
        <v>-1.4038029069646649</v>
      </c>
      <c r="AC2096" s="671">
        <f t="shared" si="8249"/>
        <v>-1.4051011501671677</v>
      </c>
      <c r="AD2096" s="671">
        <f t="shared" si="8249"/>
        <v>-1.3899369578819851</v>
      </c>
      <c r="AE2096" s="671">
        <f t="shared" si="8249"/>
        <v>-1.3747865758803648</v>
      </c>
      <c r="AF2096" s="671">
        <f t="shared" si="8249"/>
        <v>-1.3596484487709015</v>
      </c>
      <c r="AG2096" s="671">
        <f t="shared" si="8249"/>
        <v>-1.344521030090261</v>
      </c>
      <c r="AH2096" s="671">
        <f t="shared" si="8249"/>
        <v>-1.3294027819121217</v>
      </c>
      <c r="AI2096" s="671">
        <f t="shared" si="8249"/>
        <v>-1.3142921744632436</v>
      </c>
      <c r="AJ2096" s="671">
        <f t="shared" si="8249"/>
        <v>-1.2991876857464448</v>
      </c>
      <c r="AK2096" s="671">
        <f t="shared" si="8249"/>
        <v>-1.2840878011702441</v>
      </c>
      <c r="AL2096" s="671">
        <f t="shared" si="8249"/>
        <v>-1.2689910131849576</v>
      </c>
      <c r="AM2096" s="671">
        <f t="shared" si="8249"/>
        <v>-1.253895820925029</v>
      </c>
      <c r="AN2096" s="671">
        <f t="shared" si="8249"/>
        <v>-1.2388007298573922</v>
      </c>
      <c r="AO2096" s="671">
        <f t="shared" si="8249"/>
        <v>-1.2237042514356535</v>
      </c>
      <c r="AP2096" s="671">
        <f t="shared" si="8249"/>
        <v>-1.2086049027599111</v>
      </c>
      <c r="AQ2096" s="671">
        <f t="shared" si="8249"/>
        <v>-1.1935012062420123</v>
      </c>
      <c r="AR2096" s="671">
        <f t="shared" si="8249"/>
        <v>-1.1783916892760686</v>
      </c>
      <c r="AS2096" s="671">
        <f t="shared" si="8249"/>
        <v>-1.1632748839140474</v>
      </c>
      <c r="AT2096" s="671">
        <f t="shared" si="8249"/>
        <v>-1.1481493265462726</v>
      </c>
      <c r="AU2096" s="671">
        <f t="shared" si="8249"/>
        <v>-1.1330135575866562</v>
      </c>
      <c r="AV2096" s="671">
        <f t="shared" si="8249"/>
        <v>-1.1178661211625067</v>
      </c>
      <c r="AW2096" s="671">
        <f t="shared" si="8249"/>
        <v>-1.1027055648087485</v>
      </c>
      <c r="AX2096" s="671">
        <f t="shared" si="8249"/>
        <v>-1.0875304391664027</v>
      </c>
      <c r="AY2096" s="671">
        <f t="shared" si="8249"/>
        <v>-1.0723392976851771</v>
      </c>
      <c r="AZ2096" s="671">
        <f t="shared" si="8249"/>
        <v>-1.0571306963300171</v>
      </c>
      <c r="BA2096" s="671">
        <f t="shared" si="8249"/>
        <v>-1.0419031932914815</v>
      </c>
      <c r="BB2096" s="671">
        <f t="shared" si="8249"/>
        <v>-1.0266553486998005</v>
      </c>
      <c r="BC2096" s="671">
        <f t="shared" si="8249"/>
        <v>-1.0113857243424824</v>
      </c>
      <c r="BD2096" s="671">
        <f t="shared" si="8249"/>
        <v>-0.99609288338534174</v>
      </c>
      <c r="BE2096" s="671">
        <f t="shared" si="8249"/>
        <v>-0.9807753900968158</v>
      </c>
      <c r="BF2096" s="671">
        <f t="shared" si="8249"/>
        <v>-0.96543180957545427</v>
      </c>
      <c r="BG2096" s="671">
        <f t="shared" si="8249"/>
        <v>-0.95006070748045046</v>
      </c>
      <c r="BH2096" s="671">
        <f t="shared" si="8249"/>
        <v>-0.93466064976510987</v>
      </c>
      <c r="BI2096" s="671">
        <f t="shared" si="8249"/>
        <v>-0.91923020241312969</v>
      </c>
      <c r="BJ2096" s="671">
        <f t="shared" si="8249"/>
        <v>-0.90376793117758669</v>
      </c>
      <c r="BK2096" s="671">
        <f t="shared" si="8249"/>
        <v>-0.88827240132251939</v>
      </c>
      <c r="BL2096" s="671">
        <f t="shared" si="8249"/>
        <v>-0.87274217736700344</v>
      </c>
      <c r="BM2096" s="671">
        <f t="shared" si="8249"/>
        <v>-0.85717582283161164</v>
      </c>
      <c r="BN2096" s="671">
        <f t="shared" si="8249"/>
        <v>-0.84157189998716264</v>
      </c>
      <c r="BO2096" s="671">
        <f t="shared" si="8249"/>
        <v>-0.82592896960565931</v>
      </c>
      <c r="BP2096" s="671">
        <f t="shared" si="8249"/>
        <v>-0.81024559071331781</v>
      </c>
      <c r="BQ2096" s="671">
        <f t="shared" si="8249"/>
        <v>-0.79452032034559694</v>
      </c>
      <c r="BR2096" s="671">
        <f t="shared" si="8249"/>
        <v>-0.77875171330413717</v>
      </c>
      <c r="BS2096" s="671">
        <f t="shared" si="8249"/>
        <v>-0.76293832191551536</v>
      </c>
      <c r="BT2096" s="671">
        <f t="shared" si="8249"/>
        <v>-0.7470786957917338</v>
      </c>
      <c r="BU2096" s="671">
        <f t="shared" si="8249"/>
        <v>-0.73117138159235429</v>
      </c>
      <c r="BV2096" s="671">
        <f t="shared" si="8249"/>
        <v>-0.71521492278819598</v>
      </c>
      <c r="BW2096" s="671">
        <f t="shared" si="8249"/>
        <v>-0.69920785942651398</v>
      </c>
      <c r="BX2096" s="671">
        <f t="shared" si="8249"/>
        <v>-0.68314872789758108</v>
      </c>
      <c r="BY2096" s="671">
        <f t="shared" si="8249"/>
        <v>-0.66703606070259236</v>
      </c>
      <c r="BZ2096" s="671">
        <f t="shared" si="8249"/>
        <v>-0.65086838622281795</v>
      </c>
      <c r="CA2096" s="671">
        <f t="shared" si="8249"/>
        <v>-0.63464422848992841</v>
      </c>
      <c r="CB2096" s="671">
        <f t="shared" si="8249"/>
        <v>-0.61836210695741956</v>
      </c>
      <c r="CC2096" s="671">
        <f t="shared" si="8249"/>
        <v>-0.60202053627306573</v>
      </c>
      <c r="CD2096" s="671">
        <f t="shared" si="8249"/>
        <v>-0.58561802605233038</v>
      </c>
      <c r="CE2096" s="671">
        <f t="shared" si="8249"/>
        <v>-0.56915308065266479</v>
      </c>
      <c r="CF2096" s="671">
        <f t="shared" si="8249"/>
        <v>-0.55262419894862902</v>
      </c>
      <c r="CG2096" s="671">
        <f t="shared" si="8249"/>
        <v>-0.53602987410776637</v>
      </c>
      <c r="CH2096" s="671">
        <f t="shared" si="8249"/>
        <v>-0.51936859336716823</v>
      </c>
      <c r="CI2096" s="671">
        <f t="shared" si="8249"/>
        <v>-0.5026388378106641</v>
      </c>
      <c r="CJ2096" s="671">
        <f t="shared" si="8249"/>
        <v>-0.48583908214657562</v>
      </c>
      <c r="CK2096" s="671">
        <f t="shared" si="8249"/>
        <v>-0.46896779448597059</v>
      </c>
      <c r="CL2096" s="671">
        <f t="shared" si="8249"/>
        <v>-0.4520234361213592</v>
      </c>
      <c r="CM2096" s="671">
        <f t="shared" si="8249"/>
        <v>-0.43500446130577036</v>
      </c>
      <c r="CN2096" s="671">
        <f t="shared" ref="CN2096:DJ2096" si="8250">(CN2085/1000)/CN$1662</f>
        <v>-0.41790931703215051</v>
      </c>
      <c r="CO2096" s="671">
        <f t="shared" si="8250"/>
        <v>-0.4007364428130295</v>
      </c>
      <c r="CP2096" s="671">
        <f t="shared" si="8250"/>
        <v>-0.38348427046039163</v>
      </c>
      <c r="CQ2096" s="671">
        <f t="shared" si="8250"/>
        <v>-0.36615122386570198</v>
      </c>
      <c r="CR2096" s="671">
        <f t="shared" si="8250"/>
        <v>-0.34873571878002868</v>
      </c>
      <c r="CS2096" s="671">
        <f t="shared" si="8250"/>
        <v>-0.33123616259420879</v>
      </c>
      <c r="CT2096" s="671">
        <f t="shared" si="8250"/>
        <v>-0.31365095411900457</v>
      </c>
      <c r="CU2096" s="671">
        <f t="shared" si="8250"/>
        <v>-0.29597848336519667</v>
      </c>
      <c r="CV2096" s="671">
        <f t="shared" si="8250"/>
        <v>-0.27821713132356252</v>
      </c>
      <c r="CW2096" s="671">
        <f t="shared" si="8250"/>
        <v>-0.2603652697446896</v>
      </c>
      <c r="CX2096" s="671">
        <f t="shared" si="8250"/>
        <v>-0.24242126091857155</v>
      </c>
      <c r="CY2096" s="671">
        <f t="shared" si="8250"/>
        <v>-0.22438345745393834</v>
      </c>
      <c r="CZ2096" s="671">
        <f t="shared" si="8250"/>
        <v>-0.20625020205727088</v>
      </c>
      <c r="DA2096" s="671">
        <f t="shared" si="8250"/>
        <v>-0.18801982731145089</v>
      </c>
      <c r="DB2096" s="671">
        <f t="shared" si="8250"/>
        <v>-0.16969065545399878</v>
      </c>
      <c r="DC2096" s="671">
        <f t="shared" si="8250"/>
        <v>-0.15126099815485086</v>
      </c>
      <c r="DD2096" s="671">
        <f t="shared" si="8250"/>
        <v>-0.13272915629362944</v>
      </c>
      <c r="DE2096" s="671">
        <f t="shared" si="8250"/>
        <v>-0.11409341973635927</v>
      </c>
      <c r="DF2096" s="671">
        <f t="shared" si="8250"/>
        <v>-9.5352067111583352E-2</v>
      </c>
      <c r="DG2096" s="671">
        <f t="shared" si="8250"/>
        <v>-7.6503365585833399E-2</v>
      </c>
      <c r="DH2096" s="671">
        <f t="shared" si="8250"/>
        <v>-5.7545570638408983E-2</v>
      </c>
      <c r="DI2096" s="671">
        <f t="shared" si="8250"/>
        <v>-3.8476925835420631E-2</v>
      </c>
      <c r="DJ2096" s="671">
        <f t="shared" si="8250"/>
        <v>-1.9295662603052433E-2</v>
      </c>
    </row>
    <row r="2097" spans="2:114" x14ac:dyDescent="0.35">
      <c r="B2097" s="5" t="s">
        <v>780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671">
        <f t="shared" si="8238"/>
        <v>-0.79876621995320141</v>
      </c>
      <c r="AB2097" s="671">
        <f t="shared" ref="AB2097:CM2097" si="8251">(AB2086/1000)/AB$1662</f>
        <v>-0.77997060676044505</v>
      </c>
      <c r="AC2097" s="671">
        <f t="shared" si="8251"/>
        <v>-0.78598564795272263</v>
      </c>
      <c r="AD2097" s="671">
        <f t="shared" si="8251"/>
        <v>-0.7826817990752416</v>
      </c>
      <c r="AE2097" s="671">
        <f t="shared" si="8251"/>
        <v>-0.77940560904143985</v>
      </c>
      <c r="AF2097" s="671">
        <f t="shared" si="8251"/>
        <v>-0.7761567319716548</v>
      </c>
      <c r="AG2097" s="671">
        <f t="shared" si="8251"/>
        <v>-0.77293482772934818</v>
      </c>
      <c r="AH2097" s="671">
        <f t="shared" si="8251"/>
        <v>-0.76973956180239766</v>
      </c>
      <c r="AI2097" s="671">
        <f t="shared" si="8251"/>
        <v>-0.76657060518731979</v>
      </c>
      <c r="AJ2097" s="671">
        <f t="shared" si="8251"/>
        <v>-0.76342763427634275</v>
      </c>
      <c r="AK2097" s="671">
        <f t="shared" si="8251"/>
        <v>-0.76031033074724375</v>
      </c>
      <c r="AL2097" s="671">
        <f t="shared" si="8251"/>
        <v>-0.75721838145587628</v>
      </c>
      <c r="AM2097" s="671">
        <f t="shared" si="8251"/>
        <v>-0.75415147833130813</v>
      </c>
      <c r="AN2097" s="671">
        <f t="shared" si="8251"/>
        <v>-0.75110931827349736</v>
      </c>
      <c r="AO2097" s="671">
        <f t="shared" si="8251"/>
        <v>-0.74809160305343503</v>
      </c>
      <c r="AP2097" s="671">
        <f t="shared" si="8251"/>
        <v>-0.74509803921568618</v>
      </c>
      <c r="AQ2097" s="671">
        <f t="shared" si="8251"/>
        <v>-0.74212833798326017</v>
      </c>
      <c r="AR2097" s="671">
        <f t="shared" si="8251"/>
        <v>-0.7391822151647478</v>
      </c>
      <c r="AS2097" s="671">
        <f t="shared" si="8251"/>
        <v>-0.73625939106366145</v>
      </c>
      <c r="AT2097" s="671">
        <f t="shared" si="8251"/>
        <v>-0.73335959038991727</v>
      </c>
      <c r="AU2097" s="671">
        <f t="shared" si="8251"/>
        <v>-0.73048254217340125</v>
      </c>
      <c r="AV2097" s="671">
        <f t="shared" si="8251"/>
        <v>-0.72762797967956228</v>
      </c>
      <c r="AW2097" s="671">
        <f t="shared" si="8251"/>
        <v>-0.72479564032697552</v>
      </c>
      <c r="AX2097" s="671">
        <f t="shared" si="8251"/>
        <v>-0.72198526560682441</v>
      </c>
      <c r="AY2097" s="671">
        <f t="shared" si="8251"/>
        <v>-0.71919660100424876</v>
      </c>
      <c r="AZ2097" s="671">
        <f t="shared" si="8251"/>
        <v>-0.71642939592150834</v>
      </c>
      <c r="BA2097" s="671">
        <f t="shared" si="8251"/>
        <v>-0.71368340360291305</v>
      </c>
      <c r="BB2097" s="671">
        <f t="shared" si="8251"/>
        <v>-0.71095838106147391</v>
      </c>
      <c r="BC2097" s="671">
        <f t="shared" si="8251"/>
        <v>-0.70825408900722708</v>
      </c>
      <c r="BD2097" s="671">
        <f t="shared" si="8251"/>
        <v>-0.70557029177718833</v>
      </c>
      <c r="BE2097" s="671">
        <f t="shared" si="8251"/>
        <v>-0.70290675726689322</v>
      </c>
      <c r="BF2097" s="671">
        <f t="shared" si="8251"/>
        <v>-0.70026325686348256</v>
      </c>
      <c r="BG2097" s="671">
        <f t="shared" si="8251"/>
        <v>-0.69763956538029226</v>
      </c>
      <c r="BH2097" s="671">
        <f t="shared" si="8251"/>
        <v>-0.69503546099290781</v>
      </c>
      <c r="BI2097" s="671">
        <f t="shared" si="8251"/>
        <v>-0.69245072517664563</v>
      </c>
      <c r="BJ2097" s="671">
        <f t="shared" si="8251"/>
        <v>-0.68988514264542422</v>
      </c>
      <c r="BK2097" s="671">
        <f t="shared" si="8251"/>
        <v>-0.6873385012919897</v>
      </c>
      <c r="BL2097" s="671">
        <f t="shared" si="8251"/>
        <v>-0.68481059212945938</v>
      </c>
      <c r="BM2097" s="671">
        <f t="shared" si="8251"/>
        <v>-0.68230120923415172</v>
      </c>
      <c r="BN2097" s="671">
        <f t="shared" si="8251"/>
        <v>-0.6798101496896678</v>
      </c>
      <c r="BO2097" s="671">
        <f t="shared" si="8251"/>
        <v>-0.67733721353219356</v>
      </c>
      <c r="BP2097" s="671">
        <f t="shared" si="8251"/>
        <v>-0.6748822036969917</v>
      </c>
      <c r="BQ2097" s="671">
        <f t="shared" si="8251"/>
        <v>-0.67244492596605276</v>
      </c>
      <c r="BR2097" s="671">
        <f t="shared" si="8251"/>
        <v>-0.67002518891687657</v>
      </c>
      <c r="BS2097" s="671">
        <f t="shared" si="8251"/>
        <v>-0.66762280387235573</v>
      </c>
      <c r="BT2097" s="671">
        <f t="shared" si="8251"/>
        <v>-0.66523758485173279</v>
      </c>
      <c r="BU2097" s="671">
        <f t="shared" si="8251"/>
        <v>-0.66286934852260593</v>
      </c>
      <c r="BV2097" s="671">
        <f t="shared" si="8251"/>
        <v>-0.66051791415395533</v>
      </c>
      <c r="BW2097" s="671">
        <f t="shared" si="8251"/>
        <v>-0.65818310357016618</v>
      </c>
      <c r="BX2097" s="671">
        <f t="shared" si="8251"/>
        <v>-0.65586474110602322</v>
      </c>
      <c r="BY2097" s="671">
        <f t="shared" si="8251"/>
        <v>-0.65356265356265353</v>
      </c>
      <c r="BZ2097" s="671">
        <f t="shared" si="8251"/>
        <v>-0.65127667016439317</v>
      </c>
      <c r="CA2097" s="671">
        <f t="shared" si="8251"/>
        <v>-0.64900662251655628</v>
      </c>
      <c r="CB2097" s="671">
        <f t="shared" si="8251"/>
        <v>-0.64675234456408481</v>
      </c>
      <c r="CC2097" s="671">
        <f t="shared" si="8251"/>
        <v>-0.64451367255105574</v>
      </c>
      <c r="CD2097" s="671">
        <f t="shared" si="8251"/>
        <v>-0.64229044498102794</v>
      </c>
      <c r="CE2097" s="671">
        <f t="shared" si="8251"/>
        <v>-0.64008250257820554</v>
      </c>
      <c r="CF2097" s="671">
        <f t="shared" si="8251"/>
        <v>-0.63788968824940051</v>
      </c>
      <c r="CG2097" s="671">
        <f t="shared" si="8251"/>
        <v>-0.63571184704677364</v>
      </c>
      <c r="CH2097" s="671">
        <f t="shared" si="8251"/>
        <v>-0.63354882613133723</v>
      </c>
      <c r="CI2097" s="671">
        <f t="shared" si="8251"/>
        <v>-0.63140047473719907</v>
      </c>
      <c r="CJ2097" s="671">
        <f t="shared" si="8251"/>
        <v>-0.62926664413653266</v>
      </c>
      <c r="CK2097" s="671">
        <f t="shared" si="8251"/>
        <v>-0.62714718760525434</v>
      </c>
      <c r="CL2097" s="671">
        <f t="shared" si="8251"/>
        <v>-0.62504196038939241</v>
      </c>
      <c r="CM2097" s="671">
        <f t="shared" si="8251"/>
        <v>-0.62295081967213117</v>
      </c>
      <c r="CN2097" s="671">
        <f t="shared" ref="CN2097:DJ2097" si="8252">(CN2086/1000)/CN$1662</f>
        <v>-0.62087362454151385</v>
      </c>
      <c r="CO2097" s="671">
        <f t="shared" si="8252"/>
        <v>-0.61881023595879026</v>
      </c>
      <c r="CP2097" s="671">
        <f t="shared" si="8252"/>
        <v>-0.61676051672739318</v>
      </c>
      <c r="CQ2097" s="671">
        <f t="shared" si="8252"/>
        <v>-0.61472433146252892</v>
      </c>
      <c r="CR2097" s="671">
        <f t="shared" si="8252"/>
        <v>-0.61270154656136888</v>
      </c>
      <c r="CS2097" s="671">
        <f t="shared" si="8252"/>
        <v>-0.61069203017382745</v>
      </c>
      <c r="CT2097" s="671">
        <f t="shared" si="8252"/>
        <v>-0.60869565217391308</v>
      </c>
      <c r="CU2097" s="671">
        <f t="shared" si="8252"/>
        <v>-0.60671228413163902</v>
      </c>
      <c r="CV2097" s="671">
        <f t="shared" si="8252"/>
        <v>-0.60474179928548233</v>
      </c>
      <c r="CW2097" s="671">
        <f t="shared" si="8252"/>
        <v>-0.60278407251537713</v>
      </c>
      <c r="CX2097" s="671">
        <f t="shared" si="8252"/>
        <v>-0.60083898031623106</v>
      </c>
      <c r="CY2097" s="671">
        <f t="shared" si="8252"/>
        <v>-0.59890640077195245</v>
      </c>
      <c r="CZ2097" s="671">
        <f t="shared" si="8252"/>
        <v>-0.59698621352997761</v>
      </c>
      <c r="DA2097" s="671">
        <f t="shared" si="8252"/>
        <v>-0.59507829977628635</v>
      </c>
      <c r="DB2097" s="671">
        <f t="shared" si="8252"/>
        <v>-0.59318254221089517</v>
      </c>
      <c r="DC2097" s="671">
        <f t="shared" si="8252"/>
        <v>-0.59129882502381714</v>
      </c>
      <c r="DD2097" s="671">
        <f t="shared" si="8252"/>
        <v>-0.58942703387147832</v>
      </c>
      <c r="DE2097" s="671">
        <f t="shared" si="8252"/>
        <v>-0.5875670558535816</v>
      </c>
      <c r="DF2097" s="671">
        <f t="shared" si="8252"/>
        <v>-0.58571877949040574</v>
      </c>
      <c r="DG2097" s="671">
        <f t="shared" si="8252"/>
        <v>-0.58388209470053309</v>
      </c>
      <c r="DH2097" s="671">
        <f t="shared" si="8252"/>
        <v>-0.58205689277899342</v>
      </c>
      <c r="DI2097" s="671">
        <f t="shared" si="8252"/>
        <v>-0.58024306637581802</v>
      </c>
      <c r="DJ2097" s="671">
        <f t="shared" si="8252"/>
        <v>-0.57844050947499226</v>
      </c>
    </row>
    <row r="2098" spans="2:114" x14ac:dyDescent="0.35">
      <c r="B2098" s="5" t="s">
        <v>781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671">
        <f t="shared" si="8238"/>
        <v>0.66326313550308447</v>
      </c>
      <c r="AB2098" s="671">
        <f t="shared" ref="AB2098:CM2098" si="8253">(AB2087/1000)/AB$1662</f>
        <v>0.74154944362796549</v>
      </c>
      <c r="AC2098" s="671">
        <f t="shared" si="8253"/>
        <v>0.73934149430139295</v>
      </c>
      <c r="AD2098" s="671">
        <f t="shared" si="8253"/>
        <v>0.68844681876417246</v>
      </c>
      <c r="AE2098" s="671">
        <f t="shared" si="8253"/>
        <v>0.55035405277714045</v>
      </c>
      <c r="AF2098" s="671">
        <f t="shared" si="8253"/>
        <v>0.40850299933373146</v>
      </c>
      <c r="AG2098" s="671">
        <f t="shared" si="8253"/>
        <v>0.21486940923494227</v>
      </c>
      <c r="AH2098" s="671">
        <f t="shared" si="8253"/>
        <v>4.6821399307965819E-2</v>
      </c>
      <c r="AI2098" s="671">
        <f t="shared" si="8253"/>
        <v>-0.16666242946092719</v>
      </c>
      <c r="AJ2098" s="671">
        <f t="shared" si="8253"/>
        <v>-0.37611253976455411</v>
      </c>
      <c r="AK2098" s="671">
        <f t="shared" si="8253"/>
        <v>-0.58894310845959064</v>
      </c>
      <c r="AL2098" s="671">
        <f t="shared" si="8253"/>
        <v>-0.80970693001031391</v>
      </c>
      <c r="AM2098" s="671">
        <f t="shared" si="8253"/>
        <v>-0.86735291076133481</v>
      </c>
      <c r="AN2098" s="671">
        <f t="shared" si="8253"/>
        <v>-0.93958216216071622</v>
      </c>
      <c r="AO2098" s="671">
        <f t="shared" si="8253"/>
        <v>-1.0247720540460565</v>
      </c>
      <c r="AP2098" s="671">
        <f t="shared" si="8253"/>
        <v>-1.1049739361984596</v>
      </c>
      <c r="AQ2098" s="671">
        <f t="shared" si="8253"/>
        <v>-0.97028092350303485</v>
      </c>
      <c r="AR2098" s="671">
        <f t="shared" si="8253"/>
        <v>-0.84485114419212348</v>
      </c>
      <c r="AS2098" s="671">
        <f t="shared" si="8253"/>
        <v>-0.73694983341683629</v>
      </c>
      <c r="AT2098" s="671">
        <f t="shared" si="8253"/>
        <v>-0.62426634946537241</v>
      </c>
      <c r="AU2098" s="671">
        <f t="shared" si="8253"/>
        <v>-0.52262531891820851</v>
      </c>
      <c r="AV2098" s="671">
        <f t="shared" si="8253"/>
        <v>-0.42567688634391482</v>
      </c>
      <c r="AW2098" s="671">
        <f t="shared" si="8253"/>
        <v>-0.33310564852035429</v>
      </c>
      <c r="AX2098" s="671">
        <f t="shared" si="8253"/>
        <v>-0.23990351149569875</v>
      </c>
      <c r="AY2098" s="671">
        <f t="shared" si="8253"/>
        <v>-0.29893246443444194</v>
      </c>
      <c r="AZ2098" s="671">
        <f t="shared" si="8253"/>
        <v>-0.35914515629445526</v>
      </c>
      <c r="BA2098" s="671">
        <f t="shared" si="8253"/>
        <v>-0.43493938292293577</v>
      </c>
      <c r="BB2098" s="671">
        <f t="shared" si="8253"/>
        <v>-0.52267554550738782</v>
      </c>
      <c r="BC2098" s="671">
        <f t="shared" si="8253"/>
        <v>-0.7097691785166379</v>
      </c>
      <c r="BD2098" s="671">
        <f t="shared" si="8253"/>
        <v>-0.89384368518208845</v>
      </c>
      <c r="BE2098" s="671">
        <f t="shared" si="8253"/>
        <v>-1.1014842662822462</v>
      </c>
      <c r="BF2098" s="671">
        <f t="shared" si="8253"/>
        <v>-1.332829406323143</v>
      </c>
      <c r="BG2098" s="671">
        <f t="shared" si="8253"/>
        <v>-1.2625521215802271</v>
      </c>
      <c r="BH2098" s="671">
        <f t="shared" si="8253"/>
        <v>-1.1973136636251756</v>
      </c>
      <c r="BI2098" s="671">
        <f t="shared" si="8253"/>
        <v>-1.1382163592931771</v>
      </c>
      <c r="BJ2098" s="671">
        <f t="shared" si="8253"/>
        <v>-0.51196572159029019</v>
      </c>
      <c r="BK2098" s="671">
        <f t="shared" si="8253"/>
        <v>-0.69034582207601225</v>
      </c>
      <c r="BL2098" s="671">
        <f t="shared" si="8253"/>
        <v>-0.83552679347350933</v>
      </c>
      <c r="BM2098" s="671">
        <f t="shared" si="8253"/>
        <v>-0.97206352574895227</v>
      </c>
      <c r="BN2098" s="671">
        <f t="shared" si="8253"/>
        <v>-1.1318246221299633</v>
      </c>
      <c r="BO2098" s="671">
        <f t="shared" si="8253"/>
        <v>-1.1789596509017413</v>
      </c>
      <c r="BP2098" s="671">
        <f t="shared" si="8253"/>
        <v>-1.2135797199995904</v>
      </c>
      <c r="BQ2098" s="671">
        <f t="shared" si="8253"/>
        <v>-1.2374403245255619</v>
      </c>
      <c r="BR2098" s="671">
        <f t="shared" si="8253"/>
        <v>-1.287053898027658</v>
      </c>
      <c r="BS2098" s="671">
        <f t="shared" si="8253"/>
        <v>-1.1602543126662561</v>
      </c>
      <c r="BT2098" s="671">
        <f t="shared" si="8253"/>
        <v>-1.0421350355286436</v>
      </c>
      <c r="BU2098" s="671">
        <f t="shared" si="8253"/>
        <v>-0.93353265396061269</v>
      </c>
      <c r="BV2098" s="671">
        <f t="shared" si="8253"/>
        <v>-0.8141714162232917</v>
      </c>
      <c r="BW2098" s="671">
        <f t="shared" si="8253"/>
        <v>-0.78407096628412565</v>
      </c>
      <c r="BX2098" s="671">
        <f t="shared" si="8253"/>
        <v>-0.75329823568448484</v>
      </c>
      <c r="BY2098" s="671">
        <f t="shared" si="8253"/>
        <v>-0.72668866362604434</v>
      </c>
      <c r="BZ2098" s="671">
        <f t="shared" si="8253"/>
        <v>-0.70832314779536854</v>
      </c>
      <c r="CA2098" s="671">
        <f t="shared" si="8253"/>
        <v>-0.8220601861089869</v>
      </c>
      <c r="CB2098" s="671">
        <f t="shared" si="8253"/>
        <v>-0.91410422837509619</v>
      </c>
      <c r="CC2098" s="671">
        <f t="shared" si="8253"/>
        <v>-0.98468201158533208</v>
      </c>
      <c r="CD2098" s="671">
        <f t="shared" si="8253"/>
        <v>-1.092602083687114</v>
      </c>
      <c r="CE2098" s="671">
        <f t="shared" si="8253"/>
        <v>-1.0358638379229241</v>
      </c>
      <c r="CF2098" s="671">
        <f t="shared" si="8253"/>
        <v>-0.97819767010293246</v>
      </c>
      <c r="CG2098" s="671">
        <f t="shared" si="8253"/>
        <v>-0.91961448290733405</v>
      </c>
      <c r="CH2098" s="671">
        <f t="shared" si="8253"/>
        <v>-0.86454004477106505</v>
      </c>
      <c r="CI2098" s="671">
        <f t="shared" si="8253"/>
        <v>-0.79957280838779721</v>
      </c>
      <c r="CJ2098" s="671">
        <f t="shared" si="8253"/>
        <v>-0.73527452678678495</v>
      </c>
      <c r="CK2098" s="671">
        <f t="shared" si="8253"/>
        <v>-0.67163958501943932</v>
      </c>
      <c r="CL2098" s="671">
        <f t="shared" si="8253"/>
        <v>-0.60866244893768395</v>
      </c>
      <c r="CM2098" s="671">
        <f t="shared" si="8253"/>
        <v>-0.50660783135363585</v>
      </c>
      <c r="CN2098" s="671">
        <f t="shared" ref="CN2098:DJ2098" si="8254">(CN2087/1000)/CN$1662</f>
        <v>-0.40537263689869857</v>
      </c>
      <c r="CO2098" s="671">
        <f t="shared" si="8254"/>
        <v>-0.30494938809138766</v>
      </c>
      <c r="CP2098" s="671">
        <f t="shared" si="8254"/>
        <v>-0.20533071002781358</v>
      </c>
      <c r="CQ2098" s="671">
        <f t="shared" si="8254"/>
        <v>-8.7074979173905734E-2</v>
      </c>
      <c r="CR2098" s="671">
        <f t="shared" si="8254"/>
        <v>3.0225517891378811E-2</v>
      </c>
      <c r="CS2098" s="671">
        <f t="shared" si="8254"/>
        <v>0.14657929822509838</v>
      </c>
      <c r="CT2098" s="671">
        <f t="shared" si="8254"/>
        <v>0.2619947630411224</v>
      </c>
      <c r="CU2098" s="671">
        <f t="shared" si="8254"/>
        <v>0.32434066856280142</v>
      </c>
      <c r="CV2098" s="671">
        <f t="shared" si="8254"/>
        <v>0.38594891032878575</v>
      </c>
      <c r="CW2098" s="671">
        <f t="shared" si="8254"/>
        <v>0.44682499431046702</v>
      </c>
      <c r="CX2098" s="671">
        <f t="shared" si="8254"/>
        <v>0.50697434718539125</v>
      </c>
      <c r="CY2098" s="671">
        <f t="shared" si="8254"/>
        <v>0.52427737395919716</v>
      </c>
      <c r="CZ2098" s="671">
        <f t="shared" si="8254"/>
        <v>0.54113930344258609</v>
      </c>
      <c r="DA2098" s="671">
        <f t="shared" si="8254"/>
        <v>0.55756271933923462</v>
      </c>
      <c r="DB2098" s="671">
        <f t="shared" si="8254"/>
        <v>0.57355016420483307</v>
      </c>
      <c r="DC2098" s="671">
        <f t="shared" si="8254"/>
        <v>0.63410399586084354</v>
      </c>
      <c r="DD2098" s="671">
        <f t="shared" si="8254"/>
        <v>0.69414568446119307</v>
      </c>
      <c r="DE2098" s="671">
        <f t="shared" si="8254"/>
        <v>0.75367943649298808</v>
      </c>
      <c r="DF2098" s="671">
        <f t="shared" si="8254"/>
        <v>0.81270940232447864</v>
      </c>
      <c r="DG2098" s="671">
        <f t="shared" si="8254"/>
        <v>0.87111480999186452</v>
      </c>
      <c r="DH2098" s="671">
        <f t="shared" si="8254"/>
        <v>0.92903845383974537</v>
      </c>
      <c r="DI2098" s="671">
        <f t="shared" si="8254"/>
        <v>0.98648425647797533</v>
      </c>
      <c r="DJ2098" s="671">
        <f t="shared" si="8254"/>
        <v>1.0434560888725961</v>
      </c>
    </row>
    <row r="2099" spans="2:114" x14ac:dyDescent="0.35">
      <c r="B2099" s="255" t="s">
        <v>785</v>
      </c>
      <c r="C2099" s="255"/>
      <c r="D2099" s="255"/>
      <c r="E2099" s="255"/>
      <c r="F2099" s="255"/>
      <c r="G2099" s="255"/>
      <c r="H2099" s="255"/>
      <c r="I2099" s="255"/>
      <c r="J2099" s="255"/>
      <c r="K2099" s="255"/>
      <c r="L2099" s="255"/>
      <c r="M2099" s="255"/>
      <c r="N2099" s="255"/>
      <c r="O2099" s="255"/>
      <c r="P2099" s="255"/>
      <c r="Q2099" s="255"/>
      <c r="R2099" s="255"/>
      <c r="S2099" s="255"/>
      <c r="T2099" s="255"/>
      <c r="U2099" s="255"/>
      <c r="V2099" s="255"/>
      <c r="W2099" s="255"/>
      <c r="X2099" s="255"/>
      <c r="Y2099" s="255"/>
      <c r="Z2099" s="255"/>
      <c r="AA2099" s="160">
        <f t="shared" si="8238"/>
        <v>4.2125946350614987</v>
      </c>
      <c r="AB2099" s="160">
        <f t="shared" ref="AB2099:CM2099" si="8255">(AB2088/1000)/AB$1662</f>
        <v>4.2996602667666304</v>
      </c>
      <c r="AC2099" s="160">
        <f t="shared" si="8255"/>
        <v>4.3317943683661921</v>
      </c>
      <c r="AD2099" s="160">
        <f t="shared" si="8255"/>
        <v>4.2391702808310425</v>
      </c>
      <c r="AE2099" s="160">
        <f t="shared" si="8255"/>
        <v>4.0243903250925754</v>
      </c>
      <c r="AF2099" s="160">
        <f t="shared" si="8255"/>
        <v>3.9203520468307342</v>
      </c>
      <c r="AG2099" s="160">
        <f t="shared" si="8255"/>
        <v>3.7776134635533873</v>
      </c>
      <c r="AH2099" s="160">
        <f t="shared" si="8255"/>
        <v>3.6578076231742584</v>
      </c>
      <c r="AI2099" s="160">
        <f t="shared" si="8255"/>
        <v>3.4663235439744762</v>
      </c>
      <c r="AJ2099" s="160">
        <f t="shared" si="8255"/>
        <v>3.3004101843743276</v>
      </c>
      <c r="AK2099" s="160">
        <f t="shared" si="8255"/>
        <v>3.1415511246525276</v>
      </c>
      <c r="AL2099" s="160">
        <f t="shared" si="8255"/>
        <v>2.9710851739809256</v>
      </c>
      <c r="AM2099" s="160">
        <f t="shared" si="8255"/>
        <v>2.942840032716814</v>
      </c>
      <c r="AN2099" s="160">
        <f t="shared" si="8255"/>
        <v>2.8563950333191266</v>
      </c>
      <c r="AO2099" s="160">
        <f t="shared" si="8255"/>
        <v>2.7753772695083474</v>
      </c>
      <c r="AP2099" s="160">
        <f t="shared" si="8255"/>
        <v>2.698529655387047</v>
      </c>
      <c r="AQ2099" s="160">
        <f t="shared" si="8255"/>
        <v>2.815588198923245</v>
      </c>
      <c r="AR2099" s="160">
        <f t="shared" si="8255"/>
        <v>2.794558109033229</v>
      </c>
      <c r="AS2099" s="160">
        <f t="shared" si="8255"/>
        <v>2.768720051420825</v>
      </c>
      <c r="AT2099" s="160">
        <f t="shared" si="8255"/>
        <v>2.749841710176832</v>
      </c>
      <c r="AU2099" s="160">
        <f t="shared" si="8255"/>
        <v>2.6962043300186513</v>
      </c>
      <c r="AV2099" s="160">
        <f t="shared" si="8255"/>
        <v>2.5948102097504857</v>
      </c>
      <c r="AW2099" s="160">
        <f t="shared" si="8255"/>
        <v>2.5028856577038914</v>
      </c>
      <c r="AX2099" s="160">
        <f t="shared" si="8255"/>
        <v>2.4113745883861184</v>
      </c>
      <c r="AY2099" s="160">
        <f t="shared" si="8255"/>
        <v>2.1403000989082144</v>
      </c>
      <c r="AZ2099" s="160">
        <f t="shared" si="8255"/>
        <v>1.8929802093504584</v>
      </c>
      <c r="BA2099" s="160">
        <f t="shared" si="8255"/>
        <v>1.6432075183647443</v>
      </c>
      <c r="BB2099" s="160">
        <f t="shared" si="8255"/>
        <v>1.3835784699504656</v>
      </c>
      <c r="BC2099" s="160">
        <f t="shared" si="8255"/>
        <v>0.99976466686067</v>
      </c>
      <c r="BD2099" s="160">
        <f t="shared" si="8255"/>
        <v>0.69648751631745698</v>
      </c>
      <c r="BE2099" s="160">
        <f t="shared" si="8255"/>
        <v>0.38073583569615022</v>
      </c>
      <c r="BF2099" s="160">
        <f t="shared" si="8255"/>
        <v>5.0275359134868053E-2</v>
      </c>
      <c r="BG2099" s="160">
        <f t="shared" si="8255"/>
        <v>3.7432279667985249E-3</v>
      </c>
      <c r="BH2099" s="160">
        <f t="shared" si="8255"/>
        <v>-4.8760688746073262E-2</v>
      </c>
      <c r="BI2099" s="160">
        <f t="shared" si="8255"/>
        <v>-9.5272544855074193E-2</v>
      </c>
      <c r="BJ2099" s="160">
        <f t="shared" si="8255"/>
        <v>0.43538060919851335</v>
      </c>
      <c r="BK2099" s="160">
        <f t="shared" si="8255"/>
        <v>0.14213239673691855</v>
      </c>
      <c r="BL2099" s="160">
        <f t="shared" si="8255"/>
        <v>-7.4051713804262606E-2</v>
      </c>
      <c r="BM2099" s="160">
        <f t="shared" si="8255"/>
        <v>-0.27342704702287529</v>
      </c>
      <c r="BN2099" s="160">
        <f t="shared" si="8255"/>
        <v>-0.489510863517092</v>
      </c>
      <c r="BO2099" s="160">
        <f t="shared" si="8255"/>
        <v>-0.60620871870414861</v>
      </c>
      <c r="BP2099" s="160">
        <f t="shared" si="8255"/>
        <v>-0.6836139504971378</v>
      </c>
      <c r="BQ2099" s="160">
        <f t="shared" si="8255"/>
        <v>-0.74611294402994843</v>
      </c>
      <c r="BR2099" s="160">
        <f t="shared" si="8255"/>
        <v>-0.83156481219795464</v>
      </c>
      <c r="BS2099" s="160">
        <f t="shared" si="8255"/>
        <v>-0.74724741462931266</v>
      </c>
      <c r="BT2099" s="160">
        <f t="shared" si="8255"/>
        <v>-0.69274661426771955</v>
      </c>
      <c r="BU2099" s="160">
        <f t="shared" si="8255"/>
        <v>-0.64134054870245782</v>
      </c>
      <c r="BV2099" s="160">
        <f t="shared" si="8255"/>
        <v>-0.57420677630231542</v>
      </c>
      <c r="BW2099" s="160">
        <f t="shared" si="8255"/>
        <v>-0.60657328153552226</v>
      </c>
      <c r="BX2099" s="160">
        <f t="shared" si="8255"/>
        <v>-0.64115043838403418</v>
      </c>
      <c r="BY2099" s="160">
        <f t="shared" si="8255"/>
        <v>-0.67438884344901151</v>
      </c>
      <c r="BZ2099" s="160">
        <f t="shared" si="8255"/>
        <v>-0.71036439965056752</v>
      </c>
      <c r="CA2099" s="160">
        <f t="shared" si="8255"/>
        <v>-0.88846998046892967</v>
      </c>
      <c r="CB2099" s="160">
        <f t="shared" si="8255"/>
        <v>-0.99657949581989347</v>
      </c>
      <c r="CC2099" s="160">
        <f t="shared" si="8255"/>
        <v>-1.0827218072466178</v>
      </c>
      <c r="CD2099" s="160">
        <f t="shared" si="8255"/>
        <v>-1.2057049217244702</v>
      </c>
      <c r="CE2099" s="160">
        <f t="shared" si="8255"/>
        <v>-1.1646238286896726</v>
      </c>
      <c r="CF2099" s="160">
        <f t="shared" si="8255"/>
        <v>-1.1262039948614901</v>
      </c>
      <c r="CG2099" s="160">
        <f t="shared" si="8255"/>
        <v>-1.086820645047164</v>
      </c>
      <c r="CH2099" s="160">
        <f t="shared" si="8255"/>
        <v>-1.0509002842855546</v>
      </c>
      <c r="CI2099" s="160">
        <f t="shared" si="8255"/>
        <v>-1.0050420912171747</v>
      </c>
      <c r="CJ2099" s="160">
        <f t="shared" si="8255"/>
        <v>-0.94965250183851446</v>
      </c>
      <c r="CK2099" s="160">
        <f t="shared" si="8255"/>
        <v>-0.89486130441506573</v>
      </c>
      <c r="CL2099" s="160">
        <f t="shared" si="8255"/>
        <v>-0.8406629485779622</v>
      </c>
      <c r="CM2099" s="160">
        <f t="shared" si="8255"/>
        <v>-0.74732211989802144</v>
      </c>
      <c r="CN2099" s="160">
        <f t="shared" ref="CN2099:DJ2099" si="8256">(CN2088/1000)/CN$1662</f>
        <v>-0.66619429192718338</v>
      </c>
      <c r="CO2099" s="160">
        <f t="shared" si="8256"/>
        <v>-0.58583709631588954</v>
      </c>
      <c r="CP2099" s="160">
        <f t="shared" si="8256"/>
        <v>-0.50624388367698503</v>
      </c>
      <c r="CQ2099" s="160">
        <f t="shared" si="8256"/>
        <v>-0.40797374620634214</v>
      </c>
      <c r="CR2099" s="160">
        <f t="shared" si="8256"/>
        <v>-0.32915200506281594</v>
      </c>
      <c r="CS2099" s="160">
        <f t="shared" si="8256"/>
        <v>-0.25127630401446732</v>
      </c>
      <c r="CT2099" s="160">
        <f t="shared" si="8256"/>
        <v>-0.17434017210316874</v>
      </c>
      <c r="CU2099" s="160">
        <f t="shared" si="8256"/>
        <v>-0.15047677597462444</v>
      </c>
      <c r="CV2099" s="160">
        <f t="shared" si="8256"/>
        <v>-0.11773490791635033</v>
      </c>
      <c r="CW2099" s="160">
        <f t="shared" si="8256"/>
        <v>-8.571299381423711E-2</v>
      </c>
      <c r="CX2099" s="160">
        <f t="shared" si="8256"/>
        <v>-5.4406878891443806E-2</v>
      </c>
      <c r="CY2099" s="160">
        <f t="shared" si="8256"/>
        <v>-6.5937422892384134E-2</v>
      </c>
      <c r="CZ2099" s="160">
        <f t="shared" si="8256"/>
        <v>-5.0499202333983972E-2</v>
      </c>
      <c r="DA2099" s="160">
        <f t="shared" si="8256"/>
        <v>-3.5439064161975134E-2</v>
      </c>
      <c r="DB2099" s="160">
        <f t="shared" si="8256"/>
        <v>-2.0753957415220552E-2</v>
      </c>
      <c r="DC2099" s="160">
        <f t="shared" si="8256"/>
        <v>3.8558993242812103E-2</v>
      </c>
      <c r="DD2099" s="160">
        <f t="shared" si="8256"/>
        <v>9.9726150199351576E-2</v>
      </c>
      <c r="DE2099" s="160">
        <f t="shared" si="8256"/>
        <v>0.16045222943245899</v>
      </c>
      <c r="DF2099" s="160">
        <f t="shared" si="8256"/>
        <v>0.2207420701624776</v>
      </c>
      <c r="DG2099" s="160">
        <f t="shared" si="8256"/>
        <v>0.28047559885173939</v>
      </c>
      <c r="DH2099" s="160">
        <f t="shared" si="8256"/>
        <v>0.34178599873774007</v>
      </c>
      <c r="DI2099" s="160">
        <f t="shared" si="8256"/>
        <v>0.40269183511541012</v>
      </c>
      <c r="DJ2099" s="160">
        <f t="shared" si="8256"/>
        <v>0.46319782727686742</v>
      </c>
    </row>
    <row r="2100" spans="2:114" x14ac:dyDescent="0.35"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</row>
    <row r="2101" spans="2:114" x14ac:dyDescent="0.35"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</row>
    <row r="2102" spans="2:114" x14ac:dyDescent="0.35"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</row>
    <row r="2103" spans="2:114" x14ac:dyDescent="0.35"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</row>
    <row r="2104" spans="2:114" x14ac:dyDescent="0.35"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</row>
    <row r="2105" spans="2:114" x14ac:dyDescent="0.35"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</row>
    <row r="2106" spans="2:114" x14ac:dyDescent="0.35"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</row>
    <row r="2107" spans="2:114" x14ac:dyDescent="0.35"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</row>
    <row r="2108" spans="2:114" x14ac:dyDescent="0.35"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</row>
    <row r="2109" spans="2:114" x14ac:dyDescent="0.35"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</row>
    <row r="2110" spans="2:114" x14ac:dyDescent="0.35"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</row>
    <row r="2111" spans="2:114" x14ac:dyDescent="0.35"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</row>
    <row r="2112" spans="2:114" x14ac:dyDescent="0.35"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</row>
    <row r="2113" spans="2:30" x14ac:dyDescent="0.35"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</row>
    <row r="2114" spans="2:30" x14ac:dyDescent="0.35"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</row>
    <row r="2115" spans="2:30" x14ac:dyDescent="0.35"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</row>
    <row r="2116" spans="2:30" x14ac:dyDescent="0.35"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</row>
    <row r="2117" spans="2:30" x14ac:dyDescent="0.35"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</row>
    <row r="2118" spans="2:30" x14ac:dyDescent="0.35"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</row>
    <row r="2119" spans="2:30" x14ac:dyDescent="0.35"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</row>
    <row r="2120" spans="2:30" x14ac:dyDescent="0.35"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</row>
    <row r="2121" spans="2:30" x14ac:dyDescent="0.35"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</row>
    <row r="2122" spans="2:30" x14ac:dyDescent="0.35"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</row>
    <row r="2123" spans="2:30" x14ac:dyDescent="0.35"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</row>
    <row r="2124" spans="2:30" x14ac:dyDescent="0.35"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</row>
    <row r="2125" spans="2:30" x14ac:dyDescent="0.35"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</row>
    <row r="2126" spans="2:30" x14ac:dyDescent="0.35"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</row>
    <row r="2127" spans="2:30" x14ac:dyDescent="0.35"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</row>
    <row r="2128" spans="2:30" x14ac:dyDescent="0.35"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</row>
    <row r="2129" spans="2:30" x14ac:dyDescent="0.35"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</row>
    <row r="2130" spans="2:30" x14ac:dyDescent="0.35"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</row>
    <row r="2131" spans="2:30" x14ac:dyDescent="0.35"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</row>
    <row r="2132" spans="2:30" x14ac:dyDescent="0.35"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</row>
    <row r="2133" spans="2:30" x14ac:dyDescent="0.35"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</row>
    <row r="2134" spans="2:30" x14ac:dyDescent="0.35"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</row>
    <row r="2135" spans="2:30" x14ac:dyDescent="0.35"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</row>
    <row r="2136" spans="2:30" x14ac:dyDescent="0.35"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</row>
    <row r="2137" spans="2:30" x14ac:dyDescent="0.35"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</row>
    <row r="2138" spans="2:30" x14ac:dyDescent="0.35"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</row>
    <row r="2139" spans="2:30" x14ac:dyDescent="0.35"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</row>
    <row r="2140" spans="2:30" x14ac:dyDescent="0.35"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</row>
    <row r="2141" spans="2:30" x14ac:dyDescent="0.35"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</row>
    <row r="2142" spans="2:30" x14ac:dyDescent="0.35"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</row>
    <row r="2143" spans="2:30" x14ac:dyDescent="0.35"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</row>
    <row r="2144" spans="2:30" x14ac:dyDescent="0.35"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</row>
    <row r="2145" spans="2:30" x14ac:dyDescent="0.35"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</row>
    <row r="2146" spans="2:30" x14ac:dyDescent="0.35"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</row>
    <row r="2147" spans="2:30" x14ac:dyDescent="0.35"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</row>
    <row r="2148" spans="2:30" x14ac:dyDescent="0.35"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</row>
    <row r="2149" spans="2:30" x14ac:dyDescent="0.35"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</row>
    <row r="2150" spans="2:30" x14ac:dyDescent="0.35"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</row>
    <row r="2151" spans="2:30" x14ac:dyDescent="0.35"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</row>
    <row r="2152" spans="2:30" x14ac:dyDescent="0.35"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</row>
    <row r="2153" spans="2:30" x14ac:dyDescent="0.35"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</row>
    <row r="2154" spans="2:30" x14ac:dyDescent="0.35"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</row>
    <row r="2155" spans="2:30" x14ac:dyDescent="0.35"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</row>
    <row r="2156" spans="2:30" x14ac:dyDescent="0.35"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</row>
    <row r="2157" spans="2:30" x14ac:dyDescent="0.35"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</row>
    <row r="2158" spans="2:30" x14ac:dyDescent="0.35"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</row>
    <row r="2159" spans="2:30" x14ac:dyDescent="0.35"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</row>
    <row r="2160" spans="2:30" x14ac:dyDescent="0.35"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</row>
    <row r="2161" spans="2:30" x14ac:dyDescent="0.35"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</row>
    <row r="2162" spans="2:30" x14ac:dyDescent="0.35"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</row>
    <row r="2163" spans="2:30" x14ac:dyDescent="0.35"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</row>
    <row r="2164" spans="2:30" x14ac:dyDescent="0.35"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</row>
    <row r="2165" spans="2:30" x14ac:dyDescent="0.35"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</row>
    <row r="2166" spans="2:30" x14ac:dyDescent="0.35"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98" spans="2:30" s="70" customFormat="1" x14ac:dyDescent="0.35">
      <c r="B2198" s="127"/>
      <c r="C2198" s="39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9"/>
      <c r="R2198" s="19"/>
      <c r="S2198" s="18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</row>
    <row r="2199" spans="2:30" s="70" customFormat="1" x14ac:dyDescent="0.35">
      <c r="B2199" s="127"/>
      <c r="C2199" s="39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9"/>
      <c r="R2199" s="19"/>
      <c r="S2199" s="18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</row>
    <row r="2200" spans="2:30" ht="16" thickBot="1" x14ac:dyDescent="0.4">
      <c r="B2200" s="127"/>
      <c r="C2200" s="39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9"/>
      <c r="R2200" s="19"/>
      <c r="S2200" s="18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</row>
    <row r="2201" spans="2:30" ht="18" x14ac:dyDescent="0.4">
      <c r="B2201" s="136" t="s">
        <v>75</v>
      </c>
      <c r="C2201" s="138"/>
      <c r="D2201" s="137"/>
      <c r="E2201" s="137"/>
      <c r="F2201" s="137"/>
      <c r="G2201" s="137"/>
      <c r="H2201" s="137"/>
      <c r="I2201" s="137"/>
      <c r="J2201" s="137"/>
      <c r="K2201" s="137"/>
      <c r="L2201" s="137"/>
      <c r="M2201" s="137"/>
      <c r="N2201" s="137"/>
      <c r="O2201" s="137"/>
      <c r="P2201" s="137"/>
      <c r="Q2201" s="137"/>
      <c r="R2201" s="137"/>
      <c r="S2201" s="137"/>
      <c r="T2201" s="173"/>
      <c r="U2201" s="173"/>
      <c r="V2201" s="173"/>
      <c r="W2201" s="283"/>
      <c r="X2201" s="198"/>
      <c r="Y2201" s="198"/>
      <c r="Z2201" s="198"/>
      <c r="AA2201" s="210"/>
      <c r="AB2201" s="210"/>
      <c r="AC2201" s="210"/>
      <c r="AD2201" s="210"/>
    </row>
    <row r="2202" spans="2:30" s="71" customFormat="1" ht="18" x14ac:dyDescent="0.4">
      <c r="B2202" s="104" t="s">
        <v>35</v>
      </c>
      <c r="C2202" s="32">
        <v>172000</v>
      </c>
      <c r="D2202" s="31">
        <v>206000</v>
      </c>
      <c r="E2202" s="31">
        <v>225000</v>
      </c>
      <c r="F2202" s="31">
        <v>241000</v>
      </c>
      <c r="G2202" s="31">
        <v>208000</v>
      </c>
      <c r="H2202" s="31">
        <v>202000</v>
      </c>
      <c r="I2202" s="31">
        <v>197000</v>
      </c>
      <c r="J2202" s="31">
        <v>199000</v>
      </c>
      <c r="K2202" s="31">
        <v>191000</v>
      </c>
      <c r="L2202" s="31">
        <v>197000</v>
      </c>
      <c r="M2202" s="31">
        <v>210000</v>
      </c>
      <c r="N2202" s="139">
        <v>215000</v>
      </c>
      <c r="O2202" s="31">
        <v>214000</v>
      </c>
      <c r="P2202" s="31">
        <v>223000</v>
      </c>
      <c r="Q2202" s="31">
        <v>217000</v>
      </c>
      <c r="R2202" s="31">
        <v>228000</v>
      </c>
      <c r="S2202" s="31">
        <v>229000</v>
      </c>
      <c r="T2202" s="234" t="e">
        <f>#REF!+#REF!+#REF!+#REF!</f>
        <v>#REF!</v>
      </c>
      <c r="U2202" s="231" t="e">
        <f>#REF!+#REF!+#REF!+#REF!</f>
        <v>#REF!</v>
      </c>
      <c r="V2202" s="231" t="e">
        <f>#REF!+#REF!+#REF!+#REF!</f>
        <v>#REF!</v>
      </c>
      <c r="W2202" s="288" t="e">
        <f>#REF!+#REF!+#REF!+#REF!</f>
        <v>#REF!</v>
      </c>
      <c r="X2202" s="199"/>
      <c r="Y2202" s="199"/>
      <c r="Z2202" s="199"/>
      <c r="AA2202" s="211"/>
      <c r="AB2202" s="211"/>
      <c r="AC2202" s="211"/>
      <c r="AD2202" s="211"/>
    </row>
    <row r="2203" spans="2:30" s="72" customFormat="1" x14ac:dyDescent="0.35">
      <c r="B2203" s="106" t="s">
        <v>65</v>
      </c>
      <c r="C2203" s="33"/>
      <c r="D2203" s="33"/>
      <c r="E2203" s="33"/>
      <c r="F2203" s="33"/>
      <c r="G2203" s="33"/>
      <c r="H2203" s="33"/>
      <c r="I2203" s="33"/>
      <c r="J2203" s="33">
        <v>1019</v>
      </c>
      <c r="K2203" s="33">
        <v>827</v>
      </c>
      <c r="L2203" s="33">
        <v>805</v>
      </c>
      <c r="M2203" s="33"/>
      <c r="N2203" s="33">
        <v>784</v>
      </c>
      <c r="O2203" s="33">
        <v>769</v>
      </c>
      <c r="P2203" s="33">
        <v>767</v>
      </c>
      <c r="Q2203" s="10">
        <v>795</v>
      </c>
      <c r="R2203" s="10">
        <v>802</v>
      </c>
      <c r="S2203" s="33">
        <v>741</v>
      </c>
      <c r="T2203" s="233">
        <v>826</v>
      </c>
      <c r="U2203" s="232">
        <v>858</v>
      </c>
      <c r="V2203" s="163"/>
      <c r="W2203" s="284">
        <v>962</v>
      </c>
      <c r="X2203" s="200"/>
      <c r="Y2203" s="200"/>
      <c r="Z2203" s="200"/>
      <c r="AA2203" s="212"/>
      <c r="AB2203" s="212"/>
      <c r="AC2203" s="212"/>
      <c r="AD2203" s="212"/>
    </row>
    <row r="2204" spans="2:30" s="73" customFormat="1" x14ac:dyDescent="0.35">
      <c r="B2204" s="106" t="s">
        <v>66</v>
      </c>
      <c r="C2204" s="33">
        <v>886</v>
      </c>
      <c r="D2204" s="33">
        <v>881</v>
      </c>
      <c r="E2204" s="33">
        <v>851</v>
      </c>
      <c r="F2204" s="33">
        <v>788</v>
      </c>
      <c r="G2204" s="33">
        <v>846</v>
      </c>
      <c r="H2204" s="33">
        <v>817</v>
      </c>
      <c r="I2204" s="33">
        <v>791</v>
      </c>
      <c r="J2204" s="33">
        <v>825</v>
      </c>
      <c r="K2204" s="33">
        <v>746</v>
      </c>
      <c r="L2204" s="33">
        <v>756</v>
      </c>
      <c r="M2204" s="33">
        <v>714</v>
      </c>
      <c r="N2204" s="33">
        <v>740</v>
      </c>
      <c r="O2204" s="33">
        <v>766</v>
      </c>
      <c r="P2204" s="33">
        <v>735</v>
      </c>
      <c r="Q2204" s="10">
        <v>771</v>
      </c>
      <c r="R2204" s="10">
        <v>751</v>
      </c>
      <c r="S2204" s="33">
        <v>737</v>
      </c>
      <c r="T2204" s="233">
        <v>812</v>
      </c>
      <c r="U2204" s="232">
        <v>830</v>
      </c>
      <c r="V2204" s="163"/>
      <c r="W2204" s="284">
        <v>884</v>
      </c>
      <c r="X2204" s="200"/>
      <c r="Y2204" s="200"/>
      <c r="Z2204" s="200"/>
      <c r="AA2204" s="212"/>
      <c r="AB2204" s="212"/>
      <c r="AC2204" s="212"/>
      <c r="AD2204" s="212"/>
    </row>
    <row r="2205" spans="2:30" s="73" customFormat="1" x14ac:dyDescent="0.35">
      <c r="B2205" s="140" t="s">
        <v>68</v>
      </c>
      <c r="C2205" s="24">
        <v>66</v>
      </c>
      <c r="D2205" s="24">
        <v>63</v>
      </c>
      <c r="E2205" s="24">
        <v>59</v>
      </c>
      <c r="F2205" s="34">
        <v>50</v>
      </c>
      <c r="G2205" s="24">
        <v>50</v>
      </c>
      <c r="H2205" s="24">
        <v>49</v>
      </c>
      <c r="I2205" s="34">
        <v>51</v>
      </c>
      <c r="J2205" s="24">
        <v>54</v>
      </c>
      <c r="K2205" s="24">
        <v>52</v>
      </c>
      <c r="L2205" s="24">
        <v>53</v>
      </c>
      <c r="M2205" s="34">
        <v>65</v>
      </c>
      <c r="N2205" s="24">
        <v>54</v>
      </c>
      <c r="O2205" s="24">
        <v>51</v>
      </c>
      <c r="P2205" s="24">
        <v>53</v>
      </c>
      <c r="Q2205" s="11"/>
      <c r="R2205" s="95"/>
      <c r="S2205" s="24">
        <v>59</v>
      </c>
      <c r="T2205" s="235">
        <v>56</v>
      </c>
      <c r="U2205" s="225">
        <v>50</v>
      </c>
      <c r="V2205" s="11"/>
      <c r="W2205" s="285"/>
      <c r="X2205" s="201"/>
      <c r="Y2205" s="201"/>
      <c r="Z2205" s="201"/>
      <c r="AA2205" s="110"/>
      <c r="AB2205" s="110"/>
      <c r="AC2205" s="110"/>
      <c r="AD2205" s="110"/>
    </row>
    <row r="2206" spans="2:30" x14ac:dyDescent="0.35">
      <c r="B2206" s="141" t="s">
        <v>69</v>
      </c>
      <c r="C2206" s="34">
        <f t="shared" ref="C2206:G2206" si="8257">C2204-C2205</f>
        <v>820</v>
      </c>
      <c r="D2206" s="34">
        <f t="shared" si="8257"/>
        <v>818</v>
      </c>
      <c r="E2206" s="34">
        <f t="shared" si="8257"/>
        <v>792</v>
      </c>
      <c r="F2206" s="34">
        <f t="shared" si="8257"/>
        <v>738</v>
      </c>
      <c r="G2206" s="34">
        <f t="shared" si="8257"/>
        <v>796</v>
      </c>
      <c r="H2206" s="34">
        <v>768</v>
      </c>
      <c r="I2206" s="34">
        <f t="shared" ref="I2206:M2206" si="8258">I2204-I2205</f>
        <v>740</v>
      </c>
      <c r="J2206" s="34">
        <f t="shared" si="8258"/>
        <v>771</v>
      </c>
      <c r="K2206" s="34">
        <f t="shared" si="8258"/>
        <v>694</v>
      </c>
      <c r="L2206" s="34">
        <f t="shared" si="8258"/>
        <v>703</v>
      </c>
      <c r="M2206" s="34">
        <f t="shared" si="8258"/>
        <v>649</v>
      </c>
      <c r="N2206" s="34">
        <v>686</v>
      </c>
      <c r="O2206" s="34">
        <v>715</v>
      </c>
      <c r="P2206" s="34">
        <f>P2204-P2205</f>
        <v>682</v>
      </c>
      <c r="Q2206" s="11"/>
      <c r="R2206" s="95"/>
      <c r="S2206" s="34">
        <v>678</v>
      </c>
      <c r="T2206" s="236">
        <v>756</v>
      </c>
      <c r="U2206" s="225">
        <v>780</v>
      </c>
      <c r="V2206" s="11"/>
      <c r="W2206" s="285"/>
      <c r="X2206" s="201"/>
      <c r="Y2206" s="201"/>
      <c r="Z2206" s="201"/>
      <c r="AA2206" s="110"/>
      <c r="AB2206" s="110"/>
      <c r="AC2206" s="110"/>
      <c r="AD2206" s="110"/>
    </row>
    <row r="2207" spans="2:30" x14ac:dyDescent="0.35">
      <c r="B2207" s="106" t="s">
        <v>67</v>
      </c>
      <c r="C2207" s="33">
        <v>1198</v>
      </c>
      <c r="D2207" s="33">
        <v>1136</v>
      </c>
      <c r="E2207" s="33">
        <v>1115</v>
      </c>
      <c r="F2207" s="33">
        <v>1021</v>
      </c>
      <c r="G2207" s="33">
        <v>1113</v>
      </c>
      <c r="H2207" s="33">
        <v>1076</v>
      </c>
      <c r="I2207" s="33">
        <v>1027</v>
      </c>
      <c r="J2207" s="33">
        <v>1202</v>
      </c>
      <c r="K2207" s="33">
        <v>1084</v>
      </c>
      <c r="L2207" s="33">
        <v>1114</v>
      </c>
      <c r="M2207" s="33">
        <v>1046</v>
      </c>
      <c r="N2207" s="33">
        <v>995</v>
      </c>
      <c r="O2207" s="33">
        <v>992</v>
      </c>
      <c r="P2207" s="33">
        <v>975</v>
      </c>
      <c r="Q2207" s="33">
        <v>936</v>
      </c>
      <c r="R2207" s="33">
        <v>1071</v>
      </c>
      <c r="S2207" s="33">
        <v>953</v>
      </c>
      <c r="T2207" s="33">
        <v>1077</v>
      </c>
      <c r="U2207" s="233">
        <v>1086</v>
      </c>
      <c r="V2207" s="21"/>
      <c r="W2207" s="286">
        <v>1086</v>
      </c>
      <c r="X2207" s="202"/>
      <c r="Y2207" s="202"/>
      <c r="Z2207" s="202"/>
      <c r="AA2207" s="213"/>
      <c r="AB2207" s="213"/>
      <c r="AC2207" s="213"/>
      <c r="AD2207" s="213"/>
    </row>
    <row r="2208" spans="2:30" s="73" customFormat="1" x14ac:dyDescent="0.35">
      <c r="B2208" s="105"/>
      <c r="C2208" s="68"/>
      <c r="D2208" s="67"/>
      <c r="E2208" s="67"/>
      <c r="F2208" s="67"/>
      <c r="G2208" s="67"/>
      <c r="H2208" s="67"/>
      <c r="I2208" s="67"/>
      <c r="J2208" s="67"/>
      <c r="K2208" s="67"/>
      <c r="L2208" s="67"/>
      <c r="M2208" s="67"/>
      <c r="N2208" s="142"/>
      <c r="O2208" s="67"/>
      <c r="P2208" s="67"/>
      <c r="Q2208" s="67"/>
      <c r="R2208" s="67"/>
      <c r="S2208" s="67"/>
      <c r="T2208" s="164"/>
      <c r="U2208" s="164"/>
      <c r="V2208" s="164"/>
      <c r="W2208" s="287"/>
      <c r="X2208" s="203"/>
      <c r="Y2208" s="203"/>
      <c r="Z2208" s="203"/>
      <c r="AA2208" s="214"/>
      <c r="AB2208" s="214"/>
      <c r="AC2208" s="214"/>
      <c r="AD2208" s="214"/>
    </row>
    <row r="2209" spans="2:30" s="74" customFormat="1" x14ac:dyDescent="0.35">
      <c r="B2209" s="105"/>
      <c r="C2209" s="68"/>
      <c r="D2209" s="67"/>
      <c r="E2209" s="67"/>
      <c r="F2209" s="67"/>
      <c r="G2209" s="67"/>
      <c r="H2209" s="67"/>
      <c r="I2209" s="67"/>
      <c r="J2209" s="67"/>
      <c r="K2209" s="67"/>
      <c r="L2209" s="67"/>
      <c r="M2209" s="67"/>
      <c r="N2209" s="142"/>
      <c r="O2209" s="67"/>
      <c r="P2209" s="67"/>
      <c r="Q2209" s="67"/>
      <c r="R2209" s="67"/>
      <c r="S2209" s="67"/>
      <c r="T2209" s="164"/>
      <c r="U2209" s="164"/>
      <c r="V2209" s="164"/>
      <c r="W2209" s="203"/>
      <c r="X2209" s="203"/>
      <c r="Y2209" s="203"/>
      <c r="Z2209" s="203"/>
      <c r="AA2209" s="214"/>
      <c r="AB2209" s="214"/>
      <c r="AC2209" s="214"/>
      <c r="AD2209" s="214"/>
    </row>
    <row r="2210" spans="2:30" s="74" customFormat="1" x14ac:dyDescent="0.35">
      <c r="B2210" s="104" t="s">
        <v>76</v>
      </c>
      <c r="C2210" s="32">
        <v>155000</v>
      </c>
      <c r="D2210" s="31">
        <v>164000</v>
      </c>
      <c r="E2210" s="31">
        <v>210000</v>
      </c>
      <c r="F2210" s="31">
        <v>210000</v>
      </c>
      <c r="G2210" s="31">
        <v>187000</v>
      </c>
      <c r="H2210" s="31">
        <v>176000</v>
      </c>
      <c r="I2210" s="31">
        <v>170000</v>
      </c>
      <c r="J2210" s="31">
        <v>199000</v>
      </c>
      <c r="K2210" s="31">
        <v>171000</v>
      </c>
      <c r="L2210" s="31">
        <v>170000</v>
      </c>
      <c r="M2210" s="31">
        <v>195000</v>
      </c>
      <c r="N2210" s="31">
        <v>197000</v>
      </c>
      <c r="O2210" s="31">
        <v>196000</v>
      </c>
      <c r="P2210" s="31">
        <v>203000</v>
      </c>
      <c r="Q2210" s="31">
        <v>195000</v>
      </c>
      <c r="R2210" s="31">
        <v>212000</v>
      </c>
      <c r="S2210" s="31">
        <v>220000</v>
      </c>
      <c r="T2210" s="231">
        <v>199000</v>
      </c>
      <c r="U2210" s="231" t="e">
        <f>#REF!+#REF!+#REF!</f>
        <v>#REF!</v>
      </c>
      <c r="V2210" s="162" t="e">
        <f>#REF!+#REF!+#REF!</f>
        <v>#REF!</v>
      </c>
      <c r="W2210" s="199"/>
      <c r="X2210" s="199"/>
      <c r="Y2210" s="199"/>
      <c r="Z2210" s="199"/>
      <c r="AA2210" s="211"/>
      <c r="AB2210" s="211"/>
      <c r="AC2210" s="211"/>
      <c r="AD2210" s="211"/>
    </row>
    <row r="2211" spans="2:30" s="72" customFormat="1" x14ac:dyDescent="0.35">
      <c r="B2211" s="143" t="s">
        <v>78</v>
      </c>
      <c r="C2211" s="35">
        <v>1287</v>
      </c>
      <c r="D2211" s="35">
        <v>1288</v>
      </c>
      <c r="E2211" s="35">
        <v>1270</v>
      </c>
      <c r="F2211" s="35">
        <v>1201</v>
      </c>
      <c r="G2211" s="20">
        <v>1220</v>
      </c>
      <c r="H2211" s="20">
        <v>1194</v>
      </c>
      <c r="I2211" s="35">
        <v>1120</v>
      </c>
      <c r="J2211" s="35">
        <v>1100</v>
      </c>
      <c r="K2211" s="20">
        <v>1188</v>
      </c>
      <c r="L2211" s="20">
        <v>1270</v>
      </c>
      <c r="M2211" s="35">
        <v>1326</v>
      </c>
      <c r="N2211" s="35">
        <v>1187</v>
      </c>
      <c r="O2211" s="35">
        <v>1231</v>
      </c>
      <c r="P2211" s="35">
        <v>1250</v>
      </c>
      <c r="Q2211" s="33">
        <v>1285</v>
      </c>
      <c r="R2211" s="33">
        <v>1277</v>
      </c>
      <c r="S2211" s="35">
        <v>1331</v>
      </c>
      <c r="T2211" s="233">
        <v>1299</v>
      </c>
      <c r="U2211" s="233">
        <v>1207</v>
      </c>
      <c r="V2211" s="21">
        <f>V2218</f>
        <v>1215</v>
      </c>
      <c r="W2211" s="202"/>
      <c r="X2211" s="202"/>
      <c r="Y2211" s="202"/>
      <c r="Z2211" s="202"/>
      <c r="AA2211" s="215"/>
      <c r="AB2211" s="215"/>
      <c r="AC2211" s="215"/>
      <c r="AD2211" s="215"/>
    </row>
    <row r="2212" spans="2:30" s="75" customFormat="1" ht="18" x14ac:dyDescent="0.4">
      <c r="B2212" s="144"/>
      <c r="C2212" s="55"/>
      <c r="D2212" s="54"/>
      <c r="E2212" s="54"/>
      <c r="F2212" s="54"/>
      <c r="G2212" s="57"/>
      <c r="H2212" s="57"/>
      <c r="I2212" s="57"/>
      <c r="J2212" s="54"/>
      <c r="K2212" s="57"/>
      <c r="L2212" s="57"/>
      <c r="M2212" s="57"/>
      <c r="N2212" s="54"/>
      <c r="O2212" s="57"/>
      <c r="P2212" s="57"/>
      <c r="Q2212" s="56"/>
      <c r="R2212" s="96"/>
      <c r="S2212" s="57"/>
      <c r="T2212" s="174"/>
      <c r="U2212" s="56"/>
      <c r="V2212" s="56"/>
      <c r="W2212" s="204"/>
      <c r="X2212" s="204"/>
      <c r="Y2212" s="204"/>
      <c r="Z2212" s="204"/>
      <c r="AA2212" s="216"/>
      <c r="AB2212" s="216"/>
      <c r="AC2212" s="216"/>
      <c r="AD2212" s="216"/>
    </row>
    <row r="2213" spans="2:30" s="76" customFormat="1" ht="18" x14ac:dyDescent="0.4">
      <c r="B2213" s="144"/>
      <c r="C2213" s="55"/>
      <c r="D2213" s="54"/>
      <c r="E2213" s="54"/>
      <c r="F2213" s="54"/>
      <c r="G2213" s="57"/>
      <c r="H2213" s="57"/>
      <c r="I2213" s="57"/>
      <c r="J2213" s="54"/>
      <c r="K2213" s="57"/>
      <c r="L2213" s="57"/>
      <c r="M2213" s="57"/>
      <c r="N2213" s="54"/>
      <c r="O2213" s="57"/>
      <c r="P2213" s="57"/>
      <c r="Q2213" s="56"/>
      <c r="R2213" s="96"/>
      <c r="S2213" s="57"/>
      <c r="T2213" s="174"/>
      <c r="U2213" s="239"/>
      <c r="V2213" s="56"/>
      <c r="W2213" s="204"/>
      <c r="X2213" s="204"/>
      <c r="Y2213" s="204"/>
      <c r="Z2213" s="204"/>
      <c r="AA2213" s="216"/>
      <c r="AB2213" s="216"/>
      <c r="AC2213" s="216"/>
      <c r="AD2213" s="216"/>
    </row>
    <row r="2214" spans="2:30" s="76" customFormat="1" ht="18" x14ac:dyDescent="0.4">
      <c r="B2214" s="104" t="s">
        <v>77</v>
      </c>
      <c r="C2214" s="32">
        <v>21000</v>
      </c>
      <c r="D2214" s="31">
        <v>28000</v>
      </c>
      <c r="E2214" s="31">
        <v>23000</v>
      </c>
      <c r="F2214" s="31">
        <v>24000</v>
      </c>
      <c r="G2214" s="31">
        <v>21000</v>
      </c>
      <c r="H2214" s="31">
        <v>19000</v>
      </c>
      <c r="I2214" s="31">
        <v>16000</v>
      </c>
      <c r="J2214" s="31">
        <v>20000</v>
      </c>
      <c r="K2214" s="31">
        <v>20000</v>
      </c>
      <c r="L2214" s="31">
        <v>17000</v>
      </c>
      <c r="M2214" s="31">
        <v>17000</v>
      </c>
      <c r="N2214" s="31">
        <v>21000</v>
      </c>
      <c r="O2214" s="31">
        <v>16000</v>
      </c>
      <c r="P2214" s="31">
        <v>16000</v>
      </c>
      <c r="Q2214" s="31">
        <v>15000</v>
      </c>
      <c r="R2214" s="31">
        <v>18000</v>
      </c>
      <c r="S2214" s="31">
        <v>15000</v>
      </c>
      <c r="T2214" s="231" t="e">
        <f>#REF!</f>
        <v>#REF!</v>
      </c>
      <c r="U2214" s="231" t="e">
        <f>#REF!</f>
        <v>#REF!</v>
      </c>
      <c r="V2214" s="162" t="e">
        <f>#REF!</f>
        <v>#REF!</v>
      </c>
      <c r="W2214" s="199"/>
      <c r="X2214" s="199"/>
      <c r="Y2214" s="199"/>
      <c r="Z2214" s="199"/>
      <c r="AA2214" s="211"/>
      <c r="AB2214" s="211"/>
      <c r="AC2214" s="211"/>
      <c r="AD2214" s="211"/>
    </row>
    <row r="2215" spans="2:30" s="72" customFormat="1" x14ac:dyDescent="0.35">
      <c r="B2215" s="143" t="s">
        <v>78</v>
      </c>
      <c r="C2215" s="35">
        <v>1282</v>
      </c>
      <c r="D2215" s="35">
        <v>1287</v>
      </c>
      <c r="E2215" s="35">
        <v>1287</v>
      </c>
      <c r="F2215" s="35">
        <v>1197</v>
      </c>
      <c r="G2215" s="20">
        <v>1224</v>
      </c>
      <c r="H2215" s="20">
        <v>1193</v>
      </c>
      <c r="I2215" s="35">
        <v>1123</v>
      </c>
      <c r="J2215" s="35">
        <v>1112</v>
      </c>
      <c r="K2215" s="20">
        <v>1193</v>
      </c>
      <c r="L2215" s="20">
        <v>1258</v>
      </c>
      <c r="M2215" s="35">
        <v>1329</v>
      </c>
      <c r="N2215" s="35">
        <v>1217</v>
      </c>
      <c r="O2215" s="35">
        <v>1218</v>
      </c>
      <c r="P2215" s="35">
        <v>1263</v>
      </c>
      <c r="Q2215" s="33">
        <v>1278</v>
      </c>
      <c r="R2215" s="33">
        <v>1276</v>
      </c>
      <c r="S2215" s="35">
        <v>1330</v>
      </c>
      <c r="T2215" s="222">
        <v>1303</v>
      </c>
      <c r="U2215" s="222">
        <v>1206</v>
      </c>
      <c r="V2215" s="87">
        <f>V2218</f>
        <v>1215</v>
      </c>
      <c r="W2215" s="196"/>
      <c r="X2215" s="196"/>
      <c r="Y2215" s="196"/>
      <c r="Z2215" s="196"/>
      <c r="AA2215" s="215"/>
      <c r="AB2215" s="215"/>
      <c r="AC2215" s="215"/>
      <c r="AD2215" s="215"/>
    </row>
    <row r="2216" spans="2:30" s="75" customFormat="1" ht="18" x14ac:dyDescent="0.4">
      <c r="B2216" s="144"/>
      <c r="C2216" s="55"/>
      <c r="D2216" s="54"/>
      <c r="E2216" s="54"/>
      <c r="F2216" s="54"/>
      <c r="G2216" s="57"/>
      <c r="H2216" s="57"/>
      <c r="I2216" s="57"/>
      <c r="J2216" s="54"/>
      <c r="K2216" s="57"/>
      <c r="L2216" s="57"/>
      <c r="M2216" s="57"/>
      <c r="N2216" s="54"/>
      <c r="O2216" s="57"/>
      <c r="P2216" s="57"/>
      <c r="Q2216" s="56"/>
      <c r="R2216" s="96"/>
      <c r="S2216" s="57"/>
      <c r="T2216" s="174"/>
      <c r="U2216" s="56"/>
      <c r="V2216" s="56"/>
      <c r="W2216" s="204"/>
      <c r="X2216" s="204"/>
      <c r="Y2216" s="204"/>
      <c r="Z2216" s="204"/>
      <c r="AA2216" s="216"/>
      <c r="AB2216" s="216"/>
      <c r="AC2216" s="216"/>
      <c r="AD2216" s="216"/>
    </row>
    <row r="2217" spans="2:30" s="76" customFormat="1" ht="18" x14ac:dyDescent="0.4">
      <c r="B2217" s="104" t="s">
        <v>79</v>
      </c>
      <c r="C2217" s="32">
        <v>176000</v>
      </c>
      <c r="D2217" s="31">
        <v>201000</v>
      </c>
      <c r="E2217" s="31">
        <v>233000</v>
      </c>
      <c r="F2217" s="31">
        <v>234000</v>
      </c>
      <c r="G2217" s="31">
        <v>208000</v>
      </c>
      <c r="H2217" s="31">
        <v>195000</v>
      </c>
      <c r="I2217" s="31">
        <v>186000</v>
      </c>
      <c r="J2217" s="31">
        <v>219000</v>
      </c>
      <c r="K2217" s="31">
        <v>191000</v>
      </c>
      <c r="L2217" s="31">
        <v>187000</v>
      </c>
      <c r="M2217" s="31">
        <v>212000</v>
      </c>
      <c r="N2217" s="31">
        <v>218000</v>
      </c>
      <c r="O2217" s="31">
        <v>212000</v>
      </c>
      <c r="P2217" s="31">
        <v>219000</v>
      </c>
      <c r="Q2217" s="31">
        <v>210000</v>
      </c>
      <c r="R2217" s="31">
        <v>230000</v>
      </c>
      <c r="S2217" s="31">
        <v>235000</v>
      </c>
      <c r="T2217" s="231">
        <v>215000</v>
      </c>
      <c r="U2217" s="231" t="e">
        <f>U2210+U2214</f>
        <v>#REF!</v>
      </c>
      <c r="V2217" s="162" t="e">
        <f>V2210+V2214</f>
        <v>#REF!</v>
      </c>
      <c r="W2217" s="199"/>
      <c r="X2217" s="199"/>
      <c r="Y2217" s="199"/>
      <c r="Z2217" s="199"/>
      <c r="AA2217" s="211"/>
      <c r="AB2217" s="211"/>
      <c r="AC2217" s="211"/>
      <c r="AD2217" s="211"/>
    </row>
    <row r="2218" spans="2:30" s="72" customFormat="1" x14ac:dyDescent="0.35">
      <c r="B2218" s="143" t="s">
        <v>78</v>
      </c>
      <c r="C2218" s="35">
        <v>1286</v>
      </c>
      <c r="D2218" s="35">
        <v>1288</v>
      </c>
      <c r="E2218" s="35">
        <v>1272</v>
      </c>
      <c r="F2218" s="35">
        <v>1201</v>
      </c>
      <c r="G2218" s="20">
        <v>1221</v>
      </c>
      <c r="H2218" s="20">
        <v>1194</v>
      </c>
      <c r="I2218" s="35">
        <v>1121</v>
      </c>
      <c r="J2218" s="35">
        <v>1101</v>
      </c>
      <c r="K2218" s="20">
        <v>1188</v>
      </c>
      <c r="L2218" s="20">
        <v>1269</v>
      </c>
      <c r="M2218" s="35">
        <v>1326</v>
      </c>
      <c r="N2218" s="35">
        <v>1190</v>
      </c>
      <c r="O2218" s="35">
        <v>1230</v>
      </c>
      <c r="P2218" s="35">
        <v>1251</v>
      </c>
      <c r="Q2218" s="33">
        <v>1284</v>
      </c>
      <c r="R2218" s="33">
        <v>1277</v>
      </c>
      <c r="S2218" s="35">
        <v>1331</v>
      </c>
      <c r="T2218" s="222">
        <v>1299</v>
      </c>
      <c r="U2218" s="222">
        <v>1207</v>
      </c>
      <c r="V2218" s="87">
        <v>1215</v>
      </c>
      <c r="W2218" s="196"/>
      <c r="X2218" s="196"/>
      <c r="Y2218" s="196"/>
      <c r="Z2218" s="196"/>
      <c r="AA2218" s="217"/>
      <c r="AB2218" s="217"/>
      <c r="AC2218" s="217"/>
      <c r="AD2218" s="217"/>
    </row>
    <row r="2219" spans="2:30" s="75" customFormat="1" ht="18" x14ac:dyDescent="0.4">
      <c r="B2219" s="144"/>
      <c r="C2219" s="55"/>
      <c r="D2219" s="54"/>
      <c r="E2219" s="54"/>
      <c r="F2219" s="54"/>
      <c r="G2219" s="57"/>
      <c r="H2219" s="57"/>
      <c r="I2219" s="57"/>
      <c r="J2219" s="54"/>
      <c r="K2219" s="57"/>
      <c r="L2219" s="57"/>
      <c r="M2219" s="57"/>
      <c r="N2219" s="54"/>
      <c r="O2219" s="57"/>
      <c r="P2219" s="57"/>
      <c r="Q2219" s="56"/>
      <c r="R2219" s="56"/>
      <c r="S2219" s="57"/>
      <c r="T2219" s="174"/>
      <c r="U2219" s="56"/>
      <c r="V2219" s="56"/>
      <c r="W2219" s="204"/>
      <c r="X2219" s="204"/>
      <c r="Y2219" s="204"/>
      <c r="Z2219" s="204"/>
      <c r="AA2219" s="216"/>
      <c r="AB2219" s="216"/>
      <c r="AC2219" s="216"/>
      <c r="AD2219" s="216"/>
    </row>
    <row r="2220" spans="2:30" s="76" customFormat="1" ht="18" x14ac:dyDescent="0.4">
      <c r="B2220" s="144"/>
      <c r="C2220" s="55"/>
      <c r="D2220" s="54"/>
      <c r="E2220" s="54"/>
      <c r="F2220" s="54"/>
      <c r="G2220" s="57"/>
      <c r="H2220" s="57"/>
      <c r="I2220" s="57"/>
      <c r="J2220" s="54"/>
      <c r="K2220" s="57"/>
      <c r="L2220" s="57"/>
      <c r="M2220" s="57"/>
      <c r="N2220" s="54"/>
      <c r="O2220" s="57"/>
      <c r="P2220" s="57"/>
      <c r="Q2220" s="96"/>
      <c r="R2220" s="56"/>
      <c r="S2220" s="57"/>
      <c r="T2220" s="174"/>
      <c r="U2220" s="56"/>
      <c r="V2220" s="56"/>
      <c r="W2220" s="204"/>
      <c r="X2220" s="204"/>
      <c r="Y2220" s="204"/>
      <c r="Z2220" s="204"/>
      <c r="AA2220" s="216"/>
      <c r="AB2220" s="216"/>
      <c r="AC2220" s="216"/>
      <c r="AD2220" s="216"/>
    </row>
    <row r="2221" spans="2:30" s="76" customFormat="1" ht="18" x14ac:dyDescent="0.4">
      <c r="B2221" s="145" t="s">
        <v>0</v>
      </c>
      <c r="C2221" s="8">
        <v>306</v>
      </c>
      <c r="D2221" s="8">
        <v>324.60000000000002</v>
      </c>
      <c r="E2221" s="8">
        <v>371.5</v>
      </c>
      <c r="F2221" s="8" t="e">
        <f>#REF!-C2221-D2221-E2221</f>
        <v>#REF!</v>
      </c>
      <c r="G2221" s="62">
        <v>279.5</v>
      </c>
      <c r="H2221" s="62">
        <v>249.3</v>
      </c>
      <c r="I2221" s="63">
        <v>225.9</v>
      </c>
      <c r="J2221" s="8" t="e">
        <f>#REF!-G2221-H2221-I2221</f>
        <v>#REF!</v>
      </c>
      <c r="K2221" s="63">
        <v>243.5</v>
      </c>
      <c r="L2221" s="63">
        <v>255</v>
      </c>
      <c r="M2221" s="63">
        <v>303.60000000000002</v>
      </c>
      <c r="N2221" s="8" t="e">
        <f>#REF!-K2221-L2221-M2221</f>
        <v>#REF!</v>
      </c>
      <c r="O2221" s="63">
        <v>279.8</v>
      </c>
      <c r="P2221" s="63">
        <v>294.3</v>
      </c>
      <c r="Q2221" s="97">
        <v>288.39999999999998</v>
      </c>
      <c r="R2221" s="97" t="e">
        <f>#REF!-O2221-P2221-Q2221</f>
        <v>#REF!</v>
      </c>
      <c r="S2221" s="63">
        <v>334.6</v>
      </c>
      <c r="T2221" s="237" t="e">
        <f>#REF!+#REF!+#REF!+#REF!+#REF!+#REF!</f>
        <v>#REF!</v>
      </c>
      <c r="U2221" s="226" t="e">
        <f>#REF!+#REF!+#REF!+#REF!+#REF!+#REF!</f>
        <v>#REF!</v>
      </c>
      <c r="V2221" s="29" t="e">
        <f>#REF!+#REF!+#REF!+#REF!+#REF!+#REF!</f>
        <v>#REF!</v>
      </c>
      <c r="W2221" s="205"/>
      <c r="X2221" s="205"/>
      <c r="Y2221" s="205"/>
      <c r="Z2221" s="205"/>
      <c r="AA2221" s="218"/>
      <c r="AB2221" s="218"/>
      <c r="AC2221" s="218"/>
      <c r="AD2221" s="218"/>
    </row>
    <row r="2222" spans="2:30" s="77" customFormat="1" x14ac:dyDescent="0.35">
      <c r="B2222" s="121" t="s">
        <v>51</v>
      </c>
      <c r="C2222" s="2">
        <v>205.3</v>
      </c>
      <c r="D2222" s="6">
        <v>232.1</v>
      </c>
      <c r="E2222" s="6">
        <v>249.9</v>
      </c>
      <c r="F2222" s="53" t="e">
        <f>#REF!-C2222-D2222-E2222</f>
        <v>#REF!</v>
      </c>
      <c r="G2222" s="50">
        <v>192.3</v>
      </c>
      <c r="H2222" s="51">
        <v>175.6</v>
      </c>
      <c r="I2222" s="44">
        <v>170.2</v>
      </c>
      <c r="J2222" s="53" t="e">
        <f>#REF!-G2222-H2222-I2222</f>
        <v>#REF!</v>
      </c>
      <c r="K2222" s="48">
        <v>168.2</v>
      </c>
      <c r="L2222" s="44">
        <v>162.5</v>
      </c>
      <c r="M2222" s="44">
        <v>178.7</v>
      </c>
      <c r="N2222" s="53" t="e">
        <f>#REF!-K2222-L2222-M2222</f>
        <v>#REF!</v>
      </c>
      <c r="O2222" s="47">
        <v>177.1</v>
      </c>
      <c r="P2222" s="44">
        <v>179.3</v>
      </c>
      <c r="Q2222" s="88">
        <v>179.5</v>
      </c>
      <c r="R2222" s="88" t="e">
        <f>#REF!-O2222-P2222-Q2222</f>
        <v>#REF!</v>
      </c>
      <c r="S2222" s="47">
        <v>188.2</v>
      </c>
      <c r="T2222" s="227" t="e">
        <f>#REF!+#REF!+#REF!+#REF!+#REF!</f>
        <v>#REF!</v>
      </c>
      <c r="U2222" s="227" t="e">
        <f>#REF!+#REF!+#REF!+#REF!+#REF!</f>
        <v>#REF!</v>
      </c>
      <c r="V2222" s="181" t="e">
        <f>#REF!+#REF!+#REF!+#REF!+#REF!</f>
        <v>#REF!</v>
      </c>
      <c r="W2222" s="206"/>
      <c r="X2222" s="206"/>
      <c r="Y2222" s="206"/>
      <c r="Z2222" s="206"/>
      <c r="AA2222" s="19"/>
      <c r="AB2222" s="19"/>
      <c r="AC2222" s="19"/>
      <c r="AD2222" s="19"/>
    </row>
    <row r="2223" spans="2:30" x14ac:dyDescent="0.35">
      <c r="B2223" s="121" t="s">
        <v>54</v>
      </c>
      <c r="C2223" s="2">
        <v>11.1</v>
      </c>
      <c r="D2223" s="6">
        <v>12</v>
      </c>
      <c r="E2223" s="6">
        <v>12.6</v>
      </c>
      <c r="F2223" s="53" t="e">
        <f>#REF!-C2223-D2223-E2223</f>
        <v>#REF!</v>
      </c>
      <c r="G2223" s="50">
        <v>10.5</v>
      </c>
      <c r="H2223" s="51">
        <v>10.1</v>
      </c>
      <c r="I2223" s="44">
        <v>9.3000000000000007</v>
      </c>
      <c r="J2223" s="53" t="e">
        <f>#REF!-G2223-H2223-I2223</f>
        <v>#REF!</v>
      </c>
      <c r="K2223" s="46">
        <v>9.4</v>
      </c>
      <c r="L2223" s="44">
        <v>9.4</v>
      </c>
      <c r="M2223" s="45">
        <v>10</v>
      </c>
      <c r="N2223" s="53" t="e">
        <f>#REF!-K2223-L2223-M2223</f>
        <v>#REF!</v>
      </c>
      <c r="O2223" s="47">
        <v>10.3</v>
      </c>
      <c r="P2223" s="44">
        <v>8.6</v>
      </c>
      <c r="Q2223" s="88">
        <v>8.9</v>
      </c>
      <c r="R2223" s="88" t="e">
        <f>#REF!-O2223-P2223-Q2223</f>
        <v>#REF!</v>
      </c>
      <c r="S2223" s="47">
        <v>9.6999999999999993</v>
      </c>
      <c r="T2223" s="227" t="e">
        <f>#REF!+#REF!</f>
        <v>#REF!</v>
      </c>
      <c r="U2223" s="227" t="e">
        <f>#REF!+#REF!</f>
        <v>#REF!</v>
      </c>
      <c r="V2223" s="181" t="e">
        <f>#REF!+#REF!</f>
        <v>#REF!</v>
      </c>
      <c r="W2223" s="206"/>
      <c r="X2223" s="206"/>
      <c r="Y2223" s="206"/>
      <c r="Z2223" s="206"/>
      <c r="AA2223" s="19"/>
      <c r="AB2223" s="19"/>
      <c r="AC2223" s="19"/>
      <c r="AD2223" s="19"/>
    </row>
    <row r="2224" spans="2:30" x14ac:dyDescent="0.35">
      <c r="B2224" s="121" t="s">
        <v>52</v>
      </c>
      <c r="C2224" s="2">
        <v>9.1999999999999993</v>
      </c>
      <c r="D2224" s="6">
        <v>11.6</v>
      </c>
      <c r="E2224" s="6">
        <v>10.199999999999999</v>
      </c>
      <c r="F2224" s="53" t="e">
        <f>#REF!-C2224-D2224-E2224</f>
        <v>#REF!</v>
      </c>
      <c r="G2224" s="50">
        <v>9.6</v>
      </c>
      <c r="H2224" s="52">
        <v>8</v>
      </c>
      <c r="I2224" s="44">
        <v>6.5</v>
      </c>
      <c r="J2224" s="53" t="e">
        <f>#REF!-G2224-H2224-I2224</f>
        <v>#REF!</v>
      </c>
      <c r="K2224" s="49">
        <v>6.1</v>
      </c>
      <c r="L2224" s="44">
        <v>8.3000000000000007</v>
      </c>
      <c r="M2224" s="44">
        <v>6.7</v>
      </c>
      <c r="N2224" s="53" t="e">
        <f>#REF!-K2224-L2224-M2224</f>
        <v>#REF!</v>
      </c>
      <c r="O2224" s="47">
        <v>11.2</v>
      </c>
      <c r="P2224" s="44">
        <v>12.4</v>
      </c>
      <c r="Q2224" s="88">
        <v>7.1</v>
      </c>
      <c r="R2224" s="88" t="e">
        <f>#REF!-O2224-P2224-Q2224</f>
        <v>#REF!</v>
      </c>
      <c r="S2224" s="47">
        <v>8.5</v>
      </c>
      <c r="T2224" s="227" t="e">
        <f>#REF!+#REF!+#REF!+#REF!+#REF!+#REF!</f>
        <v>#REF!</v>
      </c>
      <c r="U2224" s="227" t="e">
        <f>#REF!+#REF!+#REF!+#REF!+#REF!+#REF!</f>
        <v>#REF!</v>
      </c>
      <c r="V2224" s="181" t="e">
        <f>#REF!+#REF!+#REF!+#REF!+#REF!+#REF!</f>
        <v>#REF!</v>
      </c>
      <c r="W2224" s="206"/>
      <c r="X2224" s="206"/>
      <c r="Y2224" s="206"/>
      <c r="Z2224" s="206"/>
      <c r="AA2224" s="19"/>
      <c r="AB2224" s="19"/>
      <c r="AC2224" s="19"/>
      <c r="AD2224" s="19"/>
    </row>
    <row r="2225" spans="1:64" x14ac:dyDescent="0.35">
      <c r="B2225" s="122" t="s">
        <v>53</v>
      </c>
      <c r="C2225" s="17">
        <v>7</v>
      </c>
      <c r="D2225" s="23">
        <v>8.6</v>
      </c>
      <c r="E2225" s="23">
        <v>7.6</v>
      </c>
      <c r="F2225" s="82" t="e">
        <f>#REF!-C2225-D2225-E2225</f>
        <v>#REF!</v>
      </c>
      <c r="G2225" s="83">
        <v>9.6</v>
      </c>
      <c r="H2225" s="90">
        <v>-1.4</v>
      </c>
      <c r="I2225" s="85">
        <v>6.4</v>
      </c>
      <c r="J2225" s="82" t="e">
        <f>#REF!-G2225-H2225-I2225</f>
        <v>#REF!</v>
      </c>
      <c r="K2225" s="91">
        <v>7.4</v>
      </c>
      <c r="L2225" s="85">
        <v>2.4</v>
      </c>
      <c r="M2225" s="85">
        <v>1.9</v>
      </c>
      <c r="N2225" s="82" t="e">
        <f>#REF!-K2225-L2225-M2225</f>
        <v>#REF!</v>
      </c>
      <c r="O2225" s="86">
        <v>2.6</v>
      </c>
      <c r="P2225" s="85">
        <v>6.9</v>
      </c>
      <c r="Q2225" s="93">
        <v>-1.5</v>
      </c>
      <c r="R2225" s="93" t="e">
        <f>#REF!-O2225-P2225-Q2225</f>
        <v>#REF!</v>
      </c>
      <c r="S2225" s="86">
        <v>4.7</v>
      </c>
      <c r="T2225" s="228" t="e">
        <f>#REF!+#REF!+#REF!+#REF!+#REF!+#REF!</f>
        <v>#REF!</v>
      </c>
      <c r="U2225" s="228" t="e">
        <f>#REF!+#REF!+#REF!+#REF!+#REF!+#REF!</f>
        <v>#REF!</v>
      </c>
      <c r="V2225" s="182" t="e">
        <f>#REF!+#REF!+#REF!+#REF!+#REF!+#REF!</f>
        <v>#REF!</v>
      </c>
      <c r="W2225" s="207"/>
      <c r="X2225" s="207"/>
      <c r="Y2225" s="207"/>
      <c r="Z2225" s="207"/>
      <c r="AA2225" s="19"/>
      <c r="AB2225" s="19"/>
      <c r="AC2225" s="19"/>
      <c r="AD2225" s="19"/>
    </row>
    <row r="2226" spans="1:64" x14ac:dyDescent="0.35">
      <c r="B2226" s="146" t="s">
        <v>86</v>
      </c>
      <c r="C2226" s="89">
        <f t="shared" ref="C2226:O2226" si="8259">C2229+C2228</f>
        <v>73.400000000000006</v>
      </c>
      <c r="D2226" s="89">
        <f t="shared" si="8259"/>
        <v>60.300000000000004</v>
      </c>
      <c r="E2226" s="89">
        <f t="shared" si="8259"/>
        <v>91.2</v>
      </c>
      <c r="F2226" s="89" t="e">
        <f t="shared" si="8259"/>
        <v>#REF!</v>
      </c>
      <c r="G2226" s="89">
        <f t="shared" si="8259"/>
        <v>57.5</v>
      </c>
      <c r="H2226" s="89">
        <f t="shared" si="8259"/>
        <v>57</v>
      </c>
      <c r="I2226" s="89">
        <f t="shared" si="8259"/>
        <v>33.499999999999993</v>
      </c>
      <c r="J2226" s="89" t="e">
        <f t="shared" si="8259"/>
        <v>#REF!</v>
      </c>
      <c r="K2226" s="89">
        <f t="shared" si="8259"/>
        <v>52.4</v>
      </c>
      <c r="L2226" s="89">
        <f t="shared" si="8259"/>
        <v>72.399999999999991</v>
      </c>
      <c r="M2226" s="89">
        <f t="shared" si="8259"/>
        <v>106.3</v>
      </c>
      <c r="N2226" s="89" t="e">
        <f t="shared" si="8259"/>
        <v>#REF!</v>
      </c>
      <c r="O2226" s="89">
        <f t="shared" si="8259"/>
        <v>78.599999999999994</v>
      </c>
      <c r="P2226" s="89">
        <f>P2229+P2228</f>
        <v>87.099999999999952</v>
      </c>
      <c r="Q2226" s="89">
        <f>Q2229+Q2228</f>
        <v>89.6</v>
      </c>
      <c r="R2226" s="98" t="e">
        <f>#REF!-O2226-P2226-Q2226</f>
        <v>#REF!</v>
      </c>
      <c r="S2226" s="89">
        <f>S2221-S2222-S2223-S2224-S2225</f>
        <v>123.50000000000004</v>
      </c>
      <c r="T2226" s="89" t="e">
        <f>T2221-T2222-T2223-T2224-T2225</f>
        <v>#REF!</v>
      </c>
      <c r="U2226" s="229" t="e">
        <f>U2221-U2222-U2223-U2224-U2225</f>
        <v>#REF!</v>
      </c>
      <c r="V2226" s="180" t="e">
        <f>V2221-V2222-V2223-V2224-V2225</f>
        <v>#REF!</v>
      </c>
      <c r="W2226" s="180"/>
      <c r="X2226" s="180"/>
      <c r="Y2226" s="180"/>
      <c r="Z2226" s="180"/>
      <c r="AA2226" s="219"/>
      <c r="AB2226" s="219"/>
      <c r="AC2226" s="219"/>
      <c r="AD2226" s="219"/>
    </row>
    <row r="2227" spans="1:64" s="22" customFormat="1" x14ac:dyDescent="0.35">
      <c r="A2227" s="69"/>
      <c r="B2227" s="120"/>
      <c r="C2227" s="16"/>
      <c r="D2227" s="14"/>
      <c r="E2227" s="14"/>
      <c r="F2227" s="81"/>
      <c r="G2227" s="59"/>
      <c r="H2227" s="64"/>
      <c r="I2227" s="65"/>
      <c r="J2227" s="58"/>
      <c r="K2227" s="66"/>
      <c r="L2227" s="60"/>
      <c r="M2227" s="60"/>
      <c r="N2227" s="58"/>
      <c r="O2227" s="61"/>
      <c r="P2227" s="60"/>
      <c r="Q2227" s="92"/>
      <c r="R2227" s="92"/>
      <c r="S2227" s="61"/>
      <c r="T2227" s="238"/>
      <c r="U2227" s="224"/>
      <c r="V2227" s="15"/>
      <c r="W2227" s="79"/>
      <c r="X2227" s="79"/>
      <c r="Y2227" s="79"/>
      <c r="Z2227" s="79"/>
      <c r="AA2227" s="115"/>
      <c r="AB2227" s="115"/>
      <c r="AC2227" s="115"/>
      <c r="AD2227" s="115"/>
      <c r="AE2227" s="69"/>
      <c r="AF2227" s="69"/>
      <c r="AG2227" s="69"/>
      <c r="AH2227" s="69"/>
      <c r="AI2227" s="69"/>
      <c r="AJ2227" s="69"/>
      <c r="AK2227" s="69"/>
      <c r="AL2227" s="69"/>
      <c r="AM2227" s="69"/>
      <c r="AN2227" s="69"/>
      <c r="AO2227" s="69"/>
      <c r="AP2227" s="69"/>
      <c r="AQ2227" s="69"/>
      <c r="AR2227" s="69"/>
      <c r="AS2227" s="69"/>
      <c r="AT2227" s="69"/>
      <c r="AU2227" s="69"/>
      <c r="AV2227" s="69"/>
      <c r="AW2227" s="69"/>
      <c r="AX2227" s="69"/>
      <c r="AY2227" s="69"/>
      <c r="AZ2227" s="69"/>
      <c r="BA2227" s="69"/>
      <c r="BB2227" s="69"/>
      <c r="BC2227" s="69"/>
      <c r="BD2227" s="69"/>
      <c r="BE2227" s="69"/>
      <c r="BF2227" s="69"/>
      <c r="BG2227" s="69"/>
      <c r="BH2227" s="69"/>
      <c r="BI2227" s="69"/>
      <c r="BJ2227" s="69"/>
      <c r="BK2227" s="69"/>
      <c r="BL2227" s="69"/>
    </row>
    <row r="2228" spans="1:64" s="70" customFormat="1" x14ac:dyDescent="0.35">
      <c r="B2228" s="122" t="s">
        <v>71</v>
      </c>
      <c r="C2228" s="17">
        <v>52.3</v>
      </c>
      <c r="D2228" s="23">
        <v>60.1</v>
      </c>
      <c r="E2228" s="23">
        <v>77.5</v>
      </c>
      <c r="F2228" s="82" t="e">
        <f>#REF!-C2228-D2228-E2228</f>
        <v>#REF!</v>
      </c>
      <c r="G2228" s="83">
        <v>66</v>
      </c>
      <c r="H2228" s="84">
        <v>69.7</v>
      </c>
      <c r="I2228" s="85">
        <v>71.599999999999994</v>
      </c>
      <c r="J2228" s="82" t="e">
        <f>#REF!-G2228-H2228-I2228</f>
        <v>#REF!</v>
      </c>
      <c r="K2228" s="85">
        <v>62.4</v>
      </c>
      <c r="L2228" s="85">
        <v>63.3</v>
      </c>
      <c r="M2228" s="85">
        <v>69.599999999999994</v>
      </c>
      <c r="N2228" s="82" t="e">
        <f>#REF!-K2228-L2228-M2228</f>
        <v>#REF!</v>
      </c>
      <c r="O2228" s="86">
        <v>63.8</v>
      </c>
      <c r="P2228" s="85">
        <v>71.8</v>
      </c>
      <c r="Q2228" s="93">
        <v>62.7</v>
      </c>
      <c r="R2228" s="93" t="e">
        <f>#REF!-O2228-P2228-Q2228</f>
        <v>#REF!</v>
      </c>
      <c r="S2228" s="86">
        <v>64.7</v>
      </c>
      <c r="T2228" s="228" t="e">
        <f>#REF!+#REF!+#REF!+#REF!+#REF!+#REF!</f>
        <v>#REF!</v>
      </c>
      <c r="U2228" s="228" t="e">
        <f>#REF!+#REF!+#REF!+#REF!+#REF!+#REF!</f>
        <v>#REF!</v>
      </c>
      <c r="V2228" s="182" t="e">
        <f>#REF!+#REF!+#REF!+#REF!+#REF!</f>
        <v>#REF!</v>
      </c>
      <c r="W2228" s="207"/>
      <c r="X2228" s="207"/>
      <c r="Y2228" s="207"/>
      <c r="Z2228" s="207"/>
      <c r="AA2228" s="220"/>
      <c r="AB2228" s="220"/>
      <c r="AC2228" s="220"/>
      <c r="AD2228" s="220"/>
    </row>
    <row r="2229" spans="1:64" s="22" customFormat="1" x14ac:dyDescent="0.35">
      <c r="A2229" s="69"/>
      <c r="B2229" s="120" t="s">
        <v>87</v>
      </c>
      <c r="C2229" s="16">
        <v>21.1</v>
      </c>
      <c r="D2229" s="14">
        <v>0.2</v>
      </c>
      <c r="E2229" s="14">
        <v>13.7</v>
      </c>
      <c r="F2229" s="81" t="e">
        <f>#REF!-C2229-D2229-E2229</f>
        <v>#REF!</v>
      </c>
      <c r="G2229" s="59">
        <v>-8.5</v>
      </c>
      <c r="H2229" s="64">
        <v>-12.7</v>
      </c>
      <c r="I2229" s="65">
        <v>-38.1</v>
      </c>
      <c r="J2229" s="58">
        <f>-679.7+J2236</f>
        <v>-58.400000000000091</v>
      </c>
      <c r="K2229" s="66">
        <v>-10</v>
      </c>
      <c r="L2229" s="60">
        <v>9.1</v>
      </c>
      <c r="M2229" s="60">
        <v>36.700000000000003</v>
      </c>
      <c r="N2229" s="58" t="e">
        <f>#REF!-K2229-L2229-M2229</f>
        <v>#REF!</v>
      </c>
      <c r="O2229" s="61">
        <v>14.8</v>
      </c>
      <c r="P2229" s="60">
        <f>539.4+P2236</f>
        <v>15.299999999999955</v>
      </c>
      <c r="Q2229" s="92">
        <v>26.9</v>
      </c>
      <c r="R2229" s="92" t="e">
        <f>#REF!-O2229-P2229-Q2229</f>
        <v>#REF!</v>
      </c>
      <c r="S2229" s="61">
        <v>58.8</v>
      </c>
      <c r="T2229" s="230" t="e">
        <f>T2226-T2228</f>
        <v>#REF!</v>
      </c>
      <c r="U2229" s="230" t="e">
        <f>U2226-U2228</f>
        <v>#REF!</v>
      </c>
      <c r="V2229" s="183" t="e">
        <f>V2226-V2228</f>
        <v>#REF!</v>
      </c>
      <c r="W2229" s="208"/>
      <c r="X2229" s="208"/>
      <c r="Y2229" s="208"/>
      <c r="Z2229" s="208"/>
      <c r="AA2229" s="115"/>
      <c r="AB2229" s="115"/>
      <c r="AC2229" s="115"/>
      <c r="AD2229" s="115"/>
      <c r="AE2229" s="69"/>
      <c r="AF2229" s="69"/>
      <c r="AG2229" s="69"/>
      <c r="AH2229" s="69"/>
      <c r="AI2229" s="69"/>
      <c r="AJ2229" s="69"/>
      <c r="AK2229" s="69"/>
      <c r="AL2229" s="69"/>
      <c r="AM2229" s="69"/>
      <c r="AN2229" s="69"/>
      <c r="AO2229" s="69"/>
      <c r="AP2229" s="69"/>
      <c r="AQ2229" s="69"/>
      <c r="AR2229" s="69"/>
      <c r="AS2229" s="69"/>
      <c r="AT2229" s="69"/>
      <c r="AU2229" s="69"/>
      <c r="AV2229" s="69"/>
      <c r="AW2229" s="69"/>
      <c r="AX2229" s="69"/>
      <c r="AY2229" s="69"/>
      <c r="AZ2229" s="69"/>
      <c r="BA2229" s="69"/>
      <c r="BB2229" s="69"/>
      <c r="BC2229" s="69"/>
      <c r="BD2229" s="69"/>
      <c r="BE2229" s="69"/>
      <c r="BF2229" s="69"/>
      <c r="BG2229" s="69"/>
      <c r="BH2229" s="69"/>
      <c r="BI2229" s="69"/>
      <c r="BJ2229" s="69"/>
      <c r="BK2229" s="69"/>
      <c r="BL2229" s="69"/>
    </row>
    <row r="2230" spans="1:64" s="70" customFormat="1" x14ac:dyDescent="0.35">
      <c r="B2230" s="120"/>
      <c r="C2230" s="16"/>
      <c r="D2230" s="14"/>
      <c r="E2230" s="14"/>
      <c r="F2230" s="81"/>
      <c r="G2230" s="59"/>
      <c r="H2230" s="64"/>
      <c r="I2230" s="65"/>
      <c r="J2230" s="58"/>
      <c r="K2230" s="66"/>
      <c r="L2230" s="60"/>
      <c r="M2230" s="60"/>
      <c r="N2230" s="58"/>
      <c r="O2230" s="61"/>
      <c r="P2230" s="60"/>
      <c r="Q2230" s="92"/>
      <c r="R2230" s="15"/>
      <c r="S2230" s="61"/>
      <c r="T2230" s="238"/>
      <c r="U2230" s="15"/>
      <c r="V2230" s="15"/>
      <c r="W2230" s="79"/>
      <c r="X2230" s="79"/>
      <c r="Y2230" s="79"/>
      <c r="Z2230" s="79"/>
      <c r="AA2230" s="115"/>
      <c r="AB2230" s="115"/>
      <c r="AC2230" s="115"/>
      <c r="AD2230" s="115"/>
    </row>
    <row r="2231" spans="1:64" s="70" customFormat="1" x14ac:dyDescent="0.35">
      <c r="B2231" s="121"/>
      <c r="C2231" s="2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88"/>
      <c r="R2231" s="88"/>
      <c r="S2231" s="6"/>
      <c r="T2231" s="223"/>
      <c r="U2231" s="7"/>
      <c r="V2231" s="7"/>
      <c r="W2231" s="78"/>
      <c r="X2231" s="78"/>
      <c r="Y2231" s="78"/>
      <c r="Z2231" s="78"/>
      <c r="AA2231" s="19"/>
      <c r="AB2231" s="19"/>
      <c r="AC2231" s="19"/>
      <c r="AD2231" s="19"/>
    </row>
    <row r="2232" spans="1:64" x14ac:dyDescent="0.35">
      <c r="B2232" s="121"/>
      <c r="C2232" s="2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88"/>
      <c r="R2232" s="88"/>
      <c r="S2232" s="6"/>
      <c r="T2232" s="7"/>
      <c r="U2232" s="7"/>
      <c r="V2232" s="7"/>
      <c r="W2232" s="78"/>
      <c r="X2232" s="78"/>
      <c r="Y2232" s="78"/>
      <c r="Z2232" s="78"/>
      <c r="AA2232" s="19"/>
      <c r="AB2232" s="19"/>
      <c r="AC2232" s="19"/>
      <c r="AD2232" s="19"/>
    </row>
    <row r="2233" spans="1:64" x14ac:dyDescent="0.35">
      <c r="B2233" s="121" t="s">
        <v>73</v>
      </c>
      <c r="C2233" s="2">
        <v>104</v>
      </c>
      <c r="D2233" s="6">
        <v>81.400000000000006</v>
      </c>
      <c r="E2233" s="6">
        <v>73.400000000000006</v>
      </c>
      <c r="F2233" s="53" t="e">
        <f>#REF!-C2233-D2233-E2233</f>
        <v>#REF!</v>
      </c>
      <c r="G2233" s="50">
        <v>55.2</v>
      </c>
      <c r="H2233" s="51">
        <v>55.7</v>
      </c>
      <c r="I2233" s="44">
        <v>47.8</v>
      </c>
      <c r="J2233" s="53" t="e">
        <f>#REF!-G2233-H2233-I2233</f>
        <v>#REF!</v>
      </c>
      <c r="K2233" s="6">
        <v>70.900000000000006</v>
      </c>
      <c r="L2233" s="45">
        <v>81</v>
      </c>
      <c r="M2233" s="44">
        <v>73.599999999999994</v>
      </c>
      <c r="N2233" s="53" t="e">
        <f>#REF!-K2233-L2233-M2233</f>
        <v>#REF!</v>
      </c>
      <c r="O2233" s="6">
        <v>47.6</v>
      </c>
      <c r="P2233" s="44">
        <v>49.6</v>
      </c>
      <c r="Q2233" s="88">
        <v>47.1</v>
      </c>
      <c r="R2233" s="88" t="e">
        <f>#REF!-O2233-P2233-Q2233</f>
        <v>#REF!</v>
      </c>
      <c r="S2233" s="6">
        <v>68.900000000000006</v>
      </c>
      <c r="T2233" s="223" t="e">
        <f>#REF!+#REF!+#REF!+#REF!+#REF!+#REF!</f>
        <v>#REF!</v>
      </c>
      <c r="U2233" s="223" t="e">
        <f>#REF!+#REF!+#REF!+#REF!+#REF!+#REF!</f>
        <v>#REF!</v>
      </c>
      <c r="V2233" s="7"/>
      <c r="W2233" s="78"/>
      <c r="X2233" s="78"/>
      <c r="Y2233" s="78"/>
      <c r="Z2233" s="78"/>
      <c r="AA2233" s="19"/>
      <c r="AB2233" s="19"/>
      <c r="AC2233" s="19"/>
      <c r="AD2233" s="19"/>
    </row>
    <row r="2234" spans="1:64" x14ac:dyDescent="0.35">
      <c r="B2234" s="121"/>
      <c r="C2234" s="2"/>
      <c r="D2234" s="6"/>
      <c r="E2234" s="6"/>
      <c r="F2234" s="53"/>
      <c r="G2234" s="50"/>
      <c r="H2234" s="51"/>
      <c r="I2234" s="44"/>
      <c r="J2234" s="53"/>
      <c r="K2234" s="6"/>
      <c r="L2234" s="45"/>
      <c r="M2234" s="44"/>
      <c r="N2234" s="53"/>
      <c r="O2234" s="6"/>
      <c r="P2234" s="44"/>
      <c r="Q2234" s="88"/>
      <c r="R2234" s="88"/>
      <c r="S2234" s="6"/>
      <c r="T2234" s="175"/>
      <c r="U2234" s="7"/>
      <c r="V2234" s="7"/>
      <c r="W2234" s="78"/>
      <c r="X2234" s="78"/>
      <c r="Y2234" s="78"/>
      <c r="Z2234" s="78"/>
      <c r="AA2234" s="19"/>
      <c r="AB2234" s="19"/>
      <c r="AC2234" s="19"/>
      <c r="AD2234" s="19"/>
    </row>
    <row r="2235" spans="1:64" x14ac:dyDescent="0.35">
      <c r="B2235" s="121"/>
      <c r="C2235" s="2"/>
      <c r="D2235" s="6"/>
      <c r="E2235" s="6"/>
      <c r="F2235" s="53"/>
      <c r="G2235" s="50"/>
      <c r="H2235" s="51"/>
      <c r="I2235" s="44"/>
      <c r="J2235" s="53"/>
      <c r="K2235" s="6"/>
      <c r="L2235" s="45"/>
      <c r="M2235" s="44"/>
      <c r="N2235" s="53"/>
      <c r="O2235" s="6"/>
      <c r="P2235" s="44"/>
      <c r="Q2235" s="88"/>
      <c r="R2235" s="88"/>
      <c r="S2235" s="6"/>
      <c r="T2235" s="175"/>
      <c r="U2235" s="7"/>
      <c r="V2235" s="7"/>
      <c r="W2235" s="78"/>
      <c r="X2235" s="78"/>
      <c r="Y2235" s="78"/>
      <c r="Z2235" s="78"/>
      <c r="AA2235" s="19"/>
      <c r="AB2235" s="19"/>
      <c r="AC2235" s="19"/>
      <c r="AD2235" s="19"/>
    </row>
    <row r="2236" spans="1:64" ht="16" thickBot="1" x14ac:dyDescent="0.4">
      <c r="B2236" s="123" t="s">
        <v>72</v>
      </c>
      <c r="C2236" s="125" t="s">
        <v>74</v>
      </c>
      <c r="D2236" s="124" t="s">
        <v>74</v>
      </c>
      <c r="E2236" s="124" t="s">
        <v>74</v>
      </c>
      <c r="F2236" s="147" t="s">
        <v>74</v>
      </c>
      <c r="G2236" s="148" t="s">
        <v>74</v>
      </c>
      <c r="H2236" s="149" t="s">
        <v>74</v>
      </c>
      <c r="I2236" s="150" t="s">
        <v>74</v>
      </c>
      <c r="J2236" s="147">
        <v>621.29999999999995</v>
      </c>
      <c r="K2236" s="124" t="s">
        <v>15</v>
      </c>
      <c r="L2236" s="151" t="s">
        <v>15</v>
      </c>
      <c r="M2236" s="150" t="s">
        <v>74</v>
      </c>
      <c r="N2236" s="147" t="s">
        <v>74</v>
      </c>
      <c r="O2236" s="124" t="s">
        <v>15</v>
      </c>
      <c r="P2236" s="150">
        <v>-524.1</v>
      </c>
      <c r="Q2236" s="117"/>
      <c r="R2236" s="117"/>
      <c r="S2236" s="124"/>
      <c r="T2236" s="176"/>
      <c r="U2236" s="126"/>
      <c r="V2236" s="126"/>
      <c r="W2236" s="108"/>
      <c r="X2236" s="108"/>
      <c r="Y2236" s="108"/>
      <c r="Z2236" s="108"/>
      <c r="AA2236" s="19"/>
      <c r="AB2236" s="19"/>
      <c r="AC2236" s="19"/>
      <c r="AD2236" s="19"/>
    </row>
    <row r="2237" spans="1:64" x14ac:dyDescent="0.35">
      <c r="B2237" s="127"/>
      <c r="C2237" s="39"/>
      <c r="D2237" s="18"/>
      <c r="E2237" s="18"/>
      <c r="F2237" s="131"/>
      <c r="G2237" s="132"/>
      <c r="H2237" s="133"/>
      <c r="I2237" s="134"/>
      <c r="J2237" s="131"/>
      <c r="K2237" s="18"/>
      <c r="L2237" s="135"/>
      <c r="M2237" s="134"/>
      <c r="N2237" s="131"/>
      <c r="O2237" s="18"/>
      <c r="P2237" s="134"/>
      <c r="Q2237" s="111"/>
      <c r="R2237" s="19"/>
      <c r="S2237" s="18"/>
      <c r="T2237" s="177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</row>
    <row r="2238" spans="1:64" x14ac:dyDescent="0.35">
      <c r="B2238" s="127"/>
      <c r="C2238" s="39"/>
      <c r="D2238" s="18"/>
      <c r="E2238" s="18"/>
      <c r="F2238" s="131"/>
      <c r="G2238" s="132"/>
      <c r="H2238" s="133"/>
      <c r="I2238" s="134"/>
      <c r="J2238" s="131"/>
      <c r="K2238" s="18"/>
      <c r="L2238" s="135"/>
      <c r="M2238" s="134"/>
      <c r="N2238" s="131"/>
      <c r="O2238" s="18"/>
      <c r="P2238" s="134"/>
      <c r="Q2238" s="111"/>
      <c r="R2238" s="19"/>
      <c r="S2238" s="18"/>
      <c r="T2238" s="177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</row>
    <row r="2239" spans="1:64" x14ac:dyDescent="0.35"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</row>
    <row r="2240" spans="1:64" x14ac:dyDescent="0.35"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</row>
    <row r="2241" spans="2:30" x14ac:dyDescent="0.35"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</row>
    <row r="2242" spans="2:30" x14ac:dyDescent="0.35"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</row>
    <row r="2243" spans="2:30" x14ac:dyDescent="0.35"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</row>
    <row r="2244" spans="2:30" x14ac:dyDescent="0.35">
      <c r="B2244" s="5" t="s">
        <v>133</v>
      </c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</row>
    <row r="2245" spans="2:30" x14ac:dyDescent="0.35"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</row>
    <row r="2246" spans="2:30" x14ac:dyDescent="0.35">
      <c r="B2246" s="5" t="s">
        <v>136</v>
      </c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251" t="e">
        <f>#REF!+#REF!+#REF!+#REF!</f>
        <v>#REF!</v>
      </c>
      <c r="T2246" s="251" t="e">
        <f>#REF!+#REF!+#REF!+#REF!</f>
        <v>#REF!</v>
      </c>
      <c r="U2246" s="251" t="e">
        <f>#REF!+#REF!+#REF!+#REF!</f>
        <v>#REF!</v>
      </c>
      <c r="V2246" s="251" t="e">
        <f>#REF!+#REF!+#REF!+#REF!</f>
        <v>#REF!</v>
      </c>
      <c r="W2246" s="251"/>
      <c r="X2246" s="251"/>
      <c r="Y2246" s="5"/>
      <c r="Z2246" s="5"/>
      <c r="AA2246" s="5"/>
      <c r="AB2246" s="5"/>
      <c r="AC2246" s="5"/>
      <c r="AD2246" s="5"/>
    </row>
    <row r="2247" spans="2:30" x14ac:dyDescent="0.35"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 t="e">
        <f>U2246*U2211</f>
        <v>#REF!</v>
      </c>
      <c r="V2247" s="5"/>
      <c r="W2247" s="5"/>
      <c r="X2247" s="5"/>
      <c r="Y2247" s="5"/>
      <c r="Z2247" s="5"/>
      <c r="AA2247" s="5"/>
      <c r="AB2247" s="5"/>
      <c r="AC2247" s="5"/>
      <c r="AD2247" s="5"/>
    </row>
    <row r="2248" spans="2:30" x14ac:dyDescent="0.35">
      <c r="B2248" s="158" t="s">
        <v>89</v>
      </c>
      <c r="C2248" s="221" t="e">
        <f>#REF!+#REF!+#REF!+#REF!+#REF!</f>
        <v>#REF!</v>
      </c>
      <c r="D2248" s="221" t="e">
        <f>#REF!+#REF!+#REF!+#REF!+#REF!</f>
        <v>#REF!</v>
      </c>
      <c r="E2248" s="221" t="e">
        <f>#REF!+#REF!+#REF!+#REF!+#REF!</f>
        <v>#REF!</v>
      </c>
      <c r="F2248" s="221" t="e">
        <f>#REF!+#REF!+#REF!+#REF!+#REF!</f>
        <v>#REF!</v>
      </c>
      <c r="G2248" s="221" t="e">
        <f>#REF!+#REF!+#REF!+#REF!+#REF!</f>
        <v>#REF!</v>
      </c>
      <c r="H2248" s="221" t="e">
        <f>#REF!+#REF!+#REF!+#REF!+#REF!</f>
        <v>#REF!</v>
      </c>
      <c r="I2248" s="221" t="e">
        <f>#REF!+#REF!+#REF!+#REF!+#REF!</f>
        <v>#REF!</v>
      </c>
      <c r="J2248" s="221" t="e">
        <f>#REF!+#REF!+#REF!+#REF!+#REF!</f>
        <v>#REF!</v>
      </c>
      <c r="K2248" s="221" t="e">
        <f>#REF!+#REF!+#REF!+#REF!+#REF!</f>
        <v>#REF!</v>
      </c>
      <c r="L2248" s="221" t="e">
        <f>#REF!+#REF!+#REF!+#REF!+#REF!</f>
        <v>#REF!</v>
      </c>
      <c r="M2248" s="221" t="e">
        <f>#REF!+#REF!+#REF!+#REF!+#REF!</f>
        <v>#REF!</v>
      </c>
      <c r="N2248" s="221" t="e">
        <f>#REF!+#REF!+#REF!+#REF!+#REF!</f>
        <v>#REF!</v>
      </c>
      <c r="O2248" s="221" t="e">
        <f>#REF!+#REF!+#REF!+#REF!+#REF!</f>
        <v>#REF!</v>
      </c>
      <c r="P2248" s="221" t="e">
        <f>#REF!+#REF!+#REF!+#REF!+#REF!</f>
        <v>#REF!</v>
      </c>
      <c r="Q2248" s="221" t="e">
        <f>#REF!+#REF!+#REF!+#REF!+#REF!</f>
        <v>#REF!</v>
      </c>
      <c r="R2248" s="221" t="e">
        <f>#REF!+#REF!+#REF!+#REF!+#REF!</f>
        <v>#REF!</v>
      </c>
      <c r="S2248" s="221" t="e">
        <f>#REF!+#REF!+#REF!+#REF!+#REF!</f>
        <v>#REF!</v>
      </c>
      <c r="T2248" s="221" t="e">
        <f>#REF!+#REF!+#REF!+#REF!+#REF!</f>
        <v>#REF!</v>
      </c>
      <c r="U2248" s="221" t="e">
        <f>#REF!+#REF!+#REF!+#REF!+#REF!</f>
        <v>#REF!</v>
      </c>
      <c r="V2248" s="5"/>
      <c r="W2248" s="5"/>
      <c r="X2248" s="5"/>
      <c r="Y2248" s="5"/>
      <c r="Z2248" s="5"/>
      <c r="AA2248" s="5"/>
      <c r="AB2248" s="5"/>
      <c r="AC2248" s="5"/>
      <c r="AD2248" s="5"/>
    </row>
    <row r="2249" spans="2:30" x14ac:dyDescent="0.35">
      <c r="B2249" s="190" t="s">
        <v>134</v>
      </c>
      <c r="C2249" s="243" t="e">
        <f>(#REF!+#REF!)+(#REF!+#REF!+#REF!)+(#REF!+#REF!+#REF!+#REF!)</f>
        <v>#REF!</v>
      </c>
      <c r="D2249" s="243" t="e">
        <f>(#REF!+#REF!)+(#REF!+#REF!+#REF!)+(#REF!+#REF!+#REF!+#REF!)</f>
        <v>#REF!</v>
      </c>
      <c r="E2249" s="243" t="e">
        <f>(#REF!+#REF!)+(#REF!+#REF!+#REF!)+(#REF!+#REF!+#REF!+#REF!)</f>
        <v>#REF!</v>
      </c>
      <c r="F2249" s="243" t="e">
        <f>(#REF!+#REF!)+(#REF!+#REF!+#REF!)+(#REF!+#REF!+#REF!+#REF!)</f>
        <v>#REF!</v>
      </c>
      <c r="G2249" s="243" t="e">
        <f>(#REF!+#REF!)+(#REF!+#REF!+#REF!)+(#REF!+#REF!+#REF!+#REF!)</f>
        <v>#REF!</v>
      </c>
      <c r="H2249" s="243" t="e">
        <f>(#REF!+#REF!)+(#REF!+#REF!+#REF!)+(#REF!+#REF!+#REF!+#REF!)</f>
        <v>#REF!</v>
      </c>
      <c r="I2249" s="243" t="e">
        <f>(#REF!+#REF!)+(#REF!+#REF!+#REF!)+(#REF!+#REF!+#REF!+#REF!)</f>
        <v>#REF!</v>
      </c>
      <c r="J2249" s="243" t="e">
        <f>(#REF!+#REF!)+(#REF!+#REF!+#REF!)+(#REF!+#REF!+#REF!+#REF!)</f>
        <v>#REF!</v>
      </c>
      <c r="K2249" s="243" t="e">
        <f>(#REF!+#REF!)+(#REF!+#REF!+#REF!)+(#REF!+#REF!+#REF!+#REF!)</f>
        <v>#REF!</v>
      </c>
      <c r="L2249" s="243" t="e">
        <f>(#REF!+#REF!)+(#REF!+#REF!+#REF!)+(#REF!+#REF!+#REF!+#REF!)</f>
        <v>#REF!</v>
      </c>
      <c r="M2249" s="243" t="e">
        <f>(#REF!+#REF!)+(#REF!+#REF!+#REF!)+(#REF!+#REF!+#REF!+#REF!)</f>
        <v>#REF!</v>
      </c>
      <c r="N2249" s="243" t="e">
        <f>(#REF!+#REF!)+(#REF!+#REF!+#REF!)+(#REF!+#REF!+#REF!+#REF!)</f>
        <v>#REF!</v>
      </c>
      <c r="O2249" s="243" t="e">
        <f>(#REF!+#REF!)+(#REF!+#REF!+#REF!)+(#REF!+#REF!+#REF!+#REF!)</f>
        <v>#REF!</v>
      </c>
      <c r="P2249" s="243" t="e">
        <f>(#REF!+#REF!)+(#REF!+#REF!+#REF!)+(#REF!+#REF!+#REF!+#REF!)</f>
        <v>#REF!</v>
      </c>
      <c r="Q2249" s="243" t="e">
        <f>(#REF!+#REF!)+(#REF!+#REF!+#REF!)+(#REF!+#REF!+#REF!+#REF!)</f>
        <v>#REF!</v>
      </c>
      <c r="R2249" s="243" t="e">
        <f>(#REF!+#REF!)+(#REF!+#REF!+#REF!)+(#REF!+#REF!+#REF!+#REF!)</f>
        <v>#REF!</v>
      </c>
      <c r="S2249" s="243" t="e">
        <f>(#REF!+#REF!)+(#REF!+#REF!+#REF!)+(#REF!+#REF!+#REF!+#REF!)</f>
        <v>#REF!</v>
      </c>
      <c r="T2249" s="243" t="e">
        <f>(#REF!+#REF!)+(#REF!+#REF!+#REF!)+(#REF!+#REF!+#REF!+#REF!)</f>
        <v>#REF!</v>
      </c>
      <c r="U2249" s="243" t="e">
        <f>(#REF!+#REF!)+(#REF!+#REF!+#REF!)+(#REF!+#REF!+#REF!+#REF!)</f>
        <v>#REF!</v>
      </c>
      <c r="V2249" s="5"/>
      <c r="W2249" s="5"/>
      <c r="X2249" s="5"/>
      <c r="Y2249" s="5"/>
      <c r="Z2249" s="5"/>
      <c r="AA2249" s="5"/>
      <c r="AB2249" s="5"/>
      <c r="AC2249" s="5"/>
      <c r="AD2249" s="5"/>
    </row>
    <row r="2250" spans="2:30" x14ac:dyDescent="0.35">
      <c r="B2250" s="190" t="s">
        <v>135</v>
      </c>
      <c r="C2250" s="192"/>
      <c r="D2250" s="192"/>
      <c r="E2250" s="192"/>
      <c r="F2250" s="192"/>
      <c r="G2250" s="192"/>
      <c r="H2250" s="193"/>
      <c r="I2250" s="194"/>
      <c r="J2250" s="192"/>
      <c r="K2250" s="194"/>
      <c r="L2250" s="194"/>
      <c r="M2250" s="194"/>
      <c r="N2250" s="192"/>
      <c r="O2250" s="194"/>
      <c r="P2250" s="192"/>
      <c r="Q2250" s="194"/>
      <c r="R2250" s="192"/>
      <c r="S2250" s="194"/>
      <c r="T2250" s="194"/>
      <c r="U2250" s="243" t="e">
        <f>U2249-#REF!</f>
        <v>#REF!</v>
      </c>
      <c r="V2250" s="5"/>
      <c r="W2250" s="5"/>
      <c r="X2250" s="5"/>
      <c r="Y2250" s="5"/>
      <c r="Z2250" s="5"/>
      <c r="AA2250" s="5"/>
      <c r="AB2250" s="5"/>
      <c r="AC2250" s="5"/>
      <c r="AD2250" s="5"/>
    </row>
    <row r="2251" spans="2:30" x14ac:dyDescent="0.35">
      <c r="B2251" s="190" t="s">
        <v>29</v>
      </c>
      <c r="C2251" s="240" t="e">
        <f>#REF!+#REF!+#REF!+#REF!+#REF!</f>
        <v>#REF!</v>
      </c>
      <c r="D2251" s="240" t="e">
        <f>#REF!+#REF!+#REF!+#REF!+#REF!</f>
        <v>#REF!</v>
      </c>
      <c r="E2251" s="240" t="e">
        <f>#REF!+#REF!+#REF!+#REF!+#REF!</f>
        <v>#REF!</v>
      </c>
      <c r="F2251" s="240" t="e">
        <f>#REF!+#REF!+#REF!+#REF!+#REF!</f>
        <v>#REF!</v>
      </c>
      <c r="G2251" s="240" t="e">
        <f>#REF!+#REF!+#REF!+#REF!+#REF!</f>
        <v>#REF!</v>
      </c>
      <c r="H2251" s="240" t="e">
        <f>#REF!+#REF!+#REF!+#REF!+#REF!</f>
        <v>#REF!</v>
      </c>
      <c r="I2251" s="240" t="e">
        <f>#REF!+#REF!+#REF!+#REF!+#REF!</f>
        <v>#REF!</v>
      </c>
      <c r="J2251" s="240" t="e">
        <f>#REF!+#REF!+#REF!+#REF!+#REF!</f>
        <v>#REF!</v>
      </c>
      <c r="K2251" s="240" t="e">
        <f>#REF!+#REF!+#REF!+#REF!+#REF!</f>
        <v>#REF!</v>
      </c>
      <c r="L2251" s="240" t="e">
        <f>#REF!+#REF!+#REF!+#REF!+#REF!</f>
        <v>#REF!</v>
      </c>
      <c r="M2251" s="240" t="e">
        <f>#REF!+#REF!+#REF!+#REF!+#REF!</f>
        <v>#REF!</v>
      </c>
      <c r="N2251" s="240" t="e">
        <f>#REF!+#REF!+#REF!+#REF!+#REF!</f>
        <v>#REF!</v>
      </c>
      <c r="O2251" s="240" t="e">
        <f>#REF!+#REF!+#REF!+#REF!+#REF!</f>
        <v>#REF!</v>
      </c>
      <c r="P2251" s="240" t="e">
        <f>#REF!+#REF!+#REF!+#REF!+#REF!</f>
        <v>#REF!</v>
      </c>
      <c r="Q2251" s="240" t="e">
        <f>#REF!+#REF!+#REF!+#REF!+#REF!</f>
        <v>#REF!</v>
      </c>
      <c r="R2251" s="240" t="e">
        <f>#REF!+#REF!+#REF!+#REF!+#REF!</f>
        <v>#REF!</v>
      </c>
      <c r="S2251" s="240" t="e">
        <f>#REF!+#REF!+#REF!+#REF!+#REF!</f>
        <v>#REF!</v>
      </c>
      <c r="T2251" s="240" t="e">
        <f>#REF!+#REF!+#REF!+#REF!+#REF!</f>
        <v>#REF!</v>
      </c>
      <c r="U2251" s="240" t="e">
        <f>#REF!+#REF!+#REF!+#REF!+#REF!</f>
        <v>#REF!</v>
      </c>
      <c r="V2251" s="5"/>
      <c r="W2251" s="5"/>
      <c r="X2251" s="5"/>
      <c r="Y2251" s="5"/>
      <c r="Z2251" s="5"/>
      <c r="AA2251" s="5"/>
      <c r="AB2251" s="5"/>
      <c r="AC2251" s="5"/>
      <c r="AD2251" s="5"/>
    </row>
    <row r="2252" spans="2:30" s="249" customFormat="1" x14ac:dyDescent="0.35">
      <c r="B2252" s="244" t="s">
        <v>135</v>
      </c>
      <c r="C2252" s="245"/>
      <c r="D2252" s="245"/>
      <c r="E2252" s="245"/>
      <c r="F2252" s="245"/>
      <c r="G2252" s="245"/>
      <c r="H2252" s="246"/>
      <c r="I2252" s="247"/>
      <c r="J2252" s="245"/>
      <c r="K2252" s="247"/>
      <c r="L2252" s="247"/>
      <c r="M2252" s="247"/>
      <c r="N2252" s="245"/>
      <c r="O2252" s="247" t="e">
        <f>O2251-#REF!</f>
        <v>#REF!</v>
      </c>
      <c r="P2252" s="247" t="e">
        <f>P2251-#REF!</f>
        <v>#REF!</v>
      </c>
      <c r="Q2252" s="247" t="e">
        <f>Q2251-#REF!</f>
        <v>#REF!</v>
      </c>
      <c r="R2252" s="247" t="e">
        <f>R2251-#REF!</f>
        <v>#REF!</v>
      </c>
      <c r="S2252" s="247" t="e">
        <f>S2251-#REF!</f>
        <v>#REF!</v>
      </c>
      <c r="T2252" s="247" t="e">
        <f>T2251-#REF!</f>
        <v>#REF!</v>
      </c>
      <c r="U2252" s="247" t="e">
        <f>U2251-#REF!</f>
        <v>#REF!</v>
      </c>
      <c r="V2252" s="248"/>
      <c r="W2252" s="248"/>
      <c r="X2252" s="248"/>
      <c r="Y2252" s="248"/>
      <c r="Z2252" s="248"/>
      <c r="AA2252" s="248"/>
      <c r="AB2252" s="248"/>
      <c r="AC2252" s="248"/>
      <c r="AD2252" s="248"/>
    </row>
    <row r="2253" spans="2:30" x14ac:dyDescent="0.35">
      <c r="B2253" s="157" t="s">
        <v>91</v>
      </c>
      <c r="C2253" s="153">
        <v>185.2</v>
      </c>
      <c r="D2253" s="153">
        <v>206.8</v>
      </c>
      <c r="E2253" s="153">
        <v>261.39999999999998</v>
      </c>
      <c r="F2253" s="153" t="e">
        <f>#REF!-C2253-D2253-E2253</f>
        <v>#REF!</v>
      </c>
      <c r="G2253" s="153">
        <v>231.7</v>
      </c>
      <c r="H2253" s="154">
        <v>228.8</v>
      </c>
      <c r="I2253" s="155">
        <v>227.6</v>
      </c>
      <c r="J2253" s="153" t="e">
        <f>#REF!-G2253-H2253-I2253</f>
        <v>#REF!</v>
      </c>
      <c r="K2253" s="155">
        <v>213.2</v>
      </c>
      <c r="L2253" s="155">
        <v>208.1</v>
      </c>
      <c r="M2253" s="155">
        <v>230.2</v>
      </c>
      <c r="N2253" s="153" t="e">
        <f>#REF!-K2253-L2253-M2253</f>
        <v>#REF!</v>
      </c>
      <c r="O2253" s="155">
        <v>225.5</v>
      </c>
      <c r="P2253" s="153">
        <v>238.6</v>
      </c>
      <c r="Q2253" s="155">
        <v>227.9</v>
      </c>
      <c r="R2253" s="153" t="e">
        <f>#REF!-Q2253-P2253-O2253</f>
        <v>#REF!</v>
      </c>
      <c r="S2253" s="155">
        <v>238.7</v>
      </c>
      <c r="T2253" s="155">
        <v>247.8</v>
      </c>
      <c r="U2253" s="241">
        <v>237.3</v>
      </c>
      <c r="V2253" s="5"/>
      <c r="W2253" s="5"/>
      <c r="X2253" s="5"/>
      <c r="Y2253" s="5"/>
      <c r="Z2253" s="5"/>
      <c r="AA2253" s="5"/>
      <c r="AB2253" s="5"/>
      <c r="AC2253" s="5"/>
      <c r="AD2253" s="5"/>
    </row>
    <row r="2254" spans="2:30" x14ac:dyDescent="0.35">
      <c r="B2254" s="250" t="s">
        <v>135</v>
      </c>
      <c r="C2254" s="153" t="e">
        <f t="shared" ref="C2254:U2254" si="8260">C2253-C2251-C2249</f>
        <v>#REF!</v>
      </c>
      <c r="D2254" s="153" t="e">
        <f t="shared" si="8260"/>
        <v>#REF!</v>
      </c>
      <c r="E2254" s="153" t="e">
        <f t="shared" si="8260"/>
        <v>#REF!</v>
      </c>
      <c r="F2254" s="153" t="e">
        <f t="shared" si="8260"/>
        <v>#REF!</v>
      </c>
      <c r="G2254" s="153" t="e">
        <f t="shared" si="8260"/>
        <v>#REF!</v>
      </c>
      <c r="H2254" s="153" t="e">
        <f t="shared" si="8260"/>
        <v>#REF!</v>
      </c>
      <c r="I2254" s="153" t="e">
        <f t="shared" si="8260"/>
        <v>#REF!</v>
      </c>
      <c r="J2254" s="153" t="e">
        <f t="shared" si="8260"/>
        <v>#REF!</v>
      </c>
      <c r="K2254" s="153" t="e">
        <f t="shared" si="8260"/>
        <v>#REF!</v>
      </c>
      <c r="L2254" s="153" t="e">
        <f t="shared" si="8260"/>
        <v>#REF!</v>
      </c>
      <c r="M2254" s="153" t="e">
        <f t="shared" si="8260"/>
        <v>#REF!</v>
      </c>
      <c r="N2254" s="153" t="e">
        <f t="shared" si="8260"/>
        <v>#REF!</v>
      </c>
      <c r="O2254" s="153" t="e">
        <f t="shared" si="8260"/>
        <v>#REF!</v>
      </c>
      <c r="P2254" s="153" t="e">
        <f t="shared" si="8260"/>
        <v>#REF!</v>
      </c>
      <c r="Q2254" s="153" t="e">
        <f>Q2253-Q2251-Q2249</f>
        <v>#REF!</v>
      </c>
      <c r="R2254" s="153" t="e">
        <f t="shared" si="8260"/>
        <v>#REF!</v>
      </c>
      <c r="S2254" s="153" t="e">
        <f t="shared" si="8260"/>
        <v>#REF!</v>
      </c>
      <c r="T2254" s="153" t="e">
        <f t="shared" si="8260"/>
        <v>#REF!</v>
      </c>
      <c r="U2254" s="153" t="e">
        <f t="shared" si="8260"/>
        <v>#REF!</v>
      </c>
      <c r="V2254" s="5"/>
      <c r="W2254" s="5"/>
      <c r="X2254" s="5"/>
      <c r="Y2254" s="5"/>
      <c r="Z2254" s="5"/>
      <c r="AA2254" s="5"/>
      <c r="AB2254" s="5"/>
      <c r="AC2254" s="5"/>
      <c r="AD2254" s="5"/>
    </row>
    <row r="2255" spans="2:30" x14ac:dyDescent="0.35">
      <c r="B2255" s="159" t="s">
        <v>90</v>
      </c>
      <c r="C2255" s="160" t="e">
        <f>C2248-C2253</f>
        <v>#REF!</v>
      </c>
      <c r="D2255" s="160" t="e">
        <f>D2248-D2253</f>
        <v>#REF!</v>
      </c>
      <c r="E2255" s="160" t="e">
        <f>E2248-E2253</f>
        <v>#REF!</v>
      </c>
      <c r="F2255" s="160" t="e">
        <f>#REF!-C2255-D2255-E2255</f>
        <v>#REF!</v>
      </c>
      <c r="G2255" s="160" t="e">
        <f>G2248-G2253</f>
        <v>#REF!</v>
      </c>
      <c r="H2255" s="160" t="e">
        <f>H2248-H2253</f>
        <v>#REF!</v>
      </c>
      <c r="I2255" s="160" t="e">
        <f>I2248-I2253</f>
        <v>#REF!</v>
      </c>
      <c r="J2255" s="160" t="e">
        <f>#REF!-G2255-H2255-I2255</f>
        <v>#REF!</v>
      </c>
      <c r="K2255" s="161">
        <v>6.5</v>
      </c>
      <c r="L2255" s="161">
        <v>24.4</v>
      </c>
      <c r="M2255" s="161">
        <v>52.2</v>
      </c>
      <c r="N2255" s="160" t="e">
        <f>#REF!-K2255-L2255-M2255</f>
        <v>#REF!</v>
      </c>
      <c r="O2255" s="161">
        <v>35</v>
      </c>
      <c r="P2255" s="160">
        <v>35.9</v>
      </c>
      <c r="Q2255" s="161">
        <v>40.9</v>
      </c>
      <c r="R2255" s="160" t="e">
        <f>#REF!-Q2255</f>
        <v>#REF!</v>
      </c>
      <c r="S2255" s="161">
        <v>75.8</v>
      </c>
      <c r="T2255" s="161">
        <v>29.6</v>
      </c>
      <c r="U2255" s="242" t="e">
        <f>U2248-U2253</f>
        <v>#REF!</v>
      </c>
      <c r="V2255" s="5"/>
      <c r="W2255" s="5"/>
      <c r="X2255" s="5"/>
      <c r="Y2255" s="5"/>
      <c r="Z2255" s="5"/>
      <c r="AA2255" s="5"/>
      <c r="AB2255" s="5"/>
      <c r="AC2255" s="5"/>
      <c r="AD2255" s="5"/>
    </row>
    <row r="2256" spans="2:30" x14ac:dyDescent="0.35"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</row>
    <row r="2257" spans="2:30" x14ac:dyDescent="0.35"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</row>
    <row r="2258" spans="2:30" x14ac:dyDescent="0.35"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</row>
    <row r="2259" spans="2:30" x14ac:dyDescent="0.35">
      <c r="B2259" s="101"/>
      <c r="C2259" s="101"/>
      <c r="D2259" s="101"/>
      <c r="E2259" s="101"/>
      <c r="F2259" s="101"/>
      <c r="G2259" s="101"/>
      <c r="H2259" s="101"/>
      <c r="I2259" s="101"/>
      <c r="J2259" s="101"/>
      <c r="K2259" s="101"/>
      <c r="L2259" s="101"/>
      <c r="M2259" s="101"/>
      <c r="N2259" s="101"/>
      <c r="O2259" s="101"/>
      <c r="P2259" s="101"/>
      <c r="Q2259" s="101"/>
      <c r="R2259" s="101"/>
      <c r="S2259" s="101"/>
      <c r="T2259" s="178"/>
      <c r="U2259" s="178"/>
      <c r="V2259" s="178"/>
      <c r="W2259" s="101"/>
      <c r="X2259" s="101"/>
      <c r="Y2259" s="101"/>
      <c r="Z2259" s="101"/>
      <c r="AA2259" s="101"/>
      <c r="AB2259" s="101"/>
      <c r="AC2259" s="101"/>
      <c r="AD2259" s="101"/>
    </row>
    <row r="2260" spans="2:30" x14ac:dyDescent="0.35">
      <c r="B2260" s="101"/>
      <c r="C2260" s="101"/>
      <c r="D2260" s="101"/>
      <c r="E2260" s="101"/>
      <c r="F2260" s="101"/>
      <c r="G2260" s="101"/>
      <c r="H2260" s="101"/>
      <c r="I2260" s="101"/>
      <c r="J2260" s="101"/>
      <c r="K2260" s="101"/>
      <c r="L2260" s="101"/>
      <c r="M2260" s="101"/>
      <c r="N2260" s="101"/>
      <c r="O2260" s="101"/>
      <c r="P2260" s="101"/>
      <c r="Q2260" s="101"/>
      <c r="R2260" s="101"/>
      <c r="S2260" s="101"/>
      <c r="T2260" s="178"/>
      <c r="U2260" s="178"/>
      <c r="V2260" s="178"/>
      <c r="W2260" s="101"/>
      <c r="X2260" s="101"/>
      <c r="Y2260" s="101"/>
      <c r="Z2260" s="101"/>
      <c r="AA2260" s="101"/>
      <c r="AB2260" s="101"/>
      <c r="AC2260" s="101"/>
      <c r="AD2260" s="101"/>
    </row>
    <row r="2261" spans="2:30" x14ac:dyDescent="0.35">
      <c r="B2261" s="101"/>
      <c r="C2261" s="101"/>
      <c r="D2261" s="101"/>
      <c r="E2261" s="101"/>
      <c r="F2261" s="101"/>
      <c r="G2261" s="101"/>
      <c r="H2261" s="101"/>
      <c r="I2261" s="101"/>
      <c r="J2261" s="101"/>
      <c r="K2261" s="101"/>
      <c r="L2261" s="101"/>
      <c r="M2261" s="101"/>
      <c r="N2261" s="101"/>
      <c r="O2261" s="101"/>
      <c r="P2261" s="101"/>
      <c r="Q2261" s="101"/>
      <c r="R2261" s="101"/>
      <c r="S2261" s="101"/>
      <c r="T2261" s="178"/>
      <c r="U2261" s="178"/>
      <c r="V2261" s="178"/>
      <c r="W2261" s="101"/>
      <c r="X2261" s="101"/>
      <c r="Y2261" s="101"/>
      <c r="Z2261" s="101"/>
      <c r="AA2261" s="101"/>
      <c r="AB2261" s="101"/>
      <c r="AC2261" s="101"/>
      <c r="AD2261" s="101"/>
    </row>
    <row r="2262" spans="2:30" x14ac:dyDescent="0.35">
      <c r="B2262" s="101"/>
      <c r="C2262" s="101"/>
      <c r="D2262" s="101"/>
      <c r="E2262" s="101"/>
      <c r="F2262" s="101"/>
      <c r="G2262" s="101"/>
      <c r="H2262" s="101"/>
      <c r="I2262" s="101"/>
      <c r="J2262" s="101"/>
      <c r="K2262" s="101"/>
      <c r="L2262" s="101"/>
      <c r="M2262" s="101"/>
      <c r="N2262" s="101"/>
      <c r="O2262" s="101"/>
      <c r="P2262" s="101"/>
      <c r="Q2262" s="101"/>
      <c r="R2262" s="101"/>
      <c r="S2262" s="101"/>
      <c r="T2262" s="178"/>
      <c r="U2262" s="178"/>
      <c r="V2262" s="178"/>
      <c r="W2262" s="101"/>
      <c r="X2262" s="101"/>
      <c r="Y2262" s="101"/>
      <c r="Z2262" s="101"/>
      <c r="AA2262" s="101"/>
      <c r="AB2262" s="101"/>
      <c r="AC2262" s="101"/>
      <c r="AD2262" s="101"/>
    </row>
    <row r="2263" spans="2:30" x14ac:dyDescent="0.35">
      <c r="B2263" s="101"/>
      <c r="C2263" s="101"/>
      <c r="D2263" s="101"/>
      <c r="E2263" s="101"/>
      <c r="F2263" s="101"/>
      <c r="G2263" s="101"/>
      <c r="H2263" s="101"/>
      <c r="I2263" s="101"/>
      <c r="J2263" s="101"/>
      <c r="K2263" s="101"/>
      <c r="L2263" s="101"/>
      <c r="M2263" s="101"/>
      <c r="N2263" s="101"/>
      <c r="O2263" s="101"/>
      <c r="P2263" s="101"/>
      <c r="Q2263" s="101"/>
      <c r="R2263" s="101"/>
      <c r="S2263" s="101"/>
      <c r="T2263" s="178"/>
      <c r="U2263" s="178"/>
      <c r="V2263" s="178"/>
      <c r="W2263" s="101"/>
      <c r="X2263" s="101"/>
      <c r="Y2263" s="101"/>
      <c r="Z2263" s="101"/>
      <c r="AA2263" s="101"/>
      <c r="AB2263" s="101"/>
      <c r="AC2263" s="101"/>
      <c r="AD2263" s="101"/>
    </row>
    <row r="2264" spans="2:30" x14ac:dyDescent="0.35">
      <c r="B2264" s="101" t="s">
        <v>138</v>
      </c>
      <c r="C2264" s="101"/>
      <c r="D2264" s="101"/>
      <c r="E2264" s="101"/>
      <c r="F2264" s="101"/>
      <c r="G2264" s="101"/>
      <c r="H2264" s="101"/>
      <c r="I2264" s="101"/>
      <c r="J2264" s="101"/>
      <c r="K2264" s="101"/>
      <c r="L2264" s="101"/>
      <c r="M2264" s="101"/>
      <c r="N2264" s="101"/>
      <c r="O2264" s="101"/>
      <c r="P2264" s="101"/>
      <c r="Q2264" s="101"/>
      <c r="R2264" s="101"/>
      <c r="S2264" s="101"/>
      <c r="T2264" s="178"/>
      <c r="U2264" s="178"/>
      <c r="V2264" s="178"/>
      <c r="W2264" s="258"/>
      <c r="X2264" s="258"/>
      <c r="Y2264" s="101"/>
      <c r="Z2264" s="101"/>
      <c r="AA2264" s="258"/>
      <c r="AB2264" s="258"/>
      <c r="AC2264" s="258"/>
      <c r="AD2264" s="258"/>
    </row>
    <row r="2265" spans="2:30" x14ac:dyDescent="0.35">
      <c r="B2265" s="101" t="s">
        <v>139</v>
      </c>
      <c r="C2265" s="101"/>
      <c r="D2265" s="101"/>
      <c r="E2265" s="101"/>
      <c r="F2265" s="101"/>
      <c r="G2265" s="101"/>
      <c r="H2265" s="101"/>
      <c r="I2265" s="101"/>
      <c r="J2265" s="101"/>
      <c r="K2265" s="101"/>
      <c r="L2265" s="101"/>
      <c r="M2265" s="101"/>
      <c r="N2265" s="101"/>
      <c r="O2265" s="101"/>
      <c r="P2265" s="101"/>
      <c r="Q2265" s="101"/>
      <c r="R2265" s="101"/>
      <c r="S2265" s="101"/>
      <c r="T2265" s="178"/>
      <c r="U2265" s="178"/>
      <c r="V2265" s="178"/>
      <c r="W2265" s="258"/>
      <c r="X2265" s="258"/>
      <c r="Y2265" s="101"/>
      <c r="Z2265" s="101"/>
      <c r="AA2265" s="258"/>
      <c r="AB2265" s="258"/>
      <c r="AC2265" s="258"/>
      <c r="AD2265" s="258"/>
    </row>
    <row r="2266" spans="2:30" x14ac:dyDescent="0.35">
      <c r="B2266" s="101" t="s">
        <v>140</v>
      </c>
      <c r="C2266" s="101"/>
      <c r="D2266" s="101"/>
      <c r="E2266" s="101"/>
      <c r="F2266" s="101"/>
      <c r="G2266" s="101"/>
      <c r="H2266" s="101"/>
      <c r="I2266" s="101"/>
      <c r="J2266" s="101"/>
      <c r="K2266" s="101"/>
      <c r="L2266" s="101"/>
      <c r="M2266" s="101"/>
      <c r="N2266" s="101"/>
      <c r="O2266" s="101"/>
      <c r="P2266" s="101"/>
      <c r="Q2266" s="101"/>
      <c r="R2266" s="101"/>
      <c r="S2266" s="101"/>
      <c r="T2266" s="178"/>
      <c r="U2266" s="178"/>
      <c r="V2266" s="178"/>
      <c r="W2266" s="258"/>
      <c r="X2266" s="258"/>
      <c r="Y2266" s="101"/>
      <c r="Z2266" s="101"/>
      <c r="AA2266" s="258"/>
      <c r="AB2266" s="258"/>
      <c r="AC2266" s="258"/>
      <c r="AD2266" s="258"/>
    </row>
    <row r="2267" spans="2:30" x14ac:dyDescent="0.35">
      <c r="B2267" s="101" t="s">
        <v>141</v>
      </c>
      <c r="C2267" s="101"/>
      <c r="D2267" s="101"/>
      <c r="E2267" s="101"/>
      <c r="F2267" s="101"/>
      <c r="G2267" s="101"/>
      <c r="H2267" s="101"/>
      <c r="I2267" s="101"/>
      <c r="J2267" s="101"/>
      <c r="K2267" s="101"/>
      <c r="L2267" s="101"/>
      <c r="M2267" s="101"/>
      <c r="N2267" s="101"/>
      <c r="O2267" s="101"/>
      <c r="P2267" s="101"/>
      <c r="Q2267" s="101"/>
      <c r="R2267" s="101"/>
      <c r="S2267" s="101"/>
      <c r="T2267" s="178"/>
      <c r="U2267" s="178"/>
      <c r="V2267" s="178"/>
      <c r="W2267" s="101"/>
      <c r="X2267" s="101"/>
      <c r="Y2267" s="101"/>
      <c r="Z2267" s="101"/>
      <c r="AA2267" s="101"/>
      <c r="AB2267" s="101"/>
      <c r="AC2267" s="101"/>
      <c r="AD2267" s="101"/>
    </row>
    <row r="2268" spans="2:30" x14ac:dyDescent="0.35">
      <c r="B2268" s="101"/>
      <c r="C2268" s="101"/>
      <c r="D2268" s="101"/>
      <c r="E2268" s="101"/>
      <c r="F2268" s="101"/>
      <c r="G2268" s="101"/>
      <c r="H2268" s="101"/>
      <c r="I2268" s="101"/>
      <c r="J2268" s="101"/>
      <c r="K2268" s="101"/>
      <c r="L2268" s="101"/>
      <c r="M2268" s="101"/>
      <c r="N2268" s="101"/>
      <c r="O2268" s="101"/>
      <c r="P2268" s="101"/>
      <c r="Q2268" s="101"/>
      <c r="R2268" s="101"/>
      <c r="S2268" s="101"/>
      <c r="T2268" s="178"/>
      <c r="U2268" s="178"/>
      <c r="V2268" s="178"/>
      <c r="W2268" s="258"/>
      <c r="X2268" s="258"/>
      <c r="Y2268" s="101"/>
      <c r="Z2268" s="101"/>
      <c r="AA2268" s="258"/>
      <c r="AB2268" s="258"/>
      <c r="AC2268" s="258"/>
      <c r="AD2268" s="258"/>
    </row>
    <row r="2269" spans="2:30" x14ac:dyDescent="0.35">
      <c r="B2269" s="101"/>
      <c r="C2269" s="101"/>
      <c r="D2269" s="101"/>
      <c r="E2269" s="101"/>
      <c r="F2269" s="101"/>
      <c r="G2269" s="101"/>
      <c r="H2269" s="101"/>
      <c r="I2269" s="101"/>
      <c r="J2269" s="101"/>
      <c r="K2269" s="101"/>
      <c r="L2269" s="101"/>
      <c r="M2269" s="101"/>
      <c r="N2269" s="101"/>
      <c r="O2269" s="101"/>
      <c r="P2269" s="101"/>
      <c r="Q2269" s="101"/>
      <c r="R2269" s="101"/>
      <c r="S2269" s="101"/>
      <c r="T2269" s="178"/>
      <c r="U2269" s="178"/>
      <c r="V2269" s="178"/>
      <c r="W2269" s="101"/>
      <c r="X2269" s="101"/>
      <c r="Y2269" s="101"/>
      <c r="Z2269" s="101"/>
      <c r="AA2269" s="101"/>
      <c r="AB2269" s="101"/>
      <c r="AC2269" s="101"/>
      <c r="AD2269" s="101"/>
    </row>
    <row r="2270" spans="2:30" x14ac:dyDescent="0.35">
      <c r="B2270" s="101"/>
      <c r="C2270" s="101"/>
      <c r="D2270" s="101"/>
      <c r="E2270" s="101"/>
      <c r="F2270" s="101"/>
      <c r="G2270" s="101"/>
      <c r="H2270" s="101"/>
      <c r="I2270" s="101"/>
      <c r="J2270" s="101"/>
      <c r="K2270" s="101"/>
      <c r="L2270" s="101"/>
      <c r="M2270" s="101"/>
      <c r="N2270" s="101"/>
      <c r="O2270" s="101"/>
      <c r="P2270" s="101"/>
      <c r="Q2270" s="101"/>
      <c r="R2270" s="101"/>
      <c r="S2270" s="101"/>
      <c r="T2270" s="178"/>
      <c r="U2270" s="178"/>
      <c r="V2270" s="178"/>
      <c r="W2270" s="101"/>
      <c r="X2270" s="101"/>
      <c r="Y2270" s="101"/>
      <c r="Z2270" s="101"/>
      <c r="AA2270" s="101"/>
      <c r="AB2270" s="101"/>
      <c r="AC2270" s="101"/>
      <c r="AD2270" s="101"/>
    </row>
    <row r="2271" spans="2:30" x14ac:dyDescent="0.35"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179"/>
      <c r="U2271" s="179"/>
      <c r="V2271" s="179"/>
      <c r="W2271" s="5"/>
      <c r="X2271" s="5"/>
      <c r="Y2271" s="5"/>
      <c r="Z2271" s="5"/>
      <c r="AA2271" s="5"/>
      <c r="AB2271" s="5"/>
      <c r="AC2271" s="5"/>
      <c r="AD2271" s="5"/>
    </row>
    <row r="2272" spans="2:30" x14ac:dyDescent="0.35">
      <c r="B2272" s="69"/>
      <c r="C2272" s="69"/>
      <c r="D2272" s="69"/>
      <c r="E2272" s="69"/>
      <c r="F2272" s="69"/>
      <c r="G2272" s="69"/>
      <c r="H2272" s="69"/>
      <c r="I2272" s="69"/>
      <c r="J2272" s="69"/>
      <c r="K2272" s="69"/>
      <c r="L2272" s="69"/>
      <c r="M2272" s="69"/>
      <c r="N2272" s="69"/>
      <c r="O2272" s="69"/>
      <c r="P2272" s="69"/>
      <c r="Q2272" s="69"/>
      <c r="R2272" s="69"/>
      <c r="S2272" s="69"/>
      <c r="T2272" s="69"/>
      <c r="U2272" s="69"/>
      <c r="V2272" s="69"/>
      <c r="W2272" s="69"/>
      <c r="X2272" s="69"/>
      <c r="Y2272" s="69"/>
      <c r="Z2272" s="69"/>
      <c r="AA2272" s="69"/>
      <c r="AB2272" s="69"/>
      <c r="AC2272" s="69"/>
      <c r="AD2272" s="69"/>
    </row>
    <row r="2273" s="69" customFormat="1" x14ac:dyDescent="0.35"/>
    <row r="2274" s="191" customFormat="1" x14ac:dyDescent="0.35"/>
    <row r="2275" s="191" customFormat="1" x14ac:dyDescent="0.35"/>
    <row r="2276" s="191" customFormat="1" x14ac:dyDescent="0.35"/>
    <row r="2277" s="70" customFormat="1" x14ac:dyDescent="0.35"/>
    <row r="2278" s="69" customFormat="1" x14ac:dyDescent="0.35"/>
    <row r="2279" s="70" customFormat="1" x14ac:dyDescent="0.35"/>
    <row r="2280" s="69" customFormat="1" x14ac:dyDescent="0.35"/>
    <row r="2281" s="69" customFormat="1" x14ac:dyDescent="0.35"/>
    <row r="2282" s="69" customFormat="1" x14ac:dyDescent="0.35"/>
    <row r="2283" s="69" customFormat="1" x14ac:dyDescent="0.35"/>
    <row r="2284" s="69" customFormat="1" x14ac:dyDescent="0.35"/>
    <row r="2285" s="70" customFormat="1" x14ac:dyDescent="0.35"/>
    <row r="2286" s="69" customFormat="1" x14ac:dyDescent="0.35"/>
    <row r="2287" s="69" customFormat="1" x14ac:dyDescent="0.35"/>
    <row r="2288" s="69" customFormat="1" x14ac:dyDescent="0.35"/>
    <row r="2289" spans="2:30" ht="15.75" customHeight="1" x14ac:dyDescent="0.35">
      <c r="B2289" s="69"/>
      <c r="C2289" s="69"/>
      <c r="D2289" s="69"/>
      <c r="E2289" s="69"/>
      <c r="F2289" s="69"/>
      <c r="G2289" s="69"/>
      <c r="H2289" s="69"/>
      <c r="I2289" s="69"/>
      <c r="J2289" s="69"/>
      <c r="K2289" s="69"/>
      <c r="L2289" s="69"/>
      <c r="M2289" s="69"/>
      <c r="N2289" s="69"/>
      <c r="O2289" s="69"/>
      <c r="P2289" s="69"/>
      <c r="Q2289" s="69"/>
      <c r="R2289" s="69"/>
      <c r="S2289" s="69"/>
      <c r="T2289" s="69"/>
      <c r="U2289" s="69"/>
      <c r="V2289" s="69"/>
      <c r="W2289" s="69"/>
      <c r="X2289" s="69"/>
      <c r="Y2289" s="69"/>
      <c r="Z2289" s="69"/>
      <c r="AA2289" s="69"/>
      <c r="AB2289" s="69"/>
      <c r="AC2289" s="69"/>
      <c r="AD2289" s="69"/>
    </row>
    <row r="2290" spans="2:30" x14ac:dyDescent="0.35">
      <c r="B2290" s="69"/>
      <c r="C2290" s="69"/>
      <c r="D2290" s="69"/>
      <c r="E2290" s="69"/>
      <c r="F2290" s="69"/>
      <c r="G2290" s="69"/>
      <c r="H2290" s="69"/>
      <c r="I2290" s="69"/>
      <c r="J2290" s="69"/>
      <c r="K2290" s="69"/>
      <c r="L2290" s="69"/>
      <c r="M2290" s="69"/>
      <c r="N2290" s="69"/>
      <c r="O2290" s="69"/>
      <c r="P2290" s="69"/>
      <c r="Q2290" s="69"/>
      <c r="R2290" s="69"/>
      <c r="S2290" s="69"/>
      <c r="T2290" s="69"/>
      <c r="U2290" s="69"/>
      <c r="V2290" s="69"/>
      <c r="W2290" s="69"/>
      <c r="X2290" s="69"/>
      <c r="Y2290" s="69"/>
      <c r="Z2290" s="69"/>
      <c r="AA2290" s="69"/>
      <c r="AB2290" s="69"/>
      <c r="AC2290" s="69"/>
      <c r="AD2290" s="69"/>
    </row>
    <row r="2291" spans="2:30" s="70" customFormat="1" x14ac:dyDescent="0.35"/>
    <row r="2292" spans="2:30" s="70" customFormat="1" x14ac:dyDescent="0.35"/>
    <row r="2293" spans="2:30" x14ac:dyDescent="0.35">
      <c r="B2293" s="69"/>
      <c r="C2293" s="69"/>
      <c r="D2293" s="69"/>
      <c r="E2293" s="69"/>
      <c r="F2293" s="69"/>
      <c r="G2293" s="69"/>
      <c r="H2293" s="69"/>
      <c r="I2293" s="69"/>
      <c r="J2293" s="69"/>
      <c r="K2293" s="69"/>
      <c r="L2293" s="69"/>
      <c r="M2293" s="69"/>
      <c r="N2293" s="69"/>
      <c r="O2293" s="69"/>
      <c r="P2293" s="69"/>
      <c r="Q2293" s="69"/>
      <c r="R2293" s="69"/>
      <c r="S2293" s="69"/>
      <c r="T2293" s="69"/>
      <c r="U2293" s="69"/>
      <c r="V2293" s="69"/>
      <c r="W2293" s="69"/>
      <c r="X2293" s="69"/>
      <c r="Y2293" s="69"/>
      <c r="Z2293" s="69"/>
      <c r="AA2293" s="69"/>
      <c r="AB2293" s="69"/>
      <c r="AC2293" s="69"/>
      <c r="AD2293" s="69"/>
    </row>
    <row r="2294" spans="2:30" x14ac:dyDescent="0.35">
      <c r="B2294" s="69"/>
      <c r="C2294" s="69"/>
      <c r="D2294" s="69"/>
      <c r="E2294" s="69"/>
      <c r="F2294" s="69"/>
      <c r="G2294" s="69"/>
      <c r="H2294" s="69"/>
      <c r="I2294" s="69"/>
      <c r="J2294" s="69"/>
      <c r="K2294" s="69"/>
      <c r="L2294" s="69"/>
      <c r="M2294" s="69"/>
      <c r="N2294" s="69"/>
      <c r="O2294" s="69"/>
      <c r="P2294" s="69"/>
      <c r="Q2294" s="69"/>
      <c r="R2294" s="69"/>
      <c r="S2294" s="69"/>
      <c r="T2294" s="69"/>
      <c r="U2294" s="69"/>
      <c r="V2294" s="69"/>
      <c r="W2294" s="69"/>
      <c r="X2294" s="69"/>
      <c r="Y2294" s="69"/>
      <c r="Z2294" s="69"/>
      <c r="AA2294" s="69"/>
      <c r="AB2294" s="69"/>
      <c r="AC2294" s="69"/>
      <c r="AD2294" s="69"/>
    </row>
    <row r="2295" spans="2:30" x14ac:dyDescent="0.35">
      <c r="B2295" s="69"/>
      <c r="C2295" s="69"/>
      <c r="D2295" s="69"/>
      <c r="E2295" s="69"/>
      <c r="F2295" s="69"/>
      <c r="G2295" s="69"/>
      <c r="H2295" s="69"/>
      <c r="I2295" s="69"/>
      <c r="J2295" s="69"/>
      <c r="K2295" s="69"/>
      <c r="L2295" s="69"/>
      <c r="M2295" s="69"/>
      <c r="N2295" s="69"/>
      <c r="O2295" s="69"/>
      <c r="P2295" s="69"/>
      <c r="Q2295" s="69"/>
      <c r="R2295" s="69"/>
      <c r="S2295" s="69"/>
      <c r="T2295" s="69"/>
      <c r="U2295" s="69"/>
      <c r="V2295" s="69"/>
      <c r="W2295" s="69"/>
      <c r="X2295" s="69"/>
      <c r="Y2295" s="69"/>
      <c r="Z2295" s="69"/>
      <c r="AA2295" s="69"/>
      <c r="AB2295" s="69"/>
      <c r="AC2295" s="69"/>
      <c r="AD2295" s="69"/>
    </row>
    <row r="2296" spans="2:30" s="70" customFormat="1" x14ac:dyDescent="0.35"/>
    <row r="2297" spans="2:30" s="70" customFormat="1" x14ac:dyDescent="0.35"/>
    <row r="2298" spans="2:30" x14ac:dyDescent="0.35">
      <c r="B2298" s="69"/>
      <c r="C2298" s="69"/>
      <c r="D2298" s="69"/>
      <c r="E2298" s="69"/>
      <c r="F2298" s="69"/>
      <c r="G2298" s="69"/>
      <c r="H2298" s="69"/>
      <c r="I2298" s="69"/>
      <c r="J2298" s="69"/>
      <c r="K2298" s="69"/>
      <c r="L2298" s="69"/>
      <c r="M2298" s="69"/>
      <c r="N2298" s="69"/>
      <c r="O2298" s="69"/>
      <c r="P2298" s="69"/>
      <c r="Q2298" s="69"/>
      <c r="R2298" s="69"/>
      <c r="S2298" s="69"/>
      <c r="T2298" s="69"/>
      <c r="U2298" s="69"/>
      <c r="V2298" s="69"/>
      <c r="W2298" s="69"/>
      <c r="X2298" s="69"/>
      <c r="Y2298" s="69"/>
      <c r="Z2298" s="69"/>
      <c r="AA2298" s="69"/>
      <c r="AB2298" s="69"/>
      <c r="AC2298" s="69"/>
      <c r="AD2298" s="69"/>
    </row>
    <row r="2299" spans="2:30" x14ac:dyDescent="0.35">
      <c r="B2299" s="69"/>
      <c r="C2299" s="69"/>
      <c r="D2299" s="69"/>
      <c r="E2299" s="69"/>
      <c r="F2299" s="69"/>
      <c r="G2299" s="69"/>
      <c r="H2299" s="69"/>
      <c r="I2299" s="69"/>
      <c r="J2299" s="69"/>
      <c r="K2299" s="69"/>
      <c r="L2299" s="69"/>
      <c r="M2299" s="69"/>
      <c r="N2299" s="69"/>
      <c r="O2299" s="69"/>
      <c r="P2299" s="69"/>
      <c r="Q2299" s="69"/>
      <c r="R2299" s="69"/>
      <c r="S2299" s="69"/>
      <c r="T2299" s="69"/>
      <c r="U2299" s="69"/>
      <c r="V2299" s="69"/>
      <c r="W2299" s="69"/>
      <c r="X2299" s="69"/>
      <c r="Y2299" s="69"/>
      <c r="Z2299" s="69"/>
      <c r="AA2299" s="69"/>
      <c r="AB2299" s="69"/>
      <c r="AC2299" s="69"/>
      <c r="AD2299" s="69"/>
    </row>
    <row r="2300" spans="2:30" x14ac:dyDescent="0.35">
      <c r="B2300" s="69"/>
      <c r="C2300" s="69"/>
      <c r="D2300" s="69"/>
      <c r="E2300" s="69"/>
      <c r="F2300" s="69"/>
      <c r="G2300" s="69"/>
      <c r="H2300" s="69"/>
      <c r="I2300" s="69"/>
      <c r="J2300" s="69"/>
      <c r="K2300" s="69"/>
      <c r="L2300" s="69"/>
      <c r="M2300" s="69"/>
      <c r="N2300" s="69"/>
      <c r="O2300" s="69"/>
      <c r="P2300" s="69"/>
      <c r="Q2300" s="69"/>
      <c r="R2300" s="69"/>
      <c r="S2300" s="69"/>
      <c r="T2300" s="69"/>
      <c r="U2300" s="69"/>
      <c r="V2300" s="69"/>
      <c r="W2300" s="69"/>
      <c r="X2300" s="69"/>
      <c r="Y2300" s="69"/>
      <c r="Z2300" s="69"/>
      <c r="AA2300" s="69"/>
      <c r="AB2300" s="69"/>
      <c r="AC2300" s="69"/>
      <c r="AD2300" s="69"/>
    </row>
    <row r="2301" spans="2:30" x14ac:dyDescent="0.35">
      <c r="B2301" s="69"/>
      <c r="C2301" s="69"/>
      <c r="D2301" s="69"/>
      <c r="E2301" s="69"/>
      <c r="F2301" s="69"/>
      <c r="G2301" s="69"/>
      <c r="H2301" s="69"/>
      <c r="I2301" s="69"/>
      <c r="J2301" s="69"/>
      <c r="K2301" s="69"/>
      <c r="L2301" s="69"/>
      <c r="M2301" s="69"/>
      <c r="N2301" s="69"/>
      <c r="O2301" s="69"/>
      <c r="P2301" s="69"/>
      <c r="Q2301" s="69"/>
      <c r="R2301" s="69"/>
      <c r="S2301" s="69"/>
      <c r="T2301" s="69"/>
      <c r="U2301" s="69"/>
      <c r="V2301" s="69"/>
      <c r="W2301" s="69"/>
      <c r="X2301" s="69"/>
      <c r="Y2301" s="69"/>
      <c r="Z2301" s="69"/>
      <c r="AA2301" s="69"/>
      <c r="AB2301" s="69"/>
      <c r="AC2301" s="69"/>
      <c r="AD2301" s="69"/>
    </row>
    <row r="2302" spans="2:30" x14ac:dyDescent="0.35">
      <c r="B2302" s="69"/>
      <c r="C2302" s="69"/>
      <c r="D2302" s="69"/>
      <c r="E2302" s="69"/>
      <c r="F2302" s="69"/>
      <c r="G2302" s="69"/>
      <c r="H2302" s="69"/>
      <c r="I2302" s="69"/>
      <c r="J2302" s="69"/>
      <c r="K2302" s="69"/>
      <c r="L2302" s="69"/>
      <c r="M2302" s="69"/>
      <c r="N2302" s="69"/>
      <c r="O2302" s="69"/>
      <c r="P2302" s="69"/>
      <c r="Q2302" s="69"/>
      <c r="R2302" s="69"/>
      <c r="S2302" s="69"/>
      <c r="T2302" s="69"/>
      <c r="U2302" s="69"/>
      <c r="V2302" s="69"/>
      <c r="W2302" s="69"/>
      <c r="X2302" s="69"/>
      <c r="Y2302" s="69"/>
      <c r="Z2302" s="69"/>
      <c r="AA2302" s="69"/>
      <c r="AB2302" s="69"/>
      <c r="AC2302" s="69"/>
      <c r="AD2302" s="69"/>
    </row>
    <row r="2303" spans="2:30" x14ac:dyDescent="0.35">
      <c r="B2303" s="69"/>
      <c r="C2303" s="69"/>
      <c r="D2303" s="69"/>
      <c r="E2303" s="69"/>
      <c r="F2303" s="69"/>
      <c r="G2303" s="69"/>
      <c r="H2303" s="69"/>
      <c r="I2303" s="69"/>
      <c r="J2303" s="69"/>
      <c r="K2303" s="69"/>
      <c r="L2303" s="69"/>
      <c r="M2303" s="69"/>
      <c r="N2303" s="69"/>
      <c r="O2303" s="69"/>
      <c r="P2303" s="69"/>
      <c r="Q2303" s="69"/>
      <c r="R2303" s="69"/>
      <c r="S2303" s="69"/>
      <c r="T2303" s="69"/>
      <c r="U2303" s="69"/>
      <c r="V2303" s="69"/>
      <c r="W2303" s="69"/>
      <c r="X2303" s="69"/>
      <c r="Y2303" s="69"/>
      <c r="Z2303" s="69"/>
      <c r="AA2303" s="69"/>
      <c r="AB2303" s="69"/>
      <c r="AC2303" s="69"/>
      <c r="AD2303" s="69"/>
    </row>
    <row r="2304" spans="2:30" x14ac:dyDescent="0.35">
      <c r="B2304" s="69" t="s">
        <v>93</v>
      </c>
      <c r="C2304" s="152"/>
      <c r="D2304" s="152"/>
      <c r="E2304" s="152"/>
      <c r="F2304" s="152"/>
      <c r="G2304" s="153"/>
      <c r="H2304" s="153"/>
      <c r="I2304" s="155"/>
      <c r="J2304" s="153"/>
      <c r="K2304" s="153"/>
      <c r="L2304" s="153"/>
      <c r="M2304" s="153"/>
      <c r="N2304" s="153"/>
      <c r="O2304" s="153"/>
      <c r="P2304" s="153"/>
      <c r="Q2304" s="153"/>
      <c r="R2304" s="153"/>
      <c r="S2304" s="153"/>
      <c r="U2304" s="153"/>
      <c r="V2304" s="153"/>
      <c r="W2304" s="153"/>
      <c r="X2304" s="153"/>
      <c r="Y2304" s="153"/>
      <c r="Z2304" s="153"/>
      <c r="AA2304" s="153"/>
      <c r="AB2304" s="153"/>
      <c r="AC2304" s="153"/>
      <c r="AD2304" s="153"/>
    </row>
    <row r="2305" spans="2:46" x14ac:dyDescent="0.35">
      <c r="B2305" s="69"/>
      <c r="C2305" s="152"/>
      <c r="D2305" s="152"/>
      <c r="E2305" s="152"/>
      <c r="F2305" s="152"/>
      <c r="G2305" s="153"/>
      <c r="H2305" s="153"/>
      <c r="I2305" s="155"/>
      <c r="J2305" s="153"/>
      <c r="K2305" s="153"/>
      <c r="L2305" s="153"/>
      <c r="M2305" s="153"/>
      <c r="N2305" s="153"/>
      <c r="O2305" s="153"/>
      <c r="P2305" s="153"/>
      <c r="Q2305" s="153"/>
      <c r="R2305" s="153"/>
      <c r="S2305" s="153"/>
      <c r="T2305" s="153"/>
      <c r="U2305" s="153"/>
      <c r="V2305" s="153"/>
      <c r="W2305" s="153"/>
      <c r="X2305" s="153"/>
      <c r="Y2305" s="153"/>
      <c r="Z2305" s="153"/>
      <c r="AA2305" s="153"/>
      <c r="AB2305" s="153"/>
      <c r="AC2305" s="153"/>
      <c r="AD2305" s="153"/>
    </row>
    <row r="2306" spans="2:46" x14ac:dyDescent="0.35">
      <c r="B2306" s="69"/>
      <c r="C2306" s="153"/>
      <c r="D2306" s="153"/>
      <c r="E2306" s="153"/>
      <c r="F2306" s="153"/>
      <c r="G2306" s="153"/>
      <c r="H2306" s="153"/>
      <c r="I2306" s="153"/>
      <c r="J2306" s="153"/>
      <c r="K2306" s="153"/>
      <c r="L2306" s="153"/>
      <c r="M2306" s="153"/>
      <c r="N2306" s="153"/>
      <c r="O2306" s="153"/>
      <c r="P2306" s="153"/>
      <c r="Q2306" s="153"/>
      <c r="R2306" s="153"/>
      <c r="S2306" s="153"/>
      <c r="T2306" s="153"/>
      <c r="U2306" s="153"/>
      <c r="V2306" s="153"/>
      <c r="W2306" s="153"/>
      <c r="X2306" s="153"/>
      <c r="Y2306" s="153"/>
      <c r="Z2306" s="153"/>
      <c r="AA2306" s="153"/>
      <c r="AB2306" s="153"/>
      <c r="AC2306" s="153"/>
      <c r="AD2306" s="153"/>
    </row>
    <row r="2307" spans="2:46" x14ac:dyDescent="0.35">
      <c r="B2307" s="69" t="s">
        <v>129</v>
      </c>
      <c r="C2307" s="153"/>
      <c r="D2307" s="153"/>
      <c r="E2307" s="153"/>
      <c r="F2307" s="153"/>
      <c r="G2307" s="153"/>
      <c r="H2307" s="153"/>
      <c r="I2307" s="153"/>
      <c r="J2307" s="153"/>
      <c r="K2307" s="153"/>
      <c r="L2307" s="153"/>
      <c r="M2307" s="153"/>
      <c r="N2307" s="153"/>
      <c r="O2307" s="153"/>
      <c r="P2307" s="153"/>
      <c r="Q2307" s="153"/>
      <c r="R2307" s="153"/>
      <c r="S2307" s="153"/>
      <c r="T2307" s="153"/>
      <c r="U2307" s="153"/>
      <c r="V2307" s="153"/>
      <c r="W2307" s="153"/>
      <c r="X2307" s="153"/>
      <c r="Y2307" s="153"/>
      <c r="Z2307" s="153"/>
      <c r="AA2307" s="153"/>
      <c r="AB2307" s="153"/>
      <c r="AC2307" s="153"/>
      <c r="AD2307" s="153"/>
    </row>
    <row r="2308" spans="2:46" x14ac:dyDescent="0.35">
      <c r="B2308" s="69" t="s">
        <v>130</v>
      </c>
      <c r="C2308" s="153" t="e">
        <f>#REF!</f>
        <v>#REF!</v>
      </c>
      <c r="D2308" s="153" t="e">
        <f>#REF!</f>
        <v>#REF!</v>
      </c>
      <c r="E2308" s="153" t="e">
        <f>#REF!</f>
        <v>#REF!</v>
      </c>
      <c r="F2308" s="153" t="e">
        <f>#REF!</f>
        <v>#REF!</v>
      </c>
      <c r="G2308" s="153" t="e">
        <f>#REF!</f>
        <v>#REF!</v>
      </c>
      <c r="H2308" s="153" t="e">
        <f>#REF!</f>
        <v>#REF!</v>
      </c>
      <c r="I2308" s="153" t="e">
        <f>#REF!</f>
        <v>#REF!</v>
      </c>
      <c r="J2308" s="153" t="e">
        <f>#REF!</f>
        <v>#REF!</v>
      </c>
      <c r="K2308" s="153" t="e">
        <f>#REF!</f>
        <v>#REF!</v>
      </c>
      <c r="L2308" s="153" t="e">
        <f>#REF!</f>
        <v>#REF!</v>
      </c>
      <c r="M2308" s="153" t="e">
        <f>#REF!</f>
        <v>#REF!</v>
      </c>
      <c r="N2308" s="153" t="e">
        <f>#REF!</f>
        <v>#REF!</v>
      </c>
      <c r="O2308" s="153" t="e">
        <f>#REF!</f>
        <v>#REF!</v>
      </c>
      <c r="P2308" s="153" t="e">
        <f>#REF!</f>
        <v>#REF!</v>
      </c>
      <c r="Q2308" s="153" t="e">
        <f>#REF!</f>
        <v>#REF!</v>
      </c>
      <c r="R2308" s="153" t="e">
        <f>#REF!</f>
        <v>#REF!</v>
      </c>
      <c r="S2308" s="153" t="e">
        <f>#REF!</f>
        <v>#REF!</v>
      </c>
      <c r="T2308" s="153" t="e">
        <f>#REF!</f>
        <v>#REF!</v>
      </c>
      <c r="U2308" s="153" t="e">
        <f>#REF!</f>
        <v>#REF!</v>
      </c>
      <c r="V2308" s="153" t="e">
        <f>#REF!</f>
        <v>#REF!</v>
      </c>
      <c r="W2308" s="153"/>
      <c r="X2308" s="153"/>
      <c r="Y2308" s="153"/>
      <c r="Z2308" s="153"/>
      <c r="AA2308" s="153"/>
      <c r="AB2308" s="153"/>
      <c r="AC2308" s="153"/>
      <c r="AD2308" s="153"/>
    </row>
    <row r="2309" spans="2:46" x14ac:dyDescent="0.35">
      <c r="B2309" s="69" t="s">
        <v>131</v>
      </c>
      <c r="C2309" s="153" t="e">
        <f>#REF!</f>
        <v>#REF!</v>
      </c>
      <c r="D2309" s="153" t="e">
        <f>#REF!</f>
        <v>#REF!</v>
      </c>
      <c r="E2309" s="153" t="e">
        <f>#REF!</f>
        <v>#REF!</v>
      </c>
      <c r="F2309" s="153" t="e">
        <f>#REF!</f>
        <v>#REF!</v>
      </c>
      <c r="G2309" s="153" t="e">
        <f>#REF!</f>
        <v>#REF!</v>
      </c>
      <c r="H2309" s="153" t="e">
        <f>#REF!</f>
        <v>#REF!</v>
      </c>
      <c r="I2309" s="153" t="e">
        <f>#REF!</f>
        <v>#REF!</v>
      </c>
      <c r="J2309" s="153" t="e">
        <f>#REF!</f>
        <v>#REF!</v>
      </c>
      <c r="K2309" s="153" t="e">
        <f>#REF!</f>
        <v>#REF!</v>
      </c>
      <c r="L2309" s="153" t="e">
        <f>#REF!</f>
        <v>#REF!</v>
      </c>
      <c r="M2309" s="153" t="e">
        <f>#REF!</f>
        <v>#REF!</v>
      </c>
      <c r="N2309" s="153" t="e">
        <f>#REF!</f>
        <v>#REF!</v>
      </c>
      <c r="O2309" s="153" t="e">
        <f>#REF!</f>
        <v>#REF!</v>
      </c>
      <c r="P2309" s="153" t="e">
        <f>#REF!</f>
        <v>#REF!</v>
      </c>
      <c r="Q2309" s="153" t="e">
        <f>#REF!</f>
        <v>#REF!</v>
      </c>
      <c r="R2309" s="153" t="e">
        <f>#REF!</f>
        <v>#REF!</v>
      </c>
      <c r="S2309" s="153" t="e">
        <f>#REF!</f>
        <v>#REF!</v>
      </c>
      <c r="T2309" s="153" t="e">
        <f>#REF!</f>
        <v>#REF!</v>
      </c>
      <c r="U2309" s="153" t="e">
        <f>#REF!</f>
        <v>#REF!</v>
      </c>
      <c r="V2309" s="153" t="e">
        <f>#REF!</f>
        <v>#REF!</v>
      </c>
      <c r="W2309" s="153"/>
      <c r="X2309" s="153"/>
      <c r="Y2309" s="153"/>
      <c r="Z2309" s="153"/>
      <c r="AA2309" s="153"/>
      <c r="AB2309" s="153"/>
      <c r="AC2309" s="153"/>
      <c r="AD2309" s="153"/>
    </row>
    <row r="2310" spans="2:46" x14ac:dyDescent="0.35">
      <c r="B2310" s="69" t="s">
        <v>22</v>
      </c>
      <c r="C2310" s="153" t="e">
        <f>#REF!</f>
        <v>#REF!</v>
      </c>
      <c r="D2310" s="153" t="e">
        <f>#REF!</f>
        <v>#REF!</v>
      </c>
      <c r="E2310" s="153" t="e">
        <f>#REF!</f>
        <v>#REF!</v>
      </c>
      <c r="F2310" s="153" t="e">
        <f>#REF!</f>
        <v>#REF!</v>
      </c>
      <c r="G2310" s="153" t="e">
        <f>#REF!</f>
        <v>#REF!</v>
      </c>
      <c r="H2310" s="153" t="e">
        <f>#REF!</f>
        <v>#REF!</v>
      </c>
      <c r="I2310" s="153" t="e">
        <f>#REF!</f>
        <v>#REF!</v>
      </c>
      <c r="J2310" s="153" t="e">
        <f>#REF!</f>
        <v>#REF!</v>
      </c>
      <c r="K2310" s="153" t="e">
        <f>#REF!</f>
        <v>#REF!</v>
      </c>
      <c r="L2310" s="153" t="e">
        <f>#REF!</f>
        <v>#REF!</v>
      </c>
      <c r="M2310" s="153" t="e">
        <f>#REF!</f>
        <v>#REF!</v>
      </c>
      <c r="N2310" s="153" t="e">
        <f>#REF!</f>
        <v>#REF!</v>
      </c>
      <c r="O2310" s="153" t="e">
        <f>#REF!</f>
        <v>#REF!</v>
      </c>
      <c r="P2310" s="153" t="e">
        <f>#REF!</f>
        <v>#REF!</v>
      </c>
      <c r="Q2310" s="153" t="e">
        <f>#REF!</f>
        <v>#REF!</v>
      </c>
      <c r="R2310" s="153" t="e">
        <f>#REF!</f>
        <v>#REF!</v>
      </c>
      <c r="S2310" s="153" t="e">
        <f>#REF!</f>
        <v>#REF!</v>
      </c>
      <c r="T2310" s="153" t="e">
        <f>#REF!</f>
        <v>#REF!</v>
      </c>
      <c r="U2310" s="153" t="e">
        <f>#REF!</f>
        <v>#REF!</v>
      </c>
      <c r="V2310" s="153" t="e">
        <f>#REF!</f>
        <v>#REF!</v>
      </c>
      <c r="W2310" s="153"/>
      <c r="X2310" s="153"/>
      <c r="Y2310" s="153"/>
      <c r="Z2310" s="153"/>
      <c r="AA2310" s="153"/>
      <c r="AB2310" s="153"/>
      <c r="AC2310" s="153"/>
      <c r="AD2310" s="153"/>
    </row>
    <row r="2311" spans="2:46" x14ac:dyDescent="0.35">
      <c r="B2311" s="69" t="s">
        <v>83</v>
      </c>
      <c r="C2311" s="153" t="e">
        <f>#REF!</f>
        <v>#REF!</v>
      </c>
      <c r="D2311" s="153" t="e">
        <f>#REF!</f>
        <v>#REF!</v>
      </c>
      <c r="E2311" s="153" t="e">
        <f>#REF!</f>
        <v>#REF!</v>
      </c>
      <c r="F2311" s="153" t="e">
        <f>#REF!</f>
        <v>#REF!</v>
      </c>
      <c r="G2311" s="153" t="e">
        <f>#REF!</f>
        <v>#REF!</v>
      </c>
      <c r="H2311" s="153" t="e">
        <f>#REF!</f>
        <v>#REF!</v>
      </c>
      <c r="I2311" s="153" t="e">
        <f>#REF!</f>
        <v>#REF!</v>
      </c>
      <c r="J2311" s="153" t="e">
        <f>#REF!</f>
        <v>#REF!</v>
      </c>
      <c r="K2311" s="153" t="e">
        <f>#REF!</f>
        <v>#REF!</v>
      </c>
      <c r="L2311" s="153" t="e">
        <f>#REF!</f>
        <v>#REF!</v>
      </c>
      <c r="M2311" s="153" t="e">
        <f>#REF!</f>
        <v>#REF!</v>
      </c>
      <c r="N2311" s="153" t="e">
        <f>#REF!</f>
        <v>#REF!</v>
      </c>
      <c r="O2311" s="153" t="e">
        <f>#REF!</f>
        <v>#REF!</v>
      </c>
      <c r="P2311" s="153" t="e">
        <f>#REF!</f>
        <v>#REF!</v>
      </c>
      <c r="Q2311" s="153" t="e">
        <f>#REF!</f>
        <v>#REF!</v>
      </c>
      <c r="R2311" s="153" t="e">
        <f>#REF!</f>
        <v>#REF!</v>
      </c>
      <c r="S2311" s="153" t="e">
        <f>#REF!</f>
        <v>#REF!</v>
      </c>
      <c r="T2311" s="153" t="e">
        <f>#REF!</f>
        <v>#REF!</v>
      </c>
      <c r="U2311" s="153" t="e">
        <f>#REF!</f>
        <v>#REF!</v>
      </c>
      <c r="V2311" s="153" t="e">
        <f>#REF!</f>
        <v>#REF!</v>
      </c>
      <c r="W2311" s="153"/>
      <c r="X2311" s="153"/>
      <c r="Y2311" s="153"/>
      <c r="Z2311" s="153"/>
      <c r="AA2311" s="153"/>
      <c r="AB2311" s="153"/>
      <c r="AC2311" s="153"/>
      <c r="AD2311" s="153"/>
    </row>
    <row r="2312" spans="2:46" x14ac:dyDescent="0.35">
      <c r="B2312" s="69" t="s">
        <v>18</v>
      </c>
      <c r="C2312" s="153" t="e">
        <f>#REF!</f>
        <v>#REF!</v>
      </c>
      <c r="D2312" s="153" t="e">
        <f>#REF!</f>
        <v>#REF!</v>
      </c>
      <c r="E2312" s="153" t="e">
        <f>#REF!</f>
        <v>#REF!</v>
      </c>
      <c r="F2312" s="153" t="e">
        <f>#REF!</f>
        <v>#REF!</v>
      </c>
      <c r="G2312" s="153" t="e">
        <f>#REF!</f>
        <v>#REF!</v>
      </c>
      <c r="H2312" s="153" t="e">
        <f>#REF!</f>
        <v>#REF!</v>
      </c>
      <c r="I2312" s="153" t="e">
        <f>#REF!</f>
        <v>#REF!</v>
      </c>
      <c r="J2312" s="153" t="e">
        <f>#REF!</f>
        <v>#REF!</v>
      </c>
      <c r="K2312" s="153" t="e">
        <f>#REF!</f>
        <v>#REF!</v>
      </c>
      <c r="L2312" s="153" t="e">
        <f>#REF!</f>
        <v>#REF!</v>
      </c>
      <c r="M2312" s="153" t="e">
        <f>#REF!</f>
        <v>#REF!</v>
      </c>
      <c r="N2312" s="153" t="e">
        <f>#REF!</f>
        <v>#REF!</v>
      </c>
      <c r="O2312" s="153" t="e">
        <f>#REF!</f>
        <v>#REF!</v>
      </c>
      <c r="P2312" s="153" t="e">
        <f>#REF!</f>
        <v>#REF!</v>
      </c>
      <c r="Q2312" s="153" t="e">
        <f>#REF!</f>
        <v>#REF!</v>
      </c>
      <c r="R2312" s="153" t="e">
        <f>#REF!</f>
        <v>#REF!</v>
      </c>
      <c r="S2312" s="153" t="e">
        <f>#REF!</f>
        <v>#REF!</v>
      </c>
      <c r="T2312" s="153" t="e">
        <f>#REF!</f>
        <v>#REF!</v>
      </c>
      <c r="U2312" s="153" t="e">
        <f>#REF!</f>
        <v>#REF!</v>
      </c>
      <c r="V2312" s="153" t="e">
        <f>#REF!</f>
        <v>#REF!</v>
      </c>
      <c r="W2312" s="153"/>
      <c r="X2312" s="153"/>
      <c r="Y2312" s="153"/>
      <c r="Z2312" s="153"/>
      <c r="AA2312" s="153"/>
      <c r="AB2312" s="153"/>
      <c r="AC2312" s="153"/>
      <c r="AD2312" s="153"/>
    </row>
    <row r="2313" spans="2:46" x14ac:dyDescent="0.35">
      <c r="B2313" s="69" t="s">
        <v>85</v>
      </c>
      <c r="C2313" s="153" t="e">
        <f>#REF!</f>
        <v>#REF!</v>
      </c>
      <c r="D2313" s="153" t="e">
        <f>#REF!</f>
        <v>#REF!</v>
      </c>
      <c r="E2313" s="153" t="e">
        <f>#REF!</f>
        <v>#REF!</v>
      </c>
      <c r="F2313" s="153" t="e">
        <f>#REF!</f>
        <v>#REF!</v>
      </c>
      <c r="G2313" s="153" t="e">
        <f>#REF!</f>
        <v>#REF!</v>
      </c>
      <c r="H2313" s="153" t="e">
        <f>#REF!</f>
        <v>#REF!</v>
      </c>
      <c r="I2313" s="153" t="e">
        <f>#REF!</f>
        <v>#REF!</v>
      </c>
      <c r="J2313" s="153" t="e">
        <f>#REF!</f>
        <v>#REF!</v>
      </c>
      <c r="K2313" s="153" t="e">
        <f>#REF!</f>
        <v>#REF!</v>
      </c>
      <c r="L2313" s="153" t="e">
        <f>#REF!</f>
        <v>#REF!</v>
      </c>
      <c r="M2313" s="153" t="e">
        <f>#REF!</f>
        <v>#REF!</v>
      </c>
      <c r="N2313" s="153" t="e">
        <f>#REF!</f>
        <v>#REF!</v>
      </c>
      <c r="O2313" s="153" t="e">
        <f>#REF!</f>
        <v>#REF!</v>
      </c>
      <c r="P2313" s="153" t="e">
        <f>#REF!</f>
        <v>#REF!</v>
      </c>
      <c r="Q2313" s="153" t="e">
        <f>#REF!</f>
        <v>#REF!</v>
      </c>
      <c r="R2313" s="153" t="e">
        <f>#REF!</f>
        <v>#REF!</v>
      </c>
      <c r="S2313" s="153" t="e">
        <f>#REF!</f>
        <v>#REF!</v>
      </c>
      <c r="T2313" s="153" t="e">
        <f>#REF!</f>
        <v>#REF!</v>
      </c>
      <c r="U2313" s="153" t="e">
        <f>#REF!</f>
        <v>#REF!</v>
      </c>
      <c r="V2313" s="153" t="e">
        <f>#REF!</f>
        <v>#REF!</v>
      </c>
      <c r="W2313" s="153"/>
      <c r="X2313" s="153"/>
      <c r="Y2313" s="153"/>
      <c r="Z2313" s="153"/>
      <c r="AA2313" s="153"/>
      <c r="AB2313" s="153"/>
      <c r="AC2313" s="153"/>
      <c r="AD2313" s="153"/>
      <c r="AE2313" s="261"/>
      <c r="AF2313" s="261"/>
      <c r="AG2313" s="261"/>
      <c r="AH2313" s="261"/>
    </row>
    <row r="2314" spans="2:46" x14ac:dyDescent="0.35">
      <c r="B2314" s="69" t="s">
        <v>132</v>
      </c>
      <c r="C2314" s="153" t="e">
        <f t="shared" ref="C2314:V2314" si="8261">SUM(C2308:C2313)</f>
        <v>#REF!</v>
      </c>
      <c r="D2314" s="153" t="e">
        <f t="shared" si="8261"/>
        <v>#REF!</v>
      </c>
      <c r="E2314" s="153" t="e">
        <f t="shared" si="8261"/>
        <v>#REF!</v>
      </c>
      <c r="F2314" s="153" t="e">
        <f t="shared" si="8261"/>
        <v>#REF!</v>
      </c>
      <c r="G2314" s="153" t="e">
        <f t="shared" si="8261"/>
        <v>#REF!</v>
      </c>
      <c r="H2314" s="153" t="e">
        <f t="shared" si="8261"/>
        <v>#REF!</v>
      </c>
      <c r="I2314" s="153" t="e">
        <f t="shared" si="8261"/>
        <v>#REF!</v>
      </c>
      <c r="J2314" s="153" t="e">
        <f t="shared" si="8261"/>
        <v>#REF!</v>
      </c>
      <c r="K2314" s="153" t="e">
        <f t="shared" si="8261"/>
        <v>#REF!</v>
      </c>
      <c r="L2314" s="153" t="e">
        <f t="shared" si="8261"/>
        <v>#REF!</v>
      </c>
      <c r="M2314" s="153" t="e">
        <f t="shared" si="8261"/>
        <v>#REF!</v>
      </c>
      <c r="N2314" s="153" t="e">
        <f t="shared" si="8261"/>
        <v>#REF!</v>
      </c>
      <c r="O2314" s="153" t="e">
        <f t="shared" si="8261"/>
        <v>#REF!</v>
      </c>
      <c r="P2314" s="153" t="e">
        <f t="shared" si="8261"/>
        <v>#REF!</v>
      </c>
      <c r="Q2314" s="153" t="e">
        <f t="shared" si="8261"/>
        <v>#REF!</v>
      </c>
      <c r="R2314" s="153" t="e">
        <f t="shared" si="8261"/>
        <v>#REF!</v>
      </c>
      <c r="S2314" s="153" t="e">
        <f t="shared" si="8261"/>
        <v>#REF!</v>
      </c>
      <c r="T2314" s="153" t="e">
        <f t="shared" si="8261"/>
        <v>#REF!</v>
      </c>
      <c r="U2314" s="153" t="e">
        <f t="shared" si="8261"/>
        <v>#REF!</v>
      </c>
      <c r="V2314" s="153" t="e">
        <f t="shared" si="8261"/>
        <v>#REF!</v>
      </c>
      <c r="W2314" s="153"/>
      <c r="X2314" s="153"/>
      <c r="Y2314" s="153"/>
      <c r="Z2314" s="153"/>
      <c r="AA2314" s="153"/>
      <c r="AB2314" s="153"/>
      <c r="AC2314" s="153"/>
      <c r="AD2314" s="153"/>
      <c r="AE2314" s="261"/>
      <c r="AF2314" s="261"/>
      <c r="AG2314" s="261"/>
      <c r="AH2314" s="261"/>
    </row>
    <row r="2315" spans="2:46" x14ac:dyDescent="0.35">
      <c r="B2315" s="69"/>
      <c r="C2315" s="153"/>
      <c r="D2315" s="153"/>
      <c r="E2315" s="153"/>
      <c r="F2315" s="153"/>
      <c r="G2315" s="153"/>
      <c r="H2315" s="153"/>
      <c r="I2315" s="153"/>
      <c r="J2315" s="153"/>
      <c r="K2315" s="153"/>
      <c r="L2315" s="153"/>
      <c r="M2315" s="153"/>
      <c r="N2315" s="153"/>
      <c r="O2315" s="153"/>
      <c r="P2315" s="153"/>
      <c r="Q2315" s="153"/>
      <c r="R2315" s="153"/>
      <c r="S2315" s="153"/>
      <c r="T2315" s="153"/>
      <c r="U2315" s="153"/>
      <c r="V2315" s="153"/>
      <c r="W2315" s="153"/>
      <c r="X2315" s="153"/>
      <c r="Y2315" s="153"/>
      <c r="Z2315" s="153"/>
      <c r="AA2315" s="153"/>
      <c r="AB2315" s="153"/>
      <c r="AC2315" s="153"/>
      <c r="AD2315" s="153"/>
      <c r="AE2315" s="261"/>
      <c r="AF2315" s="261"/>
      <c r="AG2315" s="261"/>
      <c r="AH2315" s="261"/>
    </row>
    <row r="2316" spans="2:46" ht="17" x14ac:dyDescent="0.4">
      <c r="B2316" s="69"/>
      <c r="C2316" s="153"/>
      <c r="D2316" s="153"/>
      <c r="E2316" s="153"/>
      <c r="F2316" s="153"/>
      <c r="G2316" s="153"/>
      <c r="H2316" s="153"/>
      <c r="I2316" s="153"/>
      <c r="J2316" s="153"/>
      <c r="K2316" s="153"/>
      <c r="L2316" s="153"/>
      <c r="M2316" s="153"/>
      <c r="N2316" s="153"/>
      <c r="O2316" s="153"/>
      <c r="P2316" s="153"/>
      <c r="Q2316" s="153"/>
      <c r="R2316" s="153"/>
      <c r="S2316" s="153"/>
      <c r="T2316" s="153"/>
      <c r="U2316" s="153"/>
      <c r="V2316" s="153"/>
      <c r="W2316" s="153"/>
      <c r="X2316" s="153"/>
      <c r="Y2316" s="153"/>
      <c r="Z2316" s="153"/>
      <c r="AA2316" s="153"/>
      <c r="AB2316" s="153"/>
      <c r="AC2316" s="153"/>
      <c r="AD2316" s="153"/>
      <c r="AE2316" s="262"/>
      <c r="AF2316" s="262"/>
      <c r="AG2316" s="261"/>
      <c r="AH2316" s="261"/>
      <c r="AK2316" s="259"/>
      <c r="AL2316" s="262"/>
      <c r="AM2316" s="262"/>
      <c r="AN2316" s="262"/>
      <c r="AO2316" s="262"/>
      <c r="AP2316" s="262"/>
      <c r="AQ2316" s="262"/>
      <c r="AR2316" s="262"/>
      <c r="AS2316" s="262"/>
      <c r="AT2316" s="262"/>
    </row>
    <row r="2317" spans="2:46" x14ac:dyDescent="0.35">
      <c r="B2317" s="69"/>
      <c r="C2317" s="153"/>
      <c r="D2317" s="153"/>
      <c r="E2317" s="153"/>
      <c r="F2317" s="153"/>
      <c r="G2317" s="153"/>
      <c r="H2317" s="153"/>
      <c r="I2317" s="153"/>
      <c r="J2317" s="153"/>
      <c r="K2317" s="153"/>
      <c r="L2317" s="153"/>
      <c r="M2317" s="153"/>
      <c r="N2317" s="153"/>
      <c r="O2317" s="153"/>
      <c r="P2317" s="153"/>
      <c r="Q2317" s="153"/>
      <c r="R2317" s="153"/>
      <c r="S2317" s="153"/>
      <c r="T2317" s="153"/>
      <c r="U2317" s="153"/>
      <c r="V2317" s="153"/>
      <c r="W2317" s="153"/>
      <c r="X2317" s="153"/>
      <c r="Y2317" s="153"/>
      <c r="Z2317" s="153"/>
      <c r="AA2317" s="153"/>
      <c r="AB2317" s="153"/>
      <c r="AC2317" s="153"/>
      <c r="AD2317" s="153"/>
      <c r="AE2317" s="263"/>
      <c r="AF2317" s="263"/>
      <c r="AG2317" s="261"/>
      <c r="AH2317" s="261"/>
      <c r="AJ2317" s="265"/>
      <c r="AK2317" s="260"/>
      <c r="AL2317" s="266"/>
      <c r="AM2317" s="266"/>
      <c r="AN2317" s="266"/>
      <c r="AO2317" s="266"/>
      <c r="AP2317" s="266"/>
      <c r="AQ2317" s="266"/>
      <c r="AR2317" s="266"/>
      <c r="AS2317" s="266"/>
      <c r="AT2317" s="266"/>
    </row>
    <row r="2318" spans="2:46" x14ac:dyDescent="0.35">
      <c r="B2318" s="69"/>
      <c r="C2318" s="153"/>
      <c r="D2318" s="153"/>
      <c r="E2318" s="153"/>
      <c r="F2318" s="153"/>
      <c r="G2318" s="153"/>
      <c r="H2318" s="153"/>
      <c r="I2318" s="153"/>
      <c r="J2318" s="153"/>
      <c r="K2318" s="153"/>
      <c r="L2318" s="153"/>
      <c r="M2318" s="153"/>
      <c r="N2318" s="153"/>
      <c r="O2318" s="153"/>
      <c r="P2318" s="153"/>
      <c r="Q2318" s="153"/>
      <c r="R2318" s="153"/>
      <c r="S2318" s="153"/>
      <c r="T2318" s="153"/>
      <c r="U2318" s="153"/>
      <c r="V2318" s="153"/>
      <c r="W2318" s="153"/>
      <c r="X2318" s="153"/>
      <c r="Y2318" s="153"/>
      <c r="Z2318" s="153"/>
      <c r="AA2318" s="153"/>
      <c r="AB2318" s="153"/>
      <c r="AC2318" s="153"/>
      <c r="AD2318" s="153"/>
      <c r="AE2318" s="263"/>
      <c r="AF2318" s="263"/>
      <c r="AG2318" s="261"/>
      <c r="AH2318" s="261"/>
      <c r="AJ2318" s="265"/>
      <c r="AK2318" s="260"/>
      <c r="AL2318" s="266"/>
      <c r="AM2318" s="266"/>
      <c r="AN2318" s="266"/>
      <c r="AO2318" s="266"/>
      <c r="AP2318" s="266"/>
      <c r="AQ2318" s="266"/>
      <c r="AR2318" s="266"/>
      <c r="AS2318" s="266"/>
      <c r="AT2318" s="266"/>
    </row>
    <row r="2319" spans="2:46" x14ac:dyDescent="0.35">
      <c r="B2319" s="69"/>
      <c r="C2319" s="153"/>
      <c r="D2319" s="153"/>
      <c r="E2319" s="153"/>
      <c r="F2319" s="153"/>
      <c r="G2319" s="153"/>
      <c r="H2319" s="153"/>
      <c r="I2319" s="153"/>
      <c r="J2319" s="153"/>
      <c r="K2319" s="153"/>
      <c r="L2319" s="153"/>
      <c r="M2319" s="153"/>
      <c r="N2319" s="153"/>
      <c r="O2319" s="153"/>
      <c r="P2319" s="153"/>
      <c r="Q2319" s="153"/>
      <c r="R2319" s="153"/>
      <c r="S2319" s="153"/>
      <c r="T2319" s="153"/>
      <c r="U2319" s="153"/>
      <c r="V2319" s="153"/>
      <c r="W2319" s="153"/>
      <c r="X2319" s="153"/>
      <c r="Y2319" s="153"/>
      <c r="Z2319" s="153"/>
      <c r="AA2319" s="153"/>
      <c r="AB2319" s="153"/>
      <c r="AC2319" s="153"/>
      <c r="AD2319" s="153"/>
      <c r="AE2319" s="263"/>
      <c r="AF2319" s="263"/>
      <c r="AG2319" s="261"/>
      <c r="AH2319" s="261"/>
      <c r="AJ2319" s="265"/>
      <c r="AK2319" s="260"/>
      <c r="AL2319" s="266"/>
      <c r="AM2319" s="266"/>
      <c r="AN2319" s="266"/>
      <c r="AO2319" s="266"/>
      <c r="AP2319" s="266"/>
      <c r="AQ2319" s="266"/>
      <c r="AR2319" s="266"/>
      <c r="AS2319" s="266"/>
      <c r="AT2319" s="266"/>
    </row>
    <row r="2320" spans="2:46" x14ac:dyDescent="0.35">
      <c r="B2320" s="69"/>
      <c r="C2320" s="153"/>
      <c r="D2320" s="153"/>
      <c r="E2320" s="153"/>
      <c r="F2320" s="153"/>
      <c r="G2320" s="153"/>
      <c r="H2320" s="153"/>
      <c r="I2320" s="153"/>
      <c r="J2320" s="153"/>
      <c r="K2320" s="153"/>
      <c r="L2320" s="153"/>
      <c r="M2320" s="153"/>
      <c r="N2320" s="153"/>
      <c r="O2320" s="153"/>
      <c r="P2320" s="153"/>
      <c r="Q2320" s="153"/>
      <c r="R2320" s="153"/>
      <c r="S2320" s="153"/>
      <c r="T2320" s="153"/>
      <c r="U2320" s="153"/>
      <c r="V2320" s="153"/>
      <c r="W2320" s="153"/>
      <c r="X2320" s="153"/>
      <c r="Y2320" s="153"/>
      <c r="Z2320" s="153"/>
      <c r="AA2320" s="153"/>
      <c r="AB2320" s="153"/>
      <c r="AC2320" s="153"/>
      <c r="AD2320" s="153"/>
      <c r="AE2320" s="263"/>
      <c r="AF2320" s="263"/>
      <c r="AG2320" s="261"/>
      <c r="AH2320" s="261"/>
      <c r="AJ2320" s="265"/>
      <c r="AK2320" s="260"/>
      <c r="AL2320" s="266"/>
      <c r="AM2320" s="266"/>
      <c r="AN2320" s="266"/>
      <c r="AO2320" s="266"/>
      <c r="AP2320" s="266"/>
      <c r="AQ2320" s="266"/>
      <c r="AR2320" s="266"/>
      <c r="AS2320" s="266"/>
      <c r="AT2320" s="266"/>
    </row>
    <row r="2321" spans="2:46" x14ac:dyDescent="0.35">
      <c r="B2321" s="69"/>
      <c r="C2321" s="153"/>
      <c r="D2321" s="153"/>
      <c r="E2321" s="153"/>
      <c r="F2321" s="153"/>
      <c r="G2321" s="153"/>
      <c r="H2321" s="153"/>
      <c r="I2321" s="153"/>
      <c r="J2321" s="153"/>
      <c r="K2321" s="153"/>
      <c r="L2321" s="153"/>
      <c r="M2321" s="153"/>
      <c r="N2321" s="153"/>
      <c r="O2321" s="153"/>
      <c r="P2321" s="153"/>
      <c r="Q2321" s="153"/>
      <c r="R2321" s="153"/>
      <c r="S2321" s="153"/>
      <c r="T2321" s="153"/>
      <c r="U2321" s="153"/>
      <c r="V2321" s="153"/>
      <c r="W2321" s="153"/>
      <c r="X2321" s="153"/>
      <c r="Y2321" s="153"/>
      <c r="Z2321" s="153"/>
      <c r="AA2321" s="153"/>
      <c r="AB2321" s="153"/>
      <c r="AC2321" s="153"/>
      <c r="AD2321" s="153"/>
      <c r="AE2321" s="263"/>
      <c r="AF2321" s="263"/>
      <c r="AG2321" s="261"/>
      <c r="AH2321" s="261"/>
      <c r="AJ2321" s="265"/>
      <c r="AK2321" s="260"/>
      <c r="AL2321" s="266"/>
      <c r="AM2321" s="266"/>
      <c r="AN2321" s="266"/>
      <c r="AO2321" s="266"/>
      <c r="AP2321" s="266"/>
      <c r="AQ2321" s="266"/>
      <c r="AR2321" s="266"/>
      <c r="AS2321" s="266"/>
      <c r="AT2321" s="266"/>
    </row>
    <row r="2322" spans="2:46" x14ac:dyDescent="0.35">
      <c r="B2322" s="69"/>
      <c r="C2322" s="153"/>
      <c r="D2322" s="153"/>
      <c r="E2322" s="153"/>
      <c r="F2322" s="153"/>
      <c r="G2322" s="153"/>
      <c r="H2322" s="153"/>
      <c r="I2322" s="153"/>
      <c r="J2322" s="153"/>
      <c r="K2322" s="153"/>
      <c r="L2322" s="153"/>
      <c r="M2322" s="153"/>
      <c r="N2322" s="153"/>
      <c r="O2322" s="153"/>
      <c r="P2322" s="153"/>
      <c r="Q2322" s="153"/>
      <c r="R2322" s="153"/>
      <c r="S2322" s="153"/>
      <c r="T2322" s="153"/>
      <c r="U2322" s="153"/>
      <c r="V2322" s="153"/>
      <c r="W2322" s="153"/>
      <c r="X2322" s="153"/>
      <c r="Y2322" s="153"/>
      <c r="Z2322" s="153"/>
      <c r="AA2322" s="153"/>
      <c r="AB2322" s="153"/>
      <c r="AC2322" s="153"/>
      <c r="AD2322" s="153"/>
      <c r="AE2322" s="263"/>
      <c r="AF2322" s="263"/>
      <c r="AG2322" s="261"/>
      <c r="AH2322" s="261"/>
      <c r="AJ2322" s="265"/>
      <c r="AK2322" s="260"/>
      <c r="AL2322" s="266"/>
      <c r="AM2322" s="266"/>
      <c r="AN2322" s="266"/>
      <c r="AO2322" s="266"/>
      <c r="AP2322" s="266"/>
      <c r="AQ2322" s="266"/>
      <c r="AR2322" s="266"/>
      <c r="AS2322" s="266"/>
      <c r="AT2322" s="266"/>
    </row>
    <row r="2323" spans="2:46" x14ac:dyDescent="0.35">
      <c r="B2323" s="69"/>
      <c r="C2323" s="153"/>
      <c r="D2323" s="153"/>
      <c r="E2323" s="153"/>
      <c r="F2323" s="153"/>
      <c r="G2323" s="153"/>
      <c r="H2323" s="153"/>
      <c r="I2323" s="153"/>
      <c r="J2323" s="153"/>
      <c r="K2323" s="153"/>
      <c r="L2323" s="153"/>
      <c r="M2323" s="153"/>
      <c r="N2323" s="153"/>
      <c r="O2323" s="153"/>
      <c r="P2323" s="153"/>
      <c r="Q2323" s="153"/>
      <c r="R2323" s="153"/>
      <c r="S2323" s="153"/>
      <c r="T2323" s="153"/>
      <c r="U2323" s="153"/>
      <c r="V2323" s="153"/>
      <c r="W2323" s="153"/>
      <c r="X2323" s="153"/>
      <c r="Y2323" s="153"/>
      <c r="Z2323" s="153"/>
      <c r="AA2323" s="153"/>
      <c r="AB2323" s="153"/>
      <c r="AC2323" s="153"/>
      <c r="AD2323" s="153"/>
      <c r="AE2323" s="263"/>
      <c r="AF2323" s="263"/>
      <c r="AG2323" s="261"/>
      <c r="AH2323" s="261"/>
      <c r="AJ2323" s="265"/>
      <c r="AK2323" s="260"/>
      <c r="AL2323" s="266"/>
      <c r="AM2323" s="266"/>
      <c r="AN2323" s="266"/>
      <c r="AO2323" s="266"/>
      <c r="AP2323" s="266"/>
      <c r="AQ2323" s="266"/>
      <c r="AR2323" s="266"/>
      <c r="AS2323" s="266"/>
      <c r="AT2323" s="266"/>
    </row>
    <row r="2324" spans="2:46" x14ac:dyDescent="0.35">
      <c r="B2324" s="69"/>
      <c r="C2324" s="153"/>
      <c r="D2324" s="153"/>
      <c r="E2324" s="153"/>
      <c r="F2324" s="153"/>
      <c r="G2324" s="153"/>
      <c r="H2324" s="153"/>
      <c r="I2324" s="153"/>
      <c r="J2324" s="153"/>
      <c r="K2324" s="153"/>
      <c r="L2324" s="153"/>
      <c r="M2324" s="153"/>
      <c r="N2324" s="153"/>
      <c r="O2324" s="153"/>
      <c r="P2324" s="153"/>
      <c r="Q2324" s="153"/>
      <c r="R2324" s="153"/>
      <c r="S2324" s="153"/>
      <c r="T2324" s="153"/>
      <c r="U2324" s="153"/>
      <c r="V2324" s="153"/>
      <c r="W2324" s="153"/>
      <c r="X2324" s="153"/>
      <c r="Y2324" s="153"/>
      <c r="Z2324" s="153"/>
      <c r="AA2324" s="153"/>
      <c r="AB2324" s="153"/>
      <c r="AC2324" s="153"/>
      <c r="AD2324" s="153"/>
      <c r="AE2324" s="261"/>
      <c r="AF2324" s="261"/>
      <c r="AG2324" s="261"/>
      <c r="AH2324" s="261"/>
    </row>
    <row r="2325" spans="2:46" x14ac:dyDescent="0.35">
      <c r="B2325" s="69"/>
      <c r="C2325" s="153"/>
      <c r="D2325" s="153"/>
      <c r="E2325" s="153"/>
      <c r="F2325" s="153"/>
      <c r="G2325" s="153"/>
      <c r="H2325" s="153"/>
      <c r="I2325" s="153"/>
      <c r="J2325" s="153"/>
      <c r="K2325" s="153"/>
      <c r="L2325" s="153"/>
      <c r="M2325" s="153"/>
      <c r="N2325" s="153"/>
      <c r="O2325" s="153"/>
      <c r="P2325" s="153"/>
      <c r="Q2325" s="153"/>
      <c r="R2325" s="153"/>
      <c r="S2325" s="153"/>
      <c r="T2325" s="153"/>
      <c r="U2325" s="153"/>
      <c r="V2325" s="153"/>
      <c r="W2325" s="153"/>
      <c r="X2325" s="153"/>
      <c r="Y2325" s="153"/>
      <c r="Z2325" s="153"/>
      <c r="AA2325" s="153"/>
      <c r="AB2325" s="153"/>
      <c r="AC2325" s="153"/>
      <c r="AD2325" s="153"/>
      <c r="AE2325" s="261"/>
      <c r="AF2325" s="261"/>
      <c r="AG2325" s="261"/>
      <c r="AH2325" s="261"/>
    </row>
    <row r="2326" spans="2:46" x14ac:dyDescent="0.35">
      <c r="B2326" s="69"/>
      <c r="C2326" s="153"/>
      <c r="D2326" s="153"/>
      <c r="E2326" s="153"/>
      <c r="F2326" s="153"/>
      <c r="G2326" s="153"/>
      <c r="H2326" s="153"/>
      <c r="I2326" s="153"/>
      <c r="J2326" s="153"/>
      <c r="K2326" s="153"/>
      <c r="L2326" s="153"/>
      <c r="M2326" s="153"/>
      <c r="N2326" s="153"/>
      <c r="O2326" s="153"/>
      <c r="P2326" s="153"/>
      <c r="Q2326" s="153"/>
      <c r="R2326" s="153"/>
      <c r="S2326" s="153"/>
      <c r="T2326" s="153"/>
      <c r="U2326" s="153"/>
      <c r="V2326" s="153"/>
      <c r="W2326" s="153"/>
      <c r="X2326" s="153"/>
      <c r="Y2326" s="153"/>
      <c r="Z2326" s="153"/>
      <c r="AA2326" s="153"/>
      <c r="AB2326" s="153"/>
      <c r="AC2326" s="153"/>
      <c r="AD2326" s="153"/>
      <c r="AE2326" s="261"/>
      <c r="AF2326" s="261"/>
      <c r="AG2326" s="261"/>
      <c r="AH2326" s="264"/>
    </row>
    <row r="2327" spans="2:46" x14ac:dyDescent="0.35">
      <c r="B2327" s="69"/>
      <c r="C2327" s="153"/>
      <c r="D2327" s="153"/>
      <c r="E2327" s="153"/>
      <c r="F2327" s="153"/>
      <c r="G2327" s="153"/>
      <c r="H2327" s="153"/>
      <c r="I2327" s="153"/>
      <c r="J2327" s="153"/>
      <c r="K2327" s="153"/>
      <c r="L2327" s="153"/>
      <c r="M2327" s="153"/>
      <c r="N2327" s="153"/>
      <c r="O2327" s="153"/>
      <c r="P2327" s="153"/>
      <c r="Q2327" s="153"/>
      <c r="R2327" s="153"/>
      <c r="S2327" s="153"/>
      <c r="T2327" s="153"/>
      <c r="U2327" s="153"/>
      <c r="V2327" s="153"/>
      <c r="W2327" s="153"/>
      <c r="X2327" s="153"/>
      <c r="Y2327" s="153"/>
      <c r="Z2327" s="153"/>
      <c r="AA2327" s="153"/>
      <c r="AB2327" s="153"/>
      <c r="AC2327" s="153"/>
      <c r="AD2327" s="153"/>
      <c r="AE2327" s="261"/>
      <c r="AF2327" s="261"/>
      <c r="AG2327" s="261"/>
      <c r="AH2327" s="261"/>
    </row>
    <row r="2328" spans="2:46" x14ac:dyDescent="0.35">
      <c r="B2328" s="69"/>
      <c r="C2328" s="153"/>
      <c r="D2328" s="153"/>
      <c r="E2328" s="153"/>
      <c r="F2328" s="153"/>
      <c r="G2328" s="153"/>
      <c r="H2328" s="153"/>
      <c r="I2328" s="153"/>
      <c r="J2328" s="153"/>
      <c r="K2328" s="153"/>
      <c r="L2328" s="153"/>
      <c r="M2328" s="153"/>
      <c r="N2328" s="153"/>
      <c r="O2328" s="153"/>
      <c r="P2328" s="153"/>
      <c r="Q2328" s="153"/>
      <c r="R2328" s="153"/>
      <c r="S2328" s="153"/>
      <c r="T2328" s="153"/>
      <c r="U2328" s="153"/>
      <c r="V2328" s="153"/>
      <c r="W2328" s="153"/>
      <c r="X2328" s="153"/>
      <c r="Y2328" s="153"/>
      <c r="Z2328" s="153"/>
      <c r="AA2328" s="153"/>
      <c r="AB2328" s="153"/>
      <c r="AC2328" s="153"/>
      <c r="AD2328" s="153"/>
      <c r="AE2328" s="261"/>
      <c r="AF2328" s="261"/>
      <c r="AG2328" s="261"/>
      <c r="AH2328" s="261"/>
    </row>
    <row r="2329" spans="2:46" x14ac:dyDescent="0.35">
      <c r="B2329" s="69"/>
      <c r="C2329" s="153"/>
      <c r="D2329" s="153"/>
      <c r="E2329" s="153"/>
      <c r="F2329" s="153"/>
      <c r="G2329" s="153"/>
      <c r="H2329" s="153"/>
      <c r="I2329" s="153"/>
      <c r="J2329" s="153"/>
      <c r="K2329" s="153"/>
      <c r="L2329" s="153"/>
      <c r="M2329" s="153"/>
      <c r="N2329" s="153"/>
      <c r="O2329" s="153"/>
      <c r="P2329" s="153"/>
      <c r="Q2329" s="153"/>
      <c r="R2329" s="153"/>
      <c r="S2329" s="153"/>
      <c r="T2329" s="153"/>
      <c r="U2329" s="153"/>
      <c r="V2329" s="153"/>
      <c r="W2329" s="153"/>
      <c r="X2329" s="153"/>
      <c r="Y2329" s="153"/>
      <c r="Z2329" s="153"/>
      <c r="AA2329" s="153"/>
      <c r="AB2329" s="153"/>
      <c r="AC2329" s="153"/>
      <c r="AD2329" s="153"/>
    </row>
    <row r="2330" spans="2:46" x14ac:dyDescent="0.35">
      <c r="B2330" s="69"/>
      <c r="C2330" s="153"/>
      <c r="D2330" s="153"/>
      <c r="E2330" s="153"/>
      <c r="F2330" s="153"/>
      <c r="G2330" s="153"/>
      <c r="H2330" s="153"/>
      <c r="I2330" s="153"/>
      <c r="J2330" s="153"/>
      <c r="K2330" s="153"/>
      <c r="L2330" s="153"/>
      <c r="M2330" s="153"/>
      <c r="N2330" s="153"/>
      <c r="O2330" s="153"/>
      <c r="P2330" s="153"/>
      <c r="Q2330" s="153"/>
      <c r="R2330" s="153"/>
      <c r="S2330" s="153"/>
      <c r="T2330" s="153"/>
      <c r="U2330" s="153"/>
      <c r="V2330" s="153"/>
      <c r="W2330" s="153"/>
      <c r="X2330" s="153"/>
      <c r="Y2330" s="153"/>
      <c r="Z2330" s="153"/>
      <c r="AA2330" s="153"/>
      <c r="AB2330" s="153"/>
      <c r="AC2330" s="153"/>
      <c r="AD2330" s="153"/>
    </row>
    <row r="2331" spans="2:46" x14ac:dyDescent="0.35">
      <c r="B2331" s="69"/>
      <c r="C2331" s="153"/>
      <c r="D2331" s="153"/>
      <c r="E2331" s="153"/>
      <c r="F2331" s="153"/>
      <c r="G2331" s="153"/>
      <c r="H2331" s="153"/>
      <c r="I2331" s="153"/>
      <c r="J2331" s="153"/>
      <c r="K2331" s="153"/>
      <c r="L2331" s="153"/>
      <c r="M2331" s="153"/>
      <c r="N2331" s="153"/>
      <c r="O2331" s="153"/>
      <c r="P2331" s="153"/>
      <c r="Q2331" s="153"/>
      <c r="R2331" s="153"/>
      <c r="S2331" s="153"/>
      <c r="T2331" s="153"/>
      <c r="U2331" s="153"/>
      <c r="V2331" s="153"/>
      <c r="W2331" s="153"/>
      <c r="X2331" s="153"/>
      <c r="Y2331" s="153"/>
      <c r="Z2331" s="153"/>
      <c r="AA2331" s="153"/>
      <c r="AB2331" s="153"/>
      <c r="AC2331" s="153"/>
      <c r="AD2331" s="153"/>
    </row>
    <row r="2332" spans="2:46" x14ac:dyDescent="0.35"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</row>
    <row r="2333" spans="2:46" x14ac:dyDescent="0.35"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</row>
    <row r="2334" spans="2:46" x14ac:dyDescent="0.35"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</row>
    <row r="2335" spans="2:46" x14ac:dyDescent="0.35"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</row>
    <row r="2336" spans="2:46" x14ac:dyDescent="0.35"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</row>
    <row r="2337" spans="2:46" x14ac:dyDescent="0.35"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</row>
    <row r="2338" spans="2:46" x14ac:dyDescent="0.35"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</row>
    <row r="2339" spans="2:46" x14ac:dyDescent="0.35"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</row>
    <row r="2340" spans="2:46" x14ac:dyDescent="0.35"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</row>
    <row r="2341" spans="2:46" x14ac:dyDescent="0.35">
      <c r="B2341" s="69"/>
      <c r="C2341" s="153"/>
      <c r="D2341" s="153"/>
      <c r="E2341" s="153"/>
      <c r="F2341" s="153"/>
      <c r="G2341" s="153"/>
      <c r="H2341" s="153"/>
      <c r="I2341" s="153"/>
      <c r="J2341" s="153"/>
      <c r="K2341" s="153"/>
      <c r="L2341" s="153"/>
      <c r="M2341" s="153"/>
      <c r="N2341" s="153"/>
      <c r="O2341" s="153"/>
      <c r="P2341" s="153"/>
      <c r="Q2341" s="153"/>
      <c r="R2341" s="153"/>
      <c r="S2341" s="153"/>
      <c r="T2341" s="153"/>
      <c r="U2341" s="153"/>
      <c r="V2341" s="153"/>
      <c r="W2341" s="153"/>
      <c r="X2341" s="153"/>
      <c r="Y2341" s="153"/>
      <c r="Z2341" s="153"/>
      <c r="AA2341" s="153"/>
      <c r="AB2341" s="153"/>
      <c r="AC2341" s="153"/>
      <c r="AD2341" s="153"/>
    </row>
    <row r="2342" spans="2:46" x14ac:dyDescent="0.35">
      <c r="B2342" s="69"/>
      <c r="C2342" s="153"/>
      <c r="D2342" s="153"/>
      <c r="E2342" s="153"/>
      <c r="F2342" s="153"/>
      <c r="G2342" s="153"/>
      <c r="H2342" s="153"/>
      <c r="I2342" s="153"/>
      <c r="J2342" s="153"/>
      <c r="K2342" s="153"/>
      <c r="L2342" s="153"/>
      <c r="M2342" s="153"/>
      <c r="N2342" s="153"/>
      <c r="O2342" s="153"/>
      <c r="P2342" s="153"/>
      <c r="Q2342" s="153"/>
      <c r="R2342" s="153"/>
      <c r="S2342" s="153"/>
      <c r="T2342" s="153"/>
      <c r="U2342" s="153"/>
      <c r="V2342" s="153"/>
      <c r="W2342" s="153"/>
      <c r="X2342" s="153"/>
      <c r="Y2342" s="153"/>
      <c r="Z2342" s="153"/>
      <c r="AA2342" s="153"/>
      <c r="AB2342" s="153"/>
      <c r="AC2342" s="153"/>
      <c r="AD2342" s="153"/>
    </row>
    <row r="2343" spans="2:46" x14ac:dyDescent="0.35"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</row>
    <row r="2344" spans="2:46" x14ac:dyDescent="0.35"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</row>
    <row r="2345" spans="2:46" x14ac:dyDescent="0.35"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J2345" s="274"/>
    </row>
    <row r="2346" spans="2:46" x14ac:dyDescent="0.35"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J2346" s="274"/>
      <c r="AK2346" s="274"/>
    </row>
    <row r="2347" spans="2:46" ht="17" x14ac:dyDescent="0.4"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310"/>
      <c r="AF2347" s="310"/>
      <c r="AG2347" s="310"/>
      <c r="AH2347" s="291"/>
      <c r="AJ2347" s="274"/>
      <c r="AK2347" s="274"/>
      <c r="AL2347" s="291"/>
      <c r="AM2347" s="291"/>
      <c r="AN2347" s="291"/>
      <c r="AO2347" s="291"/>
      <c r="AP2347" s="291"/>
      <c r="AQ2347" s="291"/>
      <c r="AR2347" s="291"/>
      <c r="AS2347" s="291"/>
      <c r="AT2347" s="291"/>
    </row>
    <row r="2348" spans="2:46" x14ac:dyDescent="0.35"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263"/>
      <c r="AF2348" s="263"/>
      <c r="AG2348" s="263"/>
      <c r="AH2348" s="263"/>
      <c r="AJ2348" s="294"/>
      <c r="AK2348" s="293"/>
      <c r="AL2348" s="275"/>
      <c r="AM2348" s="275"/>
      <c r="AN2348" s="275"/>
      <c r="AO2348" s="275"/>
      <c r="AP2348" s="275"/>
      <c r="AQ2348" s="275"/>
      <c r="AR2348" s="275"/>
      <c r="AS2348" s="275"/>
      <c r="AT2348" s="275"/>
    </row>
    <row r="2349" spans="2:46" x14ac:dyDescent="0.35"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263"/>
      <c r="AF2349" s="263"/>
      <c r="AG2349" s="263"/>
      <c r="AH2349" s="263"/>
      <c r="AJ2349" s="294"/>
      <c r="AK2349" s="293"/>
      <c r="AL2349" s="275"/>
      <c r="AM2349" s="275"/>
      <c r="AN2349" s="275"/>
      <c r="AO2349" s="275"/>
      <c r="AP2349" s="275"/>
      <c r="AQ2349" s="275"/>
      <c r="AR2349" s="275"/>
      <c r="AS2349" s="275"/>
      <c r="AT2349" s="275"/>
    </row>
    <row r="2350" spans="2:46" x14ac:dyDescent="0.35"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263"/>
      <c r="AF2350" s="263"/>
      <c r="AG2350" s="263"/>
      <c r="AH2350" s="263"/>
      <c r="AJ2350" s="294"/>
      <c r="AK2350" s="293"/>
      <c r="AL2350" s="275"/>
      <c r="AM2350" s="275"/>
      <c r="AN2350" s="275"/>
      <c r="AO2350" s="275"/>
      <c r="AP2350" s="275"/>
      <c r="AQ2350" s="275"/>
      <c r="AR2350" s="275"/>
      <c r="AS2350" s="275"/>
      <c r="AT2350" s="275"/>
    </row>
    <row r="2351" spans="2:46" x14ac:dyDescent="0.35"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263"/>
      <c r="AF2351" s="263"/>
      <c r="AG2351" s="263"/>
      <c r="AH2351" s="263"/>
      <c r="AJ2351" s="294"/>
      <c r="AK2351" s="293"/>
      <c r="AL2351" s="275"/>
      <c r="AM2351" s="275"/>
      <c r="AN2351" s="275"/>
      <c r="AO2351" s="275"/>
      <c r="AP2351" s="275"/>
      <c r="AQ2351" s="275"/>
      <c r="AR2351" s="275"/>
      <c r="AS2351" s="275"/>
      <c r="AT2351" s="275"/>
    </row>
    <row r="2352" spans="2:46" x14ac:dyDescent="0.35"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263"/>
      <c r="AF2352" s="263"/>
      <c r="AG2352" s="263"/>
      <c r="AH2352" s="263"/>
      <c r="AJ2352" s="294"/>
      <c r="AK2352" s="293"/>
      <c r="AL2352" s="275"/>
      <c r="AM2352" s="275"/>
      <c r="AN2352" s="275"/>
      <c r="AO2352" s="275"/>
      <c r="AP2352" s="275"/>
      <c r="AQ2352" s="275"/>
      <c r="AR2352" s="275"/>
      <c r="AS2352" s="275"/>
      <c r="AT2352" s="275"/>
    </row>
    <row r="2353" spans="2:47" x14ac:dyDescent="0.35"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263"/>
      <c r="AF2353" s="263"/>
      <c r="AG2353" s="263"/>
      <c r="AH2353" s="263"/>
      <c r="AJ2353" s="294"/>
      <c r="AK2353" s="293"/>
      <c r="AL2353" s="275"/>
      <c r="AM2353" s="275"/>
      <c r="AN2353" s="275"/>
      <c r="AO2353" s="275"/>
      <c r="AP2353" s="275"/>
      <c r="AQ2353" s="275"/>
      <c r="AR2353" s="275"/>
      <c r="AS2353" s="275"/>
      <c r="AT2353" s="275"/>
    </row>
    <row r="2354" spans="2:47" x14ac:dyDescent="0.35"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263"/>
      <c r="AF2354" s="263"/>
      <c r="AG2354" s="263"/>
      <c r="AH2354" s="263"/>
      <c r="AJ2354" s="294"/>
      <c r="AK2354" s="293"/>
      <c r="AL2354" s="275"/>
      <c r="AM2354" s="275"/>
      <c r="AN2354" s="275"/>
      <c r="AO2354" s="275"/>
      <c r="AP2354" s="275"/>
      <c r="AQ2354" s="275"/>
      <c r="AR2354" s="275"/>
      <c r="AS2354" s="275"/>
      <c r="AT2354" s="275"/>
    </row>
    <row r="2355" spans="2:47" s="269" customFormat="1" x14ac:dyDescent="0.35">
      <c r="B2355" s="270"/>
      <c r="C2355" s="270"/>
      <c r="D2355" s="270"/>
      <c r="E2355" s="270"/>
      <c r="F2355" s="270"/>
      <c r="G2355" s="270"/>
      <c r="H2355" s="270"/>
      <c r="I2355" s="270"/>
      <c r="J2355" s="270"/>
      <c r="K2355" s="270"/>
      <c r="L2355" s="270"/>
      <c r="M2355" s="270"/>
      <c r="N2355" s="270"/>
      <c r="O2355" s="270"/>
      <c r="P2355" s="270"/>
      <c r="Q2355" s="270"/>
      <c r="R2355" s="270"/>
      <c r="S2355" s="270"/>
      <c r="T2355" s="270"/>
      <c r="U2355" s="270"/>
      <c r="V2355" s="270"/>
      <c r="W2355" s="270"/>
      <c r="X2355" s="270"/>
      <c r="Y2355" s="270"/>
      <c r="Z2355" s="270"/>
      <c r="AA2355" s="270"/>
      <c r="AB2355" s="270"/>
      <c r="AC2355" s="270"/>
      <c r="AD2355" s="270"/>
      <c r="AU2355" s="272"/>
    </row>
    <row r="2356" spans="2:47" s="272" customFormat="1" x14ac:dyDescent="0.35">
      <c r="B2356" s="273"/>
      <c r="C2356" s="273"/>
      <c r="D2356" s="273"/>
      <c r="E2356" s="273"/>
      <c r="F2356" s="273"/>
      <c r="G2356" s="273"/>
      <c r="H2356" s="273"/>
      <c r="I2356" s="273"/>
      <c r="J2356" s="273"/>
      <c r="K2356" s="273"/>
      <c r="L2356" s="273"/>
      <c r="M2356" s="273"/>
      <c r="N2356" s="273"/>
      <c r="O2356" s="273"/>
      <c r="P2356" s="273"/>
      <c r="Q2356" s="273"/>
      <c r="R2356" s="273"/>
      <c r="S2356" s="273"/>
      <c r="T2356" s="273"/>
      <c r="U2356" s="273"/>
      <c r="V2356" s="273"/>
      <c r="W2356" s="273"/>
      <c r="X2356" s="273"/>
      <c r="Y2356" s="273"/>
      <c r="Z2356" s="273"/>
      <c r="AA2356" s="273"/>
      <c r="AB2356" s="273"/>
      <c r="AC2356" s="273"/>
      <c r="AD2356" s="273"/>
      <c r="AI2356" s="269"/>
    </row>
    <row r="2357" spans="2:47" ht="17" x14ac:dyDescent="0.4"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291"/>
      <c r="AF2357" s="291"/>
      <c r="AG2357" s="291"/>
      <c r="AH2357" s="291"/>
      <c r="AJ2357" s="292"/>
      <c r="AL2357" s="291"/>
      <c r="AM2357" s="291"/>
      <c r="AN2357" s="291"/>
      <c r="AO2357" s="291"/>
      <c r="AP2357" s="291"/>
      <c r="AQ2357" s="291"/>
      <c r="AR2357" s="291"/>
      <c r="AS2357" s="291"/>
      <c r="AT2357" s="291"/>
    </row>
    <row r="2358" spans="2:47" x14ac:dyDescent="0.35"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275"/>
      <c r="AF2358" s="275"/>
      <c r="AG2358" s="275"/>
      <c r="AH2358" s="275"/>
      <c r="AJ2358" s="294"/>
      <c r="AK2358" s="293"/>
      <c r="AL2358" s="276"/>
      <c r="AM2358" s="276"/>
      <c r="AN2358" s="276"/>
      <c r="AO2358" s="276"/>
      <c r="AP2358" s="276"/>
      <c r="AQ2358" s="276"/>
      <c r="AR2358" s="276"/>
      <c r="AS2358" s="276"/>
      <c r="AT2358" s="276"/>
    </row>
    <row r="2359" spans="2:47" x14ac:dyDescent="0.35"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275"/>
      <c r="AF2359" s="275"/>
      <c r="AG2359" s="275"/>
      <c r="AH2359" s="275"/>
      <c r="AJ2359" s="294"/>
      <c r="AK2359" s="293"/>
      <c r="AL2359" s="276"/>
      <c r="AM2359" s="276"/>
      <c r="AN2359" s="276"/>
      <c r="AO2359" s="276"/>
      <c r="AP2359" s="276"/>
      <c r="AQ2359" s="276"/>
      <c r="AR2359" s="276"/>
      <c r="AS2359" s="276"/>
      <c r="AT2359" s="276"/>
    </row>
    <row r="2360" spans="2:47" x14ac:dyDescent="0.35"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275"/>
      <c r="AF2360" s="275"/>
      <c r="AG2360" s="275"/>
      <c r="AH2360" s="275"/>
      <c r="AJ2360" s="294"/>
      <c r="AK2360" s="293"/>
      <c r="AL2360" s="276"/>
      <c r="AM2360" s="276"/>
      <c r="AN2360" s="276"/>
      <c r="AO2360" s="276"/>
      <c r="AP2360" s="276"/>
      <c r="AQ2360" s="276"/>
      <c r="AR2360" s="276"/>
      <c r="AS2360" s="276"/>
      <c r="AT2360" s="276"/>
    </row>
    <row r="2361" spans="2:47" x14ac:dyDescent="0.35">
      <c r="B2361" s="69"/>
      <c r="C2361" s="153"/>
      <c r="D2361" s="153"/>
      <c r="E2361" s="153"/>
      <c r="F2361" s="153"/>
      <c r="G2361" s="153"/>
      <c r="H2361" s="153"/>
      <c r="I2361" s="153"/>
      <c r="J2361" s="153"/>
      <c r="K2361" s="153"/>
      <c r="L2361" s="153"/>
      <c r="M2361" s="153"/>
      <c r="N2361" s="153"/>
      <c r="O2361" s="153"/>
      <c r="P2361" s="153"/>
      <c r="Q2361" s="153"/>
      <c r="R2361" s="153"/>
      <c r="S2361" s="153"/>
      <c r="T2361" s="153"/>
      <c r="U2361" s="153"/>
      <c r="V2361" s="153"/>
      <c r="W2361" s="153"/>
      <c r="X2361" s="153"/>
      <c r="Y2361" s="153"/>
      <c r="Z2361" s="153"/>
      <c r="AA2361" s="153"/>
      <c r="AB2361" s="153"/>
      <c r="AC2361" s="153"/>
      <c r="AD2361" s="153"/>
      <c r="AE2361" s="275"/>
      <c r="AF2361" s="275"/>
      <c r="AG2361" s="275"/>
      <c r="AH2361" s="275"/>
      <c r="AJ2361" s="294"/>
      <c r="AK2361" s="293"/>
      <c r="AL2361" s="276"/>
      <c r="AM2361" s="276"/>
      <c r="AN2361" s="276"/>
      <c r="AO2361" s="276"/>
      <c r="AP2361" s="276"/>
      <c r="AQ2361" s="276"/>
      <c r="AR2361" s="276"/>
      <c r="AS2361" s="276"/>
      <c r="AT2361" s="276"/>
    </row>
    <row r="2362" spans="2:47" x14ac:dyDescent="0.35">
      <c r="B2362" s="69"/>
      <c r="C2362" s="153"/>
      <c r="D2362" s="153"/>
      <c r="E2362" s="153"/>
      <c r="F2362" s="153"/>
      <c r="G2362" s="153"/>
      <c r="H2362" s="153"/>
      <c r="I2362" s="153"/>
      <c r="J2362" s="153"/>
      <c r="K2362" s="153"/>
      <c r="L2362" s="153"/>
      <c r="M2362" s="153"/>
      <c r="N2362" s="153"/>
      <c r="O2362" s="153"/>
      <c r="P2362" s="153"/>
      <c r="Q2362" s="153"/>
      <c r="R2362" s="153"/>
      <c r="S2362" s="153"/>
      <c r="T2362" s="153"/>
      <c r="U2362" s="153"/>
      <c r="V2362" s="153"/>
      <c r="W2362" s="153"/>
      <c r="X2362" s="153"/>
      <c r="Y2362" s="153"/>
      <c r="Z2362" s="153"/>
      <c r="AA2362" s="153"/>
      <c r="AB2362" s="153"/>
      <c r="AC2362" s="153"/>
      <c r="AD2362" s="153"/>
      <c r="AE2362" s="275"/>
      <c r="AF2362" s="275"/>
      <c r="AG2362" s="275"/>
      <c r="AH2362" s="275"/>
      <c r="AJ2362" s="294"/>
      <c r="AK2362" s="293"/>
      <c r="AL2362" s="276"/>
      <c r="AM2362" s="276"/>
      <c r="AN2362" s="276"/>
      <c r="AO2362" s="276"/>
      <c r="AP2362" s="276"/>
      <c r="AQ2362" s="276"/>
      <c r="AR2362" s="276"/>
      <c r="AS2362" s="276"/>
      <c r="AT2362" s="276"/>
    </row>
    <row r="2363" spans="2:47" x14ac:dyDescent="0.35">
      <c r="B2363" s="69"/>
      <c r="C2363" s="153"/>
      <c r="D2363" s="153"/>
      <c r="E2363" s="153"/>
      <c r="F2363" s="153"/>
      <c r="G2363" s="153"/>
      <c r="H2363" s="153"/>
      <c r="I2363" s="153"/>
      <c r="J2363" s="153"/>
      <c r="K2363" s="153"/>
      <c r="L2363" s="153"/>
      <c r="M2363" s="153"/>
      <c r="N2363" s="153"/>
      <c r="O2363" s="153"/>
      <c r="P2363" s="153"/>
      <c r="Q2363" s="153"/>
      <c r="R2363" s="153"/>
      <c r="S2363" s="153"/>
      <c r="T2363" s="153"/>
      <c r="U2363" s="153"/>
      <c r="V2363" s="153"/>
      <c r="W2363" s="153"/>
      <c r="X2363" s="153"/>
      <c r="Y2363" s="153"/>
      <c r="Z2363" s="153"/>
      <c r="AA2363" s="153"/>
      <c r="AB2363" s="153"/>
      <c r="AC2363" s="153"/>
      <c r="AD2363" s="153"/>
      <c r="AE2363" s="275"/>
      <c r="AF2363" s="275"/>
      <c r="AG2363" s="275"/>
      <c r="AH2363" s="277"/>
      <c r="AI2363" s="268"/>
      <c r="AJ2363" s="267"/>
      <c r="AK2363" s="260"/>
      <c r="AL2363" s="276"/>
      <c r="AM2363" s="276"/>
      <c r="AN2363" s="276"/>
      <c r="AO2363" s="276"/>
      <c r="AP2363" s="276"/>
      <c r="AQ2363" s="276"/>
      <c r="AR2363" s="276"/>
      <c r="AS2363" s="276"/>
      <c r="AT2363" s="276"/>
      <c r="AU2363" s="271"/>
    </row>
    <row r="2364" spans="2:47" x14ac:dyDescent="0.35">
      <c r="B2364" s="69"/>
      <c r="C2364" s="152"/>
      <c r="D2364" s="152"/>
      <c r="E2364" s="152"/>
      <c r="F2364" s="152"/>
      <c r="G2364" s="153"/>
      <c r="H2364" s="153"/>
      <c r="I2364" s="153"/>
      <c r="J2364" s="153"/>
      <c r="K2364" s="153"/>
      <c r="L2364" s="153"/>
      <c r="M2364" s="153"/>
      <c r="N2364" s="153"/>
      <c r="O2364" s="153"/>
      <c r="P2364" s="153"/>
      <c r="Q2364" s="153"/>
      <c r="R2364" s="153"/>
      <c r="S2364" s="153"/>
      <c r="T2364" s="153"/>
      <c r="U2364" s="153"/>
      <c r="V2364" s="153"/>
      <c r="W2364" s="153"/>
      <c r="X2364" s="153"/>
      <c r="Y2364" s="153"/>
      <c r="Z2364" s="153"/>
      <c r="AA2364" s="153"/>
      <c r="AB2364" s="153"/>
      <c r="AC2364" s="153"/>
      <c r="AD2364" s="153"/>
      <c r="AE2364" s="275"/>
      <c r="AF2364" s="275"/>
      <c r="AG2364" s="275"/>
      <c r="AH2364" s="277"/>
      <c r="AI2364" s="268"/>
      <c r="AJ2364" s="267"/>
      <c r="AK2364" s="260"/>
      <c r="AL2364" s="276"/>
      <c r="AM2364" s="276"/>
      <c r="AN2364" s="276"/>
      <c r="AO2364" s="276"/>
      <c r="AP2364" s="276"/>
      <c r="AQ2364" s="276"/>
      <c r="AR2364" s="276"/>
      <c r="AS2364" s="276"/>
      <c r="AT2364" s="276"/>
      <c r="AU2364" s="271"/>
    </row>
    <row r="2365" spans="2:47" x14ac:dyDescent="0.35">
      <c r="B2365" s="69"/>
      <c r="C2365" s="152"/>
      <c r="D2365" s="152"/>
      <c r="E2365" s="152"/>
      <c r="F2365" s="152"/>
      <c r="G2365" s="153"/>
      <c r="H2365" s="153"/>
      <c r="I2365" s="153"/>
      <c r="J2365" s="153"/>
      <c r="K2365" s="153"/>
      <c r="L2365" s="153"/>
      <c r="M2365" s="153"/>
      <c r="N2365" s="153"/>
      <c r="O2365" s="153"/>
      <c r="P2365" s="153"/>
      <c r="Q2365" s="153"/>
      <c r="R2365" s="153"/>
      <c r="S2365" s="153"/>
      <c r="T2365" s="153"/>
      <c r="U2365" s="153"/>
      <c r="V2365" s="153"/>
      <c r="W2365" s="153"/>
      <c r="X2365" s="153"/>
      <c r="Y2365" s="153"/>
      <c r="Z2365" s="153"/>
      <c r="AA2365" s="153"/>
      <c r="AB2365" s="153"/>
      <c r="AC2365" s="153"/>
      <c r="AD2365" s="153"/>
      <c r="AE2365" s="271"/>
      <c r="AF2365" s="271"/>
      <c r="AG2365" s="271"/>
      <c r="AH2365" s="271"/>
      <c r="AI2365" s="268"/>
      <c r="AJ2365" s="271"/>
      <c r="AK2365" s="271"/>
      <c r="AL2365" s="271"/>
      <c r="AM2365" s="271"/>
      <c r="AN2365" s="271"/>
      <c r="AO2365" s="271"/>
      <c r="AP2365" s="271"/>
      <c r="AQ2365" s="271"/>
      <c r="AR2365" s="271"/>
      <c r="AS2365" s="271"/>
      <c r="AT2365" s="271"/>
      <c r="AU2365" s="271"/>
    </row>
    <row r="2366" spans="2:47" x14ac:dyDescent="0.35">
      <c r="B2366" s="69"/>
      <c r="C2366" s="152"/>
      <c r="D2366" s="152"/>
      <c r="E2366" s="152"/>
      <c r="F2366" s="152"/>
      <c r="G2366" s="153"/>
      <c r="H2366" s="153"/>
      <c r="I2366" s="153"/>
      <c r="J2366" s="153"/>
      <c r="K2366" s="153"/>
      <c r="L2366" s="153"/>
      <c r="M2366" s="153"/>
      <c r="N2366" s="153"/>
      <c r="O2366" s="153"/>
      <c r="P2366" s="153"/>
      <c r="Q2366" s="153"/>
      <c r="R2366" s="153"/>
      <c r="S2366" s="153"/>
      <c r="T2366" s="153"/>
      <c r="U2366" s="153"/>
      <c r="V2366" s="153"/>
      <c r="W2366" s="153"/>
      <c r="X2366" s="153"/>
      <c r="Y2366" s="153"/>
      <c r="Z2366" s="153"/>
      <c r="AA2366" s="153"/>
      <c r="AB2366" s="153"/>
      <c r="AC2366" s="153"/>
      <c r="AD2366" s="153"/>
      <c r="AE2366" s="271"/>
      <c r="AF2366" s="271"/>
      <c r="AG2366" s="271"/>
      <c r="AH2366" s="271"/>
      <c r="AI2366" s="268"/>
      <c r="AJ2366" s="271"/>
      <c r="AK2366" s="271"/>
      <c r="AL2366" s="271"/>
      <c r="AM2366" s="271"/>
      <c r="AN2366" s="271"/>
      <c r="AO2366" s="271"/>
      <c r="AP2366" s="271"/>
      <c r="AQ2366" s="271"/>
      <c r="AR2366" s="271"/>
      <c r="AS2366" s="271"/>
      <c r="AT2366" s="271"/>
      <c r="AU2366" s="271"/>
    </row>
    <row r="2367" spans="2:47" x14ac:dyDescent="0.35">
      <c r="B2367" s="69"/>
      <c r="C2367" s="152"/>
      <c r="D2367" s="152"/>
      <c r="E2367" s="152"/>
      <c r="F2367" s="152"/>
      <c r="G2367" s="153"/>
      <c r="H2367" s="153"/>
      <c r="I2367" s="153"/>
      <c r="J2367" s="153"/>
      <c r="K2367" s="153"/>
      <c r="L2367" s="153"/>
      <c r="M2367" s="153"/>
      <c r="N2367" s="153"/>
      <c r="O2367" s="153"/>
      <c r="P2367" s="153"/>
      <c r="Q2367" s="153"/>
      <c r="R2367" s="153"/>
      <c r="S2367" s="153"/>
      <c r="T2367" s="153"/>
      <c r="U2367" s="153"/>
      <c r="V2367" s="153"/>
      <c r="W2367" s="153"/>
      <c r="X2367" s="153"/>
      <c r="Y2367" s="153"/>
      <c r="Z2367" s="153"/>
      <c r="AA2367" s="153"/>
      <c r="AB2367" s="153"/>
      <c r="AC2367" s="153"/>
      <c r="AD2367" s="153"/>
    </row>
    <row r="2368" spans="2:47" x14ac:dyDescent="0.35">
      <c r="B2368" s="69"/>
      <c r="C2368" s="152"/>
      <c r="D2368" s="152"/>
      <c r="E2368" s="152"/>
      <c r="F2368" s="152"/>
      <c r="G2368" s="153"/>
      <c r="H2368" s="153"/>
      <c r="I2368" s="153"/>
      <c r="J2368" s="153"/>
      <c r="K2368" s="153"/>
      <c r="L2368" s="153"/>
      <c r="M2368" s="153"/>
      <c r="N2368" s="153"/>
      <c r="O2368" s="153"/>
      <c r="P2368" s="153"/>
      <c r="Q2368" s="153"/>
      <c r="R2368" s="153"/>
      <c r="S2368" s="153"/>
      <c r="T2368" s="153"/>
      <c r="U2368" s="153"/>
      <c r="V2368" s="153"/>
      <c r="W2368" s="153"/>
      <c r="X2368" s="153"/>
      <c r="Y2368" s="153"/>
      <c r="Z2368" s="153"/>
      <c r="AA2368" s="153"/>
      <c r="AB2368" s="153"/>
      <c r="AC2368" s="153"/>
      <c r="AD2368" s="153"/>
    </row>
    <row r="2369" spans="2:30" x14ac:dyDescent="0.35">
      <c r="B2369" s="69"/>
      <c r="C2369" s="152"/>
      <c r="D2369" s="152"/>
      <c r="E2369" s="152"/>
      <c r="F2369" s="152"/>
      <c r="G2369" s="152"/>
      <c r="H2369" s="152"/>
      <c r="I2369" s="152"/>
      <c r="J2369" s="152"/>
      <c r="K2369" s="152"/>
      <c r="L2369" s="152"/>
      <c r="M2369" s="152"/>
      <c r="N2369" s="152"/>
      <c r="O2369" s="152"/>
      <c r="P2369" s="152"/>
      <c r="Q2369" s="152"/>
      <c r="R2369" s="152"/>
      <c r="S2369" s="152"/>
      <c r="T2369" s="152"/>
      <c r="U2369" s="152"/>
      <c r="V2369" s="152"/>
      <c r="W2369" s="152"/>
      <c r="X2369" s="152"/>
      <c r="Y2369" s="152"/>
      <c r="Z2369" s="152"/>
      <c r="AA2369" s="152"/>
      <c r="AB2369" s="152"/>
      <c r="AC2369" s="152"/>
      <c r="AD2369" s="152"/>
    </row>
    <row r="2370" spans="2:30" x14ac:dyDescent="0.35">
      <c r="B2370" s="69"/>
      <c r="C2370" s="152"/>
      <c r="D2370" s="152"/>
      <c r="E2370" s="152"/>
      <c r="F2370" s="152"/>
      <c r="G2370" s="152"/>
      <c r="H2370" s="152"/>
      <c r="I2370" s="152"/>
      <c r="J2370" s="152"/>
      <c r="K2370" s="152"/>
      <c r="L2370" s="152"/>
      <c r="M2370" s="152"/>
      <c r="N2370" s="152"/>
      <c r="O2370" s="152"/>
      <c r="P2370" s="152"/>
      <c r="Q2370" s="152"/>
      <c r="R2370" s="152"/>
      <c r="S2370" s="152"/>
      <c r="T2370" s="152"/>
      <c r="U2370" s="152"/>
      <c r="V2370" s="152"/>
      <c r="W2370" s="152"/>
      <c r="X2370" s="152"/>
      <c r="Y2370" s="152"/>
      <c r="Z2370" s="152"/>
      <c r="AA2370" s="152"/>
      <c r="AB2370" s="152"/>
      <c r="AC2370" s="152"/>
      <c r="AD2370" s="152"/>
    </row>
    <row r="2371" spans="2:30" x14ac:dyDescent="0.35">
      <c r="B2371" s="69"/>
      <c r="C2371" s="152"/>
      <c r="D2371" s="152"/>
      <c r="E2371" s="152"/>
      <c r="F2371" s="152"/>
      <c r="G2371" s="152"/>
      <c r="H2371" s="152"/>
      <c r="I2371" s="156"/>
      <c r="J2371" s="152"/>
      <c r="K2371" s="152"/>
      <c r="L2371" s="152"/>
      <c r="M2371" s="152"/>
      <c r="N2371" s="152"/>
      <c r="O2371" s="152"/>
      <c r="P2371" s="152"/>
      <c r="Q2371" s="152"/>
      <c r="R2371" s="152"/>
      <c r="S2371" s="152"/>
      <c r="T2371" s="152"/>
      <c r="U2371" s="152"/>
      <c r="V2371" s="152"/>
      <c r="W2371" s="152"/>
      <c r="X2371" s="152"/>
      <c r="Y2371" s="152"/>
      <c r="Z2371" s="152"/>
      <c r="AA2371" s="152"/>
      <c r="AB2371" s="152"/>
      <c r="AC2371" s="152"/>
      <c r="AD2371" s="152"/>
    </row>
    <row r="2372" spans="2:30" x14ac:dyDescent="0.35">
      <c r="B2372" s="38" t="s">
        <v>70</v>
      </c>
      <c r="C2372" s="37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99"/>
      <c r="R2372" s="26"/>
      <c r="S2372" s="26"/>
      <c r="T2372" s="26"/>
      <c r="U2372" s="26"/>
      <c r="V2372" s="26"/>
      <c r="W2372" s="80"/>
      <c r="X2372" s="80"/>
      <c r="Y2372" s="80"/>
      <c r="Z2372" s="80"/>
      <c r="AA2372" s="80"/>
      <c r="AB2372" s="80"/>
      <c r="AC2372" s="80"/>
      <c r="AD2372" s="80"/>
    </row>
    <row r="2373" spans="2:30" x14ac:dyDescent="0.35">
      <c r="B2373" s="13" t="s">
        <v>19</v>
      </c>
      <c r="C2373" s="1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5"/>
      <c r="R2373" s="15"/>
      <c r="S2373" s="15"/>
      <c r="T2373" s="15"/>
      <c r="U2373" s="15"/>
      <c r="V2373" s="15"/>
      <c r="W2373" s="79"/>
      <c r="X2373" s="79"/>
      <c r="Y2373" s="79"/>
      <c r="Z2373" s="79"/>
      <c r="AA2373" s="79"/>
      <c r="AB2373" s="79"/>
      <c r="AC2373" s="79"/>
      <c r="AD2373" s="79"/>
    </row>
    <row r="2374" spans="2:30" hidden="1" x14ac:dyDescent="0.35">
      <c r="B2374" s="12" t="s">
        <v>20</v>
      </c>
      <c r="C2374" s="2">
        <v>95</v>
      </c>
      <c r="D2374" s="6">
        <v>95</v>
      </c>
      <c r="E2374" s="6">
        <v>95</v>
      </c>
      <c r="F2374" s="6" t="s">
        <v>15</v>
      </c>
      <c r="G2374" s="6">
        <v>95</v>
      </c>
      <c r="H2374" s="6">
        <v>95</v>
      </c>
      <c r="I2374" s="6">
        <v>95</v>
      </c>
      <c r="J2374" s="6">
        <v>95</v>
      </c>
      <c r="K2374" s="6">
        <v>95</v>
      </c>
      <c r="L2374" s="6">
        <v>95</v>
      </c>
      <c r="M2374" s="6">
        <v>95</v>
      </c>
      <c r="N2374" s="6">
        <v>95</v>
      </c>
      <c r="O2374" s="6">
        <v>95</v>
      </c>
      <c r="P2374" s="6">
        <v>95</v>
      </c>
      <c r="Q2374" s="7"/>
      <c r="R2374" s="7"/>
      <c r="S2374" s="7"/>
      <c r="T2374" s="7"/>
      <c r="U2374" s="7"/>
      <c r="V2374" s="7"/>
      <c r="W2374" s="78"/>
      <c r="X2374" s="78"/>
      <c r="Y2374" s="78"/>
      <c r="Z2374" s="78"/>
      <c r="AA2374" s="78"/>
      <c r="AB2374" s="78"/>
      <c r="AC2374" s="78"/>
      <c r="AD2374" s="78"/>
    </row>
    <row r="2375" spans="2:30" hidden="1" x14ac:dyDescent="0.35">
      <c r="B2375" s="13" t="s">
        <v>21</v>
      </c>
      <c r="C2375" s="1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5"/>
      <c r="R2375" s="15"/>
      <c r="S2375" s="15"/>
      <c r="T2375" s="15"/>
      <c r="U2375" s="15"/>
      <c r="V2375" s="15"/>
      <c r="W2375" s="79"/>
      <c r="X2375" s="79"/>
      <c r="Y2375" s="79"/>
      <c r="Z2375" s="79"/>
      <c r="AA2375" s="79"/>
      <c r="AB2375" s="79"/>
      <c r="AC2375" s="79"/>
      <c r="AD2375" s="79"/>
    </row>
    <row r="2376" spans="2:30" hidden="1" x14ac:dyDescent="0.35">
      <c r="B2376" s="12" t="s">
        <v>20</v>
      </c>
      <c r="C2376" s="2">
        <v>90</v>
      </c>
      <c r="D2376" s="6">
        <v>90</v>
      </c>
      <c r="E2376" s="6">
        <v>90</v>
      </c>
      <c r="F2376" s="6" t="s">
        <v>15</v>
      </c>
      <c r="G2376" s="6">
        <v>90</v>
      </c>
      <c r="H2376" s="6">
        <v>90</v>
      </c>
      <c r="I2376" s="6">
        <v>90</v>
      </c>
      <c r="J2376" s="6">
        <v>90</v>
      </c>
      <c r="K2376" s="6">
        <v>90</v>
      </c>
      <c r="L2376" s="6">
        <v>90</v>
      </c>
      <c r="M2376" s="6">
        <v>90</v>
      </c>
      <c r="N2376" s="6">
        <v>90</v>
      </c>
      <c r="O2376" s="6">
        <v>90</v>
      </c>
      <c r="P2376" s="6">
        <v>90</v>
      </c>
      <c r="Q2376" s="7"/>
      <c r="R2376" s="7"/>
      <c r="S2376" s="7"/>
      <c r="T2376" s="7"/>
      <c r="U2376" s="7"/>
      <c r="V2376" s="7"/>
      <c r="W2376" s="78"/>
      <c r="X2376" s="78"/>
      <c r="Y2376" s="78"/>
      <c r="Z2376" s="78"/>
      <c r="AA2376" s="78"/>
      <c r="AB2376" s="78"/>
      <c r="AC2376" s="78"/>
      <c r="AD2376" s="78"/>
    </row>
    <row r="2377" spans="2:30" hidden="1" x14ac:dyDescent="0.35">
      <c r="B2377" s="13" t="s">
        <v>22</v>
      </c>
      <c r="C2377" s="1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5"/>
      <c r="R2377" s="15"/>
      <c r="S2377" s="15"/>
      <c r="T2377" s="15"/>
      <c r="U2377" s="15"/>
      <c r="V2377" s="15"/>
      <c r="W2377" s="79"/>
      <c r="X2377" s="79"/>
      <c r="Y2377" s="79"/>
      <c r="Z2377" s="79"/>
      <c r="AA2377" s="79"/>
      <c r="AB2377" s="79"/>
      <c r="AC2377" s="79"/>
      <c r="AD2377" s="79"/>
    </row>
    <row r="2378" spans="2:30" hidden="1" x14ac:dyDescent="0.35">
      <c r="B2378" s="12" t="s">
        <v>20</v>
      </c>
      <c r="C2378" s="2">
        <v>100</v>
      </c>
      <c r="D2378" s="6">
        <v>100</v>
      </c>
      <c r="E2378" s="6">
        <v>100</v>
      </c>
      <c r="F2378" s="6" t="s">
        <v>15</v>
      </c>
      <c r="G2378" s="6">
        <v>100</v>
      </c>
      <c r="H2378" s="6">
        <v>100</v>
      </c>
      <c r="I2378" s="6">
        <v>100</v>
      </c>
      <c r="J2378" s="6">
        <v>100</v>
      </c>
      <c r="K2378" s="6">
        <v>100</v>
      </c>
      <c r="L2378" s="6">
        <v>100</v>
      </c>
      <c r="M2378" s="6">
        <v>100</v>
      </c>
      <c r="N2378" s="6">
        <v>100</v>
      </c>
      <c r="O2378" s="6">
        <v>100</v>
      </c>
      <c r="P2378" s="6">
        <v>40</v>
      </c>
      <c r="Q2378" s="7"/>
      <c r="R2378" s="7"/>
      <c r="S2378" s="7"/>
      <c r="T2378" s="7"/>
      <c r="U2378" s="7"/>
      <c r="V2378" s="7"/>
      <c r="W2378" s="78"/>
      <c r="X2378" s="78"/>
      <c r="Y2378" s="78"/>
      <c r="Z2378" s="78"/>
      <c r="AA2378" s="78"/>
      <c r="AB2378" s="78"/>
      <c r="AC2378" s="78"/>
      <c r="AD2378" s="78"/>
    </row>
    <row r="2379" spans="2:30" hidden="1" x14ac:dyDescent="0.35">
      <c r="B2379" s="13" t="s">
        <v>23</v>
      </c>
      <c r="C2379" s="1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5"/>
      <c r="R2379" s="15"/>
      <c r="S2379" s="15"/>
      <c r="T2379" s="15"/>
      <c r="U2379" s="15"/>
      <c r="V2379" s="15"/>
      <c r="W2379" s="79"/>
      <c r="X2379" s="79"/>
      <c r="Y2379" s="79"/>
      <c r="Z2379" s="79"/>
      <c r="AA2379" s="79"/>
      <c r="AB2379" s="79"/>
      <c r="AC2379" s="79"/>
      <c r="AD2379" s="79"/>
    </row>
    <row r="2380" spans="2:30" hidden="1" x14ac:dyDescent="0.35">
      <c r="B2380" s="12" t="s">
        <v>20</v>
      </c>
      <c r="C2380" s="2">
        <v>41</v>
      </c>
      <c r="D2380" s="6">
        <v>41</v>
      </c>
      <c r="E2380" s="6">
        <v>41</v>
      </c>
      <c r="F2380" s="6" t="s">
        <v>15</v>
      </c>
      <c r="G2380" s="6">
        <v>41</v>
      </c>
      <c r="H2380" s="6">
        <v>41</v>
      </c>
      <c r="I2380" s="6">
        <v>41</v>
      </c>
      <c r="J2380" s="6">
        <v>41</v>
      </c>
      <c r="K2380" s="6">
        <v>41</v>
      </c>
      <c r="L2380" s="6">
        <v>41</v>
      </c>
      <c r="M2380" s="6">
        <v>41</v>
      </c>
      <c r="N2380" s="6">
        <v>41</v>
      </c>
      <c r="O2380" s="6">
        <v>41</v>
      </c>
      <c r="P2380" s="6">
        <v>100</v>
      </c>
      <c r="Q2380" s="7"/>
      <c r="R2380" s="7"/>
      <c r="S2380" s="7"/>
      <c r="T2380" s="7"/>
      <c r="U2380" s="7"/>
      <c r="V2380" s="7"/>
      <c r="W2380" s="78"/>
      <c r="X2380" s="78"/>
      <c r="Y2380" s="78"/>
      <c r="Z2380" s="78"/>
      <c r="AA2380" s="78"/>
      <c r="AB2380" s="78"/>
      <c r="AC2380" s="78"/>
      <c r="AD2380" s="78"/>
    </row>
    <row r="2381" spans="2:30" hidden="1" x14ac:dyDescent="0.35">
      <c r="B2381" s="13" t="s">
        <v>24</v>
      </c>
      <c r="C2381" s="1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5"/>
      <c r="R2381" s="15"/>
      <c r="S2381" s="15"/>
      <c r="T2381" s="15"/>
      <c r="U2381" s="15"/>
      <c r="V2381" s="15"/>
      <c r="W2381" s="79"/>
      <c r="X2381" s="79"/>
      <c r="Y2381" s="79"/>
      <c r="Z2381" s="79"/>
      <c r="AA2381" s="79"/>
      <c r="AB2381" s="79"/>
      <c r="AC2381" s="79"/>
      <c r="AD2381" s="79"/>
    </row>
    <row r="2382" spans="2:30" hidden="1" x14ac:dyDescent="0.35">
      <c r="B2382" s="12" t="s">
        <v>20</v>
      </c>
      <c r="C2382" s="2">
        <v>40</v>
      </c>
      <c r="D2382" s="6">
        <v>40</v>
      </c>
      <c r="E2382" s="6">
        <v>40</v>
      </c>
      <c r="F2382" s="6" t="s">
        <v>15</v>
      </c>
      <c r="G2382" s="6">
        <v>40</v>
      </c>
      <c r="H2382" s="6">
        <v>40</v>
      </c>
      <c r="I2382" s="6">
        <v>40</v>
      </c>
      <c r="J2382" s="6">
        <v>40</v>
      </c>
      <c r="K2382" s="6">
        <v>40</v>
      </c>
      <c r="L2382" s="6">
        <v>40</v>
      </c>
      <c r="M2382" s="6">
        <v>40</v>
      </c>
      <c r="N2382" s="6">
        <v>40</v>
      </c>
      <c r="O2382" s="6">
        <v>40</v>
      </c>
      <c r="P2382" s="6">
        <v>40</v>
      </c>
      <c r="Q2382" s="7"/>
      <c r="R2382" s="7"/>
      <c r="S2382" s="7"/>
      <c r="T2382" s="7"/>
      <c r="U2382" s="7"/>
      <c r="V2382" s="7"/>
      <c r="W2382" s="78"/>
      <c r="X2382" s="78"/>
      <c r="Y2382" s="78"/>
      <c r="Z2382" s="78"/>
      <c r="AA2382" s="78"/>
      <c r="AB2382" s="78"/>
      <c r="AC2382" s="78"/>
      <c r="AD2382" s="78"/>
    </row>
    <row r="2383" spans="2:30" hidden="1" x14ac:dyDescent="0.35">
      <c r="B2383" s="13" t="s">
        <v>25</v>
      </c>
      <c r="C2383" s="1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5"/>
      <c r="R2383" s="15"/>
      <c r="S2383" s="15"/>
      <c r="T2383" s="15"/>
      <c r="U2383" s="15"/>
      <c r="V2383" s="15"/>
      <c r="W2383" s="79"/>
      <c r="X2383" s="79"/>
      <c r="Y2383" s="79"/>
      <c r="Z2383" s="79"/>
      <c r="AA2383" s="79"/>
      <c r="AB2383" s="79"/>
      <c r="AC2383" s="79"/>
      <c r="AD2383" s="79"/>
    </row>
    <row r="2384" spans="2:30" hidden="1" x14ac:dyDescent="0.35">
      <c r="B2384" s="12" t="s">
        <v>16</v>
      </c>
      <c r="C2384" s="2" t="s">
        <v>15</v>
      </c>
      <c r="D2384" s="6" t="s">
        <v>15</v>
      </c>
      <c r="E2384" s="6" t="s">
        <v>15</v>
      </c>
      <c r="F2384" s="6" t="s">
        <v>15</v>
      </c>
      <c r="G2384" s="6" t="s">
        <v>15</v>
      </c>
      <c r="H2384" s="6" t="s">
        <v>15</v>
      </c>
      <c r="I2384" s="6" t="s">
        <v>15</v>
      </c>
      <c r="J2384" s="6">
        <v>0.8</v>
      </c>
      <c r="K2384" s="6">
        <v>0.9</v>
      </c>
      <c r="L2384" s="6" t="s">
        <v>15</v>
      </c>
      <c r="M2384" s="6" t="s">
        <v>15</v>
      </c>
      <c r="N2384" s="6">
        <v>0.4</v>
      </c>
      <c r="O2384" s="6">
        <v>0.4</v>
      </c>
      <c r="P2384" s="6" t="s">
        <v>15</v>
      </c>
      <c r="Q2384" s="7"/>
      <c r="R2384" s="7"/>
      <c r="S2384" s="7"/>
      <c r="T2384" s="7"/>
      <c r="U2384" s="7"/>
      <c r="V2384" s="7"/>
      <c r="W2384" s="78"/>
      <c r="X2384" s="78"/>
      <c r="Y2384" s="78"/>
      <c r="Z2384" s="78"/>
      <c r="AA2384" s="78"/>
      <c r="AB2384" s="78"/>
      <c r="AC2384" s="78"/>
      <c r="AD2384" s="78"/>
    </row>
    <row r="2385" spans="2:52" hidden="1" x14ac:dyDescent="0.35">
      <c r="B2385" s="12" t="s">
        <v>17</v>
      </c>
      <c r="C2385" s="2" t="s">
        <v>15</v>
      </c>
      <c r="D2385" s="6" t="s">
        <v>15</v>
      </c>
      <c r="E2385" s="6" t="s">
        <v>15</v>
      </c>
      <c r="F2385" s="6" t="s">
        <v>15</v>
      </c>
      <c r="G2385" s="6" t="s">
        <v>15</v>
      </c>
      <c r="H2385" s="6" t="s">
        <v>15</v>
      </c>
      <c r="I2385" s="6" t="s">
        <v>15</v>
      </c>
      <c r="J2385" s="6" t="s">
        <v>15</v>
      </c>
      <c r="K2385" s="6">
        <v>-0.9</v>
      </c>
      <c r="L2385" s="6" t="s">
        <v>15</v>
      </c>
      <c r="M2385" s="6" t="s">
        <v>15</v>
      </c>
      <c r="N2385" s="6">
        <v>0.9</v>
      </c>
      <c r="O2385" s="6" t="s">
        <v>15</v>
      </c>
      <c r="P2385" s="6" t="s">
        <v>15</v>
      </c>
      <c r="Q2385" s="7"/>
      <c r="R2385" s="7"/>
      <c r="S2385" s="7"/>
      <c r="T2385" s="7"/>
      <c r="U2385" s="7"/>
      <c r="V2385" s="7"/>
      <c r="W2385" s="78"/>
      <c r="X2385" s="78"/>
      <c r="Y2385" s="78"/>
      <c r="Z2385" s="78"/>
      <c r="AA2385" s="78"/>
      <c r="AB2385" s="78"/>
      <c r="AC2385" s="78"/>
      <c r="AD2385" s="78"/>
    </row>
    <row r="2386" spans="2:52" hidden="1" x14ac:dyDescent="0.35">
      <c r="B2386" s="13" t="s">
        <v>26</v>
      </c>
      <c r="C2386" s="1"/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5"/>
      <c r="R2386" s="15"/>
      <c r="S2386" s="15"/>
      <c r="T2386" s="15"/>
      <c r="U2386" s="15"/>
      <c r="V2386" s="15"/>
      <c r="W2386" s="79"/>
      <c r="X2386" s="79"/>
      <c r="Y2386" s="79"/>
      <c r="Z2386" s="79"/>
      <c r="AA2386" s="79"/>
      <c r="AB2386" s="79"/>
      <c r="AC2386" s="79"/>
      <c r="AD2386" s="79"/>
    </row>
    <row r="2387" spans="2:52" hidden="1" x14ac:dyDescent="0.35">
      <c r="B2387" s="12" t="s">
        <v>20</v>
      </c>
      <c r="C2387" s="2">
        <v>100</v>
      </c>
      <c r="D2387" s="6">
        <v>100</v>
      </c>
      <c r="E2387" s="6">
        <v>100</v>
      </c>
      <c r="F2387" s="6" t="s">
        <v>15</v>
      </c>
      <c r="G2387" s="6">
        <v>100</v>
      </c>
      <c r="H2387" s="6">
        <v>100</v>
      </c>
      <c r="I2387" s="6" t="s">
        <v>15</v>
      </c>
      <c r="J2387" s="6" t="s">
        <v>15</v>
      </c>
      <c r="K2387" s="6" t="s">
        <v>15</v>
      </c>
      <c r="L2387" s="6" t="s">
        <v>15</v>
      </c>
      <c r="M2387" s="6" t="s">
        <v>15</v>
      </c>
      <c r="N2387" s="6" t="s">
        <v>15</v>
      </c>
      <c r="O2387" s="6" t="s">
        <v>15</v>
      </c>
      <c r="P2387" s="6" t="s">
        <v>15</v>
      </c>
      <c r="Q2387" s="7"/>
      <c r="R2387" s="7"/>
      <c r="S2387" s="7"/>
      <c r="T2387" s="7"/>
      <c r="U2387" s="7"/>
      <c r="V2387" s="7"/>
      <c r="W2387" s="78"/>
      <c r="X2387" s="78"/>
      <c r="Y2387" s="78"/>
      <c r="Z2387" s="78"/>
      <c r="AA2387" s="78"/>
      <c r="AB2387" s="78"/>
      <c r="AC2387" s="78"/>
      <c r="AD2387" s="78"/>
    </row>
    <row r="2388" spans="2:52" hidden="1" x14ac:dyDescent="0.35">
      <c r="B2388" s="36" t="s">
        <v>64</v>
      </c>
      <c r="C2388" s="39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2:52" hidden="1" x14ac:dyDescent="0.35">
      <c r="B2389" s="12" t="s">
        <v>20</v>
      </c>
      <c r="C2389" s="39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>
        <v>70</v>
      </c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2:52" hidden="1" x14ac:dyDescent="0.35">
      <c r="B2390" s="3" t="s">
        <v>28</v>
      </c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100"/>
      <c r="AB2390" s="100"/>
      <c r="AC2390" s="100"/>
      <c r="AD2390" s="100"/>
    </row>
    <row r="2391" spans="2:52" x14ac:dyDescent="0.35">
      <c r="B2391" s="101"/>
      <c r="C2391" s="101"/>
      <c r="D2391" s="101"/>
      <c r="E2391" s="101"/>
      <c r="F2391" s="101"/>
      <c r="G2391" s="101"/>
      <c r="H2391" s="101"/>
      <c r="I2391" s="101"/>
      <c r="J2391" s="101"/>
      <c r="K2391" s="101"/>
      <c r="L2391" s="101"/>
      <c r="M2391" s="101"/>
      <c r="N2391" s="101"/>
      <c r="O2391" s="101"/>
      <c r="P2391" s="101"/>
      <c r="Q2391" s="101"/>
      <c r="R2391" s="101"/>
      <c r="S2391" s="101"/>
      <c r="T2391" s="101"/>
      <c r="U2391" s="101" t="s">
        <v>109</v>
      </c>
      <c r="V2391" s="101"/>
      <c r="W2391" s="101"/>
      <c r="X2391" s="101"/>
      <c r="Y2391" s="101"/>
      <c r="Z2391" s="101"/>
      <c r="AA2391" s="101"/>
      <c r="AB2391" s="101"/>
      <c r="AC2391" s="101"/>
      <c r="AD2391" s="101"/>
      <c r="AE2391" s="101"/>
      <c r="AF2391" s="101"/>
      <c r="AG2391" s="101"/>
      <c r="AH2391" s="101"/>
      <c r="AI2391" s="101"/>
      <c r="AJ2391" s="101"/>
      <c r="AK2391" s="101"/>
      <c r="AL2391" s="101"/>
      <c r="AM2391" s="5"/>
      <c r="AQ2391" s="101"/>
      <c r="AR2391" s="101"/>
      <c r="AS2391" s="5"/>
      <c r="AW2391" s="101"/>
      <c r="AX2391" s="101"/>
      <c r="AY2391" s="5"/>
    </row>
    <row r="2392" spans="2:52" x14ac:dyDescent="0.35">
      <c r="B2392" s="41"/>
      <c r="C2392" s="42"/>
      <c r="D2392" s="42"/>
      <c r="E2392" s="42"/>
      <c r="F2392" s="42"/>
      <c r="G2392" s="42"/>
      <c r="H2392" s="42"/>
      <c r="I2392" s="42"/>
      <c r="J2392" s="42"/>
      <c r="K2392" s="42"/>
      <c r="L2392" s="42"/>
      <c r="M2392" s="42"/>
      <c r="N2392" s="42"/>
      <c r="O2392" s="42"/>
      <c r="P2392" s="42"/>
      <c r="Q2392" s="69"/>
      <c r="R2392" s="69"/>
      <c r="S2392" s="69"/>
      <c r="T2392" s="69"/>
      <c r="U2392" s="69"/>
      <c r="V2392" s="70">
        <v>2017</v>
      </c>
      <c r="W2392" s="70"/>
      <c r="X2392" s="70"/>
      <c r="Y2392" s="70"/>
      <c r="Z2392" s="70"/>
      <c r="AA2392" s="70"/>
      <c r="AB2392" s="70"/>
      <c r="AC2392" s="70"/>
      <c r="AD2392" s="70"/>
    </row>
    <row r="2393" spans="2:52" x14ac:dyDescent="0.35">
      <c r="B2393" s="41"/>
      <c r="C2393" s="42"/>
      <c r="D2393" s="42"/>
      <c r="E2393" s="42"/>
      <c r="F2393" s="42"/>
      <c r="G2393" s="42"/>
      <c r="H2393" s="42"/>
      <c r="I2393" s="42"/>
      <c r="J2393" s="42"/>
      <c r="K2393" s="42"/>
      <c r="L2393" s="42"/>
      <c r="M2393" s="42"/>
      <c r="N2393" s="42"/>
      <c r="O2393" s="42"/>
      <c r="P2393" s="42"/>
      <c r="Q2393" s="69"/>
      <c r="R2393" s="69"/>
      <c r="S2393" s="69"/>
      <c r="T2393" s="69"/>
      <c r="U2393" s="69" t="s">
        <v>104</v>
      </c>
      <c r="V2393" s="185">
        <f>19560*0.9</f>
        <v>17604</v>
      </c>
      <c r="W2393" s="69"/>
      <c r="X2393" s="69"/>
      <c r="Y2393" s="69"/>
      <c r="Z2393" s="69"/>
      <c r="AA2393" s="69"/>
      <c r="AB2393" s="69"/>
      <c r="AC2393" s="69"/>
      <c r="AD2393" s="69"/>
    </row>
    <row r="2394" spans="2:52" x14ac:dyDescent="0.35">
      <c r="B2394" s="41"/>
      <c r="C2394" s="42"/>
      <c r="D2394" s="42"/>
      <c r="E2394" s="42"/>
      <c r="F2394" s="42"/>
      <c r="G2394" s="42"/>
      <c r="H2394" s="42"/>
      <c r="I2394" s="42"/>
      <c r="J2394" s="42"/>
      <c r="K2394" s="42"/>
      <c r="L2394" s="42"/>
      <c r="M2394" s="42"/>
      <c r="N2394" s="42"/>
      <c r="O2394" s="42"/>
      <c r="P2394" s="42"/>
      <c r="Q2394" s="69" t="s">
        <v>111</v>
      </c>
      <c r="R2394" s="69">
        <v>0.105</v>
      </c>
      <c r="S2394" s="69"/>
      <c r="T2394" s="69"/>
      <c r="U2394" s="69" t="s">
        <v>105</v>
      </c>
      <c r="V2394" s="185">
        <f>32944*0.5</f>
        <v>16472</v>
      </c>
      <c r="W2394" s="69"/>
      <c r="X2394" s="69"/>
      <c r="Y2394" s="69"/>
      <c r="Z2394" s="69"/>
      <c r="AA2394" s="69"/>
      <c r="AB2394" s="69"/>
      <c r="AC2394" s="69"/>
      <c r="AD2394" s="69"/>
    </row>
    <row r="2395" spans="2:52" x14ac:dyDescent="0.35">
      <c r="B2395" s="41"/>
      <c r="C2395" s="42"/>
      <c r="D2395" s="42"/>
      <c r="E2395" s="42"/>
      <c r="F2395" s="42"/>
      <c r="G2395" s="42"/>
      <c r="H2395" s="42"/>
      <c r="I2395" s="42"/>
      <c r="J2395" s="42"/>
      <c r="K2395" s="42"/>
      <c r="L2395" s="42"/>
      <c r="M2395" s="42"/>
      <c r="N2395" s="42"/>
      <c r="O2395" s="42"/>
      <c r="P2395" s="42"/>
      <c r="Q2395" s="69" t="s">
        <v>112</v>
      </c>
      <c r="R2395" s="69">
        <v>3.2070000000000001E-2</v>
      </c>
      <c r="S2395" s="69"/>
      <c r="T2395" s="69"/>
      <c r="U2395" s="69" t="s">
        <v>106</v>
      </c>
      <c r="V2395" s="185">
        <f>10138*0.1</f>
        <v>1013.8000000000001</v>
      </c>
      <c r="W2395" s="69"/>
      <c r="X2395" s="69"/>
      <c r="Y2395" s="69"/>
      <c r="Z2395" s="69"/>
      <c r="AA2395" s="69"/>
      <c r="AB2395" s="69"/>
      <c r="AC2395" s="69"/>
      <c r="AD2395" s="69"/>
    </row>
    <row r="2396" spans="2:52" x14ac:dyDescent="0.35">
      <c r="B2396" s="41"/>
      <c r="C2396" s="42"/>
      <c r="D2396" s="42"/>
      <c r="E2396" s="42"/>
      <c r="F2396" s="42"/>
      <c r="G2396" s="42"/>
      <c r="H2396" s="42"/>
      <c r="I2396" s="42"/>
      <c r="J2396" s="42"/>
      <c r="K2396" s="42"/>
      <c r="L2396" s="42"/>
      <c r="M2396" s="42"/>
      <c r="N2396" s="42"/>
      <c r="O2396" s="42"/>
      <c r="P2396" s="42"/>
      <c r="Q2396" s="69"/>
      <c r="R2396" s="69"/>
      <c r="S2396" s="69"/>
      <c r="T2396" s="69"/>
      <c r="U2396" s="70" t="s">
        <v>63</v>
      </c>
      <c r="V2396" s="186">
        <f>SUM(V2393:V2395)</f>
        <v>35089.800000000003</v>
      </c>
      <c r="W2396" s="69"/>
      <c r="X2396" s="69"/>
      <c r="Y2396" s="69"/>
      <c r="Z2396" s="69"/>
      <c r="AA2396" s="69"/>
      <c r="AB2396" s="69"/>
      <c r="AC2396" s="69"/>
      <c r="AD2396" s="69"/>
    </row>
    <row r="2397" spans="2:52" x14ac:dyDescent="0.35">
      <c r="B2397" s="41"/>
      <c r="C2397" s="42"/>
      <c r="D2397" s="42"/>
      <c r="E2397" s="42"/>
      <c r="F2397" s="42"/>
      <c r="G2397" s="42"/>
      <c r="H2397" s="42"/>
      <c r="I2397" s="42"/>
      <c r="J2397" s="42"/>
      <c r="K2397" s="42"/>
      <c r="L2397" s="42"/>
      <c r="M2397" s="42"/>
      <c r="N2397" s="42"/>
      <c r="O2397" s="42"/>
      <c r="P2397" s="42"/>
      <c r="Q2397" s="69"/>
      <c r="R2397" s="69"/>
      <c r="S2397" s="69"/>
      <c r="T2397" s="69"/>
      <c r="U2397" s="69" t="s">
        <v>113</v>
      </c>
      <c r="V2397" s="185">
        <v>1250</v>
      </c>
      <c r="W2397" s="69"/>
      <c r="X2397" s="69"/>
      <c r="Y2397" s="69"/>
      <c r="Z2397" s="69"/>
      <c r="AA2397" s="69"/>
      <c r="AB2397" s="69"/>
      <c r="AC2397" s="69"/>
      <c r="AD2397" s="69"/>
    </row>
    <row r="2398" spans="2:52" x14ac:dyDescent="0.35">
      <c r="B2398" s="41"/>
      <c r="C2398" s="42"/>
      <c r="D2398" s="42"/>
      <c r="E2398" s="42"/>
      <c r="F2398" s="42"/>
      <c r="G2398" s="42"/>
      <c r="H2398" s="42"/>
      <c r="I2398" s="42"/>
      <c r="J2398" s="42"/>
      <c r="K2398" s="42"/>
      <c r="L2398" s="42"/>
      <c r="M2398" s="42"/>
      <c r="N2398" s="42"/>
      <c r="O2398" s="42"/>
      <c r="P2398" s="42"/>
      <c r="Q2398" s="69"/>
      <c r="R2398" s="69"/>
      <c r="S2398" s="69"/>
      <c r="T2398" s="69"/>
      <c r="U2398" s="69" t="s">
        <v>114</v>
      </c>
      <c r="V2398" s="185">
        <f>V2396/V2397</f>
        <v>28.071840000000002</v>
      </c>
      <c r="W2398" s="69"/>
      <c r="X2398" s="69"/>
      <c r="Y2398" s="69"/>
      <c r="Z2398" s="69"/>
      <c r="AA2398" s="69"/>
      <c r="AB2398" s="69"/>
      <c r="AC2398" s="69"/>
      <c r="AD2398" s="69"/>
    </row>
    <row r="2399" spans="2:52" x14ac:dyDescent="0.35">
      <c r="B2399" s="41"/>
      <c r="C2399" s="42"/>
      <c r="D2399" s="42"/>
      <c r="E2399" s="42"/>
      <c r="F2399" s="42"/>
      <c r="G2399" s="42"/>
      <c r="H2399" s="42"/>
      <c r="I2399" s="42"/>
      <c r="J2399" s="42"/>
      <c r="K2399" s="42"/>
      <c r="L2399" s="42"/>
      <c r="M2399" s="42"/>
      <c r="N2399" s="42"/>
      <c r="O2399" s="42"/>
      <c r="P2399" s="42"/>
      <c r="Q2399" s="69"/>
      <c r="R2399" s="69"/>
      <c r="S2399" s="69"/>
      <c r="T2399" s="69"/>
      <c r="U2399" s="69"/>
      <c r="V2399" s="69"/>
      <c r="W2399" s="185"/>
      <c r="X2399" s="185"/>
      <c r="Y2399" s="185"/>
      <c r="Z2399" s="185"/>
      <c r="AA2399" s="69"/>
      <c r="AB2399" s="69"/>
      <c r="AC2399" s="69"/>
      <c r="AD2399" s="69"/>
    </row>
    <row r="2400" spans="2:52" x14ac:dyDescent="0.35">
      <c r="B2400" s="252"/>
      <c r="C2400" s="42"/>
      <c r="D2400" s="42"/>
      <c r="E2400" s="42"/>
      <c r="F2400" s="42"/>
      <c r="G2400" s="42"/>
      <c r="H2400" s="42"/>
      <c r="I2400" s="42"/>
      <c r="J2400" s="42"/>
      <c r="K2400" s="42"/>
      <c r="L2400" s="42"/>
      <c r="M2400" s="42"/>
      <c r="N2400" s="42"/>
      <c r="O2400" s="42"/>
      <c r="P2400" s="42"/>
      <c r="Q2400" s="69"/>
      <c r="R2400" s="69"/>
      <c r="S2400" s="69"/>
      <c r="T2400" s="69"/>
      <c r="U2400" s="69" t="s">
        <v>101</v>
      </c>
      <c r="V2400" s="69"/>
      <c r="W2400" s="184"/>
      <c r="X2400" s="184"/>
      <c r="Y2400" s="184"/>
      <c r="Z2400" s="184"/>
      <c r="AA2400" s="184"/>
      <c r="AB2400" s="184"/>
      <c r="AC2400" s="184"/>
      <c r="AD2400" s="184"/>
      <c r="AE2400" s="184"/>
      <c r="AF2400" s="184"/>
      <c r="AG2400" s="184"/>
      <c r="AH2400" s="184"/>
      <c r="AI2400" s="184"/>
      <c r="AJ2400" s="184"/>
      <c r="AK2400" s="184"/>
      <c r="AL2400" s="184"/>
      <c r="AM2400" s="184"/>
      <c r="AN2400" s="184"/>
      <c r="AO2400" s="184"/>
      <c r="AP2400" s="184"/>
      <c r="AQ2400" s="184"/>
      <c r="AR2400" s="184"/>
      <c r="AS2400" s="184"/>
      <c r="AT2400" s="184"/>
      <c r="AU2400" s="184"/>
      <c r="AV2400" s="184"/>
      <c r="AW2400" s="184"/>
      <c r="AX2400" s="184"/>
      <c r="AY2400" s="184"/>
      <c r="AZ2400" s="184"/>
    </row>
    <row r="2401" spans="2:52" x14ac:dyDescent="0.35">
      <c r="B2401" s="41"/>
      <c r="C2401" s="42"/>
      <c r="D2401" s="42"/>
      <c r="E2401" s="42"/>
      <c r="F2401" s="42"/>
      <c r="G2401" s="42"/>
      <c r="H2401" s="42"/>
      <c r="I2401" s="42"/>
      <c r="J2401" s="42"/>
      <c r="K2401" s="42"/>
      <c r="L2401" s="42"/>
      <c r="M2401" s="42"/>
      <c r="N2401" s="42"/>
      <c r="O2401" s="42"/>
      <c r="P2401" s="42"/>
      <c r="Q2401" s="69"/>
      <c r="R2401" s="69"/>
      <c r="S2401" s="69"/>
      <c r="T2401" s="69"/>
      <c r="U2401" s="69" t="s">
        <v>102</v>
      </c>
      <c r="V2401" s="69"/>
      <c r="W2401" s="184"/>
      <c r="X2401" s="184"/>
      <c r="Y2401" s="184"/>
      <c r="Z2401" s="184"/>
      <c r="AA2401" s="184"/>
      <c r="AB2401" s="184"/>
      <c r="AC2401" s="184"/>
      <c r="AD2401" s="184"/>
      <c r="AE2401" s="184"/>
      <c r="AF2401" s="184"/>
      <c r="AG2401" s="184"/>
      <c r="AH2401" s="184"/>
      <c r="AI2401" s="184"/>
      <c r="AJ2401" s="184"/>
      <c r="AK2401" s="184"/>
      <c r="AL2401" s="184"/>
      <c r="AM2401" s="184"/>
      <c r="AN2401" s="184"/>
      <c r="AO2401" s="184"/>
      <c r="AP2401" s="184"/>
      <c r="AQ2401" s="184"/>
      <c r="AR2401" s="184"/>
      <c r="AS2401" s="184"/>
      <c r="AT2401" s="184"/>
      <c r="AU2401" s="184"/>
      <c r="AV2401" s="184"/>
      <c r="AW2401" s="184"/>
      <c r="AX2401" s="184"/>
      <c r="AY2401" s="184"/>
      <c r="AZ2401" s="184"/>
    </row>
    <row r="2402" spans="2:52" x14ac:dyDescent="0.35">
      <c r="B2402" s="41"/>
      <c r="C2402" s="42"/>
      <c r="D2402" s="42"/>
      <c r="E2402" s="42"/>
      <c r="F2402" s="42"/>
      <c r="G2402" s="42"/>
      <c r="H2402" s="42"/>
      <c r="I2402" s="42"/>
      <c r="J2402" s="42"/>
      <c r="K2402" s="42"/>
      <c r="L2402" s="42"/>
      <c r="M2402" s="42"/>
      <c r="N2402" s="42"/>
      <c r="O2402" s="42"/>
      <c r="P2402" s="42"/>
      <c r="Q2402" s="69"/>
      <c r="R2402" s="69"/>
      <c r="S2402" s="69"/>
      <c r="T2402" s="69"/>
      <c r="U2402" s="69" t="s">
        <v>89</v>
      </c>
      <c r="V2402" s="69"/>
      <c r="W2402" s="184"/>
      <c r="X2402" s="184"/>
      <c r="Y2402" s="184"/>
      <c r="Z2402" s="184"/>
      <c r="AA2402" s="185"/>
      <c r="AB2402" s="185"/>
      <c r="AC2402" s="185"/>
      <c r="AD2402" s="185"/>
      <c r="AE2402" s="185"/>
      <c r="AF2402" s="185"/>
      <c r="AG2402" s="185"/>
      <c r="AH2402" s="185"/>
      <c r="AI2402" s="185"/>
      <c r="AJ2402" s="185"/>
      <c r="AK2402" s="185"/>
      <c r="AL2402" s="185"/>
      <c r="AM2402" s="185"/>
      <c r="AN2402" s="185"/>
      <c r="AO2402" s="185"/>
      <c r="AP2402" s="185"/>
      <c r="AQ2402" s="185"/>
      <c r="AR2402" s="185"/>
      <c r="AS2402" s="185"/>
      <c r="AT2402" s="185"/>
      <c r="AU2402" s="185"/>
      <c r="AV2402" s="185"/>
      <c r="AW2402" s="185"/>
      <c r="AX2402" s="185"/>
      <c r="AY2402" s="185"/>
      <c r="AZ2402" s="185"/>
    </row>
    <row r="2403" spans="2:52" x14ac:dyDescent="0.35">
      <c r="B2403" s="41"/>
      <c r="C2403" s="42"/>
      <c r="D2403" s="42"/>
      <c r="E2403" s="42"/>
      <c r="F2403" s="42"/>
      <c r="G2403" s="42"/>
      <c r="H2403" s="42"/>
      <c r="I2403" s="42"/>
      <c r="J2403" s="42"/>
      <c r="K2403" s="42"/>
      <c r="L2403" s="42"/>
      <c r="M2403" s="42"/>
      <c r="N2403" s="42"/>
      <c r="O2403" s="42"/>
      <c r="P2403" s="42"/>
      <c r="Q2403" s="69"/>
      <c r="R2403" s="69"/>
      <c r="S2403" s="69"/>
      <c r="T2403" s="69"/>
      <c r="U2403" s="69"/>
      <c r="V2403" s="69"/>
      <c r="W2403" s="69"/>
      <c r="X2403" s="69"/>
      <c r="Y2403" s="69"/>
      <c r="Z2403" s="69"/>
      <c r="AA2403" s="69"/>
      <c r="AB2403" s="69"/>
      <c r="AC2403" s="69"/>
      <c r="AD2403" s="69"/>
    </row>
    <row r="2404" spans="2:52" x14ac:dyDescent="0.35">
      <c r="B2404" s="252"/>
      <c r="C2404" s="42"/>
      <c r="D2404" s="42"/>
      <c r="E2404" s="42"/>
      <c r="F2404" s="42"/>
      <c r="G2404" s="42"/>
      <c r="H2404" s="42"/>
      <c r="I2404" s="42"/>
      <c r="J2404" s="42"/>
      <c r="K2404" s="42"/>
      <c r="L2404" s="42"/>
      <c r="M2404" s="42"/>
      <c r="N2404" s="42"/>
      <c r="O2404" s="42"/>
      <c r="P2404" s="42"/>
      <c r="Q2404" s="69"/>
      <c r="R2404" s="69"/>
      <c r="S2404" s="69"/>
      <c r="T2404" s="69"/>
    </row>
    <row r="2405" spans="2:52" x14ac:dyDescent="0.35">
      <c r="B2405" s="41"/>
      <c r="C2405" s="42"/>
      <c r="D2405" s="42"/>
      <c r="E2405" s="42"/>
      <c r="F2405" s="42"/>
      <c r="G2405" s="42"/>
      <c r="H2405" s="42"/>
      <c r="I2405" s="42"/>
      <c r="J2405" s="42"/>
      <c r="K2405" s="42"/>
      <c r="L2405" s="42"/>
      <c r="M2405" s="42"/>
      <c r="N2405" s="42"/>
      <c r="O2405" s="42"/>
      <c r="P2405" s="42"/>
      <c r="Q2405" s="69"/>
      <c r="R2405" s="69"/>
      <c r="S2405" s="69"/>
      <c r="T2405" s="69"/>
      <c r="U2405" s="69" t="s">
        <v>103</v>
      </c>
      <c r="V2405" s="69"/>
      <c r="W2405" s="184"/>
      <c r="X2405" s="184"/>
      <c r="Y2405" s="184"/>
      <c r="Z2405" s="184"/>
      <c r="AA2405" s="184"/>
      <c r="AB2405" s="184"/>
      <c r="AC2405" s="184"/>
      <c r="AD2405" s="184"/>
    </row>
    <row r="2406" spans="2:52" x14ac:dyDescent="0.35">
      <c r="B2406" s="41"/>
      <c r="C2406" s="42"/>
      <c r="D2406" s="42"/>
      <c r="E2406" s="42"/>
      <c r="F2406" s="42"/>
      <c r="G2406" s="42"/>
      <c r="H2406" s="42"/>
      <c r="I2406" s="42"/>
      <c r="J2406" s="42"/>
      <c r="K2406" s="42"/>
      <c r="L2406" s="42"/>
      <c r="M2406" s="42"/>
      <c r="N2406" s="42"/>
      <c r="O2406" s="42"/>
      <c r="P2406" s="42"/>
      <c r="Q2406" s="69"/>
      <c r="R2406" s="69"/>
      <c r="S2406" s="69"/>
      <c r="T2406" s="69"/>
      <c r="U2406" s="69" t="s">
        <v>107</v>
      </c>
      <c r="V2406" s="69"/>
      <c r="W2406" s="185"/>
      <c r="X2406" s="185"/>
      <c r="Y2406" s="185"/>
      <c r="Z2406" s="185"/>
      <c r="AA2406" s="185"/>
      <c r="AB2406" s="185"/>
      <c r="AC2406" s="185"/>
      <c r="AD2406" s="185"/>
      <c r="AE2406" s="185"/>
      <c r="AF2406" s="185"/>
      <c r="AG2406" s="185"/>
      <c r="AH2406" s="185"/>
      <c r="AI2406" s="185"/>
      <c r="AJ2406" s="185"/>
      <c r="AK2406" s="185"/>
      <c r="AL2406" s="185"/>
      <c r="AM2406" s="185"/>
      <c r="AN2406" s="185"/>
      <c r="AO2406" s="185"/>
      <c r="AP2406" s="185"/>
      <c r="AQ2406" s="185"/>
      <c r="AR2406" s="185"/>
      <c r="AS2406" s="185"/>
      <c r="AT2406" s="185"/>
      <c r="AU2406" s="185"/>
      <c r="AV2406" s="185"/>
      <c r="AW2406" s="185"/>
      <c r="AX2406" s="185"/>
      <c r="AY2406" s="185"/>
      <c r="AZ2406" s="185"/>
    </row>
    <row r="2407" spans="2:52" x14ac:dyDescent="0.35">
      <c r="B2407" s="41"/>
      <c r="C2407" s="42"/>
      <c r="D2407" s="42"/>
      <c r="E2407" s="42"/>
      <c r="F2407" s="42"/>
      <c r="G2407" s="42"/>
      <c r="H2407" s="42"/>
      <c r="I2407" s="42"/>
      <c r="J2407" s="42"/>
      <c r="K2407" s="42"/>
      <c r="L2407" s="42"/>
      <c r="M2407" s="42"/>
      <c r="N2407" s="42"/>
      <c r="O2407" s="42"/>
      <c r="P2407" s="42"/>
      <c r="Q2407" s="69"/>
      <c r="R2407" s="69"/>
      <c r="S2407" s="69"/>
      <c r="T2407" s="69"/>
      <c r="U2407" s="69" t="s">
        <v>108</v>
      </c>
      <c r="V2407" s="69"/>
      <c r="W2407" s="185"/>
      <c r="X2407" s="185"/>
      <c r="Y2407" s="185"/>
      <c r="Z2407" s="185"/>
      <c r="AA2407" s="185"/>
      <c r="AB2407" s="185"/>
      <c r="AC2407" s="185"/>
      <c r="AD2407" s="185"/>
      <c r="AE2407" s="185"/>
      <c r="AF2407" s="185"/>
      <c r="AG2407" s="185"/>
      <c r="AH2407" s="185"/>
      <c r="AI2407" s="185"/>
      <c r="AJ2407" s="185"/>
      <c r="AK2407" s="185"/>
      <c r="AL2407" s="185"/>
      <c r="AM2407" s="185"/>
      <c r="AN2407" s="185"/>
      <c r="AO2407" s="185"/>
      <c r="AP2407" s="185"/>
      <c r="AQ2407" s="185"/>
      <c r="AR2407" s="185"/>
      <c r="AS2407" s="185"/>
      <c r="AT2407" s="185"/>
      <c r="AU2407" s="185"/>
      <c r="AV2407" s="185"/>
      <c r="AW2407" s="185"/>
      <c r="AX2407" s="185"/>
      <c r="AY2407" s="185"/>
      <c r="AZ2407" s="185"/>
    </row>
    <row r="2408" spans="2:52" x14ac:dyDescent="0.35">
      <c r="B2408" s="41"/>
      <c r="C2408" s="42"/>
      <c r="D2408" s="42"/>
      <c r="E2408" s="42"/>
      <c r="F2408" s="42"/>
      <c r="G2408" s="42"/>
      <c r="H2408" s="42"/>
      <c r="I2408" s="42"/>
      <c r="J2408" s="42"/>
      <c r="K2408" s="42"/>
      <c r="L2408" s="42"/>
      <c r="M2408" s="42"/>
      <c r="N2408" s="42"/>
      <c r="O2408" s="42"/>
      <c r="P2408" s="42"/>
      <c r="Q2408" s="69"/>
      <c r="R2408" s="69"/>
      <c r="S2408" s="69"/>
      <c r="T2408" s="69"/>
      <c r="U2408" s="69"/>
      <c r="V2408" s="69"/>
      <c r="W2408" s="69"/>
      <c r="X2408" s="69"/>
      <c r="Y2408" s="69"/>
      <c r="Z2408" s="69"/>
      <c r="AA2408" s="185"/>
      <c r="AB2408" s="185"/>
      <c r="AC2408" s="185"/>
      <c r="AD2408" s="185"/>
      <c r="AE2408" s="185"/>
      <c r="AF2408" s="185"/>
      <c r="AG2408" s="185"/>
      <c r="AH2408" s="185"/>
      <c r="AI2408" s="185"/>
      <c r="AJ2408" s="185"/>
      <c r="AK2408" s="185"/>
      <c r="AL2408" s="185"/>
      <c r="AM2408" s="185"/>
      <c r="AN2408" s="185"/>
      <c r="AO2408" s="185"/>
      <c r="AP2408" s="185"/>
      <c r="AQ2408" s="185"/>
      <c r="AR2408" s="185"/>
      <c r="AS2408" s="185"/>
      <c r="AT2408" s="185"/>
      <c r="AU2408" s="185"/>
      <c r="AV2408" s="185"/>
      <c r="AW2408" s="185"/>
      <c r="AX2408" s="185"/>
      <c r="AY2408" s="185"/>
      <c r="AZ2408" s="185"/>
    </row>
    <row r="2409" spans="2:52" x14ac:dyDescent="0.35">
      <c r="B2409" s="41"/>
      <c r="C2409" s="42"/>
      <c r="D2409" s="42"/>
      <c r="E2409" s="42"/>
      <c r="F2409" s="42"/>
      <c r="G2409" s="42"/>
      <c r="H2409" s="42"/>
      <c r="I2409" s="42"/>
      <c r="J2409" s="42"/>
      <c r="K2409" s="42"/>
      <c r="L2409" s="42"/>
      <c r="M2409" s="42"/>
      <c r="N2409" s="42"/>
      <c r="O2409" s="42"/>
      <c r="P2409" s="42"/>
      <c r="Q2409" s="69"/>
      <c r="R2409" s="69"/>
      <c r="S2409" s="69"/>
      <c r="T2409" s="69"/>
      <c r="U2409" s="69" t="s">
        <v>110</v>
      </c>
      <c r="V2409" s="69"/>
      <c r="W2409" s="185"/>
      <c r="X2409" s="185"/>
      <c r="Y2409" s="185"/>
      <c r="Z2409" s="185"/>
      <c r="AA2409" s="185"/>
      <c r="AB2409" s="185"/>
      <c r="AC2409" s="185"/>
      <c r="AD2409" s="185"/>
      <c r="AE2409" s="185"/>
      <c r="AF2409" s="185"/>
      <c r="AG2409" s="185"/>
      <c r="AH2409" s="185"/>
      <c r="AI2409" s="185"/>
      <c r="AJ2409" s="185"/>
      <c r="AK2409" s="185"/>
      <c r="AL2409" s="185"/>
      <c r="AM2409" s="185"/>
      <c r="AN2409" s="185"/>
      <c r="AO2409" s="185"/>
      <c r="AP2409" s="185"/>
      <c r="AQ2409" s="185"/>
      <c r="AR2409" s="185"/>
      <c r="AS2409" s="185"/>
      <c r="AT2409" s="185"/>
      <c r="AU2409" s="185"/>
      <c r="AV2409" s="185"/>
      <c r="AW2409" s="185"/>
      <c r="AX2409" s="185"/>
      <c r="AY2409" s="185"/>
      <c r="AZ2409" s="185"/>
    </row>
    <row r="2410" spans="2:52" x14ac:dyDescent="0.35">
      <c r="B2410" s="41"/>
      <c r="C2410" s="42"/>
      <c r="D2410" s="42"/>
      <c r="E2410" s="42"/>
      <c r="F2410" s="42"/>
      <c r="G2410" s="42"/>
      <c r="H2410" s="42"/>
      <c r="I2410" s="42"/>
      <c r="J2410" s="42"/>
      <c r="K2410" s="42"/>
      <c r="L2410" s="42"/>
      <c r="M2410" s="42"/>
      <c r="N2410" s="42"/>
      <c r="O2410" s="42"/>
      <c r="P2410" s="42"/>
      <c r="Q2410" s="69"/>
      <c r="R2410" s="69"/>
      <c r="S2410" s="69"/>
      <c r="T2410" s="69"/>
      <c r="U2410" s="69"/>
      <c r="V2410" s="69"/>
      <c r="W2410" s="69"/>
      <c r="X2410" s="69"/>
      <c r="Y2410" s="69"/>
      <c r="Z2410" s="69"/>
      <c r="AA2410" s="69"/>
      <c r="AB2410" s="69"/>
      <c r="AC2410" s="69"/>
      <c r="AD2410" s="69"/>
    </row>
    <row r="2411" spans="2:52" x14ac:dyDescent="0.35">
      <c r="B2411" s="41"/>
      <c r="C2411" s="42"/>
      <c r="D2411" s="42"/>
      <c r="E2411" s="42"/>
      <c r="F2411" s="42"/>
      <c r="G2411" s="42"/>
      <c r="H2411" s="42"/>
      <c r="I2411" s="42"/>
      <c r="J2411" s="42"/>
      <c r="K2411" s="42"/>
      <c r="L2411" s="42"/>
      <c r="M2411" s="42"/>
      <c r="N2411" s="42"/>
      <c r="O2411" s="42"/>
      <c r="P2411" s="42"/>
      <c r="Q2411" s="69"/>
      <c r="R2411" s="69"/>
      <c r="S2411" s="69"/>
      <c r="T2411" s="69"/>
      <c r="U2411" s="69" t="s">
        <v>115</v>
      </c>
      <c r="V2411" s="69"/>
      <c r="W2411" s="187"/>
      <c r="X2411" s="187"/>
      <c r="Y2411" s="187"/>
      <c r="Z2411" s="187"/>
      <c r="AA2411" s="69"/>
      <c r="AB2411" s="69"/>
      <c r="AC2411" s="69"/>
      <c r="AD2411" s="69"/>
    </row>
    <row r="2412" spans="2:52" x14ac:dyDescent="0.35">
      <c r="B2412" s="41"/>
      <c r="C2412" s="42"/>
      <c r="D2412" s="42"/>
      <c r="E2412" s="42"/>
      <c r="F2412" s="42"/>
      <c r="G2412" s="42"/>
      <c r="H2412" s="42"/>
      <c r="I2412" s="42"/>
      <c r="J2412" s="42"/>
      <c r="K2412" s="42"/>
      <c r="L2412" s="42"/>
      <c r="M2412" s="42"/>
      <c r="N2412" s="42"/>
      <c r="O2412" s="42"/>
      <c r="P2412" s="42"/>
      <c r="Q2412" s="69"/>
      <c r="R2412" s="69"/>
      <c r="S2412" s="69"/>
      <c r="T2412" s="69"/>
      <c r="U2412" s="69" t="s">
        <v>116</v>
      </c>
      <c r="V2412" s="69"/>
      <c r="W2412" s="184"/>
      <c r="X2412" s="184"/>
      <c r="Y2412" s="184"/>
      <c r="Z2412" s="184"/>
      <c r="AA2412" s="69"/>
      <c r="AB2412" s="69"/>
      <c r="AC2412" s="69"/>
      <c r="AD2412" s="69"/>
    </row>
    <row r="2413" spans="2:52" x14ac:dyDescent="0.35">
      <c r="B2413" s="41"/>
      <c r="C2413" s="42"/>
      <c r="D2413" s="42"/>
      <c r="E2413" s="42"/>
      <c r="F2413" s="42"/>
      <c r="G2413" s="42"/>
      <c r="H2413" s="42"/>
      <c r="I2413" s="42"/>
      <c r="J2413" s="42"/>
      <c r="K2413" s="42"/>
      <c r="L2413" s="42"/>
      <c r="M2413" s="42"/>
      <c r="N2413" s="42"/>
      <c r="O2413" s="42"/>
      <c r="P2413" s="42"/>
      <c r="Q2413" s="69"/>
      <c r="R2413" s="69"/>
      <c r="S2413" s="69"/>
      <c r="T2413" s="69"/>
      <c r="U2413" s="69" t="s">
        <v>121</v>
      </c>
      <c r="V2413" s="69"/>
      <c r="W2413" s="184"/>
      <c r="X2413" s="184"/>
      <c r="Y2413" s="184"/>
      <c r="Z2413" s="184"/>
      <c r="AA2413" s="69"/>
      <c r="AB2413" s="69"/>
      <c r="AC2413" s="69"/>
      <c r="AD2413" s="69"/>
    </row>
    <row r="2414" spans="2:52" x14ac:dyDescent="0.35">
      <c r="B2414" s="41"/>
      <c r="C2414" s="42"/>
      <c r="D2414" s="42"/>
      <c r="E2414" s="42"/>
      <c r="F2414" s="42"/>
      <c r="G2414" s="42"/>
      <c r="H2414" s="42"/>
      <c r="I2414" s="42"/>
      <c r="J2414" s="42"/>
      <c r="K2414" s="42"/>
      <c r="L2414" s="42"/>
      <c r="M2414" s="42"/>
      <c r="N2414" s="42"/>
      <c r="O2414" s="42"/>
      <c r="P2414" s="42"/>
      <c r="Q2414" s="69"/>
      <c r="R2414" s="69"/>
      <c r="S2414" s="69"/>
      <c r="T2414" s="69"/>
      <c r="U2414" s="69" t="s">
        <v>118</v>
      </c>
      <c r="V2414" s="69"/>
      <c r="W2414" s="184"/>
      <c r="X2414" s="184"/>
      <c r="Y2414" s="184"/>
      <c r="Z2414" s="184"/>
      <c r="AA2414" s="69"/>
      <c r="AB2414" s="69"/>
      <c r="AC2414" s="69"/>
      <c r="AD2414" s="69"/>
    </row>
    <row r="2415" spans="2:52" x14ac:dyDescent="0.35">
      <c r="B2415" s="41"/>
      <c r="C2415" s="42"/>
      <c r="D2415" s="42"/>
      <c r="E2415" s="42"/>
      <c r="F2415" s="42"/>
      <c r="G2415" s="42"/>
      <c r="H2415" s="42"/>
      <c r="I2415" s="42"/>
      <c r="J2415" s="42"/>
      <c r="K2415" s="42"/>
      <c r="L2415" s="42"/>
      <c r="M2415" s="42"/>
      <c r="N2415" s="42"/>
      <c r="O2415" s="42"/>
      <c r="P2415" s="42"/>
      <c r="Q2415" s="69"/>
      <c r="R2415" s="69"/>
      <c r="S2415" s="69"/>
      <c r="T2415" s="69"/>
      <c r="U2415" s="69" t="s">
        <v>123</v>
      </c>
      <c r="V2415" s="69"/>
      <c r="W2415" s="184"/>
      <c r="X2415" s="184"/>
      <c r="Y2415" s="184"/>
      <c r="Z2415" s="184"/>
      <c r="AA2415" s="69"/>
      <c r="AB2415" s="69"/>
      <c r="AC2415" s="69"/>
      <c r="AD2415" s="69"/>
    </row>
    <row r="2416" spans="2:52" x14ac:dyDescent="0.35">
      <c r="B2416" s="41"/>
      <c r="C2416" s="42"/>
      <c r="D2416" s="42"/>
      <c r="E2416" s="42"/>
      <c r="F2416" s="42"/>
      <c r="G2416" s="42"/>
      <c r="H2416" s="42"/>
      <c r="I2416" s="42"/>
      <c r="J2416" s="42"/>
      <c r="K2416" s="42"/>
      <c r="L2416" s="42"/>
      <c r="M2416" s="42"/>
      <c r="N2416" s="42"/>
      <c r="O2416" s="42"/>
      <c r="P2416" s="42"/>
      <c r="Q2416" s="69"/>
      <c r="R2416" s="69"/>
      <c r="S2416" s="69"/>
      <c r="T2416" s="69"/>
      <c r="U2416" s="69" t="s">
        <v>122</v>
      </c>
      <c r="V2416" s="69"/>
      <c r="W2416" s="187"/>
      <c r="X2416" s="187"/>
      <c r="Y2416" s="187"/>
      <c r="Z2416" s="187"/>
      <c r="AA2416" s="69"/>
      <c r="AB2416" s="69"/>
      <c r="AC2416" s="69"/>
      <c r="AD2416" s="69"/>
    </row>
    <row r="2417" spans="2:52" x14ac:dyDescent="0.35">
      <c r="B2417" s="41"/>
      <c r="C2417" s="42"/>
      <c r="D2417" s="42"/>
      <c r="E2417" s="42"/>
      <c r="F2417" s="42"/>
      <c r="G2417" s="42"/>
      <c r="H2417" s="42"/>
      <c r="I2417" s="42"/>
      <c r="J2417" s="42"/>
      <c r="K2417" s="42"/>
      <c r="L2417" s="42"/>
      <c r="M2417" s="42"/>
      <c r="N2417" s="42"/>
      <c r="O2417" s="42"/>
      <c r="P2417" s="42"/>
      <c r="Q2417" s="69"/>
      <c r="R2417" s="69"/>
      <c r="S2417" s="69"/>
      <c r="T2417" s="69"/>
      <c r="U2417" s="69"/>
      <c r="V2417" s="69"/>
      <c r="W2417" s="184"/>
      <c r="X2417" s="184"/>
      <c r="Y2417" s="184"/>
      <c r="Z2417" s="184"/>
      <c r="AA2417" s="69"/>
      <c r="AB2417" s="69"/>
      <c r="AC2417" s="69"/>
      <c r="AD2417" s="69"/>
    </row>
    <row r="2418" spans="2:52" x14ac:dyDescent="0.35">
      <c r="B2418" s="252"/>
      <c r="C2418" s="42"/>
      <c r="D2418" s="42"/>
      <c r="E2418" s="42"/>
      <c r="F2418" s="42"/>
      <c r="G2418" s="42"/>
      <c r="H2418" s="42"/>
      <c r="I2418" s="42"/>
      <c r="J2418" s="42"/>
      <c r="K2418" s="42"/>
      <c r="L2418" s="42"/>
      <c r="M2418" s="42"/>
      <c r="N2418" s="42"/>
      <c r="O2418" s="42"/>
      <c r="P2418" s="42"/>
      <c r="Q2418" s="69"/>
      <c r="R2418" s="69"/>
      <c r="S2418" s="69"/>
      <c r="T2418" s="69"/>
      <c r="U2418" s="69"/>
      <c r="V2418" s="69"/>
      <c r="W2418" s="188"/>
      <c r="X2418" s="188"/>
      <c r="Y2418" s="188"/>
      <c r="Z2418" s="188"/>
      <c r="AA2418" s="69"/>
      <c r="AB2418" s="69"/>
      <c r="AC2418" s="69"/>
      <c r="AD2418" s="69"/>
    </row>
    <row r="2419" spans="2:52" x14ac:dyDescent="0.35">
      <c r="B2419" s="41"/>
      <c r="C2419" s="42"/>
      <c r="D2419" s="42"/>
      <c r="E2419" s="42"/>
      <c r="F2419" s="42"/>
      <c r="G2419" s="42"/>
      <c r="H2419" s="42"/>
      <c r="I2419" s="42"/>
      <c r="J2419" s="42"/>
      <c r="K2419" s="42"/>
      <c r="L2419" s="42"/>
      <c r="M2419" s="42"/>
      <c r="N2419" s="42"/>
      <c r="O2419" s="42"/>
      <c r="P2419" s="42"/>
      <c r="Q2419" s="69"/>
      <c r="R2419" s="69"/>
      <c r="S2419" s="69"/>
      <c r="T2419" s="69"/>
      <c r="U2419" s="69" t="s">
        <v>117</v>
      </c>
      <c r="V2419" s="69"/>
      <c r="W2419" s="184"/>
      <c r="X2419" s="184"/>
      <c r="Y2419" s="184"/>
      <c r="Z2419" s="184"/>
      <c r="AA2419" s="184"/>
      <c r="AB2419" s="184"/>
      <c r="AC2419" s="184"/>
      <c r="AD2419" s="184"/>
    </row>
    <row r="2420" spans="2:52" x14ac:dyDescent="0.35">
      <c r="B2420" s="41"/>
      <c r="C2420" s="42"/>
      <c r="D2420" s="42"/>
      <c r="E2420" s="42"/>
      <c r="F2420" s="42"/>
      <c r="G2420" s="42"/>
      <c r="H2420" s="42"/>
      <c r="I2420" s="42"/>
      <c r="J2420" s="42"/>
      <c r="K2420" s="42"/>
      <c r="L2420" s="42"/>
      <c r="M2420" s="42"/>
      <c r="N2420" s="42"/>
      <c r="O2420" s="42"/>
      <c r="P2420" s="42"/>
      <c r="Q2420" s="69"/>
      <c r="R2420" s="69"/>
      <c r="S2420" s="69"/>
      <c r="T2420" s="69"/>
      <c r="U2420" s="69"/>
      <c r="V2420" s="69"/>
      <c r="W2420" s="69"/>
      <c r="X2420" s="69"/>
      <c r="Y2420" s="69"/>
      <c r="Z2420" s="69"/>
      <c r="AA2420" s="69"/>
      <c r="AB2420" s="69"/>
      <c r="AC2420" s="69"/>
      <c r="AD2420" s="69"/>
    </row>
    <row r="2421" spans="2:52" x14ac:dyDescent="0.35">
      <c r="B2421" s="41"/>
      <c r="C2421" s="42"/>
      <c r="D2421" s="42"/>
      <c r="E2421" s="42"/>
      <c r="F2421" s="42"/>
      <c r="G2421" s="42"/>
      <c r="H2421" s="42"/>
      <c r="I2421" s="42"/>
      <c r="J2421" s="42"/>
      <c r="K2421" s="42"/>
      <c r="L2421" s="42"/>
      <c r="M2421" s="42"/>
      <c r="N2421" s="42"/>
      <c r="O2421" s="42"/>
      <c r="P2421" s="42"/>
      <c r="Q2421" s="69"/>
      <c r="R2421" s="69"/>
      <c r="S2421" s="69"/>
      <c r="T2421" s="69"/>
      <c r="U2421" s="69"/>
      <c r="V2421" s="69"/>
      <c r="W2421" s="69"/>
      <c r="X2421" s="69"/>
      <c r="Y2421" s="69"/>
      <c r="Z2421" s="69"/>
      <c r="AA2421" s="69"/>
      <c r="AB2421" s="69"/>
      <c r="AC2421" s="69"/>
      <c r="AD2421" s="69"/>
    </row>
    <row r="2422" spans="2:52" x14ac:dyDescent="0.35">
      <c r="B2422" s="41"/>
      <c r="C2422" s="42"/>
      <c r="D2422" s="42"/>
      <c r="E2422" s="42"/>
      <c r="F2422" s="42"/>
      <c r="G2422" s="42"/>
      <c r="H2422" s="42"/>
      <c r="I2422" s="42"/>
      <c r="J2422" s="42"/>
      <c r="K2422" s="42"/>
      <c r="L2422" s="42"/>
      <c r="M2422" s="42"/>
      <c r="N2422" s="42"/>
      <c r="O2422" s="42"/>
      <c r="P2422" s="42"/>
      <c r="Q2422" s="69"/>
      <c r="R2422" s="69"/>
      <c r="S2422" s="69"/>
      <c r="T2422" s="69"/>
      <c r="U2422" s="69"/>
      <c r="V2422" s="69"/>
      <c r="W2422" s="69"/>
      <c r="X2422" s="69"/>
      <c r="Y2422" s="69"/>
      <c r="Z2422" s="69"/>
      <c r="AA2422" s="69"/>
      <c r="AB2422" s="69"/>
      <c r="AC2422" s="69"/>
      <c r="AD2422" s="69"/>
    </row>
    <row r="2423" spans="2:52" x14ac:dyDescent="0.35">
      <c r="B2423" s="41"/>
      <c r="C2423" s="42"/>
      <c r="D2423" s="42"/>
      <c r="E2423" s="42"/>
      <c r="F2423" s="42"/>
      <c r="G2423" s="42"/>
      <c r="H2423" s="42"/>
      <c r="I2423" s="42"/>
      <c r="J2423" s="42"/>
      <c r="K2423" s="42"/>
      <c r="L2423" s="42"/>
      <c r="M2423" s="42"/>
      <c r="N2423" s="42"/>
      <c r="O2423" s="42"/>
      <c r="P2423" s="42"/>
      <c r="R2423" s="69"/>
      <c r="S2423" s="69"/>
      <c r="T2423" s="69"/>
      <c r="U2423" s="69" t="s">
        <v>119</v>
      </c>
      <c r="V2423" s="69"/>
      <c r="W2423" s="69"/>
      <c r="X2423" s="69"/>
      <c r="Y2423" s="69"/>
      <c r="Z2423" s="69"/>
      <c r="AA2423" s="69"/>
      <c r="AB2423" s="69"/>
      <c r="AC2423" s="69"/>
      <c r="AD2423" s="69"/>
    </row>
    <row r="2424" spans="2:52" x14ac:dyDescent="0.35">
      <c r="B2424" s="41"/>
      <c r="C2424" s="42"/>
      <c r="D2424" s="42"/>
      <c r="E2424" s="42"/>
      <c r="F2424" s="42"/>
      <c r="G2424" s="42"/>
      <c r="H2424" s="42"/>
      <c r="I2424" s="42"/>
      <c r="J2424" s="42"/>
      <c r="K2424" s="42"/>
      <c r="L2424" s="42"/>
      <c r="M2424" s="42"/>
      <c r="N2424" s="42"/>
      <c r="O2424" s="42"/>
      <c r="P2424" s="42"/>
      <c r="Q2424" s="69"/>
      <c r="R2424" s="69"/>
      <c r="S2424" s="69"/>
      <c r="T2424" s="69"/>
      <c r="U2424" s="69" t="s">
        <v>120</v>
      </c>
      <c r="V2424" s="69"/>
      <c r="W2424" s="69"/>
      <c r="X2424" s="69"/>
      <c r="Y2424" s="69"/>
      <c r="Z2424" s="69"/>
      <c r="AA2424" s="69"/>
      <c r="AB2424" s="69"/>
      <c r="AC2424" s="69"/>
      <c r="AD2424" s="69"/>
    </row>
    <row r="2425" spans="2:52" x14ac:dyDescent="0.35">
      <c r="B2425" s="41"/>
      <c r="C2425" s="42"/>
      <c r="D2425" s="42"/>
      <c r="E2425" s="42"/>
      <c r="F2425" s="42"/>
      <c r="G2425" s="42"/>
      <c r="H2425" s="42"/>
      <c r="I2425" s="42"/>
      <c r="J2425" s="42"/>
      <c r="K2425" s="42"/>
      <c r="L2425" s="42"/>
      <c r="M2425" s="42"/>
      <c r="N2425" s="42"/>
      <c r="O2425" s="42"/>
      <c r="P2425" s="42"/>
      <c r="Q2425" s="69"/>
      <c r="R2425" s="69"/>
      <c r="S2425" s="69"/>
      <c r="T2425" s="69"/>
      <c r="U2425" s="69"/>
      <c r="V2425" s="69"/>
      <c r="W2425" s="69"/>
      <c r="X2425" s="69"/>
      <c r="Y2425" s="69"/>
      <c r="Z2425" s="69"/>
      <c r="AA2425" s="69"/>
      <c r="AB2425" s="69"/>
      <c r="AC2425" s="69"/>
      <c r="AD2425" s="69"/>
    </row>
    <row r="2426" spans="2:52" x14ac:dyDescent="0.35">
      <c r="B2426" s="41"/>
      <c r="C2426" s="42"/>
      <c r="D2426" s="42"/>
      <c r="E2426" s="42"/>
      <c r="F2426" s="42"/>
      <c r="G2426" s="42"/>
      <c r="H2426" s="42"/>
      <c r="I2426" s="42"/>
      <c r="J2426" s="42"/>
      <c r="K2426" s="42"/>
      <c r="L2426" s="42"/>
      <c r="M2426" s="42"/>
      <c r="N2426" s="42"/>
      <c r="O2426" s="42"/>
      <c r="P2426" s="42"/>
      <c r="R2426" s="69"/>
      <c r="S2426" s="69"/>
      <c r="T2426" s="69"/>
      <c r="U2426" s="69"/>
      <c r="V2426" s="69"/>
      <c r="W2426" s="69"/>
      <c r="X2426" s="69"/>
      <c r="Y2426" s="69"/>
      <c r="Z2426" s="69"/>
      <c r="AA2426" s="69"/>
      <c r="AB2426" s="69"/>
      <c r="AC2426" s="69"/>
      <c r="AD2426" s="69"/>
    </row>
    <row r="2427" spans="2:52" x14ac:dyDescent="0.35">
      <c r="B2427" s="41"/>
      <c r="C2427" s="42"/>
      <c r="D2427" s="42"/>
      <c r="E2427" s="42"/>
      <c r="F2427" s="42"/>
      <c r="G2427" s="42"/>
      <c r="H2427" s="42"/>
      <c r="I2427" s="42"/>
      <c r="J2427" s="42"/>
      <c r="K2427" s="42"/>
      <c r="L2427" s="42"/>
      <c r="M2427" s="42"/>
      <c r="N2427" s="42"/>
      <c r="O2427" s="42"/>
      <c r="P2427" s="42"/>
      <c r="Q2427" s="69"/>
      <c r="R2427" s="69"/>
      <c r="S2427" s="69"/>
      <c r="T2427" s="69"/>
      <c r="U2427" s="69" t="s">
        <v>124</v>
      </c>
      <c r="V2427" s="69"/>
      <c r="W2427" s="69"/>
      <c r="X2427" s="69"/>
      <c r="Y2427" s="69"/>
      <c r="Z2427" s="69"/>
      <c r="AA2427" s="69"/>
      <c r="AB2427" s="69"/>
      <c r="AC2427" s="69"/>
      <c r="AD2427" s="69"/>
    </row>
    <row r="2428" spans="2:52" x14ac:dyDescent="0.35">
      <c r="B2428" s="43"/>
      <c r="C2428" s="43"/>
      <c r="D2428" s="43"/>
      <c r="E2428" s="43"/>
      <c r="F2428" s="43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69"/>
      <c r="R2428" s="69"/>
      <c r="S2428" s="69"/>
      <c r="T2428" s="69"/>
      <c r="U2428" s="69" t="s">
        <v>125</v>
      </c>
      <c r="V2428" s="69"/>
      <c r="W2428" s="69"/>
      <c r="X2428" s="69"/>
      <c r="Y2428" s="69"/>
      <c r="Z2428" s="69"/>
      <c r="AA2428" s="69"/>
      <c r="AB2428" s="69"/>
      <c r="AC2428" s="69"/>
      <c r="AD2428" s="69"/>
    </row>
    <row r="2429" spans="2:52" x14ac:dyDescent="0.35"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69"/>
      <c r="R2429" s="69"/>
      <c r="S2429" s="69"/>
      <c r="T2429" s="69"/>
      <c r="U2429" s="69" t="s">
        <v>126</v>
      </c>
      <c r="V2429" s="69"/>
      <c r="W2429" s="184"/>
      <c r="X2429" s="184"/>
      <c r="Y2429" s="184"/>
      <c r="Z2429" s="184"/>
      <c r="AA2429" s="184"/>
      <c r="AB2429" s="184"/>
      <c r="AC2429" s="184"/>
      <c r="AD2429" s="184"/>
      <c r="AE2429" s="184"/>
      <c r="AF2429" s="184"/>
      <c r="AG2429" s="184"/>
      <c r="AH2429" s="184"/>
      <c r="AI2429" s="184"/>
      <c r="AJ2429" s="184"/>
      <c r="AK2429" s="184"/>
      <c r="AL2429" s="184"/>
      <c r="AM2429" s="184"/>
      <c r="AN2429" s="184"/>
      <c r="AO2429" s="184"/>
      <c r="AP2429" s="184"/>
      <c r="AQ2429" s="184"/>
      <c r="AR2429" s="184"/>
      <c r="AS2429" s="184"/>
      <c r="AT2429" s="184"/>
      <c r="AU2429" s="184"/>
      <c r="AV2429" s="184"/>
      <c r="AW2429" s="184"/>
      <c r="AX2429" s="184"/>
      <c r="AY2429" s="184"/>
      <c r="AZ2429" s="184"/>
    </row>
    <row r="2430" spans="2:52" ht="16" thickBot="1" x14ac:dyDescent="0.4"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69"/>
      <c r="R2430" s="69"/>
      <c r="S2430" s="69"/>
      <c r="T2430" s="69"/>
      <c r="U2430" s="69" t="s">
        <v>127</v>
      </c>
      <c r="V2430" s="69"/>
      <c r="W2430" s="189"/>
      <c r="X2430" s="189"/>
      <c r="Y2430" s="189"/>
      <c r="Z2430" s="189"/>
      <c r="AA2430" s="69"/>
      <c r="AB2430" s="69"/>
      <c r="AC2430" s="69"/>
      <c r="AD2430" s="69"/>
    </row>
    <row r="2431" spans="2:52" x14ac:dyDescent="0.35">
      <c r="B2431" s="118" t="s">
        <v>27</v>
      </c>
      <c r="C2431" s="119"/>
      <c r="D2431" s="102"/>
      <c r="E2431" s="102"/>
      <c r="F2431" s="102"/>
      <c r="G2431" s="102"/>
      <c r="H2431" s="102"/>
      <c r="I2431" s="102"/>
      <c r="J2431" s="102"/>
      <c r="K2431" s="102"/>
      <c r="L2431" s="102"/>
      <c r="M2431" s="102"/>
      <c r="N2431" s="102"/>
      <c r="O2431" s="102"/>
      <c r="P2431" s="102"/>
      <c r="Q2431" s="112"/>
      <c r="R2431" s="103"/>
      <c r="S2431" s="102"/>
      <c r="T2431" s="103"/>
      <c r="U2431" s="103"/>
      <c r="V2431" s="103"/>
      <c r="W2431" s="195"/>
      <c r="X2431" s="195"/>
      <c r="Y2431" s="195"/>
      <c r="Z2431" s="195"/>
      <c r="AA2431" s="195"/>
      <c r="AB2431" s="195"/>
      <c r="AC2431" s="195"/>
      <c r="AD2431" s="195"/>
    </row>
    <row r="2432" spans="2:52" x14ac:dyDescent="0.35">
      <c r="B2432" s="116" t="s">
        <v>48</v>
      </c>
      <c r="C2432" s="30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94"/>
      <c r="R2432" s="28"/>
      <c r="S2432" s="27"/>
      <c r="T2432" s="28"/>
      <c r="U2432" s="28"/>
      <c r="V2432" s="28"/>
      <c r="W2432" s="197"/>
      <c r="X2432" s="197"/>
      <c r="Y2432" s="197"/>
      <c r="Z2432" s="197"/>
      <c r="AA2432" s="197"/>
      <c r="AB2432" s="197"/>
      <c r="AC2432" s="197"/>
      <c r="AD2432" s="197"/>
    </row>
    <row r="2433" spans="2:30" x14ac:dyDescent="0.35">
      <c r="B2433" s="104" t="s">
        <v>49</v>
      </c>
      <c r="C2433" s="16">
        <v>1.3</v>
      </c>
      <c r="D2433" s="14">
        <v>1.4</v>
      </c>
      <c r="E2433" s="14">
        <v>1.4</v>
      </c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92"/>
      <c r="R2433" s="15"/>
      <c r="S2433" s="14"/>
      <c r="T2433" s="15"/>
      <c r="U2433" s="15"/>
      <c r="V2433" s="15"/>
      <c r="W2433" s="79"/>
      <c r="X2433" s="79"/>
      <c r="Y2433" s="79"/>
      <c r="Z2433" s="79"/>
      <c r="AA2433" s="79"/>
      <c r="AB2433" s="79"/>
      <c r="AC2433" s="79"/>
      <c r="AD2433" s="79"/>
    </row>
    <row r="2434" spans="2:30" x14ac:dyDescent="0.35">
      <c r="B2434" s="105"/>
      <c r="C2434" s="2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88"/>
      <c r="R2434" s="7"/>
      <c r="S2434" s="6"/>
      <c r="T2434" s="7"/>
      <c r="U2434" s="7"/>
      <c r="V2434" s="7"/>
      <c r="W2434" s="78"/>
      <c r="X2434" s="78"/>
      <c r="Y2434" s="78"/>
      <c r="Z2434" s="78"/>
      <c r="AA2434" s="78"/>
      <c r="AB2434" s="78"/>
      <c r="AC2434" s="78"/>
      <c r="AD2434" s="78"/>
    </row>
    <row r="2435" spans="2:30" x14ac:dyDescent="0.35">
      <c r="B2435" s="104" t="s">
        <v>0</v>
      </c>
      <c r="C2435" s="16">
        <v>62</v>
      </c>
      <c r="D2435" s="14">
        <v>57.2</v>
      </c>
      <c r="E2435" s="14">
        <v>54.8</v>
      </c>
      <c r="F2435" s="14" t="e">
        <f>#REF!-E2435-D2435-C2435</f>
        <v>#REF!</v>
      </c>
      <c r="G2435" s="14">
        <v>9.4</v>
      </c>
      <c r="H2435" s="14" t="s">
        <v>15</v>
      </c>
      <c r="I2435" s="14" t="s">
        <v>15</v>
      </c>
      <c r="J2435" s="14" t="s">
        <v>15</v>
      </c>
      <c r="K2435" s="168" t="s">
        <v>15</v>
      </c>
      <c r="L2435" s="168" t="s">
        <v>15</v>
      </c>
      <c r="M2435" s="168" t="s">
        <v>15</v>
      </c>
      <c r="N2435" s="168" t="s">
        <v>15</v>
      </c>
      <c r="O2435" s="168" t="s">
        <v>15</v>
      </c>
      <c r="P2435" s="168" t="s">
        <v>15</v>
      </c>
      <c r="Q2435" s="168" t="s">
        <v>15</v>
      </c>
      <c r="R2435" s="168" t="s">
        <v>15</v>
      </c>
      <c r="S2435" s="168" t="s">
        <v>15</v>
      </c>
      <c r="T2435" s="168" t="s">
        <v>15</v>
      </c>
      <c r="U2435" s="168" t="s">
        <v>15</v>
      </c>
      <c r="V2435" s="168" t="s">
        <v>15</v>
      </c>
      <c r="W2435" s="168" t="s">
        <v>15</v>
      </c>
      <c r="X2435" s="168" t="s">
        <v>15</v>
      </c>
      <c r="Y2435" s="168" t="s">
        <v>15</v>
      </c>
      <c r="Z2435" s="168" t="s">
        <v>15</v>
      </c>
      <c r="AA2435" s="168" t="s">
        <v>15</v>
      </c>
      <c r="AB2435" s="168" t="s">
        <v>15</v>
      </c>
      <c r="AC2435" s="168" t="s">
        <v>15</v>
      </c>
      <c r="AD2435" s="168" t="s">
        <v>15</v>
      </c>
    </row>
    <row r="2436" spans="2:30" x14ac:dyDescent="0.35">
      <c r="B2436" s="105" t="s">
        <v>56</v>
      </c>
      <c r="C2436" s="2">
        <v>31.6</v>
      </c>
      <c r="D2436" s="6">
        <v>32.4</v>
      </c>
      <c r="E2436" s="6">
        <v>25.9</v>
      </c>
      <c r="F2436" s="6" t="e">
        <f>#REF!-E2436-D2436-C2436</f>
        <v>#REF!</v>
      </c>
      <c r="G2436" s="6">
        <v>4.3</v>
      </c>
      <c r="H2436" s="6" t="s">
        <v>15</v>
      </c>
      <c r="I2436" s="6" t="s">
        <v>15</v>
      </c>
      <c r="J2436" s="6" t="s">
        <v>15</v>
      </c>
      <c r="K2436" s="165" t="s">
        <v>15</v>
      </c>
      <c r="L2436" s="165" t="s">
        <v>15</v>
      </c>
      <c r="M2436" s="165" t="s">
        <v>15</v>
      </c>
      <c r="N2436" s="165" t="s">
        <v>15</v>
      </c>
      <c r="O2436" s="165" t="s">
        <v>15</v>
      </c>
      <c r="P2436" s="165" t="s">
        <v>15</v>
      </c>
      <c r="Q2436" s="165" t="s">
        <v>15</v>
      </c>
      <c r="R2436" s="165" t="s">
        <v>15</v>
      </c>
      <c r="S2436" s="165" t="s">
        <v>15</v>
      </c>
      <c r="T2436" s="165" t="s">
        <v>15</v>
      </c>
      <c r="U2436" s="165" t="s">
        <v>15</v>
      </c>
      <c r="V2436" s="165" t="s">
        <v>15</v>
      </c>
      <c r="W2436" s="165" t="s">
        <v>15</v>
      </c>
      <c r="X2436" s="165" t="s">
        <v>15</v>
      </c>
      <c r="Y2436" s="165" t="s">
        <v>15</v>
      </c>
      <c r="Z2436" s="165" t="s">
        <v>15</v>
      </c>
      <c r="AA2436" s="165" t="s">
        <v>15</v>
      </c>
      <c r="AB2436" s="165" t="s">
        <v>15</v>
      </c>
      <c r="AC2436" s="165" t="s">
        <v>15</v>
      </c>
      <c r="AD2436" s="165" t="s">
        <v>15</v>
      </c>
    </row>
    <row r="2437" spans="2:30" x14ac:dyDescent="0.35">
      <c r="B2437" s="105" t="s">
        <v>57</v>
      </c>
      <c r="C2437" s="6">
        <v>0</v>
      </c>
      <c r="D2437" s="6">
        <v>0.4</v>
      </c>
      <c r="E2437" s="6">
        <v>0.4</v>
      </c>
      <c r="F2437" s="6" t="e">
        <f>#REF!-E2437-D2437-C2437</f>
        <v>#REF!</v>
      </c>
      <c r="G2437" s="6" t="s">
        <v>15</v>
      </c>
      <c r="H2437" s="6" t="s">
        <v>15</v>
      </c>
      <c r="I2437" s="6" t="s">
        <v>15</v>
      </c>
      <c r="J2437" s="6" t="s">
        <v>15</v>
      </c>
      <c r="K2437" s="165" t="s">
        <v>15</v>
      </c>
      <c r="L2437" s="165" t="s">
        <v>15</v>
      </c>
      <c r="M2437" s="165" t="s">
        <v>15</v>
      </c>
      <c r="N2437" s="165" t="s">
        <v>15</v>
      </c>
      <c r="O2437" s="165" t="s">
        <v>15</v>
      </c>
      <c r="P2437" s="165" t="s">
        <v>15</v>
      </c>
      <c r="Q2437" s="165" t="s">
        <v>15</v>
      </c>
      <c r="R2437" s="165" t="s">
        <v>15</v>
      </c>
      <c r="S2437" s="165" t="s">
        <v>15</v>
      </c>
      <c r="T2437" s="165" t="s">
        <v>15</v>
      </c>
      <c r="U2437" s="165" t="s">
        <v>15</v>
      </c>
      <c r="V2437" s="165" t="s">
        <v>15</v>
      </c>
      <c r="W2437" s="165" t="s">
        <v>15</v>
      </c>
      <c r="X2437" s="165" t="s">
        <v>15</v>
      </c>
      <c r="Y2437" s="165" t="s">
        <v>15</v>
      </c>
      <c r="Z2437" s="165" t="s">
        <v>15</v>
      </c>
      <c r="AA2437" s="165" t="s">
        <v>15</v>
      </c>
      <c r="AB2437" s="165" t="s">
        <v>15</v>
      </c>
      <c r="AC2437" s="165" t="s">
        <v>15</v>
      </c>
      <c r="AD2437" s="165" t="s">
        <v>15</v>
      </c>
    </row>
    <row r="2438" spans="2:30" x14ac:dyDescent="0.35">
      <c r="B2438" s="105" t="s">
        <v>58</v>
      </c>
      <c r="C2438" s="6" t="s">
        <v>15</v>
      </c>
      <c r="D2438" s="6" t="s">
        <v>15</v>
      </c>
      <c r="E2438" s="6" t="s">
        <v>15</v>
      </c>
      <c r="F2438" s="6"/>
      <c r="G2438" s="6" t="s">
        <v>15</v>
      </c>
      <c r="H2438" s="6" t="s">
        <v>15</v>
      </c>
      <c r="I2438" s="6" t="s">
        <v>15</v>
      </c>
      <c r="J2438" s="6" t="s">
        <v>15</v>
      </c>
      <c r="K2438" s="165" t="s">
        <v>15</v>
      </c>
      <c r="L2438" s="165" t="s">
        <v>15</v>
      </c>
      <c r="M2438" s="165" t="s">
        <v>15</v>
      </c>
      <c r="N2438" s="165" t="s">
        <v>15</v>
      </c>
      <c r="O2438" s="165" t="s">
        <v>15</v>
      </c>
      <c r="P2438" s="165" t="s">
        <v>15</v>
      </c>
      <c r="Q2438" s="165" t="s">
        <v>15</v>
      </c>
      <c r="R2438" s="165" t="s">
        <v>15</v>
      </c>
      <c r="S2438" s="165" t="s">
        <v>15</v>
      </c>
      <c r="T2438" s="165" t="s">
        <v>15</v>
      </c>
      <c r="U2438" s="165" t="s">
        <v>15</v>
      </c>
      <c r="V2438" s="165" t="s">
        <v>15</v>
      </c>
      <c r="W2438" s="165" t="s">
        <v>15</v>
      </c>
      <c r="X2438" s="165" t="s">
        <v>15</v>
      </c>
      <c r="Y2438" s="165" t="s">
        <v>15</v>
      </c>
      <c r="Z2438" s="165" t="s">
        <v>15</v>
      </c>
      <c r="AA2438" s="165" t="s">
        <v>15</v>
      </c>
      <c r="AB2438" s="165" t="s">
        <v>15</v>
      </c>
      <c r="AC2438" s="165" t="s">
        <v>15</v>
      </c>
      <c r="AD2438" s="165" t="s">
        <v>15</v>
      </c>
    </row>
    <row r="2439" spans="2:30" x14ac:dyDescent="0.35">
      <c r="B2439" s="105" t="s">
        <v>55</v>
      </c>
      <c r="C2439" s="2">
        <v>0.1</v>
      </c>
      <c r="D2439" s="6">
        <v>0.1</v>
      </c>
      <c r="E2439" s="6">
        <v>-0.1</v>
      </c>
      <c r="F2439" s="6" t="e">
        <f>#REF!-E2439-D2439-C2439</f>
        <v>#REF!</v>
      </c>
      <c r="G2439" s="6">
        <v>-0.2</v>
      </c>
      <c r="H2439" s="6" t="s">
        <v>15</v>
      </c>
      <c r="I2439" s="6" t="s">
        <v>15</v>
      </c>
      <c r="J2439" s="6" t="s">
        <v>15</v>
      </c>
      <c r="K2439" s="165" t="s">
        <v>15</v>
      </c>
      <c r="L2439" s="165" t="s">
        <v>15</v>
      </c>
      <c r="M2439" s="165" t="s">
        <v>15</v>
      </c>
      <c r="N2439" s="165" t="s">
        <v>15</v>
      </c>
      <c r="O2439" s="165" t="s">
        <v>15</v>
      </c>
      <c r="P2439" s="165" t="s">
        <v>15</v>
      </c>
      <c r="Q2439" s="165" t="s">
        <v>15</v>
      </c>
      <c r="R2439" s="165" t="s">
        <v>15</v>
      </c>
      <c r="S2439" s="165" t="s">
        <v>15</v>
      </c>
      <c r="T2439" s="165" t="s">
        <v>15</v>
      </c>
      <c r="U2439" s="165" t="s">
        <v>15</v>
      </c>
      <c r="V2439" s="165" t="s">
        <v>15</v>
      </c>
      <c r="W2439" s="165" t="s">
        <v>15</v>
      </c>
      <c r="X2439" s="165" t="s">
        <v>15</v>
      </c>
      <c r="Y2439" s="165" t="s">
        <v>15</v>
      </c>
      <c r="Z2439" s="165" t="s">
        <v>15</v>
      </c>
      <c r="AA2439" s="165" t="s">
        <v>15</v>
      </c>
      <c r="AB2439" s="165" t="s">
        <v>15</v>
      </c>
      <c r="AC2439" s="165" t="s">
        <v>15</v>
      </c>
      <c r="AD2439" s="165" t="s">
        <v>15</v>
      </c>
    </row>
    <row r="2440" spans="2:30" x14ac:dyDescent="0.35">
      <c r="B2440" s="107" t="s">
        <v>59</v>
      </c>
      <c r="C2440" s="23">
        <v>0</v>
      </c>
      <c r="D2440" s="23" t="s">
        <v>15</v>
      </c>
      <c r="E2440" s="23" t="s">
        <v>15</v>
      </c>
      <c r="F2440" s="23"/>
      <c r="G2440" s="23" t="s">
        <v>15</v>
      </c>
      <c r="H2440" s="23" t="s">
        <v>15</v>
      </c>
      <c r="I2440" s="23" t="s">
        <v>15</v>
      </c>
      <c r="J2440" s="23" t="s">
        <v>15</v>
      </c>
      <c r="K2440" s="169" t="s">
        <v>15</v>
      </c>
      <c r="L2440" s="169" t="s">
        <v>15</v>
      </c>
      <c r="M2440" s="169" t="s">
        <v>15</v>
      </c>
      <c r="N2440" s="169" t="s">
        <v>15</v>
      </c>
      <c r="O2440" s="169" t="s">
        <v>15</v>
      </c>
      <c r="P2440" s="169" t="s">
        <v>15</v>
      </c>
      <c r="Q2440" s="169" t="s">
        <v>15</v>
      </c>
      <c r="R2440" s="169" t="s">
        <v>15</v>
      </c>
      <c r="S2440" s="169" t="s">
        <v>15</v>
      </c>
      <c r="T2440" s="169" t="s">
        <v>15</v>
      </c>
      <c r="U2440" s="169" t="s">
        <v>15</v>
      </c>
      <c r="V2440" s="169" t="s">
        <v>15</v>
      </c>
      <c r="W2440" s="169" t="s">
        <v>15</v>
      </c>
      <c r="X2440" s="169" t="s">
        <v>15</v>
      </c>
      <c r="Y2440" s="169" t="s">
        <v>15</v>
      </c>
      <c r="Z2440" s="169" t="s">
        <v>15</v>
      </c>
      <c r="AA2440" s="169" t="s">
        <v>15</v>
      </c>
      <c r="AB2440" s="169" t="s">
        <v>15</v>
      </c>
      <c r="AC2440" s="169" t="s">
        <v>15</v>
      </c>
      <c r="AD2440" s="169" t="s">
        <v>15</v>
      </c>
    </row>
    <row r="2441" spans="2:30" x14ac:dyDescent="0.35">
      <c r="B2441" s="104" t="s">
        <v>37</v>
      </c>
      <c r="C2441" s="14">
        <v>30.3</v>
      </c>
      <c r="D2441" s="14">
        <v>24.299999999999997</v>
      </c>
      <c r="E2441" s="14">
        <v>28.6</v>
      </c>
      <c r="F2441" s="14" t="e">
        <f>#REF!-E2441-D2441-C2441</f>
        <v>#REF!</v>
      </c>
      <c r="G2441" s="14" t="s">
        <v>15</v>
      </c>
      <c r="H2441" s="14" t="s">
        <v>177</v>
      </c>
      <c r="I2441" s="14" t="s">
        <v>15</v>
      </c>
      <c r="J2441" s="14" t="s">
        <v>15</v>
      </c>
      <c r="K2441" s="168" t="s">
        <v>15</v>
      </c>
      <c r="L2441" s="168" t="s">
        <v>15</v>
      </c>
      <c r="M2441" s="168" t="s">
        <v>15</v>
      </c>
      <c r="N2441" s="168" t="s">
        <v>15</v>
      </c>
      <c r="O2441" s="168" t="s">
        <v>15</v>
      </c>
      <c r="P2441" s="168" t="s">
        <v>15</v>
      </c>
      <c r="Q2441" s="168" t="s">
        <v>15</v>
      </c>
      <c r="R2441" s="168" t="s">
        <v>15</v>
      </c>
      <c r="S2441" s="168" t="s">
        <v>15</v>
      </c>
      <c r="T2441" s="168" t="s">
        <v>15</v>
      </c>
      <c r="U2441" s="168" t="s">
        <v>15</v>
      </c>
      <c r="V2441" s="168" t="s">
        <v>15</v>
      </c>
      <c r="W2441" s="168" t="s">
        <v>15</v>
      </c>
      <c r="X2441" s="168" t="s">
        <v>15</v>
      </c>
      <c r="Y2441" s="168" t="s">
        <v>15</v>
      </c>
      <c r="Z2441" s="168" t="s">
        <v>15</v>
      </c>
      <c r="AA2441" s="168" t="s">
        <v>15</v>
      </c>
      <c r="AB2441" s="168" t="s">
        <v>15</v>
      </c>
      <c r="AC2441" s="168" t="s">
        <v>15</v>
      </c>
      <c r="AD2441" s="168" t="s">
        <v>15</v>
      </c>
    </row>
    <row r="2442" spans="2:30" x14ac:dyDescent="0.35">
      <c r="B2442" s="105"/>
      <c r="C2442" s="2"/>
      <c r="D2442" s="6"/>
      <c r="E2442" s="6"/>
      <c r="F2442" s="6"/>
      <c r="G2442" s="6"/>
      <c r="H2442" s="6"/>
      <c r="I2442" s="6"/>
      <c r="J2442" s="6"/>
      <c r="K2442" s="165"/>
      <c r="L2442" s="165"/>
      <c r="M2442" s="165"/>
      <c r="N2442" s="165"/>
      <c r="O2442" s="165"/>
      <c r="P2442" s="165"/>
      <c r="Q2442" s="165"/>
      <c r="R2442" s="165"/>
      <c r="S2442" s="165"/>
      <c r="T2442" s="165"/>
      <c r="U2442" s="165"/>
      <c r="V2442" s="165"/>
      <c r="W2442" s="165"/>
      <c r="X2442" s="165"/>
      <c r="Y2442" s="165"/>
      <c r="Z2442" s="165"/>
      <c r="AA2442" s="165"/>
      <c r="AB2442" s="165"/>
      <c r="AC2442" s="165"/>
      <c r="AD2442" s="165"/>
    </row>
    <row r="2443" spans="2:30" x14ac:dyDescent="0.35">
      <c r="B2443" s="107" t="s">
        <v>29</v>
      </c>
      <c r="C2443" s="17">
        <v>7.5</v>
      </c>
      <c r="D2443" s="23">
        <v>7.1</v>
      </c>
      <c r="E2443" s="23">
        <v>7.5</v>
      </c>
      <c r="F2443" s="23" t="e">
        <f>#REF!-E2443-D2443-C2443</f>
        <v>#REF!</v>
      </c>
      <c r="G2443" s="23" t="s">
        <v>15</v>
      </c>
      <c r="H2443" s="23" t="s">
        <v>15</v>
      </c>
      <c r="I2443" s="23" t="s">
        <v>15</v>
      </c>
      <c r="J2443" s="23" t="s">
        <v>15</v>
      </c>
      <c r="K2443" s="169" t="s">
        <v>15</v>
      </c>
      <c r="L2443" s="169" t="s">
        <v>15</v>
      </c>
      <c r="M2443" s="169" t="s">
        <v>15</v>
      </c>
      <c r="N2443" s="169" t="s">
        <v>15</v>
      </c>
      <c r="O2443" s="169" t="s">
        <v>15</v>
      </c>
      <c r="P2443" s="169" t="s">
        <v>15</v>
      </c>
      <c r="Q2443" s="169" t="s">
        <v>15</v>
      </c>
      <c r="R2443" s="169" t="s">
        <v>15</v>
      </c>
      <c r="S2443" s="169" t="s">
        <v>15</v>
      </c>
      <c r="T2443" s="169" t="s">
        <v>15</v>
      </c>
      <c r="U2443" s="169" t="s">
        <v>15</v>
      </c>
      <c r="V2443" s="169" t="s">
        <v>15</v>
      </c>
      <c r="W2443" s="169" t="s">
        <v>15</v>
      </c>
      <c r="X2443" s="169" t="s">
        <v>15</v>
      </c>
      <c r="Y2443" s="169" t="s">
        <v>15</v>
      </c>
      <c r="Z2443" s="169" t="s">
        <v>15</v>
      </c>
      <c r="AA2443" s="169" t="s">
        <v>15</v>
      </c>
      <c r="AB2443" s="169" t="s">
        <v>15</v>
      </c>
      <c r="AC2443" s="169" t="s">
        <v>15</v>
      </c>
      <c r="AD2443" s="169" t="s">
        <v>15</v>
      </c>
    </row>
    <row r="2444" spans="2:30" x14ac:dyDescent="0.35">
      <c r="B2444" s="104" t="s">
        <v>36</v>
      </c>
      <c r="C2444" s="16">
        <v>22.8</v>
      </c>
      <c r="D2444" s="14">
        <v>17.2</v>
      </c>
      <c r="E2444" s="14">
        <v>21.1</v>
      </c>
      <c r="F2444" s="14" t="e">
        <f>#REF!-E2444-D2444-C2444</f>
        <v>#REF!</v>
      </c>
      <c r="G2444" s="14">
        <v>5.3</v>
      </c>
      <c r="H2444" s="14" t="s">
        <v>15</v>
      </c>
      <c r="I2444" s="14" t="s">
        <v>15</v>
      </c>
      <c r="J2444" s="14" t="s">
        <v>15</v>
      </c>
      <c r="K2444" s="168" t="s">
        <v>15</v>
      </c>
      <c r="L2444" s="168" t="s">
        <v>15</v>
      </c>
      <c r="M2444" s="168" t="s">
        <v>15</v>
      </c>
      <c r="N2444" s="168" t="s">
        <v>15</v>
      </c>
      <c r="O2444" s="168" t="s">
        <v>15</v>
      </c>
      <c r="P2444" s="168" t="s">
        <v>15</v>
      </c>
      <c r="Q2444" s="168" t="s">
        <v>15</v>
      </c>
      <c r="R2444" s="168" t="s">
        <v>15</v>
      </c>
      <c r="S2444" s="168" t="s">
        <v>15</v>
      </c>
      <c r="T2444" s="168" t="s">
        <v>15</v>
      </c>
      <c r="U2444" s="168" t="s">
        <v>15</v>
      </c>
      <c r="V2444" s="168" t="s">
        <v>15</v>
      </c>
      <c r="W2444" s="168" t="s">
        <v>15</v>
      </c>
      <c r="X2444" s="168" t="s">
        <v>15</v>
      </c>
      <c r="Y2444" s="168" t="s">
        <v>15</v>
      </c>
      <c r="Z2444" s="168" t="s">
        <v>15</v>
      </c>
      <c r="AA2444" s="168" t="s">
        <v>15</v>
      </c>
      <c r="AB2444" s="168" t="s">
        <v>15</v>
      </c>
      <c r="AC2444" s="168" t="s">
        <v>15</v>
      </c>
      <c r="AD2444" s="168" t="s">
        <v>15</v>
      </c>
    </row>
    <row r="2445" spans="2:30" x14ac:dyDescent="0.35">
      <c r="B2445" s="105"/>
      <c r="C2445" s="2"/>
      <c r="D2445" s="6"/>
      <c r="E2445" s="6"/>
      <c r="F2445" s="6"/>
      <c r="G2445" s="6"/>
      <c r="H2445" s="6"/>
      <c r="I2445" s="6"/>
      <c r="J2445" s="6"/>
      <c r="K2445" s="165"/>
      <c r="L2445" s="165"/>
      <c r="M2445" s="165"/>
      <c r="N2445" s="165"/>
      <c r="O2445" s="165"/>
      <c r="P2445" s="165"/>
      <c r="Q2445" s="165"/>
      <c r="R2445" s="165"/>
      <c r="S2445" s="165"/>
      <c r="T2445" s="165"/>
      <c r="U2445" s="165"/>
      <c r="V2445" s="165"/>
      <c r="W2445" s="165"/>
      <c r="X2445" s="165"/>
      <c r="Y2445" s="165"/>
      <c r="Z2445" s="165"/>
      <c r="AA2445" s="165"/>
      <c r="AB2445" s="165"/>
      <c r="AC2445" s="165"/>
      <c r="AD2445" s="165"/>
    </row>
    <row r="2446" spans="2:30" x14ac:dyDescent="0.35">
      <c r="B2446" s="105"/>
      <c r="C2446" s="2"/>
      <c r="D2446" s="6"/>
      <c r="E2446" s="6"/>
      <c r="F2446" s="6"/>
      <c r="G2446" s="6"/>
      <c r="H2446" s="6"/>
      <c r="I2446" s="6"/>
      <c r="J2446" s="6"/>
      <c r="K2446" s="165"/>
      <c r="L2446" s="165"/>
      <c r="M2446" s="165"/>
      <c r="N2446" s="165"/>
      <c r="O2446" s="165"/>
      <c r="P2446" s="165"/>
      <c r="Q2446" s="165"/>
      <c r="R2446" s="165"/>
      <c r="S2446" s="165"/>
      <c r="T2446" s="165"/>
      <c r="U2446" s="165"/>
      <c r="V2446" s="165"/>
      <c r="W2446" s="165"/>
      <c r="X2446" s="165"/>
      <c r="Y2446" s="165"/>
      <c r="Z2446" s="165"/>
      <c r="AA2446" s="165"/>
      <c r="AB2446" s="165"/>
      <c r="AC2446" s="165"/>
      <c r="AD2446" s="165"/>
    </row>
    <row r="2447" spans="2:30" x14ac:dyDescent="0.35">
      <c r="B2447" s="105" t="s">
        <v>50</v>
      </c>
      <c r="C2447" s="2">
        <v>20</v>
      </c>
      <c r="D2447" s="6">
        <v>18</v>
      </c>
      <c r="E2447" s="6">
        <v>22</v>
      </c>
      <c r="F2447" s="6"/>
      <c r="G2447" s="6"/>
      <c r="H2447" s="6"/>
      <c r="I2447" s="6"/>
      <c r="J2447" s="6"/>
      <c r="K2447" s="165"/>
      <c r="L2447" s="165"/>
      <c r="M2447" s="165"/>
      <c r="N2447" s="165"/>
      <c r="O2447" s="165"/>
      <c r="P2447" s="165"/>
      <c r="Q2447" s="165"/>
      <c r="R2447" s="165"/>
      <c r="S2447" s="165"/>
      <c r="T2447" s="165"/>
      <c r="U2447" s="165"/>
      <c r="V2447" s="165"/>
      <c r="W2447" s="165"/>
      <c r="X2447" s="165"/>
      <c r="Y2447" s="165"/>
      <c r="Z2447" s="165"/>
      <c r="AA2447" s="165"/>
      <c r="AB2447" s="165"/>
      <c r="AC2447" s="165"/>
      <c r="AD2447" s="165"/>
    </row>
    <row r="2448" spans="2:30" ht="16" thickBot="1" x14ac:dyDescent="0.4">
      <c r="B2448" s="128" t="s">
        <v>30</v>
      </c>
      <c r="C2448" s="130">
        <v>9.6</v>
      </c>
      <c r="D2448" s="129">
        <v>11.5</v>
      </c>
      <c r="E2448" s="129">
        <v>9.4</v>
      </c>
      <c r="F2448" s="129" t="e">
        <f>#REF!-E2448-D2448-C2448</f>
        <v>#REF!</v>
      </c>
      <c r="G2448" s="129">
        <v>1.6</v>
      </c>
      <c r="H2448" s="129" t="s">
        <v>15</v>
      </c>
      <c r="I2448" s="129" t="s">
        <v>15</v>
      </c>
      <c r="J2448" s="129" t="s">
        <v>15</v>
      </c>
      <c r="K2448" s="170" t="s">
        <v>15</v>
      </c>
      <c r="L2448" s="170" t="s">
        <v>15</v>
      </c>
      <c r="M2448" s="170" t="s">
        <v>15</v>
      </c>
      <c r="N2448" s="170" t="s">
        <v>15</v>
      </c>
      <c r="O2448" s="170" t="s">
        <v>15</v>
      </c>
      <c r="P2448" s="170" t="s">
        <v>15</v>
      </c>
      <c r="Q2448" s="170" t="s">
        <v>15</v>
      </c>
      <c r="R2448" s="170" t="s">
        <v>15</v>
      </c>
      <c r="S2448" s="170" t="s">
        <v>15</v>
      </c>
      <c r="T2448" s="170" t="s">
        <v>15</v>
      </c>
      <c r="U2448" s="170" t="s">
        <v>15</v>
      </c>
      <c r="V2448" s="170" t="s">
        <v>15</v>
      </c>
      <c r="W2448" s="170" t="s">
        <v>15</v>
      </c>
      <c r="X2448" s="170" t="s">
        <v>15</v>
      </c>
      <c r="Y2448" s="170" t="s">
        <v>15</v>
      </c>
      <c r="Z2448" s="170" t="s">
        <v>15</v>
      </c>
      <c r="AA2448" s="170" t="s">
        <v>15</v>
      </c>
      <c r="AB2448" s="170" t="s">
        <v>15</v>
      </c>
      <c r="AC2448" s="170" t="s">
        <v>15</v>
      </c>
      <c r="AD2448" s="170" t="s">
        <v>15</v>
      </c>
    </row>
    <row r="2449" spans="2:30" x14ac:dyDescent="0.35">
      <c r="B2449" s="69"/>
      <c r="C2449" s="69"/>
      <c r="D2449" s="69"/>
      <c r="E2449" s="69"/>
      <c r="F2449" s="69"/>
      <c r="G2449" s="69"/>
      <c r="H2449" s="69"/>
      <c r="I2449" s="69"/>
      <c r="J2449" s="69"/>
      <c r="K2449" s="69"/>
      <c r="L2449" s="69"/>
      <c r="M2449" s="69"/>
      <c r="N2449" s="69"/>
      <c r="O2449" s="69"/>
      <c r="P2449" s="69"/>
      <c r="AA2449" s="5"/>
      <c r="AB2449" s="5"/>
      <c r="AC2449" s="5"/>
      <c r="AD2449" s="5"/>
    </row>
    <row r="2450" spans="2:30" x14ac:dyDescent="0.35">
      <c r="B2450" s="69"/>
      <c r="C2450" s="69"/>
      <c r="D2450" s="69"/>
      <c r="E2450" s="69"/>
      <c r="F2450" s="69"/>
      <c r="G2450" s="69"/>
      <c r="H2450" s="69"/>
      <c r="I2450" s="69"/>
      <c r="J2450" s="69"/>
      <c r="K2450" s="69"/>
      <c r="L2450" s="69"/>
      <c r="M2450" s="69"/>
      <c r="N2450" s="69"/>
      <c r="O2450" s="69"/>
      <c r="P2450" s="69"/>
      <c r="AA2450" s="5"/>
      <c r="AB2450" s="5"/>
      <c r="AC2450" s="5"/>
      <c r="AD2450" s="5"/>
    </row>
    <row r="2451" spans="2:30" x14ac:dyDescent="0.35">
      <c r="B2451" s="69"/>
      <c r="C2451" s="69"/>
      <c r="D2451" s="69"/>
      <c r="E2451" s="69"/>
      <c r="F2451" s="69"/>
      <c r="G2451" s="69"/>
      <c r="H2451" s="69"/>
      <c r="I2451" s="69"/>
      <c r="J2451" s="69"/>
      <c r="K2451" s="69"/>
      <c r="L2451" s="69"/>
      <c r="M2451" s="69"/>
      <c r="N2451" s="69"/>
      <c r="O2451" s="69"/>
      <c r="P2451" s="69"/>
      <c r="Q2451" s="69"/>
      <c r="R2451" s="69"/>
      <c r="S2451" s="69"/>
      <c r="T2451" s="69"/>
      <c r="U2451" s="69"/>
      <c r="V2451" s="69"/>
      <c r="W2451" s="69"/>
      <c r="X2451" s="69"/>
      <c r="Y2451" s="69"/>
      <c r="Z2451" s="69"/>
      <c r="AA2451" s="5"/>
      <c r="AB2451" s="5"/>
      <c r="AC2451" s="5"/>
      <c r="AD2451" s="5"/>
    </row>
    <row r="2452" spans="2:30" x14ac:dyDescent="0.35">
      <c r="B2452" s="69"/>
      <c r="C2452" s="69"/>
      <c r="D2452" s="69"/>
      <c r="E2452" s="69"/>
      <c r="F2452" s="69"/>
      <c r="G2452" s="69"/>
      <c r="H2452" s="69"/>
      <c r="I2452" s="69"/>
      <c r="J2452" s="69"/>
      <c r="K2452" s="69"/>
      <c r="L2452" s="69"/>
      <c r="M2452" s="69"/>
      <c r="N2452" s="69"/>
      <c r="O2452" s="69"/>
      <c r="P2452" s="69"/>
      <c r="Q2452" s="69"/>
      <c r="R2452" s="69"/>
      <c r="S2452" s="69"/>
      <c r="T2452" s="69"/>
      <c r="U2452" s="69"/>
      <c r="V2452" s="69"/>
      <c r="W2452" s="69"/>
      <c r="X2452" s="69"/>
      <c r="Y2452" s="69"/>
      <c r="Z2452" s="69"/>
      <c r="AA2452" s="5"/>
      <c r="AB2452" s="5"/>
      <c r="AC2452" s="5"/>
      <c r="AD2452" s="5"/>
    </row>
    <row r="2453" spans="2:30" x14ac:dyDescent="0.35">
      <c r="B2453" s="69"/>
      <c r="C2453" s="69"/>
      <c r="D2453" s="69"/>
      <c r="E2453" s="69"/>
      <c r="F2453" s="69"/>
      <c r="G2453" s="69"/>
      <c r="H2453" s="69"/>
      <c r="I2453" s="69"/>
      <c r="J2453" s="69"/>
      <c r="K2453" s="69"/>
      <c r="L2453" s="69"/>
      <c r="M2453" s="69"/>
      <c r="N2453" s="69"/>
      <c r="O2453" s="69"/>
      <c r="P2453" s="69"/>
      <c r="Q2453" s="69"/>
      <c r="R2453" s="69"/>
      <c r="S2453" s="69"/>
      <c r="T2453" s="69"/>
      <c r="U2453" s="69"/>
      <c r="V2453" s="69"/>
      <c r="W2453" s="69"/>
      <c r="X2453" s="69"/>
      <c r="Y2453" s="69"/>
      <c r="Z2453" s="69"/>
      <c r="AA2453" s="5"/>
      <c r="AB2453" s="5"/>
      <c r="AC2453" s="5"/>
      <c r="AD2453" s="5"/>
    </row>
    <row r="2454" spans="2:30" x14ac:dyDescent="0.35">
      <c r="B2454" s="69"/>
      <c r="C2454" s="69"/>
      <c r="D2454" s="69"/>
      <c r="E2454" s="69"/>
      <c r="F2454" s="69"/>
      <c r="G2454" s="69"/>
      <c r="H2454" s="69"/>
      <c r="I2454" s="69"/>
      <c r="J2454" s="69"/>
      <c r="K2454" s="69"/>
      <c r="L2454" s="69"/>
      <c r="M2454" s="69"/>
      <c r="N2454" s="69"/>
      <c r="O2454" s="69"/>
      <c r="P2454" s="69"/>
      <c r="Q2454" s="69"/>
      <c r="R2454" s="69"/>
      <c r="S2454" s="69"/>
      <c r="T2454" s="69"/>
      <c r="U2454" s="69"/>
      <c r="V2454" s="69"/>
      <c r="W2454" s="69"/>
      <c r="X2454" s="69"/>
      <c r="Y2454" s="69"/>
      <c r="Z2454" s="69"/>
      <c r="AA2454" s="5"/>
      <c r="AB2454" s="5"/>
      <c r="AC2454" s="5"/>
      <c r="AD2454" s="5"/>
    </row>
    <row r="2455" spans="2:30" x14ac:dyDescent="0.35">
      <c r="B2455" s="69"/>
      <c r="C2455" s="69"/>
      <c r="D2455" s="69"/>
      <c r="E2455" s="69"/>
      <c r="F2455" s="69"/>
      <c r="G2455" s="69"/>
      <c r="H2455" s="69"/>
      <c r="I2455" s="69"/>
      <c r="J2455" s="69"/>
      <c r="K2455" s="69"/>
      <c r="L2455" s="69"/>
      <c r="M2455" s="69"/>
      <c r="N2455" s="69"/>
      <c r="O2455" s="69"/>
      <c r="P2455" s="69"/>
      <c r="Q2455" s="69"/>
      <c r="R2455" s="69"/>
      <c r="S2455" s="69"/>
      <c r="T2455" s="69"/>
      <c r="U2455" s="69"/>
      <c r="V2455" s="69"/>
      <c r="W2455" s="69"/>
      <c r="X2455" s="69"/>
      <c r="Y2455" s="69"/>
      <c r="Z2455" s="69"/>
      <c r="AA2455" s="5"/>
      <c r="AB2455" s="5"/>
      <c r="AC2455" s="5"/>
      <c r="AD2455" s="5"/>
    </row>
    <row r="2456" spans="2:30" x14ac:dyDescent="0.35">
      <c r="B2456" s="69"/>
      <c r="C2456" s="69"/>
      <c r="D2456" s="69"/>
      <c r="E2456" s="69"/>
      <c r="F2456" s="69"/>
      <c r="G2456" s="69"/>
      <c r="H2456" s="69"/>
      <c r="I2456" s="69"/>
      <c r="J2456" s="69"/>
      <c r="K2456" s="69"/>
      <c r="L2456" s="69"/>
      <c r="M2456" s="69"/>
      <c r="N2456" s="69"/>
      <c r="O2456" s="69"/>
      <c r="P2456" s="69"/>
      <c r="Q2456" s="69"/>
      <c r="R2456" s="69"/>
      <c r="S2456" s="69"/>
      <c r="T2456" s="69"/>
      <c r="U2456" s="69"/>
      <c r="V2456" s="69"/>
      <c r="W2456" s="69"/>
      <c r="X2456" s="69"/>
      <c r="Y2456" s="69"/>
      <c r="Z2456" s="69"/>
      <c r="AA2456" s="5"/>
      <c r="AB2456" s="5"/>
      <c r="AC2456" s="5"/>
      <c r="AD2456" s="5"/>
    </row>
    <row r="2457" spans="2:30" x14ac:dyDescent="0.35">
      <c r="B2457" s="69"/>
      <c r="C2457" s="69"/>
      <c r="D2457" s="69"/>
      <c r="E2457" s="69"/>
      <c r="F2457" s="69"/>
      <c r="G2457" s="69"/>
      <c r="H2457" s="69"/>
      <c r="I2457" s="69"/>
      <c r="J2457" s="69"/>
      <c r="K2457" s="69"/>
      <c r="L2457" s="69"/>
      <c r="M2457" s="69"/>
      <c r="N2457" s="69"/>
      <c r="O2457" s="69"/>
      <c r="P2457" s="69"/>
      <c r="Q2457" s="69"/>
      <c r="R2457" s="69"/>
      <c r="S2457" s="69"/>
      <c r="T2457" s="69"/>
      <c r="U2457" s="69"/>
      <c r="V2457" s="69"/>
      <c r="W2457" s="69"/>
      <c r="X2457" s="69"/>
      <c r="Y2457" s="69"/>
      <c r="Z2457" s="69"/>
      <c r="AA2457" s="5"/>
      <c r="AB2457" s="5"/>
      <c r="AC2457" s="5"/>
      <c r="AD2457" s="5"/>
    </row>
  </sheetData>
  <conditionalFormatting sqref="AL2317:AT23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48:AT23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58:AT23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17:AF23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48:AH235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58:AH236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1889"/>
  <sheetViews>
    <sheetView zoomScale="50" zoomScaleNormal="50" workbookViewId="0">
      <pane xSplit="2" ySplit="5" topLeftCell="C564" activePane="bottomRight" state="frozen"/>
      <selection pane="topRight" activeCell="C1" sqref="C1"/>
      <selection pane="bottomLeft" activeCell="A14" sqref="A14"/>
      <selection pane="bottomRight" activeCell="B56" sqref="B56"/>
    </sheetView>
  </sheetViews>
  <sheetFormatPr defaultColWidth="23.7265625" defaultRowHeight="15.5" outlineLevelCol="1" x14ac:dyDescent="0.35"/>
  <cols>
    <col min="1" max="1" width="53" style="69" bestFit="1" customWidth="1"/>
    <col min="2" max="2" width="107" style="5" bestFit="1" customWidth="1"/>
    <col min="3" max="3" width="39.1796875" style="5" hidden="1" customWidth="1" outlineLevel="1"/>
    <col min="4" max="4" width="34.81640625" style="5" hidden="1" customWidth="1" outlineLevel="1"/>
    <col min="5" max="5" width="23.81640625" style="5" hidden="1" customWidth="1" outlineLevel="1"/>
    <col min="6" max="6" width="25.453125" style="5" hidden="1" customWidth="1" outlineLevel="1"/>
    <col min="7" max="7" width="25" style="5" hidden="1" customWidth="1" outlineLevel="1"/>
    <col min="8" max="13" width="37.1796875" style="5" hidden="1" customWidth="1" outlineLevel="1"/>
    <col min="14" max="14" width="30.7265625" style="5" customWidth="1" collapsed="1"/>
    <col min="15" max="20" width="30.7265625" style="5" customWidth="1"/>
    <col min="21" max="41" width="30.7265625" style="69" customWidth="1"/>
    <col min="42" max="16384" width="23.7265625" style="69"/>
  </cols>
  <sheetData>
    <row r="1" spans="1:41" x14ac:dyDescent="0.3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152"/>
      <c r="O1" s="152"/>
      <c r="P1" s="152"/>
      <c r="Q1" s="152"/>
      <c r="R1" s="152"/>
      <c r="S1" s="152"/>
      <c r="T1" s="152"/>
      <c r="U1" s="152"/>
    </row>
    <row r="2" spans="1:41" x14ac:dyDescent="0.35"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152"/>
      <c r="O2" s="152"/>
      <c r="P2" s="152"/>
      <c r="Q2" s="152"/>
      <c r="R2" s="152"/>
      <c r="S2" s="152"/>
      <c r="T2" s="152"/>
      <c r="U2" s="152"/>
    </row>
    <row r="3" spans="1:41" x14ac:dyDescent="0.35">
      <c r="A3" s="152">
        <v>1</v>
      </c>
      <c r="B3" s="152">
        <v>2</v>
      </c>
      <c r="C3" s="152">
        <v>3</v>
      </c>
      <c r="D3" s="152">
        <v>4</v>
      </c>
      <c r="E3" s="152">
        <v>5</v>
      </c>
      <c r="F3" s="152">
        <v>6</v>
      </c>
      <c r="G3" s="152">
        <v>7</v>
      </c>
      <c r="H3" s="152">
        <v>8</v>
      </c>
      <c r="I3" s="152">
        <v>9</v>
      </c>
      <c r="J3" s="152">
        <v>10</v>
      </c>
      <c r="K3" s="152">
        <v>11</v>
      </c>
      <c r="L3" s="152">
        <v>12</v>
      </c>
      <c r="M3" s="152">
        <v>13</v>
      </c>
      <c r="N3" s="152">
        <v>14</v>
      </c>
      <c r="O3" s="152">
        <v>15</v>
      </c>
      <c r="P3" s="152">
        <v>16</v>
      </c>
      <c r="Q3" s="152">
        <v>17</v>
      </c>
      <c r="R3" s="152">
        <v>18</v>
      </c>
      <c r="S3" s="152">
        <v>19</v>
      </c>
      <c r="T3" s="152">
        <v>20</v>
      </c>
      <c r="U3" s="152">
        <v>21</v>
      </c>
      <c r="V3" s="152">
        <v>22</v>
      </c>
      <c r="W3" s="152">
        <v>23</v>
      </c>
      <c r="X3" s="152">
        <v>24</v>
      </c>
      <c r="Y3" s="152">
        <v>25</v>
      </c>
      <c r="Z3" s="152">
        <v>26</v>
      </c>
      <c r="AA3" s="152">
        <v>27</v>
      </c>
      <c r="AB3" s="152">
        <v>28</v>
      </c>
      <c r="AC3" s="152">
        <v>29</v>
      </c>
      <c r="AD3" s="152">
        <v>30</v>
      </c>
      <c r="AE3" s="152">
        <v>31</v>
      </c>
      <c r="AF3" s="152">
        <v>32</v>
      </c>
      <c r="AG3" s="152">
        <v>33</v>
      </c>
      <c r="AH3" s="152">
        <v>34</v>
      </c>
      <c r="AI3" s="152">
        <v>35</v>
      </c>
      <c r="AJ3" s="152">
        <v>36</v>
      </c>
      <c r="AK3" s="152">
        <v>37</v>
      </c>
      <c r="AL3" s="152">
        <v>38</v>
      </c>
      <c r="AM3" s="152">
        <v>39</v>
      </c>
      <c r="AN3" s="152">
        <v>40</v>
      </c>
      <c r="AO3" s="152">
        <v>41</v>
      </c>
    </row>
    <row r="4" spans="1:41" s="171" customFormat="1" x14ac:dyDescent="0.35">
      <c r="A4" s="74"/>
      <c r="B4" s="545"/>
      <c r="C4" s="545"/>
      <c r="D4" s="545"/>
      <c r="E4" s="545"/>
      <c r="F4" s="545"/>
      <c r="G4" s="545"/>
      <c r="H4" s="545"/>
      <c r="I4" s="545"/>
      <c r="J4" s="545"/>
      <c r="K4" s="545"/>
      <c r="L4" s="545"/>
      <c r="M4" s="545"/>
      <c r="N4" s="601" t="s">
        <v>689</v>
      </c>
      <c r="O4" s="601" t="s">
        <v>691</v>
      </c>
      <c r="P4" s="585" t="s">
        <v>692</v>
      </c>
      <c r="Q4" s="585" t="s">
        <v>693</v>
      </c>
      <c r="R4" s="585" t="s">
        <v>694</v>
      </c>
      <c r="S4" s="585" t="s">
        <v>695</v>
      </c>
      <c r="T4" s="585" t="s">
        <v>696</v>
      </c>
      <c r="U4" s="585" t="s">
        <v>697</v>
      </c>
      <c r="V4" s="172" t="s">
        <v>698</v>
      </c>
      <c r="W4" s="172" t="s">
        <v>699</v>
      </c>
      <c r="X4" s="172" t="s">
        <v>700</v>
      </c>
      <c r="Y4" s="172" t="s">
        <v>701</v>
      </c>
      <c r="Z4" s="172" t="s">
        <v>702</v>
      </c>
      <c r="AA4" s="172" t="s">
        <v>703</v>
      </c>
      <c r="AB4" s="172" t="s">
        <v>704</v>
      </c>
      <c r="AC4" s="172" t="s">
        <v>705</v>
      </c>
      <c r="AD4" s="172" t="s">
        <v>706</v>
      </c>
      <c r="AE4" s="172" t="s">
        <v>707</v>
      </c>
      <c r="AF4" s="172" t="s">
        <v>708</v>
      </c>
      <c r="AG4" s="172" t="s">
        <v>709</v>
      </c>
      <c r="AH4" s="172" t="s">
        <v>719</v>
      </c>
      <c r="AI4" s="172" t="s">
        <v>720</v>
      </c>
      <c r="AJ4" s="172" t="s">
        <v>721</v>
      </c>
      <c r="AK4" s="172" t="s">
        <v>722</v>
      </c>
      <c r="AL4" s="172" t="s">
        <v>723</v>
      </c>
      <c r="AM4" s="172" t="s">
        <v>724</v>
      </c>
      <c r="AN4" s="172" t="s">
        <v>725</v>
      </c>
      <c r="AO4" s="172" t="s">
        <v>726</v>
      </c>
    </row>
    <row r="5" spans="1:41" s="171" customFormat="1" x14ac:dyDescent="0.35">
      <c r="A5" s="74"/>
      <c r="B5" s="518"/>
      <c r="C5" s="518"/>
      <c r="D5" s="518"/>
      <c r="E5" s="518"/>
      <c r="F5" s="518"/>
      <c r="G5" s="518"/>
      <c r="H5" s="518"/>
      <c r="I5" s="518"/>
      <c r="J5" s="518"/>
      <c r="K5" s="518"/>
      <c r="L5" s="518"/>
      <c r="M5" s="518"/>
      <c r="N5" s="586">
        <v>42004</v>
      </c>
      <c r="O5" s="586">
        <v>42369</v>
      </c>
      <c r="P5" s="586">
        <v>42735</v>
      </c>
      <c r="Q5" s="586">
        <v>43100</v>
      </c>
      <c r="R5" s="586">
        <v>43465</v>
      </c>
      <c r="S5" s="586">
        <v>43830</v>
      </c>
      <c r="T5" s="586">
        <v>44196</v>
      </c>
      <c r="U5" s="586">
        <v>44561</v>
      </c>
      <c r="V5" s="586">
        <v>44926</v>
      </c>
      <c r="W5" s="586">
        <v>45291</v>
      </c>
      <c r="X5" s="586">
        <v>45657</v>
      </c>
      <c r="Y5" s="586">
        <v>46022</v>
      </c>
      <c r="Z5" s="586">
        <v>46387</v>
      </c>
      <c r="AA5" s="586">
        <v>46752</v>
      </c>
      <c r="AB5" s="586">
        <v>47118</v>
      </c>
      <c r="AC5" s="586">
        <v>47483</v>
      </c>
      <c r="AD5" s="586">
        <v>47848</v>
      </c>
      <c r="AE5" s="586">
        <v>48213</v>
      </c>
      <c r="AF5" s="586">
        <v>48579</v>
      </c>
      <c r="AG5" s="586">
        <v>48944</v>
      </c>
      <c r="AH5" s="586">
        <v>49309</v>
      </c>
      <c r="AI5" s="586">
        <v>49674</v>
      </c>
      <c r="AJ5" s="586">
        <v>50040</v>
      </c>
      <c r="AK5" s="586">
        <v>50405</v>
      </c>
      <c r="AL5" s="586">
        <v>50770</v>
      </c>
      <c r="AM5" s="586">
        <v>51135</v>
      </c>
      <c r="AN5" s="586">
        <v>51501</v>
      </c>
      <c r="AO5" s="586">
        <v>51866</v>
      </c>
    </row>
    <row r="6" spans="1:41" s="171" customFormat="1" x14ac:dyDescent="0.35">
      <c r="B6" s="534" t="s">
        <v>651</v>
      </c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534"/>
      <c r="N6" s="535"/>
      <c r="O6" s="535"/>
      <c r="P6" s="535"/>
      <c r="Q6" s="535"/>
      <c r="R6" s="535"/>
      <c r="S6" s="535"/>
      <c r="T6" s="535"/>
      <c r="U6" s="535"/>
      <c r="V6" s="535"/>
      <c r="W6" s="535"/>
      <c r="X6" s="535"/>
      <c r="Y6" s="535"/>
      <c r="Z6" s="535"/>
      <c r="AA6" s="535"/>
      <c r="AB6" s="535"/>
      <c r="AC6" s="535"/>
      <c r="AD6" s="535"/>
      <c r="AE6" s="535"/>
      <c r="AF6" s="535"/>
      <c r="AG6" s="535"/>
      <c r="AH6" s="535"/>
      <c r="AI6" s="535"/>
      <c r="AJ6" s="535"/>
      <c r="AK6" s="535"/>
      <c r="AL6" s="535"/>
      <c r="AM6" s="535"/>
      <c r="AN6" s="535"/>
      <c r="AO6" s="535"/>
    </row>
    <row r="7" spans="1:41" s="171" customFormat="1" x14ac:dyDescent="0.35">
      <c r="A7" s="533" t="s">
        <v>128</v>
      </c>
      <c r="B7" s="521" t="s">
        <v>349</v>
      </c>
      <c r="C7" s="521"/>
      <c r="D7" s="521"/>
      <c r="E7" s="521"/>
      <c r="F7" s="521"/>
      <c r="G7" s="521"/>
      <c r="H7" s="521"/>
      <c r="I7" s="521"/>
      <c r="J7" s="521"/>
      <c r="K7" s="521"/>
      <c r="L7" s="521"/>
      <c r="M7" s="521"/>
      <c r="N7" s="532">
        <f>AVERAGE(Q!C7:F7)</f>
        <v>1.105</v>
      </c>
      <c r="O7" s="532">
        <f>AVERAGE(Q!G7:J7)</f>
        <v>1.28</v>
      </c>
      <c r="P7" s="532">
        <f>AVERAGE(Q!K7:N7)</f>
        <v>1.325</v>
      </c>
      <c r="Q7" s="532">
        <f>AVERAGE(Q!O7:R7)</f>
        <v>1.2949999999999999</v>
      </c>
      <c r="R7" s="532">
        <f>AVERAGE(Q!S7:V7)</f>
        <v>1.2949999999999999</v>
      </c>
      <c r="S7" s="532">
        <f>AVERAGE(Q!W7:Z7)</f>
        <v>1.3275000000000001</v>
      </c>
      <c r="T7" s="532">
        <f>AVERAGE(Q!AA7:AD7)</f>
        <v>1.34</v>
      </c>
      <c r="U7" s="532">
        <f>AVERAGE(Q!AE7:AH7)</f>
        <v>1.27</v>
      </c>
      <c r="V7" s="532">
        <f>AVERAGE(Q!AI7:AL7)</f>
        <v>1.25</v>
      </c>
      <c r="W7" s="532">
        <f>AVERAGE(Q!AM7:AP7)</f>
        <v>1.26</v>
      </c>
      <c r="X7" s="532">
        <f>AVERAGE(Q!AQ7:AT7)</f>
        <v>1.26</v>
      </c>
      <c r="Y7" s="532">
        <f>AVERAGE(Q!AU7:AX7)</f>
        <v>1.26</v>
      </c>
      <c r="Z7" s="532">
        <f>AVERAGE(Q!AY7:BB7)</f>
        <v>1.26</v>
      </c>
      <c r="AA7" s="532">
        <f>AVERAGE(Q!BC7:BF7)</f>
        <v>1.26</v>
      </c>
      <c r="AB7" s="532">
        <f>AVERAGE(Q!BG7:BJ7)</f>
        <v>1.26</v>
      </c>
      <c r="AC7" s="532">
        <f>AVERAGE(Q!BK7:BN7)</f>
        <v>1.26</v>
      </c>
      <c r="AD7" s="532">
        <f>AVERAGE(Q!BO7:BR7)</f>
        <v>1.26</v>
      </c>
      <c r="AE7" s="532">
        <f>AVERAGE(Q!BS7:BV7)</f>
        <v>1.26</v>
      </c>
      <c r="AF7" s="532">
        <f>AVERAGE(Q!BW7:BZ7)</f>
        <v>1.26</v>
      </c>
      <c r="AG7" s="532">
        <f>AVERAGE(Q!CA7:CD7)</f>
        <v>1.26</v>
      </c>
      <c r="AH7" s="532">
        <f>AVERAGE(Q!CE7:CH7)</f>
        <v>1.26</v>
      </c>
      <c r="AI7" s="532">
        <f>AVERAGE(Q!CI7:CL7)</f>
        <v>1.26</v>
      </c>
      <c r="AJ7" s="532">
        <f>AVERAGE(Q!CM7:CP7)</f>
        <v>1.26</v>
      </c>
      <c r="AK7" s="532">
        <f>AVERAGE(Q!CQ7:CT7)</f>
        <v>1.26</v>
      </c>
      <c r="AL7" s="532">
        <f>AVERAGE(Q!CU7:CX7)</f>
        <v>1.26</v>
      </c>
      <c r="AM7" s="532">
        <f>AVERAGE(Q!CY7:DB7)</f>
        <v>1.26</v>
      </c>
      <c r="AN7" s="532">
        <f>AVERAGE(Q!DC7:DF7)</f>
        <v>1.26</v>
      </c>
      <c r="AO7" s="532">
        <f>AVERAGE(Q!DG7:DJ7)</f>
        <v>1.26</v>
      </c>
    </row>
    <row r="8" spans="1:41" s="171" customFormat="1" x14ac:dyDescent="0.35">
      <c r="A8" s="533" t="s">
        <v>682</v>
      </c>
      <c r="B8" s="521" t="s">
        <v>684</v>
      </c>
      <c r="C8" s="521"/>
      <c r="D8" s="521"/>
      <c r="E8" s="521"/>
      <c r="F8" s="521"/>
      <c r="G8" s="521"/>
      <c r="H8" s="521"/>
      <c r="I8" s="521"/>
      <c r="J8" s="521"/>
      <c r="K8" s="521"/>
      <c r="L8" s="521"/>
      <c r="M8" s="521"/>
      <c r="N8" s="526">
        <f>AVERAGE(Q!C8:F8)</f>
        <v>99.75</v>
      </c>
      <c r="O8" s="526">
        <f>AVERAGE(Q!G8:J8)</f>
        <v>53.5</v>
      </c>
      <c r="P8" s="526">
        <f>AVERAGE(Q!K8:N8)</f>
        <v>45</v>
      </c>
      <c r="Q8" s="526">
        <f>AVERAGE(Q!O8:R8)</f>
        <v>54.75</v>
      </c>
      <c r="R8" s="526">
        <f>AVERAGE(Q!S8:V8)</f>
        <v>71.75</v>
      </c>
      <c r="S8" s="526">
        <f>AVERAGE(Q!W8:Z8)</f>
        <v>64</v>
      </c>
      <c r="T8" s="526">
        <f>AVERAGE(Q!AA8:AD8)</f>
        <v>43</v>
      </c>
      <c r="U8" s="526">
        <f>AVERAGE(Q!AE8:AH8)</f>
        <v>54</v>
      </c>
      <c r="V8" s="526">
        <f>AVERAGE(Q!AI8:AL8)</f>
        <v>52</v>
      </c>
      <c r="W8" s="526">
        <f>AVERAGE(Q!AM8:AP8)</f>
        <v>50</v>
      </c>
      <c r="X8" s="526">
        <f>AVERAGE(Q!AQ8:AT8)</f>
        <v>49</v>
      </c>
      <c r="Y8" s="526">
        <f>AVERAGE(Q!AU8:AX8)</f>
        <v>49</v>
      </c>
      <c r="Z8" s="526">
        <f>AVERAGE(Q!AY8:BB8)</f>
        <v>49</v>
      </c>
      <c r="AA8" s="526">
        <f>AVERAGE(Q!BC8:BF8)</f>
        <v>49</v>
      </c>
      <c r="AB8" s="526">
        <f>AVERAGE(Q!BG8:BJ8)</f>
        <v>49</v>
      </c>
      <c r="AC8" s="526">
        <f>AVERAGE(Q!BK8:BN8)</f>
        <v>49</v>
      </c>
      <c r="AD8" s="526">
        <f>AVERAGE(Q!BO8:BR8)</f>
        <v>49</v>
      </c>
      <c r="AE8" s="526">
        <f>AVERAGE(Q!BS8:BV8)</f>
        <v>49</v>
      </c>
      <c r="AF8" s="526">
        <f>AVERAGE(Q!BW8:BZ8)</f>
        <v>49</v>
      </c>
      <c r="AG8" s="526">
        <f>AVERAGE(Q!CA8:CD8)</f>
        <v>49</v>
      </c>
      <c r="AH8" s="526">
        <f>AVERAGE(Q!CE8:CH8)</f>
        <v>49</v>
      </c>
      <c r="AI8" s="526">
        <f>AVERAGE(Q!CI8:CL8)</f>
        <v>49</v>
      </c>
      <c r="AJ8" s="526">
        <f>AVERAGE(Q!CM8:CP8)</f>
        <v>49</v>
      </c>
      <c r="AK8" s="526">
        <f>AVERAGE(Q!CQ8:CT8)</f>
        <v>49</v>
      </c>
      <c r="AL8" s="526">
        <f>AVERAGE(Q!CU8:CX8)</f>
        <v>49</v>
      </c>
      <c r="AM8" s="526">
        <f>AVERAGE(Q!CY8:DB8)</f>
        <v>49</v>
      </c>
      <c r="AN8" s="526">
        <f>AVERAGE(Q!DC8:DF8)</f>
        <v>49</v>
      </c>
      <c r="AO8" s="526">
        <f>AVERAGE(Q!DG8:DJ8)</f>
        <v>49</v>
      </c>
    </row>
    <row r="9" spans="1:41" s="171" customFormat="1" x14ac:dyDescent="0.35">
      <c r="A9" s="533" t="s">
        <v>680</v>
      </c>
      <c r="B9" s="521" t="s">
        <v>681</v>
      </c>
      <c r="C9" s="521"/>
      <c r="D9" s="521"/>
      <c r="E9" s="521"/>
      <c r="F9" s="521"/>
      <c r="G9" s="521"/>
      <c r="H9" s="521"/>
      <c r="I9" s="521"/>
      <c r="J9" s="521"/>
      <c r="K9" s="521"/>
      <c r="L9" s="521"/>
      <c r="M9" s="521"/>
      <c r="N9" s="526">
        <f>AVERAGE(Q!C9:F9)</f>
        <v>93</v>
      </c>
      <c r="O9" s="526">
        <f>AVERAGE(Q!G9:J9)</f>
        <v>49</v>
      </c>
      <c r="P9" s="526">
        <f>AVERAGE(Q!K9:N9)</f>
        <v>43.5</v>
      </c>
      <c r="Q9" s="526">
        <f>AVERAGE(Q!O9:R9)</f>
        <v>50.75</v>
      </c>
      <c r="R9" s="526">
        <f>AVERAGE(Q!S9:V9)</f>
        <v>64.75</v>
      </c>
      <c r="S9" s="526">
        <f>AVERAGE(Q!W9:Z9)</f>
        <v>57</v>
      </c>
      <c r="T9" s="526">
        <f>AVERAGE(Q!AA9:AD9)</f>
        <v>39.5</v>
      </c>
      <c r="U9" s="526">
        <f>AVERAGE(Q!AE9:AH9)</f>
        <v>56</v>
      </c>
      <c r="V9" s="526">
        <f>AVERAGE(Q!AI9:AL9)</f>
        <v>54</v>
      </c>
      <c r="W9" s="526">
        <f>AVERAGE(Q!AM9:AP9)</f>
        <v>51</v>
      </c>
      <c r="X9" s="526">
        <f>AVERAGE(Q!AQ9:AT9)</f>
        <v>47</v>
      </c>
      <c r="Y9" s="526">
        <f>AVERAGE(Q!AU9:AX9)</f>
        <v>47</v>
      </c>
      <c r="Z9" s="526">
        <f>AVERAGE(Q!AY9:BB9)</f>
        <v>47</v>
      </c>
      <c r="AA9" s="526">
        <f>AVERAGE(Q!BC9:BF9)</f>
        <v>47</v>
      </c>
      <c r="AB9" s="526">
        <f>AVERAGE(Q!BG9:BJ9)</f>
        <v>47</v>
      </c>
      <c r="AC9" s="526">
        <f>AVERAGE(Q!BK9:BN9)</f>
        <v>47</v>
      </c>
      <c r="AD9" s="526">
        <f>AVERAGE(Q!BO9:BR9)</f>
        <v>47</v>
      </c>
      <c r="AE9" s="526">
        <f>AVERAGE(Q!BS9:BV9)</f>
        <v>47</v>
      </c>
      <c r="AF9" s="526">
        <f>AVERAGE(Q!BW9:BZ9)</f>
        <v>47</v>
      </c>
      <c r="AG9" s="526">
        <f>AVERAGE(Q!CA9:CD9)</f>
        <v>47</v>
      </c>
      <c r="AH9" s="526">
        <f>AVERAGE(Q!CE9:CH9)</f>
        <v>47</v>
      </c>
      <c r="AI9" s="526">
        <f>AVERAGE(Q!CI9:CL9)</f>
        <v>47</v>
      </c>
      <c r="AJ9" s="526">
        <f>AVERAGE(Q!CM9:CP9)</f>
        <v>47</v>
      </c>
      <c r="AK9" s="526">
        <f>AVERAGE(Q!CQ9:CT9)</f>
        <v>47</v>
      </c>
      <c r="AL9" s="526">
        <f>AVERAGE(Q!CU9:CX9)</f>
        <v>47</v>
      </c>
      <c r="AM9" s="526">
        <f>AVERAGE(Q!CY9:DB9)</f>
        <v>47</v>
      </c>
      <c r="AN9" s="526">
        <f>AVERAGE(Q!DC9:DF9)</f>
        <v>47</v>
      </c>
      <c r="AO9" s="526">
        <f>AVERAGE(Q!DG9:DJ9)</f>
        <v>47</v>
      </c>
    </row>
    <row r="10" spans="1:41" s="171" customFormat="1" x14ac:dyDescent="0.35">
      <c r="A10" s="533" t="s">
        <v>679</v>
      </c>
      <c r="B10" s="521" t="s">
        <v>685</v>
      </c>
      <c r="C10" s="521"/>
      <c r="D10" s="521"/>
      <c r="E10" s="521"/>
      <c r="F10" s="521"/>
      <c r="G10" s="521"/>
      <c r="H10" s="521"/>
      <c r="I10" s="521"/>
      <c r="J10" s="521"/>
      <c r="K10" s="521"/>
      <c r="L10" s="521"/>
      <c r="M10" s="521"/>
      <c r="N10" s="526">
        <f>AVERAGE(Q!C10:F10)</f>
        <v>1266.5</v>
      </c>
      <c r="O10" s="526">
        <f>AVERAGE(Q!G10:J10)</f>
        <v>1160.75</v>
      </c>
      <c r="P10" s="526">
        <f>AVERAGE(Q!K10:N10)</f>
        <v>1248.5</v>
      </c>
      <c r="Q10" s="526">
        <f>AVERAGE(Q!O10:R10)</f>
        <v>1258.5</v>
      </c>
      <c r="R10" s="526">
        <f>AVERAGE(Q!S10:V10)</f>
        <v>1269.25</v>
      </c>
      <c r="S10" s="526">
        <f>AVERAGE(Q!W10:Z10)</f>
        <v>1392.5</v>
      </c>
      <c r="T10" s="526">
        <f>AVERAGE(Q!AA10:AD10)</f>
        <v>1769.75</v>
      </c>
      <c r="U10" s="526">
        <f>AVERAGE(Q!AE10:AH10)</f>
        <v>1893.75</v>
      </c>
      <c r="V10" s="526">
        <f>AVERAGE(Q!AI10:AL10)</f>
        <v>1850</v>
      </c>
      <c r="W10" s="526">
        <f>AVERAGE(Q!AM10:AP10)</f>
        <v>1738.5</v>
      </c>
      <c r="X10" s="526">
        <f>AVERAGE(Q!AQ10:AT10)</f>
        <v>1698</v>
      </c>
      <c r="Y10" s="526">
        <f>AVERAGE(Q!AU10:AX10)</f>
        <v>1738.5</v>
      </c>
      <c r="Z10" s="526">
        <f>AVERAGE(Q!AY10:BB10)</f>
        <v>1738.5</v>
      </c>
      <c r="AA10" s="526">
        <f>AVERAGE(Q!BC10:BF10)</f>
        <v>1738.5</v>
      </c>
      <c r="AB10" s="526">
        <f>AVERAGE(Q!BG10:BJ10)</f>
        <v>1738.5</v>
      </c>
      <c r="AC10" s="526">
        <f>AVERAGE(Q!BK10:BN10)</f>
        <v>1738.5</v>
      </c>
      <c r="AD10" s="526">
        <f>AVERAGE(Q!BO10:BR10)</f>
        <v>1738.5</v>
      </c>
      <c r="AE10" s="526">
        <f>AVERAGE(Q!BS10:BV10)</f>
        <v>1738.5</v>
      </c>
      <c r="AF10" s="526">
        <f>AVERAGE(Q!BW10:BZ10)</f>
        <v>1738.5</v>
      </c>
      <c r="AG10" s="526">
        <f>AVERAGE(Q!CA10:CD10)</f>
        <v>1738.5</v>
      </c>
      <c r="AH10" s="526">
        <f>AVERAGE(Q!CE10:CH10)</f>
        <v>1738.5</v>
      </c>
      <c r="AI10" s="526">
        <f>AVERAGE(Q!CI10:CL10)</f>
        <v>1738.5</v>
      </c>
      <c r="AJ10" s="526">
        <f>AVERAGE(Q!CM10:CP10)</f>
        <v>1738.5</v>
      </c>
      <c r="AK10" s="526">
        <f>AVERAGE(Q!CQ10:CT10)</f>
        <v>1738.5</v>
      </c>
      <c r="AL10" s="526">
        <f>AVERAGE(Q!CU10:CX10)</f>
        <v>1738.5</v>
      </c>
      <c r="AM10" s="526">
        <f>AVERAGE(Q!CY10:DB10)</f>
        <v>1738.5</v>
      </c>
      <c r="AN10" s="526">
        <f>AVERAGE(Q!DC10:DF10)</f>
        <v>1738.5</v>
      </c>
      <c r="AO10" s="526">
        <f>AVERAGE(Q!DG10:DJ10)</f>
        <v>1738.5</v>
      </c>
    </row>
    <row r="11" spans="1:41" s="171" customFormat="1" x14ac:dyDescent="0.35">
      <c r="A11" s="533" t="s">
        <v>82</v>
      </c>
      <c r="B11" s="521" t="s">
        <v>686</v>
      </c>
      <c r="C11" s="521"/>
      <c r="D11" s="521"/>
      <c r="E11" s="521"/>
      <c r="F11" s="521"/>
      <c r="G11" s="521"/>
      <c r="H11" s="521"/>
      <c r="I11" s="521"/>
      <c r="J11" s="521"/>
      <c r="K11" s="521"/>
      <c r="L11" s="521"/>
      <c r="M11" s="521"/>
      <c r="N11" s="526">
        <f>AVERAGE(Q!C11:F11)</f>
        <v>1261.75</v>
      </c>
      <c r="O11" s="526">
        <f>AVERAGE(Q!G11:J11)</f>
        <v>1159.25</v>
      </c>
      <c r="P11" s="526">
        <f>AVERAGE(Q!K11:N11)</f>
        <v>1243.25</v>
      </c>
      <c r="Q11" s="526">
        <f>AVERAGE(Q!O11:R11)</f>
        <v>1260.5</v>
      </c>
      <c r="R11" s="526">
        <f>AVERAGE(Q!S11:V11)</f>
        <v>1267.5</v>
      </c>
      <c r="S11" s="526">
        <f>AVERAGE(Q!W11:Z11)</f>
        <v>1396.75</v>
      </c>
      <c r="T11" s="526">
        <f>AVERAGE(Q!AA11:AD11)</f>
        <v>1777.75</v>
      </c>
      <c r="U11" s="526">
        <f>AVERAGE(Q!AE11:AH11)</f>
        <v>1893.75</v>
      </c>
      <c r="V11" s="526">
        <f>AVERAGE(Q!AI11:AL11)</f>
        <v>1850</v>
      </c>
      <c r="W11" s="526">
        <f>AVERAGE(Q!AM11:AP11)</f>
        <v>1738.5</v>
      </c>
      <c r="X11" s="526">
        <f>AVERAGE(Q!AQ11:AT11)</f>
        <v>1698</v>
      </c>
      <c r="Y11" s="526">
        <f>AVERAGE(Q!AU11:AX11)</f>
        <v>1738.5</v>
      </c>
      <c r="Z11" s="526">
        <f>AVERAGE(Q!AY11:BB11)</f>
        <v>1738.5</v>
      </c>
      <c r="AA11" s="526">
        <f>AVERAGE(Q!BC11:BF11)</f>
        <v>1738.5</v>
      </c>
      <c r="AB11" s="526">
        <f>AVERAGE(Q!BG11:BJ11)</f>
        <v>1738.5</v>
      </c>
      <c r="AC11" s="526">
        <f>AVERAGE(Q!BK11:BN11)</f>
        <v>1738.5</v>
      </c>
      <c r="AD11" s="526">
        <f>AVERAGE(Q!BO11:BR11)</f>
        <v>1738.5</v>
      </c>
      <c r="AE11" s="526">
        <f>AVERAGE(Q!BS11:BV11)</f>
        <v>1738.5</v>
      </c>
      <c r="AF11" s="526">
        <f>AVERAGE(Q!BW11:BZ11)</f>
        <v>1738.5</v>
      </c>
      <c r="AG11" s="526">
        <f>AVERAGE(Q!CA11:CD11)</f>
        <v>1738.5</v>
      </c>
      <c r="AH11" s="526">
        <f>AVERAGE(Q!CE11:CH11)</f>
        <v>1738.5</v>
      </c>
      <c r="AI11" s="526">
        <f>AVERAGE(Q!CI11:CL11)</f>
        <v>1738.5</v>
      </c>
      <c r="AJ11" s="526">
        <f>AVERAGE(Q!CM11:CP11)</f>
        <v>1738.5</v>
      </c>
      <c r="AK11" s="526">
        <f>AVERAGE(Q!CQ11:CT11)</f>
        <v>1738.5</v>
      </c>
      <c r="AL11" s="526">
        <f>AVERAGE(Q!CU11:CX11)</f>
        <v>1738.5</v>
      </c>
      <c r="AM11" s="526">
        <f>AVERAGE(Q!CY11:DB11)</f>
        <v>1738.5</v>
      </c>
      <c r="AN11" s="526">
        <f>AVERAGE(Q!DC11:DF11)</f>
        <v>1738.5</v>
      </c>
      <c r="AO11" s="526">
        <f>AVERAGE(Q!DG11:DJ11)</f>
        <v>1738.5</v>
      </c>
    </row>
    <row r="12" spans="1:41" s="522" customFormat="1" x14ac:dyDescent="0.35">
      <c r="B12" s="463" t="s">
        <v>652</v>
      </c>
      <c r="C12" s="463"/>
      <c r="D12" s="463"/>
      <c r="E12" s="463"/>
      <c r="F12" s="463"/>
      <c r="G12" s="463"/>
      <c r="H12" s="463"/>
      <c r="I12" s="463"/>
      <c r="J12" s="463"/>
      <c r="K12" s="463"/>
      <c r="L12" s="463"/>
      <c r="M12" s="463"/>
      <c r="N12" s="611">
        <f t="shared" ref="N12:S12" si="0">N10/N11-1</f>
        <v>3.7646126411730041E-3</v>
      </c>
      <c r="O12" s="611">
        <f t="shared" si="0"/>
        <v>1.2939400474445417E-3</v>
      </c>
      <c r="P12" s="611">
        <f t="shared" si="0"/>
        <v>4.222803136939568E-3</v>
      </c>
      <c r="Q12" s="611">
        <f t="shared" si="0"/>
        <v>-1.5866719555731601E-3</v>
      </c>
      <c r="R12" s="611">
        <f t="shared" si="0"/>
        <v>1.3806706114398715E-3</v>
      </c>
      <c r="S12" s="611">
        <f t="shared" si="0"/>
        <v>-3.0427778772149638E-3</v>
      </c>
      <c r="T12" s="611">
        <f t="shared" ref="T12" si="1">T10/T11-1</f>
        <v>-4.5000703135986697E-3</v>
      </c>
      <c r="U12" s="611">
        <f t="shared" ref="U12" si="2">U10/U11-1</f>
        <v>0</v>
      </c>
      <c r="V12" s="611">
        <f t="shared" ref="V12" si="3">V10/V11-1</f>
        <v>0</v>
      </c>
      <c r="W12" s="611">
        <f t="shared" ref="W12" si="4">W10/W11-1</f>
        <v>0</v>
      </c>
      <c r="X12" s="611">
        <f t="shared" ref="X12" si="5">X10/X11-1</f>
        <v>0</v>
      </c>
      <c r="Y12" s="611">
        <f t="shared" ref="Y12" si="6">Y10/Y11-1</f>
        <v>0</v>
      </c>
      <c r="Z12" s="611">
        <f t="shared" ref="Z12" si="7">Z10/Z11-1</f>
        <v>0</v>
      </c>
      <c r="AA12" s="611">
        <f t="shared" ref="AA12" si="8">AA10/AA11-1</f>
        <v>0</v>
      </c>
      <c r="AB12" s="611">
        <f t="shared" ref="AB12" si="9">AB10/AB11-1</f>
        <v>0</v>
      </c>
      <c r="AC12" s="611">
        <f t="shared" ref="AC12" si="10">AC10/AC11-1</f>
        <v>0</v>
      </c>
      <c r="AD12" s="611">
        <f t="shared" ref="AD12" si="11">AD10/AD11-1</f>
        <v>0</v>
      </c>
      <c r="AE12" s="611">
        <f t="shared" ref="AE12" si="12">AE10/AE11-1</f>
        <v>0</v>
      </c>
      <c r="AF12" s="611">
        <f t="shared" ref="AF12" si="13">AF10/AF11-1</f>
        <v>0</v>
      </c>
      <c r="AG12" s="611">
        <f t="shared" ref="AG12:AO12" si="14">AG10/AG11-1</f>
        <v>0</v>
      </c>
      <c r="AH12" s="611">
        <f t="shared" si="14"/>
        <v>0</v>
      </c>
      <c r="AI12" s="611">
        <f t="shared" si="14"/>
        <v>0</v>
      </c>
      <c r="AJ12" s="611">
        <f t="shared" si="14"/>
        <v>0</v>
      </c>
      <c r="AK12" s="611">
        <f t="shared" si="14"/>
        <v>0</v>
      </c>
      <c r="AL12" s="611">
        <f t="shared" si="14"/>
        <v>0</v>
      </c>
      <c r="AM12" s="611">
        <f t="shared" si="14"/>
        <v>0</v>
      </c>
      <c r="AN12" s="611">
        <f t="shared" si="14"/>
        <v>0</v>
      </c>
      <c r="AO12" s="611">
        <f t="shared" si="14"/>
        <v>0</v>
      </c>
    </row>
    <row r="13" spans="1:41" s="522" customFormat="1" x14ac:dyDescent="0.35">
      <c r="B13" s="463"/>
      <c r="C13" s="463"/>
      <c r="D13" s="463"/>
      <c r="E13" s="463"/>
      <c r="F13" s="463"/>
      <c r="G13" s="463"/>
      <c r="H13" s="463"/>
      <c r="I13" s="463"/>
      <c r="J13" s="463"/>
      <c r="K13" s="463"/>
      <c r="L13" s="463"/>
      <c r="M13" s="463"/>
      <c r="N13" s="523"/>
      <c r="O13" s="523"/>
      <c r="P13" s="523"/>
      <c r="Q13" s="523"/>
      <c r="R13" s="523"/>
      <c r="S13" s="523"/>
      <c r="T13" s="523"/>
      <c r="U13" s="532"/>
      <c r="V13" s="532"/>
      <c r="W13" s="532"/>
      <c r="X13" s="532"/>
      <c r="Y13" s="532"/>
      <c r="Z13" s="532"/>
      <c r="AA13" s="532"/>
      <c r="AB13" s="532"/>
      <c r="AC13" s="532"/>
      <c r="AD13" s="532"/>
      <c r="AE13" s="532"/>
      <c r="AF13" s="532"/>
      <c r="AG13" s="532"/>
      <c r="AH13" s="532"/>
    </row>
    <row r="14" spans="1:41" s="522" customFormat="1" x14ac:dyDescent="0.35">
      <c r="B14" s="534" t="s">
        <v>690</v>
      </c>
      <c r="C14" s="534"/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6"/>
      <c r="O14" s="537"/>
      <c r="P14" s="537"/>
      <c r="Q14" s="537"/>
      <c r="R14" s="537"/>
      <c r="S14" s="537"/>
      <c r="T14" s="537"/>
      <c r="U14" s="537"/>
      <c r="V14" s="537"/>
      <c r="W14" s="537"/>
      <c r="X14" s="537"/>
      <c r="Y14" s="537"/>
      <c r="Z14" s="537"/>
      <c r="AA14" s="537"/>
      <c r="AB14" s="537"/>
      <c r="AC14" s="537"/>
      <c r="AD14" s="537"/>
      <c r="AE14" s="537"/>
      <c r="AF14" s="537"/>
      <c r="AG14" s="537"/>
      <c r="AH14" s="537"/>
      <c r="AI14" s="537"/>
      <c r="AJ14" s="537"/>
      <c r="AK14" s="537"/>
      <c r="AL14" s="537"/>
      <c r="AM14" s="537"/>
      <c r="AN14" s="537"/>
      <c r="AO14" s="537"/>
    </row>
    <row r="15" spans="1:41" s="522" customFormat="1" x14ac:dyDescent="0.35">
      <c r="B15" s="463"/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527"/>
      <c r="O15" s="523"/>
      <c r="P15" s="523"/>
      <c r="Q15" s="523"/>
      <c r="R15" s="523"/>
      <c r="S15" s="523"/>
      <c r="T15" s="523"/>
      <c r="U15" s="523"/>
      <c r="V15" s="523"/>
      <c r="W15" s="523"/>
      <c r="X15" s="523"/>
      <c r="Y15" s="523"/>
      <c r="Z15" s="523"/>
      <c r="AA15" s="523"/>
      <c r="AB15" s="523"/>
      <c r="AC15" s="523"/>
      <c r="AD15" s="523"/>
      <c r="AE15" s="523"/>
      <c r="AF15" s="523"/>
      <c r="AG15" s="523"/>
    </row>
    <row r="16" spans="1:41" s="522" customFormat="1" x14ac:dyDescent="0.35">
      <c r="A16" s="5" t="s">
        <v>81</v>
      </c>
      <c r="B16" s="314" t="s">
        <v>272</v>
      </c>
      <c r="C16" s="314"/>
      <c r="D16" s="314"/>
      <c r="E16" s="314"/>
      <c r="F16" s="314"/>
      <c r="G16" s="314"/>
      <c r="H16" s="314"/>
      <c r="I16" s="314"/>
      <c r="J16" s="314"/>
      <c r="K16" s="314"/>
      <c r="L16" s="314"/>
      <c r="M16" s="314"/>
      <c r="N16" s="557"/>
      <c r="O16" s="558"/>
      <c r="P16" s="558"/>
      <c r="Q16" s="558"/>
      <c r="R16" s="558"/>
      <c r="S16" s="558"/>
      <c r="T16" s="558"/>
      <c r="U16" s="558"/>
      <c r="V16" s="558"/>
      <c r="W16" s="558"/>
      <c r="X16" s="558"/>
      <c r="Y16" s="558"/>
      <c r="Z16" s="558"/>
      <c r="AA16" s="558"/>
      <c r="AB16" s="558"/>
      <c r="AC16" s="558"/>
      <c r="AD16" s="558"/>
      <c r="AE16" s="558"/>
      <c r="AF16" s="558"/>
      <c r="AG16" s="558"/>
      <c r="AH16" s="672"/>
      <c r="AI16" s="672"/>
      <c r="AJ16" s="672"/>
      <c r="AK16" s="672"/>
      <c r="AL16" s="672"/>
      <c r="AM16" s="672"/>
      <c r="AN16" s="672"/>
      <c r="AO16" s="672"/>
    </row>
    <row r="17" spans="1:41" s="522" customFormat="1" x14ac:dyDescent="0.35">
      <c r="A17" s="5" t="s">
        <v>81</v>
      </c>
      <c r="B17" s="69" t="s">
        <v>130</v>
      </c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451">
        <f>SUM(Q!C17:F17)</f>
        <v>369000</v>
      </c>
      <c r="O17" s="451">
        <f>SUM(Q!G17:J17)</f>
        <v>426000</v>
      </c>
      <c r="P17" s="451">
        <f>SUM(Q!K17:N17)</f>
        <v>419000</v>
      </c>
      <c r="Q17" s="451">
        <f>SUM(Q!O17:R17)</f>
        <v>432000</v>
      </c>
      <c r="R17" s="451">
        <f>SUM(Q!S17:V17)</f>
        <v>450000</v>
      </c>
      <c r="S17" s="451">
        <f>SUM(Q!W17:Z17)</f>
        <v>409000</v>
      </c>
      <c r="T17" s="451">
        <f>SUM(Q!AA17:AD17)</f>
        <v>400000</v>
      </c>
      <c r="U17" s="459">
        <v>419666</v>
      </c>
      <c r="V17" s="459">
        <v>410441</v>
      </c>
      <c r="W17" s="459">
        <v>411778</v>
      </c>
      <c r="X17" s="459">
        <v>400053</v>
      </c>
      <c r="Y17" s="459">
        <v>530769</v>
      </c>
      <c r="Z17" s="459">
        <v>435588</v>
      </c>
      <c r="AA17" s="459">
        <v>80734</v>
      </c>
      <c r="AB17" s="459">
        <v>84944</v>
      </c>
      <c r="AC17" s="459">
        <v>70243</v>
      </c>
      <c r="AD17" s="459">
        <v>62899</v>
      </c>
      <c r="AE17" s="459">
        <v>69426</v>
      </c>
      <c r="AF17" s="459">
        <v>0</v>
      </c>
      <c r="AG17" s="459">
        <v>0</v>
      </c>
      <c r="AH17" s="459">
        <v>0</v>
      </c>
      <c r="AI17" s="459">
        <v>0</v>
      </c>
      <c r="AJ17" s="459">
        <v>0</v>
      </c>
      <c r="AK17" s="459">
        <v>0</v>
      </c>
      <c r="AL17" s="459">
        <v>0</v>
      </c>
      <c r="AM17" s="459">
        <v>0</v>
      </c>
      <c r="AN17" s="459">
        <v>0</v>
      </c>
      <c r="AO17" s="459">
        <v>0</v>
      </c>
    </row>
    <row r="18" spans="1:41" s="522" customFormat="1" x14ac:dyDescent="0.35">
      <c r="A18" s="5" t="s">
        <v>81</v>
      </c>
      <c r="B18" s="69" t="s">
        <v>131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451">
        <f>SUM(Q!C18:F18)</f>
        <v>342000</v>
      </c>
      <c r="O18" s="451">
        <f>SUM(Q!G18:J18)</f>
        <v>302000</v>
      </c>
      <c r="P18" s="451">
        <f>SUM(Q!K18:N18)</f>
        <v>312000</v>
      </c>
      <c r="Q18" s="451">
        <f>SUM(Q!O18:R18)</f>
        <v>318000</v>
      </c>
      <c r="R18" s="451">
        <f>SUM(Q!S18:V18)</f>
        <v>302000</v>
      </c>
      <c r="S18" s="451">
        <f>SUM(Q!W18:Z18)</f>
        <v>264000</v>
      </c>
      <c r="T18" s="451">
        <f>SUM(Q!AA18:AD18)</f>
        <v>242263.15789473685</v>
      </c>
      <c r="U18" s="459">
        <v>249917</v>
      </c>
      <c r="V18" s="459">
        <v>210558</v>
      </c>
      <c r="W18" s="459">
        <v>274643</v>
      </c>
      <c r="X18" s="459">
        <v>366275</v>
      </c>
      <c r="Y18" s="459">
        <v>395835</v>
      </c>
      <c r="Z18" s="459">
        <v>396643</v>
      </c>
      <c r="AA18" s="459">
        <v>360911</v>
      </c>
      <c r="AB18" s="459">
        <v>417071</v>
      </c>
      <c r="AC18" s="459">
        <v>299337</v>
      </c>
      <c r="AD18" s="459">
        <v>155905</v>
      </c>
      <c r="AE18" s="459">
        <v>261683</v>
      </c>
      <c r="AF18" s="459">
        <v>262765</v>
      </c>
      <c r="AG18" s="459">
        <v>18794</v>
      </c>
      <c r="AH18" s="459">
        <v>0</v>
      </c>
      <c r="AI18" s="459">
        <v>0</v>
      </c>
      <c r="AJ18" s="459">
        <v>0</v>
      </c>
      <c r="AK18" s="459">
        <v>0</v>
      </c>
      <c r="AL18" s="459">
        <v>0</v>
      </c>
      <c r="AM18" s="459">
        <v>0</v>
      </c>
      <c r="AN18" s="459">
        <v>0</v>
      </c>
      <c r="AO18" s="459">
        <v>0</v>
      </c>
    </row>
    <row r="19" spans="1:41" s="522" customFormat="1" x14ac:dyDescent="0.35">
      <c r="A19" s="5" t="s">
        <v>81</v>
      </c>
      <c r="B19" s="69" t="s">
        <v>22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451">
        <f>SUM(Q!C19:F19)</f>
        <v>80000</v>
      </c>
      <c r="O19" s="451">
        <f>SUM(Q!G19:J19)</f>
        <v>60000</v>
      </c>
      <c r="P19" s="451">
        <f>SUM(Q!K19:N19)</f>
        <v>65000</v>
      </c>
      <c r="Q19" s="451">
        <f>SUM(Q!O19:R19)</f>
        <v>125000</v>
      </c>
      <c r="R19" s="451">
        <f>SUM(Q!S19:V19)</f>
        <v>129000</v>
      </c>
      <c r="S19" s="451">
        <f>SUM(Q!W19:Z19)</f>
        <v>91000</v>
      </c>
      <c r="T19" s="451">
        <f>SUM(Q!AA19:AD19)</f>
        <v>80000</v>
      </c>
      <c r="U19" s="459">
        <v>90000</v>
      </c>
      <c r="V19" s="459">
        <f>U19</f>
        <v>90000</v>
      </c>
      <c r="W19" s="459">
        <f t="shared" ref="W19:AB19" si="15">V19</f>
        <v>90000</v>
      </c>
      <c r="X19" s="459">
        <f t="shared" si="15"/>
        <v>90000</v>
      </c>
      <c r="Y19" s="459">
        <f t="shared" si="15"/>
        <v>90000</v>
      </c>
      <c r="Z19" s="459">
        <f t="shared" si="15"/>
        <v>90000</v>
      </c>
      <c r="AA19" s="459">
        <f t="shared" si="15"/>
        <v>90000</v>
      </c>
      <c r="AB19" s="459">
        <f t="shared" si="15"/>
        <v>90000</v>
      </c>
      <c r="AC19" s="459">
        <f>SUM(Q!BK19:BN19)</f>
        <v>0</v>
      </c>
      <c r="AD19" s="459">
        <f>SUM(Q!BO19:BR19)</f>
        <v>0</v>
      </c>
      <c r="AE19" s="459">
        <f>SUM(Q!BS19:BV19)</f>
        <v>0</v>
      </c>
      <c r="AF19" s="459">
        <f>SUM(Q!BW19:BZ19)</f>
        <v>0</v>
      </c>
      <c r="AG19" s="459">
        <f>SUM(Q!CA19:CD19)</f>
        <v>0</v>
      </c>
      <c r="AH19" s="459">
        <f>SUM(Q!CB19:CE19)</f>
        <v>0</v>
      </c>
      <c r="AI19" s="459">
        <f>SUM(Q!CC19:CF19)</f>
        <v>0</v>
      </c>
      <c r="AJ19" s="459">
        <f>SUM(Q!CD19:CG19)</f>
        <v>0</v>
      </c>
      <c r="AK19" s="459">
        <f>SUM(Q!CE19:CH19)</f>
        <v>0</v>
      </c>
      <c r="AL19" s="459">
        <f>SUM(Q!CF19:CI19)</f>
        <v>0</v>
      </c>
      <c r="AM19" s="459">
        <f>SUM(Q!CG19:CJ19)</f>
        <v>0</v>
      </c>
      <c r="AN19" s="459">
        <f>SUM(Q!CH19:CK19)</f>
        <v>0</v>
      </c>
      <c r="AO19" s="459">
        <f>SUM(Q!CI19:CL19)</f>
        <v>0</v>
      </c>
    </row>
    <row r="20" spans="1:41" s="522" customFormat="1" x14ac:dyDescent="0.35">
      <c r="A20" s="5" t="s">
        <v>81</v>
      </c>
      <c r="B20" s="69" t="s">
        <v>653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451">
        <f>SUM(Q!C20:F20)</f>
        <v>0</v>
      </c>
      <c r="O20" s="451">
        <f>SUM(Q!G20:J20)</f>
        <v>0</v>
      </c>
      <c r="P20" s="451">
        <f>SUM(Q!K20:N20)</f>
        <v>0</v>
      </c>
      <c r="Q20" s="451">
        <f>SUM(Q!O20:R20)</f>
        <v>0</v>
      </c>
      <c r="R20" s="451">
        <f>SUM(Q!S20:V20)</f>
        <v>0</v>
      </c>
      <c r="S20" s="451">
        <f>SUM(Q!W20:Z20)</f>
        <v>0</v>
      </c>
      <c r="T20" s="451">
        <f>SUM(Q!AA20:AD20)</f>
        <v>0</v>
      </c>
      <c r="U20" s="459">
        <f>SUM(Q!AE20:AH20)</f>
        <v>0</v>
      </c>
      <c r="V20" s="459">
        <f>SUM(Q!AF20:AI20)</f>
        <v>0</v>
      </c>
      <c r="W20" s="459">
        <f>SUM(Q!AG20:AJ20)</f>
        <v>0</v>
      </c>
      <c r="X20" s="459">
        <v>369000</v>
      </c>
      <c r="Y20" s="459">
        <v>500000</v>
      </c>
      <c r="Z20" s="459">
        <v>559000</v>
      </c>
      <c r="AA20" s="459">
        <v>549000</v>
      </c>
      <c r="AB20" s="459">
        <v>488000</v>
      </c>
      <c r="AC20" s="459">
        <v>348000</v>
      </c>
      <c r="AD20" s="459">
        <v>376000</v>
      </c>
      <c r="AE20" s="459">
        <v>386000</v>
      </c>
      <c r="AF20" s="459">
        <v>431000</v>
      </c>
      <c r="AG20" s="459">
        <v>390000</v>
      </c>
      <c r="AH20" s="459">
        <v>314000</v>
      </c>
      <c r="AI20" s="459">
        <v>245000</v>
      </c>
      <c r="AJ20" s="459">
        <v>325000</v>
      </c>
      <c r="AK20" s="459">
        <v>458000</v>
      </c>
      <c r="AL20" s="459">
        <v>387000</v>
      </c>
      <c r="AM20" s="459">
        <v>179000</v>
      </c>
      <c r="AN20" s="459">
        <v>161000</v>
      </c>
      <c r="AO20" s="459">
        <v>145000</v>
      </c>
    </row>
    <row r="21" spans="1:41" s="522" customFormat="1" x14ac:dyDescent="0.35">
      <c r="A21" s="5" t="s">
        <v>81</v>
      </c>
      <c r="B21" s="69" t="s">
        <v>654</v>
      </c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451">
        <f>SUM(Q!C21:F21)</f>
        <v>0</v>
      </c>
      <c r="O21" s="451">
        <f>SUM(Q!G21:J21)</f>
        <v>0</v>
      </c>
      <c r="P21" s="451">
        <f>SUM(Q!K21:N21)</f>
        <v>0</v>
      </c>
      <c r="Q21" s="451">
        <f>SUM(Q!O21:R21)</f>
        <v>0</v>
      </c>
      <c r="R21" s="451">
        <f>SUM(Q!S21:V21)</f>
        <v>0</v>
      </c>
      <c r="S21" s="451">
        <f>SUM(Q!W21:Z21)</f>
        <v>0</v>
      </c>
      <c r="T21" s="451">
        <f>SUM(Q!AA21:AD21)</f>
        <v>0</v>
      </c>
      <c r="U21" s="459">
        <f>SUM(Q!BO21:BR21)</f>
        <v>0</v>
      </c>
      <c r="V21" s="459">
        <f>SUM(Q!BP21:BS21)</f>
        <v>0</v>
      </c>
      <c r="W21" s="459">
        <f>SUM(Q!BQ21:BT21)</f>
        <v>0</v>
      </c>
      <c r="X21" s="459">
        <f>SUM(Q!BR21:BU21)</f>
        <v>0</v>
      </c>
      <c r="Y21" s="459">
        <f>SUM(Q!BS21:BV21)</f>
        <v>0</v>
      </c>
      <c r="Z21" s="459">
        <f>SUM(Q!BT21:BW21)</f>
        <v>0</v>
      </c>
      <c r="AA21" s="459">
        <f>SUM(Q!BU21:BX21)</f>
        <v>0</v>
      </c>
      <c r="AB21" s="459">
        <f>SUM(Q!BV21:BY21)</f>
        <v>0</v>
      </c>
      <c r="AC21" s="459">
        <f>SUM(Q!BW21:BZ21)</f>
        <v>0</v>
      </c>
      <c r="AD21" s="459">
        <f>SUM(Q!BX21:CA21)</f>
        <v>0</v>
      </c>
      <c r="AE21" s="459">
        <f>SUM(Q!BY21:CB21)</f>
        <v>0</v>
      </c>
      <c r="AF21" s="459">
        <f>SUM(Q!BZ21:CC21)</f>
        <v>0</v>
      </c>
      <c r="AG21" s="459">
        <f>SUM(Q!CA21:CD21)</f>
        <v>0</v>
      </c>
      <c r="AH21" s="459">
        <f>SUM(Q!CB21:CE21)</f>
        <v>0</v>
      </c>
      <c r="AI21" s="459">
        <f>SUM(Q!CC21:CF21)</f>
        <v>0</v>
      </c>
      <c r="AJ21" s="459">
        <f>SUM(Q!CD21:CG21)</f>
        <v>0</v>
      </c>
      <c r="AK21" s="459">
        <f>SUM(Q!CE21:CH21)</f>
        <v>0</v>
      </c>
      <c r="AL21" s="459">
        <f>SUM(Q!CF21:CI21)</f>
        <v>0</v>
      </c>
      <c r="AM21" s="459">
        <f>SUM(Q!CG21:CJ21)</f>
        <v>0</v>
      </c>
      <c r="AN21" s="459">
        <f>SUM(Q!CH21:CK21)</f>
        <v>0</v>
      </c>
      <c r="AO21" s="459">
        <f>SUM(Q!CI21:CL21)</f>
        <v>0</v>
      </c>
    </row>
    <row r="22" spans="1:41" s="522" customFormat="1" x14ac:dyDescent="0.35">
      <c r="A22" s="5" t="s">
        <v>81</v>
      </c>
      <c r="B22" s="69" t="s">
        <v>655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451">
        <f>SUM(Q!C22:F22)</f>
        <v>791000</v>
      </c>
      <c r="O22" s="451">
        <f>SUM(Q!G22:J22)</f>
        <v>788000</v>
      </c>
      <c r="P22" s="451">
        <f>SUM(Q!K22:N22)</f>
        <v>796000</v>
      </c>
      <c r="Q22" s="451">
        <f>SUM(Q!O22:R22)</f>
        <v>875000</v>
      </c>
      <c r="R22" s="451">
        <f>SUM(Q!S22:V22)</f>
        <v>881000</v>
      </c>
      <c r="S22" s="451">
        <f>SUM(Q!W22:Z22)</f>
        <v>764000</v>
      </c>
      <c r="T22" s="451">
        <f>SUM(Q!AA22:AD22)</f>
        <v>722263.15789473685</v>
      </c>
      <c r="U22" s="451">
        <f>SUM(Q!AE22:AH22)</f>
        <v>759583</v>
      </c>
      <c r="V22" s="451">
        <f>SUM(Q!AI22:AL22)</f>
        <v>710999</v>
      </c>
      <c r="W22" s="451">
        <f>SUM(Q!AM22:AP22)</f>
        <v>776421</v>
      </c>
      <c r="X22" s="451">
        <f>SUM(Q!AQ22:AT22)</f>
        <v>1225328</v>
      </c>
      <c r="Y22" s="451">
        <f>SUM(Q!AU22:AX22)</f>
        <v>1516604</v>
      </c>
      <c r="Z22" s="451">
        <f>SUM(Q!AY22:BB22)</f>
        <v>1481231</v>
      </c>
      <c r="AA22" s="451">
        <f>SUM(Q!BC22:BF22)</f>
        <v>1080645</v>
      </c>
      <c r="AB22" s="451">
        <f>SUM(Q!BG22:BJ22)</f>
        <v>1080015</v>
      </c>
      <c r="AC22" s="451">
        <f>SUM(Q!BK22:BN22)</f>
        <v>717580.00000000012</v>
      </c>
      <c r="AD22" s="451">
        <f>SUM(Q!BO22:BR22)</f>
        <v>594804</v>
      </c>
      <c r="AE22" s="451">
        <f>SUM(Q!BS22:BV22)</f>
        <v>717109</v>
      </c>
      <c r="AF22" s="451">
        <f>SUM(Q!BW22:BZ22)</f>
        <v>693765</v>
      </c>
      <c r="AG22" s="451">
        <f>SUM(Q!CA22:CD22)</f>
        <v>408794</v>
      </c>
      <c r="AH22" s="451">
        <f>SUM(Q!CE22:CH22)</f>
        <v>314000</v>
      </c>
      <c r="AI22" s="451">
        <f>SUM(Q!CI22:CL22)</f>
        <v>245000</v>
      </c>
      <c r="AJ22" s="451">
        <f>SUM(Q!CM22:CP22)</f>
        <v>325000</v>
      </c>
      <c r="AK22" s="451">
        <f>SUM(Q!CQ22:CT22)</f>
        <v>458000</v>
      </c>
      <c r="AL22" s="451">
        <f>SUM(Q!CU22:CX22)</f>
        <v>387000</v>
      </c>
      <c r="AM22" s="451">
        <f>SUM(Q!CY22:DB22)</f>
        <v>179000</v>
      </c>
      <c r="AN22" s="451">
        <f>SUM(Q!DC22:DF22)</f>
        <v>161000</v>
      </c>
      <c r="AO22" s="451">
        <f>SUM(Q!DG22:DJ22)</f>
        <v>145000</v>
      </c>
    </row>
    <row r="23" spans="1:41" s="522" customFormat="1" x14ac:dyDescent="0.35">
      <c r="A23" s="5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T23" s="451"/>
      <c r="U23" s="523"/>
      <c r="V23" s="523"/>
      <c r="W23" s="523"/>
      <c r="X23" s="523"/>
      <c r="Y23" s="523"/>
      <c r="Z23" s="523"/>
      <c r="AA23" s="523"/>
      <c r="AB23" s="523"/>
      <c r="AC23" s="523"/>
      <c r="AD23" s="523"/>
      <c r="AE23" s="523"/>
      <c r="AF23" s="523"/>
      <c r="AG23" s="523"/>
    </row>
    <row r="24" spans="1:41" s="522" customFormat="1" x14ac:dyDescent="0.35">
      <c r="B24" s="463"/>
      <c r="C24" s="463"/>
      <c r="D24" s="463"/>
      <c r="E24" s="463"/>
      <c r="F24" s="463"/>
      <c r="G24" s="463"/>
      <c r="H24" s="463"/>
      <c r="I24" s="463"/>
      <c r="J24" s="463"/>
      <c r="K24" s="463"/>
      <c r="L24" s="463"/>
      <c r="M24" s="463"/>
      <c r="N24" s="451"/>
      <c r="O24" s="451"/>
      <c r="P24" s="451"/>
      <c r="Q24" s="451"/>
      <c r="R24" s="451"/>
      <c r="S24" s="451"/>
      <c r="T24" s="451"/>
      <c r="U24" s="523"/>
      <c r="V24" s="523"/>
      <c r="W24" s="523"/>
      <c r="X24" s="523"/>
      <c r="Y24" s="523"/>
      <c r="Z24" s="523"/>
      <c r="AA24" s="523"/>
      <c r="AB24" s="523"/>
      <c r="AC24" s="523"/>
      <c r="AD24" s="523"/>
      <c r="AE24" s="523"/>
      <c r="AF24" s="523"/>
      <c r="AG24" s="523"/>
    </row>
    <row r="25" spans="1:41" s="522" customFormat="1" x14ac:dyDescent="0.35">
      <c r="A25" s="5" t="s">
        <v>81</v>
      </c>
      <c r="B25" s="314" t="s">
        <v>656</v>
      </c>
      <c r="C25" s="314"/>
      <c r="D25" s="314"/>
      <c r="E25" s="314"/>
      <c r="F25" s="314"/>
      <c r="G25" s="314"/>
      <c r="H25" s="314"/>
      <c r="I25" s="314"/>
      <c r="J25" s="314"/>
      <c r="K25" s="314"/>
      <c r="L25" s="314"/>
      <c r="M25" s="314"/>
      <c r="N25" s="557"/>
      <c r="O25" s="558"/>
      <c r="P25" s="558"/>
      <c r="Q25" s="558"/>
      <c r="R25" s="558"/>
      <c r="S25" s="558"/>
      <c r="T25" s="558"/>
      <c r="U25" s="558"/>
      <c r="V25" s="558"/>
      <c r="W25" s="558"/>
      <c r="X25" s="558"/>
      <c r="Y25" s="558"/>
      <c r="Z25" s="558"/>
      <c r="AA25" s="558"/>
      <c r="AB25" s="558"/>
      <c r="AC25" s="558"/>
      <c r="AD25" s="558"/>
      <c r="AE25" s="558"/>
      <c r="AF25" s="558"/>
      <c r="AG25" s="558"/>
      <c r="AH25" s="672"/>
      <c r="AI25" s="672"/>
      <c r="AJ25" s="672"/>
      <c r="AK25" s="672"/>
      <c r="AL25" s="672"/>
      <c r="AM25" s="672"/>
      <c r="AN25" s="672"/>
      <c r="AO25" s="672"/>
    </row>
    <row r="26" spans="1:41" s="522" customFormat="1" x14ac:dyDescent="0.35">
      <c r="A26" s="5" t="s">
        <v>81</v>
      </c>
      <c r="B26" s="69" t="s">
        <v>130</v>
      </c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451">
        <f>SUM(Q!C26:F26)</f>
        <v>332000</v>
      </c>
      <c r="O26" s="451">
        <f>SUM(Q!G26:J26)</f>
        <v>383000</v>
      </c>
      <c r="P26" s="451">
        <f>SUM(Q!K26:N26)</f>
        <v>377000</v>
      </c>
      <c r="Q26" s="451">
        <f>SUM(Q!O26:R26)</f>
        <v>389000</v>
      </c>
      <c r="R26" s="451">
        <f>SUM(Q!S26:V26)</f>
        <v>405000</v>
      </c>
      <c r="S26" s="451">
        <f>SUM(Q!W26:Z26)</f>
        <v>368000</v>
      </c>
      <c r="T26" s="451">
        <f>SUM(Q!AA26:AD26)</f>
        <v>360000</v>
      </c>
      <c r="U26" s="451">
        <f>SUM(Q!AE26:AH26)</f>
        <v>377699.40000000008</v>
      </c>
      <c r="V26" s="451">
        <f>SUM(Q!AI26:AL26)</f>
        <v>369396.9</v>
      </c>
      <c r="W26" s="451">
        <f>SUM(Q!AM26:AP26)</f>
        <v>370600.2</v>
      </c>
      <c r="X26" s="451">
        <f>SUM(Q!AQ26:AT26)</f>
        <v>360047.7</v>
      </c>
      <c r="Y26" s="451">
        <f>SUM(Q!AU26:AX26)</f>
        <v>477692.10000000003</v>
      </c>
      <c r="Z26" s="451">
        <f>SUM(Q!AY26:BB26)</f>
        <v>392029.20000000007</v>
      </c>
      <c r="AA26" s="451">
        <f>SUM(Q!BC26:BF26)</f>
        <v>72660.600000000006</v>
      </c>
      <c r="AB26" s="451">
        <f>SUM(Q!BG26:BJ26)</f>
        <v>76449.600000000006</v>
      </c>
      <c r="AC26" s="451">
        <f>SUM(Q!BK26:BN26)</f>
        <v>63218.700000000004</v>
      </c>
      <c r="AD26" s="451">
        <f>SUM(Q!BO26:BR26)</f>
        <v>56609.100000000006</v>
      </c>
      <c r="AE26" s="451">
        <f>SUM(Q!BS26:BV26)</f>
        <v>62483.400000000009</v>
      </c>
      <c r="AF26" s="451">
        <f>SUM(Q!BW26:BZ26)</f>
        <v>0</v>
      </c>
      <c r="AG26" s="451">
        <f>SUM(Q!CA26:CD26)</f>
        <v>0</v>
      </c>
      <c r="AH26" s="451">
        <f>SUM(Q!CE26:CH26)</f>
        <v>0</v>
      </c>
      <c r="AI26" s="451">
        <f>SUM(Q!CI26:CL26)</f>
        <v>0</v>
      </c>
      <c r="AJ26" s="451">
        <f>SUM(Q!CM26:CP26)</f>
        <v>0</v>
      </c>
      <c r="AK26" s="451">
        <f>SUM(Q!CQ26:CT26)</f>
        <v>0</v>
      </c>
      <c r="AL26" s="451">
        <f>SUM(Q!CU26:CX26)</f>
        <v>0</v>
      </c>
      <c r="AM26" s="451">
        <f>SUM(Q!CY26:DB26)</f>
        <v>0</v>
      </c>
      <c r="AN26" s="451">
        <f>SUM(Q!DC26:DF26)</f>
        <v>0</v>
      </c>
      <c r="AO26" s="451">
        <f>SUM(Q!DG26:DJ26)</f>
        <v>0</v>
      </c>
    </row>
    <row r="27" spans="1:41" s="522" customFormat="1" x14ac:dyDescent="0.35">
      <c r="A27" s="5" t="s">
        <v>81</v>
      </c>
      <c r="B27" s="69" t="s">
        <v>131</v>
      </c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451">
        <f>SUM(Q!C27:F27)</f>
        <v>325000</v>
      </c>
      <c r="O27" s="451">
        <f>SUM(Q!G27:J27)</f>
        <v>287000</v>
      </c>
      <c r="P27" s="451">
        <f>SUM(Q!K27:N27)</f>
        <v>296000</v>
      </c>
      <c r="Q27" s="451">
        <f>SUM(Q!O27:R27)</f>
        <v>302000</v>
      </c>
      <c r="R27" s="451">
        <f>SUM(Q!S27:V27)</f>
        <v>287000</v>
      </c>
      <c r="S27" s="451">
        <f>SUM(Q!W27:Z27)</f>
        <v>257000</v>
      </c>
      <c r="T27" s="451">
        <f>SUM(Q!AA27:AD27)</f>
        <v>225000</v>
      </c>
      <c r="U27" s="451">
        <f>SUM(Q!AE27:AH27)</f>
        <v>237421.14999999997</v>
      </c>
      <c r="V27" s="451">
        <f>SUM(Q!AI27:AL27)</f>
        <v>200030.09999999998</v>
      </c>
      <c r="W27" s="451">
        <f>SUM(Q!AM27:AP27)</f>
        <v>260910.84999999995</v>
      </c>
      <c r="X27" s="451">
        <f>SUM(Q!AQ27:AT27)</f>
        <v>347961.25</v>
      </c>
      <c r="Y27" s="451">
        <f>SUM(Q!AU27:AX27)</f>
        <v>376043.24999999994</v>
      </c>
      <c r="Z27" s="451">
        <f>SUM(Q!AY27:BB27)</f>
        <v>376810.85</v>
      </c>
      <c r="AA27" s="451">
        <f>SUM(Q!BC27:BF27)</f>
        <v>342865.44999999995</v>
      </c>
      <c r="AB27" s="451">
        <f>SUM(Q!BG27:BJ27)</f>
        <v>396217.44999999995</v>
      </c>
      <c r="AC27" s="451">
        <f>SUM(Q!BK27:BN27)</f>
        <v>284370.14999999997</v>
      </c>
      <c r="AD27" s="451">
        <f>SUM(Q!BO27:BR27)</f>
        <v>148109.75</v>
      </c>
      <c r="AE27" s="451">
        <f>SUM(Q!BS27:BV27)</f>
        <v>248598.84999999998</v>
      </c>
      <c r="AF27" s="451">
        <f>SUM(Q!BW27:BZ27)</f>
        <v>249626.75</v>
      </c>
      <c r="AG27" s="451">
        <f>SUM(Q!CA27:CD27)</f>
        <v>17854.299999999996</v>
      </c>
      <c r="AH27" s="451">
        <f>SUM(Q!CE27:CH27)</f>
        <v>0</v>
      </c>
      <c r="AI27" s="451">
        <f>SUM(Q!CI27:CL27)</f>
        <v>0</v>
      </c>
      <c r="AJ27" s="451">
        <f>SUM(Q!CM27:CP27)</f>
        <v>0</v>
      </c>
      <c r="AK27" s="451">
        <f>SUM(Q!CQ27:CT27)</f>
        <v>0</v>
      </c>
      <c r="AL27" s="451">
        <f>SUM(Q!CU27:CX27)</f>
        <v>0</v>
      </c>
      <c r="AM27" s="451">
        <f>SUM(Q!CY27:DB27)</f>
        <v>0</v>
      </c>
      <c r="AN27" s="451">
        <f>SUM(Q!DC27:DF27)</f>
        <v>0</v>
      </c>
      <c r="AO27" s="451">
        <f>SUM(Q!DG27:DJ27)</f>
        <v>0</v>
      </c>
    </row>
    <row r="28" spans="1:41" s="522" customFormat="1" x14ac:dyDescent="0.35">
      <c r="A28" s="5" t="s">
        <v>81</v>
      </c>
      <c r="B28" s="69" t="s">
        <v>22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451">
        <f>SUM(Q!C28:F28)</f>
        <v>80000</v>
      </c>
      <c r="O28" s="451">
        <f>SUM(Q!G28:J28)</f>
        <v>60000</v>
      </c>
      <c r="P28" s="451">
        <f>SUM(Q!K28:N28)</f>
        <v>65000</v>
      </c>
      <c r="Q28" s="451">
        <f>SUM(Q!O28:R28)</f>
        <v>125000</v>
      </c>
      <c r="R28" s="451">
        <f>SUM(Q!S28:V28)</f>
        <v>129000</v>
      </c>
      <c r="S28" s="451">
        <f>SUM(Q!W28:Z28)</f>
        <v>91000</v>
      </c>
      <c r="T28" s="451">
        <f>SUM(Q!AA28:AD28)</f>
        <v>80000</v>
      </c>
      <c r="U28" s="451">
        <f>SUM(Q!AE28:AH28)</f>
        <v>90000</v>
      </c>
      <c r="V28" s="451">
        <f>SUM(Q!AI28:AL28)</f>
        <v>90000</v>
      </c>
      <c r="W28" s="451">
        <f>SUM(Q!AM28:AP28)</f>
        <v>90000</v>
      </c>
      <c r="X28" s="451">
        <f>SUM(Q!AQ28:AT28)</f>
        <v>90000</v>
      </c>
      <c r="Y28" s="451">
        <f>SUM(Q!AU28:AX28)</f>
        <v>90000</v>
      </c>
      <c r="Z28" s="451">
        <f>SUM(Q!AY28:BB28)</f>
        <v>90000</v>
      </c>
      <c r="AA28" s="451">
        <f>SUM(Q!BC28:BF28)</f>
        <v>90000</v>
      </c>
      <c r="AB28" s="451">
        <f>SUM(Q!BG28:BJ28)</f>
        <v>90000</v>
      </c>
      <c r="AC28" s="451">
        <f>SUM(Q!BK28:BN28)</f>
        <v>0</v>
      </c>
      <c r="AD28" s="451">
        <f>SUM(Q!BO28:BR28)</f>
        <v>0</v>
      </c>
      <c r="AE28" s="451">
        <f>SUM(Q!BS28:BV28)</f>
        <v>0</v>
      </c>
      <c r="AF28" s="451">
        <f>SUM(Q!BW28:BZ28)</f>
        <v>0</v>
      </c>
      <c r="AG28" s="451">
        <f>SUM(Q!CA28:CD28)</f>
        <v>0</v>
      </c>
      <c r="AH28" s="451">
        <f>SUM(Q!CE28:CH28)</f>
        <v>0</v>
      </c>
      <c r="AI28" s="451">
        <f>SUM(Q!CI28:CL28)</f>
        <v>0</v>
      </c>
      <c r="AJ28" s="451">
        <f>SUM(Q!CM28:CP28)</f>
        <v>0</v>
      </c>
      <c r="AK28" s="451">
        <f>SUM(Q!CQ28:CT28)</f>
        <v>0</v>
      </c>
      <c r="AL28" s="451">
        <f>SUM(Q!CU28:CX28)</f>
        <v>0</v>
      </c>
      <c r="AM28" s="451">
        <f>SUM(Q!CY28:DB28)</f>
        <v>0</v>
      </c>
      <c r="AN28" s="451">
        <f>SUM(Q!DC28:DF28)</f>
        <v>0</v>
      </c>
      <c r="AO28" s="451">
        <f>SUM(Q!DG28:DJ28)</f>
        <v>0</v>
      </c>
    </row>
    <row r="29" spans="1:41" s="522" customFormat="1" x14ac:dyDescent="0.35">
      <c r="A29" s="5" t="s">
        <v>81</v>
      </c>
      <c r="B29" s="69" t="s">
        <v>653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451">
        <f>SUM(Q!C29:F29)</f>
        <v>0</v>
      </c>
      <c r="O29" s="451">
        <f>SUM(Q!G29:J29)</f>
        <v>0</v>
      </c>
      <c r="P29" s="451">
        <f>SUM(Q!K29:N29)</f>
        <v>0</v>
      </c>
      <c r="Q29" s="451">
        <f>SUM(Q!O29:R29)</f>
        <v>0</v>
      </c>
      <c r="R29" s="451">
        <f>SUM(Q!S29:V29)</f>
        <v>0</v>
      </c>
      <c r="S29" s="451">
        <f>SUM(Q!W29:Z29)</f>
        <v>0</v>
      </c>
      <c r="T29" s="451">
        <f>SUM(Q!AA29:AD29)</f>
        <v>0</v>
      </c>
      <c r="U29" s="451">
        <f>SUM(Q!AE29:AH29)</f>
        <v>0</v>
      </c>
      <c r="V29" s="451">
        <f>SUM(Q!AI29:AL29)</f>
        <v>0</v>
      </c>
      <c r="W29" s="451">
        <f>SUM(Q!AM29:AP29)</f>
        <v>0</v>
      </c>
      <c r="X29" s="451">
        <f>SUM(Q!AQ29:AT29)</f>
        <v>258299.99999999997</v>
      </c>
      <c r="Y29" s="451">
        <f>SUM(Q!AU29:AX29)</f>
        <v>350000</v>
      </c>
      <c r="Z29" s="451">
        <f>SUM(Q!AY29:BB29)</f>
        <v>391300</v>
      </c>
      <c r="AA29" s="451">
        <f>SUM(Q!BC29:BF29)</f>
        <v>384300</v>
      </c>
      <c r="AB29" s="451">
        <f>SUM(Q!BG29:BJ29)</f>
        <v>341600</v>
      </c>
      <c r="AC29" s="451">
        <f>SUM(Q!BK29:BN29)</f>
        <v>243599.99999999997</v>
      </c>
      <c r="AD29" s="451">
        <f>SUM(Q!BO29:BR29)</f>
        <v>263200</v>
      </c>
      <c r="AE29" s="451">
        <f>SUM(Q!BS29:BV29)</f>
        <v>270200</v>
      </c>
      <c r="AF29" s="451">
        <f>SUM(Q!BW29:BZ29)</f>
        <v>301700</v>
      </c>
      <c r="AG29" s="451">
        <f>SUM(Q!CA29:CD29)</f>
        <v>273000</v>
      </c>
      <c r="AH29" s="451">
        <f>SUM(Q!CE29:CH29)</f>
        <v>219800</v>
      </c>
      <c r="AI29" s="451">
        <f>SUM(Q!CI29:CL29)</f>
        <v>171500</v>
      </c>
      <c r="AJ29" s="451">
        <f>SUM(Q!CM29:CP29)</f>
        <v>227500</v>
      </c>
      <c r="AK29" s="451">
        <f>SUM(Q!CQ29:CT29)</f>
        <v>320600</v>
      </c>
      <c r="AL29" s="451">
        <f>SUM(Q!CU29:CX29)</f>
        <v>270900</v>
      </c>
      <c r="AM29" s="451">
        <f>SUM(Q!CY29:DB29)</f>
        <v>125299.99999999999</v>
      </c>
      <c r="AN29" s="451">
        <f>SUM(Q!DC29:DF29)</f>
        <v>112700</v>
      </c>
      <c r="AO29" s="451">
        <f>SUM(Q!DG29:DJ29)</f>
        <v>101500</v>
      </c>
    </row>
    <row r="30" spans="1:41" s="522" customFormat="1" x14ac:dyDescent="0.35">
      <c r="A30" s="5" t="s">
        <v>81</v>
      </c>
      <c r="B30" s="69" t="s">
        <v>654</v>
      </c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451">
        <f>SUM(Q!C30:F30)</f>
        <v>0</v>
      </c>
      <c r="O30" s="451">
        <f>SUM(Q!G30:J30)</f>
        <v>0</v>
      </c>
      <c r="P30" s="451">
        <f>SUM(Q!K30:N30)</f>
        <v>0</v>
      </c>
      <c r="Q30" s="451">
        <f>SUM(Q!O30:R30)</f>
        <v>0</v>
      </c>
      <c r="R30" s="451">
        <f>SUM(Q!S30:V30)</f>
        <v>0</v>
      </c>
      <c r="S30" s="451">
        <f>SUM(Q!W30:Z30)</f>
        <v>0</v>
      </c>
      <c r="T30" s="451">
        <f>SUM(Q!AA30:AD30)</f>
        <v>0</v>
      </c>
      <c r="U30" s="451">
        <f>SUM(Q!AE30:AH30)</f>
        <v>0</v>
      </c>
      <c r="V30" s="451">
        <f>SUM(Q!AI30:AL30)</f>
        <v>0</v>
      </c>
      <c r="W30" s="451">
        <f>SUM(Q!AM30:AP30)</f>
        <v>0</v>
      </c>
      <c r="X30" s="451">
        <f>SUM(Q!AQ30:AT30)</f>
        <v>0</v>
      </c>
      <c r="Y30" s="451">
        <f>SUM(Q!AU30:AX30)</f>
        <v>0</v>
      </c>
      <c r="Z30" s="451">
        <f>SUM(Q!AY30:BB30)</f>
        <v>0</v>
      </c>
      <c r="AA30" s="451">
        <f>SUM(Q!BC30:BF30)</f>
        <v>0</v>
      </c>
      <c r="AB30" s="451">
        <f>SUM(Q!BG30:BJ30)</f>
        <v>0</v>
      </c>
      <c r="AC30" s="451">
        <f>SUM(Q!BK30:BN30)</f>
        <v>0</v>
      </c>
      <c r="AD30" s="451">
        <f>SUM(Q!BO30:BR30)</f>
        <v>0</v>
      </c>
      <c r="AE30" s="451">
        <f>SUM(Q!BS30:BV30)</f>
        <v>0</v>
      </c>
      <c r="AF30" s="451">
        <f>SUM(Q!BW30:BZ30)</f>
        <v>0</v>
      </c>
      <c r="AG30" s="451">
        <f>SUM(Q!CA30:CD30)</f>
        <v>0</v>
      </c>
      <c r="AH30" s="451">
        <f>SUM(Q!CE30:CH30)</f>
        <v>0</v>
      </c>
      <c r="AI30" s="451">
        <f>SUM(Q!CI30:CL30)</f>
        <v>0</v>
      </c>
      <c r="AJ30" s="451">
        <f>SUM(Q!CM30:CP30)</f>
        <v>0</v>
      </c>
      <c r="AK30" s="451">
        <f>SUM(Q!CQ30:CT30)</f>
        <v>0</v>
      </c>
      <c r="AL30" s="451">
        <f>SUM(Q!CU30:CX30)</f>
        <v>0</v>
      </c>
      <c r="AM30" s="451">
        <f>SUM(Q!CY30:DB30)</f>
        <v>0</v>
      </c>
      <c r="AN30" s="451">
        <f>SUM(Q!DC30:DF30)</f>
        <v>0</v>
      </c>
      <c r="AO30" s="451">
        <f>SUM(Q!DG30:DJ30)</f>
        <v>0</v>
      </c>
    </row>
    <row r="31" spans="1:41" s="522" customFormat="1" x14ac:dyDescent="0.35">
      <c r="A31" s="5" t="s">
        <v>81</v>
      </c>
      <c r="B31" s="69" t="s">
        <v>655</v>
      </c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451">
        <f>SUM(Q!C31:F31)</f>
        <v>737000</v>
      </c>
      <c r="O31" s="451">
        <f>SUM(Q!G31:J31)</f>
        <v>730000</v>
      </c>
      <c r="P31" s="451">
        <f>SUM(Q!K31:N31)</f>
        <v>738000</v>
      </c>
      <c r="Q31" s="451">
        <f>SUM(Q!O31:R31)</f>
        <v>816000</v>
      </c>
      <c r="R31" s="451">
        <f>SUM(Q!S31:V31)</f>
        <v>821000</v>
      </c>
      <c r="S31" s="451">
        <f>SUM(Q!W31:Z31)</f>
        <v>716000</v>
      </c>
      <c r="T31" s="451">
        <f>SUM(Q!AA31:AD31)</f>
        <v>665000</v>
      </c>
      <c r="U31" s="451">
        <f>SUM(Q!AE31:AH31)</f>
        <v>705120.55</v>
      </c>
      <c r="V31" s="451">
        <f>SUM(Q!AI31:AL31)</f>
        <v>659427</v>
      </c>
      <c r="W31" s="451">
        <f>SUM(Q!AM31:AP31)</f>
        <v>721511.05</v>
      </c>
      <c r="X31" s="451">
        <f>SUM(Q!AQ31:AT31)</f>
        <v>1056308.95</v>
      </c>
      <c r="Y31" s="451">
        <f>SUM(Q!AU31:AX31)</f>
        <v>1293735.3500000001</v>
      </c>
      <c r="Z31" s="451">
        <f>SUM(Q!AY31:BB31)</f>
        <v>1250140.0499999998</v>
      </c>
      <c r="AA31" s="451">
        <f>SUM(Q!BC31:BF31)</f>
        <v>889826.04999999993</v>
      </c>
      <c r="AB31" s="451">
        <f>SUM(Q!BG31:BJ31)</f>
        <v>904267.05</v>
      </c>
      <c r="AC31" s="451">
        <f>SUM(Q!BK31:BN31)</f>
        <v>591188.85</v>
      </c>
      <c r="AD31" s="451">
        <f>SUM(Q!BO31:BR31)</f>
        <v>467918.85</v>
      </c>
      <c r="AE31" s="451">
        <f>SUM(Q!BS31:BV31)</f>
        <v>581282.25</v>
      </c>
      <c r="AF31" s="451">
        <f>SUM(Q!BW31:BZ31)</f>
        <v>551326.74999999988</v>
      </c>
      <c r="AG31" s="451">
        <f>SUM(Q!CA31:CD31)</f>
        <v>290854.3</v>
      </c>
      <c r="AH31" s="451">
        <f>SUM(Q!CE31:CH31)</f>
        <v>219800</v>
      </c>
      <c r="AI31" s="451">
        <f>SUM(Q!CI31:CL31)</f>
        <v>171500</v>
      </c>
      <c r="AJ31" s="451">
        <f>SUM(Q!CM31:CP31)</f>
        <v>227500</v>
      </c>
      <c r="AK31" s="451">
        <f>SUM(Q!CQ31:CT31)</f>
        <v>320600</v>
      </c>
      <c r="AL31" s="451">
        <f>SUM(Q!CU31:CX31)</f>
        <v>270900</v>
      </c>
      <c r="AM31" s="451">
        <f>SUM(Q!CY31:DB31)</f>
        <v>125299.99999999999</v>
      </c>
      <c r="AN31" s="451">
        <f>SUM(Q!DC31:DF31)</f>
        <v>112700</v>
      </c>
      <c r="AO31" s="451">
        <f>SUM(Q!DG31:DJ31)</f>
        <v>101500</v>
      </c>
    </row>
    <row r="32" spans="1:41" s="522" customFormat="1" x14ac:dyDescent="0.35">
      <c r="A32" s="5"/>
      <c r="B32" s="461"/>
      <c r="C32" s="461"/>
      <c r="D32" s="461"/>
      <c r="E32" s="461"/>
      <c r="F32" s="461"/>
      <c r="G32" s="461"/>
      <c r="H32" s="461"/>
      <c r="I32" s="461"/>
      <c r="J32" s="461"/>
      <c r="K32" s="461"/>
      <c r="L32" s="461"/>
      <c r="M32" s="461"/>
      <c r="N32" s="529"/>
      <c r="O32" s="529"/>
      <c r="P32" s="529"/>
      <c r="Q32" s="529"/>
      <c r="R32" s="529"/>
      <c r="S32" s="529"/>
      <c r="T32" s="528"/>
      <c r="U32" s="528"/>
      <c r="V32" s="528"/>
      <c r="W32" s="528"/>
      <c r="X32" s="528"/>
      <c r="Y32" s="528"/>
      <c r="Z32" s="528"/>
      <c r="AA32" s="528"/>
      <c r="AB32" s="528"/>
      <c r="AC32" s="528"/>
      <c r="AD32" s="528"/>
      <c r="AE32" s="528"/>
      <c r="AF32" s="528"/>
      <c r="AG32" s="528"/>
      <c r="AH32" s="528"/>
      <c r="AI32" s="528"/>
      <c r="AJ32" s="528"/>
      <c r="AK32" s="528"/>
      <c r="AL32" s="528"/>
      <c r="AM32" s="528"/>
      <c r="AN32" s="528"/>
      <c r="AO32" s="528"/>
    </row>
    <row r="33" spans="1:41" s="522" customFormat="1" x14ac:dyDescent="0.35">
      <c r="B33" s="463"/>
      <c r="C33" s="463"/>
      <c r="D33" s="463"/>
      <c r="E33" s="463"/>
      <c r="F33" s="463"/>
      <c r="G33" s="463"/>
      <c r="H33" s="463"/>
      <c r="I33" s="463"/>
      <c r="J33" s="463"/>
      <c r="K33" s="463"/>
      <c r="L33" s="463"/>
      <c r="M33" s="463"/>
      <c r="N33" s="528"/>
      <c r="O33" s="528"/>
      <c r="P33" s="528"/>
      <c r="Q33" s="528"/>
      <c r="R33" s="528"/>
      <c r="S33" s="528"/>
      <c r="T33" s="528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8"/>
      <c r="AN33" s="528"/>
      <c r="AO33" s="528"/>
    </row>
    <row r="34" spans="1:41" s="522" customFormat="1" x14ac:dyDescent="0.35">
      <c r="A34" s="5" t="s">
        <v>81</v>
      </c>
      <c r="B34" s="314" t="s">
        <v>276</v>
      </c>
      <c r="C34" s="314"/>
      <c r="D34" s="314"/>
      <c r="E34" s="314"/>
      <c r="F34" s="314"/>
      <c r="G34" s="314"/>
      <c r="H34" s="314"/>
      <c r="I34" s="314"/>
      <c r="J34" s="314"/>
      <c r="K34" s="314"/>
      <c r="L34" s="314"/>
      <c r="M34" s="314"/>
      <c r="N34" s="557"/>
      <c r="O34" s="558"/>
      <c r="P34" s="558"/>
      <c r="Q34" s="558"/>
      <c r="R34" s="558"/>
      <c r="S34" s="558"/>
      <c r="T34" s="558"/>
      <c r="U34" s="558"/>
      <c r="V34" s="558"/>
      <c r="W34" s="558"/>
      <c r="X34" s="558"/>
      <c r="Y34" s="558"/>
      <c r="Z34" s="558"/>
      <c r="AA34" s="558"/>
      <c r="AB34" s="558"/>
      <c r="AC34" s="558"/>
      <c r="AD34" s="558"/>
      <c r="AE34" s="558"/>
      <c r="AF34" s="558"/>
      <c r="AG34" s="558"/>
      <c r="AH34" s="558"/>
      <c r="AI34" s="558"/>
      <c r="AJ34" s="558"/>
      <c r="AK34" s="558"/>
      <c r="AL34" s="558"/>
      <c r="AM34" s="558"/>
      <c r="AN34" s="558"/>
      <c r="AO34" s="558"/>
    </row>
    <row r="35" spans="1:41" s="522" customFormat="1" x14ac:dyDescent="0.35">
      <c r="A35" s="5" t="s">
        <v>81</v>
      </c>
      <c r="B35" s="69" t="s">
        <v>130</v>
      </c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451">
        <f>SUM(Q!C35:F35)</f>
        <v>363000</v>
      </c>
      <c r="O35" s="451">
        <f>SUM(Q!G35:J35)</f>
        <v>424000</v>
      </c>
      <c r="P35" s="451">
        <f>SUM(Q!K35:N35)</f>
        <v>424000</v>
      </c>
      <c r="Q35" s="451">
        <f>SUM(Q!O35:R35)</f>
        <v>433000</v>
      </c>
      <c r="R35" s="451">
        <f>SUM(Q!S35:V35)</f>
        <v>444000</v>
      </c>
      <c r="S35" s="451">
        <f>SUM(Q!W35:Z35)</f>
        <v>413000</v>
      </c>
      <c r="T35" s="451">
        <f>SUM(Q!AA35:AD35)</f>
        <v>394000</v>
      </c>
      <c r="U35" s="451">
        <f>SUM(Q!AE35:AH35)</f>
        <v>419666</v>
      </c>
      <c r="V35" s="451">
        <f>SUM(Q!AI35:AL35)</f>
        <v>410441</v>
      </c>
      <c r="W35" s="451">
        <f>SUM(Q!AM35:AP35)</f>
        <v>411778.00000000006</v>
      </c>
      <c r="X35" s="451">
        <f>SUM(Q!AQ35:AT35)</f>
        <v>400053.00000000006</v>
      </c>
      <c r="Y35" s="451">
        <f>SUM(Q!AU35:AX35)</f>
        <v>530769</v>
      </c>
      <c r="Z35" s="451">
        <f>SUM(Q!AY35:BB35)</f>
        <v>435588.00000000006</v>
      </c>
      <c r="AA35" s="451">
        <f>SUM(Q!BC35:BF35)</f>
        <v>80734.000000000015</v>
      </c>
      <c r="AB35" s="451">
        <f>SUM(Q!BG35:BJ35)</f>
        <v>84944</v>
      </c>
      <c r="AC35" s="451">
        <f>SUM(Q!BK35:BN35)</f>
        <v>70243</v>
      </c>
      <c r="AD35" s="451">
        <f>SUM(Q!BO35:BR35)</f>
        <v>62899</v>
      </c>
      <c r="AE35" s="451">
        <f>SUM(Q!BS35:BV35)</f>
        <v>69426</v>
      </c>
      <c r="AF35" s="451">
        <f>SUM(Q!BW35:BZ35)</f>
        <v>0</v>
      </c>
      <c r="AG35" s="451">
        <f>SUM(Q!CA35:CD35)</f>
        <v>0</v>
      </c>
      <c r="AH35" s="451">
        <f>SUM(Q!CE35:CH35)</f>
        <v>0</v>
      </c>
      <c r="AI35" s="451">
        <f>SUM(Q!CI35:CL35)</f>
        <v>0</v>
      </c>
      <c r="AJ35" s="451">
        <f>SUM(Q!CM35:CP35)</f>
        <v>0</v>
      </c>
      <c r="AK35" s="451">
        <f>SUM(Q!CQ35:CT35)</f>
        <v>0</v>
      </c>
      <c r="AL35" s="451">
        <f>SUM(Q!CU35:CX35)</f>
        <v>0</v>
      </c>
      <c r="AM35" s="451">
        <f>SUM(Q!CY35:DB35)</f>
        <v>0</v>
      </c>
      <c r="AN35" s="451">
        <f>SUM(Q!DC35:DF35)</f>
        <v>0</v>
      </c>
      <c r="AO35" s="451">
        <f>SUM(Q!DG35:DJ35)</f>
        <v>0</v>
      </c>
    </row>
    <row r="36" spans="1:41" s="522" customFormat="1" x14ac:dyDescent="0.35">
      <c r="A36" s="5" t="s">
        <v>81</v>
      </c>
      <c r="B36" s="69" t="s">
        <v>131</v>
      </c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451">
        <f>SUM(Q!C36:F36)</f>
        <v>349000</v>
      </c>
      <c r="O36" s="451">
        <f>SUM(Q!G36:J36)</f>
        <v>301000</v>
      </c>
      <c r="P36" s="451">
        <f>SUM(Q!K36:N36)</f>
        <v>298000</v>
      </c>
      <c r="Q36" s="451">
        <f>SUM(Q!O36:R36)</f>
        <v>306000</v>
      </c>
      <c r="R36" s="451">
        <f>SUM(Q!S36:V36)</f>
        <v>304000</v>
      </c>
      <c r="S36" s="451">
        <f>SUM(Q!W36:Z36)</f>
        <v>254000</v>
      </c>
      <c r="T36" s="451">
        <f>SUM(Q!AA36:AD36)</f>
        <v>226263.15789473685</v>
      </c>
      <c r="U36" s="451">
        <f>SUM(Q!AE36:AH36)</f>
        <v>249917</v>
      </c>
      <c r="V36" s="451">
        <f>SUM(Q!AI36:AL36)</f>
        <v>210558</v>
      </c>
      <c r="W36" s="451">
        <f>SUM(Q!AM36:AP36)</f>
        <v>274642.99999999994</v>
      </c>
      <c r="X36" s="451">
        <f>SUM(Q!AQ36:AT36)</f>
        <v>366275</v>
      </c>
      <c r="Y36" s="451">
        <f>SUM(Q!AU36:AX36)</f>
        <v>395835</v>
      </c>
      <c r="Z36" s="451">
        <f>SUM(Q!AY36:BB36)</f>
        <v>396642.99999999994</v>
      </c>
      <c r="AA36" s="451">
        <f>SUM(Q!BC36:BF36)</f>
        <v>360911</v>
      </c>
      <c r="AB36" s="451">
        <f>SUM(Q!BG36:BJ36)</f>
        <v>417070.99999999994</v>
      </c>
      <c r="AC36" s="451">
        <f>SUM(Q!BK36:BN36)</f>
        <v>299337</v>
      </c>
      <c r="AD36" s="451">
        <f>SUM(Q!BO36:BR36)</f>
        <v>155905</v>
      </c>
      <c r="AE36" s="451">
        <f>SUM(Q!BS36:BV36)</f>
        <v>261683</v>
      </c>
      <c r="AF36" s="451">
        <f>SUM(Q!BW36:BZ36)</f>
        <v>262765</v>
      </c>
      <c r="AG36" s="451">
        <f>SUM(Q!CA36:CD36)</f>
        <v>18794</v>
      </c>
      <c r="AH36" s="451">
        <f>SUM(Q!CE36:CH36)</f>
        <v>0</v>
      </c>
      <c r="AI36" s="451">
        <f>SUM(Q!CI36:CL36)</f>
        <v>0</v>
      </c>
      <c r="AJ36" s="451">
        <f>SUM(Q!CM36:CP36)</f>
        <v>0</v>
      </c>
      <c r="AK36" s="451">
        <f>SUM(Q!CQ36:CT36)</f>
        <v>0</v>
      </c>
      <c r="AL36" s="451">
        <f>SUM(Q!CU36:CX36)</f>
        <v>0</v>
      </c>
      <c r="AM36" s="451">
        <f>SUM(Q!CY36:DB36)</f>
        <v>0</v>
      </c>
      <c r="AN36" s="451">
        <f>SUM(Q!DC36:DF36)</f>
        <v>0</v>
      </c>
      <c r="AO36" s="451">
        <f>SUM(Q!DG36:DJ36)</f>
        <v>0</v>
      </c>
    </row>
    <row r="37" spans="1:41" s="522" customFormat="1" x14ac:dyDescent="0.35">
      <c r="A37" s="5" t="s">
        <v>81</v>
      </c>
      <c r="B37" s="69" t="s">
        <v>22</v>
      </c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451">
        <f>SUM(Q!C37:F37)</f>
        <v>76000</v>
      </c>
      <c r="O37" s="451">
        <f>SUM(Q!G37:J37)</f>
        <v>65000</v>
      </c>
      <c r="P37" s="451">
        <f>SUM(Q!K37:N37)</f>
        <v>68000</v>
      </c>
      <c r="Q37" s="451">
        <f>SUM(Q!O37:R37)</f>
        <v>125000</v>
      </c>
      <c r="R37" s="451">
        <f>SUM(Q!S37:V37)</f>
        <v>124000</v>
      </c>
      <c r="S37" s="451">
        <f>SUM(Q!W37:Z37)</f>
        <v>94000</v>
      </c>
      <c r="T37" s="451">
        <f>SUM(Q!AA37:AD37)</f>
        <v>81000</v>
      </c>
      <c r="U37" s="451">
        <f>SUM(Q!AE37:AH37)</f>
        <v>90000</v>
      </c>
      <c r="V37" s="451">
        <f>SUM(Q!AI37:AL37)</f>
        <v>90000</v>
      </c>
      <c r="W37" s="451">
        <f>SUM(Q!AM37:AP37)</f>
        <v>90000</v>
      </c>
      <c r="X37" s="451">
        <f>SUM(Q!AQ37:AT37)</f>
        <v>90000</v>
      </c>
      <c r="Y37" s="451">
        <f>SUM(Q!AU37:AX37)</f>
        <v>90000</v>
      </c>
      <c r="Z37" s="451">
        <f>SUM(Q!AY37:BB37)</f>
        <v>90000</v>
      </c>
      <c r="AA37" s="451">
        <f>SUM(Q!BC37:BF37)</f>
        <v>90000</v>
      </c>
      <c r="AB37" s="451">
        <f>SUM(Q!BG37:BJ37)</f>
        <v>90000</v>
      </c>
      <c r="AC37" s="451">
        <f>SUM(Q!BK37:BN37)</f>
        <v>0</v>
      </c>
      <c r="AD37" s="451">
        <f>SUM(Q!BO37:BR37)</f>
        <v>0</v>
      </c>
      <c r="AE37" s="451">
        <f>SUM(Q!BS37:BV37)</f>
        <v>0</v>
      </c>
      <c r="AF37" s="451">
        <f>SUM(Q!BW37:BZ37)</f>
        <v>0</v>
      </c>
      <c r="AG37" s="451">
        <f>SUM(Q!CA37:CD37)</f>
        <v>0</v>
      </c>
      <c r="AH37" s="451">
        <f>SUM(Q!CE37:CH37)</f>
        <v>0</v>
      </c>
      <c r="AI37" s="451">
        <f>SUM(Q!CI37:CL37)</f>
        <v>0</v>
      </c>
      <c r="AJ37" s="451">
        <f>SUM(Q!CM37:CP37)</f>
        <v>0</v>
      </c>
      <c r="AK37" s="451">
        <f>SUM(Q!CQ37:CT37)</f>
        <v>0</v>
      </c>
      <c r="AL37" s="451">
        <f>SUM(Q!CU37:CX37)</f>
        <v>0</v>
      </c>
      <c r="AM37" s="451">
        <f>SUM(Q!CY37:DB37)</f>
        <v>0</v>
      </c>
      <c r="AN37" s="451">
        <f>SUM(Q!DC37:DF37)</f>
        <v>0</v>
      </c>
      <c r="AO37" s="451">
        <f>SUM(Q!DG37:DJ37)</f>
        <v>0</v>
      </c>
    </row>
    <row r="38" spans="1:41" s="522" customFormat="1" x14ac:dyDescent="0.35">
      <c r="A38" s="5" t="s">
        <v>81</v>
      </c>
      <c r="B38" s="69" t="s">
        <v>653</v>
      </c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451">
        <f>SUM(Q!C38:F38)</f>
        <v>0</v>
      </c>
      <c r="O38" s="451">
        <f>SUM(Q!G38:J38)</f>
        <v>0</v>
      </c>
      <c r="P38" s="451">
        <f>SUM(Q!K38:N38)</f>
        <v>0</v>
      </c>
      <c r="Q38" s="451">
        <f>SUM(Q!O38:R38)</f>
        <v>0</v>
      </c>
      <c r="R38" s="451">
        <f>SUM(Q!S38:V38)</f>
        <v>0</v>
      </c>
      <c r="S38" s="451">
        <f>SUM(Q!W38:Z38)</f>
        <v>0</v>
      </c>
      <c r="T38" s="451">
        <f>SUM(Q!AA38:AD38)</f>
        <v>0</v>
      </c>
      <c r="U38" s="451">
        <f>SUM(Q!AE38:AH38)</f>
        <v>0</v>
      </c>
      <c r="V38" s="451">
        <f>SUM(Q!AI38:AL38)</f>
        <v>0</v>
      </c>
      <c r="W38" s="451">
        <f>SUM(Q!AM38:AP38)</f>
        <v>0</v>
      </c>
      <c r="X38" s="451">
        <f>SUM(Q!AQ38:AT38)</f>
        <v>258299.99999999997</v>
      </c>
      <c r="Y38" s="451">
        <f>SUM(Q!AU38:AX38)</f>
        <v>350000</v>
      </c>
      <c r="Z38" s="451">
        <f>SUM(Q!AY38:BB38)</f>
        <v>391300</v>
      </c>
      <c r="AA38" s="451">
        <f>SUM(Q!BC38:BF38)</f>
        <v>384300</v>
      </c>
      <c r="AB38" s="451">
        <f>SUM(Q!BG38:BJ38)</f>
        <v>341600</v>
      </c>
      <c r="AC38" s="451">
        <f>SUM(Q!BK38:BN38)</f>
        <v>243599.99999999997</v>
      </c>
      <c r="AD38" s="451">
        <f>SUM(Q!BO38:BR38)</f>
        <v>263200</v>
      </c>
      <c r="AE38" s="451">
        <f>SUM(Q!BS38:BV38)</f>
        <v>270200</v>
      </c>
      <c r="AF38" s="451">
        <f>SUM(Q!BW38:BZ38)</f>
        <v>301700</v>
      </c>
      <c r="AG38" s="451">
        <f>SUM(Q!CA38:CD38)</f>
        <v>273000</v>
      </c>
      <c r="AH38" s="451">
        <f>SUM(Q!CE38:CH38)</f>
        <v>219800</v>
      </c>
      <c r="AI38" s="451">
        <f>SUM(Q!CI38:CL38)</f>
        <v>171500</v>
      </c>
      <c r="AJ38" s="451">
        <f>SUM(Q!CM38:CP38)</f>
        <v>227500</v>
      </c>
      <c r="AK38" s="451">
        <f>SUM(Q!CQ38:CT38)</f>
        <v>320600</v>
      </c>
      <c r="AL38" s="451">
        <f>SUM(Q!CU38:CX38)</f>
        <v>270900</v>
      </c>
      <c r="AM38" s="451">
        <f>SUM(Q!CY38:DB38)</f>
        <v>125299.99999999999</v>
      </c>
      <c r="AN38" s="451">
        <f>SUM(Q!DC38:DF38)</f>
        <v>112700</v>
      </c>
      <c r="AO38" s="451">
        <f>SUM(Q!DG38:DJ38)</f>
        <v>101500</v>
      </c>
    </row>
    <row r="39" spans="1:41" s="522" customFormat="1" x14ac:dyDescent="0.35">
      <c r="A39" s="5" t="s">
        <v>81</v>
      </c>
      <c r="B39" s="69" t="s">
        <v>654</v>
      </c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451">
        <f>SUM(Q!C39:F39)</f>
        <v>0</v>
      </c>
      <c r="O39" s="451">
        <f>SUM(Q!G39:J39)</f>
        <v>0</v>
      </c>
      <c r="P39" s="451">
        <f>SUM(Q!K39:N39)</f>
        <v>0</v>
      </c>
      <c r="Q39" s="451">
        <f>SUM(Q!O39:R39)</f>
        <v>0</v>
      </c>
      <c r="R39" s="451">
        <f>SUM(Q!S39:V39)</f>
        <v>0</v>
      </c>
      <c r="S39" s="451">
        <f>SUM(Q!W39:Z39)</f>
        <v>0</v>
      </c>
      <c r="T39" s="451">
        <f>SUM(Q!AA39:AD39)</f>
        <v>0</v>
      </c>
      <c r="U39" s="451">
        <f>SUM(Q!AE39:AH39)</f>
        <v>0</v>
      </c>
      <c r="V39" s="451">
        <f>SUM(Q!AI39:AL39)</f>
        <v>0</v>
      </c>
      <c r="W39" s="451">
        <f>SUM(Q!AM39:AP39)</f>
        <v>0</v>
      </c>
      <c r="X39" s="451">
        <f>SUM(Q!AQ39:AT39)</f>
        <v>0</v>
      </c>
      <c r="Y39" s="451">
        <f>SUM(Q!AU39:AX39)</f>
        <v>0</v>
      </c>
      <c r="Z39" s="451">
        <f>SUM(Q!AY39:BB39)</f>
        <v>0</v>
      </c>
      <c r="AA39" s="451">
        <f>SUM(Q!BC39:BF39)</f>
        <v>0</v>
      </c>
      <c r="AB39" s="451">
        <f>SUM(Q!BG39:BJ39)</f>
        <v>0</v>
      </c>
      <c r="AC39" s="451">
        <f>SUM(Q!BK39:BN39)</f>
        <v>0</v>
      </c>
      <c r="AD39" s="451">
        <f>SUM(Q!BO39:BR39)</f>
        <v>0</v>
      </c>
      <c r="AE39" s="451">
        <f>SUM(Q!BS39:BV39)</f>
        <v>0</v>
      </c>
      <c r="AF39" s="451">
        <f>SUM(Q!BW39:BZ39)</f>
        <v>0</v>
      </c>
      <c r="AG39" s="451">
        <f>SUM(Q!CA39:CD39)</f>
        <v>0</v>
      </c>
      <c r="AH39" s="451">
        <f>SUM(Q!CE39:CH39)</f>
        <v>0</v>
      </c>
      <c r="AI39" s="451">
        <f>SUM(Q!CI39:CL39)</f>
        <v>0</v>
      </c>
      <c r="AJ39" s="451">
        <f>SUM(Q!CM39:CP39)</f>
        <v>0</v>
      </c>
      <c r="AK39" s="451">
        <f>SUM(Q!CQ39:CT39)</f>
        <v>0</v>
      </c>
      <c r="AL39" s="451">
        <f>SUM(Q!CU39:CX39)</f>
        <v>0</v>
      </c>
      <c r="AM39" s="451">
        <f>SUM(Q!CY39:DB39)</f>
        <v>0</v>
      </c>
      <c r="AN39" s="451">
        <f>SUM(Q!DC39:DF39)</f>
        <v>0</v>
      </c>
      <c r="AO39" s="451">
        <f>SUM(Q!DG39:DJ39)</f>
        <v>0</v>
      </c>
    </row>
    <row r="40" spans="1:41" s="522" customFormat="1" x14ac:dyDescent="0.35">
      <c r="A40" s="5" t="s">
        <v>81</v>
      </c>
      <c r="B40" s="69" t="s">
        <v>671</v>
      </c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451">
        <f>SUM(Q!C40:F40)</f>
        <v>788000</v>
      </c>
      <c r="O40" s="451">
        <f>SUM(Q!G40:J40)</f>
        <v>790000</v>
      </c>
      <c r="P40" s="451">
        <f>SUM(Q!K40:N40)</f>
        <v>790000</v>
      </c>
      <c r="Q40" s="451">
        <f>SUM(Q!O40:R40)</f>
        <v>864000</v>
      </c>
      <c r="R40" s="451">
        <f>SUM(Q!S40:V40)</f>
        <v>872000</v>
      </c>
      <c r="S40" s="451">
        <f>SUM(Q!W40:Z40)</f>
        <v>761000</v>
      </c>
      <c r="T40" s="451">
        <f>SUM(Q!AA40:AD40)</f>
        <v>701263.15789473685</v>
      </c>
      <c r="U40" s="451">
        <f>SUM(Q!AE40:AH40)</f>
        <v>759583</v>
      </c>
      <c r="V40" s="451">
        <f>SUM(Q!AI40:AL40)</f>
        <v>710999</v>
      </c>
      <c r="W40" s="451">
        <f>SUM(Q!AM40:AP40)</f>
        <v>776421</v>
      </c>
      <c r="X40" s="451">
        <f>SUM(Q!AQ40:AT40)</f>
        <v>1114628</v>
      </c>
      <c r="Y40" s="451">
        <f>SUM(Q!AU40:AX40)</f>
        <v>1366604</v>
      </c>
      <c r="Z40" s="451">
        <f>SUM(Q!AY40:BB40)</f>
        <v>1313531</v>
      </c>
      <c r="AA40" s="451">
        <f>SUM(Q!BC40:BF40)</f>
        <v>915945</v>
      </c>
      <c r="AB40" s="451">
        <f>SUM(Q!BG40:BJ40)</f>
        <v>933615</v>
      </c>
      <c r="AC40" s="451">
        <f>SUM(Q!BK40:BN40)</f>
        <v>613180</v>
      </c>
      <c r="AD40" s="451">
        <f>SUM(Q!BO40:BR40)</f>
        <v>482004</v>
      </c>
      <c r="AE40" s="451">
        <f>SUM(Q!BS40:BV40)</f>
        <v>601309</v>
      </c>
      <c r="AF40" s="451">
        <f>SUM(Q!BW40:BZ40)</f>
        <v>564465</v>
      </c>
      <c r="AG40" s="451">
        <f>SUM(Q!CA40:CD40)</f>
        <v>291794</v>
      </c>
      <c r="AH40" s="451">
        <f>SUM(Q!CE40:CH40)</f>
        <v>219800</v>
      </c>
      <c r="AI40" s="451">
        <f>SUM(Q!CI40:CL40)</f>
        <v>171500</v>
      </c>
      <c r="AJ40" s="451">
        <f>SUM(Q!CM40:CP40)</f>
        <v>227500</v>
      </c>
      <c r="AK40" s="451">
        <f>SUM(Q!CQ40:CT40)</f>
        <v>320600</v>
      </c>
      <c r="AL40" s="451">
        <f>SUM(Q!CU40:CX40)</f>
        <v>270900</v>
      </c>
      <c r="AM40" s="451">
        <f>SUM(Q!CY40:DB40)</f>
        <v>125299.99999999999</v>
      </c>
      <c r="AN40" s="451">
        <f>SUM(Q!DC40:DF40)</f>
        <v>112700</v>
      </c>
      <c r="AO40" s="451">
        <f>SUM(Q!DG40:DJ40)</f>
        <v>101500</v>
      </c>
    </row>
    <row r="41" spans="1:41" s="522" customFormat="1" x14ac:dyDescent="0.35">
      <c r="A41" s="5"/>
      <c r="B41" s="461"/>
      <c r="C41" s="461"/>
      <c r="D41" s="461"/>
      <c r="E41" s="461"/>
      <c r="F41" s="461"/>
      <c r="G41" s="461"/>
      <c r="H41" s="461"/>
      <c r="I41" s="461"/>
      <c r="J41" s="461"/>
      <c r="K41" s="461"/>
      <c r="L41" s="461"/>
      <c r="M41" s="461"/>
      <c r="N41" s="529"/>
      <c r="O41" s="529"/>
      <c r="P41" s="529"/>
      <c r="Q41" s="529"/>
      <c r="R41" s="529"/>
      <c r="S41" s="529"/>
      <c r="T41" s="529"/>
      <c r="U41" s="523"/>
      <c r="V41" s="523"/>
      <c r="W41" s="523"/>
      <c r="X41" s="523"/>
      <c r="Y41" s="523"/>
      <c r="Z41" s="523"/>
      <c r="AA41" s="523"/>
      <c r="AB41" s="523"/>
      <c r="AC41" s="523"/>
      <c r="AD41" s="523"/>
      <c r="AE41" s="523"/>
      <c r="AF41" s="523"/>
      <c r="AG41" s="523"/>
    </row>
    <row r="42" spans="1:41" s="522" customFormat="1" x14ac:dyDescent="0.35">
      <c r="B42" s="463"/>
      <c r="C42" s="463"/>
      <c r="D42" s="463"/>
      <c r="E42" s="463"/>
      <c r="F42" s="463"/>
      <c r="G42" s="463"/>
      <c r="H42" s="463"/>
      <c r="I42" s="463"/>
      <c r="J42" s="463"/>
      <c r="K42" s="463"/>
      <c r="L42" s="463"/>
      <c r="M42" s="463"/>
      <c r="N42" s="528"/>
      <c r="O42" s="528"/>
      <c r="P42" s="528"/>
      <c r="Q42" s="528"/>
      <c r="R42" s="528"/>
      <c r="S42" s="528"/>
      <c r="T42" s="528"/>
      <c r="U42" s="523"/>
      <c r="V42" s="523"/>
      <c r="W42" s="523"/>
      <c r="X42" s="523"/>
      <c r="Y42" s="523"/>
      <c r="Z42" s="523"/>
      <c r="AA42" s="523"/>
      <c r="AB42" s="523"/>
      <c r="AC42" s="523"/>
      <c r="AD42" s="523"/>
      <c r="AE42" s="523"/>
      <c r="AF42" s="523"/>
      <c r="AG42" s="523"/>
    </row>
    <row r="43" spans="1:41" s="522" customFormat="1" x14ac:dyDescent="0.35">
      <c r="A43" s="5" t="s">
        <v>82</v>
      </c>
      <c r="B43" s="314" t="s">
        <v>178</v>
      </c>
      <c r="C43" s="314"/>
      <c r="D43" s="314"/>
      <c r="E43" s="314"/>
      <c r="F43" s="314"/>
      <c r="G43" s="314"/>
      <c r="H43" s="314"/>
      <c r="I43" s="314"/>
      <c r="J43" s="314"/>
      <c r="K43" s="314"/>
      <c r="L43" s="314"/>
      <c r="M43" s="314"/>
      <c r="N43" s="557"/>
      <c r="O43" s="558"/>
      <c r="P43" s="558"/>
      <c r="Q43" s="558"/>
      <c r="R43" s="558"/>
      <c r="S43" s="558"/>
      <c r="T43" s="558"/>
      <c r="U43" s="558"/>
      <c r="V43" s="558"/>
      <c r="W43" s="558"/>
      <c r="X43" s="558"/>
      <c r="Y43" s="558"/>
      <c r="Z43" s="558"/>
      <c r="AA43" s="558"/>
      <c r="AB43" s="558"/>
      <c r="AC43" s="558"/>
      <c r="AD43" s="558"/>
      <c r="AE43" s="558"/>
      <c r="AF43" s="558"/>
      <c r="AG43" s="558"/>
      <c r="AH43" s="672"/>
      <c r="AI43" s="672"/>
      <c r="AJ43" s="672"/>
      <c r="AK43" s="672"/>
      <c r="AL43" s="672"/>
      <c r="AM43" s="672"/>
      <c r="AN43" s="672"/>
      <c r="AO43" s="672"/>
    </row>
    <row r="44" spans="1:41" s="522" customFormat="1" x14ac:dyDescent="0.35">
      <c r="A44" s="5" t="s">
        <v>82</v>
      </c>
      <c r="B44" s="69" t="s">
        <v>130</v>
      </c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526">
        <f>AVERAGE(Q!C44:F44)</f>
        <v>898.34703143023808</v>
      </c>
      <c r="O44" s="526">
        <f>AVERAGE(Q!G44:J44)</f>
        <v>823.52448652938256</v>
      </c>
      <c r="P44" s="526">
        <f>AVERAGE(Q!K44:N44)</f>
        <v>718.34112671748551</v>
      </c>
      <c r="Q44" s="526">
        <f>AVERAGE(Q!O44:R44)</f>
        <v>786.32471435549712</v>
      </c>
      <c r="R44" s="526">
        <f>AVERAGE(Q!S44:V44)</f>
        <v>763.20339704233288</v>
      </c>
      <c r="S44" s="526">
        <f>AVERAGE(Q!W44:Z44)</f>
        <v>887.72361695890049</v>
      </c>
      <c r="T44" s="526">
        <f>AVERAGE(Q!AA44:AD44)</f>
        <v>1037.9689251085401</v>
      </c>
      <c r="U44" s="526">
        <f>AVERAGE(Q!AE44:AH44)</f>
        <v>1069.4153373420595</v>
      </c>
      <c r="V44" s="526">
        <f>AVERAGE(Q!AI44:AL44)</f>
        <v>1090.9645917655548</v>
      </c>
      <c r="W44" s="526">
        <f>AVERAGE(Q!AM44:AP44)</f>
        <v>1112.9480744537791</v>
      </c>
      <c r="X44" s="526">
        <f>AVERAGE(Q!AQ44:AT44)</f>
        <v>1135.374535323652</v>
      </c>
      <c r="Y44" s="526">
        <f>AVERAGE(Q!AU44:AX44)</f>
        <v>1158.2529006072998</v>
      </c>
      <c r="Z44" s="526">
        <f>AVERAGE(Q!AY44:BB44)</f>
        <v>1181.5922764048951</v>
      </c>
      <c r="AA44" s="526">
        <f>AVERAGE(Q!BC44:BF44)</f>
        <v>1205.4019523090867</v>
      </c>
      <c r="AB44" s="526">
        <f>AVERAGE(Q!BG44:BJ44)</f>
        <v>1229.6914051024667</v>
      </c>
      <c r="AC44" s="526">
        <f>AVERAGE(Q!BK44:BN44)</f>
        <v>1254.4703025295405</v>
      </c>
      <c r="AD44" s="526">
        <f>AVERAGE(Q!BO44:BR44)</f>
        <v>1279.7485071447054</v>
      </c>
      <c r="AE44" s="526">
        <f>AVERAGE(Q!BS44:BV44)</f>
        <v>1305.5360802377672</v>
      </c>
      <c r="AF44" s="526">
        <f>AVERAGE(Q!BW44:BZ44)</f>
        <v>0</v>
      </c>
      <c r="AG44" s="526">
        <f>AVERAGE(Q!CA44:CD44)</f>
        <v>0</v>
      </c>
      <c r="AH44" s="526">
        <f>AVERAGE(Q!CE44:CH44)</f>
        <v>0</v>
      </c>
      <c r="AI44" s="526">
        <f>AVERAGE(Q!CI44:CL44)</f>
        <v>0</v>
      </c>
      <c r="AJ44" s="526">
        <f>AVERAGE(Q!CM44:CP44)</f>
        <v>0</v>
      </c>
      <c r="AK44" s="526">
        <f>AVERAGE(Q!CQ44:CT44)</f>
        <v>0</v>
      </c>
      <c r="AL44" s="526">
        <f>AVERAGE(Q!CU44:CX44)</f>
        <v>0</v>
      </c>
      <c r="AM44" s="526">
        <f>AVERAGE(Q!CY44:DB44)</f>
        <v>0</v>
      </c>
      <c r="AN44" s="526">
        <f>AVERAGE(Q!DC44:DF44)</f>
        <v>0</v>
      </c>
      <c r="AO44" s="526">
        <f>AVERAGE(Q!DG44:DJ44)</f>
        <v>0</v>
      </c>
    </row>
    <row r="45" spans="1:41" s="522" customFormat="1" x14ac:dyDescent="0.35">
      <c r="A45" s="5" t="s">
        <v>82</v>
      </c>
      <c r="B45" s="69" t="s">
        <v>131</v>
      </c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526">
        <f>AVERAGE(Q!C45:F45)</f>
        <v>866.58940018315013</v>
      </c>
      <c r="O45" s="526">
        <f>AVERAGE(Q!G45:J45)</f>
        <v>860.5522753836957</v>
      </c>
      <c r="P45" s="526">
        <f>AVERAGE(Q!K45:N45)</f>
        <v>771.39492753623188</v>
      </c>
      <c r="Q45" s="526">
        <f>AVERAGE(Q!O45:R45)</f>
        <v>754.95966999131554</v>
      </c>
      <c r="R45" s="526">
        <f>AVERAGE(Q!S45:V45)</f>
        <v>859.22291507384102</v>
      </c>
      <c r="S45" s="526">
        <f>AVERAGE(Q!W45:Z45)</f>
        <v>1016.6587772906094</v>
      </c>
      <c r="T45" s="526">
        <f>AVERAGE(Q!AA45:AD45)</f>
        <v>1043.3927083333333</v>
      </c>
      <c r="U45" s="526">
        <f>AVERAGE(Q!AE45:AH45)</f>
        <v>1065.9626794984745</v>
      </c>
      <c r="V45" s="526">
        <f>AVERAGE(Q!AI45:AL45)</f>
        <v>1087.4423611379345</v>
      </c>
      <c r="W45" s="526">
        <f>AVERAGE(Q!AM45:AP45)</f>
        <v>1109.3548691156952</v>
      </c>
      <c r="X45" s="526">
        <f>AVERAGE(Q!AQ45:AT45)</f>
        <v>1131.7089250991576</v>
      </c>
      <c r="Y45" s="526">
        <f>AVERAGE(Q!AU45:AX45)</f>
        <v>1154.5134265016857</v>
      </c>
      <c r="Z45" s="526">
        <f>AVERAGE(Q!AY45:BB45)</f>
        <v>1177.7774500239782</v>
      </c>
      <c r="AA45" s="526">
        <f>AVERAGE(Q!BC45:BF45)</f>
        <v>1201.5102552667965</v>
      </c>
      <c r="AB45" s="526">
        <f>AVERAGE(Q!BG45:BJ45)</f>
        <v>1225.7212884164933</v>
      </c>
      <c r="AC45" s="526">
        <f>AVERAGE(Q!BK45:BN45)</f>
        <v>1250.4201860048051</v>
      </c>
      <c r="AD45" s="526">
        <f>AVERAGE(Q!BO45:BR45)</f>
        <v>1275.6167787444069</v>
      </c>
      <c r="AE45" s="526">
        <f>AVERAGE(Q!BS45:BV45)</f>
        <v>1301.3210954417561</v>
      </c>
      <c r="AF45" s="526">
        <f>AVERAGE(Q!BW45:BZ45)</f>
        <v>1311.0728097562362</v>
      </c>
      <c r="AG45" s="526">
        <f>AVERAGE(Q!CA45:CD45)</f>
        <v>1311.0728097562362</v>
      </c>
      <c r="AH45" s="526">
        <f>AVERAGE(Q!CE45:CH45)</f>
        <v>0</v>
      </c>
      <c r="AI45" s="526">
        <f>AVERAGE(Q!CI45:CL45)</f>
        <v>0</v>
      </c>
      <c r="AJ45" s="526">
        <f>AVERAGE(Q!CM45:CP45)</f>
        <v>0</v>
      </c>
      <c r="AK45" s="526">
        <f>AVERAGE(Q!CQ45:CT45)</f>
        <v>0</v>
      </c>
      <c r="AL45" s="526">
        <f>AVERAGE(Q!CU45:CX45)</f>
        <v>0</v>
      </c>
      <c r="AM45" s="526">
        <f>AVERAGE(Q!CY45:DB45)</f>
        <v>0</v>
      </c>
      <c r="AN45" s="526">
        <f>AVERAGE(Q!DC45:DF45)</f>
        <v>0</v>
      </c>
      <c r="AO45" s="526">
        <f>AVERAGE(Q!DG45:DJ45)</f>
        <v>0</v>
      </c>
    </row>
    <row r="46" spans="1:41" s="522" customFormat="1" x14ac:dyDescent="0.35">
      <c r="A46" s="5" t="s">
        <v>82</v>
      </c>
      <c r="B46" s="69" t="s">
        <v>22</v>
      </c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526">
        <f>AVERAGE(Q!C46:F46)</f>
        <v>727.73561037318154</v>
      </c>
      <c r="O46" s="526">
        <f>AVERAGE(Q!G46:J46)</f>
        <v>3288.8247863247861</v>
      </c>
      <c r="P46" s="526">
        <f>AVERAGE(Q!K46:N46)</f>
        <v>1328.6458333333335</v>
      </c>
      <c r="Q46" s="526">
        <f>AVERAGE(Q!O46:R46)</f>
        <v>840.49795186891959</v>
      </c>
      <c r="R46" s="526">
        <f>AVERAGE(Q!S46:V46)</f>
        <v>904.35222672064776</v>
      </c>
      <c r="S46" s="526">
        <f>AVERAGE(Q!W46:Z46)</f>
        <v>1080.5670131441457</v>
      </c>
      <c r="T46" s="526">
        <f>AVERAGE(Q!AA46:AD46)</f>
        <v>1240.5338556371164</v>
      </c>
      <c r="U46" s="526">
        <f>AVERAGE(Q!AE46:AH46)</f>
        <v>1420.2511989997311</v>
      </c>
      <c r="V46" s="526">
        <f>AVERAGE(Q!AI46:AL46)</f>
        <v>1448.8699716728315</v>
      </c>
      <c r="W46" s="526">
        <f>AVERAGE(Q!AM46:AP46)</f>
        <v>1478.0654269425684</v>
      </c>
      <c r="X46" s="526">
        <f>AVERAGE(Q!AQ46:AT46)</f>
        <v>1507.8491852519649</v>
      </c>
      <c r="Y46" s="526">
        <f>AVERAGE(Q!AU46:AX46)</f>
        <v>1538.2331012017896</v>
      </c>
      <c r="Z46" s="526">
        <f>AVERAGE(Q!AY46:BB46)</f>
        <v>1569.2292682689513</v>
      </c>
      <c r="AA46" s="526">
        <f>AVERAGE(Q!BC46:BF46)</f>
        <v>1600.8500236199725</v>
      </c>
      <c r="AB46" s="526">
        <f>AVERAGE(Q!BG46:BJ46)</f>
        <v>1633.1079530214577</v>
      </c>
      <c r="AC46" s="526">
        <f>AVERAGE(Q!BK46:BN46)</f>
        <v>0</v>
      </c>
      <c r="AD46" s="526">
        <f>AVERAGE(Q!BO46:BR46)</f>
        <v>0</v>
      </c>
      <c r="AE46" s="526">
        <f>AVERAGE(Q!BS46:BV46)</f>
        <v>0</v>
      </c>
      <c r="AF46" s="526">
        <f>AVERAGE(Q!BW46:BZ46)</f>
        <v>0</v>
      </c>
      <c r="AG46" s="526">
        <f>AVERAGE(Q!CA46:CD46)</f>
        <v>0</v>
      </c>
      <c r="AH46" s="526">
        <f>AVERAGE(Q!CE46:CH46)</f>
        <v>0</v>
      </c>
      <c r="AI46" s="526">
        <f>AVERAGE(Q!CI46:CL46)</f>
        <v>0</v>
      </c>
      <c r="AJ46" s="526">
        <f>AVERAGE(Q!CM46:CP46)</f>
        <v>0</v>
      </c>
      <c r="AK46" s="526">
        <f>AVERAGE(Q!CQ46:CT46)</f>
        <v>0</v>
      </c>
      <c r="AL46" s="526">
        <f>AVERAGE(Q!CU46:CX46)</f>
        <v>0</v>
      </c>
      <c r="AM46" s="526">
        <f>AVERAGE(Q!CY46:DB46)</f>
        <v>0</v>
      </c>
      <c r="AN46" s="526">
        <f>AVERAGE(Q!DC46:DF46)</f>
        <v>0</v>
      </c>
      <c r="AO46" s="526">
        <f>AVERAGE(Q!DG46:DJ46)</f>
        <v>0</v>
      </c>
    </row>
    <row r="47" spans="1:41" s="522" customFormat="1" x14ac:dyDescent="0.35">
      <c r="A47" s="5" t="s">
        <v>82</v>
      </c>
      <c r="B47" s="69" t="s">
        <v>653</v>
      </c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526">
        <f>AVERAGE(Q!C47:F47)</f>
        <v>0</v>
      </c>
      <c r="O47" s="526">
        <f>AVERAGE(Q!G47:J47)</f>
        <v>0</v>
      </c>
      <c r="P47" s="526">
        <f>AVERAGE(Q!K47:N47)</f>
        <v>0</v>
      </c>
      <c r="Q47" s="526">
        <f>AVERAGE(Q!O47:R47)</f>
        <v>0</v>
      </c>
      <c r="R47" s="526">
        <f>AVERAGE(Q!S47:V47)</f>
        <v>0</v>
      </c>
      <c r="S47" s="526">
        <f>AVERAGE(Q!W47:Z47)</f>
        <v>0</v>
      </c>
      <c r="T47" s="526">
        <f>AVERAGE(Q!AA47:AD47)</f>
        <v>0</v>
      </c>
      <c r="U47" s="526">
        <f>AVERAGE(Q!AE47:AH47)</f>
        <v>0</v>
      </c>
      <c r="V47" s="526">
        <f>AVERAGE(Q!AI47:AL47)</f>
        <v>0</v>
      </c>
      <c r="W47" s="526">
        <f>AVERAGE(Q!AM47:AP47)</f>
        <v>0</v>
      </c>
      <c r="X47" s="526">
        <f>AVERAGE(Q!AQ47:AT47)</f>
        <v>522.40172870312495</v>
      </c>
      <c r="Y47" s="526">
        <f>AVERAGE(Q!AU47:AX47)</f>
        <v>532.92838506385806</v>
      </c>
      <c r="Z47" s="526">
        <f>AVERAGE(Q!AY47:BB47)</f>
        <v>543.66715882016729</v>
      </c>
      <c r="AA47" s="526">
        <f>AVERAGE(Q!BC47:BF47)</f>
        <v>554.62232424376475</v>
      </c>
      <c r="AB47" s="526">
        <f>AVERAGE(Q!BG47:BJ47)</f>
        <v>565.79824173507745</v>
      </c>
      <c r="AC47" s="526">
        <f>AVERAGE(Q!BK47:BN47)</f>
        <v>577.19935955878384</v>
      </c>
      <c r="AD47" s="526">
        <f>AVERAGE(Q!BO47:BR47)</f>
        <v>588.83021561432236</v>
      </c>
      <c r="AE47" s="526">
        <f>AVERAGE(Q!BS47:BV47)</f>
        <v>600.69543924207744</v>
      </c>
      <c r="AF47" s="526">
        <f>AVERAGE(Q!BW47:BZ47)</f>
        <v>612.79975306595929</v>
      </c>
      <c r="AG47" s="526">
        <f>AVERAGE(Q!CA47:CD47)</f>
        <v>625.14797487311444</v>
      </c>
      <c r="AH47" s="526">
        <f>AVERAGE(Q!CE47:CH47)</f>
        <v>637.7450195315123</v>
      </c>
      <c r="AI47" s="526">
        <f>AVERAGE(Q!CI47:CL47)</f>
        <v>650.59590094617238</v>
      </c>
      <c r="AJ47" s="526">
        <f>AVERAGE(Q!CM47:CP47)</f>
        <v>663.70573405481036</v>
      </c>
      <c r="AK47" s="526">
        <f>AVERAGE(Q!CQ47:CT47)</f>
        <v>677.07973686369769</v>
      </c>
      <c r="AL47" s="526">
        <f>AVERAGE(Q!CU47:CX47)</f>
        <v>690.72323252454419</v>
      </c>
      <c r="AM47" s="526">
        <f>AVERAGE(Q!CY47:DB47)</f>
        <v>704.64165145323182</v>
      </c>
      <c r="AN47" s="526">
        <f>AVERAGE(Q!DC47:DF47)</f>
        <v>718.84053349124088</v>
      </c>
      <c r="AO47" s="526">
        <f>AVERAGE(Q!DG47:DJ47)</f>
        <v>733.32553011063112</v>
      </c>
    </row>
    <row r="48" spans="1:41" s="522" customFormat="1" x14ac:dyDescent="0.35">
      <c r="A48" s="5" t="s">
        <v>82</v>
      </c>
      <c r="B48" s="69" t="s">
        <v>654</v>
      </c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526">
        <f>AVERAGE(Q!C48:F48)</f>
        <v>0</v>
      </c>
      <c r="O48" s="526">
        <f>AVERAGE(Q!G48:J48)</f>
        <v>0</v>
      </c>
      <c r="P48" s="526">
        <f>AVERAGE(Q!K48:N48)</f>
        <v>0</v>
      </c>
      <c r="Q48" s="526">
        <f>AVERAGE(Q!O48:R48)</f>
        <v>0</v>
      </c>
      <c r="R48" s="526">
        <f>AVERAGE(Q!S48:V48)</f>
        <v>0</v>
      </c>
      <c r="S48" s="526">
        <f>AVERAGE(Q!W48:Z48)</f>
        <v>0</v>
      </c>
      <c r="T48" s="526">
        <f>AVERAGE(Q!AA48:AD48)</f>
        <v>0</v>
      </c>
      <c r="U48" s="526">
        <f>AVERAGE(Q!AE48:AH48)</f>
        <v>0</v>
      </c>
      <c r="V48" s="526">
        <f>AVERAGE(Q!AI48:AL48)</f>
        <v>0</v>
      </c>
      <c r="W48" s="526">
        <f>AVERAGE(Q!AM48:AP48)</f>
        <v>0</v>
      </c>
      <c r="X48" s="526">
        <f>AVERAGE(Q!AQ48:AT48)</f>
        <v>0</v>
      </c>
      <c r="Y48" s="526">
        <f>AVERAGE(Q!AU48:AX48)</f>
        <v>0</v>
      </c>
      <c r="Z48" s="526">
        <f>AVERAGE(Q!AY48:BB48)</f>
        <v>0</v>
      </c>
      <c r="AA48" s="526">
        <f>AVERAGE(Q!BC48:BF48)</f>
        <v>0</v>
      </c>
      <c r="AB48" s="526">
        <f>AVERAGE(Q!BG48:BJ48)</f>
        <v>0</v>
      </c>
      <c r="AC48" s="526">
        <f>AVERAGE(Q!BK48:BN48)</f>
        <v>0</v>
      </c>
      <c r="AD48" s="526">
        <f>AVERAGE(Q!BO48:BR48)</f>
        <v>0</v>
      </c>
      <c r="AE48" s="526">
        <f>AVERAGE(Q!BS48:BV48)</f>
        <v>0</v>
      </c>
      <c r="AF48" s="526">
        <f>AVERAGE(Q!BW48:BZ48)</f>
        <v>0</v>
      </c>
      <c r="AG48" s="526">
        <f>AVERAGE(Q!CA48:CD48)</f>
        <v>0</v>
      </c>
      <c r="AH48" s="526">
        <f>AVERAGE(Q!CE48:CH48)</f>
        <v>0</v>
      </c>
      <c r="AI48" s="526">
        <f>AVERAGE(Q!CI48:CL48)</f>
        <v>0</v>
      </c>
      <c r="AJ48" s="526">
        <f>AVERAGE(Q!CM48:CP48)</f>
        <v>0</v>
      </c>
      <c r="AK48" s="526">
        <f>AVERAGE(Q!CQ48:CT48)</f>
        <v>0</v>
      </c>
      <c r="AL48" s="526">
        <f>AVERAGE(Q!CU48:CX48)</f>
        <v>0</v>
      </c>
      <c r="AM48" s="526">
        <f>AVERAGE(Q!CY48:DB48)</f>
        <v>0</v>
      </c>
      <c r="AN48" s="526">
        <f>AVERAGE(Q!DC48:DF48)</f>
        <v>0</v>
      </c>
      <c r="AO48" s="526">
        <f>AVERAGE(Q!DG48:DJ48)</f>
        <v>0</v>
      </c>
    </row>
    <row r="49" spans="1:52" s="522" customFormat="1" x14ac:dyDescent="0.35">
      <c r="A49" s="5" t="s">
        <v>82</v>
      </c>
      <c r="B49" s="69" t="s">
        <v>670</v>
      </c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526">
        <f>AVERAGE(Q!C49:F49)</f>
        <v>872.26190116616908</v>
      </c>
      <c r="O49" s="526">
        <f>AVERAGE(Q!G49:J49)</f>
        <v>892.60819753333772</v>
      </c>
      <c r="P49" s="526">
        <f>AVERAGE(Q!K49:N49)</f>
        <v>789.73232326193784</v>
      </c>
      <c r="Q49" s="526">
        <f>AVERAGE(Q!O49:R49)</f>
        <v>783.01280282889729</v>
      </c>
      <c r="R49" s="526">
        <f>AVERAGE(Q!S49:V49)</f>
        <v>814.92834647654604</v>
      </c>
      <c r="S49" s="526">
        <f>AVERAGE(Q!W49:Z49)</f>
        <v>947.62352384135465</v>
      </c>
      <c r="T49" s="526">
        <f>AVERAGE(Q!AA49:AD49)</f>
        <v>1063.8431385934005</v>
      </c>
      <c r="U49" s="526">
        <f>AVERAGE(Q!AE49:AH49)</f>
        <v>1109.939592564446</v>
      </c>
      <c r="V49" s="526">
        <f>AVERAGE(Q!AI49:AL49)</f>
        <v>1135.3219100851115</v>
      </c>
      <c r="W49" s="526">
        <f>AVERAGE(Q!AM49:AP49)</f>
        <v>1154.0957028670405</v>
      </c>
      <c r="X49" s="526">
        <f>AVERAGE(Q!AQ49:AT49)</f>
        <v>1022.0333265918902</v>
      </c>
      <c r="Y49" s="526">
        <f>AVERAGE(Q!AU49:AX49)</f>
        <v>1021.8644150676053</v>
      </c>
      <c r="Z49" s="526">
        <f>AVERAGE(Q!AY49:BB49)</f>
        <v>1016.7604783692187</v>
      </c>
      <c r="AA49" s="526">
        <f>AVERAGE(Q!BC49:BF49)</f>
        <v>969.28885276781295</v>
      </c>
      <c r="AB49" s="526">
        <f>AVERAGE(Q!BG49:BJ49)</f>
        <v>1023.4568832439936</v>
      </c>
      <c r="AC49" s="526">
        <f>AVERAGE(Q!BK49:BN49)</f>
        <v>982.7397112586907</v>
      </c>
      <c r="AD49" s="526">
        <f>AVERAGE(Q!BO49:BR49)</f>
        <v>900.71044923183399</v>
      </c>
      <c r="AE49" s="526">
        <f>AVERAGE(Q!BS49:BV49)</f>
        <v>986.3345522907241</v>
      </c>
      <c r="AF49" s="526">
        <f>AVERAGE(Q!BW49:BZ49)</f>
        <v>936.98211423510566</v>
      </c>
      <c r="AG49" s="526">
        <f>AVERAGE(Q!CA49:CD49)</f>
        <v>669.30376217229104</v>
      </c>
      <c r="AH49" s="526">
        <f>AVERAGE(Q!CE49:CH49)</f>
        <v>637.7450195315123</v>
      </c>
      <c r="AI49" s="526">
        <f>AVERAGE(Q!CI49:CL49)</f>
        <v>650.59590094617238</v>
      </c>
      <c r="AJ49" s="526">
        <f>AVERAGE(Q!CM49:CP49)</f>
        <v>663.70573405481036</v>
      </c>
      <c r="AK49" s="526">
        <f>AVERAGE(Q!CQ49:CT49)</f>
        <v>677.07973686369769</v>
      </c>
      <c r="AL49" s="526">
        <f>AVERAGE(Q!CU49:CX49)</f>
        <v>690.72323252454419</v>
      </c>
      <c r="AM49" s="526">
        <f>AVERAGE(Q!CY49:DB49)</f>
        <v>704.64165145323182</v>
      </c>
      <c r="AN49" s="526">
        <f>AVERAGE(Q!DC49:DF49)</f>
        <v>718.84053349124088</v>
      </c>
      <c r="AO49" s="526">
        <f>AVERAGE(Q!DG49:DJ49)</f>
        <v>733.32553011063123</v>
      </c>
    </row>
    <row r="50" spans="1:52" s="522" customFormat="1" x14ac:dyDescent="0.35">
      <c r="A50" s="5"/>
      <c r="B50" s="461"/>
      <c r="C50" s="461"/>
      <c r="D50" s="461"/>
      <c r="E50" s="461"/>
      <c r="F50" s="461"/>
      <c r="G50" s="461"/>
      <c r="H50" s="461"/>
      <c r="I50" s="461"/>
      <c r="J50" s="461"/>
      <c r="K50" s="461"/>
      <c r="L50" s="461"/>
      <c r="M50" s="461"/>
      <c r="N50" s="526"/>
      <c r="O50" s="526"/>
      <c r="P50" s="526"/>
      <c r="Q50" s="526"/>
      <c r="R50" s="526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</row>
    <row r="51" spans="1:52" s="522" customFormat="1" x14ac:dyDescent="0.35">
      <c r="B51" s="463"/>
      <c r="C51" s="463"/>
      <c r="D51" s="463"/>
      <c r="E51" s="463"/>
      <c r="F51" s="463"/>
      <c r="G51" s="463"/>
      <c r="H51" s="463"/>
      <c r="I51" s="463"/>
      <c r="J51" s="463"/>
      <c r="K51" s="463"/>
      <c r="L51" s="463"/>
      <c r="M51" s="463"/>
      <c r="N51" s="528"/>
      <c r="O51" s="528"/>
      <c r="P51" s="528"/>
      <c r="Q51" s="528"/>
      <c r="R51" s="528"/>
      <c r="S51" s="528"/>
      <c r="T51" s="528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</row>
    <row r="52" spans="1:52" s="522" customFormat="1" x14ac:dyDescent="0.35">
      <c r="A52" s="5" t="s">
        <v>82</v>
      </c>
      <c r="B52" s="314" t="s">
        <v>103</v>
      </c>
      <c r="C52" s="314"/>
      <c r="D52" s="314"/>
      <c r="E52" s="314"/>
      <c r="F52" s="314"/>
      <c r="G52" s="314"/>
      <c r="H52" s="314"/>
      <c r="I52" s="314"/>
      <c r="J52" s="314"/>
      <c r="K52" s="314"/>
      <c r="L52" s="314"/>
      <c r="M52" s="314"/>
      <c r="N52" s="557"/>
      <c r="O52" s="558"/>
      <c r="P52" s="558"/>
      <c r="Q52" s="558"/>
      <c r="R52" s="558"/>
      <c r="S52" s="558"/>
      <c r="T52" s="558"/>
      <c r="U52" s="558"/>
      <c r="V52" s="558"/>
      <c r="W52" s="558"/>
      <c r="X52" s="558"/>
      <c r="Y52" s="558"/>
      <c r="Z52" s="558"/>
      <c r="AA52" s="558"/>
      <c r="AB52" s="558"/>
      <c r="AC52" s="558"/>
      <c r="AD52" s="558"/>
      <c r="AE52" s="558"/>
      <c r="AF52" s="558"/>
      <c r="AG52" s="558"/>
      <c r="AH52" s="672"/>
      <c r="AI52" s="672"/>
      <c r="AJ52" s="672"/>
      <c r="AK52" s="672"/>
      <c r="AL52" s="672"/>
      <c r="AM52" s="672"/>
      <c r="AN52" s="672"/>
      <c r="AO52" s="672"/>
    </row>
    <row r="53" spans="1:52" s="522" customFormat="1" x14ac:dyDescent="0.35">
      <c r="A53" s="5" t="s">
        <v>82</v>
      </c>
      <c r="B53" s="69" t="s">
        <v>130</v>
      </c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526">
        <f>AVERAGE(Q!C53:F53)</f>
        <v>1069.5</v>
      </c>
      <c r="O53" s="526">
        <f>AVERAGE(Q!G53:J53)</f>
        <v>989</v>
      </c>
      <c r="P53" s="526">
        <f>AVERAGE(Q!K53:N53)</f>
        <v>992.25</v>
      </c>
      <c r="Q53" s="526">
        <f>AVERAGE(Q!O53:R53)</f>
        <v>957.25</v>
      </c>
      <c r="R53" s="526">
        <f>AVERAGE(Q!S53:V53)</f>
        <v>1006</v>
      </c>
      <c r="S53" s="526">
        <f>AVERAGE(Q!W53:Z53)</f>
        <v>1028.5</v>
      </c>
      <c r="T53" s="526">
        <f>AVERAGE(Q!AA53:AD53)</f>
        <v>1060.7617174234474</v>
      </c>
      <c r="U53" s="526">
        <f>AVERAGE(Q!AE53:AH53)</f>
        <v>1113.9770277953648</v>
      </c>
      <c r="V53" s="526">
        <f>AVERAGE(Q!AI53:AL53)</f>
        <v>1132.2506377591299</v>
      </c>
      <c r="W53" s="526">
        <f>AVERAGE(Q!AM53:AP53)</f>
        <v>1160.7476259218652</v>
      </c>
      <c r="X53" s="526">
        <f>AVERAGE(Q!AQ53:AT53)</f>
        <v>1061.3021003690071</v>
      </c>
      <c r="Y53" s="526">
        <f>AVERAGE(Q!AU53:AX53)</f>
        <v>1119.2384824095225</v>
      </c>
      <c r="Z53" s="526">
        <f>AVERAGE(Q!AY53:BB53)</f>
        <v>1143.4169509873009</v>
      </c>
      <c r="AA53" s="526">
        <f>AVERAGE(Q!BC53:BF53)</f>
        <v>1204.0785835921313</v>
      </c>
      <c r="AB53" s="526">
        <f>AVERAGE(Q!BG53:BJ53)</f>
        <v>1217.0365222804244</v>
      </c>
      <c r="AC53" s="526">
        <f>AVERAGE(Q!BK53:BN53)</f>
        <v>1263.8052057355319</v>
      </c>
      <c r="AD53" s="526">
        <f>AVERAGE(Q!BO53:BR53)</f>
        <v>1302.2739384179558</v>
      </c>
      <c r="AE53" s="526">
        <f>AVERAGE(Q!BS53:BV53)</f>
        <v>1306.8793699618959</v>
      </c>
      <c r="AF53" s="526">
        <f>AVERAGE(Q!BW53:BZ53)</f>
        <v>0</v>
      </c>
      <c r="AG53" s="526">
        <f>AVERAGE(Q!CA53:CD53)</f>
        <v>0</v>
      </c>
      <c r="AH53" s="526">
        <f>AVERAGE(Q!CE53:CH53)</f>
        <v>0</v>
      </c>
      <c r="AI53" s="526">
        <f>AVERAGE(Q!CI53:CL53)</f>
        <v>0</v>
      </c>
      <c r="AJ53" s="526">
        <f>AVERAGE(Q!CM53:CP53)</f>
        <v>0</v>
      </c>
      <c r="AK53" s="526">
        <f>AVERAGE(Q!CQ53:CT53)</f>
        <v>0</v>
      </c>
      <c r="AL53" s="526">
        <f>AVERAGE(Q!CU53:CX53)</f>
        <v>0</v>
      </c>
      <c r="AM53" s="526">
        <f>AVERAGE(Q!CY53:DB53)</f>
        <v>0</v>
      </c>
      <c r="AN53" s="526">
        <f>AVERAGE(Q!DC53:DF53)</f>
        <v>0</v>
      </c>
      <c r="AO53" s="526">
        <f>AVERAGE(Q!DG53:DJ53)</f>
        <v>0</v>
      </c>
    </row>
    <row r="54" spans="1:52" s="522" customFormat="1" x14ac:dyDescent="0.35">
      <c r="A54" s="5" t="s">
        <v>82</v>
      </c>
      <c r="B54" s="69" t="s">
        <v>131</v>
      </c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526">
        <f>AVERAGE(Q!C54:F54)</f>
        <v>1052.75</v>
      </c>
      <c r="O54" s="526">
        <f>AVERAGE(Q!G54:J54)</f>
        <v>1168</v>
      </c>
      <c r="P54" s="526">
        <f>AVERAGE(Q!K54:N54)</f>
        <v>997</v>
      </c>
      <c r="Q54" s="526">
        <f>AVERAGE(Q!O54:R54)</f>
        <v>931.25</v>
      </c>
      <c r="R54" s="526">
        <f>AVERAGE(Q!S54:V54)</f>
        <v>1010.75</v>
      </c>
      <c r="S54" s="526">
        <f>AVERAGE(Q!W54:Z54)</f>
        <v>1171.25</v>
      </c>
      <c r="T54" s="526">
        <f>AVERAGE(Q!AA54:AD54)</f>
        <v>1158.9100394772436</v>
      </c>
      <c r="U54" s="526">
        <f>AVERAGE(Q!AE54:AH54)</f>
        <v>1090.4788854442513</v>
      </c>
      <c r="V54" s="526">
        <f>AVERAGE(Q!AI54:AL54)</f>
        <v>1122.2372647620762</v>
      </c>
      <c r="W54" s="526">
        <f>AVERAGE(Q!AM54:AP54)</f>
        <v>1108.8588186901259</v>
      </c>
      <c r="X54" s="526">
        <f>AVERAGE(Q!AQ54:AT54)</f>
        <v>1104.6281368999162</v>
      </c>
      <c r="Y54" s="526">
        <f>AVERAGE(Q!AU54:AX54)</f>
        <v>1121.5142029278697</v>
      </c>
      <c r="Z54" s="526">
        <f>AVERAGE(Q!AY54:BB54)</f>
        <v>1140.6993796987053</v>
      </c>
      <c r="AA54" s="526">
        <f>AVERAGE(Q!BC54:BF54)</f>
        <v>1165.9426216339155</v>
      </c>
      <c r="AB54" s="526">
        <f>AVERAGE(Q!BG54:BJ54)</f>
        <v>1177.7253257797468</v>
      </c>
      <c r="AC54" s="526">
        <f>AVERAGE(Q!BK54:BN54)</f>
        <v>1219.2014162088435</v>
      </c>
      <c r="AD54" s="526">
        <f>AVERAGE(Q!BO54:BR54)</f>
        <v>1308.49935999783</v>
      </c>
      <c r="AE54" s="526">
        <f>AVERAGE(Q!BS54:BV54)</f>
        <v>1272.1258127867186</v>
      </c>
      <c r="AF54" s="526">
        <f>AVERAGE(Q!BW54:BZ54)</f>
        <v>1279.8656058922707</v>
      </c>
      <c r="AG54" s="526">
        <f>AVERAGE(Q!CA54:CD54)</f>
        <v>2379.2515457940626</v>
      </c>
      <c r="AH54" s="526">
        <f>AVERAGE(Q!CE54:CH54)</f>
        <v>0</v>
      </c>
      <c r="AI54" s="526">
        <f>AVERAGE(Q!CI54:CL54)</f>
        <v>0</v>
      </c>
      <c r="AJ54" s="526">
        <f>AVERAGE(Q!CM54:CP54)</f>
        <v>0</v>
      </c>
      <c r="AK54" s="526">
        <f>AVERAGE(Q!CQ54:CT54)</f>
        <v>0</v>
      </c>
      <c r="AL54" s="526">
        <f>AVERAGE(Q!CU54:CX54)</f>
        <v>0</v>
      </c>
      <c r="AM54" s="526">
        <f>AVERAGE(Q!CY54:DB54)</f>
        <v>0</v>
      </c>
      <c r="AN54" s="526">
        <f>AVERAGE(Q!DC54:DF54)</f>
        <v>0</v>
      </c>
      <c r="AO54" s="526">
        <f>AVERAGE(Q!DG54:DJ54)</f>
        <v>0</v>
      </c>
    </row>
    <row r="55" spans="1:52" s="522" customFormat="1" x14ac:dyDescent="0.35">
      <c r="A55" s="5" t="s">
        <v>82</v>
      </c>
      <c r="B55" s="69" t="s">
        <v>22</v>
      </c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526">
        <f>AVERAGE(Q!C55:F55)</f>
        <v>517.25</v>
      </c>
      <c r="O55" s="526">
        <f>AVERAGE(Q!G55:J55)</f>
        <v>1391.75</v>
      </c>
      <c r="P55" s="526">
        <f>AVERAGE(Q!K55:N55)</f>
        <v>1179.75</v>
      </c>
      <c r="Q55" s="526">
        <f>AVERAGE(Q!O55:R55)</f>
        <v>971</v>
      </c>
      <c r="R55" s="526">
        <f>AVERAGE(Q!S55:V55)</f>
        <v>1095.75</v>
      </c>
      <c r="S55" s="526">
        <f>AVERAGE(Q!W55:Z55)</f>
        <v>1083</v>
      </c>
      <c r="T55" s="526">
        <f>AVERAGE(Q!AA55:AD55)</f>
        <v>1365.9008333333331</v>
      </c>
      <c r="U55" s="526">
        <f>AVERAGE(Q!AE55:AH55)</f>
        <v>1484.991227877993</v>
      </c>
      <c r="V55" s="526">
        <f>AVERAGE(Q!AI55:AL55)</f>
        <v>1510.7053288573566</v>
      </c>
      <c r="W55" s="526">
        <f>AVERAGE(Q!AM55:AP55)</f>
        <v>1536.937581844576</v>
      </c>
      <c r="X55" s="526">
        <f>AVERAGE(Q!AQ55:AT55)</f>
        <v>1563.6984278620096</v>
      </c>
      <c r="Y55" s="526">
        <f>AVERAGE(Q!AU55:AX55)</f>
        <v>1590.9985183238425</v>
      </c>
      <c r="Z55" s="526">
        <f>AVERAGE(Q!AY55:BB55)</f>
        <v>1618.8487192755895</v>
      </c>
      <c r="AA55" s="526">
        <f>AVERAGE(Q!BC55:BF55)</f>
        <v>1647.2601157190211</v>
      </c>
      <c r="AB55" s="526">
        <f>AVERAGE(Q!BG55:BJ55)</f>
        <v>1676.2440160242431</v>
      </c>
      <c r="AC55" s="526">
        <f>AVERAGE(Q!BK55:BN55)</f>
        <v>0</v>
      </c>
      <c r="AD55" s="526">
        <f>AVERAGE(Q!BO55:BR55)</f>
        <v>0</v>
      </c>
      <c r="AE55" s="526">
        <f>AVERAGE(Q!BS55:BV55)</f>
        <v>0</v>
      </c>
      <c r="AF55" s="526">
        <f>AVERAGE(Q!BW55:BZ55)</f>
        <v>0</v>
      </c>
      <c r="AG55" s="526">
        <f>AVERAGE(Q!CA55:CD55)</f>
        <v>0</v>
      </c>
      <c r="AH55" s="526">
        <f>AVERAGE(Q!CE55:CH55)</f>
        <v>0</v>
      </c>
      <c r="AI55" s="526">
        <f>AVERAGE(Q!CI55:CL55)</f>
        <v>0</v>
      </c>
      <c r="AJ55" s="526">
        <f>AVERAGE(Q!CM55:CP55)</f>
        <v>0</v>
      </c>
      <c r="AK55" s="526">
        <f>AVERAGE(Q!CQ55:CT55)</f>
        <v>0</v>
      </c>
      <c r="AL55" s="526">
        <f>AVERAGE(Q!CU55:CX55)</f>
        <v>0</v>
      </c>
      <c r="AM55" s="526">
        <f>AVERAGE(Q!CY55:DB55)</f>
        <v>0</v>
      </c>
      <c r="AN55" s="526">
        <f>AVERAGE(Q!DC55:DF55)</f>
        <v>0</v>
      </c>
      <c r="AO55" s="526">
        <f>AVERAGE(Q!DG55:DJ55)</f>
        <v>0</v>
      </c>
    </row>
    <row r="56" spans="1:52" s="522" customFormat="1" x14ac:dyDescent="0.35">
      <c r="A56" s="5" t="s">
        <v>82</v>
      </c>
      <c r="B56" s="69" t="s">
        <v>653</v>
      </c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526">
        <f>AVERAGE(Q!C56:F56)</f>
        <v>0</v>
      </c>
      <c r="O56" s="526">
        <f>AVERAGE(Q!G56:J56)</f>
        <v>0</v>
      </c>
      <c r="P56" s="526">
        <f>AVERAGE(Q!K56:N56)</f>
        <v>0</v>
      </c>
      <c r="Q56" s="526">
        <f>AVERAGE(Q!O56:R56)</f>
        <v>0</v>
      </c>
      <c r="R56" s="526">
        <f>AVERAGE(Q!S56:V56)</f>
        <v>0</v>
      </c>
      <c r="S56" s="526">
        <f>AVERAGE(Q!W56:Z56)</f>
        <v>0</v>
      </c>
      <c r="T56" s="526">
        <f>AVERAGE(Q!AA56:AD56)</f>
        <v>0</v>
      </c>
      <c r="U56" s="526">
        <f>AVERAGE(Q!AE56:AH56)</f>
        <v>0</v>
      </c>
      <c r="V56" s="526">
        <f>AVERAGE(Q!AI56:AL56)</f>
        <v>0</v>
      </c>
      <c r="W56" s="526">
        <f>AVERAGE(Q!AM56:AP56)</f>
        <v>0</v>
      </c>
      <c r="X56" s="526">
        <f>AVERAGE(Q!AQ56:AT56)</f>
        <v>0</v>
      </c>
      <c r="Y56" s="526">
        <f>AVERAGE(Q!AU56:AX56)</f>
        <v>0</v>
      </c>
      <c r="Z56" s="526">
        <f>AVERAGE(Q!AY56:BB56)</f>
        <v>0</v>
      </c>
      <c r="AA56" s="526">
        <f>AVERAGE(Q!BC56:BF56)</f>
        <v>0</v>
      </c>
      <c r="AB56" s="526">
        <f>AVERAGE(Q!BG56:BJ56)</f>
        <v>0</v>
      </c>
      <c r="AC56" s="526">
        <f>AVERAGE(Q!BK56:BN56)</f>
        <v>0</v>
      </c>
      <c r="AD56" s="526">
        <f>AVERAGE(Q!BO56:BR56)</f>
        <v>0</v>
      </c>
      <c r="AE56" s="526">
        <f>AVERAGE(Q!BS56:BV56)</f>
        <v>0</v>
      </c>
      <c r="AF56" s="526">
        <f>AVERAGE(Q!BW56:BZ56)</f>
        <v>0</v>
      </c>
      <c r="AG56" s="526">
        <f>AVERAGE(Q!CA56:CD56)</f>
        <v>0</v>
      </c>
      <c r="AH56" s="526">
        <f>AVERAGE(Q!CE56:CH56)</f>
        <v>0</v>
      </c>
      <c r="AI56" s="526">
        <f>AVERAGE(Q!CI56:CL56)</f>
        <v>0</v>
      </c>
      <c r="AJ56" s="526">
        <f>AVERAGE(Q!CM56:CP56)</f>
        <v>0</v>
      </c>
      <c r="AK56" s="526">
        <f>AVERAGE(Q!CQ56:CT56)</f>
        <v>0</v>
      </c>
      <c r="AL56" s="526">
        <f>AVERAGE(Q!CU56:CX56)</f>
        <v>0</v>
      </c>
      <c r="AM56" s="526">
        <f>AVERAGE(Q!CY56:DB56)</f>
        <v>0</v>
      </c>
      <c r="AN56" s="526">
        <f>AVERAGE(Q!DC56:DF56)</f>
        <v>0</v>
      </c>
      <c r="AO56" s="526">
        <f>AVERAGE(Q!DG56:DJ56)</f>
        <v>0</v>
      </c>
    </row>
    <row r="57" spans="1:52" s="522" customFormat="1" x14ac:dyDescent="0.35">
      <c r="A57" s="5" t="s">
        <v>82</v>
      </c>
      <c r="B57" s="69" t="s">
        <v>654</v>
      </c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526">
        <f>AVERAGE(Q!C57:F57)</f>
        <v>0</v>
      </c>
      <c r="O57" s="526">
        <f>AVERAGE(Q!G57:J57)</f>
        <v>0</v>
      </c>
      <c r="P57" s="526">
        <f>AVERAGE(Q!K57:N57)</f>
        <v>0</v>
      </c>
      <c r="Q57" s="526">
        <f>AVERAGE(Q!O57:R57)</f>
        <v>0</v>
      </c>
      <c r="R57" s="526">
        <f>AVERAGE(Q!S57:V57)</f>
        <v>0</v>
      </c>
      <c r="S57" s="526">
        <f>AVERAGE(Q!W57:Z57)</f>
        <v>0</v>
      </c>
      <c r="T57" s="526">
        <f>AVERAGE(Q!AA57:AD57)</f>
        <v>0</v>
      </c>
      <c r="U57" s="526">
        <f>AVERAGE(Q!AE57:AH57)</f>
        <v>0</v>
      </c>
      <c r="V57" s="526">
        <f>AVERAGE(Q!AI57:AL57)</f>
        <v>0</v>
      </c>
      <c r="W57" s="526">
        <f>AVERAGE(Q!AM57:AP57)</f>
        <v>0</v>
      </c>
      <c r="X57" s="526">
        <f>AVERAGE(Q!AQ57:AT57)</f>
        <v>0</v>
      </c>
      <c r="Y57" s="526">
        <f>AVERAGE(Q!AU57:AX57)</f>
        <v>0</v>
      </c>
      <c r="Z57" s="526">
        <f>AVERAGE(Q!AY57:BB57)</f>
        <v>0</v>
      </c>
      <c r="AA57" s="526">
        <f>AVERAGE(Q!BC57:BF57)</f>
        <v>0</v>
      </c>
      <c r="AB57" s="526">
        <f>AVERAGE(Q!BG57:BJ57)</f>
        <v>0</v>
      </c>
      <c r="AC57" s="526">
        <f>AVERAGE(Q!BK57:BN57)</f>
        <v>0</v>
      </c>
      <c r="AD57" s="526">
        <f>AVERAGE(Q!BO57:BR57)</f>
        <v>0</v>
      </c>
      <c r="AE57" s="526">
        <f>AVERAGE(Q!BS57:BV57)</f>
        <v>0</v>
      </c>
      <c r="AF57" s="526">
        <f>AVERAGE(Q!BW57:BZ57)</f>
        <v>0</v>
      </c>
      <c r="AG57" s="526">
        <f>AVERAGE(Q!CA57:CD57)</f>
        <v>0</v>
      </c>
      <c r="AH57" s="526">
        <f>AVERAGE(Q!CE57:CH57)</f>
        <v>0</v>
      </c>
      <c r="AI57" s="526">
        <f>AVERAGE(Q!CI57:CL57)</f>
        <v>0</v>
      </c>
      <c r="AJ57" s="526">
        <f>AVERAGE(Q!CM57:CP57)</f>
        <v>0</v>
      </c>
      <c r="AK57" s="526">
        <f>AVERAGE(Q!CQ57:CT57)</f>
        <v>0</v>
      </c>
      <c r="AL57" s="526">
        <f>AVERAGE(Q!CU57:CX57)</f>
        <v>0</v>
      </c>
      <c r="AM57" s="526">
        <f>AVERAGE(Q!CY57:DB57)</f>
        <v>0</v>
      </c>
      <c r="AN57" s="526">
        <f>AVERAGE(Q!DC57:DF57)</f>
        <v>0</v>
      </c>
      <c r="AO57" s="526">
        <f>AVERAGE(Q!DG57:DJ57)</f>
        <v>0</v>
      </c>
    </row>
    <row r="58" spans="1:52" s="522" customFormat="1" x14ac:dyDescent="0.35">
      <c r="A58" s="5" t="s">
        <v>82</v>
      </c>
      <c r="B58" s="69" t="s">
        <v>667</v>
      </c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526">
        <f>AVERAGE(Q!C58:F58)</f>
        <v>1040.0067643169332</v>
      </c>
      <c r="O58" s="526">
        <f>AVERAGE(Q!G58:J58)</f>
        <v>1077.6584303200902</v>
      </c>
      <c r="P58" s="526">
        <f>AVERAGE(Q!K58:N58)</f>
        <v>1005.2358308979354</v>
      </c>
      <c r="Q58" s="526">
        <f>AVERAGE(Q!O58:R58)</f>
        <v>949.55961261845061</v>
      </c>
      <c r="R58" s="526">
        <f>AVERAGE(Q!S58:V58)</f>
        <v>1017.6218009670123</v>
      </c>
      <c r="S58" s="526">
        <f>AVERAGE(Q!W58:Z58)</f>
        <v>1079.5576175573092</v>
      </c>
      <c r="T58" s="526">
        <f>AVERAGE(Q!AA58:AD58)</f>
        <v>1126.0244841027561</v>
      </c>
      <c r="U58" s="526">
        <f>AVERAGE(Q!AE58:AH58)</f>
        <v>1149.8284049555109</v>
      </c>
      <c r="V58" s="526">
        <f>AVERAGE(Q!AI58:AL58)</f>
        <v>1176.7856476579932</v>
      </c>
      <c r="W58" s="526">
        <f>AVERAGE(Q!AM58:AP58)</f>
        <v>1185.8415606818203</v>
      </c>
      <c r="X58" s="526">
        <f>AVERAGE(Q!AQ58:AT58)</f>
        <v>790.96000070370644</v>
      </c>
      <c r="Y58" s="526">
        <f>AVERAGE(Q!AU58:AX58)</f>
        <v>778.21301709892577</v>
      </c>
      <c r="Z58" s="526">
        <f>AVERAGE(Q!AY58:BB58)</f>
        <v>739.42219949661853</v>
      </c>
      <c r="AA58" s="526">
        <f>AVERAGE(Q!BC58:BF58)</f>
        <v>615.66568572113738</v>
      </c>
      <c r="AB58" s="526">
        <f>AVERAGE(Q!BG58:BJ58)</f>
        <v>689.21704770637359</v>
      </c>
      <c r="AC58" s="526">
        <f>AVERAGE(Q!BK58:BN58)</f>
        <v>630.89741128843639</v>
      </c>
      <c r="AD58" s="526">
        <f>AVERAGE(Q!BO58:BR58)</f>
        <v>479.65536202266821</v>
      </c>
      <c r="AE58" s="526">
        <f>AVERAGE(Q!BS58:BV58)</f>
        <v>589.44717063342068</v>
      </c>
      <c r="AF58" s="526">
        <f>AVERAGE(Q!BW58:BZ58)</f>
        <v>483.26737762689788</v>
      </c>
      <c r="AG58" s="526">
        <f>AVERAGE(Q!CA58:CD58)</f>
        <v>108.73945707427112</v>
      </c>
      <c r="AH58" s="526">
        <f>AVERAGE(Q!CE58:CH58)</f>
        <v>0</v>
      </c>
      <c r="AI58" s="526">
        <f>AVERAGE(Q!CI58:CL58)</f>
        <v>0</v>
      </c>
      <c r="AJ58" s="526">
        <f>AVERAGE(Q!CM58:CP58)</f>
        <v>0</v>
      </c>
      <c r="AK58" s="526">
        <f>AVERAGE(Q!CQ58:CT58)</f>
        <v>0</v>
      </c>
      <c r="AL58" s="526">
        <f>AVERAGE(Q!CU58:CX58)</f>
        <v>0</v>
      </c>
      <c r="AM58" s="526">
        <f>AVERAGE(Q!CY58:DB58)</f>
        <v>0</v>
      </c>
      <c r="AN58" s="526">
        <f>AVERAGE(Q!DC58:DF58)</f>
        <v>0</v>
      </c>
      <c r="AO58" s="526">
        <f>AVERAGE(Q!DG58:DJ58)</f>
        <v>0</v>
      </c>
    </row>
    <row r="59" spans="1:52" s="522" customFormat="1" x14ac:dyDescent="0.35">
      <c r="A59" s="5"/>
      <c r="B59" s="461"/>
      <c r="C59" s="461"/>
      <c r="D59" s="461"/>
      <c r="E59" s="461"/>
      <c r="F59" s="461"/>
      <c r="G59" s="461"/>
      <c r="H59" s="461"/>
      <c r="I59" s="461"/>
      <c r="J59" s="461"/>
      <c r="K59" s="461"/>
      <c r="L59" s="461"/>
      <c r="M59" s="461"/>
      <c r="N59" s="530"/>
      <c r="O59" s="530"/>
      <c r="P59" s="530"/>
      <c r="Q59" s="530"/>
      <c r="R59" s="530"/>
      <c r="S59" s="530"/>
      <c r="T59" s="526"/>
      <c r="U59" s="523"/>
      <c r="V59" s="523"/>
      <c r="W59" s="523"/>
      <c r="X59" s="523"/>
      <c r="Y59" s="523"/>
      <c r="Z59" s="523"/>
      <c r="AA59" s="523"/>
      <c r="AB59" s="523"/>
      <c r="AC59" s="523"/>
      <c r="AD59" s="523"/>
      <c r="AE59" s="523"/>
      <c r="AF59" s="523"/>
      <c r="AG59" s="523"/>
    </row>
    <row r="60" spans="1:52" s="522" customFormat="1" x14ac:dyDescent="0.35">
      <c r="B60" s="463"/>
      <c r="C60" s="463"/>
      <c r="D60" s="463"/>
      <c r="E60" s="463"/>
      <c r="F60" s="463"/>
      <c r="G60" s="463"/>
      <c r="H60" s="463"/>
      <c r="I60" s="463"/>
      <c r="J60" s="463"/>
      <c r="K60" s="463"/>
      <c r="L60" s="463"/>
      <c r="M60" s="463"/>
      <c r="N60" s="527"/>
      <c r="O60" s="527"/>
      <c r="P60" s="527"/>
      <c r="Q60" s="527"/>
      <c r="R60" s="527"/>
      <c r="S60" s="527"/>
      <c r="T60" s="527"/>
      <c r="U60" s="527"/>
      <c r="V60" s="527"/>
      <c r="W60" s="527"/>
      <c r="X60" s="527"/>
      <c r="Y60" s="527"/>
      <c r="Z60" s="527"/>
      <c r="AA60" s="527"/>
      <c r="AB60" s="527"/>
      <c r="AC60" s="527"/>
      <c r="AD60" s="527"/>
      <c r="AE60" s="527"/>
      <c r="AF60" s="527"/>
      <c r="AG60" s="527"/>
      <c r="AH60" s="674"/>
      <c r="AI60" s="674"/>
      <c r="AJ60" s="674"/>
      <c r="AK60" s="674"/>
      <c r="AL60" s="674"/>
      <c r="AM60" s="674"/>
      <c r="AN60" s="674"/>
      <c r="AO60" s="674"/>
      <c r="AP60" s="674"/>
    </row>
    <row r="61" spans="1:52" s="522" customFormat="1" x14ac:dyDescent="0.35">
      <c r="A61" s="5" t="s">
        <v>657</v>
      </c>
      <c r="B61" s="314" t="s">
        <v>186</v>
      </c>
      <c r="C61" s="314"/>
      <c r="D61" s="314"/>
      <c r="E61" s="314"/>
      <c r="F61" s="314"/>
      <c r="G61" s="314"/>
      <c r="H61" s="314"/>
      <c r="I61" s="314"/>
      <c r="J61" s="314"/>
      <c r="K61" s="314"/>
      <c r="L61" s="314"/>
      <c r="M61" s="314"/>
      <c r="N61" s="557"/>
      <c r="O61" s="557"/>
      <c r="P61" s="557"/>
      <c r="Q61" s="557"/>
      <c r="R61" s="557"/>
      <c r="S61" s="557"/>
      <c r="T61" s="557"/>
      <c r="U61" s="557"/>
      <c r="V61" s="557"/>
      <c r="W61" s="557"/>
      <c r="X61" s="557"/>
      <c r="Y61" s="557"/>
      <c r="Z61" s="557"/>
      <c r="AA61" s="557"/>
      <c r="AB61" s="557"/>
      <c r="AC61" s="557"/>
      <c r="AD61" s="557"/>
      <c r="AE61" s="557"/>
      <c r="AF61" s="557"/>
      <c r="AG61" s="557"/>
      <c r="AH61" s="675"/>
      <c r="AI61" s="675"/>
      <c r="AJ61" s="675"/>
      <c r="AK61" s="675"/>
      <c r="AL61" s="675"/>
      <c r="AM61" s="675"/>
      <c r="AN61" s="675"/>
      <c r="AO61" s="675"/>
      <c r="AP61" s="674"/>
    </row>
    <row r="62" spans="1:52" s="522" customFormat="1" x14ac:dyDescent="0.35">
      <c r="A62" s="5" t="s">
        <v>657</v>
      </c>
      <c r="B62" s="69" t="s">
        <v>130</v>
      </c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451">
        <f>SUM(Q!C62:F62)</f>
        <v>127000</v>
      </c>
      <c r="O62" s="451">
        <f>SUM(Q!G62:J62)</f>
        <v>132100</v>
      </c>
      <c r="P62" s="451">
        <f>SUM(Q!K62:N62)</f>
        <v>224800</v>
      </c>
      <c r="Q62" s="451">
        <f>SUM(Q!O62:R62)</f>
        <v>207300</v>
      </c>
      <c r="R62" s="451">
        <f>SUM(Q!S62:V62)</f>
        <v>219100</v>
      </c>
      <c r="S62" s="451">
        <f>SUM(Q!W62:Z62)</f>
        <v>212100</v>
      </c>
      <c r="T62" s="451">
        <f>SUM(Q!AA62:AD62)</f>
        <v>283583.79464285716</v>
      </c>
      <c r="U62" s="451">
        <f>SUM(Q!AE62:AH62)</f>
        <v>345771.67253467871</v>
      </c>
      <c r="V62" s="451">
        <f>SUM(Q!AI62:AL62)</f>
        <v>311366.08869407483</v>
      </c>
      <c r="W62" s="451">
        <f>SUM(Q!AM62:AP62)</f>
        <v>257411.29273241755</v>
      </c>
      <c r="X62" s="451">
        <f>SUM(Q!AQ62:AT62)</f>
        <v>224904.35381461546</v>
      </c>
      <c r="Y62" s="451">
        <f>SUM(Q!AU62:AX62)</f>
        <v>307739.43207264837</v>
      </c>
      <c r="Z62" s="451">
        <f>SUM(Q!AY62:BB62)</f>
        <v>242383.28258637985</v>
      </c>
      <c r="AA62" s="451">
        <f>SUM(Q!BC62:BF62)</f>
        <v>43001.503571346708</v>
      </c>
      <c r="AB62" s="451">
        <f>SUM(Q!BG62:BJ62)</f>
        <v>43179.842686144199</v>
      </c>
      <c r="AC62" s="451">
        <f>SUM(Q!BK62:BN62)</f>
        <v>33965.621311243332</v>
      </c>
      <c r="AD62" s="451">
        <f>SUM(Q!BO62:BR62)</f>
        <v>28823.881317053725</v>
      </c>
      <c r="AE62" s="451">
        <f>SUM(Q!BS62:BV62)</f>
        <v>30023.901684736105</v>
      </c>
      <c r="AF62" s="451">
        <f>SUM(Q!BW62:BZ62)</f>
        <v>0</v>
      </c>
      <c r="AG62" s="451">
        <f>SUM(Q!CA62:CD62)</f>
        <v>0</v>
      </c>
      <c r="AH62" s="451">
        <f>SUM(Q!CE62:CH62)</f>
        <v>0</v>
      </c>
      <c r="AI62" s="451">
        <f>SUM(Q!CI62:CL62)</f>
        <v>0</v>
      </c>
      <c r="AJ62" s="451">
        <f>SUM(Q!CM62:CP62)</f>
        <v>0</v>
      </c>
      <c r="AK62" s="451">
        <f>SUM(Q!CQ62:CT62)</f>
        <v>0</v>
      </c>
      <c r="AL62" s="451">
        <f>SUM(Q!CU62:CX62)</f>
        <v>0</v>
      </c>
      <c r="AM62" s="451">
        <f>SUM(Q!CY62:DB62)</f>
        <v>0</v>
      </c>
      <c r="AN62" s="451">
        <f>SUM(Q!DC62:DF62)</f>
        <v>0</v>
      </c>
      <c r="AO62" s="451">
        <f>SUM(Q!DG62:DJ62)</f>
        <v>0</v>
      </c>
      <c r="AP62" s="451"/>
      <c r="AQ62" s="451"/>
      <c r="AR62" s="451"/>
      <c r="AS62" s="451"/>
      <c r="AT62" s="451"/>
      <c r="AU62" s="451"/>
      <c r="AV62" s="451"/>
      <c r="AW62" s="451"/>
      <c r="AX62" s="451"/>
      <c r="AY62" s="451"/>
      <c r="AZ62" s="451"/>
    </row>
    <row r="63" spans="1:52" s="522" customFormat="1" x14ac:dyDescent="0.35">
      <c r="A63" s="5" t="s">
        <v>657</v>
      </c>
      <c r="B63" s="69" t="s">
        <v>131</v>
      </c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451">
        <f>SUM(Q!C63:F63)</f>
        <v>129300</v>
      </c>
      <c r="O63" s="451">
        <f>SUM(Q!G63:J63)</f>
        <v>81900</v>
      </c>
      <c r="P63" s="451">
        <f>SUM(Q!K63:N63)</f>
        <v>129700</v>
      </c>
      <c r="Q63" s="451">
        <f>SUM(Q!O63:R63)</f>
        <v>146900</v>
      </c>
      <c r="R63" s="451">
        <f>SUM(Q!S63:V63)</f>
        <v>119100</v>
      </c>
      <c r="S63" s="451">
        <f>SUM(Q!W63:Z63)</f>
        <v>89100</v>
      </c>
      <c r="T63" s="451">
        <f>SUM(Q!AA63:AD63)</f>
        <v>134628.71052631582</v>
      </c>
      <c r="U63" s="451">
        <f>SUM(Q!AE63:AH63)</f>
        <v>206914.04543675276</v>
      </c>
      <c r="V63" s="451">
        <f>SUM(Q!AI63:AL63)</f>
        <v>160593.48558516905</v>
      </c>
      <c r="W63" s="451">
        <f>SUM(Q!AM63:AP63)</f>
        <v>172831.38875250373</v>
      </c>
      <c r="X63" s="451">
        <f>SUM(Q!AQ63:AT63)</f>
        <v>207474.15686909598</v>
      </c>
      <c r="Y63" s="451">
        <f>SUM(Q!AU63:AX63)</f>
        <v>231223.94674991217</v>
      </c>
      <c r="Z63" s="451">
        <f>SUM(Q!AY63:BB63)</f>
        <v>222469.66584164865</v>
      </c>
      <c r="AA63" s="451">
        <f>SUM(Q!BC63:BF63)</f>
        <v>193863.97752427091</v>
      </c>
      <c r="AB63" s="451">
        <f>SUM(Q!BG63:BJ63)</f>
        <v>213934.06192832527</v>
      </c>
      <c r="AC63" s="451">
        <f>SUM(Q!BK63:BN63)</f>
        <v>146150.81747476879</v>
      </c>
      <c r="AD63" s="451">
        <f>SUM(Q!BO63:BR63)</f>
        <v>72192.624909720354</v>
      </c>
      <c r="AE63" s="451">
        <f>SUM(Q!BS63:BV63)</f>
        <v>114448.20481663331</v>
      </c>
      <c r="AF63" s="451">
        <f>SUM(Q!BW63:BZ63)</f>
        <v>112312.90564440256</v>
      </c>
      <c r="AG63" s="451">
        <f>SUM(Q!CA63:CD63)</f>
        <v>8033.0666134412959</v>
      </c>
      <c r="AH63" s="451">
        <f>SUM(Q!CE63:CH63)</f>
        <v>0</v>
      </c>
      <c r="AI63" s="451">
        <f>SUM(Q!CI63:CL63)</f>
        <v>0</v>
      </c>
      <c r="AJ63" s="451">
        <f>SUM(Q!CM63:CP63)</f>
        <v>0</v>
      </c>
      <c r="AK63" s="451">
        <f>SUM(Q!CQ63:CT63)</f>
        <v>0</v>
      </c>
      <c r="AL63" s="451">
        <f>SUM(Q!CU63:CX63)</f>
        <v>0</v>
      </c>
      <c r="AM63" s="451">
        <f>SUM(Q!CY63:DB63)</f>
        <v>0</v>
      </c>
      <c r="AN63" s="451">
        <f>SUM(Q!DC63:DF63)</f>
        <v>0</v>
      </c>
      <c r="AO63" s="451">
        <f>SUM(Q!DG63:DJ63)</f>
        <v>0</v>
      </c>
      <c r="AP63" s="451"/>
      <c r="AQ63" s="451"/>
      <c r="AR63" s="451"/>
      <c r="AS63" s="451"/>
      <c r="AT63" s="451"/>
      <c r="AU63" s="451"/>
      <c r="AV63" s="451"/>
      <c r="AW63" s="451"/>
      <c r="AX63" s="451"/>
      <c r="AY63" s="451"/>
      <c r="AZ63" s="451"/>
    </row>
    <row r="64" spans="1:52" s="522" customFormat="1" x14ac:dyDescent="0.35">
      <c r="A64" s="5" t="s">
        <v>657</v>
      </c>
      <c r="B64" s="69" t="s">
        <v>22</v>
      </c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451">
        <f>SUM(Q!C64:F64)</f>
        <v>-5500</v>
      </c>
      <c r="O64" s="451">
        <f>SUM(Q!G64:J64)</f>
        <v>-20300</v>
      </c>
      <c r="P64" s="451">
        <f>SUM(Q!K64:N64)</f>
        <v>6300</v>
      </c>
      <c r="Q64" s="451">
        <f>SUM(Q!O64:R64)</f>
        <v>49800</v>
      </c>
      <c r="R64" s="451">
        <f>SUM(Q!S64:V64)</f>
        <v>43100</v>
      </c>
      <c r="S64" s="451">
        <f>SUM(Q!W64:Z64)</f>
        <v>6300</v>
      </c>
      <c r="T64" s="451">
        <f>SUM(Q!AA64:AD64)</f>
        <v>38400.543478260872</v>
      </c>
      <c r="U64" s="451">
        <f>SUM(Q!AE64:AH64)</f>
        <v>42614.892090024194</v>
      </c>
      <c r="V64" s="451">
        <f>SUM(Q!AI64:AL64)</f>
        <v>36101.702549445159</v>
      </c>
      <c r="W64" s="451">
        <f>SUM(Q!AM64:AP64)</f>
        <v>23439.111575168856</v>
      </c>
      <c r="X64" s="451">
        <f>SUM(Q!AQ64:AT64)</f>
        <v>17113.573327323167</v>
      </c>
      <c r="Y64" s="451">
        <f>SUM(Q!AU64:AX64)</f>
        <v>18024.02089183894</v>
      </c>
      <c r="Z64" s="451">
        <f>SUM(Q!AY64:BB64)</f>
        <v>15234.365855794371</v>
      </c>
      <c r="AA64" s="451">
        <f>SUM(Q!BC64:BF64)</f>
        <v>12388.497874202469</v>
      </c>
      <c r="AB64" s="451">
        <f>SUM(Q!BG64:BJ64)</f>
        <v>9485.2842280688346</v>
      </c>
      <c r="AC64" s="451">
        <f>SUM(Q!BK64:BN64)</f>
        <v>0</v>
      </c>
      <c r="AD64" s="451">
        <f>SUM(Q!BO64:BR64)</f>
        <v>0</v>
      </c>
      <c r="AE64" s="451">
        <f>SUM(Q!BS64:BV64)</f>
        <v>0</v>
      </c>
      <c r="AF64" s="451">
        <f>SUM(Q!BW64:BZ64)</f>
        <v>0</v>
      </c>
      <c r="AG64" s="451">
        <f>SUM(Q!CA64:CD64)</f>
        <v>0</v>
      </c>
      <c r="AH64" s="451">
        <f>SUM(Q!CE64:CH64)</f>
        <v>0</v>
      </c>
      <c r="AI64" s="451">
        <f>SUM(Q!CI64:CL64)</f>
        <v>0</v>
      </c>
      <c r="AJ64" s="451">
        <f>SUM(Q!CM64:CP64)</f>
        <v>0</v>
      </c>
      <c r="AK64" s="451">
        <f>SUM(Q!CQ64:CT64)</f>
        <v>0</v>
      </c>
      <c r="AL64" s="451">
        <f>SUM(Q!CU64:CX64)</f>
        <v>0</v>
      </c>
      <c r="AM64" s="451">
        <f>SUM(Q!CY64:DB64)</f>
        <v>0</v>
      </c>
      <c r="AN64" s="451">
        <f>SUM(Q!DC64:DF64)</f>
        <v>0</v>
      </c>
      <c r="AO64" s="451">
        <f>SUM(Q!DG64:DJ64)</f>
        <v>0</v>
      </c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</row>
    <row r="65" spans="1:52" s="522" customFormat="1" x14ac:dyDescent="0.35">
      <c r="A65" s="5" t="s">
        <v>657</v>
      </c>
      <c r="B65" s="69" t="s">
        <v>653</v>
      </c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451">
        <f>SUM(Q!C65:F65)</f>
        <v>0</v>
      </c>
      <c r="O65" s="451">
        <f>SUM(Q!G65:J65)</f>
        <v>0</v>
      </c>
      <c r="P65" s="451">
        <f>SUM(Q!K65:N65)</f>
        <v>0</v>
      </c>
      <c r="Q65" s="451">
        <f>SUM(Q!O65:R65)</f>
        <v>0</v>
      </c>
      <c r="R65" s="451">
        <f>SUM(Q!S65:V65)</f>
        <v>0</v>
      </c>
      <c r="S65" s="451">
        <f>SUM(Q!W65:Z65)</f>
        <v>-500</v>
      </c>
      <c r="T65" s="451">
        <f>SUM(Q!AA65:AD65)</f>
        <v>-600</v>
      </c>
      <c r="U65" s="451">
        <f>SUM(Q!AE65:AH65)</f>
        <v>0</v>
      </c>
      <c r="V65" s="451">
        <f>SUM(Q!AI65:AL65)</f>
        <v>0</v>
      </c>
      <c r="W65" s="451">
        <f>SUM(Q!AM65:AP65)</f>
        <v>0</v>
      </c>
      <c r="X65" s="451">
        <f>SUM(Q!AQ65:AT65)</f>
        <v>303657.03347598284</v>
      </c>
      <c r="Y65" s="451">
        <f>SUM(Q!AU65:AX65)</f>
        <v>421950.06522764964</v>
      </c>
      <c r="Z65" s="451">
        <f>SUM(Q!AY65:BB65)</f>
        <v>467538.09075366857</v>
      </c>
      <c r="AA65" s="451">
        <f>SUM(Q!BC65:BF65)</f>
        <v>454964.19079312123</v>
      </c>
      <c r="AB65" s="451">
        <f>SUM(Q!BG65:BJ65)</f>
        <v>400594.92062329751</v>
      </c>
      <c r="AC65" s="451">
        <f>SUM(Q!BK65:BN65)</f>
        <v>282892.83601148019</v>
      </c>
      <c r="AD65" s="451">
        <f>SUM(Q!BO65:BR65)</f>
        <v>302593.0872503104</v>
      </c>
      <c r="AE65" s="451">
        <f>SUM(Q!BS65:BV65)</f>
        <v>307434.79231679073</v>
      </c>
      <c r="AF65" s="451">
        <f>SUM(Q!BW65:BZ65)</f>
        <v>339623.76450000005</v>
      </c>
      <c r="AG65" s="451">
        <f>SUM(Q!CA65:CD65)</f>
        <v>303945.1028596398</v>
      </c>
      <c r="AH65" s="451">
        <f>SUM(Q!CE65:CH65)</f>
        <v>241945.94470697356</v>
      </c>
      <c r="AI65" s="451">
        <f>SUM(Q!CI65:CL65)</f>
        <v>186575.55298773144</v>
      </c>
      <c r="AJ65" s="451">
        <f>SUM(Q!CM65:CP65)</f>
        <v>244515.69550253067</v>
      </c>
      <c r="AK65" s="451">
        <f>SUM(Q!CQ65:CT65)</f>
        <v>340291.33636149857</v>
      </c>
      <c r="AL65" s="451">
        <f>SUM(Q!CU65:CX65)</f>
        <v>283842.72630910098</v>
      </c>
      <c r="AM65" s="451">
        <f>SUM(Q!CY65:DB65)</f>
        <v>129542.45107291001</v>
      </c>
      <c r="AN65" s="451">
        <f>SUM(Q!DC65:DF65)</f>
        <v>114915.62187553717</v>
      </c>
      <c r="AO65" s="451">
        <f>SUM(Q!DG65:DJ65)</f>
        <v>102025.20869377092</v>
      </c>
      <c r="AP65" s="451"/>
      <c r="AQ65" s="451"/>
      <c r="AR65" s="451"/>
      <c r="AS65" s="451"/>
      <c r="AT65" s="451"/>
      <c r="AU65" s="451"/>
      <c r="AV65" s="451"/>
      <c r="AW65" s="451"/>
      <c r="AX65" s="451"/>
      <c r="AY65" s="451"/>
      <c r="AZ65" s="451"/>
    </row>
    <row r="66" spans="1:52" s="522" customFormat="1" x14ac:dyDescent="0.35">
      <c r="A66" s="5" t="s">
        <v>657</v>
      </c>
      <c r="B66" s="69" t="s">
        <v>654</v>
      </c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451">
        <f>SUM(Q!C66:F66)</f>
        <v>0</v>
      </c>
      <c r="O66" s="451">
        <f>SUM(Q!G66:J66)</f>
        <v>0</v>
      </c>
      <c r="P66" s="451">
        <f>SUM(Q!K66:N66)</f>
        <v>0</v>
      </c>
      <c r="Q66" s="451">
        <f>SUM(Q!O66:R66)</f>
        <v>0</v>
      </c>
      <c r="R66" s="451">
        <f>SUM(Q!S66:V66)</f>
        <v>0</v>
      </c>
      <c r="S66" s="451">
        <f>SUM(Q!W66:Z66)</f>
        <v>0</v>
      </c>
      <c r="T66" s="451">
        <f>SUM(Q!AA66:AD66)</f>
        <v>0</v>
      </c>
      <c r="U66" s="451">
        <f>SUM(Q!AE66:AH66)</f>
        <v>0</v>
      </c>
      <c r="V66" s="451">
        <f>SUM(Q!AI66:AL66)</f>
        <v>0</v>
      </c>
      <c r="W66" s="451">
        <f>SUM(Q!AM66:AP66)</f>
        <v>0</v>
      </c>
      <c r="X66" s="451">
        <f>SUM(Q!AQ66:AT66)</f>
        <v>0</v>
      </c>
      <c r="Y66" s="451">
        <f>SUM(Q!AU66:AX66)</f>
        <v>0</v>
      </c>
      <c r="Z66" s="451">
        <f>SUM(Q!AY66:BB66)</f>
        <v>0</v>
      </c>
      <c r="AA66" s="451">
        <f>SUM(Q!BC66:BF66)</f>
        <v>0</v>
      </c>
      <c r="AB66" s="451">
        <f>SUM(Q!BG66:BJ66)</f>
        <v>0</v>
      </c>
      <c r="AC66" s="451">
        <f>SUM(Q!BK66:BN66)</f>
        <v>0</v>
      </c>
      <c r="AD66" s="451">
        <f>SUM(Q!BO66:BR66)</f>
        <v>0</v>
      </c>
      <c r="AE66" s="451">
        <f>SUM(Q!BS66:BV66)</f>
        <v>0</v>
      </c>
      <c r="AF66" s="451">
        <f>SUM(Q!BW66:BZ66)</f>
        <v>0</v>
      </c>
      <c r="AG66" s="451">
        <f>SUM(Q!CA66:CD66)</f>
        <v>0</v>
      </c>
      <c r="AH66" s="451">
        <f>SUM(Q!CE66:CH66)</f>
        <v>0</v>
      </c>
      <c r="AI66" s="451">
        <f>SUM(Q!CI66:CL66)</f>
        <v>0</v>
      </c>
      <c r="AJ66" s="451">
        <f>SUM(Q!CM66:CP66)</f>
        <v>0</v>
      </c>
      <c r="AK66" s="451">
        <f>SUM(Q!CQ66:CT66)</f>
        <v>0</v>
      </c>
      <c r="AL66" s="451">
        <f>SUM(Q!CU66:CX66)</f>
        <v>0</v>
      </c>
      <c r="AM66" s="451">
        <f>SUM(Q!CY66:DB66)</f>
        <v>0</v>
      </c>
      <c r="AN66" s="451">
        <f>SUM(Q!DC66:DF66)</f>
        <v>0</v>
      </c>
      <c r="AO66" s="451">
        <f>SUM(Q!DG66:DJ66)</f>
        <v>0</v>
      </c>
      <c r="AP66" s="451"/>
      <c r="AQ66" s="451"/>
      <c r="AR66" s="451"/>
      <c r="AS66" s="451"/>
      <c r="AT66" s="451"/>
      <c r="AU66" s="451"/>
      <c r="AV66" s="451"/>
      <c r="AW66" s="451"/>
      <c r="AX66" s="451"/>
      <c r="AY66" s="451"/>
      <c r="AZ66" s="451"/>
    </row>
    <row r="67" spans="1:52" s="522" customFormat="1" x14ac:dyDescent="0.35">
      <c r="A67" s="5" t="s">
        <v>657</v>
      </c>
      <c r="B67" s="69" t="s">
        <v>668</v>
      </c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451">
        <f>SUM(Q!C67:F67)</f>
        <v>250800</v>
      </c>
      <c r="O67" s="451">
        <f>SUM(Q!G67:J67)</f>
        <v>193700</v>
      </c>
      <c r="P67" s="451">
        <f>SUM(Q!K67:N67)</f>
        <v>360800</v>
      </c>
      <c r="Q67" s="451">
        <f>SUM(Q!O67:R67)</f>
        <v>404000</v>
      </c>
      <c r="R67" s="451">
        <f>SUM(Q!S67:V67)</f>
        <v>381300</v>
      </c>
      <c r="S67" s="451">
        <f>SUM(Q!W67:Z67)</f>
        <v>307000</v>
      </c>
      <c r="T67" s="451">
        <f>SUM(Q!AA67:AD67)</f>
        <v>456013.04864743381</v>
      </c>
      <c r="U67" s="451">
        <f>SUM(Q!AE67:AH67)</f>
        <v>595300.61006145563</v>
      </c>
      <c r="V67" s="451">
        <f>SUM(Q!AI67:AL67)</f>
        <v>508061.27682868904</v>
      </c>
      <c r="W67" s="451">
        <f>SUM(Q!AM67:AP67)</f>
        <v>453681.79306009016</v>
      </c>
      <c r="X67" s="451">
        <f>SUM(Q!AQ67:AT67)</f>
        <v>753149.11748701753</v>
      </c>
      <c r="Y67" s="451">
        <f>SUM(Q!AU67:AX67)</f>
        <v>978937.46494204924</v>
      </c>
      <c r="Z67" s="451">
        <f>SUM(Q!AY67:BB67)</f>
        <v>947625.40503749147</v>
      </c>
      <c r="AA67" s="451">
        <f>SUM(Q!BC67:BF67)</f>
        <v>704218.16976294131</v>
      </c>
      <c r="AB67" s="451">
        <f>SUM(Q!BG67:BJ67)</f>
        <v>667194.10946583585</v>
      </c>
      <c r="AC67" s="451">
        <f>SUM(Q!BK67:BN67)</f>
        <v>463009.27479749231</v>
      </c>
      <c r="AD67" s="451">
        <f>SUM(Q!BO67:BR67)</f>
        <v>403609.59347708442</v>
      </c>
      <c r="AE67" s="451">
        <f>SUM(Q!BS67:BV67)</f>
        <v>451906.89881816017</v>
      </c>
      <c r="AF67" s="451">
        <f>SUM(Q!BW67:BZ67)</f>
        <v>451936.67014440265</v>
      </c>
      <c r="AG67" s="451">
        <f>SUM(Q!CA67:CD67)</f>
        <v>311978.16947308101</v>
      </c>
      <c r="AH67" s="451">
        <f>SUM(Q!CE67:CH67)</f>
        <v>241945.94470697356</v>
      </c>
      <c r="AI67" s="451">
        <f>SUM(Q!CI67:CL67)</f>
        <v>186575.55298773144</v>
      </c>
      <c r="AJ67" s="451">
        <f>SUM(Q!CM67:CP67)</f>
        <v>244515.69550253067</v>
      </c>
      <c r="AK67" s="451">
        <f>SUM(Q!CQ67:CT67)</f>
        <v>340291.33636149857</v>
      </c>
      <c r="AL67" s="451">
        <f>SUM(Q!CU67:CX67)</f>
        <v>283842.72630910098</v>
      </c>
      <c r="AM67" s="451">
        <f>SUM(Q!CY67:DB67)</f>
        <v>129542.45107291001</v>
      </c>
      <c r="AN67" s="451">
        <f>SUM(Q!DC67:DF67)</f>
        <v>114915.62187553717</v>
      </c>
      <c r="AO67" s="451">
        <f>SUM(Q!DG67:DJ67)</f>
        <v>102025.20869377092</v>
      </c>
      <c r="AP67" s="451"/>
      <c r="AQ67" s="451"/>
      <c r="AR67" s="451"/>
      <c r="AS67" s="451"/>
      <c r="AT67" s="451"/>
      <c r="AU67" s="451"/>
      <c r="AV67" s="451"/>
      <c r="AW67" s="451"/>
      <c r="AX67" s="451"/>
      <c r="AY67" s="451"/>
      <c r="AZ67" s="451"/>
    </row>
    <row r="68" spans="1:52" s="522" customFormat="1" x14ac:dyDescent="0.35">
      <c r="B68" s="463"/>
      <c r="C68" s="463"/>
      <c r="D68" s="463"/>
      <c r="E68" s="463"/>
      <c r="F68" s="463"/>
      <c r="G68" s="463"/>
      <c r="H68" s="463"/>
      <c r="I68" s="463"/>
      <c r="J68" s="463"/>
      <c r="K68" s="463"/>
      <c r="L68" s="463"/>
      <c r="M68" s="463"/>
      <c r="N68" s="451"/>
      <c r="O68" s="451"/>
      <c r="P68" s="451"/>
      <c r="Q68" s="451"/>
      <c r="R68" s="451"/>
      <c r="S68" s="451"/>
      <c r="T68" s="451"/>
      <c r="U68" s="451"/>
      <c r="V68" s="451"/>
      <c r="W68" s="451"/>
      <c r="X68" s="451"/>
      <c r="Y68" s="451"/>
      <c r="Z68" s="451"/>
      <c r="AA68" s="451"/>
      <c r="AB68" s="451"/>
      <c r="AC68" s="451"/>
      <c r="AD68" s="451"/>
      <c r="AE68" s="451"/>
      <c r="AF68" s="451"/>
      <c r="AG68" s="451"/>
      <c r="AH68" s="451"/>
      <c r="AI68" s="451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451"/>
      <c r="AX68" s="451"/>
      <c r="AY68" s="451"/>
      <c r="AZ68" s="451"/>
    </row>
    <row r="69" spans="1:52" s="522" customFormat="1" x14ac:dyDescent="0.35">
      <c r="A69" s="5" t="s">
        <v>657</v>
      </c>
      <c r="B69" s="314" t="s">
        <v>674</v>
      </c>
      <c r="C69" s="314"/>
      <c r="D69" s="314"/>
      <c r="E69" s="314"/>
      <c r="F69" s="314"/>
      <c r="G69" s="314"/>
      <c r="H69" s="314"/>
      <c r="I69" s="314"/>
      <c r="J69" s="314"/>
      <c r="K69" s="314"/>
      <c r="L69" s="314"/>
      <c r="M69" s="314"/>
      <c r="N69" s="557"/>
      <c r="O69" s="557"/>
      <c r="P69" s="557"/>
      <c r="Q69" s="557"/>
      <c r="R69" s="557"/>
      <c r="S69" s="557"/>
      <c r="T69" s="557"/>
      <c r="U69" s="557"/>
      <c r="V69" s="557"/>
      <c r="W69" s="557"/>
      <c r="X69" s="557"/>
      <c r="Y69" s="557"/>
      <c r="Z69" s="557"/>
      <c r="AA69" s="557"/>
      <c r="AB69" s="557"/>
      <c r="AC69" s="557"/>
      <c r="AD69" s="557"/>
      <c r="AE69" s="557"/>
      <c r="AF69" s="557"/>
      <c r="AG69" s="557"/>
      <c r="AH69" s="557"/>
      <c r="AI69" s="557"/>
      <c r="AJ69" s="557"/>
      <c r="AK69" s="557"/>
      <c r="AL69" s="557"/>
      <c r="AM69" s="557"/>
      <c r="AN69" s="557"/>
      <c r="AO69" s="557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</row>
    <row r="70" spans="1:52" s="522" customFormat="1" x14ac:dyDescent="0.35">
      <c r="A70" s="5" t="s">
        <v>657</v>
      </c>
      <c r="B70" s="69" t="s">
        <v>130</v>
      </c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451">
        <f>SUM(Q!C70:F70)</f>
        <v>54600</v>
      </c>
      <c r="O70" s="451">
        <f>SUM(Q!G70:J70)</f>
        <v>60400</v>
      </c>
      <c r="P70" s="451">
        <f>SUM(Q!K70:N70)</f>
        <v>105500</v>
      </c>
      <c r="Q70" s="451">
        <f>SUM(Q!O70:R70)</f>
        <v>68300</v>
      </c>
      <c r="R70" s="451">
        <f>SUM(Q!S70:V70)</f>
        <v>102500</v>
      </c>
      <c r="S70" s="451">
        <f>SUM(Q!W70:Z70)</f>
        <v>39000</v>
      </c>
      <c r="T70" s="451">
        <f>SUM(Q!AA70:AD70)</f>
        <v>26700</v>
      </c>
      <c r="U70" s="451">
        <f>SUM(Q!AE70:AH70)</f>
        <v>60818.399999999994</v>
      </c>
      <c r="V70" s="451">
        <f>SUM(Q!AI70:AL70)</f>
        <v>60818.399999999994</v>
      </c>
      <c r="W70" s="451">
        <f>SUM(Q!AM70:AP70)</f>
        <v>68099.399999999994</v>
      </c>
      <c r="X70" s="451">
        <f>SUM(Q!AQ70:AT70)</f>
        <v>20100</v>
      </c>
      <c r="Y70" s="451">
        <f>SUM(Q!AU70:AX70)</f>
        <v>46320</v>
      </c>
      <c r="Z70" s="451">
        <f>SUM(Q!AY70:BB70)</f>
        <v>40320</v>
      </c>
      <c r="AA70" s="451">
        <f>SUM(Q!BC70:BF70)</f>
        <v>10800</v>
      </c>
      <c r="AB70" s="451">
        <f>SUM(Q!BG70:BJ70)</f>
        <v>10800</v>
      </c>
      <c r="AC70" s="451">
        <f>SUM(Q!BK70:BN70)</f>
        <v>10800</v>
      </c>
      <c r="AD70" s="451">
        <f>SUM(Q!BO70:BR70)</f>
        <v>10800</v>
      </c>
      <c r="AE70" s="451">
        <f>SUM(Q!BS70:BV70)</f>
        <v>10800</v>
      </c>
      <c r="AF70" s="451">
        <f>SUM(Q!BW70:BZ70)</f>
        <v>0</v>
      </c>
      <c r="AG70" s="451">
        <f>SUM(Q!CA70:CD70)</f>
        <v>0</v>
      </c>
      <c r="AH70" s="451">
        <f>SUM(Q!CE70:CH70)</f>
        <v>0</v>
      </c>
      <c r="AI70" s="451">
        <f>SUM(Q!CI70:CL70)</f>
        <v>0</v>
      </c>
      <c r="AJ70" s="451">
        <f>SUM(Q!CM70:CP70)</f>
        <v>0</v>
      </c>
      <c r="AK70" s="451">
        <f>SUM(Q!CQ70:CT70)</f>
        <v>0</v>
      </c>
      <c r="AL70" s="451">
        <f>SUM(Q!CU70:CX70)</f>
        <v>0</v>
      </c>
      <c r="AM70" s="451">
        <f>SUM(Q!CY70:DB70)</f>
        <v>0</v>
      </c>
      <c r="AN70" s="451">
        <f>SUM(Q!DC70:DF70)</f>
        <v>0</v>
      </c>
      <c r="AO70" s="451">
        <f>SUM(Q!DG70:DJ70)</f>
        <v>0</v>
      </c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</row>
    <row r="71" spans="1:52" s="522" customFormat="1" x14ac:dyDescent="0.35">
      <c r="A71" s="5" t="s">
        <v>657</v>
      </c>
      <c r="B71" s="69" t="s">
        <v>131</v>
      </c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451">
        <f>SUM(Q!C71:F71)</f>
        <v>58900</v>
      </c>
      <c r="O71" s="451">
        <f>SUM(Q!G71:J71)</f>
        <v>82600</v>
      </c>
      <c r="P71" s="451">
        <f>SUM(Q!K71:N71)</f>
        <v>64900</v>
      </c>
      <c r="Q71" s="451">
        <f>SUM(Q!O71:R71)</f>
        <v>51200</v>
      </c>
      <c r="R71" s="451">
        <f>SUM(Q!S71:V71)</f>
        <v>43700</v>
      </c>
      <c r="S71" s="451">
        <f>SUM(Q!W71:Z71)</f>
        <v>42700</v>
      </c>
      <c r="T71" s="451">
        <f>SUM(Q!AA71:AD71)</f>
        <v>26700</v>
      </c>
      <c r="U71" s="451">
        <f>SUM(Q!AE71:AH71)</f>
        <v>22000</v>
      </c>
      <c r="V71" s="451">
        <f>SUM(Q!AI71:AL71)</f>
        <v>22000</v>
      </c>
      <c r="W71" s="451">
        <f>SUM(Q!AM71:AP71)</f>
        <v>22000</v>
      </c>
      <c r="X71" s="451">
        <f>SUM(Q!AQ71:AT71)</f>
        <v>22000</v>
      </c>
      <c r="Y71" s="451">
        <f>SUM(Q!AU71:AX71)</f>
        <v>22000</v>
      </c>
      <c r="Z71" s="451">
        <f>SUM(Q!AY71:BB71)</f>
        <v>22000</v>
      </c>
      <c r="AA71" s="451">
        <f>SUM(Q!BC71:BF71)</f>
        <v>22000</v>
      </c>
      <c r="AB71" s="451">
        <f>SUM(Q!BG71:BJ71)</f>
        <v>22000</v>
      </c>
      <c r="AC71" s="451">
        <f>SUM(Q!BK71:BN71)</f>
        <v>22000</v>
      </c>
      <c r="AD71" s="451">
        <f>SUM(Q!BO71:BR71)</f>
        <v>22000</v>
      </c>
      <c r="AE71" s="451">
        <f>SUM(Q!BS71:BV71)</f>
        <v>22000</v>
      </c>
      <c r="AF71" s="451">
        <f>SUM(Q!BW71:BZ71)</f>
        <v>22000</v>
      </c>
      <c r="AG71" s="451">
        <f>SUM(Q!CA71:CD71)</f>
        <v>22000</v>
      </c>
      <c r="AH71" s="451">
        <f>SUM(Q!CE71:CH71)</f>
        <v>0</v>
      </c>
      <c r="AI71" s="451">
        <f>SUM(Q!CI71:CL71)</f>
        <v>0</v>
      </c>
      <c r="AJ71" s="451">
        <f>SUM(Q!CM71:CP71)</f>
        <v>0</v>
      </c>
      <c r="AK71" s="451">
        <f>SUM(Q!CQ71:CT71)</f>
        <v>0</v>
      </c>
      <c r="AL71" s="451">
        <f>SUM(Q!CU71:CX71)</f>
        <v>0</v>
      </c>
      <c r="AM71" s="451">
        <f>SUM(Q!CY71:DB71)</f>
        <v>0</v>
      </c>
      <c r="AN71" s="451">
        <f>SUM(Q!DC71:DF71)</f>
        <v>0</v>
      </c>
      <c r="AO71" s="451">
        <f>SUM(Q!DG71:DJ71)</f>
        <v>0</v>
      </c>
      <c r="AP71" s="451"/>
      <c r="AQ71" s="451"/>
      <c r="AR71" s="451"/>
      <c r="AS71" s="451"/>
      <c r="AT71" s="451"/>
      <c r="AU71" s="451"/>
      <c r="AV71" s="451"/>
      <c r="AW71" s="451"/>
      <c r="AX71" s="451"/>
      <c r="AY71" s="451"/>
      <c r="AZ71" s="451"/>
    </row>
    <row r="72" spans="1:52" s="522" customFormat="1" x14ac:dyDescent="0.35">
      <c r="A72" s="5" t="s">
        <v>657</v>
      </c>
      <c r="B72" s="69" t="s">
        <v>22</v>
      </c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451">
        <f>SUM(Q!C72:F72)</f>
        <v>16600</v>
      </c>
      <c r="O72" s="451">
        <f>SUM(Q!G72:J72)</f>
        <v>17600</v>
      </c>
      <c r="P72" s="451">
        <f>SUM(Q!K72:N72)</f>
        <v>21400</v>
      </c>
      <c r="Q72" s="451">
        <f>SUM(Q!O72:R72)</f>
        <v>17500</v>
      </c>
      <c r="R72" s="451">
        <f>SUM(Q!S72:V72)</f>
        <v>23500</v>
      </c>
      <c r="S72" s="451">
        <f>SUM(Q!W72:Z72)</f>
        <v>13800</v>
      </c>
      <c r="T72" s="451">
        <f>SUM(Q!AA72:AD72)</f>
        <v>14300</v>
      </c>
      <c r="U72" s="451">
        <f>SUM(Q!AE72:AH72)</f>
        <v>18800</v>
      </c>
      <c r="V72" s="451">
        <f>SUM(Q!AI72:AL72)</f>
        <v>18800</v>
      </c>
      <c r="W72" s="451">
        <f>SUM(Q!AM72:AP72)</f>
        <v>18800</v>
      </c>
      <c r="X72" s="451">
        <f>SUM(Q!AQ72:AT72)</f>
        <v>18800</v>
      </c>
      <c r="Y72" s="451">
        <f>SUM(Q!AU72:AX72)</f>
        <v>18800</v>
      </c>
      <c r="Z72" s="451">
        <f>SUM(Q!AY72:BB72)</f>
        <v>18800</v>
      </c>
      <c r="AA72" s="451">
        <f>SUM(Q!BC72:BF72)</f>
        <v>18800</v>
      </c>
      <c r="AB72" s="451">
        <f>SUM(Q!BG72:BJ72)</f>
        <v>18800</v>
      </c>
      <c r="AC72" s="451">
        <f>SUM(Q!BK72:BN72)</f>
        <v>0</v>
      </c>
      <c r="AD72" s="451">
        <f>SUM(Q!BO72:BR72)</f>
        <v>0</v>
      </c>
      <c r="AE72" s="451">
        <f>SUM(Q!BS72:BV72)</f>
        <v>0</v>
      </c>
      <c r="AF72" s="451">
        <f>SUM(Q!BW72:BZ72)</f>
        <v>0</v>
      </c>
      <c r="AG72" s="451">
        <f>SUM(Q!CA72:CD72)</f>
        <v>0</v>
      </c>
      <c r="AH72" s="451">
        <f>SUM(Q!CE72:CH72)</f>
        <v>0</v>
      </c>
      <c r="AI72" s="451">
        <f>SUM(Q!CI72:CL72)</f>
        <v>0</v>
      </c>
      <c r="AJ72" s="451">
        <f>SUM(Q!CM72:CP72)</f>
        <v>0</v>
      </c>
      <c r="AK72" s="451">
        <f>SUM(Q!CQ72:CT72)</f>
        <v>0</v>
      </c>
      <c r="AL72" s="451">
        <f>SUM(Q!CU72:CX72)</f>
        <v>0</v>
      </c>
      <c r="AM72" s="451">
        <f>SUM(Q!CY72:DB72)</f>
        <v>0</v>
      </c>
      <c r="AN72" s="451">
        <f>SUM(Q!DC72:DF72)</f>
        <v>0</v>
      </c>
      <c r="AO72" s="451">
        <f>SUM(Q!DG72:DJ72)</f>
        <v>0</v>
      </c>
      <c r="AP72" s="451"/>
      <c r="AQ72" s="451"/>
      <c r="AR72" s="451"/>
      <c r="AS72" s="451"/>
      <c r="AT72" s="451"/>
      <c r="AU72" s="451"/>
      <c r="AV72" s="451"/>
      <c r="AW72" s="451"/>
      <c r="AX72" s="451"/>
      <c r="AY72" s="451"/>
      <c r="AZ72" s="451"/>
    </row>
    <row r="73" spans="1:52" s="522" customFormat="1" x14ac:dyDescent="0.35">
      <c r="A73" s="5" t="s">
        <v>657</v>
      </c>
      <c r="B73" s="69" t="s">
        <v>653</v>
      </c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451">
        <f>SUM(Q!C73:F73)</f>
        <v>0</v>
      </c>
      <c r="O73" s="451">
        <f>SUM(Q!G73:J73)</f>
        <v>0</v>
      </c>
      <c r="P73" s="451">
        <f>SUM(Q!K73:N73)</f>
        <v>0</v>
      </c>
      <c r="Q73" s="451">
        <f>SUM(Q!O73:R73)</f>
        <v>0</v>
      </c>
      <c r="R73" s="451">
        <f>SUM(Q!S73:V73)</f>
        <v>0</v>
      </c>
      <c r="S73" s="451">
        <f>SUM(Q!W73:Z73)</f>
        <v>0</v>
      </c>
      <c r="T73" s="451">
        <f>SUM(Q!AA73:AD73)</f>
        <v>0</v>
      </c>
      <c r="U73" s="451">
        <f>SUM(Q!AE73:AH73)</f>
        <v>0</v>
      </c>
      <c r="V73" s="451">
        <f>SUM(Q!AI73:AL73)</f>
        <v>0</v>
      </c>
      <c r="W73" s="451">
        <f>SUM(Q!AM73:AP73)</f>
        <v>0</v>
      </c>
      <c r="X73" s="451">
        <f>SUM(Q!AQ73:AT73)</f>
        <v>44169.299999999996</v>
      </c>
      <c r="Y73" s="451">
        <f>SUM(Q!AU73:AX73)</f>
        <v>59850</v>
      </c>
      <c r="Z73" s="451">
        <f>SUM(Q!AY73:BB73)</f>
        <v>66912.3</v>
      </c>
      <c r="AA73" s="451">
        <f>SUM(Q!BC73:BF73)</f>
        <v>65715.3</v>
      </c>
      <c r="AB73" s="451">
        <f>SUM(Q!BG73:BJ73)</f>
        <v>58413.599999999999</v>
      </c>
      <c r="AC73" s="451">
        <f>SUM(Q!BK73:BN73)</f>
        <v>41655.599999999991</v>
      </c>
      <c r="AD73" s="451">
        <f>SUM(Q!BO73:BR73)</f>
        <v>45007.199999999997</v>
      </c>
      <c r="AE73" s="451">
        <f>SUM(Q!BS73:BV73)</f>
        <v>46204.2</v>
      </c>
      <c r="AF73" s="451">
        <f>SUM(Q!BW73:BZ73)</f>
        <v>51590.7</v>
      </c>
      <c r="AG73" s="451">
        <f>SUM(Q!CA73:CD73)</f>
        <v>46683</v>
      </c>
      <c r="AH73" s="451">
        <f>SUM(Q!CE73:CH73)</f>
        <v>37585.800000000003</v>
      </c>
      <c r="AI73" s="451">
        <f>SUM(Q!CI73:CL73)</f>
        <v>29326.5</v>
      </c>
      <c r="AJ73" s="451">
        <f>SUM(Q!CM73:CP73)</f>
        <v>38902.5</v>
      </c>
      <c r="AK73" s="451">
        <f>SUM(Q!CQ73:CT73)</f>
        <v>54822.6</v>
      </c>
      <c r="AL73" s="451">
        <f>SUM(Q!CU73:CX73)</f>
        <v>46323.9</v>
      </c>
      <c r="AM73" s="451">
        <f>SUM(Q!CY73:DB73)</f>
        <v>21426.299999999996</v>
      </c>
      <c r="AN73" s="451">
        <f>SUM(Q!DC73:DF73)</f>
        <v>19271.7</v>
      </c>
      <c r="AO73" s="451">
        <f>SUM(Q!DG73:DJ73)</f>
        <v>17356.5</v>
      </c>
      <c r="AP73" s="451"/>
      <c r="AQ73" s="451"/>
      <c r="AR73" s="451"/>
      <c r="AS73" s="451"/>
      <c r="AT73" s="451"/>
      <c r="AU73" s="451"/>
      <c r="AV73" s="451"/>
      <c r="AW73" s="451"/>
      <c r="AX73" s="451"/>
      <c r="AY73" s="451"/>
      <c r="AZ73" s="451"/>
    </row>
    <row r="74" spans="1:52" s="522" customFormat="1" x14ac:dyDescent="0.35">
      <c r="A74" s="5" t="s">
        <v>657</v>
      </c>
      <c r="B74" s="69" t="s">
        <v>654</v>
      </c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451">
        <f>SUM(Q!C74:F74)</f>
        <v>0</v>
      </c>
      <c r="O74" s="451">
        <f>SUM(Q!G74:J74)</f>
        <v>0</v>
      </c>
      <c r="P74" s="451">
        <f>SUM(Q!K74:N74)</f>
        <v>0</v>
      </c>
      <c r="Q74" s="451">
        <f>SUM(Q!O74:R74)</f>
        <v>0</v>
      </c>
      <c r="R74" s="451">
        <f>SUM(Q!S74:V74)</f>
        <v>0</v>
      </c>
      <c r="S74" s="451">
        <f>SUM(Q!W74:Z74)</f>
        <v>0</v>
      </c>
      <c r="T74" s="451">
        <f>SUM(Q!AA74:AD74)</f>
        <v>0</v>
      </c>
      <c r="U74" s="451">
        <f>SUM(Q!AE74:AH74)</f>
        <v>0</v>
      </c>
      <c r="V74" s="451">
        <f>SUM(Q!AI74:AL74)</f>
        <v>0</v>
      </c>
      <c r="W74" s="451">
        <f>SUM(Q!AM74:AP74)</f>
        <v>0</v>
      </c>
      <c r="X74" s="451">
        <f>SUM(Q!AQ74:AT74)</f>
        <v>0</v>
      </c>
      <c r="Y74" s="451">
        <f>SUM(Q!AU74:AX74)</f>
        <v>0</v>
      </c>
      <c r="Z74" s="451">
        <f>SUM(Q!AY74:BB74)</f>
        <v>0</v>
      </c>
      <c r="AA74" s="451">
        <f>SUM(Q!BC74:BF74)</f>
        <v>0</v>
      </c>
      <c r="AB74" s="451">
        <f>SUM(Q!BG74:BJ74)</f>
        <v>0</v>
      </c>
      <c r="AC74" s="451">
        <f>SUM(Q!BK74:BN74)</f>
        <v>0</v>
      </c>
      <c r="AD74" s="451">
        <f>SUM(Q!BO74:BR74)</f>
        <v>0</v>
      </c>
      <c r="AE74" s="451">
        <f>SUM(Q!BS74:BV74)</f>
        <v>0</v>
      </c>
      <c r="AF74" s="451">
        <f>SUM(Q!BW74:BZ74)</f>
        <v>0</v>
      </c>
      <c r="AG74" s="451">
        <f>SUM(Q!CA74:CD74)</f>
        <v>0</v>
      </c>
      <c r="AH74" s="451">
        <f>SUM(Q!CE74:CH74)</f>
        <v>0</v>
      </c>
      <c r="AI74" s="451">
        <f>SUM(Q!CI74:CL74)</f>
        <v>0</v>
      </c>
      <c r="AJ74" s="451">
        <f>SUM(Q!CM74:CP74)</f>
        <v>0</v>
      </c>
      <c r="AK74" s="451">
        <f>SUM(Q!CQ74:CT74)</f>
        <v>0</v>
      </c>
      <c r="AL74" s="451">
        <f>SUM(Q!CU74:CX74)</f>
        <v>0</v>
      </c>
      <c r="AM74" s="451">
        <f>SUM(Q!CY74:DB74)</f>
        <v>0</v>
      </c>
      <c r="AN74" s="451">
        <f>SUM(Q!DC74:DF74)</f>
        <v>0</v>
      </c>
      <c r="AO74" s="451">
        <f>SUM(Q!DG74:DJ74)</f>
        <v>0</v>
      </c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</row>
    <row r="75" spans="1:52" s="522" customFormat="1" x14ac:dyDescent="0.35">
      <c r="A75" s="5" t="s">
        <v>657</v>
      </c>
      <c r="B75" s="69" t="s">
        <v>669</v>
      </c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451">
        <f>SUM(Q!C75:F75)</f>
        <v>130100</v>
      </c>
      <c r="O75" s="451">
        <f>SUM(Q!G75:J75)</f>
        <v>160600</v>
      </c>
      <c r="P75" s="451">
        <f>SUM(Q!K75:N75)</f>
        <v>191800</v>
      </c>
      <c r="Q75" s="451">
        <f>SUM(Q!O75:R75)</f>
        <v>137000</v>
      </c>
      <c r="R75" s="451">
        <f>SUM(Q!S75:V75)</f>
        <v>169700</v>
      </c>
      <c r="S75" s="451">
        <f>SUM(Q!W75:Z75)</f>
        <v>95500</v>
      </c>
      <c r="T75" s="451">
        <f>SUM(Q!AA75:AD75)</f>
        <v>67700</v>
      </c>
      <c r="U75" s="451">
        <f>SUM(Q!AE75:AH75)</f>
        <v>101618.4</v>
      </c>
      <c r="V75" s="451">
        <f>SUM(Q!AI75:AL75)</f>
        <v>101618.4</v>
      </c>
      <c r="W75" s="451">
        <f>SUM(Q!AM75:AP75)</f>
        <v>108899.4</v>
      </c>
      <c r="X75" s="451">
        <f>SUM(Q!AQ75:AT75)</f>
        <v>105069.29999999999</v>
      </c>
      <c r="Y75" s="451">
        <f>SUM(Q!AU75:AX75)</f>
        <v>146970</v>
      </c>
      <c r="Z75" s="451">
        <f>SUM(Q!AY75:BB75)</f>
        <v>148032.29999999999</v>
      </c>
      <c r="AA75" s="451">
        <f>SUM(Q!BC75:BF75)</f>
        <v>117315.3</v>
      </c>
      <c r="AB75" s="451">
        <f>SUM(Q!BG75:BJ75)</f>
        <v>110013.6</v>
      </c>
      <c r="AC75" s="451">
        <f>SUM(Q!BK75:BN75)</f>
        <v>74455.599999999991</v>
      </c>
      <c r="AD75" s="451">
        <f>SUM(Q!BO75:BR75)</f>
        <v>77807.199999999997</v>
      </c>
      <c r="AE75" s="451">
        <f>SUM(Q!BS75:BV75)</f>
        <v>79004.2</v>
      </c>
      <c r="AF75" s="451">
        <f>SUM(Q!BW75:BZ75)</f>
        <v>73590.7</v>
      </c>
      <c r="AG75" s="451">
        <f>SUM(Q!CA75:CD75)</f>
        <v>68683</v>
      </c>
      <c r="AH75" s="451">
        <f>SUM(Q!CE75:CH75)</f>
        <v>37585.800000000003</v>
      </c>
      <c r="AI75" s="451">
        <f>SUM(Q!CI75:CL75)</f>
        <v>29326.5</v>
      </c>
      <c r="AJ75" s="451">
        <f>SUM(Q!CM75:CP75)</f>
        <v>38902.5</v>
      </c>
      <c r="AK75" s="451">
        <f>SUM(Q!CQ75:CT75)</f>
        <v>54822.6</v>
      </c>
      <c r="AL75" s="451">
        <f>SUM(Q!CU75:CX75)</f>
        <v>46323.9</v>
      </c>
      <c r="AM75" s="451">
        <f>SUM(Q!CY75:DB75)</f>
        <v>21426.299999999996</v>
      </c>
      <c r="AN75" s="451">
        <f>SUM(Q!DC75:DF75)</f>
        <v>19271.7</v>
      </c>
      <c r="AO75" s="451">
        <f>SUM(Q!DG75:DJ75)</f>
        <v>17356.5</v>
      </c>
      <c r="AP75" s="451"/>
      <c r="AQ75" s="451"/>
      <c r="AR75" s="451"/>
      <c r="AS75" s="451"/>
      <c r="AT75" s="451"/>
      <c r="AU75" s="451"/>
      <c r="AV75" s="451"/>
      <c r="AW75" s="451"/>
      <c r="AX75" s="451"/>
      <c r="AY75" s="451"/>
      <c r="AZ75" s="451"/>
    </row>
    <row r="76" spans="1:52" s="522" customFormat="1" x14ac:dyDescent="0.35">
      <c r="A76" s="5"/>
      <c r="B76" s="461"/>
      <c r="C76" s="461"/>
      <c r="D76" s="461"/>
      <c r="E76" s="461"/>
      <c r="F76" s="461"/>
      <c r="G76" s="461"/>
      <c r="H76" s="461"/>
      <c r="I76" s="461"/>
      <c r="J76" s="461"/>
      <c r="K76" s="461"/>
      <c r="L76" s="461"/>
      <c r="M76" s="461"/>
      <c r="N76" s="529"/>
      <c r="O76" s="529"/>
      <c r="P76" s="529"/>
      <c r="Q76" s="529"/>
      <c r="R76" s="529"/>
      <c r="S76" s="529"/>
      <c r="T76" s="451"/>
      <c r="U76" s="451"/>
      <c r="V76" s="451"/>
      <c r="W76" s="451"/>
      <c r="X76" s="451"/>
      <c r="Y76" s="451"/>
      <c r="Z76" s="451"/>
      <c r="AA76" s="451"/>
      <c r="AB76" s="451"/>
      <c r="AC76" s="451"/>
      <c r="AD76" s="451"/>
      <c r="AE76" s="451"/>
      <c r="AF76" s="451"/>
      <c r="AG76" s="451"/>
      <c r="AH76" s="451"/>
      <c r="AI76" s="451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51"/>
      <c r="AV76" s="451"/>
      <c r="AW76" s="451"/>
      <c r="AX76" s="451"/>
      <c r="AY76" s="451"/>
      <c r="AZ76" s="451"/>
    </row>
    <row r="77" spans="1:52" s="522" customFormat="1" x14ac:dyDescent="0.35">
      <c r="B77" s="463"/>
      <c r="C77" s="463"/>
      <c r="D77" s="463"/>
      <c r="E77" s="463"/>
      <c r="F77" s="463"/>
      <c r="G77" s="463"/>
      <c r="H77" s="463"/>
      <c r="I77" s="463"/>
      <c r="J77" s="463"/>
      <c r="K77" s="463"/>
      <c r="L77" s="463"/>
      <c r="M77" s="463"/>
      <c r="N77" s="451"/>
      <c r="O77" s="451"/>
      <c r="P77" s="451"/>
      <c r="Q77" s="451"/>
      <c r="R77" s="451"/>
      <c r="S77" s="451"/>
      <c r="T77" s="451"/>
      <c r="U77" s="451"/>
      <c r="V77" s="451"/>
      <c r="W77" s="451"/>
      <c r="X77" s="451"/>
      <c r="Y77" s="451"/>
      <c r="Z77" s="451"/>
      <c r="AA77" s="451"/>
      <c r="AB77" s="451"/>
      <c r="AC77" s="451"/>
      <c r="AD77" s="451"/>
      <c r="AE77" s="451"/>
      <c r="AF77" s="451"/>
      <c r="AG77" s="451"/>
      <c r="AH77" s="451"/>
      <c r="AI77" s="451"/>
      <c r="AJ77" s="451"/>
      <c r="AK77" s="451"/>
      <c r="AL77" s="451"/>
      <c r="AM77" s="451"/>
      <c r="AN77" s="451"/>
      <c r="AO77" s="451"/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</row>
    <row r="78" spans="1:52" s="522" customFormat="1" x14ac:dyDescent="0.35">
      <c r="A78" s="5" t="s">
        <v>657</v>
      </c>
      <c r="B78" s="314" t="s">
        <v>658</v>
      </c>
      <c r="C78" s="314"/>
      <c r="D78" s="314"/>
      <c r="E78" s="314"/>
      <c r="F78" s="314"/>
      <c r="G78" s="314"/>
      <c r="H78" s="314"/>
      <c r="I78" s="314"/>
      <c r="J78" s="314"/>
      <c r="K78" s="314"/>
      <c r="L78" s="314"/>
      <c r="M78" s="314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7"/>
      <c r="AE78" s="557"/>
      <c r="AF78" s="557"/>
      <c r="AG78" s="557"/>
      <c r="AH78" s="557"/>
      <c r="AI78" s="557"/>
      <c r="AJ78" s="557"/>
      <c r="AK78" s="557"/>
      <c r="AL78" s="557"/>
      <c r="AM78" s="557"/>
      <c r="AN78" s="557"/>
      <c r="AO78" s="557"/>
      <c r="AP78" s="451"/>
      <c r="AQ78" s="451"/>
      <c r="AR78" s="451"/>
      <c r="AS78" s="451"/>
      <c r="AT78" s="451"/>
      <c r="AU78" s="451"/>
      <c r="AV78" s="451"/>
      <c r="AW78" s="451"/>
      <c r="AX78" s="451"/>
      <c r="AY78" s="451"/>
      <c r="AZ78" s="451"/>
    </row>
    <row r="79" spans="1:52" s="522" customFormat="1" x14ac:dyDescent="0.35">
      <c r="A79" s="5" t="s">
        <v>657</v>
      </c>
      <c r="B79" s="69" t="s">
        <v>130</v>
      </c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451">
        <f>SUM(Q!C79:F79)</f>
        <v>32700</v>
      </c>
      <c r="O79" s="451">
        <f>SUM(Q!G79:J79)</f>
        <v>6300</v>
      </c>
      <c r="P79" s="451">
        <f>SUM(Q!K79:N79)</f>
        <v>700</v>
      </c>
      <c r="Q79" s="451">
        <f>SUM(Q!O79:R79)</f>
        <v>14100</v>
      </c>
      <c r="R79" s="451">
        <f>SUM(Q!S79:V79)</f>
        <v>55700</v>
      </c>
      <c r="S79" s="451">
        <f>SUM(Q!W79:Z79)</f>
        <v>62000</v>
      </c>
      <c r="T79" s="451">
        <f>SUM(Q!AA79:AD79)</f>
        <v>72300</v>
      </c>
      <c r="U79" s="451">
        <f>SUM(Q!AE79:AH79)</f>
        <v>40545.600000000006</v>
      </c>
      <c r="V79" s="451">
        <f>SUM(Q!AI79:AL79)</f>
        <v>40545.600000000006</v>
      </c>
      <c r="W79" s="451">
        <f>SUM(Q!AM79:AP79)</f>
        <v>45399.600000000006</v>
      </c>
      <c r="X79" s="451">
        <f>SUM(Q!AQ79:AT79)</f>
        <v>13400</v>
      </c>
      <c r="Y79" s="451">
        <f>SUM(Q!AU79:AX79)</f>
        <v>30880</v>
      </c>
      <c r="Z79" s="451">
        <f>SUM(Q!AY79:BB79)</f>
        <v>26880</v>
      </c>
      <c r="AA79" s="451">
        <f>SUM(Q!BC79:BF79)</f>
        <v>7200</v>
      </c>
      <c r="AB79" s="451">
        <f>SUM(Q!BG79:BJ79)</f>
        <v>7200</v>
      </c>
      <c r="AC79" s="451">
        <f>SUM(Q!BK79:BN79)</f>
        <v>7200</v>
      </c>
      <c r="AD79" s="451">
        <f>SUM(Q!BO79:BR79)</f>
        <v>7200</v>
      </c>
      <c r="AE79" s="451">
        <f>SUM(Q!BS79:BV79)</f>
        <v>7200</v>
      </c>
      <c r="AF79" s="451">
        <f>SUM(Q!BW79:BZ79)</f>
        <v>0</v>
      </c>
      <c r="AG79" s="451">
        <f>SUM(Q!CA79:CD79)</f>
        <v>0</v>
      </c>
      <c r="AH79" s="451">
        <f>SUM(Q!CE79:CH79)</f>
        <v>0</v>
      </c>
      <c r="AI79" s="451">
        <f>SUM(Q!CI79:CL79)</f>
        <v>0</v>
      </c>
      <c r="AJ79" s="451">
        <f>SUM(Q!CM79:CP79)</f>
        <v>0</v>
      </c>
      <c r="AK79" s="451">
        <f>SUM(Q!CQ79:CT79)</f>
        <v>0</v>
      </c>
      <c r="AL79" s="451">
        <f>SUM(Q!CU79:CX79)</f>
        <v>0</v>
      </c>
      <c r="AM79" s="451">
        <f>SUM(Q!CY79:DB79)</f>
        <v>0</v>
      </c>
      <c r="AN79" s="451">
        <f>SUM(Q!DC79:DF79)</f>
        <v>0</v>
      </c>
      <c r="AO79" s="451">
        <f>SUM(Q!DG79:DJ79)</f>
        <v>0</v>
      </c>
      <c r="AP79" s="451"/>
      <c r="AQ79" s="451"/>
      <c r="AR79" s="451"/>
      <c r="AS79" s="451"/>
      <c r="AT79" s="451"/>
      <c r="AU79" s="451"/>
      <c r="AV79" s="451"/>
      <c r="AW79" s="451"/>
      <c r="AX79" s="451"/>
      <c r="AY79" s="451"/>
      <c r="AZ79" s="451"/>
    </row>
    <row r="80" spans="1:52" s="522" customFormat="1" x14ac:dyDescent="0.35">
      <c r="A80" s="5" t="s">
        <v>657</v>
      </c>
      <c r="B80" s="69" t="s">
        <v>131</v>
      </c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451">
        <f>SUM(Q!C80:F80)</f>
        <v>20700</v>
      </c>
      <c r="O80" s="451">
        <f>SUM(Q!G80:J80)</f>
        <v>4800</v>
      </c>
      <c r="P80" s="451">
        <f>SUM(Q!K80:N80)</f>
        <v>13400</v>
      </c>
      <c r="Q80" s="451">
        <f>SUM(Q!O80:R80)</f>
        <v>8200</v>
      </c>
      <c r="R80" s="451">
        <f>SUM(Q!S80:V80)</f>
        <v>21000</v>
      </c>
      <c r="S80" s="451">
        <f>SUM(Q!W80:Z80)</f>
        <v>41000</v>
      </c>
      <c r="T80" s="451">
        <f>SUM(Q!AA80:AD80)</f>
        <v>32000</v>
      </c>
      <c r="U80" s="451">
        <f>SUM(Q!AE80:AH80)</f>
        <v>23200</v>
      </c>
      <c r="V80" s="451">
        <f>SUM(Q!AI80:AL80)</f>
        <v>23200</v>
      </c>
      <c r="W80" s="451">
        <f>SUM(Q!AM80:AP80)</f>
        <v>23200</v>
      </c>
      <c r="X80" s="451">
        <f>SUM(Q!AQ80:AT80)</f>
        <v>23200</v>
      </c>
      <c r="Y80" s="451">
        <f>SUM(Q!AU80:AX80)</f>
        <v>23200</v>
      </c>
      <c r="Z80" s="451">
        <f>SUM(Q!AY80:BB80)</f>
        <v>23200</v>
      </c>
      <c r="AA80" s="451">
        <f>SUM(Q!BC80:BF80)</f>
        <v>23200</v>
      </c>
      <c r="AB80" s="451">
        <f>SUM(Q!BG80:BJ80)</f>
        <v>23200</v>
      </c>
      <c r="AC80" s="451">
        <f>SUM(Q!BK80:BN80)</f>
        <v>23200</v>
      </c>
      <c r="AD80" s="451">
        <f>SUM(Q!BO80:BR80)</f>
        <v>23200</v>
      </c>
      <c r="AE80" s="451">
        <f>SUM(Q!BS80:BV80)</f>
        <v>23200</v>
      </c>
      <c r="AF80" s="451">
        <f>SUM(Q!BW80:BZ80)</f>
        <v>23200</v>
      </c>
      <c r="AG80" s="451">
        <f>SUM(Q!CA80:CD80)</f>
        <v>23200</v>
      </c>
      <c r="AH80" s="451">
        <f>SUM(Q!CE80:CH80)</f>
        <v>0</v>
      </c>
      <c r="AI80" s="451">
        <f>SUM(Q!CI80:CL80)</f>
        <v>0</v>
      </c>
      <c r="AJ80" s="451">
        <f>SUM(Q!CM80:CP80)</f>
        <v>0</v>
      </c>
      <c r="AK80" s="451">
        <f>SUM(Q!CQ80:CT80)</f>
        <v>0</v>
      </c>
      <c r="AL80" s="451">
        <f>SUM(Q!CU80:CX80)</f>
        <v>0</v>
      </c>
      <c r="AM80" s="451">
        <f>SUM(Q!CY80:DB80)</f>
        <v>0</v>
      </c>
      <c r="AN80" s="451">
        <f>SUM(Q!DC80:DF80)</f>
        <v>0</v>
      </c>
      <c r="AO80" s="451">
        <f>SUM(Q!DG80:DJ80)</f>
        <v>0</v>
      </c>
      <c r="AP80" s="451"/>
      <c r="AQ80" s="451"/>
      <c r="AR80" s="451"/>
      <c r="AS80" s="451"/>
      <c r="AT80" s="451"/>
      <c r="AU80" s="451"/>
      <c r="AV80" s="451"/>
      <c r="AW80" s="451"/>
      <c r="AX80" s="451"/>
      <c r="AY80" s="451"/>
      <c r="AZ80" s="451"/>
    </row>
    <row r="81" spans="1:52" s="522" customFormat="1" x14ac:dyDescent="0.35">
      <c r="A81" s="5" t="s">
        <v>657</v>
      </c>
      <c r="B81" s="69" t="s">
        <v>22</v>
      </c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451">
        <f>SUM(Q!C81:F81)</f>
        <v>73900</v>
      </c>
      <c r="O81" s="451">
        <f>SUM(Q!G81:J81)</f>
        <v>54500</v>
      </c>
      <c r="P81" s="451">
        <f>SUM(Q!K81:N81)</f>
        <v>64400</v>
      </c>
      <c r="Q81" s="451">
        <f>SUM(Q!O81:R81)</f>
        <v>43600</v>
      </c>
      <c r="R81" s="451">
        <f>SUM(Q!S81:V81)</f>
        <v>31600</v>
      </c>
      <c r="S81" s="451">
        <f>SUM(Q!W81:Z81)</f>
        <v>17900</v>
      </c>
      <c r="T81" s="451">
        <f>SUM(Q!AA81:AD81)</f>
        <v>10800</v>
      </c>
      <c r="U81" s="451">
        <f>SUM(Q!AE81:AH81)</f>
        <v>12800</v>
      </c>
      <c r="V81" s="451">
        <f>SUM(Q!AI81:AL81)</f>
        <v>12800</v>
      </c>
      <c r="W81" s="451">
        <f>SUM(Q!AM81:AP81)</f>
        <v>12800</v>
      </c>
      <c r="X81" s="451">
        <f>SUM(Q!AQ81:AT81)</f>
        <v>12800</v>
      </c>
      <c r="Y81" s="451">
        <f>SUM(Q!AU81:AX81)</f>
        <v>12800</v>
      </c>
      <c r="Z81" s="451">
        <f>SUM(Q!AY81:BB81)</f>
        <v>12800</v>
      </c>
      <c r="AA81" s="451">
        <f>SUM(Q!BC81:BF81)</f>
        <v>12800</v>
      </c>
      <c r="AB81" s="451">
        <f>SUM(Q!BG81:BJ81)</f>
        <v>12800</v>
      </c>
      <c r="AC81" s="451">
        <f>SUM(Q!BK81:BN81)</f>
        <v>0</v>
      </c>
      <c r="AD81" s="451">
        <f>SUM(Q!BO81:BR81)</f>
        <v>0</v>
      </c>
      <c r="AE81" s="451">
        <f>SUM(Q!BS81:BV81)</f>
        <v>0</v>
      </c>
      <c r="AF81" s="451">
        <f>SUM(Q!BW81:BZ81)</f>
        <v>0</v>
      </c>
      <c r="AG81" s="451">
        <f>SUM(Q!CA81:CD81)</f>
        <v>0</v>
      </c>
      <c r="AH81" s="451">
        <f>SUM(Q!CE81:CH81)</f>
        <v>0</v>
      </c>
      <c r="AI81" s="451">
        <f>SUM(Q!CI81:CL81)</f>
        <v>0</v>
      </c>
      <c r="AJ81" s="451">
        <f>SUM(Q!CM81:CP81)</f>
        <v>0</v>
      </c>
      <c r="AK81" s="451">
        <f>SUM(Q!CQ81:CT81)</f>
        <v>0</v>
      </c>
      <c r="AL81" s="451">
        <f>SUM(Q!CU81:CX81)</f>
        <v>0</v>
      </c>
      <c r="AM81" s="451">
        <f>SUM(Q!CY81:DB81)</f>
        <v>0</v>
      </c>
      <c r="AN81" s="451">
        <f>SUM(Q!DC81:DF81)</f>
        <v>0</v>
      </c>
      <c r="AO81" s="451">
        <f>SUM(Q!DG81:DJ81)</f>
        <v>0</v>
      </c>
      <c r="AP81" s="451"/>
      <c r="AQ81" s="451"/>
      <c r="AR81" s="451"/>
      <c r="AS81" s="451"/>
      <c r="AT81" s="451"/>
      <c r="AU81" s="451"/>
      <c r="AV81" s="451"/>
      <c r="AW81" s="451"/>
      <c r="AX81" s="451"/>
      <c r="AY81" s="451"/>
      <c r="AZ81" s="451"/>
    </row>
    <row r="82" spans="1:52" s="522" customFormat="1" x14ac:dyDescent="0.35">
      <c r="A82" s="5" t="s">
        <v>657</v>
      </c>
      <c r="B82" s="69" t="s">
        <v>653</v>
      </c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451">
        <f>SUM(Q!C82:F82)</f>
        <v>10900</v>
      </c>
      <c r="O82" s="451">
        <f>SUM(Q!G82:J82)</f>
        <v>5200</v>
      </c>
      <c r="P82" s="451">
        <f>SUM(Q!K82:N82)</f>
        <v>2000</v>
      </c>
      <c r="Q82" s="451">
        <f>SUM(Q!O82:R82)</f>
        <v>5300</v>
      </c>
      <c r="R82" s="451">
        <f>SUM(Q!S82:V82)</f>
        <v>17800</v>
      </c>
      <c r="S82" s="451">
        <f>SUM(Q!W82:Z82)</f>
        <v>31300</v>
      </c>
      <c r="T82" s="451">
        <f>SUM(Q!AA82:AD82)</f>
        <v>55100</v>
      </c>
      <c r="U82" s="451">
        <f>SUM(Q!AE82:AH82)</f>
        <v>375300</v>
      </c>
      <c r="V82" s="451">
        <f>SUM(Q!AI82:AL82)</f>
        <v>291900</v>
      </c>
      <c r="W82" s="451">
        <f>SUM(Q!AM82:AP82)</f>
        <v>83400</v>
      </c>
      <c r="X82" s="451">
        <f>SUM(Q!AQ82:AT82)</f>
        <v>0</v>
      </c>
      <c r="Y82" s="451">
        <f>SUM(Q!AU82:AX82)</f>
        <v>0</v>
      </c>
      <c r="Z82" s="451">
        <f>SUM(Q!AY82:BB82)</f>
        <v>0</v>
      </c>
      <c r="AA82" s="451">
        <f>SUM(Q!BC82:BF82)</f>
        <v>0</v>
      </c>
      <c r="AB82" s="451">
        <f>SUM(Q!BG82:BJ82)</f>
        <v>0</v>
      </c>
      <c r="AC82" s="451">
        <f>SUM(Q!BK82:BN82)</f>
        <v>0</v>
      </c>
      <c r="AD82" s="451">
        <f>SUM(Q!BO82:BR82)</f>
        <v>0</v>
      </c>
      <c r="AE82" s="451">
        <f>SUM(Q!BS82:BV82)</f>
        <v>0</v>
      </c>
      <c r="AF82" s="451">
        <f>SUM(Q!BW82:BZ82)</f>
        <v>0</v>
      </c>
      <c r="AG82" s="451">
        <f>SUM(Q!CA82:CD82)</f>
        <v>0</v>
      </c>
      <c r="AH82" s="451">
        <f>SUM(Q!CE82:CH82)</f>
        <v>0</v>
      </c>
      <c r="AI82" s="451">
        <f>SUM(Q!CI82:CL82)</f>
        <v>0</v>
      </c>
      <c r="AJ82" s="451">
        <f>SUM(Q!CM82:CP82)</f>
        <v>0</v>
      </c>
      <c r="AK82" s="451">
        <f>SUM(Q!CQ82:CT82)</f>
        <v>0</v>
      </c>
      <c r="AL82" s="451">
        <f>SUM(Q!CU82:CX82)</f>
        <v>0</v>
      </c>
      <c r="AM82" s="451">
        <f>SUM(Q!CY82:DB82)</f>
        <v>0</v>
      </c>
      <c r="AN82" s="451">
        <f>SUM(Q!DC82:DF82)</f>
        <v>0</v>
      </c>
      <c r="AO82" s="451">
        <f>SUM(Q!DG82:DJ82)</f>
        <v>0</v>
      </c>
      <c r="AP82" s="451"/>
      <c r="AQ82" s="451"/>
      <c r="AR82" s="451"/>
      <c r="AS82" s="451"/>
      <c r="AT82" s="451"/>
      <c r="AU82" s="451"/>
      <c r="AV82" s="451"/>
      <c r="AW82" s="451"/>
      <c r="AX82" s="451"/>
      <c r="AY82" s="451"/>
      <c r="AZ82" s="451"/>
    </row>
    <row r="83" spans="1:52" s="522" customFormat="1" x14ac:dyDescent="0.35">
      <c r="A83" s="5" t="s">
        <v>657</v>
      </c>
      <c r="B83" s="69" t="s">
        <v>654</v>
      </c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451">
        <f>SUM(Q!C83:F83)</f>
        <v>0</v>
      </c>
      <c r="O83" s="451">
        <f>SUM(Q!G83:J83)</f>
        <v>0</v>
      </c>
      <c r="P83" s="451">
        <f>SUM(Q!K83:N83)</f>
        <v>0</v>
      </c>
      <c r="Q83" s="451">
        <f>SUM(Q!O83:R83)</f>
        <v>0</v>
      </c>
      <c r="R83" s="451">
        <f>SUM(Q!S83:V83)</f>
        <v>0</v>
      </c>
      <c r="S83" s="451">
        <f>SUM(Q!W83:Z83)</f>
        <v>0</v>
      </c>
      <c r="T83" s="451">
        <f>SUM(Q!AA83:AD83)</f>
        <v>7700</v>
      </c>
      <c r="U83" s="451">
        <f>SUM(Q!AE83:AH83)</f>
        <v>0</v>
      </c>
      <c r="V83" s="451">
        <f>SUM(Q!AI83:AL83)</f>
        <v>0</v>
      </c>
      <c r="W83" s="451">
        <f>SUM(Q!AM83:AP83)</f>
        <v>0</v>
      </c>
      <c r="X83" s="451">
        <f>SUM(Q!AQ83:AT83)</f>
        <v>0</v>
      </c>
      <c r="Y83" s="451">
        <f>SUM(Q!AU83:AX83)</f>
        <v>0</v>
      </c>
      <c r="Z83" s="451">
        <f>SUM(Q!AY83:BB83)</f>
        <v>0</v>
      </c>
      <c r="AA83" s="451">
        <f>SUM(Q!BC83:BF83)</f>
        <v>0</v>
      </c>
      <c r="AB83" s="451">
        <f>SUM(Q!BG83:BJ83)</f>
        <v>0</v>
      </c>
      <c r="AC83" s="451">
        <f>SUM(Q!BK83:BN83)</f>
        <v>0</v>
      </c>
      <c r="AD83" s="451">
        <f>SUM(Q!BO83:BR83)</f>
        <v>0</v>
      </c>
      <c r="AE83" s="451">
        <f>SUM(Q!BS83:BV83)</f>
        <v>0</v>
      </c>
      <c r="AF83" s="451">
        <f>SUM(Q!BW83:BZ83)</f>
        <v>0</v>
      </c>
      <c r="AG83" s="451">
        <f>SUM(Q!CA83:CD83)</f>
        <v>0</v>
      </c>
      <c r="AH83" s="451">
        <f>SUM(Q!CE83:CH83)</f>
        <v>0</v>
      </c>
      <c r="AI83" s="451">
        <f>SUM(Q!CI83:CL83)</f>
        <v>0</v>
      </c>
      <c r="AJ83" s="451">
        <f>SUM(Q!CM83:CP83)</f>
        <v>0</v>
      </c>
      <c r="AK83" s="451">
        <f>SUM(Q!CQ83:CT83)</f>
        <v>0</v>
      </c>
      <c r="AL83" s="451">
        <f>SUM(Q!CU83:CX83)</f>
        <v>0</v>
      </c>
      <c r="AM83" s="451">
        <f>SUM(Q!CY83:DB83)</f>
        <v>0</v>
      </c>
      <c r="AN83" s="451">
        <f>SUM(Q!DC83:DF83)</f>
        <v>0</v>
      </c>
      <c r="AO83" s="451">
        <f>SUM(Q!DG83:DJ83)</f>
        <v>0</v>
      </c>
      <c r="AP83" s="451"/>
      <c r="AQ83" s="451"/>
      <c r="AR83" s="451"/>
      <c r="AS83" s="451"/>
      <c r="AT83" s="451"/>
      <c r="AU83" s="451"/>
      <c r="AV83" s="451"/>
      <c r="AW83" s="451"/>
      <c r="AX83" s="451"/>
      <c r="AY83" s="451"/>
      <c r="AZ83" s="451"/>
    </row>
    <row r="84" spans="1:52" s="522" customFormat="1" x14ac:dyDescent="0.35">
      <c r="A84" s="5" t="s">
        <v>657</v>
      </c>
      <c r="B84" s="69" t="s">
        <v>675</v>
      </c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451">
        <f>SUM(Q!C84:F84)</f>
        <v>138200</v>
      </c>
      <c r="O84" s="451">
        <f>SUM(Q!G84:J84)</f>
        <v>70800</v>
      </c>
      <c r="P84" s="451">
        <f>SUM(Q!K84:N84)</f>
        <v>80500</v>
      </c>
      <c r="Q84" s="451">
        <f>SUM(Q!O84:R84)</f>
        <v>71200</v>
      </c>
      <c r="R84" s="451">
        <f>SUM(Q!S84:V84)</f>
        <v>126100</v>
      </c>
      <c r="S84" s="451">
        <f>SUM(Q!W84:Z84)</f>
        <v>152200</v>
      </c>
      <c r="T84" s="451">
        <f>SUM(Q!AA84:AD84)</f>
        <v>177900</v>
      </c>
      <c r="U84" s="451">
        <f>SUM(Q!AE84:AH84)</f>
        <v>451845.6</v>
      </c>
      <c r="V84" s="451">
        <f>SUM(Q!AI84:AL84)</f>
        <v>368445.6</v>
      </c>
      <c r="W84" s="451">
        <f>SUM(Q!AM84:AP84)</f>
        <v>164799.6</v>
      </c>
      <c r="X84" s="451">
        <f>SUM(Q!AQ84:AT84)</f>
        <v>49400</v>
      </c>
      <c r="Y84" s="451">
        <f>SUM(Q!AU84:AX84)</f>
        <v>66880</v>
      </c>
      <c r="Z84" s="451">
        <f>SUM(Q!AY84:BB84)</f>
        <v>62880</v>
      </c>
      <c r="AA84" s="451">
        <f>SUM(Q!BC84:BF84)</f>
        <v>43200</v>
      </c>
      <c r="AB84" s="451">
        <f>SUM(Q!BG84:BJ84)</f>
        <v>43200</v>
      </c>
      <c r="AC84" s="451">
        <f>SUM(Q!BK84:BN84)</f>
        <v>30400</v>
      </c>
      <c r="AD84" s="451">
        <f>SUM(Q!BO84:BR84)</f>
        <v>30400</v>
      </c>
      <c r="AE84" s="451">
        <f>SUM(Q!BS84:BV84)</f>
        <v>30400</v>
      </c>
      <c r="AF84" s="451">
        <f>SUM(Q!BW84:BZ84)</f>
        <v>23200</v>
      </c>
      <c r="AG84" s="451">
        <f>SUM(Q!CA84:CD84)</f>
        <v>23200</v>
      </c>
      <c r="AH84" s="451">
        <f>SUM(Q!CE84:CH84)</f>
        <v>0</v>
      </c>
      <c r="AI84" s="451">
        <f>SUM(Q!CI84:CL84)</f>
        <v>0</v>
      </c>
      <c r="AJ84" s="451">
        <f>SUM(Q!CM84:CP84)</f>
        <v>0</v>
      </c>
      <c r="AK84" s="451">
        <f>SUM(Q!CQ84:CT84)</f>
        <v>0</v>
      </c>
      <c r="AL84" s="451">
        <f>SUM(Q!CU84:CX84)</f>
        <v>0</v>
      </c>
      <c r="AM84" s="451">
        <f>SUM(Q!CY84:DB84)</f>
        <v>0</v>
      </c>
      <c r="AN84" s="451">
        <f>SUM(Q!DC84:DF84)</f>
        <v>0</v>
      </c>
      <c r="AO84" s="451">
        <f>SUM(Q!DG84:DJ84)</f>
        <v>0</v>
      </c>
      <c r="AP84" s="451"/>
      <c r="AQ84" s="451"/>
      <c r="AR84" s="451"/>
      <c r="AS84" s="451"/>
      <c r="AT84" s="451"/>
      <c r="AU84" s="451"/>
      <c r="AV84" s="451"/>
      <c r="AW84" s="451"/>
      <c r="AX84" s="451"/>
      <c r="AY84" s="451"/>
      <c r="AZ84" s="451"/>
    </row>
    <row r="85" spans="1:52" s="522" customFormat="1" x14ac:dyDescent="0.35">
      <c r="A85" s="5"/>
      <c r="B85" s="461"/>
      <c r="C85" s="461"/>
      <c r="D85" s="461"/>
      <c r="E85" s="461"/>
      <c r="F85" s="461"/>
      <c r="G85" s="461"/>
      <c r="H85" s="461"/>
      <c r="I85" s="461"/>
      <c r="J85" s="461"/>
      <c r="K85" s="461"/>
      <c r="L85" s="461"/>
      <c r="M85" s="461"/>
      <c r="N85" s="529"/>
      <c r="O85" s="529"/>
      <c r="P85" s="529"/>
      <c r="Q85" s="529"/>
      <c r="R85" s="529"/>
      <c r="S85" s="529"/>
      <c r="T85" s="451"/>
      <c r="U85" s="451"/>
      <c r="V85" s="451"/>
      <c r="W85" s="451"/>
      <c r="X85" s="451"/>
      <c r="Y85" s="451"/>
      <c r="Z85" s="451"/>
      <c r="AA85" s="451"/>
      <c r="AB85" s="451"/>
      <c r="AC85" s="451"/>
      <c r="AD85" s="451"/>
      <c r="AE85" s="451"/>
      <c r="AF85" s="451"/>
      <c r="AG85" s="451"/>
      <c r="AH85" s="451"/>
      <c r="AI85" s="451"/>
      <c r="AJ85" s="451"/>
      <c r="AK85" s="451"/>
      <c r="AL85" s="451"/>
      <c r="AM85" s="451"/>
      <c r="AN85" s="451"/>
      <c r="AO85" s="451"/>
      <c r="AP85" s="451"/>
      <c r="AQ85" s="451"/>
      <c r="AR85" s="451"/>
      <c r="AS85" s="451"/>
      <c r="AT85" s="451"/>
      <c r="AU85" s="451"/>
      <c r="AV85" s="451"/>
      <c r="AW85" s="451"/>
      <c r="AX85" s="451"/>
      <c r="AY85" s="451"/>
      <c r="AZ85" s="451"/>
    </row>
    <row r="86" spans="1:52" s="522" customFormat="1" x14ac:dyDescent="0.35">
      <c r="B86" s="463"/>
      <c r="C86" s="463"/>
      <c r="D86" s="463"/>
      <c r="E86" s="463"/>
      <c r="F86" s="463"/>
      <c r="G86" s="463"/>
      <c r="H86" s="463"/>
      <c r="I86" s="463"/>
      <c r="J86" s="463"/>
      <c r="K86" s="463"/>
      <c r="L86" s="463"/>
      <c r="M86" s="463"/>
      <c r="N86" s="451"/>
      <c r="O86" s="451"/>
      <c r="P86" s="451"/>
      <c r="Q86" s="451"/>
      <c r="R86" s="451"/>
      <c r="S86" s="451"/>
      <c r="T86" s="451"/>
      <c r="U86" s="451"/>
      <c r="V86" s="451"/>
      <c r="W86" s="451"/>
      <c r="X86" s="451"/>
      <c r="Y86" s="451"/>
      <c r="Z86" s="451"/>
      <c r="AA86" s="451"/>
      <c r="AB86" s="451"/>
      <c r="AC86" s="451"/>
      <c r="AD86" s="451"/>
      <c r="AE86" s="451"/>
      <c r="AF86" s="451"/>
      <c r="AG86" s="451"/>
      <c r="AH86" s="451"/>
      <c r="AI86" s="451"/>
      <c r="AJ86" s="451"/>
      <c r="AK86" s="451"/>
      <c r="AL86" s="451"/>
      <c r="AM86" s="451"/>
      <c r="AN86" s="451"/>
      <c r="AO86" s="451"/>
      <c r="AP86" s="451"/>
      <c r="AQ86" s="451"/>
      <c r="AR86" s="451"/>
      <c r="AS86" s="451"/>
      <c r="AT86" s="451"/>
      <c r="AU86" s="451"/>
      <c r="AV86" s="451"/>
      <c r="AW86" s="451"/>
      <c r="AX86" s="451"/>
      <c r="AY86" s="451"/>
      <c r="AZ86" s="451"/>
    </row>
    <row r="87" spans="1:52" s="522" customFormat="1" x14ac:dyDescent="0.35">
      <c r="A87" s="5" t="s">
        <v>657</v>
      </c>
      <c r="B87" s="314" t="s">
        <v>175</v>
      </c>
      <c r="C87" s="314"/>
      <c r="D87" s="314"/>
      <c r="E87" s="314"/>
      <c r="F87" s="314"/>
      <c r="G87" s="314"/>
      <c r="H87" s="314"/>
      <c r="I87" s="314"/>
      <c r="J87" s="314"/>
      <c r="K87" s="314"/>
      <c r="L87" s="314"/>
      <c r="M87" s="314"/>
      <c r="N87" s="557"/>
      <c r="O87" s="558"/>
      <c r="P87" s="558"/>
      <c r="Q87" s="558"/>
      <c r="R87" s="558"/>
      <c r="S87" s="558"/>
      <c r="T87" s="558"/>
      <c r="U87" s="558"/>
      <c r="V87" s="558"/>
      <c r="W87" s="558"/>
      <c r="X87" s="558"/>
      <c r="Y87" s="558"/>
      <c r="Z87" s="558"/>
      <c r="AA87" s="558"/>
      <c r="AB87" s="558"/>
      <c r="AC87" s="558"/>
      <c r="AD87" s="558"/>
      <c r="AE87" s="558"/>
      <c r="AF87" s="558"/>
      <c r="AG87" s="558"/>
      <c r="AH87" s="558"/>
      <c r="AI87" s="558"/>
      <c r="AJ87" s="558"/>
      <c r="AK87" s="558"/>
      <c r="AL87" s="558"/>
      <c r="AM87" s="558"/>
      <c r="AN87" s="558"/>
      <c r="AO87" s="558"/>
      <c r="AP87" s="451"/>
      <c r="AQ87" s="451"/>
      <c r="AR87" s="451"/>
      <c r="AS87" s="451"/>
      <c r="AT87" s="451"/>
      <c r="AU87" s="451"/>
      <c r="AV87" s="451"/>
      <c r="AW87" s="451"/>
      <c r="AX87" s="451"/>
      <c r="AY87" s="451"/>
      <c r="AZ87" s="451"/>
    </row>
    <row r="88" spans="1:52" s="522" customFormat="1" x14ac:dyDescent="0.35">
      <c r="A88" s="5" t="s">
        <v>657</v>
      </c>
      <c r="B88" s="69" t="s">
        <v>130</v>
      </c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451">
        <f>N70+N79</f>
        <v>87300</v>
      </c>
      <c r="O88" s="451">
        <f t="shared" ref="N88:T93" si="16">O70+O79</f>
        <v>66700</v>
      </c>
      <c r="P88" s="451">
        <f t="shared" si="16"/>
        <v>106200</v>
      </c>
      <c r="Q88" s="451">
        <f t="shared" si="16"/>
        <v>82400</v>
      </c>
      <c r="R88" s="451">
        <f t="shared" si="16"/>
        <v>158200</v>
      </c>
      <c r="S88" s="451">
        <f t="shared" si="16"/>
        <v>101000</v>
      </c>
      <c r="T88" s="451">
        <f t="shared" si="16"/>
        <v>99000</v>
      </c>
      <c r="U88" s="451">
        <f t="shared" ref="U88:AO88" si="17">U70+U79</f>
        <v>101364</v>
      </c>
      <c r="V88" s="451">
        <f t="shared" si="17"/>
        <v>101364</v>
      </c>
      <c r="W88" s="451">
        <f t="shared" si="17"/>
        <v>113499</v>
      </c>
      <c r="X88" s="451">
        <f t="shared" si="17"/>
        <v>33500</v>
      </c>
      <c r="Y88" s="451">
        <f t="shared" si="17"/>
        <v>77200</v>
      </c>
      <c r="Z88" s="451">
        <f t="shared" si="17"/>
        <v>67200</v>
      </c>
      <c r="AA88" s="451">
        <f t="shared" si="17"/>
        <v>18000</v>
      </c>
      <c r="AB88" s="451">
        <f t="shared" si="17"/>
        <v>18000</v>
      </c>
      <c r="AC88" s="451">
        <f t="shared" si="17"/>
        <v>18000</v>
      </c>
      <c r="AD88" s="451">
        <f t="shared" si="17"/>
        <v>18000</v>
      </c>
      <c r="AE88" s="451">
        <f t="shared" si="17"/>
        <v>18000</v>
      </c>
      <c r="AF88" s="451">
        <f t="shared" si="17"/>
        <v>0</v>
      </c>
      <c r="AG88" s="451">
        <f t="shared" si="17"/>
        <v>0</v>
      </c>
      <c r="AH88" s="451">
        <f t="shared" si="17"/>
        <v>0</v>
      </c>
      <c r="AI88" s="451">
        <f t="shared" si="17"/>
        <v>0</v>
      </c>
      <c r="AJ88" s="451">
        <f t="shared" si="17"/>
        <v>0</v>
      </c>
      <c r="AK88" s="451">
        <f t="shared" si="17"/>
        <v>0</v>
      </c>
      <c r="AL88" s="451">
        <f t="shared" si="17"/>
        <v>0</v>
      </c>
      <c r="AM88" s="451">
        <f t="shared" si="17"/>
        <v>0</v>
      </c>
      <c r="AN88" s="451">
        <f t="shared" si="17"/>
        <v>0</v>
      </c>
      <c r="AO88" s="451">
        <f t="shared" si="17"/>
        <v>0</v>
      </c>
      <c r="AP88" s="451"/>
      <c r="AQ88" s="451"/>
      <c r="AR88" s="451"/>
      <c r="AS88" s="451"/>
      <c r="AT88" s="451"/>
      <c r="AU88" s="451"/>
      <c r="AV88" s="451"/>
      <c r="AW88" s="451"/>
      <c r="AX88" s="451"/>
      <c r="AY88" s="451"/>
      <c r="AZ88" s="451"/>
    </row>
    <row r="89" spans="1:52" s="522" customFormat="1" x14ac:dyDescent="0.35">
      <c r="A89" s="5" t="s">
        <v>657</v>
      </c>
      <c r="B89" s="69" t="s">
        <v>131</v>
      </c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451">
        <f t="shared" si="16"/>
        <v>79600</v>
      </c>
      <c r="O89" s="451">
        <f t="shared" si="16"/>
        <v>87400</v>
      </c>
      <c r="P89" s="451">
        <f t="shared" si="16"/>
        <v>78300</v>
      </c>
      <c r="Q89" s="451">
        <f t="shared" si="16"/>
        <v>59400</v>
      </c>
      <c r="R89" s="451">
        <f t="shared" si="16"/>
        <v>64700</v>
      </c>
      <c r="S89" s="451">
        <f t="shared" si="16"/>
        <v>83700</v>
      </c>
      <c r="T89" s="451">
        <f t="shared" si="16"/>
        <v>58700</v>
      </c>
      <c r="U89" s="451">
        <f t="shared" ref="U89:AO89" si="18">U71+U80</f>
        <v>45200</v>
      </c>
      <c r="V89" s="451">
        <f t="shared" si="18"/>
        <v>45200</v>
      </c>
      <c r="W89" s="451">
        <f t="shared" si="18"/>
        <v>45200</v>
      </c>
      <c r="X89" s="451">
        <f t="shared" si="18"/>
        <v>45200</v>
      </c>
      <c r="Y89" s="451">
        <f t="shared" si="18"/>
        <v>45200</v>
      </c>
      <c r="Z89" s="451">
        <f t="shared" si="18"/>
        <v>45200</v>
      </c>
      <c r="AA89" s="451">
        <f t="shared" si="18"/>
        <v>45200</v>
      </c>
      <c r="AB89" s="451">
        <f t="shared" si="18"/>
        <v>45200</v>
      </c>
      <c r="AC89" s="451">
        <f t="shared" si="18"/>
        <v>45200</v>
      </c>
      <c r="AD89" s="451">
        <f t="shared" si="18"/>
        <v>45200</v>
      </c>
      <c r="AE89" s="451">
        <f t="shared" si="18"/>
        <v>45200</v>
      </c>
      <c r="AF89" s="451">
        <f t="shared" si="18"/>
        <v>45200</v>
      </c>
      <c r="AG89" s="451">
        <f t="shared" si="18"/>
        <v>45200</v>
      </c>
      <c r="AH89" s="451">
        <f t="shared" si="18"/>
        <v>0</v>
      </c>
      <c r="AI89" s="451">
        <f t="shared" si="18"/>
        <v>0</v>
      </c>
      <c r="AJ89" s="451">
        <f t="shared" si="18"/>
        <v>0</v>
      </c>
      <c r="AK89" s="451">
        <f t="shared" si="18"/>
        <v>0</v>
      </c>
      <c r="AL89" s="451">
        <f t="shared" si="18"/>
        <v>0</v>
      </c>
      <c r="AM89" s="451">
        <f t="shared" si="18"/>
        <v>0</v>
      </c>
      <c r="AN89" s="451">
        <f t="shared" si="18"/>
        <v>0</v>
      </c>
      <c r="AO89" s="451">
        <f t="shared" si="18"/>
        <v>0</v>
      </c>
      <c r="AP89" s="451"/>
      <c r="AQ89" s="451"/>
      <c r="AR89" s="451"/>
      <c r="AS89" s="451"/>
      <c r="AT89" s="451"/>
      <c r="AU89" s="451"/>
      <c r="AV89" s="451"/>
      <c r="AW89" s="451"/>
      <c r="AX89" s="451"/>
      <c r="AY89" s="451"/>
      <c r="AZ89" s="451"/>
    </row>
    <row r="90" spans="1:52" s="522" customFormat="1" x14ac:dyDescent="0.35">
      <c r="A90" s="5" t="s">
        <v>657</v>
      </c>
      <c r="B90" s="69" t="s">
        <v>22</v>
      </c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451">
        <f t="shared" si="16"/>
        <v>90500</v>
      </c>
      <c r="O90" s="451">
        <f t="shared" si="16"/>
        <v>72100</v>
      </c>
      <c r="P90" s="451">
        <f t="shared" si="16"/>
        <v>85800</v>
      </c>
      <c r="Q90" s="451">
        <f t="shared" si="16"/>
        <v>61100</v>
      </c>
      <c r="R90" s="451">
        <f t="shared" si="16"/>
        <v>55100</v>
      </c>
      <c r="S90" s="451">
        <f t="shared" si="16"/>
        <v>31700</v>
      </c>
      <c r="T90" s="451">
        <f t="shared" si="16"/>
        <v>25100</v>
      </c>
      <c r="U90" s="451">
        <f t="shared" ref="U90:AO90" si="19">U72+U81</f>
        <v>31600</v>
      </c>
      <c r="V90" s="451">
        <f t="shared" si="19"/>
        <v>31600</v>
      </c>
      <c r="W90" s="451">
        <f t="shared" si="19"/>
        <v>31600</v>
      </c>
      <c r="X90" s="451">
        <f t="shared" si="19"/>
        <v>31600</v>
      </c>
      <c r="Y90" s="451">
        <f t="shared" si="19"/>
        <v>31600</v>
      </c>
      <c r="Z90" s="451">
        <f t="shared" si="19"/>
        <v>31600</v>
      </c>
      <c r="AA90" s="451">
        <f t="shared" si="19"/>
        <v>31600</v>
      </c>
      <c r="AB90" s="451">
        <f t="shared" si="19"/>
        <v>31600</v>
      </c>
      <c r="AC90" s="451">
        <f t="shared" si="19"/>
        <v>0</v>
      </c>
      <c r="AD90" s="451">
        <f t="shared" si="19"/>
        <v>0</v>
      </c>
      <c r="AE90" s="451">
        <f t="shared" si="19"/>
        <v>0</v>
      </c>
      <c r="AF90" s="451">
        <f t="shared" si="19"/>
        <v>0</v>
      </c>
      <c r="AG90" s="451">
        <f t="shared" si="19"/>
        <v>0</v>
      </c>
      <c r="AH90" s="451">
        <f t="shared" si="19"/>
        <v>0</v>
      </c>
      <c r="AI90" s="451">
        <f t="shared" si="19"/>
        <v>0</v>
      </c>
      <c r="AJ90" s="451">
        <f t="shared" si="19"/>
        <v>0</v>
      </c>
      <c r="AK90" s="451">
        <f t="shared" si="19"/>
        <v>0</v>
      </c>
      <c r="AL90" s="451">
        <f t="shared" si="19"/>
        <v>0</v>
      </c>
      <c r="AM90" s="451">
        <f t="shared" si="19"/>
        <v>0</v>
      </c>
      <c r="AN90" s="451">
        <f t="shared" si="19"/>
        <v>0</v>
      </c>
      <c r="AO90" s="451">
        <f t="shared" si="19"/>
        <v>0</v>
      </c>
      <c r="AP90" s="451"/>
      <c r="AQ90" s="451"/>
      <c r="AR90" s="451"/>
      <c r="AS90" s="451"/>
      <c r="AT90" s="451"/>
      <c r="AU90" s="451"/>
      <c r="AV90" s="451"/>
      <c r="AW90" s="451"/>
      <c r="AX90" s="451"/>
      <c r="AY90" s="451"/>
      <c r="AZ90" s="451"/>
    </row>
    <row r="91" spans="1:52" s="522" customFormat="1" x14ac:dyDescent="0.35">
      <c r="A91" s="5" t="s">
        <v>657</v>
      </c>
      <c r="B91" s="69" t="s">
        <v>653</v>
      </c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451">
        <f t="shared" si="16"/>
        <v>10900</v>
      </c>
      <c r="O91" s="451">
        <f t="shared" si="16"/>
        <v>5200</v>
      </c>
      <c r="P91" s="451">
        <f t="shared" si="16"/>
        <v>2000</v>
      </c>
      <c r="Q91" s="451">
        <f t="shared" si="16"/>
        <v>5300</v>
      </c>
      <c r="R91" s="451">
        <f t="shared" si="16"/>
        <v>17800</v>
      </c>
      <c r="S91" s="451">
        <f t="shared" si="16"/>
        <v>31300</v>
      </c>
      <c r="T91" s="451">
        <f t="shared" si="16"/>
        <v>55100</v>
      </c>
      <c r="U91" s="451">
        <f t="shared" ref="U91:AO91" si="20">U73+U82</f>
        <v>375300</v>
      </c>
      <c r="V91" s="451">
        <f t="shared" si="20"/>
        <v>291900</v>
      </c>
      <c r="W91" s="451">
        <f t="shared" si="20"/>
        <v>83400</v>
      </c>
      <c r="X91" s="451">
        <f t="shared" si="20"/>
        <v>44169.299999999996</v>
      </c>
      <c r="Y91" s="451">
        <f t="shared" si="20"/>
        <v>59850</v>
      </c>
      <c r="Z91" s="451">
        <f t="shared" si="20"/>
        <v>66912.3</v>
      </c>
      <c r="AA91" s="451">
        <f t="shared" si="20"/>
        <v>65715.3</v>
      </c>
      <c r="AB91" s="451">
        <f t="shared" si="20"/>
        <v>58413.599999999999</v>
      </c>
      <c r="AC91" s="451">
        <f t="shared" si="20"/>
        <v>41655.599999999991</v>
      </c>
      <c r="AD91" s="451">
        <f t="shared" si="20"/>
        <v>45007.199999999997</v>
      </c>
      <c r="AE91" s="451">
        <f t="shared" si="20"/>
        <v>46204.2</v>
      </c>
      <c r="AF91" s="451">
        <f t="shared" si="20"/>
        <v>51590.7</v>
      </c>
      <c r="AG91" s="451">
        <f t="shared" si="20"/>
        <v>46683</v>
      </c>
      <c r="AH91" s="451">
        <f t="shared" si="20"/>
        <v>37585.800000000003</v>
      </c>
      <c r="AI91" s="451">
        <f t="shared" si="20"/>
        <v>29326.5</v>
      </c>
      <c r="AJ91" s="451">
        <f t="shared" si="20"/>
        <v>38902.5</v>
      </c>
      <c r="AK91" s="451">
        <f t="shared" si="20"/>
        <v>54822.6</v>
      </c>
      <c r="AL91" s="451">
        <f t="shared" si="20"/>
        <v>46323.9</v>
      </c>
      <c r="AM91" s="451">
        <f t="shared" si="20"/>
        <v>21426.299999999996</v>
      </c>
      <c r="AN91" s="451">
        <f t="shared" si="20"/>
        <v>19271.7</v>
      </c>
      <c r="AO91" s="451">
        <f t="shared" si="20"/>
        <v>17356.5</v>
      </c>
      <c r="AP91" s="451"/>
      <c r="AQ91" s="451"/>
      <c r="AR91" s="451"/>
      <c r="AS91" s="451"/>
      <c r="AT91" s="451"/>
      <c r="AU91" s="451"/>
      <c r="AV91" s="451"/>
      <c r="AW91" s="451"/>
      <c r="AX91" s="451"/>
      <c r="AY91" s="451"/>
      <c r="AZ91" s="451"/>
    </row>
    <row r="92" spans="1:52" s="522" customFormat="1" x14ac:dyDescent="0.35">
      <c r="A92" s="5" t="s">
        <v>657</v>
      </c>
      <c r="B92" s="69" t="s">
        <v>654</v>
      </c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451">
        <f t="shared" si="16"/>
        <v>0</v>
      </c>
      <c r="O92" s="451">
        <f t="shared" si="16"/>
        <v>0</v>
      </c>
      <c r="P92" s="451">
        <f t="shared" si="16"/>
        <v>0</v>
      </c>
      <c r="Q92" s="451">
        <f t="shared" si="16"/>
        <v>0</v>
      </c>
      <c r="R92" s="451">
        <f t="shared" si="16"/>
        <v>0</v>
      </c>
      <c r="S92" s="451">
        <f t="shared" si="16"/>
        <v>0</v>
      </c>
      <c r="T92" s="451">
        <f t="shared" si="16"/>
        <v>7700</v>
      </c>
      <c r="U92" s="451">
        <f t="shared" ref="U92:AO92" si="21">U74+U83</f>
        <v>0</v>
      </c>
      <c r="V92" s="451">
        <f t="shared" si="21"/>
        <v>0</v>
      </c>
      <c r="W92" s="451">
        <f t="shared" si="21"/>
        <v>0</v>
      </c>
      <c r="X92" s="451">
        <f t="shared" si="21"/>
        <v>0</v>
      </c>
      <c r="Y92" s="451">
        <f t="shared" si="21"/>
        <v>0</v>
      </c>
      <c r="Z92" s="451">
        <f t="shared" si="21"/>
        <v>0</v>
      </c>
      <c r="AA92" s="451">
        <f t="shared" si="21"/>
        <v>0</v>
      </c>
      <c r="AB92" s="451">
        <f t="shared" si="21"/>
        <v>0</v>
      </c>
      <c r="AC92" s="451">
        <f t="shared" si="21"/>
        <v>0</v>
      </c>
      <c r="AD92" s="451">
        <f t="shared" si="21"/>
        <v>0</v>
      </c>
      <c r="AE92" s="451">
        <f t="shared" si="21"/>
        <v>0</v>
      </c>
      <c r="AF92" s="451">
        <f t="shared" si="21"/>
        <v>0</v>
      </c>
      <c r="AG92" s="451">
        <f t="shared" si="21"/>
        <v>0</v>
      </c>
      <c r="AH92" s="451">
        <f t="shared" si="21"/>
        <v>0</v>
      </c>
      <c r="AI92" s="451">
        <f t="shared" si="21"/>
        <v>0</v>
      </c>
      <c r="AJ92" s="451">
        <f t="shared" si="21"/>
        <v>0</v>
      </c>
      <c r="AK92" s="451">
        <f t="shared" si="21"/>
        <v>0</v>
      </c>
      <c r="AL92" s="451">
        <f t="shared" si="21"/>
        <v>0</v>
      </c>
      <c r="AM92" s="451">
        <f t="shared" si="21"/>
        <v>0</v>
      </c>
      <c r="AN92" s="451">
        <f t="shared" si="21"/>
        <v>0</v>
      </c>
      <c r="AO92" s="451">
        <f t="shared" si="21"/>
        <v>0</v>
      </c>
      <c r="AP92" s="451"/>
      <c r="AQ92" s="451"/>
      <c r="AR92" s="451"/>
      <c r="AS92" s="451"/>
      <c r="AT92" s="451"/>
      <c r="AU92" s="451"/>
      <c r="AV92" s="451"/>
      <c r="AW92" s="451"/>
      <c r="AX92" s="451"/>
      <c r="AY92" s="451"/>
      <c r="AZ92" s="451"/>
    </row>
    <row r="93" spans="1:52" s="522" customFormat="1" x14ac:dyDescent="0.35">
      <c r="A93" s="5" t="s">
        <v>657</v>
      </c>
      <c r="B93" s="69" t="s">
        <v>175</v>
      </c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451">
        <f t="shared" si="16"/>
        <v>268300</v>
      </c>
      <c r="O93" s="451">
        <f t="shared" si="16"/>
        <v>231400</v>
      </c>
      <c r="P93" s="451">
        <f t="shared" si="16"/>
        <v>272300</v>
      </c>
      <c r="Q93" s="451">
        <f t="shared" si="16"/>
        <v>208200</v>
      </c>
      <c r="R93" s="451">
        <f t="shared" si="16"/>
        <v>295800</v>
      </c>
      <c r="S93" s="451">
        <f t="shared" si="16"/>
        <v>247700</v>
      </c>
      <c r="T93" s="451">
        <f t="shared" si="16"/>
        <v>245600</v>
      </c>
      <c r="U93" s="451">
        <f t="shared" ref="U93:AO93" si="22">U75+U84</f>
        <v>553464</v>
      </c>
      <c r="V93" s="451">
        <f t="shared" si="22"/>
        <v>470064</v>
      </c>
      <c r="W93" s="451">
        <f t="shared" si="22"/>
        <v>273699</v>
      </c>
      <c r="X93" s="451">
        <f t="shared" si="22"/>
        <v>154469.29999999999</v>
      </c>
      <c r="Y93" s="451">
        <f t="shared" si="22"/>
        <v>213850</v>
      </c>
      <c r="Z93" s="451">
        <f t="shared" si="22"/>
        <v>210912.3</v>
      </c>
      <c r="AA93" s="451">
        <f t="shared" si="22"/>
        <v>160515.29999999999</v>
      </c>
      <c r="AB93" s="451">
        <f t="shared" si="22"/>
        <v>153213.6</v>
      </c>
      <c r="AC93" s="451">
        <f t="shared" si="22"/>
        <v>104855.59999999999</v>
      </c>
      <c r="AD93" s="451">
        <f t="shared" si="22"/>
        <v>108207.2</v>
      </c>
      <c r="AE93" s="451">
        <f t="shared" si="22"/>
        <v>109404.2</v>
      </c>
      <c r="AF93" s="451">
        <f t="shared" si="22"/>
        <v>96790.7</v>
      </c>
      <c r="AG93" s="451">
        <f t="shared" si="22"/>
        <v>91883</v>
      </c>
      <c r="AH93" s="451">
        <f t="shared" si="22"/>
        <v>37585.800000000003</v>
      </c>
      <c r="AI93" s="451">
        <f t="shared" si="22"/>
        <v>29326.5</v>
      </c>
      <c r="AJ93" s="451">
        <f t="shared" si="22"/>
        <v>38902.5</v>
      </c>
      <c r="AK93" s="451">
        <f t="shared" si="22"/>
        <v>54822.6</v>
      </c>
      <c r="AL93" s="451">
        <f t="shared" si="22"/>
        <v>46323.9</v>
      </c>
      <c r="AM93" s="451">
        <f t="shared" si="22"/>
        <v>21426.299999999996</v>
      </c>
      <c r="AN93" s="451">
        <f t="shared" si="22"/>
        <v>19271.7</v>
      </c>
      <c r="AO93" s="451">
        <f t="shared" si="22"/>
        <v>17356.5</v>
      </c>
      <c r="AP93" s="451"/>
      <c r="AQ93" s="451"/>
      <c r="AR93" s="451"/>
      <c r="AS93" s="451"/>
      <c r="AT93" s="451"/>
      <c r="AU93" s="451"/>
      <c r="AV93" s="451"/>
      <c r="AW93" s="451"/>
      <c r="AX93" s="451"/>
      <c r="AY93" s="451"/>
      <c r="AZ93" s="451"/>
    </row>
    <row r="94" spans="1:52" s="522" customFormat="1" x14ac:dyDescent="0.35">
      <c r="A94" s="5"/>
      <c r="B94" s="461"/>
      <c r="C94" s="461"/>
      <c r="D94" s="461"/>
      <c r="E94" s="461"/>
      <c r="F94" s="461"/>
      <c r="G94" s="461"/>
      <c r="H94" s="461"/>
      <c r="I94" s="461"/>
      <c r="J94" s="461"/>
      <c r="K94" s="461"/>
      <c r="L94" s="461"/>
      <c r="M94" s="461"/>
      <c r="N94" s="529"/>
      <c r="O94" s="529"/>
      <c r="P94" s="529"/>
      <c r="Q94" s="529"/>
      <c r="R94" s="529"/>
      <c r="S94" s="529"/>
      <c r="T94" s="451"/>
      <c r="U94" s="451"/>
      <c r="V94" s="451"/>
      <c r="W94" s="451"/>
      <c r="X94" s="451"/>
      <c r="Y94" s="451"/>
      <c r="Z94" s="451"/>
      <c r="AA94" s="451"/>
      <c r="AB94" s="451"/>
      <c r="AC94" s="451"/>
      <c r="AD94" s="451"/>
      <c r="AE94" s="451"/>
      <c r="AF94" s="451"/>
      <c r="AG94" s="451"/>
      <c r="AH94" s="451"/>
      <c r="AI94" s="451"/>
      <c r="AJ94" s="451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/>
      <c r="AU94" s="451"/>
      <c r="AV94" s="451"/>
      <c r="AW94" s="451"/>
      <c r="AX94" s="451"/>
      <c r="AY94" s="451"/>
      <c r="AZ94" s="451"/>
    </row>
    <row r="95" spans="1:52" s="522" customFormat="1" x14ac:dyDescent="0.35">
      <c r="B95" s="463"/>
      <c r="C95" s="463"/>
      <c r="D95" s="463"/>
      <c r="E95" s="463"/>
      <c r="F95" s="463"/>
      <c r="G95" s="463"/>
      <c r="H95" s="463"/>
      <c r="I95" s="463"/>
      <c r="J95" s="463"/>
      <c r="K95" s="463"/>
      <c r="L95" s="463"/>
      <c r="M95" s="463"/>
      <c r="N95" s="451"/>
      <c r="O95" s="451"/>
      <c r="P95" s="451"/>
      <c r="Q95" s="451"/>
      <c r="R95" s="451"/>
      <c r="S95" s="451"/>
      <c r="T95" s="451"/>
      <c r="U95" s="451"/>
      <c r="V95" s="451"/>
      <c r="W95" s="451"/>
      <c r="X95" s="451"/>
      <c r="Y95" s="451"/>
      <c r="Z95" s="451"/>
      <c r="AA95" s="451"/>
      <c r="AB95" s="451"/>
      <c r="AC95" s="451"/>
      <c r="AD95" s="451"/>
      <c r="AE95" s="451"/>
      <c r="AF95" s="451"/>
      <c r="AG95" s="451"/>
      <c r="AH95" s="451"/>
      <c r="AI95" s="451"/>
      <c r="AJ95" s="451"/>
      <c r="AK95" s="451"/>
      <c r="AL95" s="451"/>
      <c r="AM95" s="451"/>
      <c r="AN95" s="451"/>
      <c r="AO95" s="451"/>
      <c r="AP95" s="451"/>
      <c r="AQ95" s="451"/>
      <c r="AR95" s="451"/>
      <c r="AS95" s="451"/>
      <c r="AT95" s="451"/>
      <c r="AU95" s="451"/>
      <c r="AV95" s="451"/>
      <c r="AW95" s="451"/>
      <c r="AX95" s="451"/>
      <c r="AY95" s="451"/>
      <c r="AZ95" s="451"/>
    </row>
    <row r="96" spans="1:52" s="740" customFormat="1" x14ac:dyDescent="0.35">
      <c r="B96" s="741"/>
      <c r="C96" s="741"/>
      <c r="D96" s="741"/>
      <c r="E96" s="741"/>
      <c r="F96" s="741"/>
      <c r="G96" s="741"/>
      <c r="H96" s="741"/>
      <c r="I96" s="741"/>
      <c r="J96" s="741"/>
      <c r="K96" s="741"/>
      <c r="L96" s="741"/>
      <c r="M96" s="741"/>
      <c r="N96" s="742"/>
      <c r="O96" s="742"/>
      <c r="P96" s="742"/>
      <c r="Q96" s="742"/>
      <c r="R96" s="742"/>
      <c r="S96" s="742"/>
      <c r="T96" s="742"/>
      <c r="U96" s="742"/>
      <c r="V96" s="742"/>
      <c r="W96" s="742"/>
      <c r="X96" s="742"/>
      <c r="Y96" s="742"/>
      <c r="Z96" s="742"/>
      <c r="AA96" s="742"/>
      <c r="AB96" s="742"/>
      <c r="AC96" s="742"/>
      <c r="AD96" s="742"/>
      <c r="AE96" s="742"/>
      <c r="AF96" s="742"/>
      <c r="AG96" s="742"/>
      <c r="AH96" s="742"/>
      <c r="AI96" s="742"/>
      <c r="AJ96" s="742"/>
      <c r="AK96" s="742"/>
      <c r="AL96" s="742"/>
      <c r="AM96" s="742"/>
      <c r="AN96" s="742"/>
      <c r="AO96" s="742"/>
      <c r="AP96" s="742"/>
      <c r="AQ96" s="742"/>
      <c r="AR96" s="742"/>
      <c r="AS96" s="742"/>
      <c r="AT96" s="742"/>
      <c r="AU96" s="742"/>
      <c r="AV96" s="742"/>
      <c r="AW96" s="742"/>
      <c r="AX96" s="742"/>
      <c r="AY96" s="742"/>
      <c r="AZ96" s="742"/>
    </row>
    <row r="97" spans="1:91" s="740" customFormat="1" x14ac:dyDescent="0.35">
      <c r="B97" s="274" t="s">
        <v>659</v>
      </c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742"/>
      <c r="O97" s="742"/>
      <c r="P97" s="742"/>
      <c r="Q97" s="742"/>
      <c r="R97" s="742"/>
      <c r="S97" s="742"/>
      <c r="T97" s="742"/>
      <c r="U97" s="742"/>
      <c r="V97" s="742"/>
      <c r="W97" s="742"/>
      <c r="X97" s="742"/>
      <c r="Y97" s="742"/>
      <c r="Z97" s="742"/>
      <c r="AA97" s="742"/>
      <c r="AB97" s="742"/>
      <c r="AC97" s="742"/>
      <c r="AD97" s="742"/>
      <c r="AE97" s="742"/>
      <c r="AF97" s="742"/>
      <c r="AG97" s="742"/>
      <c r="AH97" s="742"/>
      <c r="AI97" s="742"/>
      <c r="AJ97" s="742"/>
      <c r="AK97" s="742"/>
      <c r="AL97" s="742"/>
      <c r="AM97" s="742"/>
      <c r="AN97" s="742"/>
      <c r="AO97" s="742"/>
      <c r="AP97" s="742"/>
      <c r="AQ97" s="742"/>
      <c r="AR97" s="742"/>
      <c r="AS97" s="742"/>
      <c r="AT97" s="742"/>
      <c r="AU97" s="742"/>
      <c r="AV97" s="742"/>
      <c r="AW97" s="742"/>
      <c r="AX97" s="742"/>
      <c r="AY97" s="742"/>
      <c r="AZ97" s="742"/>
    </row>
    <row r="98" spans="1:91" s="740" customFormat="1" x14ac:dyDescent="0.35">
      <c r="A98" s="533" t="s">
        <v>657</v>
      </c>
      <c r="B98" s="743" t="s">
        <v>138</v>
      </c>
      <c r="C98" s="743"/>
      <c r="D98" s="743"/>
      <c r="E98" s="743"/>
      <c r="F98" s="743"/>
      <c r="G98" s="743"/>
      <c r="H98" s="743"/>
      <c r="I98" s="743"/>
      <c r="J98" s="743"/>
      <c r="K98" s="743"/>
      <c r="L98" s="743"/>
      <c r="M98" s="743"/>
      <c r="N98" s="742"/>
      <c r="O98" s="742"/>
      <c r="P98" s="742"/>
      <c r="Q98" s="742"/>
      <c r="R98" s="742"/>
      <c r="S98" s="742"/>
      <c r="T98" s="742"/>
      <c r="U98" s="742"/>
      <c r="V98" s="742"/>
      <c r="W98" s="742"/>
      <c r="X98" s="742"/>
      <c r="Y98" s="742"/>
      <c r="Z98" s="742"/>
      <c r="AA98" s="742"/>
      <c r="AB98" s="742"/>
      <c r="AC98" s="742"/>
      <c r="AD98" s="742"/>
      <c r="AE98" s="742"/>
      <c r="AF98" s="742"/>
      <c r="AG98" s="742"/>
      <c r="AH98" s="742"/>
      <c r="AI98" s="742"/>
      <c r="AJ98" s="742"/>
      <c r="AK98" s="742"/>
      <c r="AL98" s="742"/>
      <c r="AM98" s="742"/>
      <c r="AN98" s="742"/>
      <c r="AO98" s="742"/>
      <c r="AP98" s="742"/>
      <c r="AQ98" s="742"/>
      <c r="AR98" s="742"/>
      <c r="AS98" s="742"/>
      <c r="AT98" s="742"/>
      <c r="AU98" s="742"/>
      <c r="AV98" s="742"/>
      <c r="AW98" s="742"/>
      <c r="AX98" s="742"/>
      <c r="AY98" s="742"/>
      <c r="AZ98" s="742"/>
    </row>
    <row r="99" spans="1:91" s="740" customFormat="1" x14ac:dyDescent="0.35">
      <c r="A99" s="533"/>
      <c r="B99" s="743" t="s">
        <v>660</v>
      </c>
      <c r="C99" s="743"/>
      <c r="D99" s="743"/>
      <c r="E99" s="743"/>
      <c r="F99" s="743"/>
      <c r="G99" s="743"/>
      <c r="H99" s="743"/>
      <c r="I99" s="743"/>
      <c r="J99" s="743"/>
      <c r="K99" s="743"/>
      <c r="L99" s="743"/>
      <c r="M99" s="743"/>
      <c r="N99" s="742"/>
      <c r="O99" s="742"/>
      <c r="P99" s="742"/>
      <c r="Q99" s="742"/>
      <c r="R99" s="742"/>
      <c r="S99" s="742"/>
      <c r="T99" s="742"/>
      <c r="U99" s="742"/>
      <c r="V99" s="742"/>
      <c r="W99" s="742"/>
      <c r="X99" s="742"/>
      <c r="Y99" s="742"/>
      <c r="Z99" s="742"/>
      <c r="AA99" s="742"/>
      <c r="AB99" s="742"/>
      <c r="AC99" s="742"/>
      <c r="AD99" s="742"/>
      <c r="AE99" s="742"/>
      <c r="AF99" s="742"/>
      <c r="AG99" s="742"/>
      <c r="AH99" s="742"/>
      <c r="AI99" s="742"/>
      <c r="AJ99" s="742"/>
      <c r="AK99" s="742"/>
      <c r="AL99" s="742"/>
      <c r="AM99" s="742"/>
      <c r="AN99" s="742"/>
      <c r="AO99" s="742"/>
      <c r="AP99" s="742"/>
      <c r="AQ99" s="742"/>
      <c r="AR99" s="742"/>
      <c r="AS99" s="742"/>
      <c r="AT99" s="742"/>
      <c r="AU99" s="742"/>
      <c r="AV99" s="742"/>
      <c r="AW99" s="742"/>
      <c r="AX99" s="742"/>
      <c r="AY99" s="742"/>
      <c r="AZ99" s="742"/>
    </row>
    <row r="100" spans="1:91" s="740" customFormat="1" x14ac:dyDescent="0.35">
      <c r="A100" s="533" t="s">
        <v>657</v>
      </c>
      <c r="B100" s="743" t="s">
        <v>661</v>
      </c>
      <c r="C100" s="743"/>
      <c r="D100" s="743"/>
      <c r="E100" s="743"/>
      <c r="F100" s="743"/>
      <c r="G100" s="743"/>
      <c r="H100" s="743"/>
      <c r="I100" s="743"/>
      <c r="J100" s="743"/>
      <c r="K100" s="743"/>
      <c r="L100" s="743"/>
      <c r="M100" s="743"/>
      <c r="N100" s="742"/>
      <c r="O100" s="742"/>
      <c r="P100" s="742"/>
      <c r="Q100" s="742"/>
      <c r="R100" s="742"/>
      <c r="S100" s="742"/>
      <c r="T100" s="742"/>
      <c r="U100" s="742"/>
      <c r="V100" s="742"/>
      <c r="W100" s="742"/>
      <c r="X100" s="742"/>
      <c r="Y100" s="742"/>
      <c r="Z100" s="742"/>
      <c r="AA100" s="742"/>
      <c r="AB100" s="742"/>
      <c r="AC100" s="742"/>
      <c r="AD100" s="742"/>
      <c r="AE100" s="742"/>
      <c r="AF100" s="742"/>
      <c r="AG100" s="742"/>
      <c r="AH100" s="742"/>
      <c r="AI100" s="742"/>
      <c r="AJ100" s="742"/>
      <c r="AK100" s="742"/>
      <c r="AL100" s="742"/>
      <c r="AM100" s="742"/>
      <c r="AN100" s="742"/>
      <c r="AO100" s="742"/>
      <c r="AP100" s="742"/>
      <c r="AQ100" s="742"/>
      <c r="AR100" s="742"/>
      <c r="AS100" s="742"/>
      <c r="AT100" s="742"/>
      <c r="AU100" s="742"/>
      <c r="AV100" s="742"/>
      <c r="AW100" s="742"/>
      <c r="AX100" s="742"/>
      <c r="AY100" s="742"/>
      <c r="AZ100" s="742"/>
    </row>
    <row r="101" spans="1:91" s="740" customFormat="1" x14ac:dyDescent="0.35">
      <c r="A101" s="533" t="s">
        <v>657</v>
      </c>
      <c r="B101" s="743" t="s">
        <v>141</v>
      </c>
      <c r="C101" s="743"/>
      <c r="D101" s="743"/>
      <c r="E101" s="743"/>
      <c r="F101" s="743"/>
      <c r="G101" s="743"/>
      <c r="H101" s="743"/>
      <c r="I101" s="743"/>
      <c r="J101" s="743"/>
      <c r="K101" s="743"/>
      <c r="L101" s="743"/>
      <c r="M101" s="743"/>
      <c r="N101" s="742"/>
      <c r="O101" s="742"/>
      <c r="P101" s="742"/>
      <c r="Q101" s="742"/>
      <c r="R101" s="742"/>
      <c r="S101" s="742"/>
      <c r="T101" s="742"/>
      <c r="U101" s="742"/>
      <c r="V101" s="742"/>
      <c r="W101" s="742"/>
      <c r="X101" s="742"/>
      <c r="Y101" s="742"/>
      <c r="Z101" s="742"/>
      <c r="AA101" s="742"/>
      <c r="AB101" s="742"/>
      <c r="AC101" s="742"/>
      <c r="AD101" s="742"/>
      <c r="AE101" s="742"/>
      <c r="AF101" s="742"/>
      <c r="AG101" s="742"/>
      <c r="AH101" s="742"/>
      <c r="AI101" s="742"/>
      <c r="AJ101" s="742"/>
      <c r="AK101" s="742"/>
      <c r="AL101" s="742"/>
      <c r="AM101" s="742"/>
      <c r="AN101" s="742"/>
      <c r="AO101" s="742"/>
      <c r="AP101" s="742"/>
      <c r="AQ101" s="742"/>
      <c r="AR101" s="742"/>
      <c r="AS101" s="742"/>
      <c r="AT101" s="742"/>
      <c r="AU101" s="742"/>
      <c r="AV101" s="742"/>
      <c r="AW101" s="742"/>
      <c r="AX101" s="742"/>
      <c r="AY101" s="742"/>
      <c r="AZ101" s="742"/>
    </row>
    <row r="102" spans="1:91" s="740" customFormat="1" x14ac:dyDescent="0.35">
      <c r="A102" s="533" t="s">
        <v>657</v>
      </c>
      <c r="B102" s="743" t="s">
        <v>662</v>
      </c>
      <c r="C102" s="743"/>
      <c r="D102" s="743"/>
      <c r="E102" s="743"/>
      <c r="F102" s="743"/>
      <c r="G102" s="743"/>
      <c r="H102" s="743"/>
      <c r="I102" s="743"/>
      <c r="J102" s="743"/>
      <c r="K102" s="743"/>
      <c r="L102" s="743"/>
      <c r="M102" s="743"/>
      <c r="N102" s="742"/>
      <c r="O102" s="742"/>
      <c r="P102" s="742"/>
      <c r="Q102" s="742"/>
      <c r="R102" s="742"/>
      <c r="S102" s="742"/>
      <c r="T102" s="742"/>
      <c r="U102" s="742"/>
      <c r="V102" s="742"/>
      <c r="W102" s="742"/>
      <c r="X102" s="742"/>
      <c r="Y102" s="742"/>
      <c r="Z102" s="742"/>
      <c r="AA102" s="742"/>
      <c r="AB102" s="742"/>
      <c r="AC102" s="742"/>
      <c r="AD102" s="742"/>
      <c r="AE102" s="742"/>
      <c r="AF102" s="742"/>
      <c r="AG102" s="742"/>
      <c r="AH102" s="742"/>
      <c r="AI102" s="742"/>
      <c r="AJ102" s="742"/>
      <c r="AK102" s="742"/>
      <c r="AL102" s="742"/>
      <c r="AM102" s="742"/>
      <c r="AN102" s="742"/>
      <c r="AO102" s="742"/>
      <c r="AP102" s="742"/>
      <c r="AQ102" s="742"/>
      <c r="AR102" s="742"/>
      <c r="AS102" s="742"/>
      <c r="AT102" s="742"/>
      <c r="AU102" s="742"/>
      <c r="AV102" s="742"/>
      <c r="AW102" s="742"/>
      <c r="AX102" s="742"/>
      <c r="AY102" s="742"/>
      <c r="AZ102" s="742"/>
    </row>
    <row r="103" spans="1:91" s="740" customFormat="1" x14ac:dyDescent="0.35">
      <c r="A103" s="533" t="s">
        <v>657</v>
      </c>
      <c r="B103" s="743" t="s">
        <v>663</v>
      </c>
      <c r="C103" s="743"/>
      <c r="D103" s="743"/>
      <c r="E103" s="743"/>
      <c r="F103" s="743"/>
      <c r="G103" s="743"/>
      <c r="H103" s="743"/>
      <c r="I103" s="743"/>
      <c r="J103" s="743"/>
      <c r="K103" s="743"/>
      <c r="L103" s="743"/>
      <c r="M103" s="743"/>
      <c r="N103" s="742"/>
      <c r="O103" s="742"/>
      <c r="P103" s="742"/>
      <c r="Q103" s="742"/>
      <c r="R103" s="742"/>
      <c r="S103" s="742"/>
      <c r="T103" s="742"/>
      <c r="U103" s="742"/>
      <c r="V103" s="742"/>
      <c r="W103" s="742"/>
      <c r="X103" s="742"/>
      <c r="Y103" s="742"/>
      <c r="Z103" s="742"/>
      <c r="AA103" s="742"/>
      <c r="AB103" s="742"/>
      <c r="AC103" s="742"/>
      <c r="AD103" s="742"/>
      <c r="AE103" s="742"/>
      <c r="AF103" s="742"/>
      <c r="AG103" s="742"/>
      <c r="AH103" s="742"/>
      <c r="AI103" s="742"/>
      <c r="AJ103" s="742"/>
      <c r="AK103" s="742"/>
      <c r="AL103" s="742"/>
      <c r="AM103" s="742"/>
      <c r="AN103" s="742"/>
      <c r="AO103" s="742"/>
      <c r="AP103" s="742"/>
      <c r="AQ103" s="742"/>
      <c r="AR103" s="742"/>
      <c r="AS103" s="742"/>
      <c r="AT103" s="742"/>
      <c r="AU103" s="742"/>
      <c r="AV103" s="742"/>
      <c r="AW103" s="742"/>
      <c r="AX103" s="742"/>
      <c r="AY103" s="742"/>
      <c r="AZ103" s="742"/>
    </row>
    <row r="104" spans="1:91" s="740" customFormat="1" x14ac:dyDescent="0.35">
      <c r="A104" s="533" t="s">
        <v>657</v>
      </c>
      <c r="B104" s="743" t="s">
        <v>664</v>
      </c>
      <c r="C104" s="743"/>
      <c r="D104" s="743"/>
      <c r="E104" s="743"/>
      <c r="F104" s="743"/>
      <c r="G104" s="743"/>
      <c r="H104" s="743"/>
      <c r="I104" s="743"/>
      <c r="J104" s="743"/>
      <c r="K104" s="743"/>
      <c r="L104" s="743"/>
      <c r="M104" s="743"/>
      <c r="N104" s="742"/>
      <c r="O104" s="742"/>
      <c r="P104" s="742"/>
      <c r="Q104" s="742"/>
      <c r="R104" s="742"/>
      <c r="S104" s="742"/>
      <c r="T104" s="742"/>
      <c r="U104" s="742"/>
      <c r="V104" s="742"/>
      <c r="W104" s="742"/>
      <c r="X104" s="742"/>
      <c r="Y104" s="742"/>
      <c r="Z104" s="742"/>
      <c r="AA104" s="742"/>
      <c r="AB104" s="742"/>
      <c r="AC104" s="742"/>
      <c r="AD104" s="742"/>
      <c r="AE104" s="742"/>
      <c r="AF104" s="742"/>
      <c r="AG104" s="742"/>
      <c r="AH104" s="742"/>
      <c r="AI104" s="742"/>
      <c r="AJ104" s="742"/>
      <c r="AK104" s="742"/>
      <c r="AL104" s="742"/>
      <c r="AM104" s="742"/>
      <c r="AN104" s="742"/>
      <c r="AO104" s="742"/>
      <c r="AP104" s="742"/>
      <c r="AQ104" s="742"/>
      <c r="AR104" s="742"/>
      <c r="AS104" s="742"/>
      <c r="AT104" s="742"/>
      <c r="AU104" s="742"/>
      <c r="AV104" s="742"/>
      <c r="AW104" s="742"/>
      <c r="AX104" s="742"/>
      <c r="AY104" s="742"/>
      <c r="AZ104" s="742"/>
    </row>
    <row r="105" spans="1:91" s="740" customFormat="1" x14ac:dyDescent="0.35">
      <c r="A105" s="533"/>
      <c r="B105" s="743" t="s">
        <v>665</v>
      </c>
      <c r="C105" s="743"/>
      <c r="D105" s="743"/>
      <c r="E105" s="743"/>
      <c r="F105" s="743"/>
      <c r="G105" s="743"/>
      <c r="H105" s="743"/>
      <c r="I105" s="743"/>
      <c r="J105" s="743"/>
      <c r="K105" s="743"/>
      <c r="L105" s="743"/>
      <c r="M105" s="743"/>
      <c r="N105" s="742"/>
      <c r="O105" s="742"/>
      <c r="P105" s="742"/>
      <c r="Q105" s="742"/>
      <c r="R105" s="742"/>
      <c r="S105" s="742"/>
      <c r="T105" s="742"/>
      <c r="U105" s="742"/>
      <c r="V105" s="742"/>
      <c r="W105" s="742"/>
      <c r="X105" s="742"/>
      <c r="Y105" s="742"/>
      <c r="Z105" s="742"/>
      <c r="AA105" s="742"/>
      <c r="AB105" s="742"/>
      <c r="AC105" s="742"/>
      <c r="AD105" s="742"/>
      <c r="AE105" s="742"/>
      <c r="AF105" s="742"/>
      <c r="AG105" s="742"/>
      <c r="AH105" s="742"/>
      <c r="AI105" s="742"/>
      <c r="AJ105" s="742"/>
      <c r="AK105" s="742"/>
      <c r="AL105" s="742"/>
      <c r="AM105" s="742"/>
      <c r="AN105" s="742"/>
      <c r="AO105" s="742"/>
      <c r="AP105" s="742"/>
      <c r="AQ105" s="742"/>
      <c r="AR105" s="742"/>
      <c r="AS105" s="742"/>
      <c r="AT105" s="742"/>
      <c r="AU105" s="742"/>
      <c r="AV105" s="742"/>
      <c r="AW105" s="742"/>
      <c r="AX105" s="742"/>
      <c r="AY105" s="742"/>
      <c r="AZ105" s="742"/>
    </row>
    <row r="106" spans="1:91" s="740" customFormat="1" x14ac:dyDescent="0.35">
      <c r="A106" s="533" t="s">
        <v>657</v>
      </c>
      <c r="B106" s="743" t="s">
        <v>666</v>
      </c>
      <c r="C106" s="743"/>
      <c r="D106" s="743"/>
      <c r="E106" s="743"/>
      <c r="F106" s="743"/>
      <c r="G106" s="743"/>
      <c r="H106" s="743"/>
      <c r="I106" s="743"/>
      <c r="J106" s="743"/>
      <c r="K106" s="743"/>
      <c r="L106" s="743"/>
      <c r="M106" s="743"/>
      <c r="N106" s="742"/>
      <c r="O106" s="742"/>
      <c r="P106" s="742"/>
      <c r="Q106" s="742"/>
      <c r="R106" s="742"/>
      <c r="S106" s="742"/>
      <c r="T106" s="742"/>
      <c r="U106" s="742"/>
      <c r="V106" s="742"/>
      <c r="W106" s="742"/>
      <c r="X106" s="742"/>
      <c r="Y106" s="742"/>
      <c r="Z106" s="742"/>
      <c r="AA106" s="742"/>
      <c r="AB106" s="742"/>
      <c r="AC106" s="742"/>
      <c r="AD106" s="742"/>
      <c r="AE106" s="742"/>
      <c r="AF106" s="742"/>
      <c r="AG106" s="742"/>
      <c r="AH106" s="742"/>
      <c r="AI106" s="742"/>
      <c r="AJ106" s="742"/>
      <c r="AK106" s="742"/>
      <c r="AL106" s="742"/>
      <c r="AM106" s="742"/>
      <c r="AN106" s="742"/>
      <c r="AO106" s="742"/>
      <c r="AP106" s="742"/>
      <c r="AQ106" s="742"/>
      <c r="AR106" s="742"/>
      <c r="AS106" s="742"/>
      <c r="AT106" s="742"/>
      <c r="AU106" s="742"/>
      <c r="AV106" s="742"/>
      <c r="AW106" s="742"/>
      <c r="AX106" s="742"/>
      <c r="AY106" s="742"/>
      <c r="AZ106" s="742"/>
    </row>
    <row r="107" spans="1:91" s="740" customFormat="1" x14ac:dyDescent="0.35">
      <c r="A107" s="533" t="s">
        <v>657</v>
      </c>
      <c r="B107" s="743" t="s">
        <v>143</v>
      </c>
      <c r="C107" s="743"/>
      <c r="D107" s="743"/>
      <c r="E107" s="743"/>
      <c r="F107" s="743"/>
      <c r="G107" s="743"/>
      <c r="H107" s="743"/>
      <c r="I107" s="743"/>
      <c r="J107" s="743"/>
      <c r="K107" s="743"/>
      <c r="L107" s="743"/>
      <c r="M107" s="743"/>
      <c r="N107" s="742"/>
      <c r="O107" s="742"/>
      <c r="P107" s="742"/>
      <c r="Q107" s="742"/>
      <c r="R107" s="742"/>
      <c r="S107" s="742"/>
      <c r="T107" s="742"/>
      <c r="U107" s="742"/>
      <c r="V107" s="742"/>
      <c r="W107" s="742"/>
      <c r="X107" s="742"/>
      <c r="Y107" s="742"/>
      <c r="Z107" s="742"/>
      <c r="AA107" s="742"/>
      <c r="AB107" s="742"/>
      <c r="AC107" s="742"/>
      <c r="AD107" s="742"/>
      <c r="AE107" s="742"/>
      <c r="AF107" s="742"/>
      <c r="AG107" s="742"/>
      <c r="AH107" s="742"/>
      <c r="AI107" s="742"/>
      <c r="AJ107" s="742"/>
      <c r="AK107" s="742"/>
      <c r="AL107" s="742"/>
      <c r="AM107" s="742"/>
      <c r="AN107" s="742"/>
      <c r="AO107" s="742"/>
      <c r="AP107" s="742"/>
      <c r="AQ107" s="742"/>
      <c r="AR107" s="742"/>
      <c r="AS107" s="742"/>
      <c r="AT107" s="742"/>
      <c r="AU107" s="742"/>
      <c r="AV107" s="742"/>
      <c r="AW107" s="742"/>
      <c r="AX107" s="742"/>
      <c r="AY107" s="742"/>
      <c r="AZ107" s="742"/>
    </row>
    <row r="108" spans="1:91" s="533" customFormat="1" x14ac:dyDescent="0.35">
      <c r="B108" s="744"/>
      <c r="C108" s="744"/>
      <c r="D108" s="744"/>
      <c r="E108" s="744"/>
      <c r="F108" s="744"/>
      <c r="G108" s="744"/>
      <c r="H108" s="744"/>
      <c r="I108" s="744"/>
      <c r="J108" s="744"/>
      <c r="K108" s="744"/>
      <c r="L108" s="744"/>
      <c r="M108" s="744"/>
      <c r="N108" s="745"/>
      <c r="O108" s="745"/>
      <c r="P108" s="745"/>
      <c r="Q108" s="745"/>
      <c r="R108" s="745"/>
      <c r="S108" s="745"/>
      <c r="T108" s="745"/>
      <c r="U108" s="745"/>
      <c r="V108" s="745"/>
      <c r="W108" s="745"/>
      <c r="X108" s="745"/>
      <c r="Y108" s="745"/>
      <c r="Z108" s="745"/>
      <c r="AA108" s="745"/>
      <c r="AB108" s="745"/>
      <c r="AC108" s="745"/>
      <c r="AD108" s="745"/>
      <c r="AE108" s="745"/>
      <c r="AF108" s="745"/>
      <c r="AG108" s="745"/>
      <c r="AP108" s="743"/>
      <c r="AQ108" s="743"/>
      <c r="AR108" s="743"/>
      <c r="AS108" s="743"/>
      <c r="AT108" s="743"/>
      <c r="AU108" s="743"/>
      <c r="AV108" s="743"/>
      <c r="AW108" s="743"/>
      <c r="AX108" s="743"/>
      <c r="AY108" s="743"/>
      <c r="AZ108" s="743"/>
      <c r="BA108" s="743"/>
      <c r="BB108" s="743"/>
      <c r="BC108" s="743"/>
      <c r="BD108" s="743"/>
      <c r="BE108" s="743"/>
      <c r="BF108" s="743"/>
      <c r="BG108" s="743"/>
      <c r="BH108" s="743"/>
      <c r="BI108" s="743"/>
      <c r="BJ108" s="743"/>
      <c r="BK108" s="743"/>
      <c r="BL108" s="743"/>
      <c r="BM108" s="743"/>
      <c r="BN108" s="743"/>
      <c r="BO108" s="743"/>
      <c r="BP108" s="743"/>
      <c r="BQ108" s="743"/>
      <c r="BR108" s="743"/>
      <c r="BS108" s="743"/>
      <c r="BT108" s="743"/>
      <c r="BU108" s="743"/>
      <c r="BV108" s="743"/>
      <c r="BW108" s="743"/>
      <c r="BX108" s="743"/>
      <c r="BY108" s="743"/>
      <c r="BZ108" s="743"/>
      <c r="CA108" s="743"/>
      <c r="CB108" s="743"/>
      <c r="CC108" s="743"/>
      <c r="CD108" s="743"/>
      <c r="CE108" s="743"/>
      <c r="CF108" s="743"/>
      <c r="CG108" s="743"/>
      <c r="CH108" s="743"/>
      <c r="CI108" s="743"/>
      <c r="CJ108" s="743"/>
      <c r="CK108" s="743"/>
      <c r="CL108" s="743"/>
      <c r="CM108" s="743"/>
    </row>
    <row r="109" spans="1:91" s="5" customFormat="1" x14ac:dyDescent="0.35">
      <c r="A109" s="69"/>
      <c r="B109" s="559" t="s">
        <v>688</v>
      </c>
      <c r="C109" s="559"/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24"/>
      <c r="O109" s="524"/>
      <c r="P109" s="524"/>
      <c r="Q109" s="209"/>
      <c r="R109" s="209"/>
      <c r="S109" s="209"/>
      <c r="T109" s="209"/>
      <c r="U109" s="69"/>
      <c r="V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</row>
    <row r="110" spans="1:91" x14ac:dyDescent="0.35">
      <c r="B110" s="534" t="s">
        <v>34</v>
      </c>
      <c r="C110" s="538"/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40"/>
      <c r="R110" s="540"/>
      <c r="S110" s="539"/>
      <c r="T110" s="541"/>
      <c r="U110" s="540"/>
      <c r="V110" s="540"/>
      <c r="W110" s="540"/>
      <c r="X110" s="540"/>
      <c r="Y110" s="540"/>
      <c r="Z110" s="540"/>
      <c r="AA110" s="540"/>
      <c r="AB110" s="540"/>
      <c r="AC110" s="540"/>
      <c r="AD110" s="540"/>
      <c r="AE110" s="542"/>
      <c r="AF110" s="542"/>
      <c r="AG110" s="542"/>
      <c r="AH110" s="542"/>
      <c r="AI110" s="542"/>
      <c r="AJ110" s="542"/>
      <c r="AK110" s="542"/>
      <c r="AL110" s="542"/>
      <c r="AM110" s="542"/>
      <c r="AN110" s="542"/>
      <c r="AO110" s="542"/>
    </row>
    <row r="111" spans="1:91" x14ac:dyDescent="0.35">
      <c r="B111" s="70"/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110"/>
      <c r="R111" s="110"/>
      <c r="S111" s="318"/>
      <c r="T111" s="109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</row>
    <row r="112" spans="1:91" x14ac:dyDescent="0.35">
      <c r="A112" s="69" t="s">
        <v>80</v>
      </c>
      <c r="B112" s="69" t="s">
        <v>225</v>
      </c>
      <c r="C112" s="579">
        <v>0.9</v>
      </c>
      <c r="D112" s="580">
        <f>C112</f>
        <v>0.9</v>
      </c>
      <c r="E112" s="580">
        <f t="shared" ref="E112:M113" si="23">D112</f>
        <v>0.9</v>
      </c>
      <c r="F112" s="580">
        <f t="shared" si="23"/>
        <v>0.9</v>
      </c>
      <c r="G112" s="580">
        <f t="shared" si="23"/>
        <v>0.9</v>
      </c>
      <c r="H112" s="580">
        <f t="shared" si="23"/>
        <v>0.9</v>
      </c>
      <c r="I112" s="580">
        <f t="shared" si="23"/>
        <v>0.9</v>
      </c>
      <c r="J112" s="580">
        <f t="shared" si="23"/>
        <v>0.9</v>
      </c>
      <c r="K112" s="580">
        <f t="shared" si="23"/>
        <v>0.9</v>
      </c>
      <c r="L112" s="580">
        <f t="shared" si="23"/>
        <v>0.9</v>
      </c>
      <c r="M112" s="580">
        <f t="shared" si="23"/>
        <v>0.9</v>
      </c>
      <c r="N112" s="580">
        <f>AVERAGE(Q!C112:F112)</f>
        <v>0.9</v>
      </c>
      <c r="O112" s="580">
        <f>AVERAGE(Q!G112:J112)</f>
        <v>0.9</v>
      </c>
      <c r="P112" s="580">
        <f>AVERAGE(Q!K112:N112)</f>
        <v>0.9</v>
      </c>
      <c r="Q112" s="580">
        <f>AVERAGE(Q!O112:R112)</f>
        <v>0.9</v>
      </c>
      <c r="R112" s="580">
        <f>AVERAGE(Q!S112:V112)</f>
        <v>0.9</v>
      </c>
      <c r="S112" s="580">
        <f>AVERAGE(Q!W112:Z112)</f>
        <v>0.9</v>
      </c>
      <c r="T112" s="580">
        <f>AVERAGE(Q!AA112:AD112)</f>
        <v>0.9</v>
      </c>
      <c r="U112" s="580">
        <f>AVERAGE(Q!AE112:AH112)</f>
        <v>0.9</v>
      </c>
      <c r="V112" s="580">
        <f>AVERAGE(Q!AI112:AL112)</f>
        <v>0.9</v>
      </c>
      <c r="W112" s="580">
        <f>AVERAGE(Q!AM112:AP112)</f>
        <v>0.9</v>
      </c>
      <c r="X112" s="580">
        <f>AVERAGE(Q!AQ112:AT112)</f>
        <v>0.9</v>
      </c>
      <c r="Y112" s="580">
        <f>AVERAGE(Q!AU112:AX112)</f>
        <v>0.9</v>
      </c>
      <c r="Z112" s="580">
        <f>AVERAGE(Q!AY112:BB112)</f>
        <v>0.9</v>
      </c>
      <c r="AA112" s="580">
        <f>AVERAGE(Q!BC112:BF112)</f>
        <v>0.9</v>
      </c>
      <c r="AB112" s="580">
        <f>AVERAGE(Q!BG112:BJ112)</f>
        <v>0.9</v>
      </c>
      <c r="AC112" s="580">
        <f>AVERAGE(Q!BK112:BN112)</f>
        <v>0.9</v>
      </c>
      <c r="AD112" s="580">
        <f>AVERAGE(Q!BO112:BR112)</f>
        <v>0.9</v>
      </c>
      <c r="AE112" s="580">
        <f>AVERAGE(Q!BS112:BV112)</f>
        <v>0.9</v>
      </c>
      <c r="AF112" s="580">
        <f>AVERAGE(Q!BW112:BZ112)</f>
        <v>0.9</v>
      </c>
      <c r="AG112" s="580">
        <f>AVERAGE(Q!CA112:CD112)</f>
        <v>0.9</v>
      </c>
      <c r="AH112" s="580">
        <f>AVERAGE(Q!CE112:CH112)</f>
        <v>0.9</v>
      </c>
      <c r="AI112" s="580">
        <f>AVERAGE(Q!CI112:CL112)</f>
        <v>0.9</v>
      </c>
      <c r="AJ112" s="580">
        <f>AVERAGE(Q!CM112:CP112)</f>
        <v>0.9</v>
      </c>
      <c r="AK112" s="580">
        <f>AVERAGE(Q!CQ112:CT112)</f>
        <v>0.9</v>
      </c>
      <c r="AL112" s="580">
        <f>AVERAGE(Q!CU112:CX112)</f>
        <v>0.9</v>
      </c>
      <c r="AM112" s="580">
        <f>AVERAGE(Q!CY112:DB112)</f>
        <v>0.9</v>
      </c>
      <c r="AN112" s="580">
        <f>AVERAGE(Q!DC112:DF112)</f>
        <v>0.9</v>
      </c>
      <c r="AO112" s="580">
        <f>AVERAGE(Q!DG112:DJ112)</f>
        <v>0.9</v>
      </c>
      <c r="AP112" s="580"/>
      <c r="AQ112" s="580"/>
      <c r="AR112" s="580"/>
      <c r="AS112" s="580"/>
      <c r="AT112" s="580"/>
      <c r="AU112" s="580"/>
      <c r="AV112" s="580"/>
      <c r="AW112" s="580"/>
      <c r="AX112" s="580"/>
      <c r="AY112" s="580"/>
      <c r="AZ112" s="580"/>
      <c r="BA112" s="580"/>
      <c r="BB112" s="580"/>
      <c r="BC112" s="580"/>
      <c r="BD112" s="580"/>
      <c r="BE112" s="580"/>
      <c r="BF112" s="580"/>
      <c r="BG112" s="580"/>
      <c r="BH112" s="580"/>
      <c r="BI112" s="580"/>
      <c r="BJ112" s="580"/>
      <c r="BK112" s="580"/>
      <c r="BL112" s="580"/>
      <c r="BM112" s="580"/>
      <c r="BN112" s="580"/>
      <c r="BO112" s="580"/>
      <c r="BP112" s="580"/>
      <c r="BQ112" s="580"/>
      <c r="BR112" s="580"/>
      <c r="BS112" s="580"/>
      <c r="BT112" s="580"/>
      <c r="BU112" s="580"/>
      <c r="BV112" s="580"/>
      <c r="BW112" s="580"/>
      <c r="BX112" s="580"/>
      <c r="BY112" s="580"/>
      <c r="BZ112" s="580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</row>
    <row r="113" spans="1:91" x14ac:dyDescent="0.35">
      <c r="A113" s="69" t="s">
        <v>80</v>
      </c>
      <c r="B113" s="69" t="s">
        <v>226</v>
      </c>
      <c r="C113" s="579">
        <v>1</v>
      </c>
      <c r="D113" s="580">
        <f>C113</f>
        <v>1</v>
      </c>
      <c r="E113" s="580">
        <f t="shared" si="23"/>
        <v>1</v>
      </c>
      <c r="F113" s="580">
        <f>E113</f>
        <v>1</v>
      </c>
      <c r="G113" s="580">
        <f t="shared" si="23"/>
        <v>1</v>
      </c>
      <c r="H113" s="580">
        <f t="shared" si="23"/>
        <v>1</v>
      </c>
      <c r="I113" s="580">
        <f t="shared" si="23"/>
        <v>1</v>
      </c>
      <c r="J113" s="580">
        <f t="shared" si="23"/>
        <v>1</v>
      </c>
      <c r="K113" s="580">
        <f t="shared" si="23"/>
        <v>1</v>
      </c>
      <c r="L113" s="580">
        <f t="shared" si="23"/>
        <v>1</v>
      </c>
      <c r="M113" s="580">
        <f t="shared" si="23"/>
        <v>1</v>
      </c>
      <c r="N113" s="580">
        <f>AVERAGE(Q!C113:F113)</f>
        <v>1</v>
      </c>
      <c r="O113" s="580">
        <f>AVERAGE(Q!G113:J113)</f>
        <v>1</v>
      </c>
      <c r="P113" s="580">
        <f>AVERAGE(Q!K113:N113)</f>
        <v>1</v>
      </c>
      <c r="Q113" s="580">
        <f>AVERAGE(Q!O113:R113)</f>
        <v>1</v>
      </c>
      <c r="R113" s="580">
        <f>AVERAGE(Q!S113:V113)</f>
        <v>1</v>
      </c>
      <c r="S113" s="580">
        <f>AVERAGE(Q!W113:Z113)</f>
        <v>1</v>
      </c>
      <c r="T113" s="580">
        <f>AVERAGE(Q!AA113:AD113)</f>
        <v>1</v>
      </c>
      <c r="U113" s="580">
        <f>AVERAGE(Q!AE113:AH113)</f>
        <v>1</v>
      </c>
      <c r="V113" s="580">
        <f>AVERAGE(Q!AI113:AL113)</f>
        <v>1</v>
      </c>
      <c r="W113" s="580">
        <f>AVERAGE(Q!AM113:AP113)</f>
        <v>1</v>
      </c>
      <c r="X113" s="580">
        <f>AVERAGE(Q!AQ113:AT113)</f>
        <v>1</v>
      </c>
      <c r="Y113" s="580">
        <f>AVERAGE(Q!AU113:AX113)</f>
        <v>1</v>
      </c>
      <c r="Z113" s="580">
        <f>AVERAGE(Q!AY113:BB113)</f>
        <v>1</v>
      </c>
      <c r="AA113" s="580">
        <f>AVERAGE(Q!BC113:BF113)</f>
        <v>1</v>
      </c>
      <c r="AB113" s="580">
        <f>AVERAGE(Q!BG113:BJ113)</f>
        <v>1</v>
      </c>
      <c r="AC113" s="580">
        <f>AVERAGE(Q!BK113:BN113)</f>
        <v>1</v>
      </c>
      <c r="AD113" s="580">
        <f>AVERAGE(Q!BO113:BR113)</f>
        <v>1</v>
      </c>
      <c r="AE113" s="580">
        <f>AVERAGE(Q!BS113:BV113)</f>
        <v>1</v>
      </c>
      <c r="AF113" s="580">
        <f>AVERAGE(Q!BW113:BZ113)</f>
        <v>1</v>
      </c>
      <c r="AG113" s="580">
        <f>AVERAGE(Q!CA113:CD113)</f>
        <v>1</v>
      </c>
      <c r="AH113" s="580">
        <f>AVERAGE(Q!CE113:CH113)</f>
        <v>1</v>
      </c>
      <c r="AI113" s="580">
        <f>AVERAGE(Q!CI113:CL113)</f>
        <v>1</v>
      </c>
      <c r="AJ113" s="580">
        <f>AVERAGE(Q!CM113:CP113)</f>
        <v>1</v>
      </c>
      <c r="AK113" s="580">
        <f>AVERAGE(Q!CQ113:CT113)</f>
        <v>1</v>
      </c>
      <c r="AL113" s="580">
        <f>AVERAGE(Q!CU113:CX113)</f>
        <v>1</v>
      </c>
      <c r="AM113" s="580">
        <f>AVERAGE(Q!CY113:DB113)</f>
        <v>1</v>
      </c>
      <c r="AN113" s="580">
        <f>AVERAGE(Q!DC113:DF113)</f>
        <v>1</v>
      </c>
      <c r="AO113" s="580">
        <f>AVERAGE(Q!DG113:DJ113)</f>
        <v>1</v>
      </c>
      <c r="AP113" s="580"/>
      <c r="AQ113" s="580"/>
      <c r="AR113" s="580"/>
      <c r="AS113" s="580"/>
      <c r="AT113" s="580"/>
      <c r="AU113" s="580"/>
      <c r="AV113" s="580"/>
      <c r="AW113" s="580"/>
      <c r="AX113" s="580"/>
      <c r="AY113" s="580"/>
      <c r="AZ113" s="580"/>
      <c r="BA113" s="580"/>
      <c r="BB113" s="580"/>
      <c r="BC113" s="580"/>
      <c r="BD113" s="580"/>
      <c r="BE113" s="580"/>
      <c r="BF113" s="580"/>
      <c r="BG113" s="580"/>
      <c r="BH113" s="580"/>
      <c r="BI113" s="580"/>
      <c r="BJ113" s="580"/>
      <c r="BK113" s="580"/>
      <c r="BL113" s="580"/>
      <c r="BM113" s="580"/>
      <c r="BN113" s="580"/>
      <c r="BO113" s="580"/>
      <c r="BP113" s="580"/>
      <c r="BQ113" s="580"/>
      <c r="BR113" s="580"/>
      <c r="BS113" s="580"/>
      <c r="BT113" s="580"/>
      <c r="BU113" s="580"/>
      <c r="BV113" s="580"/>
      <c r="BW113" s="580"/>
      <c r="BX113" s="580"/>
      <c r="BY113" s="580"/>
      <c r="BZ113" s="580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</row>
    <row r="114" spans="1:91" x14ac:dyDescent="0.35">
      <c r="B114" s="70"/>
      <c r="C114" s="317"/>
      <c r="D114" s="318"/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  <c r="O114" s="318"/>
      <c r="P114" s="318"/>
      <c r="Q114" s="110"/>
      <c r="R114" s="110"/>
      <c r="S114" s="318"/>
      <c r="T114" s="109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</row>
    <row r="115" spans="1:91" x14ac:dyDescent="0.35">
      <c r="A115" s="5"/>
      <c r="B115" s="444" t="s">
        <v>224</v>
      </c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  <c r="U115" s="375"/>
      <c r="V115" s="375"/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75"/>
      <c r="AM115" s="375"/>
      <c r="AN115" s="375"/>
      <c r="AO115" s="375"/>
      <c r="AP115" s="318"/>
      <c r="AQ115" s="318"/>
      <c r="AR115" s="318"/>
      <c r="AS115" s="318"/>
      <c r="AT115" s="318"/>
      <c r="AU115" s="318"/>
      <c r="AV115" s="318"/>
      <c r="AW115" s="318"/>
      <c r="AX115" s="318"/>
      <c r="AY115" s="318"/>
      <c r="AZ115" s="318"/>
      <c r="BA115" s="318"/>
      <c r="BB115" s="318"/>
      <c r="BC115" s="318"/>
      <c r="BD115" s="318"/>
      <c r="BE115" s="318"/>
      <c r="BF115" s="318"/>
      <c r="BG115" s="318"/>
      <c r="BH115" s="318"/>
      <c r="BI115" s="318"/>
      <c r="BJ115" s="318"/>
      <c r="BK115" s="318"/>
      <c r="BL115" s="318"/>
      <c r="BM115" s="318"/>
      <c r="BN115" s="318"/>
      <c r="BO115" s="318"/>
      <c r="BP115" s="318"/>
      <c r="BQ115" s="318"/>
      <c r="BR115" s="318"/>
      <c r="BS115" s="318"/>
      <c r="BT115" s="318"/>
      <c r="BU115" s="318"/>
      <c r="BV115" s="318"/>
      <c r="BW115" s="318"/>
      <c r="BX115" s="318"/>
      <c r="BY115" s="318"/>
      <c r="BZ115" s="318"/>
      <c r="CA115" s="318"/>
      <c r="CB115" s="318"/>
      <c r="CC115" s="318"/>
      <c r="CD115" s="318"/>
      <c r="CE115" s="318"/>
      <c r="CF115" s="318"/>
      <c r="CG115" s="318"/>
      <c r="CH115" s="318"/>
      <c r="CI115" s="318"/>
      <c r="CJ115" s="318"/>
      <c r="CK115" s="318"/>
      <c r="CL115" s="318"/>
      <c r="CM115" s="318"/>
    </row>
    <row r="116" spans="1:91" x14ac:dyDescent="0.35">
      <c r="A116" s="5"/>
      <c r="B116" s="70" t="s">
        <v>106</v>
      </c>
      <c r="C116" s="317"/>
      <c r="D116" s="318"/>
      <c r="E116" s="318"/>
      <c r="F116" s="318"/>
      <c r="G116" s="318"/>
      <c r="H116" s="318"/>
      <c r="I116" s="318"/>
      <c r="J116" s="318"/>
      <c r="K116" s="318"/>
      <c r="L116" s="318"/>
      <c r="M116" s="318"/>
      <c r="N116" s="318"/>
      <c r="O116" s="318"/>
      <c r="P116" s="318"/>
      <c r="Q116" s="110"/>
      <c r="R116" s="318"/>
      <c r="S116" s="318"/>
      <c r="T116" s="109"/>
      <c r="U116" s="110"/>
      <c r="V116" s="318"/>
      <c r="W116" s="110"/>
      <c r="X116" s="110"/>
      <c r="Y116" s="110"/>
      <c r="Z116" s="110"/>
      <c r="AA116" s="110"/>
      <c r="AB116" s="110"/>
      <c r="AC116" s="110"/>
      <c r="AD116" s="110"/>
    </row>
    <row r="117" spans="1:91" x14ac:dyDescent="0.35">
      <c r="A117" s="5" t="s">
        <v>229</v>
      </c>
      <c r="B117" s="69" t="s">
        <v>247</v>
      </c>
      <c r="C117" s="575">
        <f>D117+C323</f>
        <v>14830</v>
      </c>
      <c r="D117" s="575">
        <f>E117+D323</f>
        <v>14830</v>
      </c>
      <c r="E117" s="575">
        <f>F117+E323</f>
        <v>14830</v>
      </c>
      <c r="F117" s="576">
        <v>14830</v>
      </c>
      <c r="G117" s="575">
        <f>H117+G323</f>
        <v>18548</v>
      </c>
      <c r="H117" s="575">
        <f>I117+H323</f>
        <v>18548</v>
      </c>
      <c r="I117" s="575">
        <f>J117+I323</f>
        <v>18548</v>
      </c>
      <c r="J117" s="576">
        <v>18548</v>
      </c>
      <c r="K117" s="575">
        <f>L117+K323</f>
        <v>14830</v>
      </c>
      <c r="L117" s="575">
        <f>M117+L323</f>
        <v>14830</v>
      </c>
      <c r="M117" s="575">
        <f>N117+M323</f>
        <v>14830</v>
      </c>
      <c r="N117" s="575">
        <f>Q!F117</f>
        <v>14830</v>
      </c>
      <c r="O117" s="575">
        <f>Q!J117</f>
        <v>18548</v>
      </c>
      <c r="P117" s="575">
        <f>Q!N117</f>
        <v>13807</v>
      </c>
      <c r="Q117" s="575">
        <f>Q!R117</f>
        <v>9720</v>
      </c>
      <c r="R117" s="575">
        <f>Q!V117</f>
        <v>13811</v>
      </c>
      <c r="S117" s="575">
        <f>Q!Z117</f>
        <v>12586</v>
      </c>
      <c r="T117" s="575" t="str">
        <f>Q!AD117</f>
        <v/>
      </c>
      <c r="U117" s="575" t="str">
        <f>Q!AH117</f>
        <v/>
      </c>
      <c r="V117" s="576" t="str">
        <f>Q!AL117</f>
        <v/>
      </c>
      <c r="W117" s="575" t="str">
        <f>Q!AP117</f>
        <v/>
      </c>
      <c r="X117" s="575" t="str">
        <f>Q!AT117</f>
        <v/>
      </c>
      <c r="Y117" s="575" t="str">
        <f>Q!AX117</f>
        <v/>
      </c>
      <c r="Z117" s="576" t="str">
        <f>Q!BB117</f>
        <v/>
      </c>
      <c r="AA117" s="575" t="str">
        <f>Q!BF117</f>
        <v/>
      </c>
      <c r="AB117" s="575" t="str">
        <f>Q!BJ117</f>
        <v/>
      </c>
      <c r="AC117" s="575" t="str">
        <f>Q!BN117</f>
        <v/>
      </c>
      <c r="AD117" s="575" t="str">
        <f>Q!BR117</f>
        <v/>
      </c>
      <c r="AE117" s="575" t="str">
        <f>Q!BV117</f>
        <v/>
      </c>
      <c r="AF117" s="575" t="str">
        <f>Q!BZ117</f>
        <v/>
      </c>
      <c r="AG117" s="575"/>
      <c r="AH117" s="575"/>
      <c r="AI117" s="575"/>
      <c r="AJ117" s="575"/>
      <c r="AK117" s="575"/>
      <c r="AL117" s="575"/>
      <c r="AM117" s="575"/>
      <c r="AN117" s="575"/>
      <c r="AO117" s="575"/>
      <c r="AP117" s="575"/>
      <c r="AQ117" s="575"/>
      <c r="AR117" s="575"/>
      <c r="AS117" s="575"/>
      <c r="AT117" s="575"/>
      <c r="AU117" s="575"/>
      <c r="AV117" s="575"/>
      <c r="AW117" s="575"/>
      <c r="AX117" s="575"/>
      <c r="AY117" s="575"/>
      <c r="AZ117" s="575"/>
      <c r="BA117" s="575"/>
      <c r="BB117" s="575"/>
      <c r="BC117" s="575"/>
      <c r="BD117" s="575"/>
      <c r="BE117" s="575"/>
      <c r="BF117" s="575"/>
      <c r="BG117" s="575"/>
      <c r="BH117" s="575"/>
      <c r="BI117" s="575"/>
      <c r="BJ117" s="575"/>
      <c r="BK117" s="575"/>
      <c r="BL117" s="575"/>
      <c r="BM117" s="575"/>
      <c r="BN117" s="575"/>
      <c r="BO117" s="575"/>
      <c r="BP117" s="575"/>
      <c r="BQ117" s="575"/>
      <c r="BR117" s="575"/>
      <c r="BS117" s="575"/>
      <c r="BT117" s="575"/>
      <c r="BU117" s="575"/>
      <c r="BV117" s="575"/>
      <c r="BW117" s="575"/>
      <c r="BX117" s="575"/>
      <c r="BY117" s="575"/>
      <c r="BZ117" s="575"/>
      <c r="CA117" s="575"/>
      <c r="CB117" s="575"/>
      <c r="CC117" s="575"/>
      <c r="CD117" s="575"/>
      <c r="CE117" s="575"/>
      <c r="CF117" s="575"/>
      <c r="CG117" s="575"/>
      <c r="CH117" s="575"/>
      <c r="CI117" s="575"/>
      <c r="CJ117" s="575"/>
      <c r="CK117" s="575"/>
      <c r="CL117" s="575"/>
      <c r="CM117" s="575"/>
    </row>
    <row r="118" spans="1:91" x14ac:dyDescent="0.35">
      <c r="A118" s="5" t="s">
        <v>230</v>
      </c>
      <c r="B118" s="69" t="s">
        <v>227</v>
      </c>
      <c r="C118" s="577">
        <f>$F$118</f>
        <v>1.3</v>
      </c>
      <c r="D118" s="577">
        <f>$F$118</f>
        <v>1.3</v>
      </c>
      <c r="E118" s="577">
        <f>$F$118</f>
        <v>1.3</v>
      </c>
      <c r="F118" s="578">
        <v>1.3</v>
      </c>
      <c r="G118" s="577">
        <f>$J$118</f>
        <v>1.1000000000000001</v>
      </c>
      <c r="H118" s="577">
        <f>$J$118</f>
        <v>1.1000000000000001</v>
      </c>
      <c r="I118" s="577">
        <f>$J$118</f>
        <v>1.1000000000000001</v>
      </c>
      <c r="J118" s="578">
        <v>1.1000000000000001</v>
      </c>
      <c r="K118" s="577">
        <f>$N$118</f>
        <v>1.3</v>
      </c>
      <c r="L118" s="577">
        <f>$N$118</f>
        <v>1.3</v>
      </c>
      <c r="M118" s="577">
        <f>$N$118</f>
        <v>1.3</v>
      </c>
      <c r="N118" s="577">
        <f>Q!F118</f>
        <v>1.3</v>
      </c>
      <c r="O118" s="577">
        <f>Q!J118</f>
        <v>1.1000000000000001</v>
      </c>
      <c r="P118" s="577">
        <f>Q!N118</f>
        <v>1.1000000000000001</v>
      </c>
      <c r="Q118" s="577">
        <f>Q!R118</f>
        <v>1.2</v>
      </c>
      <c r="R118" s="577">
        <f>Q!V118</f>
        <v>1.1000000000000001</v>
      </c>
      <c r="S118" s="577">
        <f>Q!Z118</f>
        <v>1.1000000000000001</v>
      </c>
      <c r="T118" s="575" t="str">
        <f ca="1">Q!AD118</f>
        <v/>
      </c>
      <c r="U118" s="575" t="str">
        <f ca="1">Q!AH118</f>
        <v/>
      </c>
      <c r="V118" s="576" t="str">
        <f ca="1">Q!AL118</f>
        <v/>
      </c>
      <c r="W118" s="575" t="str">
        <f ca="1">Q!AP118</f>
        <v/>
      </c>
      <c r="X118" s="575" t="str">
        <f ca="1">Q!AT118</f>
        <v/>
      </c>
      <c r="Y118" s="575" t="str">
        <f ca="1">Q!AX118</f>
        <v/>
      </c>
      <c r="Z118" s="576" t="str">
        <f ca="1">Q!BB118</f>
        <v/>
      </c>
      <c r="AA118" s="575" t="str">
        <f ca="1">Q!BF118</f>
        <v/>
      </c>
      <c r="AB118" s="575" t="str">
        <f ca="1">Q!BJ118</f>
        <v/>
      </c>
      <c r="AC118" s="575" t="str">
        <f ca="1">Q!BN118</f>
        <v/>
      </c>
      <c r="AD118" s="575" t="str">
        <f ca="1">Q!BR118</f>
        <v/>
      </c>
      <c r="AE118" s="575" t="str">
        <f ca="1">Q!BV118</f>
        <v/>
      </c>
      <c r="AF118" s="575">
        <f>Q!BZ118</f>
        <v>0</v>
      </c>
      <c r="AG118" s="577"/>
      <c r="AH118" s="577"/>
      <c r="AI118" s="577"/>
      <c r="AJ118" s="577"/>
      <c r="AK118" s="577"/>
      <c r="AL118" s="577"/>
      <c r="AM118" s="577"/>
      <c r="AN118" s="577"/>
      <c r="AO118" s="577"/>
      <c r="AP118" s="577"/>
      <c r="AQ118" s="577"/>
      <c r="AR118" s="577"/>
      <c r="AS118" s="577"/>
      <c r="AT118" s="577"/>
      <c r="AU118" s="577"/>
      <c r="AV118" s="577"/>
      <c r="AW118" s="577"/>
      <c r="AX118" s="577"/>
      <c r="AY118" s="577"/>
      <c r="AZ118" s="577"/>
      <c r="BA118" s="577"/>
      <c r="BB118" s="577"/>
      <c r="BC118" s="577"/>
      <c r="BD118" s="577"/>
      <c r="BE118" s="577"/>
      <c r="BF118" s="577"/>
      <c r="BG118" s="577"/>
      <c r="BH118" s="577"/>
      <c r="BI118" s="577"/>
      <c r="BJ118" s="577"/>
      <c r="BK118" s="577"/>
      <c r="BL118" s="577"/>
      <c r="BM118" s="577"/>
      <c r="BN118" s="577"/>
      <c r="BO118" s="577"/>
      <c r="BP118" s="577"/>
      <c r="BQ118" s="577"/>
      <c r="BR118" s="577"/>
      <c r="BS118" s="577"/>
      <c r="BT118" s="577"/>
      <c r="BU118" s="577"/>
      <c r="BV118" s="577"/>
      <c r="BW118" s="577"/>
      <c r="BX118" s="577"/>
      <c r="BY118" s="577"/>
      <c r="BZ118" s="577"/>
      <c r="CA118" s="577"/>
      <c r="CB118" s="577"/>
      <c r="CC118" s="577"/>
      <c r="CD118" s="577"/>
      <c r="CE118" s="577"/>
      <c r="CF118" s="577"/>
      <c r="CG118" s="577"/>
      <c r="CH118" s="577"/>
      <c r="CI118" s="577"/>
      <c r="CJ118" s="577"/>
      <c r="CK118" s="577"/>
      <c r="CL118" s="577"/>
      <c r="CM118" s="577"/>
    </row>
    <row r="119" spans="1:91" x14ac:dyDescent="0.35">
      <c r="A119" s="5" t="s">
        <v>231</v>
      </c>
      <c r="B119" s="69" t="s">
        <v>228</v>
      </c>
      <c r="C119" s="575">
        <f>C117*C118/g_troz</f>
        <v>619.8342430965788</v>
      </c>
      <c r="D119" s="575">
        <f>D117*D118/g_troz</f>
        <v>619.8342430965788</v>
      </c>
      <c r="E119" s="575">
        <f>E117*E118/g_troz</f>
        <v>619.8342430965788</v>
      </c>
      <c r="F119" s="576">
        <v>628</v>
      </c>
      <c r="G119" s="575">
        <f>G117*G118/g_troz</f>
        <v>655.96525209040306</v>
      </c>
      <c r="H119" s="575">
        <f>H117*H118/g_troz</f>
        <v>655.96525209040306</v>
      </c>
      <c r="I119" s="575">
        <f>I117*I118/g_troz</f>
        <v>655.96525209040306</v>
      </c>
      <c r="J119" s="576">
        <v>637</v>
      </c>
      <c r="K119" s="575">
        <f>K117*K118/g_troz</f>
        <v>619.8342430965788</v>
      </c>
      <c r="L119" s="575">
        <f>L117*L118/g_troz</f>
        <v>619.8342430965788</v>
      </c>
      <c r="M119" s="575">
        <f>M117*M118/g_troz</f>
        <v>619.8342430965788</v>
      </c>
      <c r="N119" s="575">
        <f>Q!F119</f>
        <v>628</v>
      </c>
      <c r="O119" s="575">
        <f>Q!J119</f>
        <v>637</v>
      </c>
      <c r="P119" s="575">
        <f>Q!N119</f>
        <v>488</v>
      </c>
      <c r="Q119" s="575">
        <f>Q!R119</f>
        <v>386</v>
      </c>
      <c r="R119" s="575">
        <f>Q!V119</f>
        <v>470</v>
      </c>
      <c r="S119" s="575">
        <f>Q!Z119</f>
        <v>446</v>
      </c>
      <c r="T119" s="575" t="str">
        <f ca="1">Q!AD119</f>
        <v/>
      </c>
      <c r="U119" s="575" t="str">
        <f ca="1">Q!AH119</f>
        <v/>
      </c>
      <c r="V119" s="576" t="str">
        <f ca="1">Q!AL119</f>
        <v/>
      </c>
      <c r="W119" s="575" t="str">
        <f ca="1">Q!AP119</f>
        <v/>
      </c>
      <c r="X119" s="575" t="str">
        <f ca="1">Q!AT119</f>
        <v/>
      </c>
      <c r="Y119" s="575" t="str">
        <f ca="1">Q!AX119</f>
        <v/>
      </c>
      <c r="Z119" s="576" t="str">
        <f ca="1">Q!BB119</f>
        <v/>
      </c>
      <c r="AA119" s="575" t="str">
        <f ca="1">Q!BF119</f>
        <v/>
      </c>
      <c r="AB119" s="575" t="str">
        <f ca="1">Q!BJ119</f>
        <v/>
      </c>
      <c r="AC119" s="575" t="str">
        <f ca="1">Q!BN119</f>
        <v/>
      </c>
      <c r="AD119" s="575" t="str">
        <f ca="1">Q!BR119</f>
        <v/>
      </c>
      <c r="AE119" s="575" t="str">
        <f ca="1">Q!BV119</f>
        <v/>
      </c>
      <c r="AF119" s="575">
        <f>Q!BZ119</f>
        <v>0</v>
      </c>
      <c r="AG119" s="575"/>
      <c r="AH119" s="575"/>
      <c r="AI119" s="575"/>
      <c r="AJ119" s="575"/>
      <c r="AK119" s="575"/>
      <c r="AL119" s="575"/>
      <c r="AM119" s="575"/>
      <c r="AN119" s="575"/>
      <c r="AO119" s="575"/>
      <c r="AP119" s="575"/>
      <c r="AQ119" s="575"/>
      <c r="AR119" s="575"/>
      <c r="AS119" s="575"/>
      <c r="AT119" s="575"/>
      <c r="AU119" s="575"/>
      <c r="AV119" s="575"/>
      <c r="AW119" s="575"/>
      <c r="AX119" s="575"/>
      <c r="AY119" s="575"/>
      <c r="AZ119" s="575"/>
      <c r="BA119" s="575"/>
      <c r="BB119" s="575"/>
      <c r="BC119" s="575"/>
      <c r="BD119" s="575"/>
      <c r="BE119" s="575"/>
      <c r="BF119" s="575"/>
      <c r="BG119" s="575"/>
      <c r="BH119" s="575"/>
      <c r="BI119" s="575"/>
      <c r="BJ119" s="575"/>
      <c r="BK119" s="575"/>
      <c r="BL119" s="575"/>
      <c r="BM119" s="575"/>
      <c r="BN119" s="575"/>
      <c r="BO119" s="575"/>
      <c r="BP119" s="575"/>
      <c r="BQ119" s="575"/>
      <c r="BR119" s="575"/>
      <c r="BS119" s="575"/>
      <c r="BT119" s="575"/>
      <c r="BU119" s="575"/>
      <c r="BV119" s="575"/>
      <c r="BW119" s="575"/>
      <c r="BX119" s="575"/>
      <c r="BY119" s="575"/>
      <c r="BZ119" s="575"/>
      <c r="CA119" s="575"/>
      <c r="CB119" s="575"/>
      <c r="CC119" s="575"/>
      <c r="CD119" s="575"/>
      <c r="CE119" s="575"/>
      <c r="CF119" s="575"/>
      <c r="CG119" s="575"/>
      <c r="CH119" s="575"/>
      <c r="CI119" s="575"/>
      <c r="CJ119" s="575"/>
      <c r="CK119" s="575"/>
      <c r="CL119" s="575"/>
      <c r="CM119" s="575"/>
    </row>
    <row r="120" spans="1:91" x14ac:dyDescent="0.35">
      <c r="A120" s="5"/>
      <c r="B120" s="444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  <c r="U120" s="375"/>
      <c r="V120" s="375"/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75"/>
      <c r="AK120" s="375"/>
      <c r="AL120" s="375"/>
      <c r="AM120" s="375"/>
      <c r="AN120" s="375"/>
      <c r="AO120" s="375"/>
      <c r="AP120" s="318"/>
      <c r="AQ120" s="318"/>
      <c r="AR120" s="318"/>
      <c r="AS120" s="318"/>
      <c r="AT120" s="318"/>
      <c r="AU120" s="318"/>
      <c r="AV120" s="318"/>
      <c r="AW120" s="318"/>
      <c r="AX120" s="318"/>
      <c r="AY120" s="318"/>
      <c r="AZ120" s="318"/>
      <c r="BA120" s="318"/>
      <c r="BB120" s="318"/>
      <c r="BC120" s="318"/>
      <c r="BD120" s="318"/>
      <c r="BE120" s="318"/>
      <c r="BF120" s="318"/>
      <c r="BG120" s="318"/>
      <c r="BH120" s="318"/>
      <c r="BI120" s="318"/>
      <c r="BJ120" s="318"/>
      <c r="BK120" s="318"/>
      <c r="BL120" s="318"/>
      <c r="BM120" s="318"/>
      <c r="BN120" s="318"/>
      <c r="BO120" s="318"/>
      <c r="BP120" s="318"/>
      <c r="BQ120" s="318"/>
      <c r="BR120" s="318"/>
      <c r="BS120" s="318"/>
      <c r="BT120" s="318"/>
      <c r="BU120" s="318"/>
      <c r="BV120" s="318"/>
      <c r="BW120" s="318"/>
      <c r="BX120" s="318"/>
      <c r="BY120" s="318"/>
      <c r="BZ120" s="318"/>
      <c r="CA120" s="318"/>
      <c r="CB120" s="318"/>
      <c r="CC120" s="318"/>
      <c r="CD120" s="318"/>
      <c r="CE120" s="318"/>
      <c r="CF120" s="318"/>
      <c r="CG120" s="318"/>
      <c r="CH120" s="318"/>
      <c r="CI120" s="318"/>
      <c r="CJ120" s="318"/>
      <c r="CK120" s="318"/>
      <c r="CL120" s="318"/>
      <c r="CM120" s="318"/>
    </row>
    <row r="121" spans="1:91" x14ac:dyDescent="0.35">
      <c r="A121" s="5"/>
      <c r="B121" s="70" t="s">
        <v>246</v>
      </c>
      <c r="C121" s="318"/>
      <c r="D121" s="318"/>
      <c r="E121" s="318"/>
      <c r="F121" s="324"/>
      <c r="G121" s="318"/>
      <c r="H121" s="318"/>
      <c r="I121" s="318"/>
      <c r="J121" s="324"/>
      <c r="K121" s="318"/>
      <c r="L121" s="318"/>
      <c r="M121" s="318"/>
      <c r="N121" s="324"/>
      <c r="O121" s="318"/>
      <c r="P121" s="318"/>
      <c r="Q121" s="318"/>
      <c r="R121" s="324"/>
      <c r="S121" s="318"/>
      <c r="T121" s="318"/>
      <c r="U121" s="318"/>
      <c r="V121" s="324"/>
      <c r="W121" s="318"/>
      <c r="X121" s="318"/>
      <c r="Y121" s="318"/>
      <c r="Z121" s="324"/>
      <c r="AA121" s="110"/>
      <c r="AB121" s="110"/>
      <c r="AC121" s="110"/>
      <c r="AD121" s="110"/>
    </row>
    <row r="122" spans="1:91" x14ac:dyDescent="0.35">
      <c r="A122" s="5" t="s">
        <v>229</v>
      </c>
      <c r="B122" s="69" t="s">
        <v>245</v>
      </c>
      <c r="C122" s="575">
        <f>D122+C323</f>
        <v>124432</v>
      </c>
      <c r="D122" s="575">
        <f>E122+D323</f>
        <v>124432</v>
      </c>
      <c r="E122" s="575">
        <f>F122+E323</f>
        <v>124432</v>
      </c>
      <c r="F122" s="576">
        <v>124432</v>
      </c>
      <c r="G122" s="575">
        <f>H122+G323</f>
        <v>137753</v>
      </c>
      <c r="H122" s="575">
        <f>I122+H323</f>
        <v>137753</v>
      </c>
      <c r="I122" s="575">
        <f>J122+I323</f>
        <v>137753</v>
      </c>
      <c r="J122" s="576">
        <v>137753</v>
      </c>
      <c r="K122" s="575">
        <f>L122+K323</f>
        <v>124432</v>
      </c>
      <c r="L122" s="575">
        <f>M122+L323</f>
        <v>124432</v>
      </c>
      <c r="M122" s="575">
        <f>N122+M323</f>
        <v>124432</v>
      </c>
      <c r="N122" s="575">
        <f>Q!F122</f>
        <v>124432</v>
      </c>
      <c r="O122" s="575">
        <f>Q!J122</f>
        <v>137753</v>
      </c>
      <c r="P122" s="575">
        <f>Q!N122</f>
        <v>124760</v>
      </c>
      <c r="Q122" s="575">
        <f>Q!R122</f>
        <v>113809</v>
      </c>
      <c r="R122" s="575">
        <f>Q!V122</f>
        <v>173041</v>
      </c>
      <c r="S122" s="575">
        <f>Q!Z122</f>
        <v>150693</v>
      </c>
      <c r="T122" s="575">
        <f>Q!AD122</f>
        <v>138095.19274474474</v>
      </c>
      <c r="U122" s="575">
        <f>Q!AH122</f>
        <v>125029.05491216332</v>
      </c>
      <c r="V122" s="575">
        <f>Q!AL122</f>
        <v>112250.1338698522</v>
      </c>
      <c r="W122" s="575">
        <f>Q!AP122</f>
        <v>99429.585852084056</v>
      </c>
      <c r="X122" s="575">
        <f>Q!AT122</f>
        <v>86974.091153114699</v>
      </c>
      <c r="Y122" s="575">
        <f>Q!AX122</f>
        <v>70448.804588891289</v>
      </c>
      <c r="Z122" s="575">
        <f>Q!BB122</f>
        <v>56886.941473417413</v>
      </c>
      <c r="AA122" s="575">
        <f>Q!BF122</f>
        <v>44195.026365729304</v>
      </c>
      <c r="AB122" s="575">
        <f>Q!BJ122</f>
        <v>30841.271604321984</v>
      </c>
      <c r="AC122" s="575">
        <f>Q!BN122</f>
        <v>19798.610607600207</v>
      </c>
      <c r="AD122" s="575">
        <f>Q!BR122</f>
        <v>9910.4746505254407</v>
      </c>
      <c r="AE122" s="575" t="str">
        <f>Q!BV122</f>
        <v/>
      </c>
      <c r="AF122" s="575">
        <f>Q!BZ122</f>
        <v>0</v>
      </c>
      <c r="AG122" s="575">
        <f t="shared" ref="AG122:AO122" si="24">IF((OR(AF122-(AG$191/1000)&lt;0,AF122="")),"",(AF122-(AG$191/1000)))</f>
        <v>0</v>
      </c>
      <c r="AH122" s="575">
        <f t="shared" si="24"/>
        <v>0</v>
      </c>
      <c r="AI122" s="575">
        <f t="shared" si="24"/>
        <v>0</v>
      </c>
      <c r="AJ122" s="575">
        <f t="shared" si="24"/>
        <v>0</v>
      </c>
      <c r="AK122" s="575">
        <f t="shared" si="24"/>
        <v>0</v>
      </c>
      <c r="AL122" s="575">
        <f t="shared" si="24"/>
        <v>0</v>
      </c>
      <c r="AM122" s="575">
        <f t="shared" si="24"/>
        <v>0</v>
      </c>
      <c r="AN122" s="575">
        <f t="shared" si="24"/>
        <v>0</v>
      </c>
      <c r="AO122" s="575">
        <f t="shared" si="24"/>
        <v>0</v>
      </c>
      <c r="AP122" s="575"/>
      <c r="AQ122" s="575"/>
      <c r="AR122" s="575"/>
      <c r="AS122" s="575"/>
      <c r="AT122" s="575"/>
      <c r="AU122" s="575"/>
      <c r="AV122" s="575"/>
      <c r="AW122" s="575"/>
      <c r="AX122" s="575"/>
      <c r="AY122" s="575"/>
      <c r="AZ122" s="575"/>
      <c r="BA122" s="575"/>
      <c r="BB122" s="575"/>
      <c r="BC122" s="575"/>
      <c r="BD122" s="575"/>
      <c r="BE122" s="575"/>
      <c r="BF122" s="575"/>
      <c r="BG122" s="575"/>
      <c r="BH122" s="575"/>
      <c r="BI122" s="575"/>
      <c r="BJ122" s="575"/>
      <c r="BK122" s="575"/>
      <c r="BL122" s="575"/>
      <c r="BM122" s="575"/>
      <c r="BN122" s="575"/>
      <c r="BO122" s="575"/>
      <c r="BP122" s="575"/>
      <c r="BQ122" s="575"/>
      <c r="BR122" s="575"/>
      <c r="BS122" s="575"/>
      <c r="BT122" s="575"/>
      <c r="BU122" s="575"/>
      <c r="BV122" s="575"/>
      <c r="BW122" s="575"/>
      <c r="BX122" s="575"/>
      <c r="BY122" s="575"/>
      <c r="BZ122" s="575"/>
      <c r="CA122" s="575"/>
      <c r="CB122" s="575"/>
      <c r="CC122" s="575"/>
      <c r="CD122" s="575"/>
      <c r="CE122" s="575"/>
      <c r="CF122" s="575"/>
      <c r="CG122" s="575"/>
      <c r="CH122" s="575"/>
      <c r="CI122" s="575"/>
      <c r="CJ122" s="575"/>
      <c r="CK122" s="575"/>
      <c r="CL122" s="575"/>
      <c r="CM122" s="575"/>
    </row>
    <row r="123" spans="1:91" x14ac:dyDescent="0.35">
      <c r="A123" s="5" t="s">
        <v>230</v>
      </c>
      <c r="B123" s="69" t="s">
        <v>227</v>
      </c>
      <c r="C123" s="577">
        <f>$F$123</f>
        <v>1.2</v>
      </c>
      <c r="D123" s="577">
        <f>$F$123</f>
        <v>1.2</v>
      </c>
      <c r="E123" s="577">
        <f>$F$123</f>
        <v>1.2</v>
      </c>
      <c r="F123" s="578">
        <v>1.2</v>
      </c>
      <c r="G123" s="577">
        <f>$J$123</f>
        <v>1.1000000000000001</v>
      </c>
      <c r="H123" s="577">
        <f>$J$123</f>
        <v>1.1000000000000001</v>
      </c>
      <c r="I123" s="577">
        <f>$J$123</f>
        <v>1.1000000000000001</v>
      </c>
      <c r="J123" s="578">
        <v>1.1000000000000001</v>
      </c>
      <c r="K123" s="577">
        <f>$N$123</f>
        <v>1.2</v>
      </c>
      <c r="L123" s="577">
        <f>$N$123</f>
        <v>1.2</v>
      </c>
      <c r="M123" s="577">
        <f>$N$123</f>
        <v>1.2</v>
      </c>
      <c r="N123" s="577">
        <f>Q!F123</f>
        <v>1.2</v>
      </c>
      <c r="O123" s="577">
        <f>Q!J123</f>
        <v>1.1000000000000001</v>
      </c>
      <c r="P123" s="577">
        <f>Q!N123</f>
        <v>1.2</v>
      </c>
      <c r="Q123" s="577">
        <f>Q!R123</f>
        <v>1.2</v>
      </c>
      <c r="R123" s="577">
        <f>Q!V123</f>
        <v>1</v>
      </c>
      <c r="S123" s="577">
        <f>Q!Z123</f>
        <v>1</v>
      </c>
      <c r="T123" s="577">
        <f>Q!AD123</f>
        <v>0.95399263490886255</v>
      </c>
      <c r="U123" s="577">
        <f>Q!AH123</f>
        <v>0.93768911460623627</v>
      </c>
      <c r="V123" s="577">
        <f>Q!AL123</f>
        <v>0.91807268188348634</v>
      </c>
      <c r="W123" s="577">
        <f>Q!AP123</f>
        <v>0.89332538582721221</v>
      </c>
      <c r="X123" s="577">
        <f>Q!AT123</f>
        <v>0.86229557600167139</v>
      </c>
      <c r="Y123" s="577">
        <f>Q!AX123</f>
        <v>0.80419116083543063</v>
      </c>
      <c r="Z123" s="577">
        <f>Q!BB123</f>
        <v>0.73128624612508608</v>
      </c>
      <c r="AA123" s="577">
        <f>Q!BF123</f>
        <v>0.85649265234255378</v>
      </c>
      <c r="AB123" s="577">
        <f>Q!BJ123</f>
        <v>1.0994796844413208</v>
      </c>
      <c r="AC123" s="577">
        <f>Q!BN123</f>
        <v>1.5480103319569234</v>
      </c>
      <c r="AD123" s="577">
        <f>Q!BR123</f>
        <v>2.7978969936987581</v>
      </c>
      <c r="AE123" s="577" t="e">
        <f>Q!BV123</f>
        <v>#VALUE!</v>
      </c>
      <c r="AF123" s="577">
        <f>Q!BZ123</f>
        <v>0</v>
      </c>
      <c r="AG123" s="577">
        <f t="shared" ref="AG123:AO123" si="25">IF(AG122&gt;0,AG124/AG122*g_troz,0)</f>
        <v>0</v>
      </c>
      <c r="AH123" s="577">
        <f t="shared" si="25"/>
        <v>0</v>
      </c>
      <c r="AI123" s="577">
        <f t="shared" si="25"/>
        <v>0</v>
      </c>
      <c r="AJ123" s="577">
        <f t="shared" si="25"/>
        <v>0</v>
      </c>
      <c r="AK123" s="577">
        <f t="shared" si="25"/>
        <v>0</v>
      </c>
      <c r="AL123" s="577">
        <f t="shared" si="25"/>
        <v>0</v>
      </c>
      <c r="AM123" s="577">
        <f t="shared" si="25"/>
        <v>0</v>
      </c>
      <c r="AN123" s="577">
        <f t="shared" si="25"/>
        <v>0</v>
      </c>
      <c r="AO123" s="577">
        <f t="shared" si="25"/>
        <v>0</v>
      </c>
      <c r="AP123" s="577"/>
      <c r="AQ123" s="577"/>
      <c r="AR123" s="577"/>
      <c r="AS123" s="577"/>
      <c r="AT123" s="577"/>
      <c r="AU123" s="577"/>
      <c r="AV123" s="577"/>
      <c r="AW123" s="577"/>
      <c r="AX123" s="577"/>
      <c r="AY123" s="577"/>
      <c r="AZ123" s="577"/>
      <c r="BA123" s="577"/>
      <c r="BB123" s="577"/>
      <c r="BC123" s="577"/>
      <c r="BD123" s="577"/>
      <c r="BE123" s="577"/>
      <c r="BF123" s="577"/>
      <c r="BG123" s="577"/>
      <c r="BH123" s="577"/>
      <c r="BI123" s="577"/>
      <c r="BJ123" s="577"/>
      <c r="BK123" s="577"/>
      <c r="BL123" s="577"/>
      <c r="BM123" s="577"/>
      <c r="BN123" s="577"/>
      <c r="BO123" s="577"/>
      <c r="BP123" s="577"/>
      <c r="BQ123" s="577"/>
      <c r="BR123" s="577"/>
      <c r="BS123" s="577"/>
      <c r="BT123" s="577"/>
      <c r="BU123" s="577"/>
      <c r="BV123" s="577"/>
      <c r="BW123" s="577"/>
      <c r="BX123" s="577"/>
      <c r="BY123" s="577"/>
      <c r="BZ123" s="577"/>
      <c r="CA123" s="577"/>
      <c r="CB123" s="577"/>
      <c r="CC123" s="577"/>
      <c r="CD123" s="577"/>
      <c r="CE123" s="577"/>
      <c r="CF123" s="577"/>
      <c r="CG123" s="577"/>
      <c r="CH123" s="577"/>
      <c r="CI123" s="577"/>
      <c r="CJ123" s="577"/>
      <c r="CK123" s="577"/>
      <c r="CL123" s="577"/>
      <c r="CM123" s="577"/>
    </row>
    <row r="124" spans="1:91" x14ac:dyDescent="0.35">
      <c r="A124" s="5" t="s">
        <v>231</v>
      </c>
      <c r="B124" s="69" t="s">
        <v>228</v>
      </c>
      <c r="C124" s="575">
        <f>C122*C123/g_troz</f>
        <v>4800.6980364330202</v>
      </c>
      <c r="D124" s="575">
        <f>D122*D123/g_troz</f>
        <v>4800.6980364330202</v>
      </c>
      <c r="E124" s="575">
        <f>E122*E123/g_troz</f>
        <v>4800.6980364330202</v>
      </c>
      <c r="F124" s="576">
        <v>4702</v>
      </c>
      <c r="G124" s="575">
        <f>G122*G123/g_troz</f>
        <v>4871.7479712750319</v>
      </c>
      <c r="H124" s="575">
        <f>H122*H123/g_troz</f>
        <v>4871.7479712750319</v>
      </c>
      <c r="I124" s="575">
        <f>I122*I123/g_troz</f>
        <v>4871.7479712750319</v>
      </c>
      <c r="J124" s="576">
        <v>5024</v>
      </c>
      <c r="K124" s="575">
        <f>K122*K123/g_troz</f>
        <v>4800.6980364330202</v>
      </c>
      <c r="L124" s="575">
        <f>L122*L123/g_troz</f>
        <v>4800.6980364330202</v>
      </c>
      <c r="M124" s="575">
        <f>M122*M123/g_troz</f>
        <v>4800.6980364330202</v>
      </c>
      <c r="N124" s="575">
        <f>Q!F124</f>
        <v>4702</v>
      </c>
      <c r="O124" s="575">
        <f>Q!J124</f>
        <v>5024</v>
      </c>
      <c r="P124" s="575">
        <f>Q!N124</f>
        <v>4617</v>
      </c>
      <c r="Q124" s="575">
        <f>Q!R124</f>
        <v>4269</v>
      </c>
      <c r="R124" s="575">
        <f>Q!V124</f>
        <v>5287</v>
      </c>
      <c r="S124" s="575">
        <f>Q!Z124</f>
        <v>4688</v>
      </c>
      <c r="T124" s="575">
        <f>Q!AD124</f>
        <v>4235.5971212455024</v>
      </c>
      <c r="U124" s="575">
        <f>Q!AH124</f>
        <v>3769.3015656899465</v>
      </c>
      <c r="V124" s="575">
        <f>Q!AL124</f>
        <v>3313.2560101343906</v>
      </c>
      <c r="W124" s="575">
        <f>Q!AP124</f>
        <v>2855.7248990232792</v>
      </c>
      <c r="X124" s="575">
        <f>Q!AT124</f>
        <v>2411.2215656899461</v>
      </c>
      <c r="Y124" s="575">
        <f>Q!AX124</f>
        <v>1821.4782323566124</v>
      </c>
      <c r="Z124" s="575">
        <f>Q!BB124</f>
        <v>1337.4915656899454</v>
      </c>
      <c r="AA124" s="575">
        <f>Q!BF124</f>
        <v>1216.9930582272586</v>
      </c>
      <c r="AB124" s="575">
        <f>Q!BJ124</f>
        <v>1090.2109686750198</v>
      </c>
      <c r="AC124" s="575">
        <f>Q!BN124</f>
        <v>985.37067016755691</v>
      </c>
      <c r="AD124" s="575">
        <f>Q!BR124</f>
        <v>891.49156568994499</v>
      </c>
      <c r="AE124" s="575">
        <f>Q!BV124</f>
        <v>787.8706701675568</v>
      </c>
      <c r="AF124" s="575">
        <f>Q!BZ124</f>
        <v>0</v>
      </c>
      <c r="AG124" s="575" t="e">
        <f t="shared" ref="AG124:AO124" si="26">AF124-(AG$198/1000/AG$197)</f>
        <v>#DIV/0!</v>
      </c>
      <c r="AH124" s="575" t="e">
        <f t="shared" si="26"/>
        <v>#DIV/0!</v>
      </c>
      <c r="AI124" s="575" t="e">
        <f t="shared" si="26"/>
        <v>#DIV/0!</v>
      </c>
      <c r="AJ124" s="575" t="e">
        <f t="shared" si="26"/>
        <v>#DIV/0!</v>
      </c>
      <c r="AK124" s="575" t="e">
        <f t="shared" si="26"/>
        <v>#DIV/0!</v>
      </c>
      <c r="AL124" s="575" t="e">
        <f t="shared" si="26"/>
        <v>#DIV/0!</v>
      </c>
      <c r="AM124" s="575" t="e">
        <f t="shared" si="26"/>
        <v>#DIV/0!</v>
      </c>
      <c r="AN124" s="575" t="e">
        <f t="shared" si="26"/>
        <v>#DIV/0!</v>
      </c>
      <c r="AO124" s="575" t="e">
        <f t="shared" si="26"/>
        <v>#DIV/0!</v>
      </c>
      <c r="AP124" s="575"/>
      <c r="AQ124" s="575"/>
      <c r="AR124" s="575"/>
      <c r="AS124" s="575"/>
      <c r="AT124" s="575"/>
      <c r="AU124" s="575"/>
      <c r="AV124" s="575"/>
      <c r="AW124" s="575"/>
      <c r="AX124" s="575"/>
      <c r="AY124" s="575"/>
      <c r="AZ124" s="575"/>
      <c r="BA124" s="575"/>
      <c r="BB124" s="575"/>
      <c r="BC124" s="575"/>
      <c r="BD124" s="575"/>
      <c r="BE124" s="575"/>
      <c r="BF124" s="575"/>
      <c r="BG124" s="575"/>
      <c r="BH124" s="575"/>
      <c r="BI124" s="575"/>
      <c r="BJ124" s="575"/>
      <c r="BK124" s="575"/>
      <c r="BL124" s="575"/>
      <c r="BM124" s="575"/>
      <c r="BN124" s="575"/>
      <c r="BO124" s="575"/>
      <c r="BP124" s="575"/>
      <c r="BQ124" s="575"/>
      <c r="BR124" s="575"/>
      <c r="BS124" s="575"/>
      <c r="BT124" s="575"/>
      <c r="BU124" s="575"/>
      <c r="BV124" s="575"/>
      <c r="BW124" s="575"/>
      <c r="BX124" s="575"/>
      <c r="BY124" s="575"/>
      <c r="BZ124" s="575"/>
      <c r="CA124" s="575"/>
      <c r="CB124" s="575"/>
      <c r="CC124" s="575"/>
      <c r="CD124" s="575"/>
      <c r="CE124" s="575"/>
      <c r="CF124" s="575"/>
      <c r="CG124" s="575"/>
      <c r="CH124" s="575"/>
      <c r="CI124" s="575"/>
      <c r="CJ124" s="575"/>
      <c r="CK124" s="575"/>
      <c r="CL124" s="575"/>
      <c r="CM124" s="575"/>
    </row>
    <row r="125" spans="1:91" x14ac:dyDescent="0.35">
      <c r="A125" s="5"/>
      <c r="B125" s="69"/>
      <c r="C125" s="318"/>
      <c r="D125" s="318"/>
      <c r="E125" s="318"/>
      <c r="F125" s="324"/>
      <c r="G125" s="318"/>
      <c r="H125" s="318"/>
      <c r="I125" s="318"/>
      <c r="J125" s="324"/>
      <c r="K125" s="318"/>
      <c r="L125" s="318"/>
      <c r="M125" s="318"/>
      <c r="N125" s="324"/>
      <c r="O125" s="318"/>
      <c r="P125" s="318"/>
      <c r="Q125" s="318"/>
      <c r="R125" s="324"/>
      <c r="S125" s="318"/>
      <c r="T125" s="318"/>
      <c r="U125" s="318"/>
      <c r="V125" s="324"/>
      <c r="W125" s="318"/>
      <c r="X125" s="318"/>
      <c r="Y125" s="318"/>
      <c r="Z125" s="324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0"/>
      <c r="CE125" s="110"/>
      <c r="CF125" s="110"/>
      <c r="CG125" s="110"/>
      <c r="CH125" s="110"/>
      <c r="CI125" s="110"/>
      <c r="CJ125" s="110"/>
      <c r="CK125" s="110"/>
      <c r="CL125" s="110"/>
      <c r="CM125" s="110"/>
    </row>
    <row r="126" spans="1:91" x14ac:dyDescent="0.35">
      <c r="A126" s="5"/>
      <c r="B126" s="70" t="s">
        <v>244</v>
      </c>
      <c r="C126" s="318"/>
      <c r="D126" s="318"/>
      <c r="E126" s="318"/>
      <c r="F126" s="324"/>
      <c r="G126" s="318"/>
      <c r="H126" s="318"/>
      <c r="I126" s="318"/>
      <c r="J126" s="324"/>
      <c r="K126" s="318"/>
      <c r="L126" s="318"/>
      <c r="M126" s="318"/>
      <c r="N126" s="324"/>
      <c r="O126" s="318"/>
      <c r="P126" s="318"/>
      <c r="Q126" s="318"/>
      <c r="R126" s="324"/>
      <c r="S126" s="318"/>
      <c r="T126" s="318"/>
      <c r="U126" s="318"/>
      <c r="V126" s="324"/>
      <c r="W126" s="318"/>
      <c r="X126" s="318"/>
      <c r="Y126" s="318"/>
      <c r="Z126" s="324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0"/>
      <c r="CE126" s="110"/>
      <c r="CF126" s="110"/>
      <c r="CG126" s="110"/>
      <c r="CH126" s="110"/>
      <c r="CI126" s="110"/>
      <c r="CJ126" s="110"/>
      <c r="CK126" s="110"/>
      <c r="CL126" s="110"/>
      <c r="CM126" s="110"/>
    </row>
    <row r="127" spans="1:91" x14ac:dyDescent="0.35">
      <c r="A127" s="5" t="s">
        <v>229</v>
      </c>
      <c r="B127" s="69" t="s">
        <v>243</v>
      </c>
      <c r="C127" s="319"/>
      <c r="D127" s="319"/>
      <c r="E127" s="319"/>
      <c r="F127" s="323"/>
      <c r="G127" s="319"/>
      <c r="H127" s="319"/>
      <c r="I127" s="319"/>
      <c r="J127" s="323"/>
      <c r="K127" s="319"/>
      <c r="L127" s="319"/>
      <c r="M127" s="319"/>
      <c r="N127" s="323"/>
      <c r="O127" s="319"/>
      <c r="P127" s="319"/>
      <c r="Q127" s="319"/>
      <c r="R127" s="323"/>
      <c r="S127" s="319"/>
      <c r="T127" s="319"/>
      <c r="U127" s="319"/>
      <c r="V127" s="323"/>
      <c r="W127" s="319"/>
      <c r="X127" s="319"/>
      <c r="Y127" s="319"/>
      <c r="Z127" s="323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0"/>
      <c r="CE127" s="110"/>
      <c r="CF127" s="110"/>
      <c r="CG127" s="110"/>
      <c r="CH127" s="110"/>
      <c r="CI127" s="110"/>
      <c r="CJ127" s="110"/>
      <c r="CK127" s="110"/>
      <c r="CL127" s="110"/>
      <c r="CM127" s="110"/>
    </row>
    <row r="128" spans="1:91" x14ac:dyDescent="0.35">
      <c r="A128" s="5" t="s">
        <v>230</v>
      </c>
      <c r="B128" s="69" t="s">
        <v>227</v>
      </c>
      <c r="C128" s="318"/>
      <c r="D128" s="318"/>
      <c r="E128" s="318"/>
      <c r="F128" s="324"/>
      <c r="G128" s="318"/>
      <c r="H128" s="318"/>
      <c r="I128" s="318"/>
      <c r="J128" s="324"/>
      <c r="K128" s="318"/>
      <c r="L128" s="318"/>
      <c r="M128" s="318"/>
      <c r="N128" s="324"/>
      <c r="O128" s="318"/>
      <c r="P128" s="318"/>
      <c r="Q128" s="318"/>
      <c r="R128" s="324"/>
      <c r="S128" s="318"/>
      <c r="T128" s="318"/>
      <c r="U128" s="318"/>
      <c r="V128" s="324"/>
      <c r="W128" s="318"/>
      <c r="X128" s="318"/>
      <c r="Y128" s="318"/>
      <c r="Z128" s="324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0"/>
      <c r="CE128" s="110"/>
      <c r="CF128" s="110"/>
      <c r="CG128" s="110"/>
      <c r="CH128" s="110"/>
      <c r="CI128" s="110"/>
      <c r="CJ128" s="110"/>
      <c r="CK128" s="110"/>
      <c r="CL128" s="110"/>
      <c r="CM128" s="110"/>
    </row>
    <row r="129" spans="1:91" x14ac:dyDescent="0.35">
      <c r="A129" s="5" t="s">
        <v>231</v>
      </c>
      <c r="B129" s="69" t="s">
        <v>228</v>
      </c>
      <c r="C129" s="319"/>
      <c r="D129" s="319"/>
      <c r="E129" s="319"/>
      <c r="F129" s="323"/>
      <c r="G129" s="319"/>
      <c r="H129" s="319"/>
      <c r="I129" s="319"/>
      <c r="J129" s="323"/>
      <c r="K129" s="319"/>
      <c r="L129" s="319"/>
      <c r="M129" s="319"/>
      <c r="N129" s="323"/>
      <c r="O129" s="319"/>
      <c r="P129" s="319"/>
      <c r="Q129" s="319"/>
      <c r="R129" s="323"/>
      <c r="S129" s="319"/>
      <c r="T129" s="319"/>
      <c r="U129" s="319"/>
      <c r="V129" s="323"/>
      <c r="W129" s="319"/>
      <c r="X129" s="319"/>
      <c r="Y129" s="319"/>
      <c r="Z129" s="323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0"/>
      <c r="BS129" s="110"/>
      <c r="BT129" s="110"/>
      <c r="BU129" s="110"/>
      <c r="BV129" s="110"/>
      <c r="BW129" s="110"/>
      <c r="BX129" s="110"/>
      <c r="BY129" s="110"/>
      <c r="BZ129" s="110"/>
      <c r="CA129" s="110"/>
      <c r="CB129" s="110"/>
      <c r="CC129" s="110"/>
      <c r="CD129" s="110"/>
      <c r="CE129" s="110"/>
      <c r="CF129" s="110"/>
      <c r="CG129" s="110"/>
      <c r="CH129" s="110"/>
      <c r="CI129" s="110"/>
      <c r="CJ129" s="110"/>
      <c r="CK129" s="110"/>
      <c r="CL129" s="110"/>
      <c r="CM129" s="110"/>
    </row>
    <row r="130" spans="1:91" x14ac:dyDescent="0.35">
      <c r="A130" s="5"/>
      <c r="B130" s="69"/>
      <c r="C130" s="319"/>
      <c r="D130" s="319"/>
      <c r="E130" s="319"/>
      <c r="F130" s="319"/>
      <c r="G130" s="319"/>
      <c r="H130" s="319"/>
      <c r="I130" s="319"/>
      <c r="J130" s="319"/>
      <c r="K130" s="319"/>
      <c r="L130" s="319"/>
      <c r="M130" s="319"/>
      <c r="N130" s="319"/>
      <c r="O130" s="319"/>
      <c r="P130" s="319"/>
      <c r="Q130" s="319"/>
      <c r="R130" s="319"/>
      <c r="S130" s="319"/>
      <c r="T130" s="319"/>
      <c r="U130" s="319"/>
      <c r="V130" s="319"/>
      <c r="W130" s="319"/>
      <c r="X130" s="319"/>
      <c r="Y130" s="319"/>
      <c r="Z130" s="319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0"/>
      <c r="BS130" s="110"/>
      <c r="BT130" s="110"/>
      <c r="BU130" s="110"/>
      <c r="BV130" s="110"/>
      <c r="BW130" s="110"/>
      <c r="BX130" s="110"/>
      <c r="BY130" s="110"/>
      <c r="BZ130" s="110"/>
      <c r="CA130" s="110"/>
      <c r="CB130" s="110"/>
      <c r="CC130" s="110"/>
      <c r="CD130" s="110"/>
      <c r="CE130" s="110"/>
      <c r="CF130" s="110"/>
      <c r="CG130" s="110"/>
      <c r="CH130" s="110"/>
      <c r="CI130" s="110"/>
      <c r="CJ130" s="110"/>
      <c r="CK130" s="110"/>
      <c r="CL130" s="110"/>
      <c r="CM130" s="110"/>
    </row>
    <row r="131" spans="1:91" x14ac:dyDescent="0.35">
      <c r="A131" s="5"/>
      <c r="B131" s="70" t="s">
        <v>446</v>
      </c>
      <c r="C131" s="318"/>
      <c r="D131" s="318"/>
      <c r="E131" s="318"/>
      <c r="F131" s="318"/>
      <c r="G131" s="318"/>
      <c r="H131" s="318"/>
      <c r="I131" s="318"/>
      <c r="J131" s="318"/>
      <c r="K131" s="318"/>
      <c r="L131" s="318"/>
      <c r="M131" s="318"/>
      <c r="N131" s="318"/>
      <c r="O131" s="318"/>
      <c r="P131" s="318"/>
      <c r="Q131" s="318"/>
      <c r="R131" s="318"/>
      <c r="S131" s="318"/>
      <c r="T131" s="318"/>
      <c r="U131" s="318"/>
      <c r="V131" s="318"/>
      <c r="W131" s="318"/>
      <c r="X131" s="318"/>
      <c r="Y131" s="318"/>
      <c r="Z131" s="318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0"/>
      <c r="BS131" s="110"/>
      <c r="BT131" s="110"/>
      <c r="BU131" s="110"/>
      <c r="BV131" s="110"/>
      <c r="BW131" s="110"/>
      <c r="BX131" s="110"/>
      <c r="BY131" s="110"/>
      <c r="BZ131" s="110"/>
      <c r="CA131" s="110"/>
      <c r="CB131" s="110"/>
      <c r="CC131" s="110"/>
      <c r="CD131" s="110"/>
      <c r="CE131" s="110"/>
      <c r="CF131" s="110"/>
      <c r="CG131" s="110"/>
      <c r="CH131" s="110"/>
      <c r="CI131" s="110"/>
      <c r="CJ131" s="110"/>
      <c r="CK131" s="110"/>
      <c r="CL131" s="110"/>
      <c r="CM131" s="110"/>
    </row>
    <row r="132" spans="1:91" x14ac:dyDescent="0.35">
      <c r="A132" s="5" t="s">
        <v>229</v>
      </c>
      <c r="B132" s="69" t="s">
        <v>249</v>
      </c>
      <c r="C132" s="575">
        <f t="shared" ref="C132:Y132" si="27">C127+C122</f>
        <v>124432</v>
      </c>
      <c r="D132" s="575">
        <f>D127+D122</f>
        <v>124432</v>
      </c>
      <c r="E132" s="575">
        <f>E127+E122</f>
        <v>124432</v>
      </c>
      <c r="F132" s="575">
        <f t="shared" si="27"/>
        <v>124432</v>
      </c>
      <c r="G132" s="575">
        <f t="shared" si="27"/>
        <v>137753</v>
      </c>
      <c r="H132" s="575">
        <f>H127+H122</f>
        <v>137753</v>
      </c>
      <c r="I132" s="575">
        <f t="shared" si="27"/>
        <v>137753</v>
      </c>
      <c r="J132" s="575">
        <f t="shared" si="27"/>
        <v>137753</v>
      </c>
      <c r="K132" s="575">
        <f t="shared" si="27"/>
        <v>124432</v>
      </c>
      <c r="L132" s="575">
        <f t="shared" si="27"/>
        <v>124432</v>
      </c>
      <c r="M132" s="575">
        <f t="shared" si="27"/>
        <v>124432</v>
      </c>
      <c r="N132" s="575">
        <f>N127+N122</f>
        <v>124432</v>
      </c>
      <c r="O132" s="575">
        <f t="shared" si="27"/>
        <v>137753</v>
      </c>
      <c r="P132" s="575">
        <f t="shared" si="27"/>
        <v>124760</v>
      </c>
      <c r="Q132" s="575">
        <f t="shared" si="27"/>
        <v>113809</v>
      </c>
      <c r="R132" s="575">
        <f>R127+R122</f>
        <v>173041</v>
      </c>
      <c r="S132" s="575">
        <f t="shared" si="27"/>
        <v>150693</v>
      </c>
      <c r="T132" s="575">
        <f t="shared" si="27"/>
        <v>138095.19274474474</v>
      </c>
      <c r="U132" s="575">
        <f t="shared" si="27"/>
        <v>125029.05491216332</v>
      </c>
      <c r="V132" s="575">
        <f t="shared" si="27"/>
        <v>112250.1338698522</v>
      </c>
      <c r="W132" s="575">
        <f t="shared" si="27"/>
        <v>99429.585852084056</v>
      </c>
      <c r="X132" s="575">
        <f t="shared" si="27"/>
        <v>86974.091153114699</v>
      </c>
      <c r="Y132" s="575">
        <f t="shared" si="27"/>
        <v>70448.804588891289</v>
      </c>
      <c r="Z132" s="575">
        <f>Z127+Z122</f>
        <v>56886.941473417413</v>
      </c>
      <c r="AA132" s="575">
        <f t="shared" ref="AA132:AO132" si="28">AA127+AA122</f>
        <v>44195.026365729304</v>
      </c>
      <c r="AB132" s="575">
        <f t="shared" si="28"/>
        <v>30841.271604321984</v>
      </c>
      <c r="AC132" s="575">
        <f t="shared" si="28"/>
        <v>19798.610607600207</v>
      </c>
      <c r="AD132" s="575">
        <f t="shared" si="28"/>
        <v>9910.4746505254407</v>
      </c>
      <c r="AE132" s="575" t="e">
        <f t="shared" si="28"/>
        <v>#VALUE!</v>
      </c>
      <c r="AF132" s="575">
        <f t="shared" si="28"/>
        <v>0</v>
      </c>
      <c r="AG132" s="575">
        <f t="shared" si="28"/>
        <v>0</v>
      </c>
      <c r="AH132" s="575">
        <f t="shared" si="28"/>
        <v>0</v>
      </c>
      <c r="AI132" s="575">
        <f t="shared" si="28"/>
        <v>0</v>
      </c>
      <c r="AJ132" s="575">
        <f t="shared" si="28"/>
        <v>0</v>
      </c>
      <c r="AK132" s="575">
        <f t="shared" si="28"/>
        <v>0</v>
      </c>
      <c r="AL132" s="575">
        <f t="shared" si="28"/>
        <v>0</v>
      </c>
      <c r="AM132" s="575">
        <f t="shared" si="28"/>
        <v>0</v>
      </c>
      <c r="AN132" s="575">
        <f t="shared" si="28"/>
        <v>0</v>
      </c>
      <c r="AO132" s="575">
        <f t="shared" si="28"/>
        <v>0</v>
      </c>
      <c r="AP132" s="575"/>
      <c r="AQ132" s="575"/>
      <c r="AR132" s="575"/>
      <c r="AS132" s="575"/>
      <c r="AT132" s="575"/>
      <c r="AU132" s="575"/>
      <c r="AV132" s="575"/>
      <c r="AW132" s="575"/>
      <c r="AX132" s="575"/>
      <c r="AY132" s="575"/>
      <c r="AZ132" s="575"/>
      <c r="BA132" s="575"/>
      <c r="BB132" s="575"/>
      <c r="BC132" s="575"/>
      <c r="BD132" s="575"/>
      <c r="BE132" s="575"/>
      <c r="BF132" s="575"/>
      <c r="BG132" s="575"/>
      <c r="BH132" s="575"/>
      <c r="BI132" s="575"/>
      <c r="BJ132" s="575"/>
      <c r="BK132" s="575"/>
      <c r="BL132" s="575"/>
      <c r="BM132" s="575"/>
      <c r="BN132" s="575"/>
      <c r="BO132" s="575"/>
      <c r="BP132" s="575"/>
      <c r="BQ132" s="575"/>
      <c r="BR132" s="575"/>
      <c r="BS132" s="575"/>
      <c r="BT132" s="575"/>
      <c r="BU132" s="575"/>
      <c r="BV132" s="575"/>
      <c r="BW132" s="575"/>
      <c r="BX132" s="575"/>
      <c r="BY132" s="575"/>
      <c r="BZ132" s="575"/>
      <c r="CA132" s="575"/>
      <c r="CB132" s="575"/>
      <c r="CC132" s="575"/>
      <c r="CD132" s="575"/>
      <c r="CE132" s="575"/>
      <c r="CF132" s="575"/>
      <c r="CG132" s="575"/>
      <c r="CH132" s="575"/>
      <c r="CI132" s="575"/>
      <c r="CJ132" s="575"/>
      <c r="CK132" s="575"/>
      <c r="CL132" s="575"/>
      <c r="CM132" s="575"/>
    </row>
    <row r="133" spans="1:91" x14ac:dyDescent="0.35">
      <c r="A133" s="5" t="s">
        <v>230</v>
      </c>
      <c r="B133" s="69" t="s">
        <v>227</v>
      </c>
      <c r="C133" s="577">
        <f t="shared" ref="C133:AO133" si="29">AVERAGE(C123,C128)</f>
        <v>1.2</v>
      </c>
      <c r="D133" s="577">
        <f t="shared" si="29"/>
        <v>1.2</v>
      </c>
      <c r="E133" s="577">
        <f t="shared" si="29"/>
        <v>1.2</v>
      </c>
      <c r="F133" s="577">
        <f t="shared" si="29"/>
        <v>1.2</v>
      </c>
      <c r="G133" s="577">
        <f t="shared" si="29"/>
        <v>1.1000000000000001</v>
      </c>
      <c r="H133" s="577">
        <f t="shared" si="29"/>
        <v>1.1000000000000001</v>
      </c>
      <c r="I133" s="577">
        <f t="shared" si="29"/>
        <v>1.1000000000000001</v>
      </c>
      <c r="J133" s="577">
        <f t="shared" si="29"/>
        <v>1.1000000000000001</v>
      </c>
      <c r="K133" s="577">
        <f t="shared" si="29"/>
        <v>1.2</v>
      </c>
      <c r="L133" s="577">
        <f t="shared" si="29"/>
        <v>1.2</v>
      </c>
      <c r="M133" s="577">
        <f t="shared" si="29"/>
        <v>1.2</v>
      </c>
      <c r="N133" s="577">
        <f t="shared" si="29"/>
        <v>1.2</v>
      </c>
      <c r="O133" s="577">
        <f t="shared" si="29"/>
        <v>1.1000000000000001</v>
      </c>
      <c r="P133" s="577">
        <f t="shared" si="29"/>
        <v>1.2</v>
      </c>
      <c r="Q133" s="577">
        <f t="shared" si="29"/>
        <v>1.2</v>
      </c>
      <c r="R133" s="577">
        <f t="shared" si="29"/>
        <v>1</v>
      </c>
      <c r="S133" s="577">
        <f t="shared" si="29"/>
        <v>1</v>
      </c>
      <c r="T133" s="577">
        <f t="shared" si="29"/>
        <v>0.95399263490886255</v>
      </c>
      <c r="U133" s="577">
        <f t="shared" si="29"/>
        <v>0.93768911460623627</v>
      </c>
      <c r="V133" s="577">
        <f t="shared" si="29"/>
        <v>0.91807268188348634</v>
      </c>
      <c r="W133" s="577">
        <f t="shared" si="29"/>
        <v>0.89332538582721221</v>
      </c>
      <c r="X133" s="577">
        <f t="shared" si="29"/>
        <v>0.86229557600167139</v>
      </c>
      <c r="Y133" s="577">
        <f t="shared" si="29"/>
        <v>0.80419116083543063</v>
      </c>
      <c r="Z133" s="577">
        <f t="shared" si="29"/>
        <v>0.73128624612508608</v>
      </c>
      <c r="AA133" s="577">
        <f t="shared" si="29"/>
        <v>0.85649265234255378</v>
      </c>
      <c r="AB133" s="577">
        <f t="shared" si="29"/>
        <v>1.0994796844413208</v>
      </c>
      <c r="AC133" s="577">
        <f t="shared" si="29"/>
        <v>1.5480103319569234</v>
      </c>
      <c r="AD133" s="577">
        <f t="shared" si="29"/>
        <v>2.7978969936987581</v>
      </c>
      <c r="AE133" s="577" t="e">
        <f t="shared" si="29"/>
        <v>#VALUE!</v>
      </c>
      <c r="AF133" s="577">
        <f t="shared" si="29"/>
        <v>0</v>
      </c>
      <c r="AG133" s="577">
        <f t="shared" si="29"/>
        <v>0</v>
      </c>
      <c r="AH133" s="577">
        <f t="shared" si="29"/>
        <v>0</v>
      </c>
      <c r="AI133" s="577">
        <f t="shared" si="29"/>
        <v>0</v>
      </c>
      <c r="AJ133" s="577">
        <f t="shared" si="29"/>
        <v>0</v>
      </c>
      <c r="AK133" s="577">
        <f t="shared" si="29"/>
        <v>0</v>
      </c>
      <c r="AL133" s="577">
        <f t="shared" si="29"/>
        <v>0</v>
      </c>
      <c r="AM133" s="577">
        <f t="shared" si="29"/>
        <v>0</v>
      </c>
      <c r="AN133" s="577">
        <f t="shared" si="29"/>
        <v>0</v>
      </c>
      <c r="AO133" s="577">
        <f t="shared" si="29"/>
        <v>0</v>
      </c>
      <c r="AP133" s="577"/>
      <c r="AQ133" s="577"/>
      <c r="AR133" s="577"/>
      <c r="AS133" s="577"/>
      <c r="AT133" s="577"/>
      <c r="AU133" s="577"/>
      <c r="AV133" s="577"/>
      <c r="AW133" s="577"/>
      <c r="AX133" s="577"/>
      <c r="AY133" s="577"/>
      <c r="AZ133" s="577"/>
      <c r="BA133" s="577"/>
      <c r="BB133" s="577"/>
      <c r="BC133" s="577"/>
      <c r="BD133" s="577"/>
      <c r="BE133" s="577"/>
      <c r="BF133" s="577"/>
      <c r="BG133" s="577"/>
      <c r="BH133" s="577"/>
      <c r="BI133" s="577"/>
      <c r="BJ133" s="577"/>
      <c r="BK133" s="577"/>
      <c r="BL133" s="577"/>
      <c r="BM133" s="577"/>
      <c r="BN133" s="577"/>
      <c r="BO133" s="577"/>
      <c r="BP133" s="577"/>
      <c r="BQ133" s="577"/>
      <c r="BR133" s="577"/>
      <c r="BS133" s="577"/>
      <c r="BT133" s="577"/>
      <c r="BU133" s="577"/>
      <c r="BV133" s="577"/>
      <c r="BW133" s="577"/>
      <c r="BX133" s="577"/>
      <c r="BY133" s="577"/>
      <c r="BZ133" s="577"/>
      <c r="CA133" s="577"/>
      <c r="CB133" s="577"/>
      <c r="CC133" s="577"/>
      <c r="CD133" s="577"/>
      <c r="CE133" s="577"/>
      <c r="CF133" s="577"/>
      <c r="CG133" s="577"/>
      <c r="CH133" s="577"/>
      <c r="CI133" s="577"/>
      <c r="CJ133" s="577"/>
      <c r="CK133" s="577"/>
      <c r="CL133" s="577"/>
      <c r="CM133" s="577"/>
    </row>
    <row r="134" spans="1:91" x14ac:dyDescent="0.35">
      <c r="A134" s="5" t="s">
        <v>231</v>
      </c>
      <c r="B134" s="69" t="s">
        <v>228</v>
      </c>
      <c r="C134" s="575">
        <f t="shared" ref="C134:Z134" si="30">SUM(C124+C129)</f>
        <v>4800.6980364330202</v>
      </c>
      <c r="D134" s="575">
        <f t="shared" si="30"/>
        <v>4800.6980364330202</v>
      </c>
      <c r="E134" s="575">
        <f t="shared" si="30"/>
        <v>4800.6980364330202</v>
      </c>
      <c r="F134" s="575">
        <f t="shared" si="30"/>
        <v>4702</v>
      </c>
      <c r="G134" s="575">
        <f t="shared" si="30"/>
        <v>4871.7479712750319</v>
      </c>
      <c r="H134" s="575">
        <f t="shared" si="30"/>
        <v>4871.7479712750319</v>
      </c>
      <c r="I134" s="575">
        <f t="shared" si="30"/>
        <v>4871.7479712750319</v>
      </c>
      <c r="J134" s="575">
        <f t="shared" si="30"/>
        <v>5024</v>
      </c>
      <c r="K134" s="575">
        <f t="shared" si="30"/>
        <v>4800.6980364330202</v>
      </c>
      <c r="L134" s="575">
        <f t="shared" si="30"/>
        <v>4800.6980364330202</v>
      </c>
      <c r="M134" s="575">
        <f t="shared" si="30"/>
        <v>4800.6980364330202</v>
      </c>
      <c r="N134" s="575">
        <f t="shared" si="30"/>
        <v>4702</v>
      </c>
      <c r="O134" s="575">
        <f t="shared" si="30"/>
        <v>5024</v>
      </c>
      <c r="P134" s="575">
        <f t="shared" si="30"/>
        <v>4617</v>
      </c>
      <c r="Q134" s="575">
        <f t="shared" si="30"/>
        <v>4269</v>
      </c>
      <c r="R134" s="575">
        <f t="shared" si="30"/>
        <v>5287</v>
      </c>
      <c r="S134" s="575">
        <f t="shared" si="30"/>
        <v>4688</v>
      </c>
      <c r="T134" s="575">
        <f t="shared" si="30"/>
        <v>4235.5971212455024</v>
      </c>
      <c r="U134" s="575">
        <f t="shared" si="30"/>
        <v>3769.3015656899465</v>
      </c>
      <c r="V134" s="575">
        <f t="shared" si="30"/>
        <v>3313.2560101343906</v>
      </c>
      <c r="W134" s="575">
        <f t="shared" si="30"/>
        <v>2855.7248990232792</v>
      </c>
      <c r="X134" s="575">
        <f t="shared" si="30"/>
        <v>2411.2215656899461</v>
      </c>
      <c r="Y134" s="575">
        <f t="shared" si="30"/>
        <v>1821.4782323566124</v>
      </c>
      <c r="Z134" s="575">
        <f t="shared" si="30"/>
        <v>1337.4915656899454</v>
      </c>
      <c r="AA134" s="575">
        <f t="shared" ref="AA134:AO134" si="31">SUM(AA124+AA129)</f>
        <v>1216.9930582272586</v>
      </c>
      <c r="AB134" s="575">
        <f t="shared" si="31"/>
        <v>1090.2109686750198</v>
      </c>
      <c r="AC134" s="575">
        <f t="shared" si="31"/>
        <v>985.37067016755691</v>
      </c>
      <c r="AD134" s="575">
        <f t="shared" si="31"/>
        <v>891.49156568994499</v>
      </c>
      <c r="AE134" s="575">
        <f t="shared" si="31"/>
        <v>787.8706701675568</v>
      </c>
      <c r="AF134" s="575">
        <f t="shared" si="31"/>
        <v>0</v>
      </c>
      <c r="AG134" s="575" t="e">
        <f t="shared" si="31"/>
        <v>#DIV/0!</v>
      </c>
      <c r="AH134" s="575" t="e">
        <f t="shared" si="31"/>
        <v>#DIV/0!</v>
      </c>
      <c r="AI134" s="575" t="e">
        <f t="shared" si="31"/>
        <v>#DIV/0!</v>
      </c>
      <c r="AJ134" s="575" t="e">
        <f t="shared" si="31"/>
        <v>#DIV/0!</v>
      </c>
      <c r="AK134" s="575" t="e">
        <f t="shared" si="31"/>
        <v>#DIV/0!</v>
      </c>
      <c r="AL134" s="575" t="e">
        <f t="shared" si="31"/>
        <v>#DIV/0!</v>
      </c>
      <c r="AM134" s="575" t="e">
        <f t="shared" si="31"/>
        <v>#DIV/0!</v>
      </c>
      <c r="AN134" s="575" t="e">
        <f t="shared" si="31"/>
        <v>#DIV/0!</v>
      </c>
      <c r="AO134" s="575" t="e">
        <f t="shared" si="31"/>
        <v>#DIV/0!</v>
      </c>
      <c r="AP134" s="575"/>
      <c r="AQ134" s="575"/>
      <c r="AR134" s="575"/>
      <c r="AS134" s="575"/>
      <c r="AT134" s="575"/>
      <c r="AU134" s="575"/>
      <c r="AV134" s="575"/>
      <c r="AW134" s="575"/>
      <c r="AX134" s="575"/>
      <c r="AY134" s="575"/>
      <c r="AZ134" s="575"/>
      <c r="BA134" s="575"/>
      <c r="BB134" s="575"/>
      <c r="BC134" s="575"/>
      <c r="BD134" s="575"/>
      <c r="BE134" s="575"/>
      <c r="BF134" s="575"/>
      <c r="BG134" s="575"/>
      <c r="BH134" s="575"/>
      <c r="BI134" s="575"/>
      <c r="BJ134" s="575"/>
      <c r="BK134" s="575"/>
      <c r="BL134" s="575"/>
      <c r="BM134" s="575"/>
      <c r="BN134" s="575"/>
      <c r="BO134" s="575"/>
      <c r="BP134" s="575"/>
      <c r="BQ134" s="575"/>
      <c r="BR134" s="575"/>
      <c r="BS134" s="575"/>
      <c r="BT134" s="575"/>
      <c r="BU134" s="575"/>
      <c r="BV134" s="575"/>
      <c r="BW134" s="575"/>
      <c r="BX134" s="575"/>
      <c r="BY134" s="575"/>
      <c r="BZ134" s="575"/>
      <c r="CA134" s="575"/>
      <c r="CB134" s="575"/>
      <c r="CC134" s="575"/>
      <c r="CD134" s="575"/>
      <c r="CE134" s="575"/>
      <c r="CF134" s="575"/>
      <c r="CG134" s="575"/>
      <c r="CH134" s="575"/>
      <c r="CI134" s="575"/>
      <c r="CJ134" s="575"/>
      <c r="CK134" s="575"/>
      <c r="CL134" s="575"/>
      <c r="CM134" s="575"/>
    </row>
    <row r="135" spans="1:91" x14ac:dyDescent="0.35">
      <c r="A135" s="5"/>
      <c r="B135" s="444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375"/>
      <c r="AO135" s="375"/>
      <c r="AP135" s="318"/>
      <c r="AQ135" s="318"/>
      <c r="AR135" s="318"/>
      <c r="AS135" s="318"/>
      <c r="AT135" s="318"/>
      <c r="AU135" s="318"/>
      <c r="AV135" s="318"/>
      <c r="AW135" s="318"/>
      <c r="AX135" s="318"/>
      <c r="AY135" s="318"/>
      <c r="AZ135" s="318"/>
      <c r="BA135" s="318"/>
      <c r="BB135" s="318"/>
      <c r="BC135" s="318"/>
      <c r="BD135" s="318"/>
      <c r="BE135" s="318"/>
      <c r="BF135" s="318"/>
      <c r="BG135" s="318"/>
      <c r="BH135" s="318"/>
      <c r="BI135" s="318"/>
      <c r="BJ135" s="318"/>
      <c r="BK135" s="318"/>
      <c r="BL135" s="318"/>
      <c r="BM135" s="318"/>
      <c r="BN135" s="318"/>
      <c r="BO135" s="318"/>
      <c r="BP135" s="318"/>
      <c r="BQ135" s="318"/>
      <c r="BR135" s="318"/>
      <c r="BS135" s="318"/>
      <c r="BT135" s="318"/>
      <c r="BU135" s="318"/>
      <c r="BV135" s="318"/>
      <c r="BW135" s="318"/>
      <c r="BX135" s="318"/>
      <c r="BY135" s="318"/>
      <c r="BZ135" s="318"/>
      <c r="CA135" s="318"/>
      <c r="CB135" s="318"/>
      <c r="CC135" s="318"/>
      <c r="CD135" s="318"/>
      <c r="CE135" s="318"/>
      <c r="CF135" s="318"/>
      <c r="CG135" s="318"/>
      <c r="CH135" s="318"/>
      <c r="CI135" s="318"/>
      <c r="CJ135" s="318"/>
      <c r="CK135" s="318"/>
      <c r="CL135" s="318"/>
      <c r="CM135" s="318"/>
    </row>
    <row r="136" spans="1:91" x14ac:dyDescent="0.35">
      <c r="A136" s="5"/>
      <c r="B136" s="70" t="s">
        <v>170</v>
      </c>
      <c r="C136" s="318"/>
      <c r="D136" s="318"/>
      <c r="E136" s="318"/>
      <c r="F136" s="318"/>
      <c r="G136" s="318"/>
      <c r="H136" s="318"/>
      <c r="I136" s="318"/>
      <c r="J136" s="318"/>
      <c r="K136" s="318"/>
      <c r="L136" s="318"/>
      <c r="M136" s="318"/>
      <c r="N136" s="318"/>
      <c r="O136" s="318"/>
      <c r="P136" s="318"/>
      <c r="Q136" s="318"/>
      <c r="R136" s="318"/>
      <c r="S136" s="318"/>
      <c r="T136" s="318"/>
      <c r="U136" s="318"/>
      <c r="V136" s="318"/>
      <c r="W136" s="318"/>
      <c r="X136" s="318"/>
      <c r="Y136" s="318"/>
      <c r="Z136" s="318"/>
      <c r="AA136" s="110"/>
      <c r="AB136" s="110"/>
      <c r="AC136" s="110"/>
      <c r="AD136" s="110"/>
    </row>
    <row r="137" spans="1:91" x14ac:dyDescent="0.35">
      <c r="A137" s="5" t="s">
        <v>229</v>
      </c>
      <c r="B137" s="69" t="s">
        <v>232</v>
      </c>
      <c r="C137" s="575">
        <f>D137+C323</f>
        <v>108821</v>
      </c>
      <c r="D137" s="575">
        <f>E137+D323</f>
        <v>108821</v>
      </c>
      <c r="E137" s="575">
        <f>F137+E323</f>
        <v>108821</v>
      </c>
      <c r="F137" s="576">
        <v>108821</v>
      </c>
      <c r="G137" s="575">
        <f>H137+G323</f>
        <v>96463</v>
      </c>
      <c r="H137" s="575">
        <f>I137+H323</f>
        <v>96463</v>
      </c>
      <c r="I137" s="575">
        <f>J137+I323</f>
        <v>96463</v>
      </c>
      <c r="J137" s="576">
        <v>96463</v>
      </c>
      <c r="K137" s="575">
        <f>L137+K323</f>
        <v>108821</v>
      </c>
      <c r="L137" s="575">
        <f>M137+L323</f>
        <v>108821</v>
      </c>
      <c r="M137" s="575">
        <f>N137+M323</f>
        <v>108821</v>
      </c>
      <c r="N137" s="575">
        <f>Q!F137</f>
        <v>108821</v>
      </c>
      <c r="O137" s="575">
        <f>Q!J137</f>
        <v>96463</v>
      </c>
      <c r="P137" s="575">
        <f>Q!N137</f>
        <v>89676</v>
      </c>
      <c r="Q137" s="575">
        <f>Q!R137</f>
        <v>93126</v>
      </c>
      <c r="R137" s="575">
        <f>Q!V137</f>
        <v>148812</v>
      </c>
      <c r="S137" s="575">
        <f>Q!Z137</f>
        <v>124713</v>
      </c>
      <c r="T137" s="575">
        <f>Q!AD137</f>
        <v>112115.19274474475</v>
      </c>
      <c r="U137" s="575">
        <f>Q!AH137</f>
        <v>99049.054912163367</v>
      </c>
      <c r="V137" s="575">
        <f>Q!AL137</f>
        <v>86270.133869852245</v>
      </c>
      <c r="W137" s="575">
        <f>Q!AP137</f>
        <v>73449.585852084099</v>
      </c>
      <c r="X137" s="575">
        <f>Q!AT137</f>
        <v>60994.091153114743</v>
      </c>
      <c r="Y137" s="575">
        <f>Q!AX137</f>
        <v>44468.804588891326</v>
      </c>
      <c r="Z137" s="575">
        <f>Q!BB137</f>
        <v>30906.94147341745</v>
      </c>
      <c r="AA137" s="575">
        <f>Q!BF137</f>
        <v>18215.02636572934</v>
      </c>
      <c r="AB137" s="575">
        <f>Q!BJ137</f>
        <v>4861.2716043220189</v>
      </c>
      <c r="AC137" s="575" t="e">
        <f>Q!BN137</f>
        <v>#VALUE!</v>
      </c>
      <c r="AD137" s="575" t="e">
        <f>Q!BR137</f>
        <v>#VALUE!</v>
      </c>
      <c r="AE137" s="575" t="e">
        <f>Q!BV137</f>
        <v>#VALUE!</v>
      </c>
      <c r="AF137" s="575">
        <f>Q!BZ137</f>
        <v>0</v>
      </c>
      <c r="AG137" s="575">
        <f t="shared" ref="AG137" si="32">IF((OR(AF137-(AG$191/1000)&lt;0,AF137="")),"",(AF137-(AG$191/1000)))</f>
        <v>0</v>
      </c>
      <c r="AH137" s="575">
        <f t="shared" ref="AH137" si="33">IF((OR(AG137-(AH$191/1000)&lt;0,AG137="")),"",(AG137-(AH$191/1000)))</f>
        <v>0</v>
      </c>
      <c r="AI137" s="575">
        <f t="shared" ref="AI137" si="34">IF((OR(AH137-(AI$191/1000)&lt;0,AH137="")),"",(AH137-(AI$191/1000)))</f>
        <v>0</v>
      </c>
      <c r="AJ137" s="575">
        <f t="shared" ref="AJ137" si="35">IF((OR(AI137-(AJ$191/1000)&lt;0,AI137="")),"",(AI137-(AJ$191/1000)))</f>
        <v>0</v>
      </c>
      <c r="AK137" s="575">
        <f t="shared" ref="AK137" si="36">IF((OR(AJ137-(AK$191/1000)&lt;0,AJ137="")),"",(AJ137-(AK$191/1000)))</f>
        <v>0</v>
      </c>
      <c r="AL137" s="575">
        <f t="shared" ref="AL137" si="37">IF((OR(AK137-(AL$191/1000)&lt;0,AK137="")),"",(AK137-(AL$191/1000)))</f>
        <v>0</v>
      </c>
      <c r="AM137" s="575">
        <f t="shared" ref="AM137" si="38">IF((OR(AL137-(AM$191/1000)&lt;0,AL137="")),"",(AL137-(AM$191/1000)))</f>
        <v>0</v>
      </c>
      <c r="AN137" s="575">
        <f t="shared" ref="AN137" si="39">IF((OR(AM137-(AN$191/1000)&lt;0,AM137="")),"",(AM137-(AN$191/1000)))</f>
        <v>0</v>
      </c>
      <c r="AO137" s="575">
        <f t="shared" ref="AO137" si="40">IF((OR(AN137-(AO$191/1000)&lt;0,AN137="")),"",(AN137-(AO$191/1000)))</f>
        <v>0</v>
      </c>
      <c r="AP137" s="575"/>
      <c r="AQ137" s="575"/>
      <c r="AR137" s="575"/>
      <c r="AS137" s="575"/>
      <c r="AT137" s="575"/>
      <c r="AU137" s="575"/>
      <c r="AV137" s="575"/>
      <c r="AW137" s="575"/>
      <c r="AX137" s="575"/>
      <c r="AY137" s="575"/>
      <c r="AZ137" s="575"/>
      <c r="BA137" s="575"/>
      <c r="BB137" s="575"/>
      <c r="BC137" s="575"/>
      <c r="BD137" s="575"/>
      <c r="BE137" s="575"/>
      <c r="BF137" s="575"/>
      <c r="BG137" s="575"/>
      <c r="BH137" s="575"/>
      <c r="BI137" s="575"/>
      <c r="BJ137" s="575"/>
      <c r="BK137" s="575"/>
      <c r="BL137" s="575"/>
      <c r="BM137" s="575"/>
      <c r="BN137" s="575"/>
      <c r="BO137" s="575"/>
      <c r="BP137" s="575"/>
      <c r="BQ137" s="575"/>
      <c r="BR137" s="575"/>
      <c r="BS137" s="575"/>
      <c r="BT137" s="575"/>
      <c r="BU137" s="575"/>
      <c r="BV137" s="575"/>
      <c r="BW137" s="575"/>
      <c r="BX137" s="575"/>
      <c r="BY137" s="575"/>
      <c r="BZ137" s="575"/>
      <c r="CA137" s="575"/>
      <c r="CB137" s="575"/>
      <c r="CC137" s="575"/>
      <c r="CD137" s="575"/>
      <c r="CE137" s="575"/>
      <c r="CF137" s="575"/>
      <c r="CG137" s="575"/>
      <c r="CH137" s="575"/>
      <c r="CI137" s="575"/>
      <c r="CJ137" s="575"/>
      <c r="CK137" s="575"/>
      <c r="CL137" s="575"/>
      <c r="CM137" s="575"/>
    </row>
    <row r="138" spans="1:91" x14ac:dyDescent="0.35">
      <c r="A138" s="5" t="s">
        <v>230</v>
      </c>
      <c r="B138" s="69" t="s">
        <v>233</v>
      </c>
      <c r="C138" s="577">
        <f>D138</f>
        <v>1.1000000000000001</v>
      </c>
      <c r="D138" s="577">
        <f>E138</f>
        <v>1.1000000000000001</v>
      </c>
      <c r="E138" s="577">
        <f>F138</f>
        <v>1.1000000000000001</v>
      </c>
      <c r="F138" s="578">
        <v>1.1000000000000001</v>
      </c>
      <c r="G138" s="577">
        <f>$J$138</f>
        <v>1.1000000000000001</v>
      </c>
      <c r="H138" s="577">
        <f>$J$138</f>
        <v>1.1000000000000001</v>
      </c>
      <c r="I138" s="577">
        <f>$J$138</f>
        <v>1.1000000000000001</v>
      </c>
      <c r="J138" s="578">
        <v>1.1000000000000001</v>
      </c>
      <c r="K138" s="577">
        <f>$N$138</f>
        <v>1.1000000000000001</v>
      </c>
      <c r="L138" s="577">
        <f>$N$138</f>
        <v>1.1000000000000001</v>
      </c>
      <c r="M138" s="577">
        <f>$N$138</f>
        <v>1.1000000000000001</v>
      </c>
      <c r="N138" s="577">
        <f>Q!F138</f>
        <v>1.1000000000000001</v>
      </c>
      <c r="O138" s="577">
        <f>Q!J138</f>
        <v>1.1000000000000001</v>
      </c>
      <c r="P138" s="577">
        <f>Q!N138</f>
        <v>1.1000000000000001</v>
      </c>
      <c r="Q138" s="577">
        <f>Q!R138</f>
        <v>1.1000000000000001</v>
      </c>
      <c r="R138" s="577">
        <f>Q!V138</f>
        <v>0.9</v>
      </c>
      <c r="S138" s="577">
        <f>Q!Z138</f>
        <v>1</v>
      </c>
      <c r="T138" s="577">
        <f>Q!AD138</f>
        <v>0.93009184774642506</v>
      </c>
      <c r="U138" s="577">
        <f>Q!AH138</f>
        <v>0.9063591153479702</v>
      </c>
      <c r="V138" s="577">
        <f>Q!AL138</f>
        <v>0.87619443761742977</v>
      </c>
      <c r="W138" s="577">
        <f>Q!AP138</f>
        <v>0.83538392242427961</v>
      </c>
      <c r="X138" s="577">
        <f>Q!AT138</f>
        <v>0.77930506242602748</v>
      </c>
      <c r="Y138" s="577">
        <f>Q!AX138</f>
        <v>0.65641377584277993</v>
      </c>
      <c r="Z138" s="577">
        <f>Q!BB138</f>
        <v>0.45738164940685766</v>
      </c>
      <c r="AA138" s="577">
        <f>Q!BF138</f>
        <v>0.57031733741971102</v>
      </c>
      <c r="AB138" s="577">
        <f>Q!BJ138</f>
        <v>1.325781005767906</v>
      </c>
      <c r="AC138" s="577" t="e">
        <f>Q!BN138</f>
        <v>#VALUE!</v>
      </c>
      <c r="AD138" s="577" t="e">
        <f>Q!BR138</f>
        <v>#VALUE!</v>
      </c>
      <c r="AE138" s="577" t="e">
        <f>Q!BV138</f>
        <v>#VALUE!</v>
      </c>
      <c r="AF138" s="577">
        <f>Q!BZ138</f>
        <v>0</v>
      </c>
      <c r="AG138" s="577">
        <f t="shared" ref="AG138:AO138" si="41">IF(AG137&gt;0,AG139/AG137*g_troz,0)</f>
        <v>0</v>
      </c>
      <c r="AH138" s="577">
        <f t="shared" si="41"/>
        <v>0</v>
      </c>
      <c r="AI138" s="577">
        <f t="shared" si="41"/>
        <v>0</v>
      </c>
      <c r="AJ138" s="577">
        <f t="shared" si="41"/>
        <v>0</v>
      </c>
      <c r="AK138" s="577">
        <f t="shared" si="41"/>
        <v>0</v>
      </c>
      <c r="AL138" s="577">
        <f t="shared" si="41"/>
        <v>0</v>
      </c>
      <c r="AM138" s="577">
        <f t="shared" si="41"/>
        <v>0</v>
      </c>
      <c r="AN138" s="577">
        <f t="shared" si="41"/>
        <v>0</v>
      </c>
      <c r="AO138" s="577">
        <f t="shared" si="41"/>
        <v>0</v>
      </c>
      <c r="AP138" s="577"/>
      <c r="AQ138" s="577"/>
      <c r="AR138" s="577"/>
      <c r="AS138" s="577"/>
      <c r="AT138" s="577"/>
      <c r="AU138" s="577"/>
      <c r="AV138" s="577"/>
      <c r="AW138" s="577"/>
      <c r="AX138" s="577"/>
      <c r="AY138" s="577"/>
      <c r="AZ138" s="577"/>
      <c r="BA138" s="577"/>
      <c r="BB138" s="577"/>
      <c r="BC138" s="577"/>
      <c r="BD138" s="577"/>
      <c r="BE138" s="577"/>
      <c r="BF138" s="577"/>
      <c r="BG138" s="577"/>
      <c r="BH138" s="577"/>
      <c r="BI138" s="577"/>
      <c r="BJ138" s="577"/>
      <c r="BK138" s="577"/>
      <c r="BL138" s="577"/>
      <c r="BM138" s="577"/>
      <c r="BN138" s="577"/>
      <c r="BO138" s="577"/>
      <c r="BP138" s="577"/>
      <c r="BQ138" s="577"/>
      <c r="BR138" s="577"/>
      <c r="BS138" s="577"/>
      <c r="BT138" s="577"/>
      <c r="BU138" s="577"/>
      <c r="BV138" s="577"/>
      <c r="BW138" s="577"/>
      <c r="BX138" s="577"/>
      <c r="BY138" s="577"/>
      <c r="BZ138" s="577"/>
      <c r="CA138" s="577"/>
      <c r="CB138" s="577"/>
      <c r="CC138" s="577"/>
      <c r="CD138" s="577"/>
      <c r="CE138" s="577"/>
      <c r="CF138" s="577"/>
      <c r="CG138" s="577"/>
      <c r="CH138" s="577"/>
      <c r="CI138" s="577"/>
      <c r="CJ138" s="577"/>
      <c r="CK138" s="577"/>
      <c r="CL138" s="577"/>
      <c r="CM138" s="577"/>
    </row>
    <row r="139" spans="1:91" x14ac:dyDescent="0.35">
      <c r="A139" s="5" t="s">
        <v>231</v>
      </c>
      <c r="B139" s="69" t="s">
        <v>234</v>
      </c>
      <c r="C139" s="575">
        <f>C137*C138/g_troz</f>
        <v>3848.5440315791325</v>
      </c>
      <c r="D139" s="575">
        <f>D137*D138/g_troz</f>
        <v>3848.5440315791325</v>
      </c>
      <c r="E139" s="575">
        <f>E137*E138/g_troz</f>
        <v>3848.5440315791325</v>
      </c>
      <c r="F139" s="576">
        <v>3886</v>
      </c>
      <c r="G139" s="575">
        <f>G137*G138/g_troz</f>
        <v>3411.4932128745172</v>
      </c>
      <c r="H139" s="575">
        <f>H137*H138/g_troz</f>
        <v>3411.4932128745172</v>
      </c>
      <c r="I139" s="575">
        <f>I137*I138/g_troz</f>
        <v>3411.4932128745172</v>
      </c>
      <c r="J139" s="576">
        <v>3414</v>
      </c>
      <c r="K139" s="575">
        <f>K137*K138/g_troz</f>
        <v>3848.5440315791325</v>
      </c>
      <c r="L139" s="575">
        <f>L137*L138/g_troz</f>
        <v>3848.5440315791325</v>
      </c>
      <c r="M139" s="575">
        <f>M137*M138/g_troz</f>
        <v>3848.5440315791325</v>
      </c>
      <c r="N139" s="575">
        <f>Q!F139</f>
        <v>3886</v>
      </c>
      <c r="O139" s="575">
        <f>Q!J139</f>
        <v>3414</v>
      </c>
      <c r="P139" s="575">
        <f>Q!N139</f>
        <v>3311</v>
      </c>
      <c r="Q139" s="575">
        <f>Q!R139</f>
        <v>3390</v>
      </c>
      <c r="R139" s="575">
        <f>Q!V139</f>
        <v>4380</v>
      </c>
      <c r="S139" s="575">
        <f>Q!Z139</f>
        <v>3805</v>
      </c>
      <c r="T139" s="575">
        <f>Q!AD139</f>
        <v>3352.5971212455015</v>
      </c>
      <c r="U139" s="575">
        <f>Q!AH139</f>
        <v>2886.3015656899461</v>
      </c>
      <c r="V139" s="575">
        <f>Q!AL139</f>
        <v>2430.2560101343902</v>
      </c>
      <c r="W139" s="575">
        <f>Q!AP139</f>
        <v>1972.7248990232788</v>
      </c>
      <c r="X139" s="575">
        <f>Q!AT139</f>
        <v>1528.2215656899455</v>
      </c>
      <c r="Y139" s="575">
        <f>Q!AX139</f>
        <v>938.47823235661212</v>
      </c>
      <c r="Z139" s="575">
        <f>Q!BB139</f>
        <v>454.49156568994528</v>
      </c>
      <c r="AA139" s="575">
        <f>Q!BF139</f>
        <v>333.99305822725876</v>
      </c>
      <c r="AB139" s="575">
        <f>Q!BJ139</f>
        <v>207.2109686750199</v>
      </c>
      <c r="AC139" s="575">
        <f>Q!BN139</f>
        <v>102.37067016755719</v>
      </c>
      <c r="AD139" s="575">
        <f>Q!BR139</f>
        <v>8.4915656899452614</v>
      </c>
      <c r="AE139" s="575">
        <f>Q!BV139</f>
        <v>-95.129329832442792</v>
      </c>
      <c r="AF139" s="575">
        <f>Q!BZ139</f>
        <v>0</v>
      </c>
      <c r="AG139" s="575" t="e">
        <f t="shared" ref="AG139" si="42">AF139-(AG$198/1000/AG$197)</f>
        <v>#DIV/0!</v>
      </c>
      <c r="AH139" s="575" t="e">
        <f t="shared" ref="AH139" si="43">AG139-(AH$198/1000/AH$197)</f>
        <v>#DIV/0!</v>
      </c>
      <c r="AI139" s="575" t="e">
        <f t="shared" ref="AI139" si="44">AH139-(AI$198/1000/AI$197)</f>
        <v>#DIV/0!</v>
      </c>
      <c r="AJ139" s="575" t="e">
        <f t="shared" ref="AJ139" si="45">AI139-(AJ$198/1000/AJ$197)</f>
        <v>#DIV/0!</v>
      </c>
      <c r="AK139" s="575" t="e">
        <f t="shared" ref="AK139" si="46">AJ139-(AK$198/1000/AK$197)</f>
        <v>#DIV/0!</v>
      </c>
      <c r="AL139" s="575" t="e">
        <f t="shared" ref="AL139" si="47">AK139-(AL$198/1000/AL$197)</f>
        <v>#DIV/0!</v>
      </c>
      <c r="AM139" s="575" t="e">
        <f t="shared" ref="AM139" si="48">AL139-(AM$198/1000/AM$197)</f>
        <v>#DIV/0!</v>
      </c>
      <c r="AN139" s="575" t="e">
        <f t="shared" ref="AN139" si="49">AM139-(AN$198/1000/AN$197)</f>
        <v>#DIV/0!</v>
      </c>
      <c r="AO139" s="575" t="e">
        <f t="shared" ref="AO139" si="50">AN139-(AO$198/1000/AO$197)</f>
        <v>#DIV/0!</v>
      </c>
      <c r="AP139" s="575"/>
      <c r="AQ139" s="575"/>
      <c r="AR139" s="575"/>
      <c r="AS139" s="575"/>
      <c r="AT139" s="575"/>
      <c r="AU139" s="575"/>
      <c r="AV139" s="575"/>
      <c r="AW139" s="575"/>
      <c r="AX139" s="575"/>
      <c r="AY139" s="575"/>
      <c r="AZ139" s="575"/>
      <c r="BA139" s="575"/>
      <c r="BB139" s="575"/>
      <c r="BC139" s="575"/>
      <c r="BD139" s="575"/>
      <c r="BE139" s="575"/>
      <c r="BF139" s="575"/>
      <c r="BG139" s="575"/>
      <c r="BH139" s="575"/>
      <c r="BI139" s="575"/>
      <c r="BJ139" s="575"/>
      <c r="BK139" s="575"/>
      <c r="BL139" s="575"/>
      <c r="BM139" s="575"/>
      <c r="BN139" s="575"/>
      <c r="BO139" s="575"/>
      <c r="BP139" s="575"/>
      <c r="BQ139" s="575"/>
      <c r="BR139" s="575"/>
      <c r="BS139" s="575"/>
      <c r="BT139" s="575"/>
      <c r="BU139" s="575"/>
      <c r="BV139" s="575"/>
      <c r="BW139" s="575"/>
      <c r="BX139" s="575"/>
      <c r="BY139" s="575"/>
      <c r="BZ139" s="575"/>
      <c r="CA139" s="575"/>
      <c r="CB139" s="575"/>
      <c r="CC139" s="575"/>
      <c r="CD139" s="575"/>
      <c r="CE139" s="575"/>
      <c r="CF139" s="575"/>
      <c r="CG139" s="575"/>
      <c r="CH139" s="575"/>
      <c r="CI139" s="575"/>
      <c r="CJ139" s="575"/>
      <c r="CK139" s="575"/>
      <c r="CL139" s="575"/>
      <c r="CM139" s="575"/>
    </row>
    <row r="140" spans="1:91" x14ac:dyDescent="0.35">
      <c r="A140" s="5"/>
      <c r="B140" s="70"/>
      <c r="C140" s="318"/>
      <c r="D140" s="318"/>
      <c r="E140" s="318"/>
      <c r="F140" s="324"/>
      <c r="G140" s="318"/>
      <c r="H140" s="318"/>
      <c r="I140" s="318"/>
      <c r="J140" s="324"/>
      <c r="K140" s="318"/>
      <c r="L140" s="318"/>
      <c r="M140" s="318"/>
      <c r="N140" s="324"/>
      <c r="O140" s="318"/>
      <c r="P140" s="318"/>
      <c r="Q140" s="318"/>
      <c r="R140" s="324"/>
      <c r="S140" s="318"/>
      <c r="T140" s="318"/>
      <c r="U140" s="318"/>
      <c r="V140" s="324"/>
      <c r="W140" s="318"/>
      <c r="X140" s="318"/>
      <c r="Y140" s="318"/>
      <c r="Z140" s="324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110"/>
      <c r="BP140" s="110"/>
      <c r="BQ140" s="110"/>
      <c r="BR140" s="110"/>
      <c r="BS140" s="110"/>
      <c r="BT140" s="110"/>
      <c r="BU140" s="110"/>
      <c r="BV140" s="110"/>
      <c r="BW140" s="110"/>
      <c r="BX140" s="110"/>
      <c r="BY140" s="110"/>
      <c r="BZ140" s="110"/>
      <c r="CA140" s="110"/>
      <c r="CB140" s="110"/>
      <c r="CC140" s="110"/>
      <c r="CD140" s="110"/>
      <c r="CE140" s="110"/>
      <c r="CF140" s="110"/>
      <c r="CG140" s="110"/>
      <c r="CH140" s="110"/>
      <c r="CI140" s="110"/>
      <c r="CJ140" s="110"/>
      <c r="CK140" s="110"/>
      <c r="CL140" s="110"/>
      <c r="CM140" s="110"/>
    </row>
    <row r="141" spans="1:91" x14ac:dyDescent="0.35">
      <c r="A141" s="5"/>
      <c r="B141" s="70" t="s">
        <v>235</v>
      </c>
      <c r="C141" s="318"/>
      <c r="D141" s="318"/>
      <c r="E141" s="318"/>
      <c r="F141" s="324"/>
      <c r="G141" s="318"/>
      <c r="H141" s="318"/>
      <c r="I141" s="318"/>
      <c r="J141" s="324"/>
      <c r="K141" s="318"/>
      <c r="L141" s="318"/>
      <c r="M141" s="318"/>
      <c r="N141" s="324"/>
      <c r="O141" s="318"/>
      <c r="P141" s="318"/>
      <c r="Q141" s="318"/>
      <c r="R141" s="324"/>
      <c r="S141" s="318"/>
      <c r="T141" s="318"/>
      <c r="U141" s="318"/>
      <c r="V141" s="324"/>
      <c r="W141" s="318"/>
      <c r="X141" s="318"/>
      <c r="Y141" s="318"/>
      <c r="Z141" s="324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110"/>
      <c r="BP141" s="110"/>
      <c r="BQ141" s="110"/>
      <c r="BR141" s="110"/>
      <c r="BS141" s="110"/>
      <c r="BT141" s="110"/>
      <c r="BU141" s="110"/>
      <c r="BV141" s="110"/>
      <c r="BW141" s="110"/>
      <c r="BX141" s="110"/>
      <c r="BY141" s="110"/>
      <c r="BZ141" s="110"/>
      <c r="CA141" s="110"/>
      <c r="CB141" s="110"/>
      <c r="CC141" s="110"/>
      <c r="CD141" s="110"/>
      <c r="CE141" s="110"/>
      <c r="CF141" s="110"/>
      <c r="CG141" s="110"/>
      <c r="CH141" s="110"/>
      <c r="CI141" s="110"/>
      <c r="CJ141" s="110"/>
      <c r="CK141" s="110"/>
      <c r="CL141" s="110"/>
      <c r="CM141" s="110"/>
    </row>
    <row r="142" spans="1:91" x14ac:dyDescent="0.35">
      <c r="A142" s="5" t="s">
        <v>229</v>
      </c>
      <c r="B142" s="69" t="s">
        <v>236</v>
      </c>
      <c r="C142" s="319"/>
      <c r="D142" s="319"/>
      <c r="E142" s="319"/>
      <c r="F142" s="323"/>
      <c r="G142" s="319"/>
      <c r="H142" s="319"/>
      <c r="I142" s="319"/>
      <c r="J142" s="323"/>
      <c r="K142" s="319"/>
      <c r="L142" s="319"/>
      <c r="M142" s="319"/>
      <c r="N142" s="323"/>
      <c r="O142" s="319"/>
      <c r="P142" s="319"/>
      <c r="Q142" s="319"/>
      <c r="R142" s="323"/>
      <c r="S142" s="319"/>
      <c r="T142" s="319"/>
      <c r="U142" s="319"/>
      <c r="V142" s="323"/>
      <c r="W142" s="319"/>
      <c r="X142" s="319"/>
      <c r="Y142" s="319"/>
      <c r="Z142" s="323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0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110"/>
      <c r="BP142" s="110"/>
      <c r="BQ142" s="110"/>
      <c r="BR142" s="110"/>
      <c r="BS142" s="110"/>
      <c r="BT142" s="110"/>
      <c r="BU142" s="110"/>
      <c r="BV142" s="110"/>
      <c r="BW142" s="110"/>
      <c r="BX142" s="110"/>
      <c r="BY142" s="110"/>
      <c r="BZ142" s="110"/>
      <c r="CA142" s="110"/>
      <c r="CB142" s="110"/>
      <c r="CC142" s="110"/>
      <c r="CD142" s="110"/>
      <c r="CE142" s="110"/>
      <c r="CF142" s="110"/>
      <c r="CG142" s="110"/>
      <c r="CH142" s="110"/>
      <c r="CI142" s="110"/>
      <c r="CJ142" s="110"/>
      <c r="CK142" s="110"/>
      <c r="CL142" s="110"/>
      <c r="CM142" s="110"/>
    </row>
    <row r="143" spans="1:91" x14ac:dyDescent="0.35">
      <c r="A143" s="5" t="s">
        <v>230</v>
      </c>
      <c r="B143" s="69" t="s">
        <v>237</v>
      </c>
      <c r="C143" s="318"/>
      <c r="D143" s="318"/>
      <c r="E143" s="318"/>
      <c r="F143" s="324"/>
      <c r="G143" s="318"/>
      <c r="H143" s="318"/>
      <c r="I143" s="318"/>
      <c r="J143" s="324"/>
      <c r="K143" s="318"/>
      <c r="L143" s="318"/>
      <c r="M143" s="318"/>
      <c r="N143" s="324"/>
      <c r="O143" s="318"/>
      <c r="P143" s="318"/>
      <c r="Q143" s="318"/>
      <c r="R143" s="324"/>
      <c r="S143" s="318"/>
      <c r="T143" s="318"/>
      <c r="U143" s="318"/>
      <c r="V143" s="324"/>
      <c r="W143" s="318"/>
      <c r="X143" s="318"/>
      <c r="Y143" s="318"/>
      <c r="Z143" s="324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110"/>
      <c r="BP143" s="110"/>
      <c r="BQ143" s="110"/>
      <c r="BR143" s="110"/>
      <c r="BS143" s="110"/>
      <c r="BT143" s="110"/>
      <c r="BU143" s="110"/>
      <c r="BV143" s="110"/>
      <c r="BW143" s="110"/>
      <c r="BX143" s="110"/>
      <c r="BY143" s="110"/>
      <c r="BZ143" s="110"/>
      <c r="CA143" s="110"/>
      <c r="CB143" s="110"/>
      <c r="CC143" s="110"/>
      <c r="CD143" s="110"/>
      <c r="CE143" s="110"/>
      <c r="CF143" s="110"/>
      <c r="CG143" s="110"/>
      <c r="CH143" s="110"/>
      <c r="CI143" s="110"/>
      <c r="CJ143" s="110"/>
      <c r="CK143" s="110"/>
      <c r="CL143" s="110"/>
      <c r="CM143" s="110"/>
    </row>
    <row r="144" spans="1:91" x14ac:dyDescent="0.35">
      <c r="A144" s="5" t="s">
        <v>231</v>
      </c>
      <c r="B144" s="69" t="s">
        <v>238</v>
      </c>
      <c r="C144" s="319"/>
      <c r="D144" s="319"/>
      <c r="E144" s="319"/>
      <c r="F144" s="323"/>
      <c r="G144" s="319"/>
      <c r="H144" s="319"/>
      <c r="I144" s="319"/>
      <c r="J144" s="323"/>
      <c r="K144" s="319"/>
      <c r="L144" s="319"/>
      <c r="M144" s="319"/>
      <c r="N144" s="323"/>
      <c r="O144" s="319"/>
      <c r="P144" s="319"/>
      <c r="Q144" s="319"/>
      <c r="R144" s="323"/>
      <c r="S144" s="319"/>
      <c r="T144" s="319"/>
      <c r="U144" s="319"/>
      <c r="V144" s="323"/>
      <c r="W144" s="319"/>
      <c r="X144" s="319"/>
      <c r="Y144" s="319"/>
      <c r="Z144" s="323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0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110"/>
      <c r="BP144" s="110"/>
      <c r="BQ144" s="110"/>
      <c r="BR144" s="110"/>
      <c r="BS144" s="110"/>
      <c r="BT144" s="110"/>
      <c r="BU144" s="110"/>
      <c r="BV144" s="110"/>
      <c r="BW144" s="110"/>
      <c r="BX144" s="110"/>
      <c r="BY144" s="110"/>
      <c r="BZ144" s="110"/>
      <c r="CA144" s="110"/>
      <c r="CB144" s="110"/>
      <c r="CC144" s="110"/>
      <c r="CD144" s="110"/>
      <c r="CE144" s="110"/>
      <c r="CF144" s="110"/>
      <c r="CG144" s="110"/>
      <c r="CH144" s="110"/>
      <c r="CI144" s="110"/>
      <c r="CJ144" s="110"/>
      <c r="CK144" s="110"/>
      <c r="CL144" s="110"/>
      <c r="CM144" s="110"/>
    </row>
    <row r="145" spans="1:91" x14ac:dyDescent="0.35">
      <c r="A145" s="5"/>
      <c r="B145" s="70"/>
      <c r="C145" s="318"/>
      <c r="D145" s="318"/>
      <c r="E145" s="318"/>
      <c r="F145" s="318"/>
      <c r="G145" s="318"/>
      <c r="H145" s="318"/>
      <c r="I145" s="318"/>
      <c r="J145" s="318"/>
      <c r="K145" s="318"/>
      <c r="L145" s="318"/>
      <c r="M145" s="318"/>
      <c r="N145" s="318"/>
      <c r="O145" s="318"/>
      <c r="P145" s="318"/>
      <c r="Q145" s="318"/>
      <c r="R145" s="318"/>
      <c r="S145" s="318"/>
      <c r="T145" s="318"/>
      <c r="U145" s="318"/>
      <c r="V145" s="318"/>
      <c r="W145" s="318"/>
      <c r="X145" s="318"/>
      <c r="Y145" s="318"/>
      <c r="Z145" s="318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110"/>
      <c r="BP145" s="110"/>
      <c r="BQ145" s="110"/>
      <c r="BR145" s="110"/>
      <c r="BS145" s="110"/>
      <c r="BT145" s="110"/>
      <c r="BU145" s="110"/>
      <c r="BV145" s="110"/>
      <c r="BW145" s="110"/>
      <c r="BX145" s="110"/>
      <c r="BY145" s="110"/>
      <c r="BZ145" s="110"/>
      <c r="CA145" s="110"/>
      <c r="CB145" s="110"/>
      <c r="CC145" s="110"/>
      <c r="CD145" s="110"/>
      <c r="CE145" s="110"/>
      <c r="CF145" s="110"/>
      <c r="CG145" s="110"/>
      <c r="CH145" s="110"/>
      <c r="CI145" s="110"/>
      <c r="CJ145" s="110"/>
      <c r="CK145" s="110"/>
      <c r="CL145" s="110"/>
      <c r="CM145" s="110"/>
    </row>
    <row r="146" spans="1:91" x14ac:dyDescent="0.35">
      <c r="A146" s="5"/>
      <c r="B146" s="70"/>
      <c r="C146" s="318"/>
      <c r="D146" s="318"/>
      <c r="E146" s="318"/>
      <c r="F146" s="318"/>
      <c r="G146" s="318"/>
      <c r="H146" s="318"/>
      <c r="I146" s="318"/>
      <c r="J146" s="318"/>
      <c r="K146" s="318"/>
      <c r="L146" s="318"/>
      <c r="M146" s="318"/>
      <c r="N146" s="318"/>
      <c r="O146" s="318"/>
      <c r="P146" s="318"/>
      <c r="Q146" s="318"/>
      <c r="R146" s="318"/>
      <c r="S146" s="318"/>
      <c r="T146" s="318"/>
      <c r="U146" s="318"/>
      <c r="V146" s="318"/>
      <c r="W146" s="318"/>
      <c r="X146" s="318"/>
      <c r="Y146" s="318"/>
      <c r="Z146" s="318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110"/>
      <c r="BP146" s="110"/>
      <c r="BQ146" s="110"/>
      <c r="BR146" s="110"/>
      <c r="BS146" s="110"/>
      <c r="BT146" s="110"/>
      <c r="BU146" s="110"/>
      <c r="BV146" s="110"/>
      <c r="BW146" s="110"/>
      <c r="BX146" s="110"/>
      <c r="BY146" s="110"/>
      <c r="BZ146" s="110"/>
      <c r="CA146" s="110"/>
      <c r="CB146" s="110"/>
      <c r="CC146" s="110"/>
      <c r="CD146" s="110"/>
      <c r="CE146" s="110"/>
      <c r="CF146" s="110"/>
      <c r="CG146" s="110"/>
      <c r="CH146" s="110"/>
      <c r="CI146" s="110"/>
      <c r="CJ146" s="110"/>
      <c r="CK146" s="110"/>
      <c r="CL146" s="110"/>
      <c r="CM146" s="110"/>
    </row>
    <row r="147" spans="1:91" x14ac:dyDescent="0.35">
      <c r="A147" s="5"/>
      <c r="B147" s="70" t="s">
        <v>239</v>
      </c>
      <c r="C147" s="318"/>
      <c r="D147" s="318"/>
      <c r="E147" s="318"/>
      <c r="F147" s="318"/>
      <c r="G147" s="318"/>
      <c r="H147" s="318"/>
      <c r="I147" s="318"/>
      <c r="J147" s="318"/>
      <c r="K147" s="318"/>
      <c r="L147" s="318"/>
      <c r="M147" s="318"/>
      <c r="N147" s="318"/>
      <c r="O147" s="318"/>
      <c r="P147" s="318"/>
      <c r="Q147" s="318"/>
      <c r="R147" s="318"/>
      <c r="S147" s="318"/>
      <c r="T147" s="318"/>
      <c r="U147" s="318"/>
      <c r="V147" s="318"/>
      <c r="W147" s="318"/>
      <c r="X147" s="318"/>
      <c r="Y147" s="318"/>
      <c r="Z147" s="318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110"/>
      <c r="BP147" s="110"/>
      <c r="BQ147" s="110"/>
      <c r="BR147" s="110"/>
      <c r="BS147" s="110"/>
      <c r="BT147" s="110"/>
      <c r="BU147" s="110"/>
      <c r="BV147" s="110"/>
      <c r="BW147" s="110"/>
      <c r="BX147" s="110"/>
      <c r="BY147" s="110"/>
      <c r="BZ147" s="110"/>
      <c r="CA147" s="110"/>
      <c r="CB147" s="110"/>
      <c r="CC147" s="110"/>
      <c r="CD147" s="110"/>
      <c r="CE147" s="110"/>
      <c r="CF147" s="110"/>
      <c r="CG147" s="110"/>
      <c r="CH147" s="110"/>
      <c r="CI147" s="110"/>
      <c r="CJ147" s="110"/>
      <c r="CK147" s="110"/>
      <c r="CL147" s="110"/>
      <c r="CM147" s="110"/>
    </row>
    <row r="148" spans="1:91" x14ac:dyDescent="0.35">
      <c r="A148" s="5" t="s">
        <v>229</v>
      </c>
      <c r="B148" s="69" t="s">
        <v>240</v>
      </c>
      <c r="C148" s="575">
        <f t="shared" ref="C148:Y148" si="51">C137+C142</f>
        <v>108821</v>
      </c>
      <c r="D148" s="575">
        <f t="shared" si="51"/>
        <v>108821</v>
      </c>
      <c r="E148" s="575">
        <f t="shared" si="51"/>
        <v>108821</v>
      </c>
      <c r="F148" s="575">
        <f t="shared" si="51"/>
        <v>108821</v>
      </c>
      <c r="G148" s="575">
        <f t="shared" si="51"/>
        <v>96463</v>
      </c>
      <c r="H148" s="575">
        <f t="shared" si="51"/>
        <v>96463</v>
      </c>
      <c r="I148" s="575">
        <f t="shared" si="51"/>
        <v>96463</v>
      </c>
      <c r="J148" s="575">
        <f t="shared" si="51"/>
        <v>96463</v>
      </c>
      <c r="K148" s="575">
        <f t="shared" si="51"/>
        <v>108821</v>
      </c>
      <c r="L148" s="575">
        <f t="shared" si="51"/>
        <v>108821</v>
      </c>
      <c r="M148" s="575">
        <f t="shared" si="51"/>
        <v>108821</v>
      </c>
      <c r="N148" s="575">
        <f t="shared" si="51"/>
        <v>108821</v>
      </c>
      <c r="O148" s="575">
        <f t="shared" si="51"/>
        <v>96463</v>
      </c>
      <c r="P148" s="575">
        <f>P137+P142</f>
        <v>89676</v>
      </c>
      <c r="Q148" s="575">
        <f t="shared" si="51"/>
        <v>93126</v>
      </c>
      <c r="R148" s="575">
        <f t="shared" si="51"/>
        <v>148812</v>
      </c>
      <c r="S148" s="575">
        <f t="shared" si="51"/>
        <v>124713</v>
      </c>
      <c r="T148" s="575">
        <f t="shared" si="51"/>
        <v>112115.19274474475</v>
      </c>
      <c r="U148" s="575">
        <f t="shared" si="51"/>
        <v>99049.054912163367</v>
      </c>
      <c r="V148" s="575">
        <f t="shared" si="51"/>
        <v>86270.133869852245</v>
      </c>
      <c r="W148" s="575">
        <f t="shared" si="51"/>
        <v>73449.585852084099</v>
      </c>
      <c r="X148" s="575">
        <f t="shared" si="51"/>
        <v>60994.091153114743</v>
      </c>
      <c r="Y148" s="575">
        <f t="shared" si="51"/>
        <v>44468.804588891326</v>
      </c>
      <c r="Z148" s="575">
        <f>Z137+Z142</f>
        <v>30906.94147341745</v>
      </c>
      <c r="AA148" s="575">
        <f>AA137+AA142</f>
        <v>18215.02636572934</v>
      </c>
      <c r="AB148" s="575">
        <f t="shared" ref="AB148:AO148" si="52">AB137+AB142</f>
        <v>4861.2716043220189</v>
      </c>
      <c r="AC148" s="575" t="e">
        <f t="shared" si="52"/>
        <v>#VALUE!</v>
      </c>
      <c r="AD148" s="575" t="e">
        <f t="shared" si="52"/>
        <v>#VALUE!</v>
      </c>
      <c r="AE148" s="575" t="e">
        <f t="shared" si="52"/>
        <v>#VALUE!</v>
      </c>
      <c r="AF148" s="575">
        <f t="shared" si="52"/>
        <v>0</v>
      </c>
      <c r="AG148" s="575">
        <f t="shared" si="52"/>
        <v>0</v>
      </c>
      <c r="AH148" s="575">
        <f t="shared" si="52"/>
        <v>0</v>
      </c>
      <c r="AI148" s="575">
        <f t="shared" si="52"/>
        <v>0</v>
      </c>
      <c r="AJ148" s="575">
        <f t="shared" si="52"/>
        <v>0</v>
      </c>
      <c r="AK148" s="575">
        <f t="shared" si="52"/>
        <v>0</v>
      </c>
      <c r="AL148" s="575">
        <f t="shared" si="52"/>
        <v>0</v>
      </c>
      <c r="AM148" s="575">
        <f t="shared" si="52"/>
        <v>0</v>
      </c>
      <c r="AN148" s="575">
        <f t="shared" si="52"/>
        <v>0</v>
      </c>
      <c r="AO148" s="575">
        <f t="shared" si="52"/>
        <v>0</v>
      </c>
      <c r="AP148" s="575"/>
      <c r="AQ148" s="575"/>
      <c r="AR148" s="575"/>
      <c r="AS148" s="575"/>
      <c r="AT148" s="575"/>
      <c r="AU148" s="575"/>
      <c r="AV148" s="575"/>
      <c r="AW148" s="575"/>
      <c r="AX148" s="575"/>
      <c r="AY148" s="575"/>
      <c r="AZ148" s="575"/>
      <c r="BA148" s="575"/>
      <c r="BB148" s="575"/>
      <c r="BC148" s="575"/>
      <c r="BD148" s="575"/>
      <c r="BE148" s="575"/>
      <c r="BF148" s="575"/>
      <c r="BG148" s="575"/>
      <c r="BH148" s="575"/>
      <c r="BI148" s="575"/>
      <c r="BJ148" s="575"/>
      <c r="BK148" s="575"/>
      <c r="BL148" s="575"/>
      <c r="BM148" s="575"/>
      <c r="BN148" s="575"/>
      <c r="BO148" s="575"/>
      <c r="BP148" s="575"/>
      <c r="BQ148" s="575"/>
      <c r="BR148" s="575"/>
      <c r="BS148" s="575"/>
      <c r="BT148" s="575"/>
      <c r="BU148" s="575"/>
      <c r="BV148" s="575"/>
      <c r="BW148" s="575"/>
      <c r="BX148" s="575"/>
      <c r="BY148" s="575"/>
      <c r="BZ148" s="575"/>
      <c r="CA148" s="575"/>
      <c r="CB148" s="575"/>
      <c r="CC148" s="575"/>
      <c r="CD148" s="575"/>
      <c r="CE148" s="575"/>
      <c r="CF148" s="575"/>
      <c r="CG148" s="575"/>
      <c r="CH148" s="575"/>
      <c r="CI148" s="575"/>
      <c r="CJ148" s="575"/>
      <c r="CK148" s="575"/>
      <c r="CL148" s="575"/>
      <c r="CM148" s="575"/>
    </row>
    <row r="149" spans="1:91" x14ac:dyDescent="0.35">
      <c r="A149" s="5" t="s">
        <v>230</v>
      </c>
      <c r="B149" s="69" t="s">
        <v>241</v>
      </c>
      <c r="C149" s="577">
        <f>AVERAGE(C138,C143)</f>
        <v>1.1000000000000001</v>
      </c>
      <c r="D149" s="577">
        <f>AVERAGE(D138,D143)</f>
        <v>1.1000000000000001</v>
      </c>
      <c r="E149" s="577">
        <f>AVERAGE(E138,E143)</f>
        <v>1.1000000000000001</v>
      </c>
      <c r="F149" s="577">
        <f t="shared" ref="F149" si="53">AVERAGE(F138,F143)</f>
        <v>1.1000000000000001</v>
      </c>
      <c r="G149" s="577">
        <f>AVERAGE(G138,G143)</f>
        <v>1.1000000000000001</v>
      </c>
      <c r="H149" s="577">
        <f>AVERAGE(H138,H143)</f>
        <v>1.1000000000000001</v>
      </c>
      <c r="I149" s="577">
        <f>AVERAGE(I138,I143)</f>
        <v>1.1000000000000001</v>
      </c>
      <c r="J149" s="577">
        <f t="shared" ref="J149" si="54">AVERAGE(J138,J143)</f>
        <v>1.1000000000000001</v>
      </c>
      <c r="K149" s="577">
        <f>AVERAGE(K138,K143)</f>
        <v>1.1000000000000001</v>
      </c>
      <c r="L149" s="577">
        <f>AVERAGE(L138,L143)</f>
        <v>1.1000000000000001</v>
      </c>
      <c r="M149" s="577">
        <f>AVERAGE(M138,M143)</f>
        <v>1.1000000000000001</v>
      </c>
      <c r="N149" s="577">
        <f t="shared" ref="N149" si="55">AVERAGE(N138,N143)</f>
        <v>1.1000000000000001</v>
      </c>
      <c r="O149" s="577">
        <f>AVERAGE(O138,O143)</f>
        <v>1.1000000000000001</v>
      </c>
      <c r="P149" s="577">
        <f>AVERAGE(P138,P143)</f>
        <v>1.1000000000000001</v>
      </c>
      <c r="Q149" s="577">
        <f>AVERAGE(Q138,Q143)</f>
        <v>1.1000000000000001</v>
      </c>
      <c r="R149" s="577">
        <f t="shared" ref="R149" si="56">AVERAGE(R138,R143)</f>
        <v>0.9</v>
      </c>
      <c r="S149" s="577">
        <f>AVERAGE(S138,S143)</f>
        <v>1</v>
      </c>
      <c r="T149" s="577">
        <f>AVERAGE(T138,T143)</f>
        <v>0.93009184774642506</v>
      </c>
      <c r="U149" s="577">
        <f>AVERAGE(U138,U143)</f>
        <v>0.9063591153479702</v>
      </c>
      <c r="V149" s="577">
        <f t="shared" ref="V149" si="57">AVERAGE(V138,V143)</f>
        <v>0.87619443761742977</v>
      </c>
      <c r="W149" s="577">
        <f>AVERAGE(W138,W143)</f>
        <v>0.83538392242427961</v>
      </c>
      <c r="X149" s="577">
        <f>AVERAGE(X138,X143)</f>
        <v>0.77930506242602748</v>
      </c>
      <c r="Y149" s="577">
        <f>AVERAGE(Y138,Y143)</f>
        <v>0.65641377584277993</v>
      </c>
      <c r="Z149" s="577">
        <f>AVERAGE(Z138,Z143)</f>
        <v>0.45738164940685766</v>
      </c>
      <c r="AA149" s="577">
        <f>AVERAGE(AA138,AA143)</f>
        <v>0.57031733741971102</v>
      </c>
      <c r="AB149" s="577">
        <f t="shared" ref="AB149:AO149" si="58">AVERAGE(AB138,AB143)</f>
        <v>1.325781005767906</v>
      </c>
      <c r="AC149" s="577" t="e">
        <f t="shared" si="58"/>
        <v>#VALUE!</v>
      </c>
      <c r="AD149" s="577" t="e">
        <f t="shared" si="58"/>
        <v>#VALUE!</v>
      </c>
      <c r="AE149" s="577" t="e">
        <f t="shared" si="58"/>
        <v>#VALUE!</v>
      </c>
      <c r="AF149" s="577">
        <f t="shared" si="58"/>
        <v>0</v>
      </c>
      <c r="AG149" s="577">
        <f t="shared" si="58"/>
        <v>0</v>
      </c>
      <c r="AH149" s="577">
        <f t="shared" si="58"/>
        <v>0</v>
      </c>
      <c r="AI149" s="577">
        <f t="shared" si="58"/>
        <v>0</v>
      </c>
      <c r="AJ149" s="577">
        <f t="shared" si="58"/>
        <v>0</v>
      </c>
      <c r="AK149" s="577">
        <f t="shared" si="58"/>
        <v>0</v>
      </c>
      <c r="AL149" s="577">
        <f t="shared" si="58"/>
        <v>0</v>
      </c>
      <c r="AM149" s="577">
        <f t="shared" si="58"/>
        <v>0</v>
      </c>
      <c r="AN149" s="577">
        <f t="shared" si="58"/>
        <v>0</v>
      </c>
      <c r="AO149" s="577">
        <f t="shared" si="58"/>
        <v>0</v>
      </c>
      <c r="AP149" s="577"/>
      <c r="AQ149" s="577"/>
      <c r="AR149" s="577"/>
      <c r="AS149" s="577"/>
      <c r="AT149" s="577"/>
      <c r="AU149" s="577"/>
      <c r="AV149" s="577"/>
      <c r="AW149" s="577"/>
      <c r="AX149" s="577"/>
      <c r="AY149" s="577"/>
      <c r="AZ149" s="577"/>
      <c r="BA149" s="577"/>
      <c r="BB149" s="577"/>
      <c r="BC149" s="577"/>
      <c r="BD149" s="577"/>
      <c r="BE149" s="577"/>
      <c r="BF149" s="577"/>
      <c r="BG149" s="577"/>
      <c r="BH149" s="577"/>
      <c r="BI149" s="577"/>
      <c r="BJ149" s="577"/>
      <c r="BK149" s="577"/>
      <c r="BL149" s="577"/>
      <c r="BM149" s="577"/>
      <c r="BN149" s="577"/>
      <c r="BO149" s="577"/>
      <c r="BP149" s="577"/>
      <c r="BQ149" s="577"/>
      <c r="BR149" s="577"/>
      <c r="BS149" s="577"/>
      <c r="BT149" s="577"/>
      <c r="BU149" s="577"/>
      <c r="BV149" s="577"/>
      <c r="BW149" s="577"/>
      <c r="BX149" s="577"/>
      <c r="BY149" s="577"/>
      <c r="BZ149" s="577"/>
      <c r="CA149" s="577"/>
      <c r="CB149" s="577"/>
      <c r="CC149" s="577"/>
      <c r="CD149" s="577"/>
      <c r="CE149" s="577"/>
      <c r="CF149" s="577"/>
      <c r="CG149" s="577"/>
      <c r="CH149" s="577"/>
      <c r="CI149" s="577"/>
      <c r="CJ149" s="577"/>
      <c r="CK149" s="577"/>
      <c r="CL149" s="577"/>
      <c r="CM149" s="577"/>
    </row>
    <row r="150" spans="1:91" x14ac:dyDescent="0.35">
      <c r="A150" s="5" t="s">
        <v>231</v>
      </c>
      <c r="B150" s="69" t="s">
        <v>242</v>
      </c>
      <c r="C150" s="575">
        <f t="shared" ref="C150:J150" si="59">C139+C144</f>
        <v>3848.5440315791325</v>
      </c>
      <c r="D150" s="575">
        <f t="shared" si="59"/>
        <v>3848.5440315791325</v>
      </c>
      <c r="E150" s="575">
        <f t="shared" si="59"/>
        <v>3848.5440315791325</v>
      </c>
      <c r="F150" s="575">
        <f t="shared" si="59"/>
        <v>3886</v>
      </c>
      <c r="G150" s="575">
        <f t="shared" si="59"/>
        <v>3411.4932128745172</v>
      </c>
      <c r="H150" s="575">
        <f t="shared" si="59"/>
        <v>3411.4932128745172</v>
      </c>
      <c r="I150" s="575">
        <f t="shared" si="59"/>
        <v>3411.4932128745172</v>
      </c>
      <c r="J150" s="575">
        <f t="shared" si="59"/>
        <v>3414</v>
      </c>
      <c r="K150" s="575">
        <f>K139+K144</f>
        <v>3848.5440315791325</v>
      </c>
      <c r="L150" s="575">
        <f>L139+L144</f>
        <v>3848.5440315791325</v>
      </c>
      <c r="M150" s="575">
        <f>M139+M144</f>
        <v>3848.5440315791325</v>
      </c>
      <c r="N150" s="575">
        <f t="shared" ref="N150" si="60">N139+N144</f>
        <v>3886</v>
      </c>
      <c r="O150" s="575">
        <f>O139+O144</f>
        <v>3414</v>
      </c>
      <c r="P150" s="575">
        <f>P139+P144</f>
        <v>3311</v>
      </c>
      <c r="Q150" s="575">
        <f>Q139+Q144</f>
        <v>3390</v>
      </c>
      <c r="R150" s="575">
        <f t="shared" ref="R150:AO150" si="61">R139+R144</f>
        <v>4380</v>
      </c>
      <c r="S150" s="575">
        <f t="shared" si="61"/>
        <v>3805</v>
      </c>
      <c r="T150" s="575">
        <f t="shared" si="61"/>
        <v>3352.5971212455015</v>
      </c>
      <c r="U150" s="575">
        <f t="shared" si="61"/>
        <v>2886.3015656899461</v>
      </c>
      <c r="V150" s="575">
        <f t="shared" si="61"/>
        <v>2430.2560101343902</v>
      </c>
      <c r="W150" s="575">
        <f t="shared" si="61"/>
        <v>1972.7248990232788</v>
      </c>
      <c r="X150" s="575">
        <f t="shared" si="61"/>
        <v>1528.2215656899455</v>
      </c>
      <c r="Y150" s="575">
        <f t="shared" si="61"/>
        <v>938.47823235661212</v>
      </c>
      <c r="Z150" s="575">
        <f t="shared" si="61"/>
        <v>454.49156568994528</v>
      </c>
      <c r="AA150" s="575">
        <f t="shared" si="61"/>
        <v>333.99305822725876</v>
      </c>
      <c r="AB150" s="575">
        <f t="shared" si="61"/>
        <v>207.2109686750199</v>
      </c>
      <c r="AC150" s="575">
        <f t="shared" si="61"/>
        <v>102.37067016755719</v>
      </c>
      <c r="AD150" s="575">
        <f t="shared" si="61"/>
        <v>8.4915656899452614</v>
      </c>
      <c r="AE150" s="575">
        <f t="shared" si="61"/>
        <v>-95.129329832442792</v>
      </c>
      <c r="AF150" s="575">
        <f t="shared" si="61"/>
        <v>0</v>
      </c>
      <c r="AG150" s="575" t="e">
        <f t="shared" si="61"/>
        <v>#DIV/0!</v>
      </c>
      <c r="AH150" s="575" t="e">
        <f t="shared" si="61"/>
        <v>#DIV/0!</v>
      </c>
      <c r="AI150" s="575" t="e">
        <f t="shared" si="61"/>
        <v>#DIV/0!</v>
      </c>
      <c r="AJ150" s="575" t="e">
        <f t="shared" si="61"/>
        <v>#DIV/0!</v>
      </c>
      <c r="AK150" s="575" t="e">
        <f t="shared" si="61"/>
        <v>#DIV/0!</v>
      </c>
      <c r="AL150" s="575" t="e">
        <f t="shared" si="61"/>
        <v>#DIV/0!</v>
      </c>
      <c r="AM150" s="575" t="e">
        <f t="shared" si="61"/>
        <v>#DIV/0!</v>
      </c>
      <c r="AN150" s="575" t="e">
        <f t="shared" si="61"/>
        <v>#DIV/0!</v>
      </c>
      <c r="AO150" s="575" t="e">
        <f t="shared" si="61"/>
        <v>#DIV/0!</v>
      </c>
      <c r="AP150" s="575"/>
      <c r="AQ150" s="575"/>
      <c r="AR150" s="575"/>
      <c r="AS150" s="575"/>
      <c r="AT150" s="575"/>
      <c r="AU150" s="575"/>
      <c r="AV150" s="575"/>
      <c r="AW150" s="575"/>
      <c r="AX150" s="575"/>
      <c r="AY150" s="575"/>
      <c r="AZ150" s="575"/>
      <c r="BA150" s="575"/>
      <c r="BB150" s="575"/>
      <c r="BC150" s="575"/>
      <c r="BD150" s="575"/>
      <c r="BE150" s="575"/>
      <c r="BF150" s="575"/>
      <c r="BG150" s="575"/>
      <c r="BH150" s="575"/>
      <c r="BI150" s="575"/>
      <c r="BJ150" s="575"/>
      <c r="BK150" s="575"/>
      <c r="BL150" s="575"/>
      <c r="BM150" s="575"/>
      <c r="BN150" s="575"/>
      <c r="BO150" s="575"/>
      <c r="BP150" s="575"/>
      <c r="BQ150" s="575"/>
      <c r="BR150" s="575"/>
      <c r="BS150" s="575"/>
      <c r="BT150" s="575"/>
      <c r="BU150" s="575"/>
      <c r="BV150" s="575"/>
      <c r="BW150" s="575"/>
      <c r="BX150" s="575"/>
      <c r="BY150" s="575"/>
      <c r="BZ150" s="575"/>
      <c r="CA150" s="575"/>
      <c r="CB150" s="575"/>
      <c r="CC150" s="575"/>
      <c r="CD150" s="575"/>
      <c r="CE150" s="575"/>
      <c r="CF150" s="575"/>
      <c r="CG150" s="575"/>
      <c r="CH150" s="575"/>
      <c r="CI150" s="575"/>
      <c r="CJ150" s="575"/>
      <c r="CK150" s="575"/>
      <c r="CL150" s="575"/>
      <c r="CM150" s="575"/>
    </row>
    <row r="151" spans="1:91" x14ac:dyDescent="0.35">
      <c r="A151" s="5"/>
      <c r="B151" s="322"/>
      <c r="C151" s="318"/>
      <c r="D151" s="318"/>
      <c r="E151" s="318"/>
      <c r="F151" s="318"/>
      <c r="G151" s="318"/>
      <c r="H151" s="318"/>
      <c r="I151" s="318"/>
      <c r="J151" s="318"/>
      <c r="K151" s="318"/>
      <c r="L151" s="318"/>
      <c r="M151" s="318"/>
      <c r="N151" s="318"/>
      <c r="O151" s="318"/>
      <c r="P151" s="318"/>
      <c r="Q151" s="318"/>
      <c r="R151" s="318"/>
      <c r="S151" s="318"/>
      <c r="T151" s="318"/>
      <c r="U151" s="318"/>
      <c r="V151" s="318"/>
      <c r="W151" s="318"/>
      <c r="X151" s="318"/>
      <c r="Y151" s="318"/>
      <c r="Z151" s="318"/>
      <c r="AA151" s="318"/>
      <c r="AB151" s="318"/>
      <c r="AC151" s="318"/>
      <c r="AD151" s="318"/>
      <c r="AE151" s="318"/>
      <c r="AF151" s="318"/>
      <c r="AG151" s="318"/>
      <c r="AH151" s="318"/>
      <c r="AI151" s="318"/>
      <c r="AJ151" s="318"/>
      <c r="AK151" s="318"/>
      <c r="AL151" s="318"/>
      <c r="AM151" s="318"/>
      <c r="AN151" s="318"/>
      <c r="AO151" s="318"/>
      <c r="AP151" s="318"/>
      <c r="AQ151" s="318"/>
      <c r="AR151" s="318"/>
      <c r="AS151" s="318"/>
      <c r="AT151" s="318"/>
      <c r="AU151" s="318"/>
      <c r="AV151" s="318"/>
      <c r="AW151" s="318"/>
      <c r="AX151" s="318"/>
      <c r="AY151" s="318"/>
      <c r="AZ151" s="318"/>
      <c r="BA151" s="318"/>
      <c r="BB151" s="318"/>
      <c r="BC151" s="318"/>
      <c r="BD151" s="318"/>
      <c r="BE151" s="318"/>
      <c r="BF151" s="318"/>
      <c r="BG151" s="318"/>
      <c r="BH151" s="318"/>
      <c r="BI151" s="318"/>
      <c r="BJ151" s="318"/>
      <c r="BK151" s="318"/>
      <c r="BL151" s="318"/>
      <c r="BM151" s="318"/>
      <c r="BN151" s="318"/>
      <c r="BO151" s="318"/>
      <c r="BP151" s="318"/>
      <c r="BQ151" s="318"/>
      <c r="BR151" s="318"/>
      <c r="BS151" s="318"/>
      <c r="BT151" s="318"/>
      <c r="BU151" s="318"/>
      <c r="BV151" s="318"/>
      <c r="BW151" s="318"/>
      <c r="BX151" s="318"/>
      <c r="BY151" s="318"/>
      <c r="BZ151" s="318"/>
      <c r="CA151" s="318"/>
      <c r="CB151" s="318"/>
      <c r="CC151" s="318"/>
      <c r="CD151" s="318"/>
      <c r="CE151" s="318"/>
      <c r="CF151" s="318"/>
      <c r="CG151" s="318"/>
      <c r="CH151" s="318"/>
      <c r="CI151" s="318"/>
      <c r="CJ151" s="318"/>
      <c r="CK151" s="318"/>
      <c r="CL151" s="318"/>
      <c r="CM151" s="318"/>
    </row>
    <row r="152" spans="1:91" x14ac:dyDescent="0.35">
      <c r="A152" s="5"/>
      <c r="B152" s="444" t="s">
        <v>252</v>
      </c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  <c r="U152" s="375"/>
      <c r="V152" s="375"/>
      <c r="W152" s="375"/>
      <c r="X152" s="375"/>
      <c r="Y152" s="375"/>
      <c r="Z152" s="375"/>
      <c r="AA152" s="375"/>
      <c r="AB152" s="375"/>
      <c r="AC152" s="375"/>
      <c r="AD152" s="375"/>
      <c r="AE152" s="375"/>
      <c r="AF152" s="375"/>
      <c r="AG152" s="375"/>
      <c r="AH152" s="375"/>
      <c r="AI152" s="375"/>
      <c r="AJ152" s="375"/>
      <c r="AK152" s="375"/>
      <c r="AL152" s="375"/>
      <c r="AM152" s="375"/>
      <c r="AN152" s="375"/>
      <c r="AO152" s="375"/>
      <c r="AP152" s="318"/>
      <c r="AQ152" s="318"/>
      <c r="AR152" s="318"/>
      <c r="AS152" s="318"/>
      <c r="AT152" s="318"/>
      <c r="AU152" s="318"/>
      <c r="AV152" s="318"/>
      <c r="AW152" s="318"/>
      <c r="AX152" s="318"/>
      <c r="AY152" s="318"/>
      <c r="AZ152" s="318"/>
      <c r="BA152" s="318"/>
      <c r="BB152" s="318"/>
      <c r="BC152" s="318"/>
      <c r="BD152" s="318"/>
      <c r="BE152" s="318"/>
      <c r="BF152" s="318"/>
      <c r="BG152" s="318"/>
      <c r="BH152" s="318"/>
      <c r="BI152" s="318"/>
      <c r="BJ152" s="318"/>
      <c r="BK152" s="318"/>
      <c r="BL152" s="318"/>
      <c r="BM152" s="318"/>
      <c r="BN152" s="318"/>
      <c r="BO152" s="318"/>
      <c r="BP152" s="318"/>
      <c r="BQ152" s="318"/>
      <c r="BR152" s="318"/>
      <c r="BS152" s="318"/>
      <c r="BT152" s="318"/>
      <c r="BU152" s="318"/>
      <c r="BV152" s="318"/>
      <c r="BW152" s="318"/>
      <c r="BX152" s="318"/>
      <c r="BY152" s="318"/>
      <c r="BZ152" s="318"/>
      <c r="CA152" s="318"/>
      <c r="CB152" s="318"/>
      <c r="CC152" s="318"/>
      <c r="CD152" s="318"/>
      <c r="CE152" s="318"/>
      <c r="CF152" s="318"/>
      <c r="CG152" s="318"/>
      <c r="CH152" s="318"/>
      <c r="CI152" s="318"/>
      <c r="CJ152" s="318"/>
      <c r="CK152" s="318"/>
      <c r="CL152" s="318"/>
      <c r="CM152" s="318"/>
    </row>
    <row r="153" spans="1:91" x14ac:dyDescent="0.35">
      <c r="A153" s="5"/>
      <c r="B153" s="70" t="s">
        <v>106</v>
      </c>
      <c r="C153" s="317"/>
      <c r="D153" s="318"/>
      <c r="E153" s="318"/>
      <c r="F153" s="318"/>
      <c r="G153" s="317"/>
      <c r="H153" s="318"/>
      <c r="I153" s="318"/>
      <c r="J153" s="318"/>
      <c r="K153" s="317"/>
      <c r="L153" s="318"/>
      <c r="M153" s="318"/>
      <c r="N153" s="318"/>
      <c r="O153" s="317"/>
      <c r="P153" s="318"/>
      <c r="Q153" s="318"/>
      <c r="R153" s="318"/>
      <c r="S153" s="317"/>
      <c r="T153" s="318"/>
      <c r="U153" s="318"/>
      <c r="V153" s="318"/>
      <c r="W153" s="317"/>
      <c r="X153" s="318"/>
      <c r="Y153" s="318"/>
      <c r="Z153" s="318"/>
      <c r="AA153" s="110"/>
      <c r="AB153" s="110"/>
      <c r="AC153" s="110"/>
      <c r="AD153" s="110"/>
    </row>
    <row r="154" spans="1:91" x14ac:dyDescent="0.35">
      <c r="A154" s="5" t="s">
        <v>229</v>
      </c>
      <c r="B154" s="69" t="s">
        <v>247</v>
      </c>
      <c r="C154" s="575">
        <f>D154+C323</f>
        <v>13347</v>
      </c>
      <c r="D154" s="575">
        <f>E154+D323</f>
        <v>13347</v>
      </c>
      <c r="E154" s="575">
        <f>F154+E323</f>
        <v>13347</v>
      </c>
      <c r="F154" s="576">
        <v>13347</v>
      </c>
      <c r="G154" s="575">
        <f>H154+G323</f>
        <v>16693</v>
      </c>
      <c r="H154" s="575">
        <f>I154+H323</f>
        <v>16693</v>
      </c>
      <c r="I154" s="575">
        <f>J154+I323</f>
        <v>16693</v>
      </c>
      <c r="J154" s="576">
        <v>16693</v>
      </c>
      <c r="K154" s="575">
        <f>L154+K323</f>
        <v>13347</v>
      </c>
      <c r="L154" s="575">
        <f>M154+L323</f>
        <v>13347</v>
      </c>
      <c r="M154" s="575">
        <f>N154+M323</f>
        <v>13347</v>
      </c>
      <c r="N154" s="575">
        <f>Q!F154</f>
        <v>13347</v>
      </c>
      <c r="O154" s="575">
        <f>Q!J154</f>
        <v>16693</v>
      </c>
      <c r="P154" s="575">
        <f>Q!N154</f>
        <v>12426</v>
      </c>
      <c r="Q154" s="575">
        <f>Q!R154</f>
        <v>8748</v>
      </c>
      <c r="R154" s="575">
        <f>Q!V154</f>
        <v>12430</v>
      </c>
      <c r="S154" s="575">
        <f>Q!Z154</f>
        <v>11327</v>
      </c>
      <c r="T154" s="575" t="str">
        <f>Q!AD154</f>
        <v/>
      </c>
      <c r="U154" s="575" t="e">
        <f>Q!AH154</f>
        <v>#VALUE!</v>
      </c>
      <c r="V154" s="575" t="e">
        <f>Q!AL154</f>
        <v>#VALUE!</v>
      </c>
      <c r="W154" s="575" t="e">
        <f>Q!AP154</f>
        <v>#VALUE!</v>
      </c>
      <c r="X154" s="575" t="e">
        <f>Q!AT154</f>
        <v>#VALUE!</v>
      </c>
      <c r="Y154" s="575" t="e">
        <f>Q!AX154</f>
        <v>#VALUE!</v>
      </c>
      <c r="Z154" s="575" t="e">
        <f>Q!BB154</f>
        <v>#VALUE!</v>
      </c>
      <c r="AA154" s="575" t="e">
        <f>Q!BF154</f>
        <v>#VALUE!</v>
      </c>
      <c r="AB154" s="575" t="e">
        <f>Q!BJ154</f>
        <v>#VALUE!</v>
      </c>
      <c r="AC154" s="575" t="e">
        <f>Q!BN154</f>
        <v>#VALUE!</v>
      </c>
      <c r="AD154" s="575" t="e">
        <f>Q!BR154</f>
        <v>#VALUE!</v>
      </c>
      <c r="AE154" s="575" t="e">
        <f>Q!BV154</f>
        <v>#VALUE!</v>
      </c>
      <c r="AF154" s="575">
        <f>Q!BZ154</f>
        <v>0</v>
      </c>
      <c r="AG154" s="575">
        <f t="shared" ref="AG154" si="62">IF((OR(AF154-(AG$191/1000)&lt;0,AF154="")),"",(AF154-(AG$191/1000)))</f>
        <v>0</v>
      </c>
      <c r="AH154" s="575">
        <f t="shared" ref="AH154" si="63">IF((OR(AG154-(AH$191/1000)&lt;0,AG154="")),"",(AG154-(AH$191/1000)))</f>
        <v>0</v>
      </c>
      <c r="AI154" s="575">
        <f t="shared" ref="AI154" si="64">IF((OR(AH154-(AI$191/1000)&lt;0,AH154="")),"",(AH154-(AI$191/1000)))</f>
        <v>0</v>
      </c>
      <c r="AJ154" s="575">
        <f t="shared" ref="AJ154" si="65">IF((OR(AI154-(AJ$191/1000)&lt;0,AI154="")),"",(AI154-(AJ$191/1000)))</f>
        <v>0</v>
      </c>
      <c r="AK154" s="575">
        <f t="shared" ref="AK154" si="66">IF((OR(AJ154-(AK$191/1000)&lt;0,AJ154="")),"",(AJ154-(AK$191/1000)))</f>
        <v>0</v>
      </c>
      <c r="AL154" s="575">
        <f t="shared" ref="AL154" si="67">IF((OR(AK154-(AL$191/1000)&lt;0,AK154="")),"",(AK154-(AL$191/1000)))</f>
        <v>0</v>
      </c>
      <c r="AM154" s="575">
        <f t="shared" ref="AM154" si="68">IF((OR(AL154-(AM$191/1000)&lt;0,AL154="")),"",(AL154-(AM$191/1000)))</f>
        <v>0</v>
      </c>
      <c r="AN154" s="575">
        <f t="shared" ref="AN154" si="69">IF((OR(AM154-(AN$191/1000)&lt;0,AM154="")),"",(AM154-(AN$191/1000)))</f>
        <v>0</v>
      </c>
      <c r="AO154" s="575">
        <f t="shared" ref="AO154" si="70">IF((OR(AN154-(AO$191/1000)&lt;0,AN154="")),"",(AN154-(AO$191/1000)))</f>
        <v>0</v>
      </c>
      <c r="AP154" s="575"/>
      <c r="AQ154" s="575"/>
      <c r="AR154" s="575"/>
      <c r="AS154" s="575"/>
      <c r="AT154" s="575"/>
      <c r="AU154" s="575"/>
      <c r="AV154" s="575"/>
      <c r="AW154" s="575"/>
      <c r="AX154" s="575"/>
      <c r="AY154" s="575"/>
      <c r="AZ154" s="575"/>
      <c r="BA154" s="575"/>
      <c r="BB154" s="575"/>
      <c r="BC154" s="575"/>
      <c r="BD154" s="575"/>
      <c r="BE154" s="575"/>
      <c r="BF154" s="575"/>
      <c r="BG154" s="575"/>
      <c r="BH154" s="575"/>
      <c r="BI154" s="575"/>
      <c r="BJ154" s="575"/>
      <c r="BK154" s="575"/>
      <c r="BL154" s="575"/>
      <c r="BM154" s="575"/>
      <c r="BN154" s="575"/>
      <c r="BO154" s="575"/>
      <c r="BP154" s="575"/>
      <c r="BQ154" s="575"/>
      <c r="BR154" s="575"/>
      <c r="BS154" s="575"/>
      <c r="BT154" s="575"/>
      <c r="BU154" s="575"/>
      <c r="BV154" s="575"/>
      <c r="BW154" s="575"/>
      <c r="BX154" s="575"/>
      <c r="BY154" s="575"/>
      <c r="BZ154" s="575"/>
      <c r="CA154" s="575"/>
      <c r="CB154" s="575"/>
      <c r="CC154" s="575"/>
      <c r="CD154" s="575"/>
      <c r="CE154" s="575"/>
      <c r="CF154" s="575"/>
      <c r="CG154" s="575"/>
      <c r="CH154" s="575"/>
      <c r="CI154" s="575"/>
      <c r="CJ154" s="575"/>
      <c r="CK154" s="575"/>
      <c r="CL154" s="575"/>
      <c r="CM154" s="575"/>
    </row>
    <row r="155" spans="1:91" x14ac:dyDescent="0.35">
      <c r="A155" s="5" t="s">
        <v>230</v>
      </c>
      <c r="B155" s="69" t="s">
        <v>227</v>
      </c>
      <c r="C155" s="577">
        <f>D155</f>
        <v>1.3</v>
      </c>
      <c r="D155" s="577">
        <f>E155</f>
        <v>1.3</v>
      </c>
      <c r="E155" s="577">
        <f>F155</f>
        <v>1.3</v>
      </c>
      <c r="F155" s="578">
        <v>1.3</v>
      </c>
      <c r="G155" s="577">
        <f>$J$155</f>
        <v>1.1000000000000001</v>
      </c>
      <c r="H155" s="577">
        <f>$J$155</f>
        <v>1.1000000000000001</v>
      </c>
      <c r="I155" s="577">
        <f>$J$155</f>
        <v>1.1000000000000001</v>
      </c>
      <c r="J155" s="578">
        <v>1.1000000000000001</v>
      </c>
      <c r="K155" s="577">
        <f>$N$155</f>
        <v>1.3</v>
      </c>
      <c r="L155" s="577">
        <f>$N$155</f>
        <v>1.3</v>
      </c>
      <c r="M155" s="577">
        <f>$N$155</f>
        <v>1.3</v>
      </c>
      <c r="N155" s="577">
        <f>Q!F155</f>
        <v>1.3</v>
      </c>
      <c r="O155" s="577">
        <f>Q!J155</f>
        <v>1.1000000000000001</v>
      </c>
      <c r="P155" s="577">
        <f>Q!N155</f>
        <v>1.1000000000000001</v>
      </c>
      <c r="Q155" s="577">
        <f>Q!R155</f>
        <v>1.2</v>
      </c>
      <c r="R155" s="577">
        <f>Q!V155</f>
        <v>1.1000000000000001</v>
      </c>
      <c r="S155" s="577">
        <f>Q!Z155</f>
        <v>1.1000000000000001</v>
      </c>
      <c r="T155" s="577" t="e">
        <f>Q!AD155</f>
        <v>#VALUE!</v>
      </c>
      <c r="U155" s="577" t="e">
        <f>Q!AH155</f>
        <v>#VALUE!</v>
      </c>
      <c r="V155" s="577" t="e">
        <f>Q!AL155</f>
        <v>#VALUE!</v>
      </c>
      <c r="W155" s="577" t="e">
        <f>Q!AP155</f>
        <v>#VALUE!</v>
      </c>
      <c r="X155" s="577" t="e">
        <f>Q!AT155</f>
        <v>#VALUE!</v>
      </c>
      <c r="Y155" s="577" t="e">
        <f>Q!AX155</f>
        <v>#VALUE!</v>
      </c>
      <c r="Z155" s="577" t="e">
        <f>Q!BB155</f>
        <v>#VALUE!</v>
      </c>
      <c r="AA155" s="577" t="e">
        <f>Q!BF155</f>
        <v>#VALUE!</v>
      </c>
      <c r="AB155" s="577" t="e">
        <f>Q!BJ155</f>
        <v>#VALUE!</v>
      </c>
      <c r="AC155" s="577" t="e">
        <f>Q!BN155</f>
        <v>#VALUE!</v>
      </c>
      <c r="AD155" s="577" t="e">
        <f>Q!BR155</f>
        <v>#VALUE!</v>
      </c>
      <c r="AE155" s="577" t="e">
        <f>Q!BV155</f>
        <v>#VALUE!</v>
      </c>
      <c r="AF155" s="577">
        <f>Q!BZ155</f>
        <v>0</v>
      </c>
      <c r="AG155" s="577">
        <f t="shared" ref="AG155:AO155" si="71">IF(AG154&gt;0,AG156/AG154*g_troz,0)</f>
        <v>0</v>
      </c>
      <c r="AH155" s="577">
        <f t="shared" si="71"/>
        <v>0</v>
      </c>
      <c r="AI155" s="577">
        <f t="shared" si="71"/>
        <v>0</v>
      </c>
      <c r="AJ155" s="577">
        <f t="shared" si="71"/>
        <v>0</v>
      </c>
      <c r="AK155" s="577">
        <f t="shared" si="71"/>
        <v>0</v>
      </c>
      <c r="AL155" s="577">
        <f t="shared" si="71"/>
        <v>0</v>
      </c>
      <c r="AM155" s="577">
        <f t="shared" si="71"/>
        <v>0</v>
      </c>
      <c r="AN155" s="577">
        <f t="shared" si="71"/>
        <v>0</v>
      </c>
      <c r="AO155" s="577">
        <f t="shared" si="71"/>
        <v>0</v>
      </c>
      <c r="AP155" s="577"/>
      <c r="AQ155" s="577"/>
      <c r="AR155" s="577"/>
      <c r="AS155" s="577"/>
      <c r="AT155" s="577"/>
      <c r="AU155" s="577"/>
      <c r="AV155" s="577"/>
      <c r="AW155" s="577"/>
      <c r="AX155" s="577"/>
      <c r="AY155" s="577"/>
      <c r="AZ155" s="577"/>
      <c r="BA155" s="577"/>
      <c r="BB155" s="577"/>
      <c r="BC155" s="577"/>
      <c r="BD155" s="577"/>
      <c r="BE155" s="577"/>
      <c r="BF155" s="577"/>
      <c r="BG155" s="577"/>
      <c r="BH155" s="577"/>
      <c r="BI155" s="577"/>
      <c r="BJ155" s="577"/>
      <c r="BK155" s="577"/>
      <c r="BL155" s="577"/>
      <c r="BM155" s="577"/>
      <c r="BN155" s="577"/>
      <c r="BO155" s="577"/>
      <c r="BP155" s="577"/>
      <c r="BQ155" s="577"/>
      <c r="BR155" s="577"/>
      <c r="BS155" s="577"/>
      <c r="BT155" s="577"/>
      <c r="BU155" s="577"/>
      <c r="BV155" s="577"/>
      <c r="BW155" s="577"/>
      <c r="BX155" s="577"/>
      <c r="BY155" s="577"/>
      <c r="BZ155" s="577"/>
      <c r="CA155" s="577"/>
      <c r="CB155" s="577"/>
      <c r="CC155" s="577"/>
      <c r="CD155" s="577"/>
      <c r="CE155" s="577"/>
      <c r="CF155" s="577"/>
      <c r="CG155" s="577"/>
      <c r="CH155" s="577"/>
      <c r="CI155" s="577"/>
      <c r="CJ155" s="577"/>
      <c r="CK155" s="577"/>
      <c r="CL155" s="577"/>
      <c r="CM155" s="577"/>
    </row>
    <row r="156" spans="1:91" x14ac:dyDescent="0.35">
      <c r="A156" s="5" t="s">
        <v>231</v>
      </c>
      <c r="B156" s="69" t="s">
        <v>228</v>
      </c>
      <c r="C156" s="575">
        <f>C154*C155/g_troz</f>
        <v>557.85081878692108</v>
      </c>
      <c r="D156" s="575">
        <f>D154*D155/g_troz</f>
        <v>557.85081878692108</v>
      </c>
      <c r="E156" s="575">
        <f>E154*E155/g_troz</f>
        <v>557.85081878692108</v>
      </c>
      <c r="F156" s="576">
        <v>565</v>
      </c>
      <c r="G156" s="575">
        <f>G154*G155/g_troz</f>
        <v>590.36165371711763</v>
      </c>
      <c r="H156" s="575">
        <f>H154*H155/g_troz</f>
        <v>590.36165371711763</v>
      </c>
      <c r="I156" s="575">
        <f>I154*I155/g_troz</f>
        <v>590.36165371711763</v>
      </c>
      <c r="J156" s="576">
        <v>573</v>
      </c>
      <c r="K156" s="575">
        <f>K154*K155/g_troz</f>
        <v>557.85081878692108</v>
      </c>
      <c r="L156" s="575">
        <f>L154*L155/g_troz</f>
        <v>557.85081878692108</v>
      </c>
      <c r="M156" s="575">
        <f>M154*M155/g_troz</f>
        <v>557.85081878692108</v>
      </c>
      <c r="N156" s="575">
        <f>Q!F156</f>
        <v>565</v>
      </c>
      <c r="O156" s="575">
        <f>Q!J156</f>
        <v>573</v>
      </c>
      <c r="P156" s="575">
        <f>Q!N156</f>
        <v>439</v>
      </c>
      <c r="Q156" s="575">
        <f>Q!R156</f>
        <v>348</v>
      </c>
      <c r="R156" s="575">
        <f>Q!V156</f>
        <v>423</v>
      </c>
      <c r="S156" s="575">
        <f>Q!Z156</f>
        <v>401</v>
      </c>
      <c r="T156" s="575" t="str">
        <f>Q!AD156</f>
        <v/>
      </c>
      <c r="U156" s="575" t="e">
        <f>Q!AH156</f>
        <v>#VALUE!</v>
      </c>
      <c r="V156" s="575" t="e">
        <f>Q!AL156</f>
        <v>#VALUE!</v>
      </c>
      <c r="W156" s="575" t="e">
        <f>Q!AP156</f>
        <v>#VALUE!</v>
      </c>
      <c r="X156" s="575" t="e">
        <f>Q!AT156</f>
        <v>#VALUE!</v>
      </c>
      <c r="Y156" s="575" t="e">
        <f>Q!AX156</f>
        <v>#VALUE!</v>
      </c>
      <c r="Z156" s="575" t="e">
        <f>Q!BB156</f>
        <v>#VALUE!</v>
      </c>
      <c r="AA156" s="575" t="e">
        <f>Q!BF156</f>
        <v>#VALUE!</v>
      </c>
      <c r="AB156" s="575" t="e">
        <f>Q!BJ156</f>
        <v>#VALUE!</v>
      </c>
      <c r="AC156" s="575" t="e">
        <f>Q!BN156</f>
        <v>#VALUE!</v>
      </c>
      <c r="AD156" s="575" t="e">
        <f>Q!BR156</f>
        <v>#VALUE!</v>
      </c>
      <c r="AE156" s="575" t="e">
        <f>Q!BV156</f>
        <v>#VALUE!</v>
      </c>
      <c r="AF156" s="575">
        <f>Q!BZ156</f>
        <v>0</v>
      </c>
      <c r="AG156" s="575" t="e">
        <f t="shared" ref="AG156" si="72">AF156-(AG$198/1000/AG$197)</f>
        <v>#DIV/0!</v>
      </c>
      <c r="AH156" s="575" t="e">
        <f t="shared" ref="AH156" si="73">AG156-(AH$198/1000/AH$197)</f>
        <v>#DIV/0!</v>
      </c>
      <c r="AI156" s="575" t="e">
        <f t="shared" ref="AI156" si="74">AH156-(AI$198/1000/AI$197)</f>
        <v>#DIV/0!</v>
      </c>
      <c r="AJ156" s="575" t="e">
        <f t="shared" ref="AJ156" si="75">AI156-(AJ$198/1000/AJ$197)</f>
        <v>#DIV/0!</v>
      </c>
      <c r="AK156" s="575" t="e">
        <f t="shared" ref="AK156" si="76">AJ156-(AK$198/1000/AK$197)</f>
        <v>#DIV/0!</v>
      </c>
      <c r="AL156" s="575" t="e">
        <f t="shared" ref="AL156" si="77">AK156-(AL$198/1000/AL$197)</f>
        <v>#DIV/0!</v>
      </c>
      <c r="AM156" s="575" t="e">
        <f t="shared" ref="AM156" si="78">AL156-(AM$198/1000/AM$197)</f>
        <v>#DIV/0!</v>
      </c>
      <c r="AN156" s="575" t="e">
        <f t="shared" ref="AN156" si="79">AM156-(AN$198/1000/AN$197)</f>
        <v>#DIV/0!</v>
      </c>
      <c r="AO156" s="575" t="e">
        <f t="shared" ref="AO156" si="80">AN156-(AO$198/1000/AO$197)</f>
        <v>#DIV/0!</v>
      </c>
      <c r="AP156" s="575"/>
      <c r="AQ156" s="575"/>
      <c r="AR156" s="575"/>
      <c r="AS156" s="575"/>
      <c r="AT156" s="575"/>
      <c r="AU156" s="575"/>
      <c r="AV156" s="575"/>
      <c r="AW156" s="575"/>
      <c r="AX156" s="575"/>
      <c r="AY156" s="575"/>
      <c r="AZ156" s="575"/>
      <c r="BA156" s="575"/>
      <c r="BB156" s="575"/>
      <c r="BC156" s="575"/>
      <c r="BD156" s="575"/>
      <c r="BE156" s="575"/>
      <c r="BF156" s="575"/>
      <c r="BG156" s="575"/>
      <c r="BH156" s="575"/>
      <c r="BI156" s="575"/>
      <c r="BJ156" s="575"/>
      <c r="BK156" s="575"/>
      <c r="BL156" s="575"/>
      <c r="BM156" s="575"/>
      <c r="BN156" s="575"/>
      <c r="BO156" s="575"/>
      <c r="BP156" s="575"/>
      <c r="BQ156" s="575"/>
      <c r="BR156" s="575"/>
      <c r="BS156" s="575"/>
      <c r="BT156" s="575"/>
      <c r="BU156" s="575"/>
      <c r="BV156" s="575"/>
      <c r="BW156" s="575"/>
      <c r="BX156" s="575"/>
      <c r="BY156" s="575"/>
      <c r="BZ156" s="575"/>
      <c r="CA156" s="575"/>
      <c r="CB156" s="575"/>
      <c r="CC156" s="575"/>
      <c r="CD156" s="575"/>
      <c r="CE156" s="575"/>
      <c r="CF156" s="575"/>
      <c r="CG156" s="575"/>
      <c r="CH156" s="575"/>
      <c r="CI156" s="575"/>
      <c r="CJ156" s="575"/>
      <c r="CK156" s="575"/>
      <c r="CL156" s="575"/>
      <c r="CM156" s="575"/>
    </row>
    <row r="157" spans="1:91" x14ac:dyDescent="0.35">
      <c r="A157" s="5"/>
      <c r="B157" s="444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  <c r="U157" s="375"/>
      <c r="V157" s="375"/>
      <c r="W157" s="375"/>
      <c r="X157" s="375"/>
      <c r="Y157" s="375"/>
      <c r="Z157" s="375"/>
      <c r="AA157" s="375"/>
      <c r="AB157" s="375"/>
      <c r="AC157" s="375"/>
      <c r="AD157" s="375"/>
      <c r="AE157" s="375"/>
      <c r="AF157" s="375"/>
      <c r="AG157" s="375"/>
      <c r="AH157" s="375"/>
      <c r="AI157" s="375"/>
      <c r="AJ157" s="375"/>
      <c r="AK157" s="375"/>
      <c r="AL157" s="375"/>
      <c r="AM157" s="375"/>
      <c r="AN157" s="375"/>
      <c r="AO157" s="375"/>
      <c r="AP157" s="318"/>
      <c r="AQ157" s="318"/>
      <c r="AR157" s="318"/>
      <c r="AS157" s="318"/>
      <c r="AT157" s="318"/>
      <c r="AU157" s="318"/>
      <c r="AV157" s="318"/>
      <c r="AW157" s="318"/>
      <c r="AX157" s="318"/>
      <c r="AY157" s="318"/>
      <c r="AZ157" s="318"/>
      <c r="BA157" s="318"/>
      <c r="BB157" s="318"/>
      <c r="BC157" s="318"/>
      <c r="BD157" s="318"/>
      <c r="BE157" s="318"/>
      <c r="BF157" s="318"/>
      <c r="BG157" s="318"/>
      <c r="BH157" s="318"/>
      <c r="BI157" s="318"/>
      <c r="BJ157" s="318"/>
      <c r="BK157" s="318"/>
      <c r="BL157" s="318"/>
      <c r="BM157" s="318"/>
      <c r="BN157" s="318"/>
      <c r="BO157" s="318"/>
      <c r="BP157" s="318"/>
      <c r="BQ157" s="318"/>
      <c r="BR157" s="318"/>
      <c r="BS157" s="318"/>
      <c r="BT157" s="318"/>
      <c r="BU157" s="318"/>
      <c r="BV157" s="318"/>
      <c r="BW157" s="318"/>
      <c r="BX157" s="318"/>
      <c r="BY157" s="318"/>
      <c r="BZ157" s="318"/>
      <c r="CA157" s="318"/>
      <c r="CB157" s="318"/>
      <c r="CC157" s="318"/>
      <c r="CD157" s="318"/>
      <c r="CE157" s="318"/>
      <c r="CF157" s="318"/>
      <c r="CG157" s="318"/>
      <c r="CH157" s="318"/>
      <c r="CI157" s="318"/>
      <c r="CJ157" s="318"/>
      <c r="CK157" s="318"/>
      <c r="CL157" s="318"/>
      <c r="CM157" s="318"/>
    </row>
    <row r="158" spans="1:91" x14ac:dyDescent="0.35">
      <c r="A158" s="5"/>
      <c r="B158" s="70" t="s">
        <v>246</v>
      </c>
      <c r="C158" s="318"/>
      <c r="D158" s="318"/>
      <c r="E158" s="318"/>
      <c r="F158" s="324"/>
      <c r="G158" s="318"/>
      <c r="H158" s="318"/>
      <c r="I158" s="318"/>
      <c r="J158" s="324"/>
      <c r="K158" s="318"/>
      <c r="L158" s="318"/>
      <c r="M158" s="318"/>
      <c r="N158" s="324"/>
      <c r="O158" s="318"/>
      <c r="P158" s="318"/>
      <c r="Q158" s="318"/>
      <c r="R158" s="324"/>
      <c r="S158" s="318"/>
      <c r="T158" s="318"/>
      <c r="U158" s="318"/>
      <c r="V158" s="324"/>
      <c r="W158" s="318"/>
      <c r="X158" s="318"/>
      <c r="Y158" s="318"/>
      <c r="Z158" s="324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110"/>
      <c r="BP158" s="110"/>
      <c r="BQ158" s="110"/>
      <c r="BR158" s="110"/>
      <c r="BS158" s="110"/>
      <c r="BT158" s="110"/>
      <c r="BU158" s="110"/>
      <c r="BV158" s="110"/>
      <c r="BW158" s="110"/>
      <c r="BX158" s="110"/>
      <c r="BY158" s="110"/>
      <c r="BZ158" s="110"/>
      <c r="CA158" s="110"/>
      <c r="CB158" s="110"/>
      <c r="CC158" s="110"/>
      <c r="CD158" s="110"/>
      <c r="CE158" s="110"/>
      <c r="CF158" s="110"/>
      <c r="CG158" s="110"/>
      <c r="CH158" s="110"/>
      <c r="CI158" s="110"/>
      <c r="CJ158" s="110"/>
      <c r="CK158" s="110"/>
      <c r="CL158" s="110"/>
      <c r="CM158" s="110"/>
    </row>
    <row r="159" spans="1:91" x14ac:dyDescent="0.35">
      <c r="A159" s="5" t="s">
        <v>229</v>
      </c>
      <c r="B159" s="69" t="s">
        <v>245</v>
      </c>
      <c r="C159" s="575">
        <f>D159+C323</f>
        <v>111989</v>
      </c>
      <c r="D159" s="575">
        <f>E159+D323</f>
        <v>111989</v>
      </c>
      <c r="E159" s="575">
        <f>F159+E323</f>
        <v>111989</v>
      </c>
      <c r="F159" s="576">
        <v>111989</v>
      </c>
      <c r="G159" s="575">
        <f>H159+G323</f>
        <v>123978</v>
      </c>
      <c r="H159" s="575">
        <f>I159+H323</f>
        <v>123978</v>
      </c>
      <c r="I159" s="575">
        <f>J159+I323</f>
        <v>123978</v>
      </c>
      <c r="J159" s="576">
        <v>123978</v>
      </c>
      <c r="K159" s="575">
        <f>L159+K323</f>
        <v>111989</v>
      </c>
      <c r="L159" s="575">
        <f>M159+L323</f>
        <v>111989</v>
      </c>
      <c r="M159" s="575">
        <f>N159+M323</f>
        <v>111989</v>
      </c>
      <c r="N159" s="575">
        <f>Q!F159</f>
        <v>111989</v>
      </c>
      <c r="O159" s="575">
        <f>Q!J159</f>
        <v>123978</v>
      </c>
      <c r="P159" s="575">
        <f>Q!N159</f>
        <v>112284</v>
      </c>
      <c r="Q159" s="575">
        <f>Q!R159</f>
        <v>102428</v>
      </c>
      <c r="R159" s="575">
        <f>Q!V159</f>
        <v>155737</v>
      </c>
      <c r="S159" s="575">
        <f>Q!Z159</f>
        <v>135624</v>
      </c>
      <c r="T159" s="575">
        <f>Q!AD159</f>
        <v>123026.19274474475</v>
      </c>
      <c r="U159" s="575">
        <f>Q!AH159</f>
        <v>109960.05491216337</v>
      </c>
      <c r="V159" s="575">
        <f>Q!AL159</f>
        <v>97181.133869852245</v>
      </c>
      <c r="W159" s="575">
        <f>Q!AP159</f>
        <v>84360.585852084099</v>
      </c>
      <c r="X159" s="575">
        <f>Q!AT159</f>
        <v>71905.091153114743</v>
      </c>
      <c r="Y159" s="575">
        <f>Q!AX159</f>
        <v>55379.804588891326</v>
      </c>
      <c r="Z159" s="575">
        <f>Q!BB159</f>
        <v>41817.94147341745</v>
      </c>
      <c r="AA159" s="575">
        <f>Q!BF159</f>
        <v>29126.02636572934</v>
      </c>
      <c r="AB159" s="575">
        <f>Q!BJ159</f>
        <v>15772.271604322019</v>
      </c>
      <c r="AC159" s="575">
        <f>Q!BN159</f>
        <v>4729.6106076002452</v>
      </c>
      <c r="AD159" s="575" t="e">
        <f>Q!BR159</f>
        <v>#VALUE!</v>
      </c>
      <c r="AE159" s="575" t="e">
        <f>Q!BV159</f>
        <v>#VALUE!</v>
      </c>
      <c r="AF159" s="575">
        <f>Q!BZ159</f>
        <v>0</v>
      </c>
      <c r="AG159" s="575">
        <f t="shared" ref="AG159" si="81">IF((OR(AF159-(AG$191/1000)&lt;0,AF159="")),"",(AF159-(AG$191/1000)))</f>
        <v>0</v>
      </c>
      <c r="AH159" s="575">
        <f t="shared" ref="AH159" si="82">IF((OR(AG159-(AH$191/1000)&lt;0,AG159="")),"",(AG159-(AH$191/1000)))</f>
        <v>0</v>
      </c>
      <c r="AI159" s="575">
        <f t="shared" ref="AI159" si="83">IF((OR(AH159-(AI$191/1000)&lt;0,AH159="")),"",(AH159-(AI$191/1000)))</f>
        <v>0</v>
      </c>
      <c r="AJ159" s="575">
        <f t="shared" ref="AJ159" si="84">IF((OR(AI159-(AJ$191/1000)&lt;0,AI159="")),"",(AI159-(AJ$191/1000)))</f>
        <v>0</v>
      </c>
      <c r="AK159" s="575">
        <f t="shared" ref="AK159" si="85">IF((OR(AJ159-(AK$191/1000)&lt;0,AJ159="")),"",(AJ159-(AK$191/1000)))</f>
        <v>0</v>
      </c>
      <c r="AL159" s="575">
        <f t="shared" ref="AL159" si="86">IF((OR(AK159-(AL$191/1000)&lt;0,AK159="")),"",(AK159-(AL$191/1000)))</f>
        <v>0</v>
      </c>
      <c r="AM159" s="575">
        <f t="shared" ref="AM159" si="87">IF((OR(AL159-(AM$191/1000)&lt;0,AL159="")),"",(AL159-(AM$191/1000)))</f>
        <v>0</v>
      </c>
      <c r="AN159" s="575">
        <f t="shared" ref="AN159" si="88">IF((OR(AM159-(AN$191/1000)&lt;0,AM159="")),"",(AM159-(AN$191/1000)))</f>
        <v>0</v>
      </c>
      <c r="AO159" s="575">
        <f t="shared" ref="AO159" si="89">IF((OR(AN159-(AO$191/1000)&lt;0,AN159="")),"",(AN159-(AO$191/1000)))</f>
        <v>0</v>
      </c>
      <c r="AP159" s="575"/>
      <c r="AQ159" s="575"/>
      <c r="AR159" s="575"/>
      <c r="AS159" s="575"/>
      <c r="AT159" s="575"/>
      <c r="AU159" s="575"/>
      <c r="AV159" s="575"/>
      <c r="AW159" s="575"/>
      <c r="AX159" s="575"/>
      <c r="AY159" s="575"/>
      <c r="AZ159" s="575"/>
      <c r="BA159" s="575"/>
      <c r="BB159" s="575"/>
      <c r="BC159" s="575"/>
      <c r="BD159" s="575"/>
      <c r="BE159" s="575"/>
      <c r="BF159" s="575"/>
      <c r="BG159" s="575"/>
      <c r="BH159" s="575"/>
      <c r="BI159" s="575"/>
      <c r="BJ159" s="575"/>
      <c r="BK159" s="575"/>
      <c r="BL159" s="575"/>
      <c r="BM159" s="575"/>
      <c r="BN159" s="575"/>
      <c r="BO159" s="575"/>
      <c r="BP159" s="575"/>
      <c r="BQ159" s="575"/>
      <c r="BR159" s="575"/>
      <c r="BS159" s="575"/>
      <c r="BT159" s="575"/>
      <c r="BU159" s="575"/>
      <c r="BV159" s="575"/>
      <c r="BW159" s="575"/>
      <c r="BX159" s="575"/>
      <c r="BY159" s="575"/>
      <c r="BZ159" s="575"/>
      <c r="CA159" s="575"/>
      <c r="CB159" s="575"/>
      <c r="CC159" s="575"/>
      <c r="CD159" s="575"/>
      <c r="CE159" s="575"/>
      <c r="CF159" s="575"/>
      <c r="CG159" s="575"/>
      <c r="CH159" s="575"/>
      <c r="CI159" s="575"/>
      <c r="CJ159" s="575"/>
      <c r="CK159" s="575"/>
      <c r="CL159" s="575"/>
      <c r="CM159" s="575"/>
    </row>
    <row r="160" spans="1:91" x14ac:dyDescent="0.35">
      <c r="A160" s="5" t="s">
        <v>230</v>
      </c>
      <c r="B160" s="69" t="s">
        <v>227</v>
      </c>
      <c r="C160" s="577">
        <f>$F$160</f>
        <v>1.2</v>
      </c>
      <c r="D160" s="577">
        <f>$F$160</f>
        <v>1.2</v>
      </c>
      <c r="E160" s="577">
        <f>$F$160</f>
        <v>1.2</v>
      </c>
      <c r="F160" s="578">
        <v>1.2</v>
      </c>
      <c r="G160" s="577">
        <f>$J$160</f>
        <v>1.1000000000000001</v>
      </c>
      <c r="H160" s="577">
        <f>$J$160</f>
        <v>1.1000000000000001</v>
      </c>
      <c r="I160" s="577">
        <f>$J$160</f>
        <v>1.1000000000000001</v>
      </c>
      <c r="J160" s="578">
        <v>1.1000000000000001</v>
      </c>
      <c r="K160" s="577">
        <f>$N$160</f>
        <v>1.2</v>
      </c>
      <c r="L160" s="577">
        <f>$N$160</f>
        <v>1.2</v>
      </c>
      <c r="M160" s="577">
        <f>$N$160</f>
        <v>1.2</v>
      </c>
      <c r="N160" s="577">
        <f>Q!F160</f>
        <v>1.2</v>
      </c>
      <c r="O160" s="577">
        <f>Q!J160</f>
        <v>1.1000000000000001</v>
      </c>
      <c r="P160" s="577">
        <f>Q!N160</f>
        <v>1.2</v>
      </c>
      <c r="Q160" s="577">
        <f>Q!R160</f>
        <v>1.2</v>
      </c>
      <c r="R160" s="577">
        <f>Q!V160</f>
        <v>1</v>
      </c>
      <c r="S160" s="577">
        <f>Q!Z160</f>
        <v>0.97</v>
      </c>
      <c r="T160" s="577">
        <f>Q!AD160</f>
        <v>0.95227092346650444</v>
      </c>
      <c r="U160" s="577">
        <f>Q!AH160</f>
        <v>0.93352857329362859</v>
      </c>
      <c r="V160" s="577">
        <f>Q!AL160</f>
        <v>0.91032330352259638</v>
      </c>
      <c r="W160" s="577">
        <f>Q!AP160</f>
        <v>0.87997779739125592</v>
      </c>
      <c r="X160" s="577">
        <f>Q!AT160</f>
        <v>0.84013304816289236</v>
      </c>
      <c r="Y160" s="577">
        <f>Q!AX160</f>
        <v>0.75960497937631077</v>
      </c>
      <c r="Z160" s="577">
        <f>Q!BB160</f>
        <v>0.64596932112510663</v>
      </c>
      <c r="AA160" s="577">
        <f>Q!BF160</f>
        <v>0.79877647712724764</v>
      </c>
      <c r="AB160" s="577">
        <f>Q!BJ160</f>
        <v>1.2250499761108822</v>
      </c>
      <c r="AC160" s="577">
        <f>Q!BN160</f>
        <v>3.3958235660982328</v>
      </c>
      <c r="AD160" s="577" t="e">
        <f>Q!BR160</f>
        <v>#VALUE!</v>
      </c>
      <c r="AE160" s="577" t="e">
        <f>Q!BV160</f>
        <v>#VALUE!</v>
      </c>
      <c r="AF160" s="577">
        <f>Q!BZ160</f>
        <v>0</v>
      </c>
      <c r="AG160" s="577">
        <f t="shared" ref="AG160:AO160" si="90">IF(AG159&gt;0,AG161/AG159*g_troz,0)</f>
        <v>0</v>
      </c>
      <c r="AH160" s="577">
        <f t="shared" si="90"/>
        <v>0</v>
      </c>
      <c r="AI160" s="577">
        <f t="shared" si="90"/>
        <v>0</v>
      </c>
      <c r="AJ160" s="577">
        <f t="shared" si="90"/>
        <v>0</v>
      </c>
      <c r="AK160" s="577">
        <f t="shared" si="90"/>
        <v>0</v>
      </c>
      <c r="AL160" s="577">
        <f t="shared" si="90"/>
        <v>0</v>
      </c>
      <c r="AM160" s="577">
        <f t="shared" si="90"/>
        <v>0</v>
      </c>
      <c r="AN160" s="577">
        <f t="shared" si="90"/>
        <v>0</v>
      </c>
      <c r="AO160" s="577">
        <f t="shared" si="90"/>
        <v>0</v>
      </c>
      <c r="AP160" s="577"/>
      <c r="AQ160" s="577"/>
      <c r="AR160" s="577"/>
      <c r="AS160" s="577"/>
      <c r="AT160" s="577"/>
      <c r="AU160" s="577"/>
      <c r="AV160" s="577"/>
      <c r="AW160" s="577"/>
      <c r="AX160" s="577"/>
      <c r="AY160" s="577"/>
      <c r="AZ160" s="577"/>
      <c r="BA160" s="577"/>
      <c r="BB160" s="577"/>
      <c r="BC160" s="577"/>
      <c r="BD160" s="577"/>
      <c r="BE160" s="577"/>
      <c r="BF160" s="577"/>
      <c r="BG160" s="577"/>
      <c r="BH160" s="577"/>
      <c r="BI160" s="577"/>
      <c r="BJ160" s="577"/>
      <c r="BK160" s="577"/>
      <c r="BL160" s="577"/>
      <c r="BM160" s="577"/>
      <c r="BN160" s="577"/>
      <c r="BO160" s="577"/>
      <c r="BP160" s="577"/>
      <c r="BQ160" s="577"/>
      <c r="BR160" s="577"/>
      <c r="BS160" s="577"/>
      <c r="BT160" s="577"/>
      <c r="BU160" s="577"/>
      <c r="BV160" s="577"/>
      <c r="BW160" s="577"/>
      <c r="BX160" s="577"/>
      <c r="BY160" s="577"/>
      <c r="BZ160" s="577"/>
      <c r="CA160" s="577"/>
      <c r="CB160" s="577"/>
      <c r="CC160" s="577"/>
      <c r="CD160" s="577"/>
      <c r="CE160" s="577"/>
      <c r="CF160" s="577"/>
      <c r="CG160" s="577"/>
      <c r="CH160" s="577"/>
      <c r="CI160" s="577"/>
      <c r="CJ160" s="577"/>
      <c r="CK160" s="577"/>
      <c r="CL160" s="577"/>
      <c r="CM160" s="577"/>
    </row>
    <row r="161" spans="1:91" x14ac:dyDescent="0.35">
      <c r="A161" s="5" t="s">
        <v>231</v>
      </c>
      <c r="B161" s="69" t="s">
        <v>228</v>
      </c>
      <c r="C161" s="575">
        <f>C159*C160/g_troz</f>
        <v>4320.6359489688948</v>
      </c>
      <c r="D161" s="575">
        <f>D159*D160/g_troz</f>
        <v>4320.6359489688948</v>
      </c>
      <c r="E161" s="575">
        <f>E159*E160/g_troz</f>
        <v>4320.6359489688948</v>
      </c>
      <c r="F161" s="576">
        <v>4232</v>
      </c>
      <c r="G161" s="575">
        <f>G159*G160/g_troz</f>
        <v>4384.583783893896</v>
      </c>
      <c r="H161" s="575">
        <f>H159*H160/g_troz</f>
        <v>4384.583783893896</v>
      </c>
      <c r="I161" s="575">
        <f>I159*I160/g_troz</f>
        <v>4384.583783893896</v>
      </c>
      <c r="J161" s="576">
        <v>4522</v>
      </c>
      <c r="K161" s="575">
        <f>K159*K160/g_troz</f>
        <v>4320.6359489688948</v>
      </c>
      <c r="L161" s="575">
        <f>L159*L160/g_troz</f>
        <v>4320.6359489688948</v>
      </c>
      <c r="M161" s="575">
        <f>M159*M160/g_troz</f>
        <v>4320.6359489688948</v>
      </c>
      <c r="N161" s="575">
        <f>Q!F161</f>
        <v>4232</v>
      </c>
      <c r="O161" s="575">
        <f>Q!J161</f>
        <v>4522</v>
      </c>
      <c r="P161" s="575">
        <f>Q!N161</f>
        <v>4155</v>
      </c>
      <c r="Q161" s="575">
        <f>Q!R161</f>
        <v>3842</v>
      </c>
      <c r="R161" s="575">
        <f>Q!V161</f>
        <v>4759</v>
      </c>
      <c r="S161" s="575">
        <f>Q!Z161</f>
        <v>4219</v>
      </c>
      <c r="T161" s="575">
        <f>Q!AD161</f>
        <v>3766.597121245502</v>
      </c>
      <c r="U161" s="575">
        <f>Q!AH161</f>
        <v>3300.3015656899465</v>
      </c>
      <c r="V161" s="575">
        <f>Q!AL161</f>
        <v>2844.2560101343906</v>
      </c>
      <c r="W161" s="575">
        <f>Q!AP161</f>
        <v>2386.7248990232792</v>
      </c>
      <c r="X161" s="575">
        <f>Q!AT161</f>
        <v>1942.2215656899461</v>
      </c>
      <c r="Y161" s="575">
        <f>Q!AX161</f>
        <v>1352.4782323566128</v>
      </c>
      <c r="Z161" s="575">
        <f>Q!BB161</f>
        <v>868.4915656899459</v>
      </c>
      <c r="AA161" s="575">
        <f>Q!BF161</f>
        <v>747.99305822725944</v>
      </c>
      <c r="AB161" s="575">
        <f>Q!BJ161</f>
        <v>621.21096867502069</v>
      </c>
      <c r="AC161" s="575">
        <f>Q!BN161</f>
        <v>516.37067016755805</v>
      </c>
      <c r="AD161" s="575">
        <f>Q!BR161</f>
        <v>422.49156568994613</v>
      </c>
      <c r="AE161" s="575">
        <f>Q!BV161</f>
        <v>318.8706701675581</v>
      </c>
      <c r="AF161" s="575">
        <f>Q!BZ161</f>
        <v>0</v>
      </c>
      <c r="AG161" s="575" t="e">
        <f t="shared" ref="AG161" si="91">AF161-(AG$198/1000/AG$197)</f>
        <v>#DIV/0!</v>
      </c>
      <c r="AH161" s="575" t="e">
        <f t="shared" ref="AH161" si="92">AG161-(AH$198/1000/AH$197)</f>
        <v>#DIV/0!</v>
      </c>
      <c r="AI161" s="575" t="e">
        <f t="shared" ref="AI161" si="93">AH161-(AI$198/1000/AI$197)</f>
        <v>#DIV/0!</v>
      </c>
      <c r="AJ161" s="575" t="e">
        <f t="shared" ref="AJ161" si="94">AI161-(AJ$198/1000/AJ$197)</f>
        <v>#DIV/0!</v>
      </c>
      <c r="AK161" s="575" t="e">
        <f t="shared" ref="AK161" si="95">AJ161-(AK$198/1000/AK$197)</f>
        <v>#DIV/0!</v>
      </c>
      <c r="AL161" s="575" t="e">
        <f t="shared" ref="AL161" si="96">AK161-(AL$198/1000/AL$197)</f>
        <v>#DIV/0!</v>
      </c>
      <c r="AM161" s="575" t="e">
        <f t="shared" ref="AM161" si="97">AL161-(AM$198/1000/AM$197)</f>
        <v>#DIV/0!</v>
      </c>
      <c r="AN161" s="575" t="e">
        <f t="shared" ref="AN161" si="98">AM161-(AN$198/1000/AN$197)</f>
        <v>#DIV/0!</v>
      </c>
      <c r="AO161" s="575" t="e">
        <f t="shared" ref="AO161" si="99">AN161-(AO$198/1000/AO$197)</f>
        <v>#DIV/0!</v>
      </c>
      <c r="AP161" s="575"/>
      <c r="AQ161" s="575"/>
      <c r="AR161" s="575"/>
      <c r="AS161" s="575"/>
      <c r="AT161" s="575"/>
      <c r="AU161" s="575"/>
      <c r="AV161" s="575"/>
      <c r="AW161" s="575"/>
      <c r="AX161" s="575"/>
      <c r="AY161" s="575"/>
      <c r="AZ161" s="575"/>
      <c r="BA161" s="575"/>
      <c r="BB161" s="575"/>
      <c r="BC161" s="575"/>
      <c r="BD161" s="575"/>
      <c r="BE161" s="575"/>
      <c r="BF161" s="575"/>
      <c r="BG161" s="575"/>
      <c r="BH161" s="575"/>
      <c r="BI161" s="575"/>
      <c r="BJ161" s="575"/>
      <c r="BK161" s="575"/>
      <c r="BL161" s="575"/>
      <c r="BM161" s="575"/>
      <c r="BN161" s="575"/>
      <c r="BO161" s="575"/>
      <c r="BP161" s="575"/>
      <c r="BQ161" s="575"/>
      <c r="BR161" s="575"/>
      <c r="BS161" s="575"/>
      <c r="BT161" s="575"/>
      <c r="BU161" s="575"/>
      <c r="BV161" s="575"/>
      <c r="BW161" s="575"/>
      <c r="BX161" s="575"/>
      <c r="BY161" s="575"/>
      <c r="BZ161" s="575"/>
      <c r="CA161" s="575"/>
      <c r="CB161" s="575"/>
      <c r="CC161" s="575"/>
      <c r="CD161" s="575"/>
      <c r="CE161" s="575"/>
      <c r="CF161" s="575"/>
      <c r="CG161" s="575"/>
      <c r="CH161" s="575"/>
      <c r="CI161" s="575"/>
      <c r="CJ161" s="575"/>
      <c r="CK161" s="575"/>
      <c r="CL161" s="575"/>
      <c r="CM161" s="575"/>
    </row>
    <row r="162" spans="1:91" x14ac:dyDescent="0.35">
      <c r="A162" s="5"/>
      <c r="B162" s="69"/>
      <c r="C162" s="318"/>
      <c r="D162" s="318"/>
      <c r="E162" s="318"/>
      <c r="F162" s="324"/>
      <c r="G162" s="318"/>
      <c r="H162" s="318"/>
      <c r="I162" s="318"/>
      <c r="J162" s="324"/>
      <c r="K162" s="318"/>
      <c r="L162" s="318"/>
      <c r="M162" s="318"/>
      <c r="N162" s="324"/>
      <c r="O162" s="318"/>
      <c r="P162" s="318"/>
      <c r="Q162" s="318"/>
      <c r="R162" s="324"/>
      <c r="S162" s="318"/>
      <c r="T162" s="318"/>
      <c r="U162" s="318"/>
      <c r="V162" s="324"/>
      <c r="W162" s="318"/>
      <c r="X162" s="318"/>
      <c r="Y162" s="318"/>
      <c r="Z162" s="324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0"/>
      <c r="CE162" s="110"/>
      <c r="CF162" s="110"/>
      <c r="CG162" s="110"/>
      <c r="CH162" s="110"/>
      <c r="CI162" s="110"/>
      <c r="CJ162" s="110"/>
      <c r="CK162" s="110"/>
      <c r="CL162" s="110"/>
      <c r="CM162" s="110"/>
    </row>
    <row r="163" spans="1:91" x14ac:dyDescent="0.35">
      <c r="A163" s="5"/>
      <c r="B163" s="70" t="s">
        <v>244</v>
      </c>
      <c r="C163" s="318"/>
      <c r="D163" s="318"/>
      <c r="E163" s="318"/>
      <c r="F163" s="324"/>
      <c r="G163" s="318"/>
      <c r="H163" s="318"/>
      <c r="I163" s="318"/>
      <c r="J163" s="324"/>
      <c r="K163" s="318"/>
      <c r="L163" s="318"/>
      <c r="M163" s="318"/>
      <c r="N163" s="324"/>
      <c r="O163" s="318"/>
      <c r="P163" s="318"/>
      <c r="Q163" s="318"/>
      <c r="R163" s="324"/>
      <c r="S163" s="318"/>
      <c r="T163" s="318"/>
      <c r="U163" s="318"/>
      <c r="V163" s="324"/>
      <c r="W163" s="318"/>
      <c r="X163" s="318"/>
      <c r="Y163" s="318"/>
      <c r="Z163" s="324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0"/>
      <c r="CE163" s="110"/>
      <c r="CF163" s="110"/>
      <c r="CG163" s="110"/>
      <c r="CH163" s="110"/>
      <c r="CI163" s="110"/>
      <c r="CJ163" s="110"/>
      <c r="CK163" s="110"/>
      <c r="CL163" s="110"/>
      <c r="CM163" s="110"/>
    </row>
    <row r="164" spans="1:91" x14ac:dyDescent="0.35">
      <c r="A164" s="5" t="s">
        <v>229</v>
      </c>
      <c r="B164" s="69" t="s">
        <v>243</v>
      </c>
      <c r="C164" s="319"/>
      <c r="D164" s="319"/>
      <c r="E164" s="319"/>
      <c r="F164" s="323"/>
      <c r="G164" s="319"/>
      <c r="H164" s="319"/>
      <c r="I164" s="319"/>
      <c r="J164" s="323"/>
      <c r="K164" s="319"/>
      <c r="L164" s="319"/>
      <c r="M164" s="319"/>
      <c r="N164" s="323"/>
      <c r="O164" s="319"/>
      <c r="P164" s="319"/>
      <c r="Q164" s="319"/>
      <c r="R164" s="323"/>
      <c r="S164" s="319"/>
      <c r="T164" s="319"/>
      <c r="U164" s="319"/>
      <c r="V164" s="323"/>
      <c r="W164" s="319"/>
      <c r="X164" s="319"/>
      <c r="Y164" s="319"/>
      <c r="Z164" s="323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0"/>
      <c r="CE164" s="110"/>
      <c r="CF164" s="110"/>
      <c r="CG164" s="110"/>
      <c r="CH164" s="110"/>
      <c r="CI164" s="110"/>
      <c r="CJ164" s="110"/>
      <c r="CK164" s="110"/>
      <c r="CL164" s="110"/>
      <c r="CM164" s="110"/>
    </row>
    <row r="165" spans="1:91" x14ac:dyDescent="0.35">
      <c r="A165" s="5" t="s">
        <v>230</v>
      </c>
      <c r="B165" s="69" t="s">
        <v>227</v>
      </c>
      <c r="C165" s="318"/>
      <c r="D165" s="318"/>
      <c r="E165" s="318"/>
      <c r="F165" s="324"/>
      <c r="G165" s="318"/>
      <c r="H165" s="318"/>
      <c r="I165" s="318"/>
      <c r="J165" s="324"/>
      <c r="K165" s="318"/>
      <c r="L165" s="318"/>
      <c r="M165" s="318"/>
      <c r="N165" s="324"/>
      <c r="O165" s="318"/>
      <c r="P165" s="318"/>
      <c r="Q165" s="318"/>
      <c r="R165" s="324"/>
      <c r="S165" s="318"/>
      <c r="T165" s="318"/>
      <c r="U165" s="318"/>
      <c r="V165" s="324"/>
      <c r="W165" s="318"/>
      <c r="X165" s="318"/>
      <c r="Y165" s="318"/>
      <c r="Z165" s="324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110"/>
      <c r="BP165" s="110"/>
      <c r="BQ165" s="110"/>
      <c r="BR165" s="110"/>
      <c r="BS165" s="110"/>
      <c r="BT165" s="110"/>
      <c r="BU165" s="110"/>
      <c r="BV165" s="110"/>
      <c r="BW165" s="110"/>
      <c r="BX165" s="110"/>
      <c r="BY165" s="110"/>
      <c r="BZ165" s="110"/>
      <c r="CA165" s="110"/>
      <c r="CB165" s="110"/>
      <c r="CC165" s="110"/>
      <c r="CD165" s="110"/>
      <c r="CE165" s="110"/>
      <c r="CF165" s="110"/>
      <c r="CG165" s="110"/>
      <c r="CH165" s="110"/>
      <c r="CI165" s="110"/>
      <c r="CJ165" s="110"/>
      <c r="CK165" s="110"/>
      <c r="CL165" s="110"/>
      <c r="CM165" s="110"/>
    </row>
    <row r="166" spans="1:91" x14ac:dyDescent="0.35">
      <c r="A166" s="5" t="s">
        <v>231</v>
      </c>
      <c r="B166" s="69" t="s">
        <v>228</v>
      </c>
      <c r="C166" s="319"/>
      <c r="D166" s="319"/>
      <c r="E166" s="319"/>
      <c r="F166" s="323"/>
      <c r="G166" s="319"/>
      <c r="H166" s="319"/>
      <c r="I166" s="319"/>
      <c r="J166" s="323"/>
      <c r="K166" s="319"/>
      <c r="L166" s="319"/>
      <c r="M166" s="319"/>
      <c r="N166" s="323"/>
      <c r="O166" s="319"/>
      <c r="P166" s="319"/>
      <c r="Q166" s="319"/>
      <c r="R166" s="323"/>
      <c r="S166" s="319"/>
      <c r="T166" s="319"/>
      <c r="U166" s="319"/>
      <c r="V166" s="323"/>
      <c r="W166" s="319"/>
      <c r="X166" s="319"/>
      <c r="Y166" s="319"/>
      <c r="Z166" s="323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110"/>
      <c r="BP166" s="110"/>
      <c r="BQ166" s="110"/>
      <c r="BR166" s="110"/>
      <c r="BS166" s="110"/>
      <c r="BT166" s="110"/>
      <c r="BU166" s="110"/>
      <c r="BV166" s="110"/>
      <c r="BW166" s="110"/>
      <c r="BX166" s="110"/>
      <c r="BY166" s="110"/>
      <c r="BZ166" s="110"/>
      <c r="CA166" s="110"/>
      <c r="CB166" s="110"/>
      <c r="CC166" s="110"/>
      <c r="CD166" s="110"/>
      <c r="CE166" s="110"/>
      <c r="CF166" s="110"/>
      <c r="CG166" s="110"/>
      <c r="CH166" s="110"/>
      <c r="CI166" s="110"/>
      <c r="CJ166" s="110"/>
      <c r="CK166" s="110"/>
      <c r="CL166" s="110"/>
      <c r="CM166" s="110"/>
    </row>
    <row r="167" spans="1:91" x14ac:dyDescent="0.35">
      <c r="A167" s="5"/>
      <c r="B167" s="69"/>
      <c r="C167" s="319"/>
      <c r="D167" s="319"/>
      <c r="E167" s="319"/>
      <c r="F167" s="319"/>
      <c r="G167" s="319"/>
      <c r="H167" s="319"/>
      <c r="I167" s="319"/>
      <c r="J167" s="319"/>
      <c r="K167" s="319"/>
      <c r="L167" s="319"/>
      <c r="M167" s="319"/>
      <c r="N167" s="319"/>
      <c r="O167" s="319"/>
      <c r="P167" s="319"/>
      <c r="Q167" s="319"/>
      <c r="R167" s="319"/>
      <c r="S167" s="319"/>
      <c r="T167" s="319"/>
      <c r="U167" s="319"/>
      <c r="V167" s="319"/>
      <c r="W167" s="319"/>
      <c r="X167" s="319"/>
      <c r="Y167" s="319"/>
      <c r="Z167" s="319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0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110"/>
      <c r="BP167" s="110"/>
      <c r="BQ167" s="110"/>
      <c r="BR167" s="110"/>
      <c r="BS167" s="110"/>
      <c r="BT167" s="110"/>
      <c r="BU167" s="110"/>
      <c r="BV167" s="110"/>
      <c r="BW167" s="110"/>
      <c r="BX167" s="110"/>
      <c r="BY167" s="110"/>
      <c r="BZ167" s="110"/>
      <c r="CA167" s="110"/>
      <c r="CB167" s="110"/>
      <c r="CC167" s="110"/>
      <c r="CD167" s="110"/>
      <c r="CE167" s="110"/>
      <c r="CF167" s="110"/>
      <c r="CG167" s="110"/>
      <c r="CH167" s="110"/>
      <c r="CI167" s="110"/>
      <c r="CJ167" s="110"/>
      <c r="CK167" s="110"/>
      <c r="CL167" s="110"/>
      <c r="CM167" s="110"/>
    </row>
    <row r="168" spans="1:91" x14ac:dyDescent="0.35">
      <c r="A168" s="5"/>
      <c r="B168" s="70" t="s">
        <v>248</v>
      </c>
      <c r="C168" s="318"/>
      <c r="D168" s="318"/>
      <c r="E168" s="318"/>
      <c r="F168" s="318"/>
      <c r="G168" s="318"/>
      <c r="H168" s="318"/>
      <c r="I168" s="318"/>
      <c r="J168" s="318"/>
      <c r="K168" s="318"/>
      <c r="L168" s="318"/>
      <c r="M168" s="318"/>
      <c r="N168" s="318"/>
      <c r="O168" s="318"/>
      <c r="P168" s="318"/>
      <c r="Q168" s="318"/>
      <c r="R168" s="318"/>
      <c r="S168" s="318"/>
      <c r="T168" s="318"/>
      <c r="U168" s="318"/>
      <c r="V168" s="318"/>
      <c r="W168" s="318"/>
      <c r="X168" s="318"/>
      <c r="Y168" s="318"/>
      <c r="Z168" s="318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110"/>
      <c r="BP168" s="110"/>
      <c r="BQ168" s="110"/>
      <c r="BR168" s="110"/>
      <c r="BS168" s="110"/>
      <c r="BT168" s="110"/>
      <c r="BU168" s="110"/>
      <c r="BV168" s="110"/>
      <c r="BW168" s="110"/>
      <c r="BX168" s="110"/>
      <c r="BY168" s="110"/>
      <c r="BZ168" s="110"/>
      <c r="CA168" s="110"/>
      <c r="CB168" s="110"/>
      <c r="CC168" s="110"/>
      <c r="CD168" s="110"/>
      <c r="CE168" s="110"/>
      <c r="CF168" s="110"/>
      <c r="CG168" s="110"/>
      <c r="CH168" s="110"/>
      <c r="CI168" s="110"/>
      <c r="CJ168" s="110"/>
      <c r="CK168" s="110"/>
      <c r="CL168" s="110"/>
      <c r="CM168" s="110"/>
    </row>
    <row r="169" spans="1:91" x14ac:dyDescent="0.35">
      <c r="A169" s="5" t="s">
        <v>229</v>
      </c>
      <c r="B169" s="69" t="s">
        <v>249</v>
      </c>
      <c r="C169" s="575">
        <f t="shared" ref="C169:AO169" si="100">C164+C159</f>
        <v>111989</v>
      </c>
      <c r="D169" s="575">
        <f t="shared" si="100"/>
        <v>111989</v>
      </c>
      <c r="E169" s="575">
        <f t="shared" si="100"/>
        <v>111989</v>
      </c>
      <c r="F169" s="575">
        <f t="shared" si="100"/>
        <v>111989</v>
      </c>
      <c r="G169" s="575">
        <f t="shared" si="100"/>
        <v>123978</v>
      </c>
      <c r="H169" s="575">
        <f t="shared" si="100"/>
        <v>123978</v>
      </c>
      <c r="I169" s="575">
        <f t="shared" si="100"/>
        <v>123978</v>
      </c>
      <c r="J169" s="575">
        <f t="shared" si="100"/>
        <v>123978</v>
      </c>
      <c r="K169" s="575">
        <f t="shared" si="100"/>
        <v>111989</v>
      </c>
      <c r="L169" s="575">
        <f t="shared" si="100"/>
        <v>111989</v>
      </c>
      <c r="M169" s="575">
        <f t="shared" si="100"/>
        <v>111989</v>
      </c>
      <c r="N169" s="575">
        <f t="shared" si="100"/>
        <v>111989</v>
      </c>
      <c r="O169" s="575">
        <f t="shared" si="100"/>
        <v>123978</v>
      </c>
      <c r="P169" s="575">
        <f t="shared" si="100"/>
        <v>112284</v>
      </c>
      <c r="Q169" s="575">
        <f t="shared" si="100"/>
        <v>102428</v>
      </c>
      <c r="R169" s="575">
        <f t="shared" si="100"/>
        <v>155737</v>
      </c>
      <c r="S169" s="575">
        <f t="shared" si="100"/>
        <v>135624</v>
      </c>
      <c r="T169" s="575">
        <f t="shared" si="100"/>
        <v>123026.19274474475</v>
      </c>
      <c r="U169" s="575">
        <f t="shared" si="100"/>
        <v>109960.05491216337</v>
      </c>
      <c r="V169" s="575">
        <f t="shared" si="100"/>
        <v>97181.133869852245</v>
      </c>
      <c r="W169" s="575">
        <f t="shared" si="100"/>
        <v>84360.585852084099</v>
      </c>
      <c r="X169" s="575">
        <f t="shared" si="100"/>
        <v>71905.091153114743</v>
      </c>
      <c r="Y169" s="575">
        <f t="shared" si="100"/>
        <v>55379.804588891326</v>
      </c>
      <c r="Z169" s="575">
        <f t="shared" si="100"/>
        <v>41817.94147341745</v>
      </c>
      <c r="AA169" s="575">
        <f t="shared" si="100"/>
        <v>29126.02636572934</v>
      </c>
      <c r="AB169" s="575">
        <f t="shared" si="100"/>
        <v>15772.271604322019</v>
      </c>
      <c r="AC169" s="575">
        <f t="shared" si="100"/>
        <v>4729.6106076002452</v>
      </c>
      <c r="AD169" s="575" t="e">
        <f t="shared" si="100"/>
        <v>#VALUE!</v>
      </c>
      <c r="AE169" s="575" t="e">
        <f>AE164+AE159</f>
        <v>#VALUE!</v>
      </c>
      <c r="AF169" s="575">
        <f t="shared" si="100"/>
        <v>0</v>
      </c>
      <c r="AG169" s="575">
        <f t="shared" si="100"/>
        <v>0</v>
      </c>
      <c r="AH169" s="575">
        <f t="shared" si="100"/>
        <v>0</v>
      </c>
      <c r="AI169" s="575">
        <f t="shared" si="100"/>
        <v>0</v>
      </c>
      <c r="AJ169" s="575">
        <f t="shared" si="100"/>
        <v>0</v>
      </c>
      <c r="AK169" s="575">
        <f t="shared" si="100"/>
        <v>0</v>
      </c>
      <c r="AL169" s="575">
        <f t="shared" si="100"/>
        <v>0</v>
      </c>
      <c r="AM169" s="575">
        <f t="shared" si="100"/>
        <v>0</v>
      </c>
      <c r="AN169" s="575">
        <f t="shared" si="100"/>
        <v>0</v>
      </c>
      <c r="AO169" s="575">
        <f t="shared" si="100"/>
        <v>0</v>
      </c>
      <c r="AP169" s="575"/>
      <c r="AQ169" s="575"/>
      <c r="AR169" s="575"/>
      <c r="AS169" s="575"/>
      <c r="AT169" s="575"/>
      <c r="AU169" s="575"/>
      <c r="AV169" s="575"/>
      <c r="AW169" s="575"/>
      <c r="AX169" s="575"/>
      <c r="AY169" s="575"/>
      <c r="AZ169" s="575"/>
      <c r="BA169" s="575"/>
      <c r="BB169" s="575"/>
      <c r="BC169" s="575"/>
      <c r="BD169" s="575"/>
      <c r="BE169" s="575"/>
      <c r="BF169" s="575"/>
      <c r="BG169" s="575"/>
      <c r="BH169" s="575"/>
      <c r="BI169" s="575"/>
      <c r="BJ169" s="575"/>
      <c r="BK169" s="575"/>
      <c r="BL169" s="575"/>
      <c r="BM169" s="575"/>
      <c r="BN169" s="575"/>
      <c r="BO169" s="575"/>
      <c r="BP169" s="575"/>
      <c r="BQ169" s="575"/>
      <c r="BR169" s="575"/>
      <c r="BS169" s="575"/>
      <c r="BT169" s="575"/>
      <c r="BU169" s="575"/>
      <c r="BV169" s="575"/>
      <c r="BW169" s="575"/>
      <c r="BX169" s="575"/>
      <c r="BY169" s="575"/>
      <c r="BZ169" s="575"/>
      <c r="CA169" s="575"/>
      <c r="CB169" s="575"/>
      <c r="CC169" s="575"/>
      <c r="CD169" s="575"/>
      <c r="CE169" s="575"/>
      <c r="CF169" s="575"/>
      <c r="CG169" s="575"/>
      <c r="CH169" s="575"/>
      <c r="CI169" s="575"/>
      <c r="CJ169" s="575"/>
      <c r="CK169" s="575"/>
      <c r="CL169" s="575"/>
      <c r="CM169" s="575"/>
    </row>
    <row r="170" spans="1:91" x14ac:dyDescent="0.35">
      <c r="A170" s="5" t="s">
        <v>230</v>
      </c>
      <c r="B170" s="69" t="s">
        <v>227</v>
      </c>
      <c r="C170" s="577">
        <f t="shared" ref="C170:AO170" si="101">AVERAGE(C160,C165)</f>
        <v>1.2</v>
      </c>
      <c r="D170" s="577">
        <f t="shared" si="101"/>
        <v>1.2</v>
      </c>
      <c r="E170" s="577">
        <f t="shared" si="101"/>
        <v>1.2</v>
      </c>
      <c r="F170" s="577">
        <f t="shared" si="101"/>
        <v>1.2</v>
      </c>
      <c r="G170" s="577">
        <f t="shared" si="101"/>
        <v>1.1000000000000001</v>
      </c>
      <c r="H170" s="577">
        <f t="shared" si="101"/>
        <v>1.1000000000000001</v>
      </c>
      <c r="I170" s="577">
        <f t="shared" si="101"/>
        <v>1.1000000000000001</v>
      </c>
      <c r="J170" s="577">
        <f t="shared" si="101"/>
        <v>1.1000000000000001</v>
      </c>
      <c r="K170" s="577">
        <f t="shared" si="101"/>
        <v>1.2</v>
      </c>
      <c r="L170" s="577">
        <f t="shared" si="101"/>
        <v>1.2</v>
      </c>
      <c r="M170" s="577">
        <f t="shared" si="101"/>
        <v>1.2</v>
      </c>
      <c r="N170" s="577">
        <f t="shared" si="101"/>
        <v>1.2</v>
      </c>
      <c r="O170" s="577">
        <f t="shared" si="101"/>
        <v>1.1000000000000001</v>
      </c>
      <c r="P170" s="577">
        <f t="shared" si="101"/>
        <v>1.2</v>
      </c>
      <c r="Q170" s="577">
        <f t="shared" si="101"/>
        <v>1.2</v>
      </c>
      <c r="R170" s="577">
        <f t="shared" si="101"/>
        <v>1</v>
      </c>
      <c r="S170" s="577">
        <f t="shared" si="101"/>
        <v>0.97</v>
      </c>
      <c r="T170" s="577">
        <f t="shared" si="101"/>
        <v>0.95227092346650444</v>
      </c>
      <c r="U170" s="577">
        <f t="shared" si="101"/>
        <v>0.93352857329362859</v>
      </c>
      <c r="V170" s="577">
        <f t="shared" si="101"/>
        <v>0.91032330352259638</v>
      </c>
      <c r="W170" s="577">
        <f t="shared" si="101"/>
        <v>0.87997779739125592</v>
      </c>
      <c r="X170" s="577">
        <f t="shared" si="101"/>
        <v>0.84013304816289236</v>
      </c>
      <c r="Y170" s="577">
        <f t="shared" si="101"/>
        <v>0.75960497937631077</v>
      </c>
      <c r="Z170" s="577">
        <f t="shared" si="101"/>
        <v>0.64596932112510663</v>
      </c>
      <c r="AA170" s="577">
        <f t="shared" si="101"/>
        <v>0.79877647712724764</v>
      </c>
      <c r="AB170" s="577">
        <f t="shared" si="101"/>
        <v>1.2250499761108822</v>
      </c>
      <c r="AC170" s="577">
        <f t="shared" si="101"/>
        <v>3.3958235660982328</v>
      </c>
      <c r="AD170" s="577" t="e">
        <f t="shared" si="101"/>
        <v>#VALUE!</v>
      </c>
      <c r="AE170" s="577" t="e">
        <f t="shared" si="101"/>
        <v>#VALUE!</v>
      </c>
      <c r="AF170" s="577">
        <f t="shared" si="101"/>
        <v>0</v>
      </c>
      <c r="AG170" s="577">
        <f t="shared" si="101"/>
        <v>0</v>
      </c>
      <c r="AH170" s="577">
        <f t="shared" si="101"/>
        <v>0</v>
      </c>
      <c r="AI170" s="577">
        <f t="shared" si="101"/>
        <v>0</v>
      </c>
      <c r="AJ170" s="577">
        <f t="shared" si="101"/>
        <v>0</v>
      </c>
      <c r="AK170" s="577">
        <f t="shared" si="101"/>
        <v>0</v>
      </c>
      <c r="AL170" s="577">
        <f t="shared" si="101"/>
        <v>0</v>
      </c>
      <c r="AM170" s="577">
        <f t="shared" si="101"/>
        <v>0</v>
      </c>
      <c r="AN170" s="577">
        <f t="shared" si="101"/>
        <v>0</v>
      </c>
      <c r="AO170" s="577">
        <f t="shared" si="101"/>
        <v>0</v>
      </c>
      <c r="AP170" s="577"/>
      <c r="AQ170" s="577"/>
      <c r="AR170" s="577"/>
      <c r="AS170" s="577"/>
      <c r="AT170" s="577"/>
      <c r="AU170" s="577"/>
      <c r="AV170" s="577"/>
      <c r="AW170" s="577"/>
      <c r="AX170" s="577"/>
      <c r="AY170" s="577"/>
      <c r="AZ170" s="577"/>
      <c r="BA170" s="577"/>
      <c r="BB170" s="577"/>
      <c r="BC170" s="577"/>
      <c r="BD170" s="577"/>
      <c r="BE170" s="577"/>
      <c r="BF170" s="577"/>
      <c r="BG170" s="577"/>
      <c r="BH170" s="577"/>
      <c r="BI170" s="577"/>
      <c r="BJ170" s="577"/>
      <c r="BK170" s="577"/>
      <c r="BL170" s="577"/>
      <c r="BM170" s="577"/>
      <c r="BN170" s="577"/>
      <c r="BO170" s="577"/>
      <c r="BP170" s="577"/>
      <c r="BQ170" s="577"/>
      <c r="BR170" s="577"/>
      <c r="BS170" s="577"/>
      <c r="BT170" s="577"/>
      <c r="BU170" s="577"/>
      <c r="BV170" s="577"/>
      <c r="BW170" s="577"/>
      <c r="BX170" s="577"/>
      <c r="BY170" s="577"/>
      <c r="BZ170" s="577"/>
      <c r="CA170" s="577"/>
      <c r="CB170" s="577"/>
      <c r="CC170" s="577"/>
      <c r="CD170" s="577"/>
      <c r="CE170" s="577"/>
      <c r="CF170" s="577"/>
      <c r="CG170" s="577"/>
      <c r="CH170" s="577"/>
      <c r="CI170" s="577"/>
      <c r="CJ170" s="577"/>
      <c r="CK170" s="577"/>
      <c r="CL170" s="577"/>
      <c r="CM170" s="577"/>
    </row>
    <row r="171" spans="1:91" x14ac:dyDescent="0.35">
      <c r="A171" s="5" t="s">
        <v>231</v>
      </c>
      <c r="B171" s="69" t="s">
        <v>228</v>
      </c>
      <c r="C171" s="575">
        <f t="shared" ref="C171:AA171" si="102">SUM(C161+C166)</f>
        <v>4320.6359489688948</v>
      </c>
      <c r="D171" s="575">
        <f t="shared" si="102"/>
        <v>4320.6359489688948</v>
      </c>
      <c r="E171" s="575">
        <f t="shared" si="102"/>
        <v>4320.6359489688948</v>
      </c>
      <c r="F171" s="575">
        <f t="shared" si="102"/>
        <v>4232</v>
      </c>
      <c r="G171" s="575">
        <f t="shared" si="102"/>
        <v>4384.583783893896</v>
      </c>
      <c r="H171" s="575">
        <f t="shared" si="102"/>
        <v>4384.583783893896</v>
      </c>
      <c r="I171" s="575">
        <f t="shared" si="102"/>
        <v>4384.583783893896</v>
      </c>
      <c r="J171" s="575">
        <f t="shared" si="102"/>
        <v>4522</v>
      </c>
      <c r="K171" s="575">
        <f t="shared" si="102"/>
        <v>4320.6359489688948</v>
      </c>
      <c r="L171" s="575">
        <f t="shared" si="102"/>
        <v>4320.6359489688948</v>
      </c>
      <c r="M171" s="575">
        <f t="shared" si="102"/>
        <v>4320.6359489688948</v>
      </c>
      <c r="N171" s="575">
        <f t="shared" si="102"/>
        <v>4232</v>
      </c>
      <c r="O171" s="575">
        <f t="shared" si="102"/>
        <v>4522</v>
      </c>
      <c r="P171" s="575">
        <f t="shared" si="102"/>
        <v>4155</v>
      </c>
      <c r="Q171" s="575">
        <f t="shared" si="102"/>
        <v>3842</v>
      </c>
      <c r="R171" s="575">
        <f t="shared" si="102"/>
        <v>4759</v>
      </c>
      <c r="S171" s="575">
        <f t="shared" si="102"/>
        <v>4219</v>
      </c>
      <c r="T171" s="575">
        <f t="shared" si="102"/>
        <v>3766.597121245502</v>
      </c>
      <c r="U171" s="575">
        <f t="shared" si="102"/>
        <v>3300.3015656899465</v>
      </c>
      <c r="V171" s="575">
        <f t="shared" si="102"/>
        <v>2844.2560101343906</v>
      </c>
      <c r="W171" s="575">
        <f t="shared" si="102"/>
        <v>2386.7248990232792</v>
      </c>
      <c r="X171" s="575">
        <f t="shared" si="102"/>
        <v>1942.2215656899461</v>
      </c>
      <c r="Y171" s="575">
        <f t="shared" si="102"/>
        <v>1352.4782323566128</v>
      </c>
      <c r="Z171" s="575">
        <f t="shared" si="102"/>
        <v>868.4915656899459</v>
      </c>
      <c r="AA171" s="575">
        <f t="shared" si="102"/>
        <v>747.99305822725944</v>
      </c>
      <c r="AB171" s="575">
        <f t="shared" ref="AB171:AO171" si="103">SUM(AB161+AB166)</f>
        <v>621.21096867502069</v>
      </c>
      <c r="AC171" s="575">
        <f t="shared" si="103"/>
        <v>516.37067016755805</v>
      </c>
      <c r="AD171" s="575">
        <f t="shared" si="103"/>
        <v>422.49156568994613</v>
      </c>
      <c r="AE171" s="575">
        <f t="shared" si="103"/>
        <v>318.8706701675581</v>
      </c>
      <c r="AF171" s="575">
        <f t="shared" si="103"/>
        <v>0</v>
      </c>
      <c r="AG171" s="575" t="e">
        <f t="shared" si="103"/>
        <v>#DIV/0!</v>
      </c>
      <c r="AH171" s="575" t="e">
        <f t="shared" si="103"/>
        <v>#DIV/0!</v>
      </c>
      <c r="AI171" s="575" t="e">
        <f t="shared" si="103"/>
        <v>#DIV/0!</v>
      </c>
      <c r="AJ171" s="575" t="e">
        <f t="shared" si="103"/>
        <v>#DIV/0!</v>
      </c>
      <c r="AK171" s="575" t="e">
        <f t="shared" si="103"/>
        <v>#DIV/0!</v>
      </c>
      <c r="AL171" s="575" t="e">
        <f t="shared" si="103"/>
        <v>#DIV/0!</v>
      </c>
      <c r="AM171" s="575" t="e">
        <f t="shared" si="103"/>
        <v>#DIV/0!</v>
      </c>
      <c r="AN171" s="575" t="e">
        <f t="shared" si="103"/>
        <v>#DIV/0!</v>
      </c>
      <c r="AO171" s="575" t="e">
        <f t="shared" si="103"/>
        <v>#DIV/0!</v>
      </c>
      <c r="AP171" s="575"/>
      <c r="AQ171" s="575"/>
      <c r="AR171" s="575"/>
      <c r="AS171" s="575"/>
      <c r="AT171" s="575"/>
      <c r="AU171" s="575"/>
      <c r="AV171" s="575"/>
      <c r="AW171" s="575"/>
      <c r="AX171" s="575"/>
      <c r="AY171" s="575"/>
      <c r="AZ171" s="575"/>
      <c r="BA171" s="575"/>
      <c r="BB171" s="575"/>
      <c r="BC171" s="575"/>
      <c r="BD171" s="575"/>
      <c r="BE171" s="575"/>
      <c r="BF171" s="575"/>
      <c r="BG171" s="575"/>
      <c r="BH171" s="575"/>
      <c r="BI171" s="575"/>
      <c r="BJ171" s="575"/>
      <c r="BK171" s="575"/>
      <c r="BL171" s="575"/>
      <c r="BM171" s="575"/>
      <c r="BN171" s="575"/>
      <c r="BO171" s="575"/>
      <c r="BP171" s="575"/>
      <c r="BQ171" s="575"/>
      <c r="BR171" s="575"/>
      <c r="BS171" s="575"/>
      <c r="BT171" s="575"/>
      <c r="BU171" s="575"/>
      <c r="BV171" s="575"/>
      <c r="BW171" s="575"/>
      <c r="BX171" s="575"/>
      <c r="BY171" s="575"/>
      <c r="BZ171" s="575"/>
      <c r="CA171" s="575"/>
      <c r="CB171" s="575"/>
      <c r="CC171" s="575"/>
      <c r="CD171" s="575"/>
      <c r="CE171" s="575"/>
      <c r="CF171" s="575"/>
      <c r="CG171" s="575"/>
      <c r="CH171" s="575"/>
      <c r="CI171" s="575"/>
      <c r="CJ171" s="575"/>
      <c r="CK171" s="575"/>
      <c r="CL171" s="575"/>
      <c r="CM171" s="575"/>
    </row>
    <row r="172" spans="1:91" x14ac:dyDescent="0.35">
      <c r="A172" s="5"/>
      <c r="B172" s="444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  <c r="U172" s="375"/>
      <c r="V172" s="375"/>
      <c r="W172" s="375"/>
      <c r="X172" s="375"/>
      <c r="Y172" s="375"/>
      <c r="Z172" s="375"/>
      <c r="AA172" s="375"/>
      <c r="AB172" s="375"/>
      <c r="AC172" s="375"/>
      <c r="AD172" s="375"/>
      <c r="AE172" s="375"/>
      <c r="AF172" s="375"/>
      <c r="AG172" s="375"/>
      <c r="AH172" s="375"/>
      <c r="AI172" s="375"/>
      <c r="AJ172" s="375"/>
      <c r="AK172" s="375"/>
      <c r="AL172" s="375"/>
      <c r="AM172" s="375"/>
      <c r="AN172" s="375"/>
      <c r="AO172" s="375"/>
      <c r="AP172" s="318"/>
      <c r="AQ172" s="318"/>
      <c r="AR172" s="318"/>
      <c r="AS172" s="318"/>
      <c r="AT172" s="318"/>
      <c r="AU172" s="318"/>
      <c r="AV172" s="318"/>
      <c r="AW172" s="318"/>
      <c r="AX172" s="318"/>
      <c r="AY172" s="318"/>
      <c r="AZ172" s="318"/>
      <c r="BA172" s="318"/>
      <c r="BB172" s="318"/>
      <c r="BC172" s="318"/>
      <c r="BD172" s="318"/>
      <c r="BE172" s="318"/>
      <c r="BF172" s="318"/>
      <c r="BG172" s="318"/>
      <c r="BH172" s="318"/>
      <c r="BI172" s="318"/>
      <c r="BJ172" s="318"/>
      <c r="BK172" s="318"/>
      <c r="BL172" s="318"/>
      <c r="BM172" s="318"/>
      <c r="BN172" s="318"/>
      <c r="BO172" s="318"/>
      <c r="BP172" s="318"/>
      <c r="BQ172" s="318"/>
      <c r="BR172" s="318"/>
      <c r="BS172" s="318"/>
      <c r="BT172" s="318"/>
      <c r="BU172" s="318"/>
      <c r="BV172" s="318"/>
      <c r="BW172" s="318"/>
      <c r="BX172" s="318"/>
      <c r="BY172" s="318"/>
      <c r="BZ172" s="318"/>
      <c r="CA172" s="318"/>
      <c r="CB172" s="318"/>
      <c r="CC172" s="318"/>
      <c r="CD172" s="318"/>
      <c r="CE172" s="318"/>
      <c r="CF172" s="318"/>
      <c r="CG172" s="318"/>
      <c r="CH172" s="318"/>
      <c r="CI172" s="318"/>
      <c r="CJ172" s="318"/>
      <c r="CK172" s="318"/>
      <c r="CL172" s="318"/>
      <c r="CM172" s="318"/>
    </row>
    <row r="173" spans="1:91" x14ac:dyDescent="0.35">
      <c r="A173" s="5"/>
      <c r="B173" s="70" t="s">
        <v>170</v>
      </c>
      <c r="C173" s="318"/>
      <c r="D173" s="318"/>
      <c r="E173" s="318"/>
      <c r="F173" s="318"/>
      <c r="G173" s="318"/>
      <c r="H173" s="318"/>
      <c r="I173" s="318"/>
      <c r="J173" s="318"/>
      <c r="K173" s="318"/>
      <c r="L173" s="318"/>
      <c r="M173" s="318"/>
      <c r="N173" s="318"/>
      <c r="O173" s="318"/>
      <c r="P173" s="318"/>
      <c r="Q173" s="318"/>
      <c r="R173" s="318"/>
      <c r="S173" s="318"/>
      <c r="T173" s="318"/>
      <c r="U173" s="318"/>
      <c r="V173" s="318"/>
      <c r="W173" s="318"/>
      <c r="X173" s="318"/>
      <c r="Y173" s="318"/>
      <c r="Z173" s="318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110"/>
      <c r="BP173" s="110"/>
      <c r="BQ173" s="110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0"/>
      <c r="CJ173" s="110"/>
      <c r="CK173" s="110"/>
      <c r="CL173" s="110"/>
      <c r="CM173" s="110"/>
    </row>
    <row r="174" spans="1:91" x14ac:dyDescent="0.35">
      <c r="A174" s="5" t="s">
        <v>229</v>
      </c>
      <c r="B174" s="69" t="s">
        <v>232</v>
      </c>
      <c r="C174" s="575">
        <f>D174+C323</f>
        <v>97939</v>
      </c>
      <c r="D174" s="575">
        <f>E174+D323</f>
        <v>97939</v>
      </c>
      <c r="E174" s="575">
        <f>F174+E323</f>
        <v>97939</v>
      </c>
      <c r="F174" s="576">
        <v>97939</v>
      </c>
      <c r="G174" s="575">
        <f>H174+G323</f>
        <v>86817</v>
      </c>
      <c r="H174" s="575">
        <f>I174+H323</f>
        <v>86817</v>
      </c>
      <c r="I174" s="575">
        <f>J174+I323</f>
        <v>86817</v>
      </c>
      <c r="J174" s="576">
        <v>86817</v>
      </c>
      <c r="K174" s="575">
        <f>L174+K323</f>
        <v>97939</v>
      </c>
      <c r="L174" s="575">
        <f>M174+L323</f>
        <v>97939</v>
      </c>
      <c r="M174" s="575">
        <f>N174+M323</f>
        <v>97939</v>
      </c>
      <c r="N174" s="575">
        <f>Q!F174</f>
        <v>97939</v>
      </c>
      <c r="O174" s="575">
        <f>Q!J174</f>
        <v>86817</v>
      </c>
      <c r="P174" s="575">
        <f>Q!N174</f>
        <v>80708</v>
      </c>
      <c r="Q174" s="575">
        <f>Q!R174</f>
        <v>83813</v>
      </c>
      <c r="R174" s="575">
        <f>Q!V174</f>
        <v>133931</v>
      </c>
      <c r="S174" s="575">
        <f>Q!Z174</f>
        <v>112242</v>
      </c>
      <c r="T174" s="575">
        <f>Q!AD174</f>
        <v>99644.192744744752</v>
      </c>
      <c r="U174" s="575">
        <f>Q!AH174</f>
        <v>86578.054912163367</v>
      </c>
      <c r="V174" s="575">
        <f>Q!AL174</f>
        <v>73799.133869852245</v>
      </c>
      <c r="W174" s="575">
        <f>Q!AP174</f>
        <v>60978.585852084085</v>
      </c>
      <c r="X174" s="575">
        <f>Q!AT174</f>
        <v>48523.091153114714</v>
      </c>
      <c r="Y174" s="575">
        <f>Q!AX174</f>
        <v>31997.8045888913</v>
      </c>
      <c r="Z174" s="575">
        <f>Q!BB174</f>
        <v>18435.941473417428</v>
      </c>
      <c r="AA174" s="575">
        <f>Q!BF174</f>
        <v>5744.0263657293181</v>
      </c>
      <c r="AB174" s="575" t="e">
        <f>Q!BJ174</f>
        <v>#VALUE!</v>
      </c>
      <c r="AC174" s="575" t="e">
        <f>Q!BN174</f>
        <v>#VALUE!</v>
      </c>
      <c r="AD174" s="575" t="e">
        <f>Q!BR174</f>
        <v>#VALUE!</v>
      </c>
      <c r="AE174" s="575" t="e">
        <f>Q!BV174</f>
        <v>#VALUE!</v>
      </c>
      <c r="AF174" s="575">
        <f>Q!BZ174</f>
        <v>0</v>
      </c>
      <c r="AG174" s="575">
        <f t="shared" ref="AG174" si="104">IF((OR(AF174-(AG$191/1000)&lt;0,AF174="")),"",(AF174-(AG$191/1000)))</f>
        <v>0</v>
      </c>
      <c r="AH174" s="575">
        <f t="shared" ref="AH174" si="105">IF((OR(AG174-(AH$191/1000)&lt;0,AG174="")),"",(AG174-(AH$191/1000)))</f>
        <v>0</v>
      </c>
      <c r="AI174" s="575">
        <f t="shared" ref="AI174" si="106">IF((OR(AH174-(AI$191/1000)&lt;0,AH174="")),"",(AH174-(AI$191/1000)))</f>
        <v>0</v>
      </c>
      <c r="AJ174" s="575">
        <f t="shared" ref="AJ174" si="107">IF((OR(AI174-(AJ$191/1000)&lt;0,AI174="")),"",(AI174-(AJ$191/1000)))</f>
        <v>0</v>
      </c>
      <c r="AK174" s="575">
        <f t="shared" ref="AK174" si="108">IF((OR(AJ174-(AK$191/1000)&lt;0,AJ174="")),"",(AJ174-(AK$191/1000)))</f>
        <v>0</v>
      </c>
      <c r="AL174" s="575">
        <f t="shared" ref="AL174" si="109">IF((OR(AK174-(AL$191/1000)&lt;0,AK174="")),"",(AK174-(AL$191/1000)))</f>
        <v>0</v>
      </c>
      <c r="AM174" s="575">
        <f t="shared" ref="AM174" si="110">IF((OR(AL174-(AM$191/1000)&lt;0,AL174="")),"",(AL174-(AM$191/1000)))</f>
        <v>0</v>
      </c>
      <c r="AN174" s="575">
        <f t="shared" ref="AN174" si="111">IF((OR(AM174-(AN$191/1000)&lt;0,AM174="")),"",(AM174-(AN$191/1000)))</f>
        <v>0</v>
      </c>
      <c r="AO174" s="575">
        <f t="shared" ref="AO174" si="112">IF((OR(AN174-(AO$191/1000)&lt;0,AN174="")),"",(AN174-(AO$191/1000)))</f>
        <v>0</v>
      </c>
      <c r="AP174" s="575"/>
      <c r="AQ174" s="575"/>
      <c r="AR174" s="575"/>
      <c r="AS174" s="575"/>
      <c r="AT174" s="575"/>
      <c r="AU174" s="575"/>
      <c r="AV174" s="575"/>
      <c r="AW174" s="575"/>
      <c r="AX174" s="575"/>
      <c r="AY174" s="575"/>
      <c r="AZ174" s="575"/>
      <c r="BA174" s="575"/>
      <c r="BB174" s="575"/>
      <c r="BC174" s="575"/>
      <c r="BD174" s="575"/>
      <c r="BE174" s="575"/>
      <c r="BF174" s="575"/>
      <c r="BG174" s="575"/>
      <c r="BH174" s="575"/>
      <c r="BI174" s="575"/>
      <c r="BJ174" s="575"/>
      <c r="BK174" s="575"/>
      <c r="BL174" s="575"/>
      <c r="BM174" s="575"/>
      <c r="BN174" s="575"/>
      <c r="BO174" s="575"/>
      <c r="BP174" s="575"/>
      <c r="BQ174" s="575"/>
      <c r="BR174" s="575"/>
      <c r="BS174" s="575"/>
      <c r="BT174" s="575"/>
      <c r="BU174" s="575"/>
      <c r="BV174" s="575"/>
      <c r="BW174" s="575"/>
      <c r="BX174" s="575"/>
      <c r="BY174" s="575"/>
      <c r="BZ174" s="575"/>
      <c r="CA174" s="575"/>
      <c r="CB174" s="575"/>
      <c r="CC174" s="575"/>
      <c r="CD174" s="575"/>
      <c r="CE174" s="575"/>
      <c r="CF174" s="575"/>
      <c r="CG174" s="575"/>
      <c r="CH174" s="575"/>
      <c r="CI174" s="575"/>
      <c r="CJ174" s="575"/>
      <c r="CK174" s="575"/>
      <c r="CL174" s="575"/>
      <c r="CM174" s="575"/>
    </row>
    <row r="175" spans="1:91" x14ac:dyDescent="0.35">
      <c r="A175" s="5" t="s">
        <v>230</v>
      </c>
      <c r="B175" s="69" t="s">
        <v>233</v>
      </c>
      <c r="C175" s="577">
        <f>$F$175</f>
        <v>1.1000000000000001</v>
      </c>
      <c r="D175" s="577">
        <f>$F$175</f>
        <v>1.1000000000000001</v>
      </c>
      <c r="E175" s="577">
        <f>$F$175</f>
        <v>1.1000000000000001</v>
      </c>
      <c r="F175" s="578">
        <v>1.1000000000000001</v>
      </c>
      <c r="G175" s="577">
        <f>$J$175</f>
        <v>1.1000000000000001</v>
      </c>
      <c r="H175" s="577">
        <f>$J$175</f>
        <v>1.1000000000000001</v>
      </c>
      <c r="I175" s="577">
        <f>$J$175</f>
        <v>1.1000000000000001</v>
      </c>
      <c r="J175" s="578">
        <v>1.1000000000000001</v>
      </c>
      <c r="K175" s="577">
        <f>$N$175</f>
        <v>1.1000000000000001</v>
      </c>
      <c r="L175" s="577">
        <f>$N$175</f>
        <v>1.1000000000000001</v>
      </c>
      <c r="M175" s="577">
        <f>$N$175</f>
        <v>1.1000000000000001</v>
      </c>
      <c r="N175" s="577">
        <f>Q!F175</f>
        <v>1.1000000000000001</v>
      </c>
      <c r="O175" s="577">
        <f>Q!J175</f>
        <v>1.1000000000000001</v>
      </c>
      <c r="P175" s="577">
        <f>Q!N175</f>
        <v>1.1000000000000001</v>
      </c>
      <c r="Q175" s="577">
        <f>Q!R175</f>
        <v>1.1000000000000001</v>
      </c>
      <c r="R175" s="577">
        <f>Q!V175</f>
        <v>0.9</v>
      </c>
      <c r="S175" s="577">
        <f>Q!Z175</f>
        <v>1</v>
      </c>
      <c r="T175" s="577">
        <f>Q!AD175</f>
        <v>0.92788252932364179</v>
      </c>
      <c r="U175" s="577">
        <f>Q!AH175</f>
        <v>0.90039782807928437</v>
      </c>
      <c r="V175" s="577">
        <f>Q!AL175</f>
        <v>0.86410350503214173</v>
      </c>
      <c r="W175" s="577">
        <f>Q!AP175</f>
        <v>0.81240457208569028</v>
      </c>
      <c r="X175" s="577">
        <f>Q!AT175</f>
        <v>0.73601417347881448</v>
      </c>
      <c r="Y175" s="577">
        <f>Q!AX175</f>
        <v>0.54286895512323574</v>
      </c>
      <c r="Z175" s="577">
        <f>Q!BB175</f>
        <v>0.12567552834628376</v>
      </c>
      <c r="AA175" s="577" t="e">
        <f>Q!BF175</f>
        <v>#VALUE!</v>
      </c>
      <c r="AB175" s="577" t="e">
        <f>Q!BJ175</f>
        <v>#VALUE!</v>
      </c>
      <c r="AC175" s="577" t="e">
        <f>Q!BN175</f>
        <v>#VALUE!</v>
      </c>
      <c r="AD175" s="577" t="e">
        <f>Q!BR175</f>
        <v>#VALUE!</v>
      </c>
      <c r="AE175" s="577" t="e">
        <f>Q!BV175</f>
        <v>#VALUE!</v>
      </c>
      <c r="AF175" s="577">
        <f>Q!BZ175</f>
        <v>0</v>
      </c>
      <c r="AG175" s="577">
        <f t="shared" ref="AG175:AO175" si="113">IF(AG174&gt;0,AG176/AG174*g_troz,0)</f>
        <v>0</v>
      </c>
      <c r="AH175" s="577">
        <f t="shared" si="113"/>
        <v>0</v>
      </c>
      <c r="AI175" s="577">
        <f t="shared" si="113"/>
        <v>0</v>
      </c>
      <c r="AJ175" s="577">
        <f t="shared" si="113"/>
        <v>0</v>
      </c>
      <c r="AK175" s="577">
        <f t="shared" si="113"/>
        <v>0</v>
      </c>
      <c r="AL175" s="577">
        <f t="shared" si="113"/>
        <v>0</v>
      </c>
      <c r="AM175" s="577">
        <f t="shared" si="113"/>
        <v>0</v>
      </c>
      <c r="AN175" s="577">
        <f t="shared" si="113"/>
        <v>0</v>
      </c>
      <c r="AO175" s="577">
        <f t="shared" si="113"/>
        <v>0</v>
      </c>
      <c r="AP175" s="577"/>
      <c r="AQ175" s="577"/>
      <c r="AR175" s="577"/>
      <c r="AS175" s="577"/>
      <c r="AT175" s="577"/>
      <c r="AU175" s="577"/>
      <c r="AV175" s="577"/>
      <c r="AW175" s="577"/>
      <c r="AX175" s="577"/>
      <c r="AY175" s="577"/>
      <c r="AZ175" s="577"/>
      <c r="BA175" s="577"/>
      <c r="BB175" s="577"/>
      <c r="BC175" s="577"/>
      <c r="BD175" s="577"/>
      <c r="BE175" s="577"/>
      <c r="BF175" s="577"/>
      <c r="BG175" s="577"/>
      <c r="BH175" s="577"/>
      <c r="BI175" s="577"/>
      <c r="BJ175" s="577"/>
      <c r="BK175" s="577"/>
      <c r="BL175" s="577"/>
      <c r="BM175" s="577"/>
      <c r="BN175" s="577"/>
      <c r="BO175" s="577"/>
      <c r="BP175" s="577"/>
      <c r="BQ175" s="577"/>
      <c r="BR175" s="577"/>
      <c r="BS175" s="577"/>
      <c r="BT175" s="577"/>
      <c r="BU175" s="577"/>
      <c r="BV175" s="577"/>
      <c r="BW175" s="577"/>
      <c r="BX175" s="577"/>
      <c r="BY175" s="577"/>
      <c r="BZ175" s="577"/>
      <c r="CA175" s="577"/>
      <c r="CB175" s="577"/>
      <c r="CC175" s="577"/>
      <c r="CD175" s="577"/>
      <c r="CE175" s="577"/>
      <c r="CF175" s="577"/>
      <c r="CG175" s="577"/>
      <c r="CH175" s="577"/>
      <c r="CI175" s="577"/>
      <c r="CJ175" s="577"/>
      <c r="CK175" s="577"/>
      <c r="CL175" s="577"/>
      <c r="CM175" s="577"/>
    </row>
    <row r="176" spans="1:91" x14ac:dyDescent="0.35">
      <c r="A176" s="5" t="s">
        <v>231</v>
      </c>
      <c r="B176" s="69" t="s">
        <v>234</v>
      </c>
      <c r="C176" s="575">
        <f>C174*C175/g_troz</f>
        <v>3463.6931650033416</v>
      </c>
      <c r="D176" s="575">
        <f>D174*D175/g_troz</f>
        <v>3463.6931650033416</v>
      </c>
      <c r="E176" s="575">
        <f>E174*E175/g_troz</f>
        <v>3463.6931650033416</v>
      </c>
      <c r="F176" s="576">
        <v>3497</v>
      </c>
      <c r="G176" s="575">
        <f>G174*G175/g_troz</f>
        <v>3070.3545013334333</v>
      </c>
      <c r="H176" s="575">
        <f>H174*H175/g_troz</f>
        <v>3070.3545013334333</v>
      </c>
      <c r="I176" s="575">
        <f>I174*I175/g_troz</f>
        <v>3070.3545013334333</v>
      </c>
      <c r="J176" s="576">
        <v>3073</v>
      </c>
      <c r="K176" s="575">
        <f>K174*K175/g_troz</f>
        <v>3463.6931650033416</v>
      </c>
      <c r="L176" s="575">
        <f>L174*L175/g_troz</f>
        <v>3463.6931650033416</v>
      </c>
      <c r="M176" s="575">
        <f>M174*M175/g_troz</f>
        <v>3463.6931650033416</v>
      </c>
      <c r="N176" s="575">
        <f>Q!F176</f>
        <v>3497</v>
      </c>
      <c r="O176" s="575">
        <f>Q!J176</f>
        <v>3073</v>
      </c>
      <c r="P176" s="575">
        <f>Q!N176</f>
        <v>2980</v>
      </c>
      <c r="Q176" s="575">
        <f>Q!R176</f>
        <v>3051</v>
      </c>
      <c r="R176" s="575">
        <f>Q!V176</f>
        <v>3942</v>
      </c>
      <c r="S176" s="575">
        <f>Q!Z176</f>
        <v>3425</v>
      </c>
      <c r="T176" s="575">
        <f>Q!AD176</f>
        <v>2972.5971212455015</v>
      </c>
      <c r="U176" s="575">
        <f>Q!AH176</f>
        <v>2506.3015656899461</v>
      </c>
      <c r="V176" s="575">
        <f>Q!AL176</f>
        <v>2050.2560101343902</v>
      </c>
      <c r="W176" s="575">
        <f>Q!AP176</f>
        <v>1592.724899023279</v>
      </c>
      <c r="X176" s="575">
        <f>Q!AT176</f>
        <v>1148.2215656899457</v>
      </c>
      <c r="Y176" s="575">
        <f>Q!AX176</f>
        <v>558.47823235661235</v>
      </c>
      <c r="Z176" s="575">
        <f>Q!BB176</f>
        <v>74.491565689945645</v>
      </c>
      <c r="AA176" s="575" t="e">
        <f>Q!BF176</f>
        <v>#VALUE!</v>
      </c>
      <c r="AB176" s="575" t="e">
        <f>Q!BJ176</f>
        <v>#VALUE!</v>
      </c>
      <c r="AC176" s="575" t="e">
        <f>Q!BN176</f>
        <v>#VALUE!</v>
      </c>
      <c r="AD176" s="575" t="e">
        <f>Q!BR176</f>
        <v>#VALUE!</v>
      </c>
      <c r="AE176" s="575" t="e">
        <f>Q!BV176</f>
        <v>#VALUE!</v>
      </c>
      <c r="AF176" s="575">
        <f>Q!BZ176</f>
        <v>0</v>
      </c>
      <c r="AG176" s="575" t="e">
        <f t="shared" ref="AG176" si="114">AF176-(AG$198/1000/AG$197)</f>
        <v>#DIV/0!</v>
      </c>
      <c r="AH176" s="575" t="e">
        <f t="shared" ref="AH176" si="115">AG176-(AH$198/1000/AH$197)</f>
        <v>#DIV/0!</v>
      </c>
      <c r="AI176" s="575" t="e">
        <f t="shared" ref="AI176" si="116">AH176-(AI$198/1000/AI$197)</f>
        <v>#DIV/0!</v>
      </c>
      <c r="AJ176" s="575" t="e">
        <f t="shared" ref="AJ176" si="117">AI176-(AJ$198/1000/AJ$197)</f>
        <v>#DIV/0!</v>
      </c>
      <c r="AK176" s="575" t="e">
        <f t="shared" ref="AK176" si="118">AJ176-(AK$198/1000/AK$197)</f>
        <v>#DIV/0!</v>
      </c>
      <c r="AL176" s="575" t="e">
        <f t="shared" ref="AL176" si="119">AK176-(AL$198/1000/AL$197)</f>
        <v>#DIV/0!</v>
      </c>
      <c r="AM176" s="575" t="e">
        <f t="shared" ref="AM176" si="120">AL176-(AM$198/1000/AM$197)</f>
        <v>#DIV/0!</v>
      </c>
      <c r="AN176" s="575" t="e">
        <f t="shared" ref="AN176" si="121">AM176-(AN$198/1000/AN$197)</f>
        <v>#DIV/0!</v>
      </c>
      <c r="AO176" s="575" t="e">
        <f t="shared" ref="AO176" si="122">AN176-(AO$198/1000/AO$197)</f>
        <v>#DIV/0!</v>
      </c>
      <c r="AP176" s="575"/>
      <c r="AQ176" s="575"/>
      <c r="AR176" s="575"/>
      <c r="AS176" s="575"/>
      <c r="AT176" s="575"/>
      <c r="AU176" s="575"/>
      <c r="AV176" s="575"/>
      <c r="AW176" s="575"/>
      <c r="AX176" s="575"/>
      <c r="AY176" s="575"/>
      <c r="AZ176" s="575"/>
      <c r="BA176" s="575"/>
      <c r="BB176" s="575"/>
      <c r="BC176" s="575"/>
      <c r="BD176" s="575"/>
      <c r="BE176" s="575"/>
      <c r="BF176" s="575"/>
      <c r="BG176" s="575"/>
      <c r="BH176" s="575"/>
      <c r="BI176" s="575"/>
      <c r="BJ176" s="575"/>
      <c r="BK176" s="575"/>
      <c r="BL176" s="575"/>
      <c r="BM176" s="575"/>
      <c r="BN176" s="575"/>
      <c r="BO176" s="575"/>
      <c r="BP176" s="575"/>
      <c r="BQ176" s="575"/>
      <c r="BR176" s="575"/>
      <c r="BS176" s="575"/>
      <c r="BT176" s="575"/>
      <c r="BU176" s="575"/>
      <c r="BV176" s="575"/>
      <c r="BW176" s="575"/>
      <c r="BX176" s="575"/>
      <c r="BY176" s="575"/>
      <c r="BZ176" s="575"/>
      <c r="CA176" s="575"/>
      <c r="CB176" s="575"/>
      <c r="CC176" s="575"/>
      <c r="CD176" s="575"/>
      <c r="CE176" s="575"/>
      <c r="CF176" s="575"/>
      <c r="CG176" s="575"/>
      <c r="CH176" s="575"/>
      <c r="CI176" s="575"/>
      <c r="CJ176" s="575"/>
      <c r="CK176" s="575"/>
      <c r="CL176" s="575"/>
      <c r="CM176" s="575"/>
    </row>
    <row r="177" spans="1:91" x14ac:dyDescent="0.35">
      <c r="A177" s="5"/>
      <c r="B177" s="70"/>
      <c r="C177" s="318"/>
      <c r="D177" s="318"/>
      <c r="E177" s="318"/>
      <c r="F177" s="324"/>
      <c r="G177" s="318"/>
      <c r="H177" s="318"/>
      <c r="I177" s="318"/>
      <c r="J177" s="324"/>
      <c r="K177" s="318"/>
      <c r="L177" s="318"/>
      <c r="M177" s="318"/>
      <c r="N177" s="324"/>
      <c r="O177" s="318"/>
      <c r="P177" s="318"/>
      <c r="Q177" s="318"/>
      <c r="R177" s="324"/>
      <c r="S177" s="318"/>
      <c r="T177" s="318"/>
      <c r="U177" s="318"/>
      <c r="V177" s="324"/>
      <c r="W177" s="318"/>
      <c r="X177" s="318"/>
      <c r="Y177" s="318"/>
      <c r="Z177" s="324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0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110"/>
      <c r="BP177" s="110"/>
      <c r="BQ177" s="110"/>
      <c r="BR177" s="110"/>
      <c r="BS177" s="110"/>
      <c r="BT177" s="110"/>
      <c r="BU177" s="110"/>
      <c r="BV177" s="110"/>
      <c r="BW177" s="110"/>
      <c r="BX177" s="110"/>
      <c r="BY177" s="110"/>
      <c r="BZ177" s="110"/>
      <c r="CA177" s="110"/>
      <c r="CB177" s="110"/>
      <c r="CC177" s="110"/>
      <c r="CD177" s="110"/>
      <c r="CE177" s="110"/>
      <c r="CF177" s="110"/>
      <c r="CG177" s="110"/>
      <c r="CH177" s="110"/>
      <c r="CI177" s="110"/>
      <c r="CJ177" s="110"/>
      <c r="CK177" s="110"/>
      <c r="CL177" s="110"/>
      <c r="CM177" s="110"/>
    </row>
    <row r="178" spans="1:91" x14ac:dyDescent="0.35">
      <c r="A178" s="5"/>
      <c r="B178" s="70" t="s">
        <v>235</v>
      </c>
      <c r="C178" s="318"/>
      <c r="D178" s="318"/>
      <c r="E178" s="318"/>
      <c r="F178" s="324"/>
      <c r="G178" s="318"/>
      <c r="H178" s="318"/>
      <c r="I178" s="318"/>
      <c r="J178" s="324"/>
      <c r="K178" s="318"/>
      <c r="L178" s="318"/>
      <c r="M178" s="318"/>
      <c r="N178" s="324"/>
      <c r="O178" s="318"/>
      <c r="P178" s="318"/>
      <c r="Q178" s="318"/>
      <c r="R178" s="324"/>
      <c r="S178" s="318"/>
      <c r="T178" s="318"/>
      <c r="U178" s="318"/>
      <c r="V178" s="324"/>
      <c r="W178" s="318"/>
      <c r="X178" s="318"/>
      <c r="Y178" s="318"/>
      <c r="Z178" s="324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0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110"/>
      <c r="BP178" s="110"/>
      <c r="BQ178" s="110"/>
      <c r="BR178" s="110"/>
      <c r="BS178" s="110"/>
      <c r="BT178" s="110"/>
      <c r="BU178" s="110"/>
      <c r="BV178" s="110"/>
      <c r="BW178" s="110"/>
      <c r="BX178" s="110"/>
      <c r="BY178" s="110"/>
      <c r="BZ178" s="110"/>
      <c r="CA178" s="110"/>
      <c r="CB178" s="110"/>
      <c r="CC178" s="110"/>
      <c r="CD178" s="110"/>
      <c r="CE178" s="110"/>
      <c r="CF178" s="110"/>
      <c r="CG178" s="110"/>
      <c r="CH178" s="110"/>
      <c r="CI178" s="110"/>
      <c r="CJ178" s="110"/>
      <c r="CK178" s="110"/>
      <c r="CL178" s="110"/>
      <c r="CM178" s="110"/>
    </row>
    <row r="179" spans="1:91" x14ac:dyDescent="0.35">
      <c r="A179" s="5" t="s">
        <v>229</v>
      </c>
      <c r="B179" s="69" t="s">
        <v>236</v>
      </c>
      <c r="C179" s="319"/>
      <c r="D179" s="319"/>
      <c r="E179" s="319"/>
      <c r="F179" s="323"/>
      <c r="G179" s="319"/>
      <c r="H179" s="319"/>
      <c r="I179" s="319"/>
      <c r="J179" s="323"/>
      <c r="K179" s="319"/>
      <c r="L179" s="319"/>
      <c r="M179" s="319"/>
      <c r="N179" s="323"/>
      <c r="O179" s="319"/>
      <c r="P179" s="319"/>
      <c r="Q179" s="319"/>
      <c r="R179" s="323"/>
      <c r="S179" s="319"/>
      <c r="T179" s="319"/>
      <c r="U179" s="319"/>
      <c r="V179" s="323"/>
      <c r="W179" s="319"/>
      <c r="X179" s="319"/>
      <c r="Y179" s="319"/>
      <c r="Z179" s="323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110"/>
      <c r="BP179" s="110"/>
      <c r="BQ179" s="110"/>
      <c r="BR179" s="110"/>
      <c r="BS179" s="110"/>
      <c r="BT179" s="110"/>
      <c r="BU179" s="110"/>
      <c r="BV179" s="110"/>
      <c r="BW179" s="110"/>
      <c r="BX179" s="110"/>
      <c r="BY179" s="110"/>
      <c r="BZ179" s="110"/>
      <c r="CA179" s="110"/>
      <c r="CB179" s="110"/>
      <c r="CC179" s="110"/>
      <c r="CD179" s="110"/>
      <c r="CE179" s="110"/>
      <c r="CF179" s="110"/>
      <c r="CG179" s="110"/>
      <c r="CH179" s="110"/>
      <c r="CI179" s="110"/>
      <c r="CJ179" s="110"/>
      <c r="CK179" s="110"/>
      <c r="CL179" s="110"/>
      <c r="CM179" s="110"/>
    </row>
    <row r="180" spans="1:91" x14ac:dyDescent="0.35">
      <c r="A180" s="5" t="s">
        <v>230</v>
      </c>
      <c r="B180" s="69" t="s">
        <v>237</v>
      </c>
      <c r="C180" s="318"/>
      <c r="D180" s="318"/>
      <c r="E180" s="318"/>
      <c r="F180" s="324"/>
      <c r="G180" s="318"/>
      <c r="H180" s="318"/>
      <c r="I180" s="318"/>
      <c r="J180" s="324"/>
      <c r="K180" s="318"/>
      <c r="L180" s="318"/>
      <c r="M180" s="318"/>
      <c r="N180" s="324"/>
      <c r="O180" s="318"/>
      <c r="P180" s="318"/>
      <c r="Q180" s="318"/>
      <c r="R180" s="324"/>
      <c r="S180" s="318"/>
      <c r="T180" s="318"/>
      <c r="U180" s="318"/>
      <c r="V180" s="324"/>
      <c r="W180" s="318"/>
      <c r="X180" s="318"/>
      <c r="Y180" s="318"/>
      <c r="Z180" s="324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0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110"/>
      <c r="BP180" s="110"/>
      <c r="BQ180" s="110"/>
      <c r="BR180" s="110"/>
      <c r="BS180" s="110"/>
      <c r="BT180" s="110"/>
      <c r="BU180" s="110"/>
      <c r="BV180" s="110"/>
      <c r="BW180" s="110"/>
      <c r="BX180" s="110"/>
      <c r="BY180" s="110"/>
      <c r="BZ180" s="110"/>
      <c r="CA180" s="110"/>
      <c r="CB180" s="110"/>
      <c r="CC180" s="110"/>
      <c r="CD180" s="110"/>
      <c r="CE180" s="110"/>
      <c r="CF180" s="110"/>
      <c r="CG180" s="110"/>
      <c r="CH180" s="110"/>
      <c r="CI180" s="110"/>
      <c r="CJ180" s="110"/>
      <c r="CK180" s="110"/>
      <c r="CL180" s="110"/>
      <c r="CM180" s="110"/>
    </row>
    <row r="181" spans="1:91" x14ac:dyDescent="0.35">
      <c r="A181" s="5" t="s">
        <v>231</v>
      </c>
      <c r="B181" s="69" t="s">
        <v>238</v>
      </c>
      <c r="C181" s="319"/>
      <c r="D181" s="319"/>
      <c r="E181" s="319"/>
      <c r="F181" s="323"/>
      <c r="G181" s="319"/>
      <c r="H181" s="319"/>
      <c r="I181" s="319"/>
      <c r="J181" s="323"/>
      <c r="K181" s="319"/>
      <c r="L181" s="319"/>
      <c r="M181" s="319"/>
      <c r="N181" s="323"/>
      <c r="O181" s="319"/>
      <c r="P181" s="319"/>
      <c r="Q181" s="319"/>
      <c r="R181" s="323"/>
      <c r="S181" s="319"/>
      <c r="T181" s="319"/>
      <c r="U181" s="319"/>
      <c r="V181" s="323"/>
      <c r="W181" s="319"/>
      <c r="X181" s="319"/>
      <c r="Y181" s="319"/>
      <c r="Z181" s="323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0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110"/>
      <c r="BP181" s="110"/>
      <c r="BQ181" s="110"/>
      <c r="BR181" s="110"/>
      <c r="BS181" s="110"/>
      <c r="BT181" s="110"/>
      <c r="BU181" s="110"/>
      <c r="BV181" s="110"/>
      <c r="BW181" s="110"/>
      <c r="BX181" s="110"/>
      <c r="BY181" s="110"/>
      <c r="BZ181" s="110"/>
      <c r="CA181" s="110"/>
      <c r="CB181" s="110"/>
      <c r="CC181" s="110"/>
      <c r="CD181" s="110"/>
      <c r="CE181" s="110"/>
      <c r="CF181" s="110"/>
      <c r="CG181" s="110"/>
      <c r="CH181" s="110"/>
      <c r="CI181" s="110"/>
      <c r="CJ181" s="110"/>
      <c r="CK181" s="110"/>
      <c r="CL181" s="110"/>
      <c r="CM181" s="110"/>
    </row>
    <row r="182" spans="1:91" x14ac:dyDescent="0.35">
      <c r="A182" s="5"/>
      <c r="B182" s="70"/>
      <c r="C182" s="318"/>
      <c r="D182" s="318"/>
      <c r="E182" s="318"/>
      <c r="F182" s="318"/>
      <c r="G182" s="318"/>
      <c r="H182" s="318"/>
      <c r="I182" s="318"/>
      <c r="J182" s="318"/>
      <c r="K182" s="318"/>
      <c r="L182" s="318"/>
      <c r="M182" s="318"/>
      <c r="N182" s="318"/>
      <c r="O182" s="318"/>
      <c r="P182" s="318"/>
      <c r="Q182" s="318"/>
      <c r="R182" s="318"/>
      <c r="S182" s="318"/>
      <c r="T182" s="318"/>
      <c r="U182" s="318"/>
      <c r="V182" s="318"/>
      <c r="W182" s="318"/>
      <c r="X182" s="318"/>
      <c r="Y182" s="318"/>
      <c r="Z182" s="318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0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110"/>
      <c r="BP182" s="110"/>
      <c r="BQ182" s="110"/>
      <c r="BR182" s="110"/>
      <c r="BS182" s="110"/>
      <c r="BT182" s="110"/>
      <c r="BU182" s="110"/>
      <c r="BV182" s="110"/>
      <c r="BW182" s="110"/>
      <c r="BX182" s="110"/>
      <c r="BY182" s="110"/>
      <c r="BZ182" s="110"/>
      <c r="CA182" s="110"/>
      <c r="CB182" s="110"/>
      <c r="CC182" s="110"/>
      <c r="CD182" s="110"/>
      <c r="CE182" s="110"/>
      <c r="CF182" s="110"/>
      <c r="CG182" s="110"/>
      <c r="CH182" s="110"/>
      <c r="CI182" s="110"/>
      <c r="CJ182" s="110"/>
      <c r="CK182" s="110"/>
      <c r="CL182" s="110"/>
      <c r="CM182" s="110"/>
    </row>
    <row r="183" spans="1:91" x14ac:dyDescent="0.35">
      <c r="A183" s="5"/>
      <c r="B183" s="70" t="s">
        <v>239</v>
      </c>
      <c r="C183" s="318"/>
      <c r="D183" s="318"/>
      <c r="E183" s="318"/>
      <c r="F183" s="318"/>
      <c r="G183" s="318"/>
      <c r="H183" s="318"/>
      <c r="I183" s="318"/>
      <c r="J183" s="318"/>
      <c r="K183" s="318"/>
      <c r="L183" s="318"/>
      <c r="M183" s="318"/>
      <c r="N183" s="318"/>
      <c r="O183" s="318"/>
      <c r="P183" s="318"/>
      <c r="Q183" s="318"/>
      <c r="R183" s="318"/>
      <c r="S183" s="318"/>
      <c r="T183" s="318"/>
      <c r="U183" s="318"/>
      <c r="V183" s="318"/>
      <c r="W183" s="318"/>
      <c r="X183" s="318"/>
      <c r="Y183" s="318"/>
      <c r="Z183" s="318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110"/>
      <c r="BP183" s="110"/>
      <c r="BQ183" s="110"/>
      <c r="BR183" s="110"/>
      <c r="BS183" s="110"/>
      <c r="BT183" s="110"/>
      <c r="BU183" s="110"/>
      <c r="BV183" s="110"/>
      <c r="BW183" s="110"/>
      <c r="BX183" s="110"/>
      <c r="BY183" s="110"/>
      <c r="BZ183" s="110"/>
      <c r="CA183" s="110"/>
      <c r="CB183" s="110"/>
      <c r="CC183" s="110"/>
      <c r="CD183" s="110"/>
      <c r="CE183" s="110"/>
      <c r="CF183" s="110"/>
      <c r="CG183" s="110"/>
      <c r="CH183" s="110"/>
      <c r="CI183" s="110"/>
      <c r="CJ183" s="110"/>
      <c r="CK183" s="110"/>
      <c r="CL183" s="110"/>
      <c r="CM183" s="110"/>
    </row>
    <row r="184" spans="1:91" x14ac:dyDescent="0.35">
      <c r="A184" s="5" t="s">
        <v>229</v>
      </c>
      <c r="B184" s="69" t="s">
        <v>240</v>
      </c>
      <c r="C184" s="575">
        <f t="shared" ref="C184:AO184" si="123">C174+C179</f>
        <v>97939</v>
      </c>
      <c r="D184" s="575">
        <f t="shared" si="123"/>
        <v>97939</v>
      </c>
      <c r="E184" s="575">
        <f t="shared" si="123"/>
        <v>97939</v>
      </c>
      <c r="F184" s="575">
        <f t="shared" si="123"/>
        <v>97939</v>
      </c>
      <c r="G184" s="575">
        <f t="shared" si="123"/>
        <v>86817</v>
      </c>
      <c r="H184" s="575">
        <f t="shared" si="123"/>
        <v>86817</v>
      </c>
      <c r="I184" s="575">
        <f t="shared" si="123"/>
        <v>86817</v>
      </c>
      <c r="J184" s="575">
        <f t="shared" si="123"/>
        <v>86817</v>
      </c>
      <c r="K184" s="575">
        <f t="shared" si="123"/>
        <v>97939</v>
      </c>
      <c r="L184" s="575">
        <f t="shared" si="123"/>
        <v>97939</v>
      </c>
      <c r="M184" s="575">
        <f t="shared" si="123"/>
        <v>97939</v>
      </c>
      <c r="N184" s="575">
        <f t="shared" si="123"/>
        <v>97939</v>
      </c>
      <c r="O184" s="575">
        <f t="shared" si="123"/>
        <v>86817</v>
      </c>
      <c r="P184" s="575">
        <f t="shared" si="123"/>
        <v>80708</v>
      </c>
      <c r="Q184" s="575">
        <f t="shared" si="123"/>
        <v>83813</v>
      </c>
      <c r="R184" s="575">
        <f t="shared" si="123"/>
        <v>133931</v>
      </c>
      <c r="S184" s="575">
        <f t="shared" si="123"/>
        <v>112242</v>
      </c>
      <c r="T184" s="575">
        <f t="shared" si="123"/>
        <v>99644.192744744752</v>
      </c>
      <c r="U184" s="575">
        <f t="shared" si="123"/>
        <v>86578.054912163367</v>
      </c>
      <c r="V184" s="575">
        <f t="shared" si="123"/>
        <v>73799.133869852245</v>
      </c>
      <c r="W184" s="575">
        <f t="shared" si="123"/>
        <v>60978.585852084085</v>
      </c>
      <c r="X184" s="575">
        <f t="shared" si="123"/>
        <v>48523.091153114714</v>
      </c>
      <c r="Y184" s="575">
        <f t="shared" si="123"/>
        <v>31997.8045888913</v>
      </c>
      <c r="Z184" s="575">
        <f t="shared" si="123"/>
        <v>18435.941473417428</v>
      </c>
      <c r="AA184" s="575">
        <f t="shared" si="123"/>
        <v>5744.0263657293181</v>
      </c>
      <c r="AB184" s="575" t="e">
        <f t="shared" si="123"/>
        <v>#VALUE!</v>
      </c>
      <c r="AC184" s="575" t="e">
        <f t="shared" si="123"/>
        <v>#VALUE!</v>
      </c>
      <c r="AD184" s="575" t="e">
        <f t="shared" si="123"/>
        <v>#VALUE!</v>
      </c>
      <c r="AE184" s="575" t="e">
        <f t="shared" si="123"/>
        <v>#VALUE!</v>
      </c>
      <c r="AF184" s="575">
        <f t="shared" si="123"/>
        <v>0</v>
      </c>
      <c r="AG184" s="575">
        <f t="shared" si="123"/>
        <v>0</v>
      </c>
      <c r="AH184" s="575">
        <f t="shared" si="123"/>
        <v>0</v>
      </c>
      <c r="AI184" s="575">
        <f t="shared" si="123"/>
        <v>0</v>
      </c>
      <c r="AJ184" s="575">
        <f t="shared" si="123"/>
        <v>0</v>
      </c>
      <c r="AK184" s="575">
        <f t="shared" si="123"/>
        <v>0</v>
      </c>
      <c r="AL184" s="575">
        <f t="shared" si="123"/>
        <v>0</v>
      </c>
      <c r="AM184" s="575">
        <f t="shared" si="123"/>
        <v>0</v>
      </c>
      <c r="AN184" s="575">
        <f t="shared" si="123"/>
        <v>0</v>
      </c>
      <c r="AO184" s="575">
        <f t="shared" si="123"/>
        <v>0</v>
      </c>
      <c r="AP184" s="575"/>
      <c r="AQ184" s="575"/>
      <c r="AR184" s="575"/>
      <c r="AS184" s="575"/>
      <c r="AT184" s="575"/>
      <c r="AU184" s="575"/>
      <c r="AV184" s="575"/>
      <c r="AW184" s="575"/>
      <c r="AX184" s="575"/>
      <c r="AY184" s="575"/>
      <c r="AZ184" s="575"/>
      <c r="BA184" s="575"/>
      <c r="BB184" s="575"/>
      <c r="BC184" s="575"/>
      <c r="BD184" s="575"/>
      <c r="BE184" s="575"/>
      <c r="BF184" s="575"/>
      <c r="BG184" s="575"/>
      <c r="BH184" s="575"/>
      <c r="BI184" s="575"/>
      <c r="BJ184" s="575"/>
      <c r="BK184" s="575"/>
      <c r="BL184" s="575"/>
      <c r="BM184" s="575"/>
      <c r="BN184" s="575"/>
      <c r="BO184" s="575"/>
      <c r="BP184" s="575"/>
      <c r="BQ184" s="575"/>
      <c r="BR184" s="575"/>
      <c r="BS184" s="575"/>
      <c r="BT184" s="575"/>
      <c r="BU184" s="575"/>
      <c r="BV184" s="575"/>
      <c r="BW184" s="575"/>
      <c r="BX184" s="575"/>
      <c r="BY184" s="575"/>
      <c r="BZ184" s="575"/>
      <c r="CA184" s="575"/>
      <c r="CB184" s="575"/>
      <c r="CC184" s="575"/>
      <c r="CD184" s="575"/>
      <c r="CE184" s="575"/>
      <c r="CF184" s="575"/>
      <c r="CG184" s="575"/>
      <c r="CH184" s="575"/>
      <c r="CI184" s="575"/>
      <c r="CJ184" s="575"/>
      <c r="CK184" s="575"/>
      <c r="CL184" s="575"/>
      <c r="CM184" s="575"/>
    </row>
    <row r="185" spans="1:91" x14ac:dyDescent="0.35">
      <c r="A185" s="5" t="s">
        <v>230</v>
      </c>
      <c r="B185" s="69" t="s">
        <v>241</v>
      </c>
      <c r="C185" s="577">
        <f t="shared" ref="C185:AO185" si="124">AVERAGE(C175,C180)</f>
        <v>1.1000000000000001</v>
      </c>
      <c r="D185" s="577">
        <f t="shared" si="124"/>
        <v>1.1000000000000001</v>
      </c>
      <c r="E185" s="577">
        <f t="shared" si="124"/>
        <v>1.1000000000000001</v>
      </c>
      <c r="F185" s="577">
        <f t="shared" si="124"/>
        <v>1.1000000000000001</v>
      </c>
      <c r="G185" s="577">
        <f t="shared" si="124"/>
        <v>1.1000000000000001</v>
      </c>
      <c r="H185" s="577">
        <f t="shared" si="124"/>
        <v>1.1000000000000001</v>
      </c>
      <c r="I185" s="577">
        <f t="shared" si="124"/>
        <v>1.1000000000000001</v>
      </c>
      <c r="J185" s="577">
        <f t="shared" si="124"/>
        <v>1.1000000000000001</v>
      </c>
      <c r="K185" s="577">
        <f t="shared" si="124"/>
        <v>1.1000000000000001</v>
      </c>
      <c r="L185" s="577">
        <f t="shared" si="124"/>
        <v>1.1000000000000001</v>
      </c>
      <c r="M185" s="577">
        <f t="shared" si="124"/>
        <v>1.1000000000000001</v>
      </c>
      <c r="N185" s="577">
        <f t="shared" si="124"/>
        <v>1.1000000000000001</v>
      </c>
      <c r="O185" s="577">
        <f t="shared" si="124"/>
        <v>1.1000000000000001</v>
      </c>
      <c r="P185" s="577">
        <f t="shared" si="124"/>
        <v>1.1000000000000001</v>
      </c>
      <c r="Q185" s="577">
        <f t="shared" si="124"/>
        <v>1.1000000000000001</v>
      </c>
      <c r="R185" s="577">
        <f t="shared" si="124"/>
        <v>0.9</v>
      </c>
      <c r="S185" s="577">
        <f t="shared" si="124"/>
        <v>1</v>
      </c>
      <c r="T185" s="577">
        <f t="shared" si="124"/>
        <v>0.92788252932364179</v>
      </c>
      <c r="U185" s="577">
        <f t="shared" si="124"/>
        <v>0.90039782807928437</v>
      </c>
      <c r="V185" s="577">
        <f t="shared" si="124"/>
        <v>0.86410350503214173</v>
      </c>
      <c r="W185" s="577">
        <f t="shared" si="124"/>
        <v>0.81240457208569028</v>
      </c>
      <c r="X185" s="577">
        <f t="shared" si="124"/>
        <v>0.73601417347881448</v>
      </c>
      <c r="Y185" s="577">
        <f t="shared" si="124"/>
        <v>0.54286895512323574</v>
      </c>
      <c r="Z185" s="577">
        <f t="shared" si="124"/>
        <v>0.12567552834628376</v>
      </c>
      <c r="AA185" s="577" t="e">
        <f t="shared" si="124"/>
        <v>#VALUE!</v>
      </c>
      <c r="AB185" s="577" t="e">
        <f t="shared" si="124"/>
        <v>#VALUE!</v>
      </c>
      <c r="AC185" s="577" t="e">
        <f t="shared" si="124"/>
        <v>#VALUE!</v>
      </c>
      <c r="AD185" s="577" t="e">
        <f t="shared" si="124"/>
        <v>#VALUE!</v>
      </c>
      <c r="AE185" s="577" t="e">
        <f t="shared" si="124"/>
        <v>#VALUE!</v>
      </c>
      <c r="AF185" s="577">
        <f t="shared" si="124"/>
        <v>0</v>
      </c>
      <c r="AG185" s="577">
        <f t="shared" si="124"/>
        <v>0</v>
      </c>
      <c r="AH185" s="577">
        <f t="shared" si="124"/>
        <v>0</v>
      </c>
      <c r="AI185" s="577">
        <f t="shared" si="124"/>
        <v>0</v>
      </c>
      <c r="AJ185" s="577">
        <f t="shared" si="124"/>
        <v>0</v>
      </c>
      <c r="AK185" s="577">
        <f t="shared" si="124"/>
        <v>0</v>
      </c>
      <c r="AL185" s="577">
        <f t="shared" si="124"/>
        <v>0</v>
      </c>
      <c r="AM185" s="577">
        <f t="shared" si="124"/>
        <v>0</v>
      </c>
      <c r="AN185" s="577">
        <f t="shared" si="124"/>
        <v>0</v>
      </c>
      <c r="AO185" s="577">
        <f t="shared" si="124"/>
        <v>0</v>
      </c>
      <c r="AP185" s="577"/>
      <c r="AQ185" s="577"/>
      <c r="AR185" s="577"/>
      <c r="AS185" s="577"/>
      <c r="AT185" s="577"/>
      <c r="AU185" s="577"/>
      <c r="AV185" s="577"/>
      <c r="AW185" s="577"/>
      <c r="AX185" s="577"/>
      <c r="AY185" s="577"/>
      <c r="AZ185" s="577"/>
      <c r="BA185" s="577"/>
      <c r="BB185" s="577"/>
      <c r="BC185" s="577"/>
      <c r="BD185" s="577"/>
      <c r="BE185" s="577"/>
      <c r="BF185" s="577"/>
      <c r="BG185" s="577"/>
      <c r="BH185" s="577"/>
      <c r="BI185" s="577"/>
      <c r="BJ185" s="577"/>
      <c r="BK185" s="577"/>
      <c r="BL185" s="577"/>
      <c r="BM185" s="577"/>
      <c r="BN185" s="577"/>
      <c r="BO185" s="577"/>
      <c r="BP185" s="577"/>
      <c r="BQ185" s="577"/>
      <c r="BR185" s="577"/>
      <c r="BS185" s="577"/>
      <c r="BT185" s="577"/>
      <c r="BU185" s="577"/>
      <c r="BV185" s="577"/>
      <c r="BW185" s="577"/>
      <c r="BX185" s="577"/>
      <c r="BY185" s="577"/>
      <c r="BZ185" s="577"/>
      <c r="CA185" s="577"/>
      <c r="CB185" s="577"/>
      <c r="CC185" s="577"/>
      <c r="CD185" s="577"/>
      <c r="CE185" s="577"/>
      <c r="CF185" s="577"/>
      <c r="CG185" s="577"/>
      <c r="CH185" s="577"/>
      <c r="CI185" s="577"/>
      <c r="CJ185" s="577"/>
      <c r="CK185" s="577"/>
      <c r="CL185" s="577"/>
      <c r="CM185" s="577"/>
    </row>
    <row r="186" spans="1:91" x14ac:dyDescent="0.35">
      <c r="A186" s="5" t="s">
        <v>231</v>
      </c>
      <c r="B186" s="69" t="s">
        <v>242</v>
      </c>
      <c r="C186" s="575">
        <f t="shared" ref="C186:AO186" si="125">C176+C181</f>
        <v>3463.6931650033416</v>
      </c>
      <c r="D186" s="575">
        <f t="shared" si="125"/>
        <v>3463.6931650033416</v>
      </c>
      <c r="E186" s="575">
        <f t="shared" si="125"/>
        <v>3463.6931650033416</v>
      </c>
      <c r="F186" s="575">
        <f t="shared" si="125"/>
        <v>3497</v>
      </c>
      <c r="G186" s="575">
        <f t="shared" si="125"/>
        <v>3070.3545013334333</v>
      </c>
      <c r="H186" s="575">
        <f t="shared" si="125"/>
        <v>3070.3545013334333</v>
      </c>
      <c r="I186" s="575">
        <f t="shared" si="125"/>
        <v>3070.3545013334333</v>
      </c>
      <c r="J186" s="575">
        <f t="shared" si="125"/>
        <v>3073</v>
      </c>
      <c r="K186" s="575">
        <f t="shared" si="125"/>
        <v>3463.6931650033416</v>
      </c>
      <c r="L186" s="575">
        <f t="shared" si="125"/>
        <v>3463.6931650033416</v>
      </c>
      <c r="M186" s="575">
        <f t="shared" si="125"/>
        <v>3463.6931650033416</v>
      </c>
      <c r="N186" s="575">
        <f t="shared" si="125"/>
        <v>3497</v>
      </c>
      <c r="O186" s="575">
        <f t="shared" si="125"/>
        <v>3073</v>
      </c>
      <c r="P186" s="575">
        <f t="shared" si="125"/>
        <v>2980</v>
      </c>
      <c r="Q186" s="575">
        <f t="shared" si="125"/>
        <v>3051</v>
      </c>
      <c r="R186" s="575">
        <f t="shared" si="125"/>
        <v>3942</v>
      </c>
      <c r="S186" s="575">
        <f t="shared" si="125"/>
        <v>3425</v>
      </c>
      <c r="T186" s="575">
        <f t="shared" si="125"/>
        <v>2972.5971212455015</v>
      </c>
      <c r="U186" s="575">
        <f t="shared" si="125"/>
        <v>2506.3015656899461</v>
      </c>
      <c r="V186" s="575">
        <f t="shared" si="125"/>
        <v>2050.2560101343902</v>
      </c>
      <c r="W186" s="575">
        <f t="shared" si="125"/>
        <v>1592.724899023279</v>
      </c>
      <c r="X186" s="575">
        <f t="shared" si="125"/>
        <v>1148.2215656899457</v>
      </c>
      <c r="Y186" s="575">
        <f t="shared" si="125"/>
        <v>558.47823235661235</v>
      </c>
      <c r="Z186" s="575">
        <f t="shared" si="125"/>
        <v>74.491565689945645</v>
      </c>
      <c r="AA186" s="575" t="e">
        <f t="shared" si="125"/>
        <v>#VALUE!</v>
      </c>
      <c r="AB186" s="575" t="e">
        <f t="shared" si="125"/>
        <v>#VALUE!</v>
      </c>
      <c r="AC186" s="575" t="e">
        <f t="shared" si="125"/>
        <v>#VALUE!</v>
      </c>
      <c r="AD186" s="575" t="e">
        <f t="shared" si="125"/>
        <v>#VALUE!</v>
      </c>
      <c r="AE186" s="575" t="e">
        <f t="shared" si="125"/>
        <v>#VALUE!</v>
      </c>
      <c r="AF186" s="575">
        <f t="shared" si="125"/>
        <v>0</v>
      </c>
      <c r="AG186" s="575" t="e">
        <f t="shared" si="125"/>
        <v>#DIV/0!</v>
      </c>
      <c r="AH186" s="575" t="e">
        <f t="shared" si="125"/>
        <v>#DIV/0!</v>
      </c>
      <c r="AI186" s="575" t="e">
        <f t="shared" si="125"/>
        <v>#DIV/0!</v>
      </c>
      <c r="AJ186" s="575" t="e">
        <f t="shared" si="125"/>
        <v>#DIV/0!</v>
      </c>
      <c r="AK186" s="575" t="e">
        <f t="shared" si="125"/>
        <v>#DIV/0!</v>
      </c>
      <c r="AL186" s="575" t="e">
        <f t="shared" si="125"/>
        <v>#DIV/0!</v>
      </c>
      <c r="AM186" s="575" t="e">
        <f t="shared" si="125"/>
        <v>#DIV/0!</v>
      </c>
      <c r="AN186" s="575" t="e">
        <f t="shared" si="125"/>
        <v>#DIV/0!</v>
      </c>
      <c r="AO186" s="575" t="e">
        <f t="shared" si="125"/>
        <v>#DIV/0!</v>
      </c>
      <c r="AP186" s="575"/>
      <c r="AQ186" s="575"/>
      <c r="AR186" s="575"/>
      <c r="AS186" s="575"/>
      <c r="AT186" s="575"/>
      <c r="AU186" s="575"/>
      <c r="AV186" s="575"/>
      <c r="AW186" s="575"/>
      <c r="AX186" s="575"/>
      <c r="AY186" s="575"/>
      <c r="AZ186" s="575"/>
      <c r="BA186" s="575"/>
      <c r="BB186" s="575"/>
      <c r="BC186" s="575"/>
      <c r="BD186" s="575"/>
      <c r="BE186" s="575"/>
      <c r="BF186" s="575"/>
      <c r="BG186" s="575"/>
      <c r="BH186" s="575"/>
      <c r="BI186" s="575"/>
      <c r="BJ186" s="575"/>
      <c r="BK186" s="575"/>
      <c r="BL186" s="575"/>
      <c r="BM186" s="575"/>
      <c r="BN186" s="575"/>
      <c r="BO186" s="575"/>
      <c r="BP186" s="575"/>
      <c r="BQ186" s="575"/>
      <c r="BR186" s="575"/>
      <c r="BS186" s="575"/>
      <c r="BT186" s="575"/>
      <c r="BU186" s="575"/>
      <c r="BV186" s="575"/>
      <c r="BW186" s="575"/>
      <c r="BX186" s="575"/>
      <c r="BY186" s="575"/>
      <c r="BZ186" s="575"/>
      <c r="CA186" s="575"/>
      <c r="CB186" s="575"/>
      <c r="CC186" s="575"/>
      <c r="CD186" s="575"/>
      <c r="CE186" s="575"/>
      <c r="CF186" s="575"/>
      <c r="CG186" s="575"/>
      <c r="CH186" s="575"/>
      <c r="CI186" s="575"/>
      <c r="CJ186" s="575"/>
      <c r="CK186" s="575"/>
      <c r="CL186" s="575"/>
      <c r="CM186" s="575"/>
    </row>
    <row r="187" spans="1:91" x14ac:dyDescent="0.35">
      <c r="A187" s="5"/>
      <c r="B187" s="44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  <c r="U187" s="375"/>
      <c r="V187" s="375"/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75"/>
      <c r="AJ187" s="375"/>
      <c r="AK187" s="375"/>
      <c r="AL187" s="375"/>
      <c r="AM187" s="375"/>
      <c r="AN187" s="375"/>
      <c r="AO187" s="375"/>
      <c r="AP187" s="318"/>
      <c r="AQ187" s="318"/>
      <c r="AR187" s="318"/>
      <c r="AS187" s="318"/>
      <c r="AT187" s="318"/>
      <c r="AU187" s="318"/>
      <c r="AV187" s="318"/>
      <c r="AW187" s="318"/>
      <c r="AX187" s="318"/>
      <c r="AY187" s="318"/>
      <c r="AZ187" s="318"/>
      <c r="BA187" s="318"/>
      <c r="BB187" s="318"/>
      <c r="BC187" s="318"/>
      <c r="BD187" s="318"/>
      <c r="BE187" s="318"/>
      <c r="BF187" s="318"/>
      <c r="BG187" s="318"/>
      <c r="BH187" s="318"/>
      <c r="BI187" s="318"/>
      <c r="BJ187" s="318"/>
      <c r="BK187" s="318"/>
      <c r="BL187" s="318"/>
      <c r="BM187" s="318"/>
      <c r="BN187" s="318"/>
      <c r="BO187" s="318"/>
      <c r="BP187" s="318"/>
      <c r="BQ187" s="318"/>
      <c r="BR187" s="318"/>
      <c r="BS187" s="318"/>
      <c r="BT187" s="318"/>
      <c r="BU187" s="318"/>
      <c r="BV187" s="318"/>
      <c r="BW187" s="318"/>
      <c r="BX187" s="318"/>
      <c r="BY187" s="318"/>
      <c r="BZ187" s="318"/>
      <c r="CA187" s="318"/>
      <c r="CB187" s="318"/>
      <c r="CC187" s="318"/>
      <c r="CD187" s="318"/>
      <c r="CE187" s="318"/>
      <c r="CF187" s="318"/>
      <c r="CG187" s="318"/>
      <c r="CH187" s="318"/>
      <c r="CI187" s="318"/>
      <c r="CJ187" s="318"/>
      <c r="CK187" s="318"/>
      <c r="CL187" s="318"/>
      <c r="CM187" s="318"/>
    </row>
    <row r="188" spans="1:91" x14ac:dyDescent="0.35">
      <c r="B188" s="70"/>
      <c r="C188" s="317"/>
      <c r="D188" s="318"/>
      <c r="E188" s="318"/>
      <c r="F188" s="318"/>
      <c r="G188" s="318"/>
      <c r="H188" s="318"/>
      <c r="I188" s="318"/>
      <c r="J188" s="318"/>
      <c r="K188" s="318"/>
      <c r="L188" s="318"/>
      <c r="M188" s="318"/>
      <c r="N188" s="318"/>
      <c r="O188" s="318"/>
      <c r="P188" s="318"/>
      <c r="Q188" s="110"/>
      <c r="R188" s="110"/>
      <c r="S188" s="318"/>
      <c r="T188" s="109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</row>
    <row r="189" spans="1:91" x14ac:dyDescent="0.35">
      <c r="B189" s="70"/>
      <c r="C189" s="317"/>
      <c r="D189" s="318"/>
      <c r="E189" s="318"/>
      <c r="F189" s="318"/>
      <c r="G189" s="318"/>
      <c r="H189" s="318"/>
      <c r="I189" s="318"/>
      <c r="J189" s="318"/>
      <c r="K189" s="318"/>
      <c r="L189" s="318"/>
      <c r="M189" s="318"/>
      <c r="N189" s="318"/>
      <c r="O189" s="318"/>
      <c r="P189" s="318"/>
      <c r="Q189" s="110"/>
      <c r="R189" s="110"/>
      <c r="S189" s="318"/>
      <c r="T189" s="109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</row>
    <row r="190" spans="1:91" x14ac:dyDescent="0.35">
      <c r="A190" s="5"/>
      <c r="B190" s="314" t="s">
        <v>268</v>
      </c>
      <c r="C190" s="440"/>
      <c r="D190" s="441"/>
      <c r="E190" s="441"/>
      <c r="F190" s="441"/>
      <c r="G190" s="441"/>
      <c r="H190" s="441"/>
      <c r="I190" s="441"/>
      <c r="J190" s="441"/>
      <c r="K190" s="441"/>
      <c r="L190" s="441"/>
      <c r="M190" s="441"/>
      <c r="N190" s="441"/>
      <c r="O190" s="441"/>
      <c r="P190" s="441"/>
      <c r="Q190" s="443"/>
      <c r="R190" s="443"/>
      <c r="S190" s="441"/>
      <c r="T190" s="442"/>
      <c r="U190" s="443"/>
      <c r="V190" s="443"/>
      <c r="W190" s="443"/>
      <c r="X190" s="443"/>
      <c r="Y190" s="443"/>
      <c r="Z190" s="443"/>
      <c r="AA190" s="443"/>
      <c r="AB190" s="443"/>
      <c r="AC190" s="443"/>
      <c r="AD190" s="443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</row>
    <row r="191" spans="1:91" x14ac:dyDescent="0.35">
      <c r="A191" s="5" t="s">
        <v>269</v>
      </c>
      <c r="B191" s="69" t="s">
        <v>270</v>
      </c>
      <c r="C191" s="451">
        <f t="shared" ref="C191:M191" si="126">C327*1000</f>
        <v>0</v>
      </c>
      <c r="D191" s="451">
        <f t="shared" si="126"/>
        <v>0</v>
      </c>
      <c r="E191" s="451">
        <f t="shared" si="126"/>
        <v>0</v>
      </c>
      <c r="F191" s="451">
        <f t="shared" si="126"/>
        <v>0</v>
      </c>
      <c r="G191" s="451">
        <f t="shared" si="126"/>
        <v>0</v>
      </c>
      <c r="H191" s="451">
        <f t="shared" si="126"/>
        <v>0</v>
      </c>
      <c r="I191" s="451">
        <f t="shared" si="126"/>
        <v>0</v>
      </c>
      <c r="J191" s="451">
        <f t="shared" si="126"/>
        <v>0</v>
      </c>
      <c r="K191" s="451">
        <f t="shared" si="126"/>
        <v>0</v>
      </c>
      <c r="L191" s="451">
        <f t="shared" si="126"/>
        <v>0</v>
      </c>
      <c r="M191" s="451">
        <f t="shared" si="126"/>
        <v>0</v>
      </c>
      <c r="N191" s="575">
        <f>SUM(Q!C191:F191)</f>
        <v>11897000</v>
      </c>
      <c r="O191" s="575">
        <f>SUM(Q!G191:J191)</f>
        <v>11716000</v>
      </c>
      <c r="P191" s="575">
        <f>SUM(Q!K191:N191)</f>
        <v>12006000</v>
      </c>
      <c r="Q191" s="575">
        <f>SUM(Q!O191:R191)</f>
        <v>13891000</v>
      </c>
      <c r="R191" s="575">
        <f>SUM(Q!S191:V191)</f>
        <v>13031000</v>
      </c>
      <c r="S191" s="575">
        <f>SUM(Q!W191:Z191)</f>
        <v>13373000</v>
      </c>
      <c r="T191" s="575">
        <f>SUM(Q!AA191:AD191)</f>
        <v>12597807.255255254</v>
      </c>
      <c r="U191" s="575">
        <f>SUM(Q!AE191:AH191)</f>
        <v>13066137.832581379</v>
      </c>
      <c r="V191" s="575">
        <f>SUM(Q!AI191:AL191)</f>
        <v>12778921.04231111</v>
      </c>
      <c r="W191" s="575">
        <f>SUM(Q!AM191:AP191)</f>
        <v>12820548.017768167</v>
      </c>
      <c r="X191" s="575">
        <f>SUM(Q!AQ191:AT191)</f>
        <v>12455494.698969368</v>
      </c>
      <c r="Y191" s="575">
        <f>SUM(Q!AU191:AX191)</f>
        <v>16525286.564223422</v>
      </c>
      <c r="Z191" s="575">
        <f>SUM(Q!AY191:BB191)</f>
        <v>13561863.11547387</v>
      </c>
      <c r="AA191" s="575">
        <f>SUM(Q!BC191:BF191)</f>
        <v>12691915.107688108</v>
      </c>
      <c r="AB191" s="575">
        <f>SUM(Q!BG191:BJ191)</f>
        <v>13353754.761407319</v>
      </c>
      <c r="AC191" s="575">
        <f>SUM(Q!BK191:BN191)</f>
        <v>11042660.996721774</v>
      </c>
      <c r="AD191" s="575">
        <f>SUM(Q!BO191:BR191)</f>
        <v>9888135.957074767</v>
      </c>
      <c r="AE191" s="575">
        <f>SUM(Q!BS191:BV191)</f>
        <v>10914223.230192415</v>
      </c>
      <c r="AF191" s="575">
        <f>SUM(Q!BW191:BZ191)</f>
        <v>0</v>
      </c>
      <c r="AG191" s="575">
        <f>SUM(Q!CA191:CD191)</f>
        <v>0</v>
      </c>
      <c r="AH191" s="575">
        <f>SUM(Q!CE191:CH191)</f>
        <v>0</v>
      </c>
      <c r="AI191" s="575">
        <f>SUM(Q!CI191:CL191)</f>
        <v>0</v>
      </c>
      <c r="AJ191" s="575">
        <f>SUM(Q!CM191:CP191)</f>
        <v>0</v>
      </c>
      <c r="AK191" s="575">
        <f>SUM(Q!CQ191:CT191)</f>
        <v>0</v>
      </c>
      <c r="AL191" s="575">
        <f>SUM(Q!CU191:CX191)</f>
        <v>0</v>
      </c>
      <c r="AM191" s="575">
        <f>SUM(Q!CY191:DB191)</f>
        <v>0</v>
      </c>
      <c r="AN191" s="575">
        <f>SUM(Q!DC191:DF191)</f>
        <v>0</v>
      </c>
      <c r="AO191" s="575">
        <f>SUM(Q!DG191:DJ191)</f>
        <v>0</v>
      </c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/>
      <c r="BG191" s="451"/>
      <c r="BH191" s="451"/>
      <c r="BI191" s="451"/>
      <c r="BJ191" s="451"/>
      <c r="BK191" s="451"/>
      <c r="BL191" s="451"/>
      <c r="BM191" s="451"/>
      <c r="BN191" s="451"/>
      <c r="BO191" s="451"/>
      <c r="BP191" s="451"/>
      <c r="BQ191" s="451"/>
      <c r="BR191" s="451"/>
      <c r="BS191" s="451"/>
      <c r="BT191" s="451"/>
      <c r="BU191" s="451"/>
      <c r="BV191" s="451"/>
    </row>
    <row r="192" spans="1:91" x14ac:dyDescent="0.35">
      <c r="A192" s="5" t="s">
        <v>230</v>
      </c>
      <c r="B192" s="69" t="s">
        <v>271</v>
      </c>
      <c r="C192" s="431">
        <f t="shared" ref="C192:M192" si="127">C328</f>
        <v>0</v>
      </c>
      <c r="D192" s="431">
        <f t="shared" si="127"/>
        <v>0</v>
      </c>
      <c r="E192" s="431">
        <f t="shared" si="127"/>
        <v>0</v>
      </c>
      <c r="F192" s="431">
        <f t="shared" si="127"/>
        <v>0</v>
      </c>
      <c r="G192" s="431">
        <f t="shared" si="127"/>
        <v>0</v>
      </c>
      <c r="H192" s="431">
        <f t="shared" si="127"/>
        <v>0</v>
      </c>
      <c r="I192" s="431">
        <f t="shared" si="127"/>
        <v>0</v>
      </c>
      <c r="J192" s="431">
        <f t="shared" si="127"/>
        <v>0</v>
      </c>
      <c r="K192" s="431">
        <f t="shared" si="127"/>
        <v>0</v>
      </c>
      <c r="L192" s="431">
        <f t="shared" si="127"/>
        <v>0</v>
      </c>
      <c r="M192" s="431">
        <f t="shared" si="127"/>
        <v>0</v>
      </c>
      <c r="N192" s="677">
        <f>AVERAGE(Q!C192:F192)</f>
        <v>1.075</v>
      </c>
      <c r="O192" s="677">
        <f>AVERAGE(Q!G192:J192)</f>
        <v>1.2424999999999999</v>
      </c>
      <c r="P192" s="677">
        <f>AVERAGE(Q!K192:N192)</f>
        <v>1.2275</v>
      </c>
      <c r="Q192" s="677">
        <f>AVERAGE(Q!O192:R192)</f>
        <v>1.07</v>
      </c>
      <c r="R192" s="677">
        <f>AVERAGE(Q!S192:V192)</f>
        <v>1.1800000000000002</v>
      </c>
      <c r="S192" s="677">
        <f>AVERAGE(Q!W192:Z192)</f>
        <v>1.04</v>
      </c>
      <c r="T192" s="677">
        <f>AVERAGE(Q!AA192:AD192)</f>
        <v>1.1225000000000001</v>
      </c>
      <c r="U192" s="677">
        <f>AVERAGE(Q!AE192:AH192)</f>
        <v>1.1100000000000001</v>
      </c>
      <c r="V192" s="677">
        <f>AVERAGE(Q!AI192:AL192)</f>
        <v>1.1100000000000001</v>
      </c>
      <c r="W192" s="677">
        <f>AVERAGE(Q!AM192:AP192)</f>
        <v>1.1100000000000001</v>
      </c>
      <c r="X192" s="677">
        <f>AVERAGE(Q!AQ192:AT192)</f>
        <v>1.1100000000000001</v>
      </c>
      <c r="Y192" s="677">
        <f>AVERAGE(Q!AU192:AX192)</f>
        <v>1.1100000000000001</v>
      </c>
      <c r="Z192" s="677">
        <f>AVERAGE(Q!AY192:BB192)</f>
        <v>1.1100000000000001</v>
      </c>
      <c r="AA192" s="677">
        <f>AVERAGE(Q!BC192:BF192)</f>
        <v>0.29530000000000001</v>
      </c>
      <c r="AB192" s="677">
        <f>AVERAGE(Q!BG192:BJ192)</f>
        <v>0.29530000000000001</v>
      </c>
      <c r="AC192" s="677">
        <f>AVERAGE(Q!BK192:BN192)</f>
        <v>0.29530000000000001</v>
      </c>
      <c r="AD192" s="677">
        <f>AVERAGE(Q!BO192:BR192)</f>
        <v>0.29530000000000001</v>
      </c>
      <c r="AE192" s="677">
        <f>AVERAGE(Q!BS192:BV192)</f>
        <v>0.29530000000000001</v>
      </c>
      <c r="AF192" s="677" t="e">
        <f>AVERAGE(Q!BW192:BZ192)</f>
        <v>#DIV/0!</v>
      </c>
      <c r="AG192" s="677" t="e">
        <f>AVERAGE(Q!CA192:CD192)</f>
        <v>#DIV/0!</v>
      </c>
      <c r="AH192" s="677" t="e">
        <f>AVERAGE(Q!CE192:CH192)</f>
        <v>#DIV/0!</v>
      </c>
      <c r="AI192" s="677" t="e">
        <f>AVERAGE(Q!CI192:CL192)</f>
        <v>#DIV/0!</v>
      </c>
      <c r="AJ192" s="677" t="e">
        <f>AVERAGE(Q!CM192:CP192)</f>
        <v>#DIV/0!</v>
      </c>
      <c r="AK192" s="677" t="e">
        <f>AVERAGE(Q!CQ192:CT192)</f>
        <v>#DIV/0!</v>
      </c>
      <c r="AL192" s="677" t="e">
        <f>AVERAGE(Q!CU192:CX192)</f>
        <v>#DIV/0!</v>
      </c>
      <c r="AM192" s="677" t="e">
        <f>AVERAGE(Q!CY192:DB192)</f>
        <v>#DIV/0!</v>
      </c>
      <c r="AN192" s="677" t="e">
        <f>AVERAGE(Q!DC192:DF192)</f>
        <v>#DIV/0!</v>
      </c>
      <c r="AO192" s="677" t="e">
        <f>AVERAGE(Q!DG192:DJ192)</f>
        <v>#DIV/0!</v>
      </c>
      <c r="AP192" s="431"/>
      <c r="AQ192" s="431"/>
      <c r="AR192" s="431"/>
      <c r="AS192" s="431"/>
      <c r="AT192" s="431"/>
      <c r="AU192" s="431"/>
      <c r="AV192" s="431"/>
      <c r="AW192" s="431"/>
      <c r="AX192" s="431"/>
      <c r="AY192" s="431"/>
      <c r="AZ192" s="431"/>
      <c r="BA192" s="431"/>
      <c r="BB192" s="431"/>
      <c r="BC192" s="152"/>
      <c r="BD192" s="152"/>
      <c r="BE192" s="152"/>
      <c r="BF192" s="152"/>
      <c r="BG192" s="152"/>
      <c r="BH192" s="152"/>
      <c r="BI192" s="152"/>
      <c r="BJ192" s="152"/>
      <c r="BK192" s="152"/>
      <c r="BL192" s="152"/>
      <c r="BM192" s="152"/>
      <c r="BN192" s="152"/>
      <c r="BO192" s="152"/>
      <c r="BP192" s="152"/>
      <c r="BQ192" s="152"/>
      <c r="BR192" s="152"/>
      <c r="BS192" s="152"/>
      <c r="BT192" s="152"/>
      <c r="BU192" s="152"/>
      <c r="BV192" s="152"/>
    </row>
    <row r="193" spans="1:79" x14ac:dyDescent="0.35">
      <c r="A193" s="5"/>
      <c r="B193" s="322"/>
      <c r="C193" s="317"/>
      <c r="D193" s="317"/>
      <c r="E193" s="317"/>
      <c r="F193" s="317"/>
      <c r="G193" s="317"/>
      <c r="H193" s="317"/>
      <c r="I193" s="317"/>
      <c r="J193" s="317"/>
      <c r="K193" s="317"/>
      <c r="L193" s="317"/>
      <c r="M193" s="317"/>
      <c r="N193" s="317"/>
      <c r="O193" s="317"/>
      <c r="P193" s="317"/>
      <c r="Q193" s="317"/>
      <c r="R193" s="317"/>
      <c r="S193" s="317"/>
      <c r="T193" s="317"/>
      <c r="U193" s="317"/>
      <c r="V193" s="317"/>
      <c r="W193" s="317"/>
      <c r="X193" s="317"/>
      <c r="Y193" s="317"/>
      <c r="Z193" s="317"/>
      <c r="AA193" s="317"/>
      <c r="AB193" s="317"/>
      <c r="AC193" s="317"/>
      <c r="AD193" s="110"/>
    </row>
    <row r="194" spans="1:79" x14ac:dyDescent="0.35">
      <c r="A194" s="5"/>
      <c r="B194" s="322"/>
      <c r="C194" s="317"/>
      <c r="D194" s="317"/>
      <c r="E194" s="317"/>
      <c r="F194" s="317"/>
      <c r="G194" s="317"/>
      <c r="H194" s="317"/>
      <c r="I194" s="317"/>
      <c r="J194" s="317"/>
      <c r="K194" s="317"/>
      <c r="L194" s="317"/>
      <c r="M194" s="317"/>
      <c r="N194" s="317"/>
      <c r="O194" s="317"/>
      <c r="P194" s="317"/>
      <c r="Q194" s="317"/>
      <c r="R194" s="317"/>
      <c r="S194" s="317"/>
      <c r="T194" s="317"/>
      <c r="U194" s="317"/>
      <c r="V194" s="317"/>
      <c r="W194" s="317"/>
      <c r="X194" s="317"/>
      <c r="Y194" s="317"/>
      <c r="Z194" s="317"/>
      <c r="AA194" s="317"/>
      <c r="AB194" s="317"/>
      <c r="AC194" s="317"/>
      <c r="AD194" s="110"/>
    </row>
    <row r="195" spans="1:79" x14ac:dyDescent="0.35">
      <c r="A195" s="5"/>
      <c r="B195" s="314" t="s">
        <v>272</v>
      </c>
      <c r="C195" s="440"/>
      <c r="D195" s="441"/>
      <c r="E195" s="441"/>
      <c r="F195" s="441"/>
      <c r="G195" s="441"/>
      <c r="H195" s="441"/>
      <c r="I195" s="441"/>
      <c r="J195" s="441"/>
      <c r="K195" s="441"/>
      <c r="L195" s="441"/>
      <c r="M195" s="441"/>
      <c r="N195" s="441"/>
      <c r="O195" s="441"/>
      <c r="P195" s="441"/>
      <c r="Q195" s="443"/>
      <c r="R195" s="443"/>
      <c r="S195" s="441"/>
      <c r="T195" s="442"/>
      <c r="U195" s="443"/>
      <c r="V195" s="443"/>
      <c r="W195" s="443"/>
      <c r="X195" s="443"/>
      <c r="Y195" s="443"/>
      <c r="Z195" s="443"/>
      <c r="AA195" s="443"/>
      <c r="AB195" s="443"/>
      <c r="AC195" s="443"/>
      <c r="AD195" s="443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</row>
    <row r="196" spans="1:79" x14ac:dyDescent="0.35">
      <c r="A196" s="5" t="s">
        <v>81</v>
      </c>
      <c r="B196" s="69" t="s">
        <v>273</v>
      </c>
      <c r="C196" s="470">
        <f>C191*C192/g_troz</f>
        <v>0</v>
      </c>
      <c r="D196" s="470">
        <f t="shared" ref="D196:M196" si="128">D191*D192/g_troz</f>
        <v>0</v>
      </c>
      <c r="E196" s="470">
        <f t="shared" si="128"/>
        <v>0</v>
      </c>
      <c r="F196" s="470">
        <f t="shared" si="128"/>
        <v>0</v>
      </c>
      <c r="G196" s="470">
        <f t="shared" si="128"/>
        <v>0</v>
      </c>
      <c r="H196" s="470">
        <f t="shared" si="128"/>
        <v>0</v>
      </c>
      <c r="I196" s="470">
        <f t="shared" si="128"/>
        <v>0</v>
      </c>
      <c r="J196" s="470">
        <f t="shared" si="128"/>
        <v>0</v>
      </c>
      <c r="K196" s="470">
        <f t="shared" si="128"/>
        <v>0</v>
      </c>
      <c r="L196" s="470">
        <f t="shared" si="128"/>
        <v>0</v>
      </c>
      <c r="M196" s="470">
        <f t="shared" si="128"/>
        <v>0</v>
      </c>
      <c r="N196" s="575">
        <f>SUM(Q!C196:F196)</f>
        <v>405590.67017228121</v>
      </c>
      <c r="O196" s="575">
        <f>SUM(Q!G196:J196)</f>
        <v>466400.59223218419</v>
      </c>
      <c r="P196" s="575">
        <f>SUM(Q!K196:N196)</f>
        <v>473369.26655093429</v>
      </c>
      <c r="Q196" s="575">
        <f>SUM(Q!O196:R196)</f>
        <v>477934.99407114513</v>
      </c>
      <c r="R196" s="575">
        <f>SUM(Q!S196:V196)</f>
        <v>493661.53175518953</v>
      </c>
      <c r="S196" s="575">
        <f>SUM(Q!W196:Z196)</f>
        <v>446651.35313747305</v>
      </c>
      <c r="T196" s="575">
        <f>SUM(Q!AA196:AD196)</f>
        <v>453732.74968839926</v>
      </c>
      <c r="U196" s="575">
        <f>SUM(Q!AE196:AH196)</f>
        <v>466295.5555555555</v>
      </c>
      <c r="V196" s="575">
        <f>SUM(Q!AI196:AL196)</f>
        <v>456045.5555555555</v>
      </c>
      <c r="W196" s="575">
        <f>SUM(Q!AM196:AP196)</f>
        <v>457531.11111111112</v>
      </c>
      <c r="X196" s="575">
        <f>SUM(Q!AQ196:AT196)</f>
        <v>444503.33333333337</v>
      </c>
      <c r="Y196" s="575">
        <f>SUM(Q!AU196:AX196)</f>
        <v>589743.33333333337</v>
      </c>
      <c r="Z196" s="575">
        <f>SUM(Q!AY196:BB196)</f>
        <v>483986.66666666674</v>
      </c>
      <c r="AA196" s="575">
        <f>SUM(Q!BC196:BF196)</f>
        <v>120498.50746268657</v>
      </c>
      <c r="AB196" s="575">
        <f>SUM(Q!BG196:BJ196)</f>
        <v>126782.08955223882</v>
      </c>
      <c r="AC196" s="575">
        <f>SUM(Q!BK196:BN196)</f>
        <v>104840.29850746268</v>
      </c>
      <c r="AD196" s="575">
        <f>SUM(Q!BO196:BR196)</f>
        <v>93879.104477611938</v>
      </c>
      <c r="AE196" s="575">
        <f>SUM(Q!BS196:BV196)</f>
        <v>103620.89552238806</v>
      </c>
      <c r="AF196" s="575">
        <f>SUM(Q!BW196:BZ196)</f>
        <v>0</v>
      </c>
      <c r="AG196" s="575">
        <f>SUM(Q!CA196:CD196)</f>
        <v>0</v>
      </c>
      <c r="AH196" s="575">
        <f>SUM(Q!CE196:CH196)</f>
        <v>0</v>
      </c>
      <c r="AI196" s="575">
        <f>SUM(Q!CI196:CL196)</f>
        <v>0</v>
      </c>
      <c r="AJ196" s="575">
        <f>SUM(Q!CM196:CP196)</f>
        <v>0</v>
      </c>
      <c r="AK196" s="575">
        <f>SUM(Q!CQ196:CT196)</f>
        <v>0</v>
      </c>
      <c r="AL196" s="575">
        <f>SUM(Q!CU196:CX196)</f>
        <v>0</v>
      </c>
      <c r="AM196" s="575">
        <f>SUM(Q!CY196:DB196)</f>
        <v>0</v>
      </c>
      <c r="AN196" s="575">
        <f>SUM(Q!DC196:DF196)</f>
        <v>0</v>
      </c>
      <c r="AO196" s="575">
        <f>SUM(Q!DG196:DJ196)</f>
        <v>0</v>
      </c>
      <c r="AP196" s="470"/>
      <c r="AQ196" s="470"/>
      <c r="AR196" s="470"/>
      <c r="AS196" s="470"/>
      <c r="AT196" s="470"/>
      <c r="AU196" s="470"/>
      <c r="AV196" s="470"/>
      <c r="AW196" s="470"/>
      <c r="AX196" s="470"/>
      <c r="AY196" s="470"/>
      <c r="AZ196" s="470"/>
      <c r="BA196" s="470"/>
      <c r="BB196" s="470"/>
      <c r="BC196" s="470"/>
      <c r="BD196" s="470"/>
      <c r="BE196" s="470"/>
      <c r="BF196" s="470"/>
      <c r="BG196" s="470"/>
      <c r="BH196" s="470"/>
      <c r="BI196" s="470"/>
      <c r="BJ196" s="470"/>
      <c r="BK196" s="470"/>
      <c r="BL196" s="470"/>
      <c r="BM196" s="470"/>
      <c r="BN196" s="470"/>
      <c r="BO196" s="470"/>
      <c r="BP196" s="470"/>
      <c r="BQ196" s="470"/>
      <c r="BR196" s="470"/>
      <c r="BS196" s="470"/>
      <c r="BT196" s="470"/>
      <c r="BU196" s="470"/>
      <c r="BV196" s="470"/>
    </row>
    <row r="197" spans="1:79" x14ac:dyDescent="0.35">
      <c r="A197" s="5" t="s">
        <v>80</v>
      </c>
      <c r="B197" s="69" t="s">
        <v>274</v>
      </c>
      <c r="C197" s="433">
        <f>C329</f>
        <v>0</v>
      </c>
      <c r="D197" s="433">
        <f t="shared" ref="D197:M197" si="129">D329</f>
        <v>0</v>
      </c>
      <c r="E197" s="433">
        <f t="shared" si="129"/>
        <v>0</v>
      </c>
      <c r="F197" s="433">
        <f t="shared" si="129"/>
        <v>0</v>
      </c>
      <c r="G197" s="433">
        <f t="shared" si="129"/>
        <v>0</v>
      </c>
      <c r="H197" s="433">
        <f t="shared" si="129"/>
        <v>0</v>
      </c>
      <c r="I197" s="433">
        <f t="shared" si="129"/>
        <v>0</v>
      </c>
      <c r="J197" s="433">
        <f t="shared" si="129"/>
        <v>0</v>
      </c>
      <c r="K197" s="433">
        <f t="shared" si="129"/>
        <v>0</v>
      </c>
      <c r="L197" s="433">
        <f t="shared" si="129"/>
        <v>0</v>
      </c>
      <c r="M197" s="433">
        <f t="shared" si="129"/>
        <v>0</v>
      </c>
      <c r="N197" s="580">
        <f>AVERAGE(Q!C197:F197)</f>
        <v>0.90749999999999997</v>
      </c>
      <c r="O197" s="580">
        <f>AVERAGE(Q!G197:J197)</f>
        <v>0.91500000000000004</v>
      </c>
      <c r="P197" s="580">
        <f>AVERAGE(Q!K197:N197)</f>
        <v>0.89249999999999996</v>
      </c>
      <c r="Q197" s="580">
        <f>AVERAGE(Q!O197:R197)</f>
        <v>0.90500000000000003</v>
      </c>
      <c r="R197" s="580">
        <f>AVERAGE(Q!S197:V197)</f>
        <v>0.91</v>
      </c>
      <c r="S197" s="580">
        <f>AVERAGE(Q!W197:Z197)</f>
        <v>0.91249999999999998</v>
      </c>
      <c r="T197" s="580">
        <f>AVERAGE(Q!AA197:AD197)</f>
        <v>0.88500000000000001</v>
      </c>
      <c r="U197" s="580">
        <f>AVERAGE(Q!AE197:AH197)</f>
        <v>0.9</v>
      </c>
      <c r="V197" s="580">
        <f>AVERAGE(Q!AI197:AL197)</f>
        <v>0.9</v>
      </c>
      <c r="W197" s="580">
        <f>AVERAGE(Q!AM197:AP197)</f>
        <v>0.9</v>
      </c>
      <c r="X197" s="580">
        <f>AVERAGE(Q!AQ197:AT197)</f>
        <v>0.9</v>
      </c>
      <c r="Y197" s="580">
        <f>AVERAGE(Q!AU197:AX197)</f>
        <v>0.9</v>
      </c>
      <c r="Z197" s="580">
        <f>AVERAGE(Q!AY197:BB197)</f>
        <v>0.9</v>
      </c>
      <c r="AA197" s="580">
        <f>AVERAGE(Q!BC197:BF197)</f>
        <v>0.67</v>
      </c>
      <c r="AB197" s="580">
        <f>AVERAGE(Q!BG197:BJ197)</f>
        <v>0.67</v>
      </c>
      <c r="AC197" s="580">
        <f>AVERAGE(Q!BK197:BN197)</f>
        <v>0.67</v>
      </c>
      <c r="AD197" s="580">
        <f>AVERAGE(Q!BO197:BR197)</f>
        <v>0.67</v>
      </c>
      <c r="AE197" s="580">
        <f>AVERAGE(Q!BS197:BV197)</f>
        <v>0.67</v>
      </c>
      <c r="AF197" s="580" t="e">
        <f>AVERAGE(Q!BW197:BZ197)</f>
        <v>#DIV/0!</v>
      </c>
      <c r="AG197" s="580" t="e">
        <f>AVERAGE(Q!CA197:CD197)</f>
        <v>#DIV/0!</v>
      </c>
      <c r="AH197" s="580" t="e">
        <f>AVERAGE(Q!CE197:CH197)</f>
        <v>#DIV/0!</v>
      </c>
      <c r="AI197" s="580" t="e">
        <f>AVERAGE(Q!CI197:CL197)</f>
        <v>#DIV/0!</v>
      </c>
      <c r="AJ197" s="580" t="e">
        <f>AVERAGE(Q!CM197:CP197)</f>
        <v>#DIV/0!</v>
      </c>
      <c r="AK197" s="580" t="e">
        <f>AVERAGE(Q!CQ197:CT197)</f>
        <v>#DIV/0!</v>
      </c>
      <c r="AL197" s="580" t="e">
        <f>AVERAGE(Q!CU197:CX197)</f>
        <v>#DIV/0!</v>
      </c>
      <c r="AM197" s="580" t="e">
        <f>AVERAGE(Q!CY197:DB197)</f>
        <v>#DIV/0!</v>
      </c>
      <c r="AN197" s="580" t="e">
        <f>AVERAGE(Q!DC197:DF197)</f>
        <v>#DIV/0!</v>
      </c>
      <c r="AO197" s="580" t="e">
        <f>AVERAGE(Q!DG197:DJ197)</f>
        <v>#DIV/0!</v>
      </c>
      <c r="AP197" s="433"/>
      <c r="AQ197" s="433"/>
      <c r="AR197" s="433"/>
      <c r="AS197" s="433"/>
      <c r="AT197" s="433"/>
      <c r="AU197" s="433"/>
      <c r="AV197" s="433"/>
      <c r="AW197" s="433"/>
      <c r="AX197" s="433"/>
      <c r="AY197" s="433"/>
      <c r="AZ197" s="433"/>
      <c r="BA197" s="433"/>
      <c r="BB197" s="433"/>
      <c r="BC197" s="433"/>
      <c r="BD197" s="433"/>
      <c r="BE197" s="433"/>
      <c r="BF197" s="433"/>
      <c r="BG197" s="433"/>
      <c r="BH197" s="433"/>
      <c r="BI197" s="433"/>
      <c r="BJ197" s="433"/>
      <c r="BK197" s="433"/>
      <c r="BL197" s="433"/>
      <c r="BM197" s="433"/>
      <c r="BN197" s="433"/>
      <c r="BO197" s="433"/>
      <c r="BP197" s="433"/>
      <c r="BQ197" s="433"/>
      <c r="BR197" s="433"/>
      <c r="BS197" s="433"/>
      <c r="BT197" s="433"/>
      <c r="BU197" s="433"/>
      <c r="BV197" s="433"/>
    </row>
    <row r="198" spans="1:79" x14ac:dyDescent="0.35">
      <c r="A198" s="5"/>
      <c r="B198" s="69" t="s">
        <v>429</v>
      </c>
      <c r="C198" s="434">
        <f>C330*1000</f>
        <v>0</v>
      </c>
      <c r="D198" s="434">
        <f t="shared" ref="D198:M199" si="130">D330*1000</f>
        <v>0</v>
      </c>
      <c r="E198" s="434">
        <f t="shared" si="130"/>
        <v>0</v>
      </c>
      <c r="F198" s="434">
        <f t="shared" si="130"/>
        <v>0</v>
      </c>
      <c r="G198" s="434">
        <f t="shared" si="130"/>
        <v>0</v>
      </c>
      <c r="H198" s="434">
        <f t="shared" si="130"/>
        <v>0</v>
      </c>
      <c r="I198" s="434">
        <f t="shared" si="130"/>
        <v>0</v>
      </c>
      <c r="J198" s="434">
        <f t="shared" si="130"/>
        <v>0</v>
      </c>
      <c r="K198" s="434">
        <f t="shared" si="130"/>
        <v>0</v>
      </c>
      <c r="L198" s="434">
        <f t="shared" si="130"/>
        <v>0</v>
      </c>
      <c r="M198" s="434">
        <f t="shared" si="130"/>
        <v>0</v>
      </c>
      <c r="N198" s="575">
        <f>SUM(Q!C198:F198)</f>
        <v>369000</v>
      </c>
      <c r="O198" s="575">
        <f>SUM(Q!G198:J198)</f>
        <v>426000</v>
      </c>
      <c r="P198" s="575">
        <f>SUM(Q!K198:N198)</f>
        <v>419000</v>
      </c>
      <c r="Q198" s="575">
        <f>SUM(Q!O198:R198)</f>
        <v>432000</v>
      </c>
      <c r="R198" s="575">
        <f>SUM(Q!S198:V198)</f>
        <v>450000</v>
      </c>
      <c r="S198" s="575">
        <f>SUM(Q!W198:Z198)</f>
        <v>409000</v>
      </c>
      <c r="T198" s="575">
        <f>SUM(Q!AA198:AD198)</f>
        <v>400000</v>
      </c>
      <c r="U198" s="575">
        <f>SUM(Q!AE198:AH198)</f>
        <v>419666</v>
      </c>
      <c r="V198" s="575">
        <f>SUM(Q!AI198:AL198)</f>
        <v>410441</v>
      </c>
      <c r="W198" s="575">
        <f>SUM(Q!AM198:AP198)</f>
        <v>411778.00000000006</v>
      </c>
      <c r="X198" s="575">
        <f>SUM(Q!AQ198:AT198)</f>
        <v>400053.00000000006</v>
      </c>
      <c r="Y198" s="575">
        <f>SUM(Q!AU198:AX198)</f>
        <v>530769</v>
      </c>
      <c r="Z198" s="575">
        <f>SUM(Q!AY198:BB198)</f>
        <v>435588.00000000006</v>
      </c>
      <c r="AA198" s="575">
        <f>SUM(Q!BC198:BF198)</f>
        <v>80734.000000000015</v>
      </c>
      <c r="AB198" s="575">
        <f>SUM(Q!BG198:BJ198)</f>
        <v>84944</v>
      </c>
      <c r="AC198" s="575">
        <f>SUM(Q!BK198:BN198)</f>
        <v>70243</v>
      </c>
      <c r="AD198" s="575">
        <f>SUM(Q!BO198:BR198)</f>
        <v>62899</v>
      </c>
      <c r="AE198" s="575">
        <f>SUM(Q!BS198:BV198)</f>
        <v>69426</v>
      </c>
      <c r="AF198" s="575">
        <f>SUM(Q!BW198:BZ198)</f>
        <v>0</v>
      </c>
      <c r="AG198" s="575">
        <f>SUM(Q!CA198:CD198)</f>
        <v>0</v>
      </c>
      <c r="AH198" s="575">
        <f>SUM(Q!CE198:CH198)</f>
        <v>0</v>
      </c>
      <c r="AI198" s="575">
        <f>SUM(Q!CI198:CL198)</f>
        <v>0</v>
      </c>
      <c r="AJ198" s="575">
        <f>SUM(Q!CM198:CP198)</f>
        <v>0</v>
      </c>
      <c r="AK198" s="575">
        <f>SUM(Q!CQ198:CT198)</f>
        <v>0</v>
      </c>
      <c r="AL198" s="575">
        <f>SUM(Q!CU198:CX198)</f>
        <v>0</v>
      </c>
      <c r="AM198" s="575">
        <f>SUM(Q!CY198:DB198)</f>
        <v>0</v>
      </c>
      <c r="AN198" s="575">
        <f>SUM(Q!DC198:DF198)</f>
        <v>0</v>
      </c>
      <c r="AO198" s="575">
        <f>SUM(Q!DG198:DJ198)</f>
        <v>0</v>
      </c>
      <c r="AP198" s="434"/>
      <c r="AQ198" s="434"/>
      <c r="AR198" s="434"/>
      <c r="AS198" s="434"/>
      <c r="AT198" s="434"/>
      <c r="AU198" s="434"/>
      <c r="AV198" s="434"/>
      <c r="AW198" s="434"/>
      <c r="AX198" s="434"/>
      <c r="AY198" s="434"/>
      <c r="AZ198" s="434"/>
      <c r="BA198" s="434"/>
      <c r="BB198" s="434"/>
      <c r="BC198" s="434"/>
      <c r="BD198" s="434"/>
      <c r="BE198" s="434"/>
      <c r="BF198" s="434"/>
      <c r="BG198" s="434"/>
      <c r="BH198" s="434"/>
      <c r="BI198" s="434"/>
      <c r="BJ198" s="434"/>
      <c r="BK198" s="434"/>
      <c r="BL198" s="434"/>
      <c r="BM198" s="434"/>
      <c r="BN198" s="434"/>
      <c r="BO198" s="434"/>
      <c r="BP198" s="434"/>
      <c r="BQ198" s="434"/>
      <c r="BR198" s="434"/>
      <c r="BS198" s="434"/>
      <c r="BT198" s="434"/>
      <c r="BU198" s="434"/>
      <c r="BV198" s="434"/>
      <c r="BW198" s="434"/>
      <c r="BX198" s="434"/>
      <c r="BY198" s="434"/>
      <c r="BZ198" s="434"/>
    </row>
    <row r="199" spans="1:79" x14ac:dyDescent="0.35">
      <c r="A199" s="5" t="s">
        <v>81</v>
      </c>
      <c r="B199" s="69" t="s">
        <v>428</v>
      </c>
      <c r="C199" s="434">
        <f>C331*1000</f>
        <v>0</v>
      </c>
      <c r="D199" s="434">
        <f t="shared" si="130"/>
        <v>0</v>
      </c>
      <c r="E199" s="434">
        <f t="shared" si="130"/>
        <v>0</v>
      </c>
      <c r="F199" s="434">
        <f t="shared" si="130"/>
        <v>0</v>
      </c>
      <c r="G199" s="434">
        <f t="shared" si="130"/>
        <v>0</v>
      </c>
      <c r="H199" s="434">
        <f t="shared" si="130"/>
        <v>0</v>
      </c>
      <c r="I199" s="434">
        <f t="shared" si="130"/>
        <v>0</v>
      </c>
      <c r="J199" s="434">
        <f t="shared" si="130"/>
        <v>0</v>
      </c>
      <c r="K199" s="434">
        <f t="shared" si="130"/>
        <v>0</v>
      </c>
      <c r="L199" s="434">
        <f t="shared" si="130"/>
        <v>0</v>
      </c>
      <c r="M199" s="434">
        <f t="shared" si="130"/>
        <v>0</v>
      </c>
      <c r="N199" s="575">
        <f>SUM(Q!C199:F199)</f>
        <v>332000</v>
      </c>
      <c r="O199" s="575">
        <f>SUM(Q!G199:J199)</f>
        <v>383000</v>
      </c>
      <c r="P199" s="575">
        <f>SUM(Q!K199:N199)</f>
        <v>377000</v>
      </c>
      <c r="Q199" s="575">
        <f>SUM(Q!O199:R199)</f>
        <v>389000</v>
      </c>
      <c r="R199" s="575">
        <f>SUM(Q!S199:V199)</f>
        <v>405000</v>
      </c>
      <c r="S199" s="575">
        <f>SUM(Q!W199:Z199)</f>
        <v>368000</v>
      </c>
      <c r="T199" s="575">
        <f>SUM(Q!AA199:AD199)</f>
        <v>360000</v>
      </c>
      <c r="U199" s="575">
        <f>SUM(Q!AE199:AH199)</f>
        <v>377699.40000000008</v>
      </c>
      <c r="V199" s="575">
        <f>SUM(Q!AI199:AL199)</f>
        <v>369396.9</v>
      </c>
      <c r="W199" s="575">
        <f>SUM(Q!AM199:AP199)</f>
        <v>370600.2</v>
      </c>
      <c r="X199" s="575">
        <f>SUM(Q!AQ199:AT199)</f>
        <v>360047.7</v>
      </c>
      <c r="Y199" s="575">
        <f>SUM(Q!AU199:AX199)</f>
        <v>477692.10000000003</v>
      </c>
      <c r="Z199" s="575">
        <f>SUM(Q!AY199:BB199)</f>
        <v>392029.20000000007</v>
      </c>
      <c r="AA199" s="575">
        <f>SUM(Q!BC199:BF199)</f>
        <v>72660.600000000006</v>
      </c>
      <c r="AB199" s="575">
        <f>SUM(Q!BG199:BJ199)</f>
        <v>76449.600000000006</v>
      </c>
      <c r="AC199" s="575">
        <f>SUM(Q!BK199:BN199)</f>
        <v>63218.700000000004</v>
      </c>
      <c r="AD199" s="575">
        <f>SUM(Q!BO199:BR199)</f>
        <v>56609.100000000006</v>
      </c>
      <c r="AE199" s="575">
        <f>SUM(Q!BS199:BV199)</f>
        <v>62483.400000000009</v>
      </c>
      <c r="AF199" s="575">
        <f>SUM(Q!BW199:BZ199)</f>
        <v>0</v>
      </c>
      <c r="AG199" s="575">
        <f>SUM(Q!CA199:CD199)</f>
        <v>0</v>
      </c>
      <c r="AH199" s="575">
        <f>SUM(Q!CE199:CH199)</f>
        <v>0</v>
      </c>
      <c r="AI199" s="575">
        <f>SUM(Q!CI199:CL199)</f>
        <v>0</v>
      </c>
      <c r="AJ199" s="575">
        <f>SUM(Q!CM199:CP199)</f>
        <v>0</v>
      </c>
      <c r="AK199" s="575">
        <f>SUM(Q!CQ199:CT199)</f>
        <v>0</v>
      </c>
      <c r="AL199" s="575">
        <f>SUM(Q!CU199:CX199)</f>
        <v>0</v>
      </c>
      <c r="AM199" s="575">
        <f>SUM(Q!CY199:DB199)</f>
        <v>0</v>
      </c>
      <c r="AN199" s="575">
        <f>SUM(Q!DC199:DF199)</f>
        <v>0</v>
      </c>
      <c r="AO199" s="575">
        <f>SUM(Q!DG199:DJ199)</f>
        <v>0</v>
      </c>
      <c r="AP199" s="516"/>
      <c r="AQ199" s="516"/>
      <c r="AR199" s="516"/>
      <c r="AS199" s="516"/>
      <c r="AT199" s="516"/>
      <c r="AU199" s="516"/>
      <c r="AV199" s="516"/>
      <c r="AW199" s="516"/>
      <c r="AX199" s="516"/>
      <c r="AY199" s="516"/>
      <c r="AZ199" s="516"/>
      <c r="BA199" s="516"/>
      <c r="BB199" s="516"/>
      <c r="BC199" s="516"/>
      <c r="BD199" s="516"/>
      <c r="BE199" s="516"/>
      <c r="BF199" s="516"/>
      <c r="BG199" s="516"/>
      <c r="BH199" s="516"/>
      <c r="BI199" s="516"/>
      <c r="BJ199" s="516"/>
      <c r="BK199" s="516"/>
      <c r="BL199" s="516"/>
      <c r="BM199" s="516"/>
      <c r="BN199" s="516"/>
      <c r="BO199" s="516"/>
      <c r="BP199" s="516"/>
      <c r="BQ199" s="516"/>
      <c r="BR199" s="516"/>
      <c r="BS199" s="516"/>
      <c r="BT199" s="516"/>
      <c r="BU199" s="516"/>
      <c r="BV199" s="516"/>
    </row>
    <row r="200" spans="1:79" x14ac:dyDescent="0.35">
      <c r="A200" s="5"/>
      <c r="B200" s="322"/>
      <c r="C200" s="317"/>
      <c r="D200" s="317"/>
      <c r="E200" s="317"/>
      <c r="F200" s="317"/>
      <c r="G200" s="317"/>
      <c r="H200" s="317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</row>
    <row r="201" spans="1:79" x14ac:dyDescent="0.35">
      <c r="A201" s="5"/>
      <c r="B201" s="322"/>
      <c r="C201" s="317"/>
      <c r="D201" s="317"/>
      <c r="E201" s="317"/>
      <c r="F201" s="317"/>
      <c r="G201" s="317"/>
      <c r="H201" s="317"/>
      <c r="I201" s="317"/>
      <c r="J201" s="317"/>
      <c r="K201" s="317"/>
      <c r="L201" s="317"/>
      <c r="M201" s="317"/>
      <c r="N201" s="317"/>
      <c r="O201" s="317"/>
      <c r="P201" s="317"/>
      <c r="Q201" s="317"/>
      <c r="R201" s="317"/>
      <c r="S201" s="317"/>
      <c r="T201" s="317"/>
      <c r="U201" s="317"/>
      <c r="V201" s="317"/>
      <c r="W201" s="317"/>
      <c r="X201" s="317"/>
      <c r="Y201" s="317"/>
      <c r="Z201" s="317"/>
      <c r="AA201" s="317"/>
      <c r="AB201" s="317"/>
      <c r="AC201" s="317"/>
      <c r="AD201" s="110"/>
    </row>
    <row r="202" spans="1:79" x14ac:dyDescent="0.35">
      <c r="A202" s="5"/>
      <c r="B202" s="314" t="s">
        <v>276</v>
      </c>
      <c r="C202" s="440"/>
      <c r="D202" s="441"/>
      <c r="E202" s="441"/>
      <c r="F202" s="441"/>
      <c r="G202" s="441"/>
      <c r="H202" s="441"/>
      <c r="I202" s="441"/>
      <c r="J202" s="441"/>
      <c r="K202" s="441"/>
      <c r="L202" s="441"/>
      <c r="M202" s="441"/>
      <c r="N202" s="441"/>
      <c r="O202" s="441"/>
      <c r="P202" s="441"/>
      <c r="Q202" s="443"/>
      <c r="R202" s="443"/>
      <c r="S202" s="441"/>
      <c r="T202" s="442"/>
      <c r="U202" s="443"/>
      <c r="V202" s="443"/>
      <c r="W202" s="443"/>
      <c r="X202" s="443"/>
      <c r="Y202" s="443"/>
      <c r="Z202" s="443"/>
      <c r="AA202" s="443"/>
      <c r="AB202" s="443"/>
      <c r="AC202" s="443"/>
      <c r="AD202" s="443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</row>
    <row r="203" spans="1:79" x14ac:dyDescent="0.35">
      <c r="A203" s="5" t="s">
        <v>81</v>
      </c>
      <c r="B203" s="69" t="s">
        <v>277</v>
      </c>
      <c r="C203" s="434">
        <f>C332*1000</f>
        <v>0</v>
      </c>
      <c r="D203" s="434">
        <f t="shared" ref="D203:M203" si="131">D332*1000</f>
        <v>0</v>
      </c>
      <c r="E203" s="434">
        <f t="shared" si="131"/>
        <v>0</v>
      </c>
      <c r="F203" s="434">
        <f t="shared" si="131"/>
        <v>0</v>
      </c>
      <c r="G203" s="434">
        <f t="shared" si="131"/>
        <v>0</v>
      </c>
      <c r="H203" s="434">
        <f t="shared" si="131"/>
        <v>0</v>
      </c>
      <c r="I203" s="434">
        <f t="shared" si="131"/>
        <v>0</v>
      </c>
      <c r="J203" s="434">
        <f t="shared" si="131"/>
        <v>0</v>
      </c>
      <c r="K203" s="434">
        <f t="shared" si="131"/>
        <v>0</v>
      </c>
      <c r="L203" s="434">
        <f t="shared" si="131"/>
        <v>0</v>
      </c>
      <c r="M203" s="434">
        <f t="shared" si="131"/>
        <v>0</v>
      </c>
      <c r="N203" s="575">
        <f>SUM(Q!C203:F203)</f>
        <v>363000</v>
      </c>
      <c r="O203" s="575">
        <f>SUM(Q!G203:J203)</f>
        <v>424000</v>
      </c>
      <c r="P203" s="575">
        <f>SUM(Q!K203:N203)</f>
        <v>424000</v>
      </c>
      <c r="Q203" s="575">
        <f>SUM(Q!O203:R203)</f>
        <v>433000</v>
      </c>
      <c r="R203" s="575">
        <f>SUM(Q!S203:V203)</f>
        <v>444000</v>
      </c>
      <c r="S203" s="575">
        <f>SUM(Q!W203:Z203)</f>
        <v>413000</v>
      </c>
      <c r="T203" s="575">
        <f>SUM(Q!AA203:AD203)</f>
        <v>394000</v>
      </c>
      <c r="U203" s="575">
        <f>SUM(Q!AE203:AH203)</f>
        <v>419666</v>
      </c>
      <c r="V203" s="575">
        <f>SUM(Q!AI203:AL203)</f>
        <v>410441</v>
      </c>
      <c r="W203" s="575">
        <f>SUM(Q!AM203:AP203)</f>
        <v>411778.00000000006</v>
      </c>
      <c r="X203" s="575">
        <f>SUM(Q!AQ203:AT203)</f>
        <v>400053.00000000006</v>
      </c>
      <c r="Y203" s="575">
        <f>SUM(Q!AU203:AX203)</f>
        <v>530769</v>
      </c>
      <c r="Z203" s="575">
        <f>SUM(Q!AY203:BB203)</f>
        <v>435588.00000000006</v>
      </c>
      <c r="AA203" s="575">
        <f>SUM(Q!BC203:BF203)</f>
        <v>80734.000000000015</v>
      </c>
      <c r="AB203" s="575">
        <f>SUM(Q!BG203:BJ203)</f>
        <v>84944</v>
      </c>
      <c r="AC203" s="575">
        <f>SUM(Q!BK203:BN203)</f>
        <v>70243</v>
      </c>
      <c r="AD203" s="575">
        <f>SUM(Q!BO203:BR203)</f>
        <v>62899</v>
      </c>
      <c r="AE203" s="575">
        <f>SUM(Q!BS203:BV203)</f>
        <v>69426</v>
      </c>
      <c r="AF203" s="575">
        <f>SUM(Q!BW203:BZ203)</f>
        <v>0</v>
      </c>
      <c r="AG203" s="575">
        <f>SUM(Q!CA203:CD203)</f>
        <v>0</v>
      </c>
      <c r="AH203" s="575">
        <f>SUM(Q!CE203:CH203)</f>
        <v>0</v>
      </c>
      <c r="AI203" s="575">
        <f>SUM(Q!CI203:CL203)</f>
        <v>0</v>
      </c>
      <c r="AJ203" s="575">
        <f>SUM(Q!CM203:CP203)</f>
        <v>0</v>
      </c>
      <c r="AK203" s="575">
        <f>SUM(Q!CQ203:CT203)</f>
        <v>0</v>
      </c>
      <c r="AL203" s="575">
        <f>SUM(Q!CU203:CX203)</f>
        <v>0</v>
      </c>
      <c r="AM203" s="575">
        <f>SUM(Q!CY203:DB203)</f>
        <v>0</v>
      </c>
      <c r="AN203" s="575">
        <f>SUM(Q!DC203:DF203)</f>
        <v>0</v>
      </c>
      <c r="AO203" s="575">
        <f>SUM(Q!DG203:DJ203)</f>
        <v>0</v>
      </c>
      <c r="AP203" s="516"/>
      <c r="AQ203" s="516"/>
      <c r="AR203" s="516"/>
      <c r="AS203" s="516"/>
      <c r="AT203" s="516"/>
      <c r="AU203" s="516"/>
      <c r="AV203" s="516"/>
      <c r="AW203" s="516"/>
      <c r="AX203" s="516"/>
      <c r="AY203" s="516"/>
      <c r="AZ203" s="516"/>
      <c r="BA203" s="516"/>
      <c r="BB203" s="516"/>
      <c r="BC203" s="516"/>
      <c r="BD203" s="516"/>
      <c r="BE203" s="516"/>
      <c r="BF203" s="516"/>
      <c r="BG203" s="516"/>
      <c r="BH203" s="516"/>
      <c r="BI203" s="516"/>
      <c r="BJ203" s="516"/>
      <c r="BK203" s="516"/>
      <c r="BL203" s="516"/>
      <c r="BM203" s="516"/>
      <c r="BN203" s="516"/>
      <c r="BO203" s="516"/>
      <c r="BP203" s="516"/>
      <c r="BQ203" s="516"/>
      <c r="BR203" s="516"/>
      <c r="BS203" s="516"/>
      <c r="BT203" s="516"/>
      <c r="BU203" s="516"/>
      <c r="BV203" s="516"/>
    </row>
    <row r="204" spans="1:79" x14ac:dyDescent="0.35">
      <c r="A204" s="5"/>
      <c r="B204" s="69"/>
      <c r="C204" s="317"/>
      <c r="D204" s="317"/>
      <c r="E204" s="317"/>
      <c r="F204" s="317"/>
      <c r="G204" s="317"/>
      <c r="H204" s="317"/>
      <c r="I204" s="317"/>
      <c r="J204" s="317"/>
      <c r="K204" s="317"/>
      <c r="L204" s="317"/>
      <c r="M204" s="317"/>
      <c r="N204" s="317"/>
      <c r="O204" s="317"/>
      <c r="P204" s="317"/>
      <c r="Q204" s="317"/>
      <c r="R204" s="317"/>
      <c r="S204" s="317"/>
      <c r="T204" s="317"/>
      <c r="U204" s="317"/>
      <c r="V204" s="317"/>
      <c r="W204" s="317"/>
      <c r="X204" s="317"/>
      <c r="Y204" s="317"/>
      <c r="Z204" s="317"/>
      <c r="AA204" s="317"/>
      <c r="AB204" s="317"/>
      <c r="AC204" s="317"/>
      <c r="AD204" s="110"/>
    </row>
    <row r="205" spans="1:79" x14ac:dyDescent="0.35">
      <c r="A205" s="5"/>
      <c r="B205" s="314" t="s">
        <v>278</v>
      </c>
      <c r="C205" s="440"/>
      <c r="D205" s="441"/>
      <c r="E205" s="441"/>
      <c r="F205" s="441"/>
      <c r="G205" s="441"/>
      <c r="H205" s="441"/>
      <c r="I205" s="441"/>
      <c r="J205" s="441"/>
      <c r="K205" s="441"/>
      <c r="L205" s="441"/>
      <c r="M205" s="441"/>
      <c r="N205" s="441"/>
      <c r="O205" s="441"/>
      <c r="P205" s="441"/>
      <c r="Q205" s="443"/>
      <c r="R205" s="443"/>
      <c r="S205" s="441"/>
      <c r="T205" s="442"/>
      <c r="U205" s="443"/>
      <c r="V205" s="443"/>
      <c r="W205" s="443"/>
      <c r="X205" s="443"/>
      <c r="Y205" s="443"/>
      <c r="Z205" s="443"/>
      <c r="AA205" s="443"/>
      <c r="AB205" s="443"/>
      <c r="AC205" s="443"/>
      <c r="AD205" s="443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</row>
    <row r="206" spans="1:79" x14ac:dyDescent="0.35">
      <c r="A206" s="5" t="s">
        <v>82</v>
      </c>
      <c r="B206" s="69" t="s">
        <v>279</v>
      </c>
      <c r="C206" s="426">
        <f t="shared" ref="C206:M206" si="132">C334</f>
        <v>0</v>
      </c>
      <c r="D206" s="426">
        <f t="shared" si="132"/>
        <v>0</v>
      </c>
      <c r="E206" s="426">
        <f t="shared" si="132"/>
        <v>0</v>
      </c>
      <c r="F206" s="426">
        <f t="shared" si="132"/>
        <v>0</v>
      </c>
      <c r="G206" s="426">
        <f t="shared" si="132"/>
        <v>0</v>
      </c>
      <c r="H206" s="426">
        <f t="shared" si="132"/>
        <v>0</v>
      </c>
      <c r="I206" s="426">
        <f t="shared" si="132"/>
        <v>0</v>
      </c>
      <c r="J206" s="426">
        <f t="shared" si="132"/>
        <v>0</v>
      </c>
      <c r="K206" s="426">
        <f t="shared" si="132"/>
        <v>0</v>
      </c>
      <c r="L206" s="426">
        <f t="shared" si="132"/>
        <v>0</v>
      </c>
      <c r="M206" s="426">
        <f t="shared" si="132"/>
        <v>0</v>
      </c>
      <c r="N206" s="526">
        <f>AVERAGE(Q!C206:F206)</f>
        <v>1263.5</v>
      </c>
      <c r="O206" s="526">
        <f>AVERAGE(Q!G206:J206)</f>
        <v>1157</v>
      </c>
      <c r="P206" s="526">
        <f>AVERAGE(Q!K206:N206)</f>
        <v>1242.75</v>
      </c>
      <c r="Q206" s="526">
        <f>AVERAGE(Q!O206:R206)</f>
        <v>1260.75</v>
      </c>
      <c r="R206" s="526">
        <f>AVERAGE(Q!S206:V206)</f>
        <v>1267</v>
      </c>
      <c r="S206" s="526">
        <f>AVERAGE(Q!W206:Z206)</f>
        <v>1397</v>
      </c>
      <c r="T206" s="526">
        <f>AVERAGE(Q!AA206:AD206)</f>
        <v>1778.5</v>
      </c>
      <c r="U206" s="526">
        <f>AVERAGE(Q!AE206:AH206)</f>
        <v>1893.75</v>
      </c>
      <c r="V206" s="526">
        <f>AVERAGE(Q!AI206:AL206)</f>
        <v>1850</v>
      </c>
      <c r="W206" s="526">
        <f>AVERAGE(Q!AM206:AP206)</f>
        <v>1738.5</v>
      </c>
      <c r="X206" s="526">
        <f>AVERAGE(Q!AQ206:AT206)</f>
        <v>1698</v>
      </c>
      <c r="Y206" s="526">
        <f>AVERAGE(Q!AU206:AX206)</f>
        <v>1738.5</v>
      </c>
      <c r="Z206" s="526">
        <f>AVERAGE(Q!AY206:BB206)</f>
        <v>1738.5</v>
      </c>
      <c r="AA206" s="526">
        <f>AVERAGE(Q!BC206:BF206)</f>
        <v>1738.5</v>
      </c>
      <c r="AB206" s="526">
        <f>AVERAGE(Q!BG206:BJ206)</f>
        <v>1738.5</v>
      </c>
      <c r="AC206" s="526">
        <f>AVERAGE(Q!BK206:BN206)</f>
        <v>1738.5</v>
      </c>
      <c r="AD206" s="526">
        <f>AVERAGE(Q!BO206:BR206)</f>
        <v>1738.5</v>
      </c>
      <c r="AE206" s="526">
        <f>AVERAGE(Q!BS206:BV206)</f>
        <v>1738.5</v>
      </c>
      <c r="AF206" s="526">
        <f>AVERAGE(Q!BW206:BZ206)</f>
        <v>1738.5</v>
      </c>
      <c r="AG206" s="526" t="e">
        <f>AVERAGE(Q!CA206:CD206)</f>
        <v>#DIV/0!</v>
      </c>
      <c r="AH206" s="526" t="e">
        <f>AVERAGE(Q!CE206:CH206)</f>
        <v>#DIV/0!</v>
      </c>
      <c r="AI206" s="526" t="e">
        <f>AVERAGE(Q!CI206:CL206)</f>
        <v>#DIV/0!</v>
      </c>
      <c r="AJ206" s="526" t="e">
        <f>AVERAGE(Q!CM206:CP206)</f>
        <v>#DIV/0!</v>
      </c>
      <c r="AK206" s="526" t="e">
        <f>AVERAGE(Q!CQ206:CT206)</f>
        <v>#DIV/0!</v>
      </c>
      <c r="AL206" s="526" t="e">
        <f>AVERAGE(Q!CU206:CX206)</f>
        <v>#DIV/0!</v>
      </c>
      <c r="AM206" s="526" t="e">
        <f>AVERAGE(Q!CY206:DB206)</f>
        <v>#DIV/0!</v>
      </c>
      <c r="AN206" s="526" t="e">
        <f>AVERAGE(Q!DC206:DF206)</f>
        <v>#DIV/0!</v>
      </c>
      <c r="AO206" s="526" t="e">
        <f>AVERAGE(Q!DG206:DJ206)</f>
        <v>#DIV/0!</v>
      </c>
      <c r="AP206" s="426"/>
      <c r="AQ206" s="426"/>
      <c r="AR206" s="426"/>
      <c r="AS206" s="426"/>
      <c r="AT206" s="426"/>
      <c r="AU206" s="426"/>
      <c r="AV206" s="426"/>
      <c r="AW206" s="426"/>
      <c r="AX206" s="426"/>
      <c r="AY206" s="426"/>
      <c r="AZ206" s="426"/>
      <c r="BA206" s="426"/>
      <c r="BB206" s="426"/>
      <c r="BC206" s="426"/>
      <c r="BD206" s="426"/>
      <c r="BE206" s="426"/>
      <c r="BF206" s="426"/>
      <c r="BG206" s="426"/>
      <c r="BH206" s="426"/>
      <c r="BI206" s="426"/>
      <c r="BJ206" s="426"/>
      <c r="BK206" s="426"/>
      <c r="BL206" s="426"/>
      <c r="BM206" s="426"/>
      <c r="BN206" s="426"/>
      <c r="BO206" s="426"/>
      <c r="BP206" s="426"/>
      <c r="BQ206" s="426"/>
      <c r="BR206" s="426"/>
      <c r="BS206" s="426"/>
      <c r="BT206" s="426"/>
      <c r="BU206" s="426"/>
      <c r="BV206" s="426"/>
      <c r="BW206" s="426"/>
      <c r="BX206" s="426"/>
      <c r="BY206" s="426"/>
      <c r="BZ206" s="426"/>
      <c r="CA206" s="309"/>
    </row>
    <row r="207" spans="1:79" x14ac:dyDescent="0.35">
      <c r="A207" s="5"/>
      <c r="B207" s="69" t="s">
        <v>280</v>
      </c>
      <c r="C207" s="616">
        <f t="shared" ref="C207:M207" si="133">C7</f>
        <v>0</v>
      </c>
      <c r="D207" s="616">
        <f t="shared" si="133"/>
        <v>0</v>
      </c>
      <c r="E207" s="616">
        <f t="shared" si="133"/>
        <v>0</v>
      </c>
      <c r="F207" s="616">
        <f t="shared" si="133"/>
        <v>0</v>
      </c>
      <c r="G207" s="616">
        <f t="shared" si="133"/>
        <v>0</v>
      </c>
      <c r="H207" s="616">
        <f t="shared" si="133"/>
        <v>0</v>
      </c>
      <c r="I207" s="616">
        <f t="shared" si="133"/>
        <v>0</v>
      </c>
      <c r="J207" s="616">
        <f t="shared" si="133"/>
        <v>0</v>
      </c>
      <c r="K207" s="616">
        <f t="shared" si="133"/>
        <v>0</v>
      </c>
      <c r="L207" s="616">
        <f t="shared" si="133"/>
        <v>0</v>
      </c>
      <c r="M207" s="616">
        <f t="shared" si="133"/>
        <v>0</v>
      </c>
      <c r="N207" s="532">
        <f>AVERAGE(Q!C207:F207)</f>
        <v>1.105</v>
      </c>
      <c r="O207" s="532">
        <f>AVERAGE(Q!G207:J207)</f>
        <v>1.28</v>
      </c>
      <c r="P207" s="532">
        <f>AVERAGE(Q!K207:N207)</f>
        <v>1.325</v>
      </c>
      <c r="Q207" s="532">
        <f>AVERAGE(Q!O207:R207)</f>
        <v>1.2949999999999999</v>
      </c>
      <c r="R207" s="532">
        <f>AVERAGE(Q!S207:V207)</f>
        <v>1.2949999999999999</v>
      </c>
      <c r="S207" s="532">
        <f>AVERAGE(Q!W207:Z207)</f>
        <v>1.3275000000000001</v>
      </c>
      <c r="T207" s="532">
        <f>AVERAGE(Q!AA207:AD207)</f>
        <v>1.34</v>
      </c>
      <c r="U207" s="532">
        <f>AVERAGE(Q!AE207:AH207)</f>
        <v>1.27</v>
      </c>
      <c r="V207" s="532">
        <f>AVERAGE(Q!AI207:AL207)</f>
        <v>1.25</v>
      </c>
      <c r="W207" s="532">
        <f>AVERAGE(Q!AM207:AP207)</f>
        <v>1.26</v>
      </c>
      <c r="X207" s="532">
        <f>AVERAGE(Q!AQ207:AT207)</f>
        <v>1.26</v>
      </c>
      <c r="Y207" s="532">
        <f>AVERAGE(Q!AU207:AX207)</f>
        <v>1.26</v>
      </c>
      <c r="Z207" s="532">
        <f>AVERAGE(Q!AY207:BB207)</f>
        <v>1.26</v>
      </c>
      <c r="AA207" s="532">
        <f>AVERAGE(Q!BC207:BF207)</f>
        <v>1.26</v>
      </c>
      <c r="AB207" s="532">
        <f>AVERAGE(Q!BG207:BJ207)</f>
        <v>1.26</v>
      </c>
      <c r="AC207" s="532">
        <f>AVERAGE(Q!BK207:BN207)</f>
        <v>1.26</v>
      </c>
      <c r="AD207" s="532">
        <f>AVERAGE(Q!BO207:BR207)</f>
        <v>1.26</v>
      </c>
      <c r="AE207" s="532">
        <f>AVERAGE(Q!BS207:BV207)</f>
        <v>1.26</v>
      </c>
      <c r="AF207" s="532">
        <f>AVERAGE(Q!BW207:BZ207)</f>
        <v>1.26</v>
      </c>
      <c r="AG207" s="532" t="e">
        <f>AVERAGE(Q!CA207:CD207)</f>
        <v>#DIV/0!</v>
      </c>
      <c r="AH207" s="532" t="e">
        <f>AVERAGE(Q!CE207:CH207)</f>
        <v>#DIV/0!</v>
      </c>
      <c r="AI207" s="532" t="e">
        <f>AVERAGE(Q!CI207:CL207)</f>
        <v>#DIV/0!</v>
      </c>
      <c r="AJ207" s="532" t="e">
        <f>AVERAGE(Q!CM207:CP207)</f>
        <v>#DIV/0!</v>
      </c>
      <c r="AK207" s="532" t="e">
        <f>AVERAGE(Q!CQ207:CT207)</f>
        <v>#DIV/0!</v>
      </c>
      <c r="AL207" s="532" t="e">
        <f>AVERAGE(Q!CU207:CX207)</f>
        <v>#DIV/0!</v>
      </c>
      <c r="AM207" s="532" t="e">
        <f>AVERAGE(Q!CY207:DB207)</f>
        <v>#DIV/0!</v>
      </c>
      <c r="AN207" s="532" t="e">
        <f>AVERAGE(Q!DC207:DF207)</f>
        <v>#DIV/0!</v>
      </c>
      <c r="AO207" s="532" t="e">
        <f>AVERAGE(Q!DG207:DJ207)</f>
        <v>#DIV/0!</v>
      </c>
      <c r="AP207" s="616"/>
      <c r="AQ207" s="616"/>
      <c r="AR207" s="616"/>
      <c r="AS207" s="616"/>
      <c r="AT207" s="616"/>
      <c r="AU207" s="616"/>
      <c r="AV207" s="616"/>
      <c r="AW207" s="616"/>
      <c r="AX207" s="616"/>
      <c r="AY207" s="616"/>
      <c r="AZ207" s="616"/>
      <c r="BA207" s="616"/>
      <c r="BB207" s="616"/>
      <c r="BC207" s="616"/>
      <c r="BD207" s="616"/>
      <c r="BE207" s="616"/>
      <c r="BF207" s="616"/>
      <c r="BG207" s="616"/>
      <c r="BH207" s="616"/>
      <c r="BI207" s="616"/>
      <c r="BJ207" s="616"/>
      <c r="BK207" s="616"/>
      <c r="BL207" s="616"/>
      <c r="BM207" s="616"/>
      <c r="BN207" s="616"/>
      <c r="BO207" s="616"/>
      <c r="BP207" s="616"/>
      <c r="BQ207" s="616"/>
      <c r="BR207" s="616"/>
      <c r="BS207" s="616"/>
      <c r="BT207" s="616"/>
      <c r="BU207" s="616"/>
      <c r="BV207" s="616"/>
      <c r="BW207" s="616"/>
      <c r="BX207" s="616"/>
      <c r="BY207" s="616"/>
      <c r="BZ207" s="616"/>
    </row>
    <row r="208" spans="1:79" x14ac:dyDescent="0.35">
      <c r="A208" s="5"/>
      <c r="B208" s="322"/>
      <c r="C208" s="317"/>
      <c r="D208" s="317"/>
      <c r="E208" s="317"/>
      <c r="F208" s="317"/>
      <c r="G208" s="317"/>
      <c r="H208" s="317"/>
      <c r="I208" s="317"/>
      <c r="J208" s="317"/>
      <c r="K208" s="317"/>
      <c r="L208" s="317"/>
      <c r="M208" s="317"/>
      <c r="N208" s="317"/>
      <c r="O208" s="317"/>
      <c r="P208" s="317"/>
      <c r="Q208" s="317"/>
      <c r="R208" s="317"/>
      <c r="S208" s="317"/>
      <c r="T208" s="317"/>
      <c r="U208" s="317"/>
      <c r="V208" s="317"/>
      <c r="W208" s="317"/>
      <c r="X208" s="317"/>
      <c r="Y208" s="317"/>
      <c r="Z208" s="317"/>
      <c r="AA208" s="317"/>
      <c r="AB208" s="317"/>
      <c r="AC208" s="317"/>
      <c r="AD208" s="110"/>
    </row>
    <row r="209" spans="1:91" x14ac:dyDescent="0.35">
      <c r="A209" s="5"/>
      <c r="B209" s="322"/>
      <c r="C209" s="317"/>
      <c r="D209" s="317"/>
      <c r="E209" s="317"/>
      <c r="F209" s="317"/>
      <c r="G209" s="317"/>
      <c r="H209" s="317"/>
      <c r="I209" s="317"/>
      <c r="J209" s="317"/>
      <c r="K209" s="317"/>
      <c r="L209" s="317"/>
      <c r="M209" s="317"/>
      <c r="N209" s="317"/>
      <c r="O209" s="317"/>
      <c r="P209" s="317"/>
      <c r="Q209" s="317"/>
      <c r="R209" s="317"/>
      <c r="S209" s="317"/>
      <c r="T209" s="317"/>
      <c r="U209" s="317"/>
      <c r="V209" s="317"/>
      <c r="W209" s="317"/>
      <c r="X209" s="317"/>
      <c r="Y209" s="317"/>
      <c r="Z209" s="317"/>
      <c r="AA209" s="317"/>
      <c r="AB209" s="317"/>
      <c r="AC209" s="317"/>
      <c r="AD209" s="110"/>
    </row>
    <row r="210" spans="1:91" x14ac:dyDescent="0.35">
      <c r="A210" s="5" t="s">
        <v>354</v>
      </c>
      <c r="B210" s="452" t="s">
        <v>355</v>
      </c>
      <c r="C210" s="451">
        <f>C203*C206/1000</f>
        <v>0</v>
      </c>
      <c r="D210" s="451">
        <f t="shared" ref="D210:M210" si="134">D203*D206/1000</f>
        <v>0</v>
      </c>
      <c r="E210" s="451">
        <f t="shared" si="134"/>
        <v>0</v>
      </c>
      <c r="F210" s="451">
        <f t="shared" si="134"/>
        <v>0</v>
      </c>
      <c r="G210" s="451">
        <f t="shared" si="134"/>
        <v>0</v>
      </c>
      <c r="H210" s="451">
        <f t="shared" si="134"/>
        <v>0</v>
      </c>
      <c r="I210" s="451">
        <f t="shared" si="134"/>
        <v>0</v>
      </c>
      <c r="J210" s="451">
        <f t="shared" si="134"/>
        <v>0</v>
      </c>
      <c r="K210" s="451">
        <f t="shared" si="134"/>
        <v>0</v>
      </c>
      <c r="L210" s="451">
        <f t="shared" si="134"/>
        <v>0</v>
      </c>
      <c r="M210" s="451">
        <f t="shared" si="134"/>
        <v>0</v>
      </c>
      <c r="N210" s="575">
        <f>SUM(Q!C210:F210)</f>
        <v>457893</v>
      </c>
      <c r="O210" s="575">
        <f>SUM(Q!G210:J210)</f>
        <v>487236</v>
      </c>
      <c r="P210" s="575">
        <f>SUM(Q!K210:N210)</f>
        <v>528362</v>
      </c>
      <c r="Q210" s="575">
        <f>SUM(Q!O210:R210)</f>
        <v>546026</v>
      </c>
      <c r="R210" s="575">
        <f>SUM(Q!S210:V210)</f>
        <v>563722</v>
      </c>
      <c r="S210" s="575">
        <f>SUM(Q!W210:Z210)</f>
        <v>578326</v>
      </c>
      <c r="T210" s="575">
        <f>SUM(Q!AA210:AD210)</f>
        <v>706756</v>
      </c>
      <c r="U210" s="575">
        <f>SUM(Q!AE210:AH210)</f>
        <v>794742.48750000005</v>
      </c>
      <c r="V210" s="575">
        <f>SUM(Q!AI210:AL210)</f>
        <v>759315.85</v>
      </c>
      <c r="W210" s="575">
        <f>SUM(Q!AM210:AP210)</f>
        <v>715876.05300000007</v>
      </c>
      <c r="X210" s="575">
        <f>SUM(Q!AQ210:AT210)</f>
        <v>679289.99400000006</v>
      </c>
      <c r="Y210" s="575">
        <f>SUM(Q!AU210:AX210)</f>
        <v>922741.90650000004</v>
      </c>
      <c r="Z210" s="575">
        <f>SUM(Q!AY210:BB210)</f>
        <v>757269.73800000001</v>
      </c>
      <c r="AA210" s="575">
        <f>SUM(Q!BC210:BF210)</f>
        <v>140356.05900000001</v>
      </c>
      <c r="AB210" s="575">
        <f>SUM(Q!BG210:BJ210)</f>
        <v>147675.14400000003</v>
      </c>
      <c r="AC210" s="575">
        <f>SUM(Q!BK210:BN210)</f>
        <v>122117.45550000001</v>
      </c>
      <c r="AD210" s="575">
        <f>SUM(Q!BO210:BR210)</f>
        <v>109349.9115</v>
      </c>
      <c r="AE210" s="575">
        <f>SUM(Q!BS210:BV210)</f>
        <v>120697.10100000002</v>
      </c>
      <c r="AF210" s="575">
        <f>SUM(Q!BW210:BZ210)</f>
        <v>0</v>
      </c>
      <c r="AG210" s="575">
        <f>SUM(Q!CA210:CD210)</f>
        <v>0</v>
      </c>
      <c r="AH210" s="575">
        <f>SUM(Q!CE210:CH210)</f>
        <v>0</v>
      </c>
      <c r="AI210" s="575">
        <f>SUM(Q!CI210:CL210)</f>
        <v>0</v>
      </c>
      <c r="AJ210" s="575">
        <f>SUM(Q!CM210:CP210)</f>
        <v>0</v>
      </c>
      <c r="AK210" s="575">
        <f>SUM(Q!CQ210:CT210)</f>
        <v>0</v>
      </c>
      <c r="AL210" s="575">
        <f>SUM(Q!CU210:CX210)</f>
        <v>0</v>
      </c>
      <c r="AM210" s="575">
        <f>SUM(Q!CY210:DB210)</f>
        <v>0</v>
      </c>
      <c r="AN210" s="575">
        <f>SUM(Q!DC210:DF210)</f>
        <v>0</v>
      </c>
      <c r="AO210" s="575">
        <f>SUM(Q!DG210:DJ210)</f>
        <v>0</v>
      </c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/>
      <c r="BB210" s="451"/>
      <c r="BC210" s="451"/>
      <c r="BD210" s="451"/>
      <c r="BE210" s="451"/>
      <c r="BF210" s="451"/>
      <c r="BG210" s="451"/>
      <c r="BH210" s="451"/>
      <c r="BI210" s="451"/>
      <c r="BJ210" s="451"/>
      <c r="BK210" s="451"/>
      <c r="BL210" s="451"/>
      <c r="BM210" s="451"/>
      <c r="BN210" s="451"/>
      <c r="BO210" s="451"/>
      <c r="BP210" s="451"/>
      <c r="BQ210" s="451"/>
      <c r="BR210" s="451"/>
      <c r="BS210" s="451"/>
      <c r="BT210" s="451"/>
      <c r="BU210" s="451"/>
      <c r="BV210" s="451"/>
    </row>
    <row r="211" spans="1:91" x14ac:dyDescent="0.35">
      <c r="A211" s="5" t="s">
        <v>354</v>
      </c>
      <c r="B211" s="452" t="s">
        <v>356</v>
      </c>
      <c r="C211" s="451">
        <f>C212-C210</f>
        <v>0</v>
      </c>
      <c r="D211" s="451">
        <f t="shared" ref="D211:M211" si="135">D212-D210</f>
        <v>0</v>
      </c>
      <c r="E211" s="451">
        <f t="shared" si="135"/>
        <v>0</v>
      </c>
      <c r="F211" s="451">
        <f t="shared" si="135"/>
        <v>0</v>
      </c>
      <c r="G211" s="451">
        <f t="shared" si="135"/>
        <v>0</v>
      </c>
      <c r="H211" s="451">
        <f t="shared" si="135"/>
        <v>0</v>
      </c>
      <c r="I211" s="451">
        <f t="shared" si="135"/>
        <v>0</v>
      </c>
      <c r="J211" s="451">
        <f t="shared" si="135"/>
        <v>0</v>
      </c>
      <c r="K211" s="451">
        <f t="shared" si="135"/>
        <v>0</v>
      </c>
      <c r="L211" s="451">
        <f t="shared" si="135"/>
        <v>0</v>
      </c>
      <c r="M211" s="451">
        <f t="shared" si="135"/>
        <v>0</v>
      </c>
      <c r="N211" s="575">
        <f>SUM(Q!C211:F211)</f>
        <v>-93</v>
      </c>
      <c r="O211" s="575">
        <f>SUM(Q!G211:J211)</f>
        <v>-136</v>
      </c>
      <c r="P211" s="575">
        <f>SUM(Q!K211:N211)</f>
        <v>738</v>
      </c>
      <c r="Q211" s="575">
        <f>SUM(Q!O211:R211)</f>
        <v>1373.9999999999854</v>
      </c>
      <c r="R211" s="575">
        <f>SUM(Q!S211:V211)</f>
        <v>377.99999999998545</v>
      </c>
      <c r="S211" s="575">
        <f>SUM(Q!W211:Z211)</f>
        <v>874</v>
      </c>
      <c r="T211" s="575">
        <f>SUM(Q!AA211:AD211)</f>
        <v>304</v>
      </c>
      <c r="U211" s="575">
        <f>SUM(Q!AE211:AH211)</f>
        <v>0</v>
      </c>
      <c r="V211" s="575">
        <f>SUM(Q!AI211:AL211)</f>
        <v>0</v>
      </c>
      <c r="W211" s="575">
        <f>SUM(Q!AM211:AP211)</f>
        <v>0</v>
      </c>
      <c r="X211" s="575">
        <f>SUM(Q!AQ211:AT211)</f>
        <v>0</v>
      </c>
      <c r="Y211" s="575">
        <f>SUM(Q!AU211:AX211)</f>
        <v>0</v>
      </c>
      <c r="Z211" s="575">
        <f>SUM(Q!AY211:BB211)</f>
        <v>0</v>
      </c>
      <c r="AA211" s="575">
        <f>SUM(Q!BC211:BF211)</f>
        <v>0</v>
      </c>
      <c r="AB211" s="575">
        <f>SUM(Q!BG211:BJ211)</f>
        <v>0</v>
      </c>
      <c r="AC211" s="575">
        <f>SUM(Q!BK211:BN211)</f>
        <v>0</v>
      </c>
      <c r="AD211" s="575">
        <f>SUM(Q!BO211:BR211)</f>
        <v>0</v>
      </c>
      <c r="AE211" s="575">
        <f>SUM(Q!BS211:BV211)</f>
        <v>0</v>
      </c>
      <c r="AF211" s="575">
        <f>SUM(Q!BW211:BZ211)</f>
        <v>0</v>
      </c>
      <c r="AG211" s="575">
        <f>SUM(Q!CA211:CD211)</f>
        <v>0</v>
      </c>
      <c r="AH211" s="575">
        <f>SUM(Q!CE211:CH211)</f>
        <v>0</v>
      </c>
      <c r="AI211" s="575">
        <f>SUM(Q!CI211:CL211)</f>
        <v>0</v>
      </c>
      <c r="AJ211" s="575">
        <f>SUM(Q!CM211:CP211)</f>
        <v>0</v>
      </c>
      <c r="AK211" s="575">
        <f>SUM(Q!CQ211:CT211)</f>
        <v>0</v>
      </c>
      <c r="AL211" s="575">
        <f>SUM(Q!CU211:CX211)</f>
        <v>0</v>
      </c>
      <c r="AM211" s="575">
        <f>SUM(Q!CY211:DB211)</f>
        <v>0</v>
      </c>
      <c r="AN211" s="575">
        <f>SUM(Q!DC211:DF211)</f>
        <v>0</v>
      </c>
      <c r="AO211" s="575">
        <f>SUM(Q!DG211:DJ211)</f>
        <v>0</v>
      </c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451"/>
      <c r="BV211" s="451"/>
    </row>
    <row r="212" spans="1:91" x14ac:dyDescent="0.35">
      <c r="A212" s="5" t="s">
        <v>354</v>
      </c>
      <c r="B212" s="255" t="s">
        <v>357</v>
      </c>
      <c r="C212" s="453">
        <f>C343*1000</f>
        <v>0</v>
      </c>
      <c r="D212" s="453">
        <f t="shared" ref="D212:M212" si="136">D343*1000</f>
        <v>0</v>
      </c>
      <c r="E212" s="453">
        <f t="shared" si="136"/>
        <v>0</v>
      </c>
      <c r="F212" s="453">
        <f t="shared" si="136"/>
        <v>0</v>
      </c>
      <c r="G212" s="453">
        <f t="shared" si="136"/>
        <v>0</v>
      </c>
      <c r="H212" s="453">
        <f t="shared" si="136"/>
        <v>0</v>
      </c>
      <c r="I212" s="453">
        <f t="shared" si="136"/>
        <v>0</v>
      </c>
      <c r="J212" s="453">
        <f t="shared" si="136"/>
        <v>0</v>
      </c>
      <c r="K212" s="453">
        <f t="shared" si="136"/>
        <v>0</v>
      </c>
      <c r="L212" s="453">
        <f t="shared" si="136"/>
        <v>0</v>
      </c>
      <c r="M212" s="453">
        <f t="shared" si="136"/>
        <v>0</v>
      </c>
      <c r="N212" s="678">
        <f>SUM(Q!C212:F212)</f>
        <v>457800</v>
      </c>
      <c r="O212" s="678">
        <f>SUM(Q!G212:J212)</f>
        <v>487100</v>
      </c>
      <c r="P212" s="678">
        <f>SUM(Q!K212:N212)</f>
        <v>529100</v>
      </c>
      <c r="Q212" s="678">
        <f>SUM(Q!O212:R212)</f>
        <v>547400</v>
      </c>
      <c r="R212" s="678">
        <f>SUM(Q!S212:V212)</f>
        <v>564100</v>
      </c>
      <c r="S212" s="678">
        <f>SUM(Q!W212:Z212)</f>
        <v>579200</v>
      </c>
      <c r="T212" s="678">
        <f>SUM(Q!AA212:AD212)</f>
        <v>707060</v>
      </c>
      <c r="U212" s="678">
        <f>SUM(Q!AE212:AH212)</f>
        <v>794742.48750000005</v>
      </c>
      <c r="V212" s="678">
        <f>SUM(Q!AI212:AL212)</f>
        <v>759315.85</v>
      </c>
      <c r="W212" s="678">
        <f>SUM(Q!AM212:AP212)</f>
        <v>715876.05300000007</v>
      </c>
      <c r="X212" s="678">
        <f>SUM(Q!AQ212:AT212)</f>
        <v>679289.99400000006</v>
      </c>
      <c r="Y212" s="678">
        <f>SUM(Q!AU212:AX212)</f>
        <v>922741.90650000004</v>
      </c>
      <c r="Z212" s="678">
        <f>SUM(Q!AY212:BB212)</f>
        <v>757269.73800000001</v>
      </c>
      <c r="AA212" s="678">
        <f>SUM(Q!BC212:BF212)</f>
        <v>140356.05900000001</v>
      </c>
      <c r="AB212" s="678">
        <f>SUM(Q!BG212:BJ212)</f>
        <v>147675.14400000003</v>
      </c>
      <c r="AC212" s="678">
        <f>SUM(Q!BK212:BN212)</f>
        <v>122117.45550000001</v>
      </c>
      <c r="AD212" s="678">
        <f>SUM(Q!BO212:BR212)</f>
        <v>109349.9115</v>
      </c>
      <c r="AE212" s="678">
        <f>SUM(Q!BS212:BV212)</f>
        <v>120697.10100000002</v>
      </c>
      <c r="AF212" s="678">
        <f>SUM(Q!BW212:BZ212)</f>
        <v>0</v>
      </c>
      <c r="AG212" s="678">
        <f>SUM(Q!CA212:CD212)</f>
        <v>0</v>
      </c>
      <c r="AH212" s="678">
        <f>SUM(Q!CE212:CH212)</f>
        <v>0</v>
      </c>
      <c r="AI212" s="678">
        <f>SUM(Q!CI212:CL212)</f>
        <v>0</v>
      </c>
      <c r="AJ212" s="678">
        <f>SUM(Q!CM212:CP212)</f>
        <v>0</v>
      </c>
      <c r="AK212" s="678">
        <f>SUM(Q!CQ212:CT212)</f>
        <v>0</v>
      </c>
      <c r="AL212" s="678">
        <f>SUM(Q!CU212:CX212)</f>
        <v>0</v>
      </c>
      <c r="AM212" s="678">
        <f>SUM(Q!CY212:DB212)</f>
        <v>0</v>
      </c>
      <c r="AN212" s="678">
        <f>SUM(Q!DC212:DF212)</f>
        <v>0</v>
      </c>
      <c r="AO212" s="678">
        <f>SUM(Q!DG212:DJ212)</f>
        <v>0</v>
      </c>
      <c r="AP212" s="568"/>
      <c r="AQ212" s="568"/>
      <c r="AR212" s="568"/>
      <c r="AS212" s="568"/>
      <c r="AT212" s="568"/>
      <c r="AU212" s="568"/>
      <c r="AV212" s="568"/>
      <c r="AW212" s="568"/>
      <c r="AX212" s="568"/>
      <c r="AY212" s="568"/>
      <c r="AZ212" s="568"/>
      <c r="BA212" s="568"/>
      <c r="BB212" s="568"/>
      <c r="BC212" s="568"/>
      <c r="BD212" s="568"/>
      <c r="BE212" s="568"/>
      <c r="BF212" s="568"/>
      <c r="BG212" s="568"/>
      <c r="BH212" s="568"/>
      <c r="BI212" s="568"/>
      <c r="BJ212" s="568"/>
      <c r="BK212" s="568"/>
      <c r="BL212" s="568"/>
      <c r="BM212" s="568"/>
      <c r="BN212" s="568"/>
      <c r="BO212" s="568"/>
      <c r="BP212" s="568"/>
      <c r="BQ212" s="568"/>
      <c r="BR212" s="568"/>
      <c r="BS212" s="568"/>
      <c r="BT212" s="568"/>
      <c r="BU212" s="568"/>
      <c r="BV212" s="568"/>
    </row>
    <row r="213" spans="1:91" x14ac:dyDescent="0.35">
      <c r="A213" s="5" t="s">
        <v>354</v>
      </c>
      <c r="B213" s="452" t="s">
        <v>370</v>
      </c>
      <c r="C213" s="451">
        <f>-C344*1000</f>
        <v>0</v>
      </c>
      <c r="D213" s="451">
        <f t="shared" ref="D213:M213" si="137">-D344*1000</f>
        <v>0</v>
      </c>
      <c r="E213" s="451">
        <f t="shared" si="137"/>
        <v>0</v>
      </c>
      <c r="F213" s="451">
        <f t="shared" si="137"/>
        <v>0</v>
      </c>
      <c r="G213" s="451">
        <f t="shared" si="137"/>
        <v>0</v>
      </c>
      <c r="H213" s="451">
        <f t="shared" si="137"/>
        <v>0</v>
      </c>
      <c r="I213" s="451">
        <f t="shared" si="137"/>
        <v>0</v>
      </c>
      <c r="J213" s="451">
        <f t="shared" si="137"/>
        <v>0</v>
      </c>
      <c r="K213" s="451">
        <f t="shared" si="137"/>
        <v>0</v>
      </c>
      <c r="L213" s="451">
        <f t="shared" si="137"/>
        <v>0</v>
      </c>
      <c r="M213" s="451">
        <f t="shared" si="137"/>
        <v>0</v>
      </c>
      <c r="N213" s="575">
        <f>SUM(Q!C213:F213)</f>
        <v>-325500</v>
      </c>
      <c r="O213" s="575">
        <f>SUM(Q!G213:J213)</f>
        <v>-354100</v>
      </c>
      <c r="P213" s="575">
        <f>SUM(Q!K213:N213)</f>
        <v>-303200</v>
      </c>
      <c r="Q213" s="575">
        <f>SUM(Q!O213:R213)</f>
        <v>-340100</v>
      </c>
      <c r="R213" s="575">
        <f>SUM(Q!S213:V213)</f>
        <v>-338000</v>
      </c>
      <c r="S213" s="575">
        <f>SUM(Q!W213:Z213)</f>
        <v>-365500</v>
      </c>
      <c r="T213" s="575">
        <f>SUM(Q!AA213:AD213)</f>
        <v>-410076.20535714284</v>
      </c>
      <c r="U213" s="575">
        <f>SUM(Q!AE213:AH213)</f>
        <v>-448970.81496532133</v>
      </c>
      <c r="V213" s="575">
        <f>SUM(Q!AI213:AL213)</f>
        <v>-447949.7613059252</v>
      </c>
      <c r="W213" s="575">
        <f>SUM(Q!AM213:AP213)</f>
        <v>-458464.76026758249</v>
      </c>
      <c r="X213" s="575">
        <f>SUM(Q!AQ213:AT213)</f>
        <v>-454385.6401853846</v>
      </c>
      <c r="Y213" s="575">
        <f>SUM(Q!AU213:AX213)</f>
        <v>-615002.47442735173</v>
      </c>
      <c r="Z213" s="575">
        <f>SUM(Q!AY213:BB213)</f>
        <v>-514886.45541362016</v>
      </c>
      <c r="AA213" s="575">
        <f>SUM(Q!BC213:BF213)</f>
        <v>-97354.555428653315</v>
      </c>
      <c r="AB213" s="575">
        <f>SUM(Q!BG213:BJ213)</f>
        <v>-104495.30131385582</v>
      </c>
      <c r="AC213" s="575">
        <f>SUM(Q!BK213:BN213)</f>
        <v>-88151.834188756678</v>
      </c>
      <c r="AD213" s="575">
        <f>SUM(Q!BO213:BR213)</f>
        <v>-80526.03018294627</v>
      </c>
      <c r="AE213" s="575">
        <f>SUM(Q!BS213:BV213)</f>
        <v>-90673.199315263904</v>
      </c>
      <c r="AF213" s="575">
        <f>SUM(Q!BW213:BZ213)</f>
        <v>0</v>
      </c>
      <c r="AG213" s="575">
        <f>SUM(Q!CA213:CD213)</f>
        <v>0</v>
      </c>
      <c r="AH213" s="575">
        <f>SUM(Q!CE213:CH213)</f>
        <v>0</v>
      </c>
      <c r="AI213" s="575">
        <f>SUM(Q!CI213:CL213)</f>
        <v>0</v>
      </c>
      <c r="AJ213" s="575">
        <f>SUM(Q!CM213:CP213)</f>
        <v>0</v>
      </c>
      <c r="AK213" s="575">
        <f>SUM(Q!CQ213:CT213)</f>
        <v>0</v>
      </c>
      <c r="AL213" s="575">
        <f>SUM(Q!CU213:CX213)</f>
        <v>0</v>
      </c>
      <c r="AM213" s="575">
        <f>SUM(Q!CY213:DB213)</f>
        <v>0</v>
      </c>
      <c r="AN213" s="575">
        <f>SUM(Q!DC213:DF213)</f>
        <v>0</v>
      </c>
      <c r="AO213" s="575">
        <f>SUM(Q!DG213:DJ213)</f>
        <v>0</v>
      </c>
      <c r="AP213" s="451"/>
      <c r="AQ213" s="451"/>
      <c r="AR213" s="451"/>
      <c r="AS213" s="451"/>
      <c r="AT213" s="451"/>
      <c r="AU213" s="451"/>
      <c r="AV213" s="451"/>
      <c r="AW213" s="451"/>
      <c r="AX213" s="451"/>
      <c r="AY213" s="451"/>
      <c r="AZ213" s="451"/>
      <c r="BA213" s="451"/>
      <c r="BB213" s="451"/>
      <c r="BC213" s="451"/>
      <c r="BD213" s="451"/>
      <c r="BE213" s="451"/>
      <c r="BF213" s="451"/>
      <c r="BG213" s="451"/>
      <c r="BH213" s="451"/>
      <c r="BI213" s="451"/>
      <c r="BJ213" s="451"/>
      <c r="BK213" s="451"/>
      <c r="BL213" s="451"/>
      <c r="BM213" s="451"/>
      <c r="BN213" s="451"/>
      <c r="BO213" s="451"/>
      <c r="BP213" s="451"/>
      <c r="BQ213" s="451"/>
      <c r="BR213" s="451"/>
      <c r="BS213" s="451"/>
      <c r="BT213" s="451"/>
      <c r="BU213" s="451"/>
      <c r="BV213" s="451"/>
    </row>
    <row r="214" spans="1:91" x14ac:dyDescent="0.35">
      <c r="A214" s="5" t="s">
        <v>354</v>
      </c>
      <c r="B214" s="460" t="s">
        <v>430</v>
      </c>
      <c r="C214" s="471">
        <f>C213-C215</f>
        <v>0</v>
      </c>
      <c r="D214" s="471">
        <f t="shared" ref="D214:AB214" si="138">D213-D215</f>
        <v>0</v>
      </c>
      <c r="E214" s="471">
        <f t="shared" si="138"/>
        <v>0</v>
      </c>
      <c r="F214" s="471">
        <f t="shared" si="138"/>
        <v>0</v>
      </c>
      <c r="G214" s="471">
        <f t="shared" si="138"/>
        <v>0</v>
      </c>
      <c r="H214" s="471">
        <f t="shared" si="138"/>
        <v>0</v>
      </c>
      <c r="I214" s="471">
        <f t="shared" si="138"/>
        <v>0</v>
      </c>
      <c r="J214" s="471">
        <f t="shared" si="138"/>
        <v>0</v>
      </c>
      <c r="K214" s="471">
        <f t="shared" si="138"/>
        <v>0</v>
      </c>
      <c r="L214" s="471">
        <f t="shared" si="138"/>
        <v>0</v>
      </c>
      <c r="M214" s="471">
        <f t="shared" si="138"/>
        <v>0</v>
      </c>
      <c r="N214" s="471">
        <f t="shared" si="138"/>
        <v>-306034</v>
      </c>
      <c r="O214" s="471">
        <f t="shared" si="138"/>
        <v>-334486</v>
      </c>
      <c r="P214" s="471">
        <f t="shared" si="138"/>
        <v>-280434</v>
      </c>
      <c r="Q214" s="471">
        <f t="shared" si="138"/>
        <v>-317811</v>
      </c>
      <c r="R214" s="471">
        <f t="shared" si="138"/>
        <v>-313148</v>
      </c>
      <c r="S214" s="471">
        <f t="shared" si="138"/>
        <v>-338213</v>
      </c>
      <c r="T214" s="471">
        <f t="shared" si="138"/>
        <v>-372985.99969082593</v>
      </c>
      <c r="U214" s="471">
        <f t="shared" si="138"/>
        <v>-405189.09346086171</v>
      </c>
      <c r="V214" s="471">
        <f t="shared" si="138"/>
        <v>-406119.66463750968</v>
      </c>
      <c r="W214" s="471">
        <f t="shared" si="138"/>
        <v>-419027.72691763495</v>
      </c>
      <c r="X214" s="471">
        <f t="shared" si="138"/>
        <v>-416964.10326513276</v>
      </c>
      <c r="Y214" s="471">
        <f t="shared" si="138"/>
        <v>-564169.36835048918</v>
      </c>
      <c r="Z214" s="471">
        <f t="shared" si="138"/>
        <v>-473169.07740207767</v>
      </c>
      <c r="AA214" s="471">
        <f t="shared" si="138"/>
        <v>-89622.453542504314</v>
      </c>
      <c r="AB214" s="471">
        <f t="shared" si="138"/>
        <v>-96359.996948693166</v>
      </c>
      <c r="AC214" s="471">
        <f>AC213-AC215</f>
        <v>-81424.482233090355</v>
      </c>
      <c r="AD214" s="471">
        <f>AD213-AD215</f>
        <v>-74502.031910385936</v>
      </c>
      <c r="AE214" s="471">
        <f t="shared" ref="AE214:AO214" si="139">AE213-AE215</f>
        <v>-84024.093541391921</v>
      </c>
      <c r="AF214" s="471">
        <f t="shared" si="139"/>
        <v>0</v>
      </c>
      <c r="AG214" s="471">
        <f t="shared" si="139"/>
        <v>0</v>
      </c>
      <c r="AH214" s="471">
        <f t="shared" si="139"/>
        <v>0</v>
      </c>
      <c r="AI214" s="471">
        <f t="shared" si="139"/>
        <v>0</v>
      </c>
      <c r="AJ214" s="471">
        <f t="shared" si="139"/>
        <v>0</v>
      </c>
      <c r="AK214" s="471">
        <f t="shared" si="139"/>
        <v>0</v>
      </c>
      <c r="AL214" s="471">
        <f t="shared" si="139"/>
        <v>0</v>
      </c>
      <c r="AM214" s="471">
        <f t="shared" si="139"/>
        <v>0</v>
      </c>
      <c r="AN214" s="471">
        <f t="shared" si="139"/>
        <v>0</v>
      </c>
      <c r="AO214" s="471">
        <f t="shared" si="139"/>
        <v>0</v>
      </c>
      <c r="AP214" s="471"/>
      <c r="AQ214" s="471"/>
      <c r="AR214" s="471"/>
      <c r="AS214" s="471"/>
      <c r="AT214" s="471"/>
      <c r="AU214" s="471"/>
      <c r="AV214" s="471"/>
      <c r="AW214" s="471"/>
      <c r="AX214" s="471"/>
      <c r="AY214" s="471"/>
      <c r="AZ214" s="471"/>
      <c r="BA214" s="471"/>
      <c r="BB214" s="471"/>
      <c r="BC214" s="471"/>
      <c r="BD214" s="471"/>
      <c r="BE214" s="471"/>
      <c r="BF214" s="471"/>
      <c r="BG214" s="471"/>
      <c r="BH214" s="471"/>
      <c r="BI214" s="471"/>
      <c r="BJ214" s="471"/>
      <c r="BK214" s="471"/>
      <c r="BL214" s="471"/>
      <c r="BM214" s="471"/>
      <c r="BN214" s="471"/>
      <c r="BO214" s="471"/>
      <c r="BP214" s="471"/>
      <c r="BQ214" s="471"/>
      <c r="BR214" s="471"/>
      <c r="BS214" s="471"/>
      <c r="BT214" s="471"/>
      <c r="BU214" s="471"/>
      <c r="BV214" s="471"/>
      <c r="BW214" s="191"/>
      <c r="BX214" s="191"/>
      <c r="BY214" s="191"/>
      <c r="BZ214" s="191"/>
      <c r="CA214" s="191"/>
      <c r="CB214" s="191"/>
      <c r="CC214" s="191"/>
      <c r="CD214" s="191"/>
      <c r="CE214" s="191"/>
      <c r="CF214" s="191"/>
      <c r="CG214" s="191"/>
      <c r="CH214" s="191"/>
      <c r="CI214" s="191"/>
      <c r="CJ214" s="191"/>
      <c r="CK214" s="191"/>
      <c r="CL214" s="191"/>
      <c r="CM214" s="191"/>
    </row>
    <row r="215" spans="1:91" x14ac:dyDescent="0.35">
      <c r="A215" s="5" t="s">
        <v>354</v>
      </c>
      <c r="B215" s="460" t="s">
        <v>431</v>
      </c>
      <c r="C215" s="471">
        <f>-C258</f>
        <v>0</v>
      </c>
      <c r="D215" s="471">
        <f t="shared" ref="D215:M215" si="140">-D258</f>
        <v>0</v>
      </c>
      <c r="E215" s="471">
        <f t="shared" si="140"/>
        <v>0</v>
      </c>
      <c r="F215" s="471">
        <f t="shared" si="140"/>
        <v>0</v>
      </c>
      <c r="G215" s="471">
        <f t="shared" si="140"/>
        <v>0</v>
      </c>
      <c r="H215" s="471">
        <f t="shared" si="140"/>
        <v>0</v>
      </c>
      <c r="I215" s="471">
        <f t="shared" si="140"/>
        <v>0</v>
      </c>
      <c r="J215" s="471">
        <f t="shared" si="140"/>
        <v>0</v>
      </c>
      <c r="K215" s="471">
        <f t="shared" si="140"/>
        <v>0</v>
      </c>
      <c r="L215" s="471">
        <f t="shared" si="140"/>
        <v>0</v>
      </c>
      <c r="M215" s="471">
        <f t="shared" si="140"/>
        <v>0</v>
      </c>
      <c r="N215" s="471">
        <f>SUM(Q!C215:F215)</f>
        <v>-19466</v>
      </c>
      <c r="O215" s="471">
        <f>SUM(Q!G215:J215)</f>
        <v>-19614</v>
      </c>
      <c r="P215" s="471">
        <f>SUM(Q!K215:N215)</f>
        <v>-22766</v>
      </c>
      <c r="Q215" s="471">
        <f>SUM(Q!O215:R215)</f>
        <v>-22289</v>
      </c>
      <c r="R215" s="471">
        <f>SUM(Q!S215:V215)</f>
        <v>-24852</v>
      </c>
      <c r="S215" s="471">
        <f>SUM(Q!W215:Z215)</f>
        <v>-27287</v>
      </c>
      <c r="T215" s="471">
        <f>SUM(Q!AA215:AD215)</f>
        <v>-37090.205666316891</v>
      </c>
      <c r="U215" s="471">
        <f>SUM(Q!AE215:AH215)</f>
        <v>-43781.721504459601</v>
      </c>
      <c r="V215" s="471">
        <f>SUM(Q!AI215:AL215)</f>
        <v>-41830.096668415536</v>
      </c>
      <c r="W215" s="471">
        <f>SUM(Q!AM215:AP215)</f>
        <v>-39437.033349947538</v>
      </c>
      <c r="X215" s="471">
        <f>SUM(Q!AQ215:AT215)</f>
        <v>-37421.536920251834</v>
      </c>
      <c r="Y215" s="471">
        <f>SUM(Q!AU215:AX215)</f>
        <v>-50833.106076862532</v>
      </c>
      <c r="Z215" s="471">
        <f>SUM(Q!AY215:BB215)</f>
        <v>-41717.378011542496</v>
      </c>
      <c r="AA215" s="471">
        <f>SUM(Q!BC215:BF215)</f>
        <v>-7732.1018861490029</v>
      </c>
      <c r="AB215" s="471">
        <f>SUM(Q!BG215:BJ215)</f>
        <v>-8135.304365162644</v>
      </c>
      <c r="AC215" s="471">
        <f>SUM(Q!BK215:BN215)</f>
        <v>-6727.3519556663159</v>
      </c>
      <c r="AD215" s="471">
        <f>SUM(Q!BO215:BR215)</f>
        <v>-6023.998272560335</v>
      </c>
      <c r="AE215" s="471">
        <f>SUM(Q!BS215:BV215)</f>
        <v>-6649.1057738719828</v>
      </c>
      <c r="AF215" s="471">
        <f>SUM(Q!BW215:BZ215)</f>
        <v>0</v>
      </c>
      <c r="AG215" s="471">
        <f>SUM(Q!CA215:CD215)</f>
        <v>0</v>
      </c>
      <c r="AH215" s="471">
        <f>SUM(Q!CE215:CH215)</f>
        <v>0</v>
      </c>
      <c r="AI215" s="471">
        <f>SUM(Q!CI215:CL215)</f>
        <v>0</v>
      </c>
      <c r="AJ215" s="471">
        <f>SUM(Q!CM215:CP215)</f>
        <v>0</v>
      </c>
      <c r="AK215" s="471">
        <f>SUM(Q!CQ215:CT215)</f>
        <v>0</v>
      </c>
      <c r="AL215" s="471">
        <f>SUM(Q!CU215:CX215)</f>
        <v>0</v>
      </c>
      <c r="AM215" s="471">
        <f>SUM(Q!CY215:DB215)</f>
        <v>0</v>
      </c>
      <c r="AN215" s="471">
        <f>SUM(Q!DC215:DF215)</f>
        <v>0</v>
      </c>
      <c r="AO215" s="471">
        <f>SUM(Q!DG215:DJ215)</f>
        <v>0</v>
      </c>
      <c r="AP215" s="471"/>
      <c r="AQ215" s="471"/>
      <c r="AR215" s="471"/>
      <c r="AS215" s="471"/>
      <c r="AT215" s="471"/>
      <c r="AU215" s="471"/>
      <c r="AV215" s="471"/>
      <c r="AW215" s="471"/>
      <c r="AX215" s="471"/>
      <c r="AY215" s="471"/>
      <c r="AZ215" s="471"/>
      <c r="BA215" s="471"/>
      <c r="BB215" s="471"/>
      <c r="BC215" s="471"/>
      <c r="BD215" s="471"/>
      <c r="BE215" s="471"/>
      <c r="BF215" s="471"/>
      <c r="BG215" s="471"/>
      <c r="BH215" s="471"/>
      <c r="BI215" s="471"/>
      <c r="BJ215" s="471"/>
      <c r="BK215" s="471"/>
      <c r="BL215" s="471"/>
      <c r="BM215" s="471"/>
      <c r="BN215" s="471"/>
      <c r="BO215" s="471"/>
      <c r="BP215" s="471"/>
      <c r="BQ215" s="471"/>
      <c r="BR215" s="471"/>
      <c r="BS215" s="471"/>
      <c r="BT215" s="471"/>
      <c r="BU215" s="471"/>
      <c r="BV215" s="471"/>
      <c r="BW215" s="191"/>
      <c r="BX215" s="191"/>
      <c r="BY215" s="191"/>
      <c r="BZ215" s="191"/>
      <c r="CA215" s="191"/>
      <c r="CB215" s="191"/>
      <c r="CC215" s="191"/>
      <c r="CD215" s="191"/>
      <c r="CE215" s="191"/>
      <c r="CF215" s="191"/>
      <c r="CG215" s="191"/>
      <c r="CH215" s="191"/>
      <c r="CI215" s="191"/>
      <c r="CJ215" s="191"/>
      <c r="CK215" s="191"/>
      <c r="CL215" s="191"/>
      <c r="CM215" s="191"/>
    </row>
    <row r="216" spans="1:91" x14ac:dyDescent="0.35">
      <c r="A216" s="5" t="s">
        <v>354</v>
      </c>
      <c r="B216" s="452" t="s">
        <v>144</v>
      </c>
      <c r="C216" s="451">
        <f>-C345*1000</f>
        <v>0</v>
      </c>
      <c r="D216" s="451">
        <f t="shared" ref="D216:M216" si="141">-D345*1000</f>
        <v>0</v>
      </c>
      <c r="E216" s="451">
        <f t="shared" si="141"/>
        <v>0</v>
      </c>
      <c r="F216" s="451">
        <f t="shared" si="141"/>
        <v>0</v>
      </c>
      <c r="G216" s="451">
        <f t="shared" si="141"/>
        <v>0</v>
      </c>
      <c r="H216" s="451">
        <f t="shared" si="141"/>
        <v>0</v>
      </c>
      <c r="I216" s="451">
        <f t="shared" si="141"/>
        <v>0</v>
      </c>
      <c r="J216" s="451">
        <f t="shared" si="141"/>
        <v>0</v>
      </c>
      <c r="K216" s="451">
        <f t="shared" si="141"/>
        <v>0</v>
      </c>
      <c r="L216" s="451">
        <f t="shared" si="141"/>
        <v>0</v>
      </c>
      <c r="M216" s="451">
        <f t="shared" si="141"/>
        <v>0</v>
      </c>
      <c r="N216" s="471">
        <f>SUM(Q!C216:F216)</f>
        <v>-100600</v>
      </c>
      <c r="O216" s="471">
        <f>SUM(Q!G216:J216)</f>
        <v>-117500</v>
      </c>
      <c r="P216" s="471">
        <f>SUM(Q!K216:N216)</f>
        <v>-108500</v>
      </c>
      <c r="Q216" s="471">
        <f>SUM(Q!O216:R216)</f>
        <v>-132600</v>
      </c>
      <c r="R216" s="471">
        <f>SUM(Q!S216:V216)</f>
        <v>-135100</v>
      </c>
      <c r="S216" s="471">
        <f>SUM(Q!W216:Z216)</f>
        <v>-149000</v>
      </c>
      <c r="T216" s="471">
        <f>SUM(Q!AA216:AD216)</f>
        <v>-167865.38461538462</v>
      </c>
      <c r="U216" s="471">
        <f>SUM(Q!AE216:AH216)</f>
        <v>-186428.55000000002</v>
      </c>
      <c r="V216" s="471">
        <f>SUM(Q!AI216:AL216)</f>
        <v>-182330.52115384617</v>
      </c>
      <c r="W216" s="471">
        <f>SUM(Q!AM216:AP216)</f>
        <v>-182924.45769230771</v>
      </c>
      <c r="X216" s="471">
        <f>SUM(Q!AQ216:AT216)</f>
        <v>-177715.85192307693</v>
      </c>
      <c r="Y216" s="471">
        <f>SUM(Q!AU216:AX216)</f>
        <v>-235783.92115384617</v>
      </c>
      <c r="Z216" s="471">
        <f>SUM(Q!AY216:BB216)</f>
        <v>-193501.59230769234</v>
      </c>
      <c r="AA216" s="471">
        <f>SUM(Q!BC216:BF216)</f>
        <v>-35864.526923076926</v>
      </c>
      <c r="AB216" s="471">
        <f>SUM(Q!BG216:BJ216)</f>
        <v>-37734.738461538465</v>
      </c>
      <c r="AC216" s="471">
        <f>SUM(Q!BK216:BN216)</f>
        <v>-31204.101923076923</v>
      </c>
      <c r="AD216" s="471">
        <f>SUM(Q!BO216:BR216)</f>
        <v>-27941.671153846153</v>
      </c>
      <c r="AE216" s="471">
        <f>SUM(Q!BS216:BV216)</f>
        <v>-30841.165384615386</v>
      </c>
      <c r="AF216" s="471">
        <f>SUM(Q!BW216:BZ216)</f>
        <v>0</v>
      </c>
      <c r="AG216" s="471">
        <f>SUM(Q!CA216:CD216)</f>
        <v>0</v>
      </c>
      <c r="AH216" s="471">
        <f>SUM(Q!CE216:CH216)</f>
        <v>0</v>
      </c>
      <c r="AI216" s="471">
        <f>SUM(Q!CI216:CL216)</f>
        <v>0</v>
      </c>
      <c r="AJ216" s="471">
        <f>SUM(Q!CM216:CP216)</f>
        <v>0</v>
      </c>
      <c r="AK216" s="471">
        <f>SUM(Q!CQ216:CT216)</f>
        <v>0</v>
      </c>
      <c r="AL216" s="471">
        <f>SUM(Q!CU216:CX216)</f>
        <v>0</v>
      </c>
      <c r="AM216" s="471">
        <f>SUM(Q!CY216:DB216)</f>
        <v>0</v>
      </c>
      <c r="AN216" s="471">
        <f>SUM(Q!DC216:DF216)</f>
        <v>0</v>
      </c>
      <c r="AO216" s="471">
        <f>SUM(Q!DG216:DJ216)</f>
        <v>0</v>
      </c>
      <c r="AP216" s="451"/>
      <c r="AQ216" s="451"/>
      <c r="AR216" s="451"/>
      <c r="AS216" s="451"/>
      <c r="AT216" s="451"/>
      <c r="AU216" s="451"/>
      <c r="AV216" s="451"/>
      <c r="AW216" s="451"/>
      <c r="AX216" s="451"/>
      <c r="AY216" s="451"/>
      <c r="AZ216" s="451"/>
      <c r="BA216" s="451"/>
      <c r="BB216" s="451"/>
      <c r="BC216" s="451"/>
      <c r="BD216" s="451"/>
      <c r="BE216" s="451"/>
      <c r="BF216" s="451"/>
      <c r="BG216" s="451"/>
      <c r="BH216" s="451"/>
      <c r="BI216" s="451"/>
      <c r="BJ216" s="451"/>
      <c r="BK216" s="451"/>
      <c r="BL216" s="451"/>
      <c r="BM216" s="451"/>
      <c r="BN216" s="451"/>
      <c r="BO216" s="451"/>
      <c r="BP216" s="451"/>
      <c r="BQ216" s="451"/>
      <c r="BR216" s="451"/>
      <c r="BS216" s="451"/>
      <c r="BT216" s="451"/>
      <c r="BU216" s="451"/>
      <c r="BV216" s="451"/>
    </row>
    <row r="217" spans="1:91" x14ac:dyDescent="0.35">
      <c r="A217" s="5" t="s">
        <v>354</v>
      </c>
      <c r="B217" s="255" t="s">
        <v>368</v>
      </c>
      <c r="C217" s="453">
        <f>C212+C213</f>
        <v>0</v>
      </c>
      <c r="D217" s="453">
        <f t="shared" ref="D217:AO217" si="142">D212+D213</f>
        <v>0</v>
      </c>
      <c r="E217" s="453">
        <f t="shared" si="142"/>
        <v>0</v>
      </c>
      <c r="F217" s="453">
        <f t="shared" si="142"/>
        <v>0</v>
      </c>
      <c r="G217" s="453">
        <f t="shared" si="142"/>
        <v>0</v>
      </c>
      <c r="H217" s="453">
        <f t="shared" si="142"/>
        <v>0</v>
      </c>
      <c r="I217" s="453">
        <f t="shared" si="142"/>
        <v>0</v>
      </c>
      <c r="J217" s="453">
        <f t="shared" si="142"/>
        <v>0</v>
      </c>
      <c r="K217" s="453">
        <f t="shared" si="142"/>
        <v>0</v>
      </c>
      <c r="L217" s="453">
        <f t="shared" si="142"/>
        <v>0</v>
      </c>
      <c r="M217" s="453">
        <f t="shared" si="142"/>
        <v>0</v>
      </c>
      <c r="N217" s="453">
        <f>N212+N213</f>
        <v>132300</v>
      </c>
      <c r="O217" s="453">
        <f t="shared" si="142"/>
        <v>133000</v>
      </c>
      <c r="P217" s="453">
        <f t="shared" si="142"/>
        <v>225900</v>
      </c>
      <c r="Q217" s="453">
        <f t="shared" si="142"/>
        <v>207300</v>
      </c>
      <c r="R217" s="453">
        <f t="shared" si="142"/>
        <v>226100</v>
      </c>
      <c r="S217" s="453">
        <f t="shared" si="142"/>
        <v>213700</v>
      </c>
      <c r="T217" s="453">
        <f t="shared" si="142"/>
        <v>296983.79464285716</v>
      </c>
      <c r="U217" s="453">
        <f t="shared" si="142"/>
        <v>345771.67253467871</v>
      </c>
      <c r="V217" s="453">
        <f t="shared" si="142"/>
        <v>311366.08869407477</v>
      </c>
      <c r="W217" s="453">
        <f t="shared" si="142"/>
        <v>257411.29273241758</v>
      </c>
      <c r="X217" s="453">
        <f t="shared" si="142"/>
        <v>224904.35381461546</v>
      </c>
      <c r="Y217" s="453">
        <f t="shared" si="142"/>
        <v>307739.43207264831</v>
      </c>
      <c r="Z217" s="453">
        <f t="shared" si="142"/>
        <v>242383.28258637985</v>
      </c>
      <c r="AA217" s="453">
        <f t="shared" si="142"/>
        <v>43001.503571346693</v>
      </c>
      <c r="AB217" s="453">
        <f t="shared" si="142"/>
        <v>43179.842686144213</v>
      </c>
      <c r="AC217" s="453">
        <f t="shared" si="142"/>
        <v>33965.621311243332</v>
      </c>
      <c r="AD217" s="453">
        <f t="shared" si="142"/>
        <v>28823.881317053732</v>
      </c>
      <c r="AE217" s="453">
        <f t="shared" si="142"/>
        <v>30023.90168473612</v>
      </c>
      <c r="AF217" s="453">
        <f t="shared" si="142"/>
        <v>0</v>
      </c>
      <c r="AG217" s="453">
        <f t="shared" si="142"/>
        <v>0</v>
      </c>
      <c r="AH217" s="453">
        <f t="shared" si="142"/>
        <v>0</v>
      </c>
      <c r="AI217" s="453">
        <f t="shared" si="142"/>
        <v>0</v>
      </c>
      <c r="AJ217" s="453">
        <f t="shared" si="142"/>
        <v>0</v>
      </c>
      <c r="AK217" s="453">
        <f t="shared" si="142"/>
        <v>0</v>
      </c>
      <c r="AL217" s="453">
        <f t="shared" si="142"/>
        <v>0</v>
      </c>
      <c r="AM217" s="453">
        <f t="shared" si="142"/>
        <v>0</v>
      </c>
      <c r="AN217" s="453">
        <f t="shared" si="142"/>
        <v>0</v>
      </c>
      <c r="AO217" s="453">
        <f t="shared" si="142"/>
        <v>0</v>
      </c>
      <c r="AP217" s="568"/>
      <c r="AQ217" s="568"/>
      <c r="AR217" s="568"/>
      <c r="AS217" s="568"/>
      <c r="AT217" s="568"/>
      <c r="AU217" s="568"/>
      <c r="AV217" s="568"/>
      <c r="AW217" s="568"/>
      <c r="AX217" s="568"/>
      <c r="AY217" s="568"/>
      <c r="AZ217" s="568"/>
      <c r="BA217" s="568"/>
      <c r="BB217" s="568"/>
      <c r="BC217" s="568"/>
      <c r="BD217" s="568"/>
      <c r="BE217" s="568"/>
      <c r="BF217" s="568"/>
      <c r="BG217" s="568"/>
      <c r="BH217" s="568"/>
      <c r="BI217" s="568"/>
      <c r="BJ217" s="568"/>
      <c r="BK217" s="568"/>
      <c r="BL217" s="568"/>
      <c r="BM217" s="568"/>
      <c r="BN217" s="568"/>
      <c r="BO217" s="568"/>
      <c r="BP217" s="568"/>
      <c r="BQ217" s="568"/>
      <c r="BR217" s="568"/>
      <c r="BS217" s="568"/>
      <c r="BT217" s="568"/>
      <c r="BU217" s="568"/>
      <c r="BV217" s="568"/>
    </row>
    <row r="218" spans="1:91" x14ac:dyDescent="0.35">
      <c r="A218" s="5" t="s">
        <v>354</v>
      </c>
      <c r="B218" s="454" t="s">
        <v>369</v>
      </c>
      <c r="C218" s="455">
        <f>C217+C216</f>
        <v>0</v>
      </c>
      <c r="D218" s="455">
        <f t="shared" ref="D218:AO218" si="143">D217+D216</f>
        <v>0</v>
      </c>
      <c r="E218" s="455">
        <f t="shared" si="143"/>
        <v>0</v>
      </c>
      <c r="F218" s="455">
        <f t="shared" si="143"/>
        <v>0</v>
      </c>
      <c r="G218" s="455">
        <f t="shared" si="143"/>
        <v>0</v>
      </c>
      <c r="H218" s="455">
        <f t="shared" si="143"/>
        <v>0</v>
      </c>
      <c r="I218" s="455">
        <f t="shared" si="143"/>
        <v>0</v>
      </c>
      <c r="J218" s="455">
        <f t="shared" si="143"/>
        <v>0</v>
      </c>
      <c r="K218" s="455">
        <f t="shared" si="143"/>
        <v>0</v>
      </c>
      <c r="L218" s="455">
        <f t="shared" si="143"/>
        <v>0</v>
      </c>
      <c r="M218" s="455">
        <f t="shared" si="143"/>
        <v>0</v>
      </c>
      <c r="N218" s="455">
        <f>N217+N216</f>
        <v>31700</v>
      </c>
      <c r="O218" s="455">
        <f t="shared" si="143"/>
        <v>15500</v>
      </c>
      <c r="P218" s="455">
        <f t="shared" si="143"/>
        <v>117400</v>
      </c>
      <c r="Q218" s="455">
        <f t="shared" si="143"/>
        <v>74700</v>
      </c>
      <c r="R218" s="455">
        <f t="shared" si="143"/>
        <v>91000</v>
      </c>
      <c r="S218" s="455">
        <f t="shared" si="143"/>
        <v>64700</v>
      </c>
      <c r="T218" s="455">
        <f t="shared" si="143"/>
        <v>129118.41002747254</v>
      </c>
      <c r="U218" s="455">
        <f t="shared" si="143"/>
        <v>159343.1225346787</v>
      </c>
      <c r="V218" s="455">
        <f t="shared" si="143"/>
        <v>129035.5675402286</v>
      </c>
      <c r="W218" s="455">
        <f t="shared" si="143"/>
        <v>74486.835040109872</v>
      </c>
      <c r="X218" s="455">
        <f t="shared" si="143"/>
        <v>47188.50189153853</v>
      </c>
      <c r="Y218" s="455">
        <f t="shared" si="143"/>
        <v>71955.510918802145</v>
      </c>
      <c r="Z218" s="455">
        <f t="shared" si="143"/>
        <v>48881.690278687514</v>
      </c>
      <c r="AA218" s="455">
        <f t="shared" si="143"/>
        <v>7136.9766482697669</v>
      </c>
      <c r="AB218" s="455">
        <f t="shared" si="143"/>
        <v>5445.1042246057477</v>
      </c>
      <c r="AC218" s="455">
        <f t="shared" si="143"/>
        <v>2761.519388166409</v>
      </c>
      <c r="AD218" s="455">
        <f t="shared" si="143"/>
        <v>882.21016320757917</v>
      </c>
      <c r="AE218" s="455">
        <f t="shared" si="143"/>
        <v>-817.26369987926591</v>
      </c>
      <c r="AF218" s="455">
        <f t="shared" si="143"/>
        <v>0</v>
      </c>
      <c r="AG218" s="455">
        <f t="shared" si="143"/>
        <v>0</v>
      </c>
      <c r="AH218" s="455">
        <f t="shared" si="143"/>
        <v>0</v>
      </c>
      <c r="AI218" s="455">
        <f t="shared" si="143"/>
        <v>0</v>
      </c>
      <c r="AJ218" s="455">
        <f t="shared" si="143"/>
        <v>0</v>
      </c>
      <c r="AK218" s="455">
        <f t="shared" si="143"/>
        <v>0</v>
      </c>
      <c r="AL218" s="455">
        <f t="shared" si="143"/>
        <v>0</v>
      </c>
      <c r="AM218" s="455">
        <f t="shared" si="143"/>
        <v>0</v>
      </c>
      <c r="AN218" s="455">
        <f t="shared" si="143"/>
        <v>0</v>
      </c>
      <c r="AO218" s="455">
        <f t="shared" si="143"/>
        <v>0</v>
      </c>
      <c r="AP218" s="568"/>
      <c r="AQ218" s="568"/>
      <c r="AR218" s="568"/>
      <c r="AS218" s="568"/>
      <c r="AT218" s="568"/>
      <c r="AU218" s="568"/>
      <c r="AV218" s="568"/>
      <c r="AW218" s="568"/>
      <c r="AX218" s="568"/>
      <c r="AY218" s="568"/>
      <c r="AZ218" s="568"/>
      <c r="BA218" s="568"/>
      <c r="BB218" s="568"/>
      <c r="BC218" s="568"/>
      <c r="BD218" s="568"/>
      <c r="BE218" s="568"/>
      <c r="BF218" s="568"/>
      <c r="BG218" s="568"/>
      <c r="BH218" s="568"/>
      <c r="BI218" s="568"/>
      <c r="BJ218" s="568"/>
      <c r="BK218" s="568"/>
      <c r="BL218" s="568"/>
      <c r="BM218" s="568"/>
      <c r="BN218" s="568"/>
      <c r="BO218" s="568"/>
      <c r="BP218" s="568"/>
      <c r="BQ218" s="568"/>
      <c r="BR218" s="568"/>
      <c r="BS218" s="568"/>
      <c r="BT218" s="568"/>
      <c r="BU218" s="568"/>
      <c r="BV218" s="568"/>
    </row>
    <row r="219" spans="1:91" x14ac:dyDescent="0.35">
      <c r="A219" s="5" t="s">
        <v>354</v>
      </c>
      <c r="B219" s="452" t="s">
        <v>85</v>
      </c>
      <c r="C219" s="451">
        <f>-C346*1000</f>
        <v>0</v>
      </c>
      <c r="D219" s="451">
        <f t="shared" ref="D219:M221" si="144">-D346*1000</f>
        <v>0</v>
      </c>
      <c r="E219" s="451">
        <f t="shared" si="144"/>
        <v>0</v>
      </c>
      <c r="F219" s="451">
        <f t="shared" si="144"/>
        <v>0</v>
      </c>
      <c r="G219" s="451">
        <f t="shared" si="144"/>
        <v>0</v>
      </c>
      <c r="H219" s="451">
        <f t="shared" si="144"/>
        <v>0</v>
      </c>
      <c r="I219" s="451">
        <f t="shared" si="144"/>
        <v>0</v>
      </c>
      <c r="J219" s="451">
        <f t="shared" si="144"/>
        <v>0</v>
      </c>
      <c r="K219" s="451">
        <f t="shared" si="144"/>
        <v>0</v>
      </c>
      <c r="L219" s="451">
        <f t="shared" si="144"/>
        <v>0</v>
      </c>
      <c r="M219" s="451">
        <f t="shared" si="144"/>
        <v>0</v>
      </c>
      <c r="N219" s="451">
        <f>SUM(Q!C219:F219)</f>
        <v>0</v>
      </c>
      <c r="O219" s="451">
        <f>SUM(Q!G219:J219)</f>
        <v>0</v>
      </c>
      <c r="P219" s="451">
        <f>SUM(Q!K219:N219)</f>
        <v>0</v>
      </c>
      <c r="Q219" s="451">
        <f>SUM(Q!O219:R219)</f>
        <v>0</v>
      </c>
      <c r="R219" s="451">
        <f>SUM(Q!S219:V219)</f>
        <v>0</v>
      </c>
      <c r="S219" s="451">
        <f>SUM(Q!W219:Z219)</f>
        <v>0</v>
      </c>
      <c r="T219" s="451">
        <f>SUM(Q!AA219:AD219)</f>
        <v>0</v>
      </c>
      <c r="U219" s="451">
        <f>SUM(Q!AE219:AH219)</f>
        <v>0</v>
      </c>
      <c r="V219" s="451">
        <f>SUM(Q!AI219:AL219)</f>
        <v>0</v>
      </c>
      <c r="W219" s="451">
        <f>SUM(Q!AM219:AP219)</f>
        <v>0</v>
      </c>
      <c r="X219" s="451">
        <f>SUM(Q!AQ219:AT219)</f>
        <v>0</v>
      </c>
      <c r="Y219" s="451">
        <f>SUM(Q!AU219:AX219)</f>
        <v>0</v>
      </c>
      <c r="Z219" s="451">
        <f>SUM(Q!AY219:BB219)</f>
        <v>0</v>
      </c>
      <c r="AA219" s="451">
        <f>SUM(Q!BC219:BF219)</f>
        <v>0</v>
      </c>
      <c r="AB219" s="451">
        <f>SUM(Q!BG219:BJ219)</f>
        <v>0</v>
      </c>
      <c r="AC219" s="451">
        <f>SUM(Q!BK219:BN219)</f>
        <v>0</v>
      </c>
      <c r="AD219" s="451">
        <f>SUM(Q!BO219:BR219)</f>
        <v>0</v>
      </c>
      <c r="AE219" s="451">
        <f>SUM(Q!BS219:BV219)</f>
        <v>0</v>
      </c>
      <c r="AF219" s="451">
        <f>SUM(Q!BW219:BZ219)</f>
        <v>0</v>
      </c>
      <c r="AG219" s="451">
        <f>SUM(Q!CA219:CD219)</f>
        <v>0</v>
      </c>
      <c r="AH219" s="451">
        <f>SUM(Q!CE219:CH219)</f>
        <v>0</v>
      </c>
      <c r="AI219" s="451">
        <f>SUM(Q!CI219:CL219)</f>
        <v>0</v>
      </c>
      <c r="AJ219" s="451">
        <f>SUM(Q!CM219:CP219)</f>
        <v>0</v>
      </c>
      <c r="AK219" s="451">
        <f>SUM(Q!CQ219:CT219)</f>
        <v>0</v>
      </c>
      <c r="AL219" s="451">
        <f>SUM(Q!CU219:CX219)</f>
        <v>0</v>
      </c>
      <c r="AM219" s="451">
        <f>SUM(Q!CY219:DB219)</f>
        <v>0</v>
      </c>
      <c r="AN219" s="451">
        <f>SUM(Q!DC219:DF219)</f>
        <v>0</v>
      </c>
      <c r="AO219" s="451">
        <f>SUM(Q!DG219:DJ219)</f>
        <v>0</v>
      </c>
    </row>
    <row r="220" spans="1:91" x14ac:dyDescent="0.35">
      <c r="A220" s="5" t="s">
        <v>354</v>
      </c>
      <c r="B220" s="452" t="s">
        <v>371</v>
      </c>
      <c r="C220" s="451">
        <f>-C347*1000</f>
        <v>0</v>
      </c>
      <c r="D220" s="451">
        <f t="shared" si="144"/>
        <v>0</v>
      </c>
      <c r="E220" s="451">
        <f t="shared" si="144"/>
        <v>0</v>
      </c>
      <c r="F220" s="451">
        <f t="shared" si="144"/>
        <v>0</v>
      </c>
      <c r="G220" s="451">
        <f t="shared" si="144"/>
        <v>0</v>
      </c>
      <c r="H220" s="451">
        <f t="shared" si="144"/>
        <v>0</v>
      </c>
      <c r="I220" s="451">
        <f t="shared" si="144"/>
        <v>0</v>
      </c>
      <c r="J220" s="451">
        <f t="shared" si="144"/>
        <v>0</v>
      </c>
      <c r="K220" s="451">
        <f t="shared" si="144"/>
        <v>0</v>
      </c>
      <c r="L220" s="451">
        <f t="shared" si="144"/>
        <v>0</v>
      </c>
      <c r="M220" s="451">
        <f t="shared" si="144"/>
        <v>0</v>
      </c>
      <c r="N220" s="451">
        <f>SUM(Q!C220:F220)</f>
        <v>0</v>
      </c>
      <c r="O220" s="451">
        <f>SUM(Q!G220:J220)</f>
        <v>-800</v>
      </c>
      <c r="P220" s="451">
        <f>SUM(Q!K220:N220)</f>
        <v>0</v>
      </c>
      <c r="Q220" s="451">
        <f>SUM(Q!O220:R220)</f>
        <v>0</v>
      </c>
      <c r="R220" s="451">
        <f>SUM(Q!S220:V220)</f>
        <v>0</v>
      </c>
      <c r="S220" s="451">
        <f>SUM(Q!W220:Z220)</f>
        <v>109500</v>
      </c>
      <c r="T220" s="451">
        <f>SUM(Q!AA220:AD220)</f>
        <v>0</v>
      </c>
      <c r="U220" s="451">
        <f>SUM(Q!AE220:AH220)</f>
        <v>0</v>
      </c>
      <c r="V220" s="451">
        <f>SUM(Q!AI220:AL220)</f>
        <v>0</v>
      </c>
      <c r="W220" s="451">
        <f>SUM(Q!AM220:AP220)</f>
        <v>0</v>
      </c>
      <c r="X220" s="451">
        <f>SUM(Q!AQ220:AT220)</f>
        <v>0</v>
      </c>
      <c r="Y220" s="451">
        <f>SUM(Q!AU220:AX220)</f>
        <v>0</v>
      </c>
      <c r="Z220" s="451">
        <f>SUM(Q!AY220:BB220)</f>
        <v>0</v>
      </c>
      <c r="AA220" s="451">
        <f>SUM(Q!BC220:BF220)</f>
        <v>0</v>
      </c>
      <c r="AB220" s="451">
        <f>SUM(Q!BG220:BJ220)</f>
        <v>0</v>
      </c>
      <c r="AC220" s="451">
        <f>SUM(Q!BK220:BN220)</f>
        <v>0</v>
      </c>
      <c r="AD220" s="451">
        <f>SUM(Q!BO220:BR220)</f>
        <v>0</v>
      </c>
      <c r="AE220" s="451">
        <f>SUM(Q!BS220:BV220)</f>
        <v>0</v>
      </c>
      <c r="AF220" s="451">
        <f>SUM(Q!BW220:BZ220)</f>
        <v>0</v>
      </c>
      <c r="AG220" s="451">
        <f>SUM(Q!CA220:CD220)</f>
        <v>0</v>
      </c>
      <c r="AH220" s="451">
        <f>SUM(Q!CE220:CH220)</f>
        <v>0</v>
      </c>
      <c r="AI220" s="451">
        <f>SUM(Q!CI220:CL220)</f>
        <v>0</v>
      </c>
      <c r="AJ220" s="451">
        <f>SUM(Q!CM220:CP220)</f>
        <v>0</v>
      </c>
      <c r="AK220" s="451">
        <f>SUM(Q!CQ220:CT220)</f>
        <v>0</v>
      </c>
      <c r="AL220" s="451">
        <f>SUM(Q!CU220:CX220)</f>
        <v>0</v>
      </c>
      <c r="AM220" s="451">
        <f>SUM(Q!CY220:DB220)</f>
        <v>0</v>
      </c>
      <c r="AN220" s="451">
        <f>SUM(Q!DC220:DF220)</f>
        <v>0</v>
      </c>
      <c r="AO220" s="451">
        <f>SUM(Q!DG220:DJ220)</f>
        <v>0</v>
      </c>
    </row>
    <row r="221" spans="1:91" x14ac:dyDescent="0.35">
      <c r="A221" s="5" t="s">
        <v>354</v>
      </c>
      <c r="B221" s="467" t="s">
        <v>362</v>
      </c>
      <c r="C221" s="673">
        <f>-C348*1000</f>
        <v>0</v>
      </c>
      <c r="D221" s="673">
        <f t="shared" si="144"/>
        <v>0</v>
      </c>
      <c r="E221" s="673">
        <f t="shared" si="144"/>
        <v>0</v>
      </c>
      <c r="F221" s="673">
        <f t="shared" si="144"/>
        <v>0</v>
      </c>
      <c r="G221" s="673">
        <f t="shared" si="144"/>
        <v>0</v>
      </c>
      <c r="H221" s="673">
        <f t="shared" si="144"/>
        <v>0</v>
      </c>
      <c r="I221" s="673">
        <f t="shared" si="144"/>
        <v>0</v>
      </c>
      <c r="J221" s="673">
        <f t="shared" si="144"/>
        <v>0</v>
      </c>
      <c r="K221" s="673">
        <f t="shared" si="144"/>
        <v>0</v>
      </c>
      <c r="L221" s="673">
        <f t="shared" si="144"/>
        <v>0</v>
      </c>
      <c r="M221" s="673">
        <f t="shared" si="144"/>
        <v>0</v>
      </c>
      <c r="N221" s="673">
        <f>SUM(Q!C221:F221)</f>
        <v>-5300</v>
      </c>
      <c r="O221" s="673">
        <f>SUM(Q!G221:J221)</f>
        <v>-900</v>
      </c>
      <c r="P221" s="673">
        <f>SUM(Q!K221:N221)</f>
        <v>-1100</v>
      </c>
      <c r="Q221" s="673">
        <f>SUM(Q!O221:R221)</f>
        <v>0</v>
      </c>
      <c r="R221" s="673">
        <f>SUM(Q!S221:V221)</f>
        <v>-7000</v>
      </c>
      <c r="S221" s="673">
        <f>SUM(Q!W221:Z221)</f>
        <v>-1600</v>
      </c>
      <c r="T221" s="673">
        <f>SUM(Q!AA221:AD221)</f>
        <v>-13400</v>
      </c>
      <c r="U221" s="673">
        <f>SUM(Q!AE221:AH221)</f>
        <v>0</v>
      </c>
      <c r="V221" s="673">
        <f>SUM(Q!AI221:AL221)</f>
        <v>0</v>
      </c>
      <c r="W221" s="673">
        <f>SUM(Q!AM221:AP221)</f>
        <v>0</v>
      </c>
      <c r="X221" s="673">
        <f>SUM(Q!AQ221:AT221)</f>
        <v>0</v>
      </c>
      <c r="Y221" s="673">
        <f>SUM(Q!AU221:AX221)</f>
        <v>0</v>
      </c>
      <c r="Z221" s="673">
        <f>SUM(Q!AY221:BB221)</f>
        <v>0</v>
      </c>
      <c r="AA221" s="673">
        <f>SUM(Q!BC221:BF221)</f>
        <v>0</v>
      </c>
      <c r="AB221" s="673">
        <f>SUM(Q!BG221:BJ221)</f>
        <v>0</v>
      </c>
      <c r="AC221" s="673">
        <f>SUM(Q!BK221:BN221)</f>
        <v>0</v>
      </c>
      <c r="AD221" s="673">
        <f>SUM(Q!BO221:BR221)</f>
        <v>0</v>
      </c>
      <c r="AE221" s="673">
        <f>SUM(Q!BS221:BV221)</f>
        <v>0</v>
      </c>
      <c r="AF221" s="673">
        <f>SUM(Q!BW221:BZ221)</f>
        <v>0</v>
      </c>
      <c r="AG221" s="673">
        <f>SUM(Q!CA221:CD221)</f>
        <v>0</v>
      </c>
      <c r="AH221" s="673">
        <f>SUM(Q!CE221:CH221)</f>
        <v>0</v>
      </c>
      <c r="AI221" s="673">
        <f>SUM(Q!CI221:CL221)</f>
        <v>0</v>
      </c>
      <c r="AJ221" s="673">
        <f>SUM(Q!CM221:CP221)</f>
        <v>0</v>
      </c>
      <c r="AK221" s="673">
        <f>SUM(Q!CQ221:CT221)</f>
        <v>0</v>
      </c>
      <c r="AL221" s="673">
        <f>SUM(Q!CU221:CX221)</f>
        <v>0</v>
      </c>
      <c r="AM221" s="673">
        <f>SUM(Q!CY221:DB221)</f>
        <v>0</v>
      </c>
      <c r="AN221" s="673">
        <f>SUM(Q!DC221:DF221)</f>
        <v>0</v>
      </c>
      <c r="AO221" s="673">
        <f>SUM(Q!DG221:DJ221)</f>
        <v>0</v>
      </c>
    </row>
    <row r="222" spans="1:91" x14ac:dyDescent="0.35">
      <c r="A222" s="5" t="s">
        <v>354</v>
      </c>
      <c r="B222" s="70" t="s">
        <v>372</v>
      </c>
      <c r="C222" s="568">
        <f>C349*1000</f>
        <v>0</v>
      </c>
      <c r="D222" s="568">
        <f t="shared" ref="D222:M222" si="145">D349*1000</f>
        <v>0</v>
      </c>
      <c r="E222" s="568">
        <f t="shared" si="145"/>
        <v>0</v>
      </c>
      <c r="F222" s="568">
        <f t="shared" si="145"/>
        <v>0</v>
      </c>
      <c r="G222" s="568">
        <f t="shared" si="145"/>
        <v>0</v>
      </c>
      <c r="H222" s="568">
        <f t="shared" si="145"/>
        <v>0</v>
      </c>
      <c r="I222" s="568">
        <f t="shared" si="145"/>
        <v>0</v>
      </c>
      <c r="J222" s="568">
        <f t="shared" si="145"/>
        <v>0</v>
      </c>
      <c r="K222" s="568">
        <f t="shared" si="145"/>
        <v>0</v>
      </c>
      <c r="L222" s="568">
        <f t="shared" si="145"/>
        <v>0</v>
      </c>
      <c r="M222" s="568">
        <f t="shared" si="145"/>
        <v>0</v>
      </c>
      <c r="N222" s="451">
        <f>SUM(Q!C222:F222)</f>
        <v>26400</v>
      </c>
      <c r="O222" s="451">
        <f>SUM(Q!G222:J222)</f>
        <v>13800</v>
      </c>
      <c r="P222" s="451">
        <f>SUM(Q!K222:N222)</f>
        <v>116300</v>
      </c>
      <c r="Q222" s="451">
        <f>SUM(Q!O222:R222)</f>
        <v>74700</v>
      </c>
      <c r="R222" s="451">
        <f>SUM(Q!S222:V222)</f>
        <v>84000</v>
      </c>
      <c r="S222" s="451">
        <f>SUM(Q!W222:Z222)</f>
        <v>172600</v>
      </c>
      <c r="T222" s="451">
        <f>SUM(Q!AA222:AD222)</f>
        <v>115718.41002747254</v>
      </c>
      <c r="U222" s="451">
        <f>SUM(Q!AE222:AH222)</f>
        <v>159343.1225346787</v>
      </c>
      <c r="V222" s="451">
        <f>SUM(Q!AI222:AL222)</f>
        <v>129035.56754022866</v>
      </c>
      <c r="W222" s="451">
        <f>SUM(Q!AM222:AP222)</f>
        <v>74486.835040109872</v>
      </c>
      <c r="X222" s="451">
        <f>SUM(Q!AQ222:AT222)</f>
        <v>47188.501891538508</v>
      </c>
      <c r="Y222" s="451">
        <f>SUM(Q!AU222:AX222)</f>
        <v>71955.510918802203</v>
      </c>
      <c r="Z222" s="451">
        <f>SUM(Q!AY222:BB222)</f>
        <v>48881.690278687522</v>
      </c>
      <c r="AA222" s="451">
        <f>SUM(Q!BC222:BF222)</f>
        <v>7136.9766482697778</v>
      </c>
      <c r="AB222" s="451">
        <f>SUM(Q!BG222:BJ222)</f>
        <v>5445.1042246057314</v>
      </c>
      <c r="AC222" s="451">
        <f>SUM(Q!BK222:BN222)</f>
        <v>2761.5193881664036</v>
      </c>
      <c r="AD222" s="451">
        <f>SUM(Q!BO222:BR222)</f>
        <v>882.2101632075719</v>
      </c>
      <c r="AE222" s="451">
        <f>SUM(Q!BS222:BV222)</f>
        <v>-817.26369987927956</v>
      </c>
      <c r="AF222" s="451">
        <f>SUM(Q!BW222:BZ222)</f>
        <v>0</v>
      </c>
      <c r="AG222" s="451">
        <f>SUM(Q!CA222:CD222)</f>
        <v>0</v>
      </c>
      <c r="AH222" s="451">
        <f>SUM(Q!CE222:CH222)</f>
        <v>0</v>
      </c>
      <c r="AI222" s="451">
        <f>SUM(Q!CI222:CL222)</f>
        <v>0</v>
      </c>
      <c r="AJ222" s="451">
        <f>SUM(Q!CM222:CP222)</f>
        <v>0</v>
      </c>
      <c r="AK222" s="451">
        <f>SUM(Q!CQ222:CT222)</f>
        <v>0</v>
      </c>
      <c r="AL222" s="451">
        <f>SUM(Q!CU222:CX222)</f>
        <v>0</v>
      </c>
      <c r="AM222" s="451">
        <f>SUM(Q!CY222:DB222)</f>
        <v>0</v>
      </c>
      <c r="AN222" s="451">
        <f>SUM(Q!DC222:DF222)</f>
        <v>0</v>
      </c>
      <c r="AO222" s="451">
        <f>SUM(Q!DG222:DJ222)</f>
        <v>0</v>
      </c>
      <c r="AP222" s="568"/>
      <c r="AQ222" s="568"/>
      <c r="AR222" s="568"/>
      <c r="AS222" s="568"/>
      <c r="AT222" s="568"/>
      <c r="AU222" s="568"/>
      <c r="AV222" s="568"/>
      <c r="AW222" s="568"/>
      <c r="AX222" s="568"/>
      <c r="AY222" s="568"/>
      <c r="AZ222" s="568"/>
      <c r="BA222" s="568"/>
      <c r="BB222" s="568"/>
      <c r="BC222" s="568"/>
      <c r="BD222" s="568"/>
      <c r="BE222" s="568"/>
      <c r="BF222" s="568"/>
      <c r="BG222" s="568"/>
      <c r="BH222" s="568"/>
      <c r="BI222" s="568"/>
      <c r="BJ222" s="568"/>
      <c r="BK222" s="568"/>
      <c r="BL222" s="568"/>
      <c r="BM222" s="568"/>
      <c r="BN222" s="568"/>
      <c r="BO222" s="568"/>
      <c r="BP222" s="568"/>
      <c r="BQ222" s="568"/>
      <c r="BR222" s="568"/>
      <c r="BS222" s="568"/>
      <c r="BT222" s="568"/>
      <c r="BU222" s="568"/>
      <c r="BV222" s="568"/>
    </row>
    <row r="223" spans="1:91" x14ac:dyDescent="0.35">
      <c r="A223" s="5" t="s">
        <v>354</v>
      </c>
      <c r="B223" s="452" t="s">
        <v>315</v>
      </c>
      <c r="C223" s="451">
        <f>IF(C222&lt;0,"0",C222*('General Assumptions'!$E$21+'General Assumptions'!$E$22))*-1</f>
        <v>0</v>
      </c>
      <c r="D223" s="451">
        <f>IF(D222&lt;0,"0",D222*('General Assumptions'!$E$21+'General Assumptions'!$E$22))*-1</f>
        <v>0</v>
      </c>
      <c r="E223" s="451">
        <f>IF(E222&lt;0,"0",E222*('General Assumptions'!$E$21+'General Assumptions'!$E$22))*-1</f>
        <v>0</v>
      </c>
      <c r="F223" s="451">
        <f>IF(F222&lt;0,"0",F222*('General Assumptions'!$E$21+'General Assumptions'!$E$22))*-1</f>
        <v>0</v>
      </c>
      <c r="G223" s="451">
        <f>IF(G222&lt;0,"0",G222*('General Assumptions'!$E$21+'General Assumptions'!$E$22))*-1</f>
        <v>0</v>
      </c>
      <c r="H223" s="451">
        <f>IF(H222&lt;0,"0",H222*('General Assumptions'!$E$21+'General Assumptions'!$E$22))*-1</f>
        <v>0</v>
      </c>
      <c r="I223" s="451">
        <f>IF(I222&lt;0,"0",I222*('General Assumptions'!$E$21+'General Assumptions'!$E$22))*-1</f>
        <v>0</v>
      </c>
      <c r="J223" s="451">
        <f>IF(J222&lt;0,"0",J222*('General Assumptions'!$E$21+'General Assumptions'!$E$22))*-1</f>
        <v>0</v>
      </c>
      <c r="K223" s="451">
        <f>IF(K222&lt;0,"0",K222*('General Assumptions'!$E$21+'General Assumptions'!$E$22))*-1</f>
        <v>0</v>
      </c>
      <c r="L223" s="451">
        <f>IF(L222&lt;0,"0",L222*('General Assumptions'!$E$21+'General Assumptions'!$E$22))*-1</f>
        <v>0</v>
      </c>
      <c r="M223" s="451">
        <f>IF(M222&lt;0,"0",M222*('General Assumptions'!$E$21+'General Assumptions'!$E$22))*-1</f>
        <v>0</v>
      </c>
      <c r="N223" s="451">
        <f>IF(N222&lt;0,"0",N222*('General Assumptions'!$E$21+'General Assumptions'!$E$22))*-1</f>
        <v>-7497.6</v>
      </c>
      <c r="O223" s="451">
        <f>IF(O222&lt;0,"0",O222*('General Assumptions'!$E$21+'General Assumptions'!$E$22))*-1</f>
        <v>-3919.2000000000003</v>
      </c>
      <c r="P223" s="451">
        <f>IF(P222&lt;0,"0",P222*('General Assumptions'!$E$21+'General Assumptions'!$E$22))*-1</f>
        <v>-33029.200000000004</v>
      </c>
      <c r="Q223" s="451">
        <f>IF(Q222&lt;0,"0",Q222*('General Assumptions'!$E$21+'General Assumptions'!$E$22))*-1</f>
        <v>-21214.800000000003</v>
      </c>
      <c r="R223" s="451">
        <f>IF(R222&lt;0,"0",R222*('General Assumptions'!$E$21+'General Assumptions'!$E$22))*-1</f>
        <v>-23856.000000000004</v>
      </c>
      <c r="S223" s="451">
        <f>IF(S222&lt;0,"0",S222*('General Assumptions'!$E$21+'General Assumptions'!$E$22))*-1</f>
        <v>-49018.400000000009</v>
      </c>
      <c r="T223" s="451">
        <f>IF(T222&lt;0,"0",T222*('General Assumptions'!$E$21+'General Assumptions'!$E$22))*-1</f>
        <v>-32864.0284478022</v>
      </c>
      <c r="U223" s="451">
        <f>IF(U222&lt;0,"0",U222*('General Assumptions'!$E$21+'General Assumptions'!$E$22))*-1</f>
        <v>-45253.446799848753</v>
      </c>
      <c r="V223" s="451">
        <f>IF(V222&lt;0,"0",V222*('General Assumptions'!$E$21+'General Assumptions'!$E$22))*-1</f>
        <v>-36646.101181424943</v>
      </c>
      <c r="W223" s="451">
        <f>IF(W222&lt;0,"0",W222*('General Assumptions'!$E$21+'General Assumptions'!$E$22))*-1</f>
        <v>-21154.261151391205</v>
      </c>
      <c r="X223" s="451">
        <f>IF(X222&lt;0,"0",X222*('General Assumptions'!$E$21+'General Assumptions'!$E$22))*-1</f>
        <v>-13401.534537196938</v>
      </c>
      <c r="Y223" s="451">
        <f>IF(Y222&lt;0,"0",Y222*('General Assumptions'!$E$21+'General Assumptions'!$E$22))*-1</f>
        <v>-20435.365100939827</v>
      </c>
      <c r="Z223" s="451">
        <f>IF(Z222&lt;0,"0",Z222*('General Assumptions'!$E$21+'General Assumptions'!$E$22))*-1</f>
        <v>-13882.400039147258</v>
      </c>
      <c r="AA223" s="451">
        <f>IF(AA222&lt;0,"0",AA222*('General Assumptions'!$E$21+'General Assumptions'!$E$22))*-1</f>
        <v>-2026.9013681086171</v>
      </c>
      <c r="AB223" s="451">
        <f>IF(AB222&lt;0,"0",AB222*('General Assumptions'!$E$21+'General Assumptions'!$E$22))*-1</f>
        <v>-1546.4095997880279</v>
      </c>
      <c r="AC223" s="451">
        <f>IF(AC222&lt;0,"0",AC222*('General Assumptions'!$E$21+'General Assumptions'!$E$22))*-1</f>
        <v>-784.27150623925866</v>
      </c>
      <c r="AD223" s="451">
        <f>IF(AD222&lt;0,"0",AD222*('General Assumptions'!$E$21+'General Assumptions'!$E$22))*-1</f>
        <v>-250.54768635095044</v>
      </c>
      <c r="AE223" s="451">
        <f>IF(AE222&lt;0,"0",AE222*('General Assumptions'!$E$21+'General Assumptions'!$E$22))*-1</f>
        <v>0</v>
      </c>
      <c r="AF223" s="451">
        <f>IF(AF222&lt;0,"0",AF222*('General Assumptions'!$E$21+'General Assumptions'!$E$22))*-1</f>
        <v>0</v>
      </c>
      <c r="AG223" s="451">
        <f>IF(AG222&lt;0,"0",AG222*('General Assumptions'!$E$21+'General Assumptions'!$E$22))*-1</f>
        <v>0</v>
      </c>
      <c r="AH223" s="451">
        <f>IF(AH222&lt;0,"0",AH222*('General Assumptions'!$E$21+'General Assumptions'!$E$22))*-1</f>
        <v>0</v>
      </c>
      <c r="AI223" s="451">
        <f>IF(AI222&lt;0,"0",AI222*('General Assumptions'!$E$21+'General Assumptions'!$E$22))*-1</f>
        <v>0</v>
      </c>
      <c r="AJ223" s="451">
        <f>IF(AJ222&lt;0,"0",AJ222*('General Assumptions'!$E$21+'General Assumptions'!$E$22))*-1</f>
        <v>0</v>
      </c>
      <c r="AK223" s="451">
        <f>IF(AK222&lt;0,"0",AK222*('General Assumptions'!$E$21+'General Assumptions'!$E$22))*-1</f>
        <v>0</v>
      </c>
      <c r="AL223" s="451">
        <f>IF(AL222&lt;0,"0",AL222*('General Assumptions'!$E$21+'General Assumptions'!$E$22))*-1</f>
        <v>0</v>
      </c>
      <c r="AM223" s="451">
        <f>IF(AM222&lt;0,"0",AM222*('General Assumptions'!$E$21+'General Assumptions'!$E$22))*-1</f>
        <v>0</v>
      </c>
      <c r="AN223" s="451">
        <f>IF(AN222&lt;0,"0",AN222*('General Assumptions'!$E$21+'General Assumptions'!$E$22))*-1</f>
        <v>0</v>
      </c>
      <c r="AO223" s="451">
        <f>IF(AO222&lt;0,"0",AO222*('General Assumptions'!$E$21+'General Assumptions'!$E$22))*-1</f>
        <v>0</v>
      </c>
      <c r="AP223" s="451"/>
      <c r="AQ223" s="451"/>
      <c r="AR223" s="451"/>
      <c r="AS223" s="451"/>
      <c r="AT223" s="451"/>
      <c r="AU223" s="451"/>
      <c r="AV223" s="451"/>
      <c r="AW223" s="451"/>
      <c r="AX223" s="451"/>
      <c r="AY223" s="451"/>
      <c r="AZ223" s="451"/>
      <c r="BA223" s="451"/>
      <c r="BB223" s="451"/>
      <c r="BC223" s="451"/>
      <c r="BD223" s="451"/>
      <c r="BE223" s="451"/>
      <c r="BF223" s="451"/>
      <c r="BG223" s="451"/>
      <c r="BH223" s="451"/>
      <c r="BI223" s="451"/>
      <c r="BJ223" s="451"/>
      <c r="BK223" s="451"/>
      <c r="BL223" s="451"/>
      <c r="BM223" s="451"/>
      <c r="BN223" s="451"/>
      <c r="BO223" s="451"/>
      <c r="BP223" s="451"/>
      <c r="BQ223" s="451"/>
      <c r="BR223" s="451"/>
      <c r="BS223" s="451"/>
      <c r="BT223" s="451"/>
      <c r="BU223" s="451"/>
      <c r="BV223" s="451"/>
    </row>
    <row r="224" spans="1:91" x14ac:dyDescent="0.35">
      <c r="A224" s="5" t="s">
        <v>354</v>
      </c>
      <c r="B224" s="255" t="s">
        <v>169</v>
      </c>
      <c r="C224" s="453">
        <f>C222+C223</f>
        <v>0</v>
      </c>
      <c r="D224" s="453">
        <f t="shared" ref="D224:AC224" si="146">D222+D223</f>
        <v>0</v>
      </c>
      <c r="E224" s="453">
        <f t="shared" si="146"/>
        <v>0</v>
      </c>
      <c r="F224" s="453">
        <f t="shared" si="146"/>
        <v>0</v>
      </c>
      <c r="G224" s="453">
        <f t="shared" si="146"/>
        <v>0</v>
      </c>
      <c r="H224" s="453">
        <f t="shared" si="146"/>
        <v>0</v>
      </c>
      <c r="I224" s="453">
        <f t="shared" si="146"/>
        <v>0</v>
      </c>
      <c r="J224" s="453">
        <f t="shared" si="146"/>
        <v>0</v>
      </c>
      <c r="K224" s="453">
        <f t="shared" si="146"/>
        <v>0</v>
      </c>
      <c r="L224" s="453">
        <f t="shared" si="146"/>
        <v>0</v>
      </c>
      <c r="M224" s="453">
        <f t="shared" si="146"/>
        <v>0</v>
      </c>
      <c r="N224" s="453">
        <f t="shared" si="146"/>
        <v>18902.400000000001</v>
      </c>
      <c r="O224" s="453">
        <f t="shared" si="146"/>
        <v>9880.7999999999993</v>
      </c>
      <c r="P224" s="453">
        <f t="shared" si="146"/>
        <v>83270.799999999988</v>
      </c>
      <c r="Q224" s="453">
        <f t="shared" si="146"/>
        <v>53485.2</v>
      </c>
      <c r="R224" s="453">
        <f t="shared" si="146"/>
        <v>60144</v>
      </c>
      <c r="S224" s="453">
        <f t="shared" si="146"/>
        <v>123581.59999999999</v>
      </c>
      <c r="T224" s="453">
        <f t="shared" si="146"/>
        <v>82854.381579670327</v>
      </c>
      <c r="U224" s="453">
        <f t="shared" si="146"/>
        <v>114089.67573482994</v>
      </c>
      <c r="V224" s="453">
        <f t="shared" si="146"/>
        <v>92389.466358803707</v>
      </c>
      <c r="W224" s="453">
        <f t="shared" si="146"/>
        <v>53332.573888718667</v>
      </c>
      <c r="X224" s="453">
        <f t="shared" si="146"/>
        <v>33786.96735434157</v>
      </c>
      <c r="Y224" s="453">
        <f t="shared" si="146"/>
        <v>51520.145817862372</v>
      </c>
      <c r="Z224" s="453">
        <f t="shared" si="146"/>
        <v>34999.290239540263</v>
      </c>
      <c r="AA224" s="453">
        <f t="shared" si="146"/>
        <v>5110.0752801611607</v>
      </c>
      <c r="AB224" s="453">
        <f t="shared" si="146"/>
        <v>3898.6946248177037</v>
      </c>
      <c r="AC224" s="453">
        <f t="shared" si="146"/>
        <v>1977.247881927145</v>
      </c>
      <c r="AD224" s="453">
        <f>AD222+AD223</f>
        <v>631.66247685662142</v>
      </c>
      <c r="AE224" s="453">
        <f t="shared" ref="AE224:AO224" si="147">AE222+AE223</f>
        <v>-817.26369987927956</v>
      </c>
      <c r="AF224" s="453">
        <f t="shared" si="147"/>
        <v>0</v>
      </c>
      <c r="AG224" s="453">
        <f t="shared" si="147"/>
        <v>0</v>
      </c>
      <c r="AH224" s="453">
        <f t="shared" si="147"/>
        <v>0</v>
      </c>
      <c r="AI224" s="453">
        <f t="shared" si="147"/>
        <v>0</v>
      </c>
      <c r="AJ224" s="453">
        <f t="shared" si="147"/>
        <v>0</v>
      </c>
      <c r="AK224" s="453">
        <f t="shared" si="147"/>
        <v>0</v>
      </c>
      <c r="AL224" s="453">
        <f t="shared" si="147"/>
        <v>0</v>
      </c>
      <c r="AM224" s="453">
        <f t="shared" si="147"/>
        <v>0</v>
      </c>
      <c r="AN224" s="453">
        <f t="shared" si="147"/>
        <v>0</v>
      </c>
      <c r="AO224" s="453">
        <f t="shared" si="147"/>
        <v>0</v>
      </c>
      <c r="AP224" s="568"/>
      <c r="AQ224" s="568"/>
      <c r="AR224" s="568"/>
      <c r="AS224" s="568"/>
      <c r="AT224" s="568"/>
      <c r="AU224" s="568"/>
      <c r="AV224" s="568"/>
      <c r="AW224" s="568"/>
      <c r="AX224" s="568"/>
      <c r="AY224" s="568"/>
      <c r="AZ224" s="568"/>
      <c r="BA224" s="568"/>
      <c r="BB224" s="568"/>
      <c r="BC224" s="568"/>
      <c r="BD224" s="568"/>
      <c r="BE224" s="568"/>
      <c r="BF224" s="568"/>
      <c r="BG224" s="568"/>
      <c r="BH224" s="568"/>
      <c r="BI224" s="568"/>
      <c r="BJ224" s="568"/>
      <c r="BK224" s="568"/>
      <c r="BL224" s="568"/>
      <c r="BM224" s="568"/>
      <c r="BN224" s="568"/>
      <c r="BO224" s="568"/>
      <c r="BP224" s="568"/>
      <c r="BQ224" s="568"/>
      <c r="BR224" s="568"/>
      <c r="BS224" s="568"/>
      <c r="BT224" s="568"/>
      <c r="BU224" s="568"/>
      <c r="BV224" s="568"/>
    </row>
    <row r="225" spans="1:91" x14ac:dyDescent="0.35">
      <c r="A225" s="5"/>
      <c r="B225" s="70"/>
      <c r="C225" s="317"/>
      <c r="D225" s="317"/>
      <c r="E225" s="317"/>
      <c r="F225" s="317"/>
      <c r="G225" s="317"/>
      <c r="H225" s="317"/>
      <c r="I225" s="317"/>
      <c r="J225" s="317"/>
      <c r="K225" s="317"/>
      <c r="L225" s="317"/>
      <c r="M225" s="317"/>
      <c r="N225" s="317"/>
      <c r="O225" s="317"/>
      <c r="P225" s="317"/>
      <c r="Q225" s="317"/>
      <c r="R225" s="317"/>
      <c r="S225" s="317"/>
      <c r="T225" s="317"/>
      <c r="U225" s="317"/>
      <c r="V225" s="317"/>
      <c r="W225" s="317"/>
      <c r="X225" s="317"/>
      <c r="Y225" s="317"/>
      <c r="Z225" s="317"/>
      <c r="AA225" s="317"/>
      <c r="AB225" s="317"/>
      <c r="AC225" s="317"/>
      <c r="AD225" s="317"/>
      <c r="AE225" s="317"/>
      <c r="AF225" s="317"/>
      <c r="AG225" s="317"/>
      <c r="AH225" s="317"/>
      <c r="AI225" s="317"/>
      <c r="AJ225" s="317"/>
      <c r="AK225" s="317"/>
      <c r="AL225" s="317"/>
      <c r="AM225" s="317"/>
      <c r="AN225" s="317"/>
      <c r="AO225" s="317"/>
      <c r="AP225" s="317"/>
      <c r="AQ225" s="317"/>
      <c r="AR225" s="317"/>
      <c r="AS225" s="317"/>
      <c r="AT225" s="317"/>
      <c r="AU225" s="317"/>
      <c r="AV225" s="317"/>
      <c r="AW225" s="317"/>
      <c r="AX225" s="317"/>
      <c r="AY225" s="317"/>
      <c r="AZ225" s="317"/>
      <c r="BA225" s="317"/>
      <c r="BB225" s="317"/>
      <c r="BC225" s="317"/>
      <c r="BD225" s="317"/>
      <c r="BE225" s="317"/>
      <c r="BF225" s="317"/>
      <c r="BG225" s="317"/>
      <c r="BH225" s="317"/>
      <c r="BI225" s="317"/>
      <c r="BJ225" s="317"/>
      <c r="BK225" s="317"/>
      <c r="BL225" s="317"/>
      <c r="BM225" s="317"/>
      <c r="BN225" s="317"/>
      <c r="BO225" s="317"/>
      <c r="BP225" s="317"/>
      <c r="BQ225" s="317"/>
      <c r="BR225" s="317"/>
      <c r="BS225" s="317"/>
      <c r="BT225" s="317"/>
      <c r="BU225" s="317"/>
      <c r="BV225" s="317"/>
    </row>
    <row r="226" spans="1:91" x14ac:dyDescent="0.35">
      <c r="A226" s="5"/>
      <c r="B226" s="70"/>
      <c r="C226" s="317"/>
      <c r="D226" s="317"/>
      <c r="E226" s="317"/>
      <c r="F226" s="317"/>
      <c r="G226" s="317"/>
      <c r="H226" s="317"/>
      <c r="I226" s="317"/>
      <c r="J226" s="317"/>
      <c r="K226" s="317"/>
      <c r="L226" s="317"/>
      <c r="M226" s="317"/>
      <c r="N226" s="317"/>
      <c r="O226" s="317"/>
      <c r="P226" s="317"/>
      <c r="Q226" s="317"/>
      <c r="R226" s="317"/>
      <c r="S226" s="317"/>
      <c r="T226" s="317"/>
      <c r="U226" s="317"/>
      <c r="V226" s="317"/>
      <c r="W226" s="317"/>
      <c r="X226" s="317"/>
      <c r="Y226" s="317"/>
      <c r="Z226" s="317"/>
      <c r="AA226" s="317"/>
      <c r="AB226" s="317"/>
      <c r="AC226" s="317"/>
      <c r="AD226" s="317"/>
      <c r="AE226" s="317"/>
      <c r="AF226" s="317"/>
      <c r="AG226" s="317"/>
      <c r="AH226" s="317"/>
      <c r="AI226" s="317"/>
      <c r="AJ226" s="317"/>
      <c r="AK226" s="317"/>
      <c r="AL226" s="317"/>
      <c r="AM226" s="317"/>
      <c r="AN226" s="317"/>
      <c r="AO226" s="317"/>
      <c r="AP226" s="317"/>
      <c r="AQ226" s="317"/>
      <c r="AR226" s="317"/>
      <c r="AS226" s="317"/>
      <c r="AT226" s="317"/>
      <c r="AU226" s="317"/>
      <c r="AV226" s="317"/>
      <c r="AW226" s="317"/>
      <c r="AX226" s="317"/>
      <c r="AY226" s="317"/>
      <c r="AZ226" s="317"/>
      <c r="BA226" s="317"/>
      <c r="BB226" s="317"/>
      <c r="BC226" s="317"/>
      <c r="BD226" s="317"/>
      <c r="BE226" s="317"/>
      <c r="BF226" s="317"/>
      <c r="BG226" s="317"/>
      <c r="BH226" s="317"/>
      <c r="BI226" s="317"/>
      <c r="BJ226" s="317"/>
      <c r="BK226" s="317"/>
      <c r="BL226" s="317"/>
      <c r="BM226" s="317"/>
      <c r="BN226" s="317"/>
      <c r="BO226" s="317"/>
      <c r="BP226" s="317"/>
      <c r="BQ226" s="317"/>
      <c r="BR226" s="317"/>
      <c r="BS226" s="317"/>
      <c r="BT226" s="317"/>
      <c r="BU226" s="317"/>
      <c r="BV226" s="317"/>
    </row>
    <row r="227" spans="1:91" x14ac:dyDescent="0.35">
      <c r="A227" s="5" t="s">
        <v>354</v>
      </c>
      <c r="B227" s="69" t="s">
        <v>138</v>
      </c>
      <c r="C227" s="451">
        <f>C222-C216</f>
        <v>0</v>
      </c>
      <c r="D227" s="451">
        <f t="shared" ref="D227:AB227" si="148">D222-D216</f>
        <v>0</v>
      </c>
      <c r="E227" s="451">
        <f t="shared" si="148"/>
        <v>0</v>
      </c>
      <c r="F227" s="451">
        <f t="shared" si="148"/>
        <v>0</v>
      </c>
      <c r="G227" s="451">
        <f t="shared" si="148"/>
        <v>0</v>
      </c>
      <c r="H227" s="451">
        <f t="shared" si="148"/>
        <v>0</v>
      </c>
      <c r="I227" s="451">
        <f t="shared" si="148"/>
        <v>0</v>
      </c>
      <c r="J227" s="451">
        <f t="shared" si="148"/>
        <v>0</v>
      </c>
      <c r="K227" s="451">
        <f t="shared" si="148"/>
        <v>0</v>
      </c>
      <c r="L227" s="451">
        <f t="shared" si="148"/>
        <v>0</v>
      </c>
      <c r="M227" s="451">
        <f t="shared" si="148"/>
        <v>0</v>
      </c>
      <c r="N227" s="451">
        <f>N222-N216</f>
        <v>127000</v>
      </c>
      <c r="O227" s="451">
        <f t="shared" si="148"/>
        <v>131300</v>
      </c>
      <c r="P227" s="451">
        <f t="shared" si="148"/>
        <v>224800</v>
      </c>
      <c r="Q227" s="451">
        <f t="shared" si="148"/>
        <v>207300</v>
      </c>
      <c r="R227" s="451">
        <f t="shared" si="148"/>
        <v>219100</v>
      </c>
      <c r="S227" s="451">
        <f t="shared" si="148"/>
        <v>321600</v>
      </c>
      <c r="T227" s="451">
        <f t="shared" si="148"/>
        <v>283583.79464285716</v>
      </c>
      <c r="U227" s="451">
        <f t="shared" si="148"/>
        <v>345771.67253467871</v>
      </c>
      <c r="V227" s="451">
        <f t="shared" si="148"/>
        <v>311366.08869407483</v>
      </c>
      <c r="W227" s="451">
        <f t="shared" si="148"/>
        <v>257411.29273241758</v>
      </c>
      <c r="X227" s="451">
        <f t="shared" si="148"/>
        <v>224904.35381461543</v>
      </c>
      <c r="Y227" s="451">
        <f t="shared" si="148"/>
        <v>307739.43207264837</v>
      </c>
      <c r="Z227" s="451">
        <f t="shared" si="148"/>
        <v>242383.28258637985</v>
      </c>
      <c r="AA227" s="451">
        <f t="shared" si="148"/>
        <v>43001.503571346708</v>
      </c>
      <c r="AB227" s="451">
        <f t="shared" si="148"/>
        <v>43179.842686144199</v>
      </c>
      <c r="AC227" s="451">
        <f>AC222-AC216</f>
        <v>33965.621311243325</v>
      </c>
      <c r="AD227" s="451">
        <f t="shared" ref="AD227:AO227" si="149">AD222-AD216</f>
        <v>28823.881317053725</v>
      </c>
      <c r="AE227" s="451">
        <f t="shared" si="149"/>
        <v>30023.901684736105</v>
      </c>
      <c r="AF227" s="451">
        <f t="shared" si="149"/>
        <v>0</v>
      </c>
      <c r="AG227" s="451">
        <f t="shared" si="149"/>
        <v>0</v>
      </c>
      <c r="AH227" s="451">
        <f t="shared" si="149"/>
        <v>0</v>
      </c>
      <c r="AI227" s="451">
        <f t="shared" si="149"/>
        <v>0</v>
      </c>
      <c r="AJ227" s="451">
        <f t="shared" si="149"/>
        <v>0</v>
      </c>
      <c r="AK227" s="451">
        <f t="shared" si="149"/>
        <v>0</v>
      </c>
      <c r="AL227" s="451">
        <f t="shared" si="149"/>
        <v>0</v>
      </c>
      <c r="AM227" s="451">
        <f t="shared" si="149"/>
        <v>0</v>
      </c>
      <c r="AN227" s="451">
        <f t="shared" si="149"/>
        <v>0</v>
      </c>
      <c r="AO227" s="451">
        <f t="shared" si="149"/>
        <v>0</v>
      </c>
      <c r="AP227" s="451"/>
      <c r="AQ227" s="451"/>
      <c r="AR227" s="451"/>
      <c r="AS227" s="451"/>
      <c r="AT227" s="451"/>
      <c r="AU227" s="451"/>
      <c r="AV227" s="451"/>
      <c r="AW227" s="451"/>
      <c r="AX227" s="451"/>
      <c r="AY227" s="451"/>
      <c r="AZ227" s="451"/>
      <c r="BA227" s="451"/>
      <c r="BB227" s="451"/>
      <c r="BC227" s="451"/>
      <c r="BD227" s="451"/>
      <c r="BE227" s="451"/>
      <c r="BF227" s="451"/>
      <c r="BG227" s="451"/>
      <c r="BH227" s="451"/>
      <c r="BI227" s="451"/>
      <c r="BJ227" s="451"/>
      <c r="BK227" s="451"/>
      <c r="BL227" s="451"/>
      <c r="BM227" s="451"/>
      <c r="BN227" s="451"/>
      <c r="BO227" s="451"/>
      <c r="BP227" s="451"/>
      <c r="BQ227" s="451"/>
      <c r="BR227" s="451"/>
      <c r="BS227" s="451"/>
      <c r="BT227" s="451"/>
      <c r="BU227" s="451"/>
      <c r="BV227" s="451"/>
    </row>
    <row r="228" spans="1:91" x14ac:dyDescent="0.35">
      <c r="A228" s="5" t="s">
        <v>354</v>
      </c>
      <c r="B228" s="69" t="s">
        <v>186</v>
      </c>
      <c r="C228" s="451">
        <f>C227-C220</f>
        <v>0</v>
      </c>
      <c r="D228" s="451">
        <f t="shared" ref="D228:AO228" si="150">D227-D220</f>
        <v>0</v>
      </c>
      <c r="E228" s="451">
        <f t="shared" si="150"/>
        <v>0</v>
      </c>
      <c r="F228" s="451">
        <f t="shared" si="150"/>
        <v>0</v>
      </c>
      <c r="G228" s="451">
        <f t="shared" si="150"/>
        <v>0</v>
      </c>
      <c r="H228" s="451">
        <f t="shared" si="150"/>
        <v>0</v>
      </c>
      <c r="I228" s="451">
        <f t="shared" si="150"/>
        <v>0</v>
      </c>
      <c r="J228" s="451">
        <f t="shared" si="150"/>
        <v>0</v>
      </c>
      <c r="K228" s="451">
        <f t="shared" si="150"/>
        <v>0</v>
      </c>
      <c r="L228" s="451">
        <f t="shared" si="150"/>
        <v>0</v>
      </c>
      <c r="M228" s="451">
        <f t="shared" si="150"/>
        <v>0</v>
      </c>
      <c r="N228" s="451">
        <f t="shared" si="150"/>
        <v>127000</v>
      </c>
      <c r="O228" s="451">
        <f t="shared" si="150"/>
        <v>132100</v>
      </c>
      <c r="P228" s="451">
        <f t="shared" si="150"/>
        <v>224800</v>
      </c>
      <c r="Q228" s="451">
        <f t="shared" si="150"/>
        <v>207300</v>
      </c>
      <c r="R228" s="451">
        <f t="shared" si="150"/>
        <v>219100</v>
      </c>
      <c r="S228" s="451">
        <f t="shared" si="150"/>
        <v>212100</v>
      </c>
      <c r="T228" s="451">
        <f t="shared" si="150"/>
        <v>283583.79464285716</v>
      </c>
      <c r="U228" s="451">
        <f t="shared" si="150"/>
        <v>345771.67253467871</v>
      </c>
      <c r="V228" s="451">
        <f t="shared" si="150"/>
        <v>311366.08869407483</v>
      </c>
      <c r="W228" s="451">
        <f t="shared" si="150"/>
        <v>257411.29273241758</v>
      </c>
      <c r="X228" s="451">
        <f t="shared" si="150"/>
        <v>224904.35381461543</v>
      </c>
      <c r="Y228" s="451">
        <f t="shared" si="150"/>
        <v>307739.43207264837</v>
      </c>
      <c r="Z228" s="451">
        <f t="shared" si="150"/>
        <v>242383.28258637985</v>
      </c>
      <c r="AA228" s="451">
        <f t="shared" si="150"/>
        <v>43001.503571346708</v>
      </c>
      <c r="AB228" s="451">
        <f t="shared" si="150"/>
        <v>43179.842686144199</v>
      </c>
      <c r="AC228" s="451">
        <f t="shared" si="150"/>
        <v>33965.621311243325</v>
      </c>
      <c r="AD228" s="451">
        <f t="shared" si="150"/>
        <v>28823.881317053725</v>
      </c>
      <c r="AE228" s="451">
        <f t="shared" si="150"/>
        <v>30023.901684736105</v>
      </c>
      <c r="AF228" s="451">
        <f t="shared" si="150"/>
        <v>0</v>
      </c>
      <c r="AG228" s="451">
        <f t="shared" si="150"/>
        <v>0</v>
      </c>
      <c r="AH228" s="451">
        <f t="shared" si="150"/>
        <v>0</v>
      </c>
      <c r="AI228" s="451">
        <f t="shared" si="150"/>
        <v>0</v>
      </c>
      <c r="AJ228" s="451">
        <f t="shared" si="150"/>
        <v>0</v>
      </c>
      <c r="AK228" s="451">
        <f t="shared" si="150"/>
        <v>0</v>
      </c>
      <c r="AL228" s="451">
        <f t="shared" si="150"/>
        <v>0</v>
      </c>
      <c r="AM228" s="451">
        <f t="shared" si="150"/>
        <v>0</v>
      </c>
      <c r="AN228" s="451">
        <f t="shared" si="150"/>
        <v>0</v>
      </c>
      <c r="AO228" s="451">
        <f t="shared" si="150"/>
        <v>0</v>
      </c>
      <c r="AP228" s="451"/>
      <c r="AQ228" s="451"/>
      <c r="AR228" s="451"/>
      <c r="AS228" s="451"/>
      <c r="AT228" s="451"/>
      <c r="AU228" s="451"/>
      <c r="AV228" s="451"/>
      <c r="AW228" s="451"/>
      <c r="AX228" s="451"/>
      <c r="AY228" s="451"/>
      <c r="AZ228" s="451"/>
      <c r="BA228" s="451"/>
      <c r="BB228" s="451"/>
      <c r="BC228" s="451"/>
      <c r="BD228" s="451"/>
      <c r="BE228" s="451"/>
      <c r="BF228" s="451"/>
      <c r="BG228" s="451"/>
      <c r="BH228" s="451"/>
      <c r="BI228" s="451"/>
      <c r="BJ228" s="451"/>
      <c r="BK228" s="451"/>
      <c r="BL228" s="451"/>
      <c r="BM228" s="451"/>
      <c r="BN228" s="451"/>
      <c r="BO228" s="451"/>
      <c r="BP228" s="451"/>
      <c r="BQ228" s="451"/>
      <c r="BR228" s="451"/>
      <c r="BS228" s="451"/>
      <c r="BT228" s="451"/>
      <c r="BU228" s="451"/>
      <c r="BV228" s="451"/>
    </row>
    <row r="229" spans="1:91" x14ac:dyDescent="0.35">
      <c r="A229" s="5"/>
      <c r="B229" s="69"/>
      <c r="C229" s="451"/>
      <c r="D229" s="451"/>
      <c r="E229" s="451"/>
      <c r="F229" s="451"/>
      <c r="G229" s="451"/>
      <c r="H229" s="451"/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  <c r="AB229" s="451"/>
      <c r="AC229" s="451"/>
      <c r="AD229" s="451"/>
      <c r="AE229" s="451"/>
      <c r="AF229" s="451"/>
      <c r="AG229" s="451"/>
      <c r="AH229" s="451"/>
      <c r="AI229" s="451"/>
      <c r="AJ229" s="451"/>
      <c r="AK229" s="451"/>
      <c r="AL229" s="451"/>
      <c r="AM229" s="451"/>
      <c r="AN229" s="451"/>
      <c r="AO229" s="451"/>
      <c r="AP229" s="451"/>
      <c r="AQ229" s="451"/>
      <c r="AR229" s="451"/>
      <c r="AS229" s="451"/>
      <c r="AT229" s="451"/>
      <c r="AU229" s="451"/>
      <c r="AV229" s="451"/>
      <c r="AW229" s="451"/>
      <c r="AX229" s="451"/>
      <c r="AY229" s="451"/>
      <c r="AZ229" s="451"/>
      <c r="BA229" s="451"/>
      <c r="BB229" s="451"/>
      <c r="BC229" s="451"/>
      <c r="BD229" s="451"/>
      <c r="BE229" s="451"/>
      <c r="BF229" s="451"/>
      <c r="BG229" s="451"/>
      <c r="BH229" s="451"/>
      <c r="BI229" s="451"/>
      <c r="BJ229" s="451"/>
      <c r="BK229" s="451"/>
      <c r="BL229" s="451"/>
      <c r="BM229" s="451"/>
      <c r="BN229" s="451"/>
      <c r="BO229" s="451"/>
      <c r="BP229" s="451"/>
      <c r="BQ229" s="451"/>
      <c r="BR229" s="451"/>
      <c r="BS229" s="451"/>
      <c r="BT229" s="451"/>
      <c r="BU229" s="451"/>
      <c r="BV229" s="451"/>
    </row>
    <row r="230" spans="1:91" x14ac:dyDescent="0.35">
      <c r="A230" s="5"/>
      <c r="B230" s="314" t="s">
        <v>766</v>
      </c>
      <c r="C230" s="673"/>
      <c r="D230" s="673"/>
      <c r="E230" s="673"/>
      <c r="F230" s="673"/>
      <c r="G230" s="673"/>
      <c r="H230" s="673"/>
      <c r="I230" s="673"/>
      <c r="J230" s="673"/>
      <c r="K230" s="673"/>
      <c r="L230" s="673"/>
      <c r="M230" s="673"/>
      <c r="N230" s="673"/>
      <c r="O230" s="673"/>
      <c r="P230" s="673"/>
      <c r="Q230" s="673"/>
      <c r="R230" s="673"/>
      <c r="S230" s="673"/>
      <c r="T230" s="673"/>
      <c r="U230" s="673"/>
      <c r="V230" s="673"/>
      <c r="W230" s="673"/>
      <c r="X230" s="673"/>
      <c r="Y230" s="673"/>
      <c r="Z230" s="673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/>
      <c r="BE230" s="451"/>
      <c r="BF230" s="451"/>
      <c r="BG230" s="451"/>
      <c r="BH230" s="451"/>
      <c r="BI230" s="451"/>
      <c r="BJ230" s="451"/>
      <c r="BK230" s="451"/>
      <c r="BL230" s="451"/>
      <c r="BM230" s="451"/>
      <c r="BN230" s="451"/>
      <c r="BO230" s="451"/>
      <c r="BP230" s="451"/>
      <c r="BQ230" s="451"/>
      <c r="BR230" s="451"/>
      <c r="BS230" s="451"/>
      <c r="BT230" s="451"/>
      <c r="BU230" s="451"/>
      <c r="BV230" s="451"/>
    </row>
    <row r="231" spans="1:91" x14ac:dyDescent="0.35">
      <c r="A231" s="5" t="s">
        <v>354</v>
      </c>
      <c r="B231" s="69" t="s">
        <v>142</v>
      </c>
      <c r="C231" s="317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451"/>
      <c r="O231" s="451"/>
      <c r="P231" s="451"/>
      <c r="Q231" s="451"/>
      <c r="R231" s="451"/>
      <c r="S231" s="451"/>
      <c r="T231" s="451">
        <f>SUM(Q!AA231:AD231)</f>
        <v>155654.19213598903</v>
      </c>
      <c r="U231" s="451">
        <f>SUM(Q!AE231:AH231)</f>
        <v>204571.89190100905</v>
      </c>
      <c r="V231" s="451">
        <f>SUM(Q!AI231:AL231)</f>
        <v>177743.19680901765</v>
      </c>
      <c r="W231" s="451">
        <f>SUM(Q!AM231:AP231)</f>
        <v>125290.5839723901</v>
      </c>
      <c r="X231" s="451">
        <f>SUM(Q!AQ231:AT231)</f>
        <v>179607.22834173084</v>
      </c>
      <c r="Y231" s="451">
        <f>SUM(Q!AU231:AX231)</f>
        <v>212550.55434294784</v>
      </c>
      <c r="Z231" s="451">
        <f>SUM(Q!AY231:BB231)</f>
        <v>162962.86001670794</v>
      </c>
      <c r="AA231" s="451">
        <f>SUM(Q!BC231:BF231)</f>
        <v>23217.259409279257</v>
      </c>
      <c r="AB231" s="451">
        <f>SUM(Q!BG231:BJ231)</f>
        <v>23818.566629992765</v>
      </c>
      <c r="AC231" s="451">
        <f>SUM(Q!BK231:BN231)</f>
        <v>15275.24146420173</v>
      </c>
      <c r="AD231" s="451">
        <f>SUM(Q!BO231:BR231)</f>
        <v>10603.328776251834</v>
      </c>
      <c r="AE231" s="451">
        <f>SUM(Q!BS231:BV231)</f>
        <v>12228.217609705927</v>
      </c>
      <c r="AF231" s="451">
        <f>SUM(Q!BW231:BZ231)</f>
        <v>0</v>
      </c>
      <c r="AG231" s="451">
        <f>SUM(Q!CA231:CD231)</f>
        <v>0</v>
      </c>
      <c r="AH231" s="451">
        <f>SUM(Q!CE231:CH231)</f>
        <v>0</v>
      </c>
      <c r="AI231" s="451">
        <f>SUM(Q!CI231:CL231)</f>
        <v>0</v>
      </c>
      <c r="AJ231" s="451">
        <f>SUM(Q!CM231:CP231)</f>
        <v>0</v>
      </c>
      <c r="AK231" s="451">
        <f>SUM(Q!CQ231:CT231)</f>
        <v>0</v>
      </c>
      <c r="AL231" s="451">
        <f>SUM(Q!CU231:CX231)</f>
        <v>0</v>
      </c>
      <c r="AM231" s="451">
        <f>SUM(Q!CY231:DB231)</f>
        <v>0</v>
      </c>
      <c r="AN231" s="451">
        <f>SUM(Q!DC231:DF231)</f>
        <v>0</v>
      </c>
      <c r="AO231" s="451">
        <f>SUM(Q!DG231:DJ231)</f>
        <v>0</v>
      </c>
      <c r="AP231" s="451"/>
      <c r="AQ231" s="451"/>
      <c r="AR231" s="451"/>
      <c r="AS231" s="451"/>
      <c r="AT231" s="451"/>
      <c r="AU231" s="451"/>
      <c r="AV231" s="451"/>
      <c r="AW231" s="451"/>
      <c r="AX231" s="451"/>
      <c r="AY231" s="451"/>
      <c r="AZ231" s="451"/>
      <c r="BA231" s="451"/>
      <c r="BB231" s="451"/>
      <c r="BC231" s="451"/>
      <c r="BD231" s="451"/>
      <c r="BE231" s="451"/>
      <c r="BF231" s="451"/>
      <c r="BG231" s="451"/>
      <c r="BH231" s="451"/>
      <c r="BI231" s="451"/>
      <c r="BJ231" s="451"/>
      <c r="BK231" s="451"/>
      <c r="BL231" s="451"/>
      <c r="BM231" s="451"/>
      <c r="BN231" s="451"/>
      <c r="BO231" s="451"/>
      <c r="BP231" s="451"/>
      <c r="BQ231" s="451"/>
      <c r="BR231" s="451"/>
      <c r="BS231" s="451"/>
      <c r="BT231" s="451"/>
      <c r="BU231" s="451"/>
      <c r="BV231" s="451"/>
      <c r="BW231" s="451"/>
      <c r="BX231" s="451"/>
      <c r="BY231" s="451"/>
      <c r="BZ231" s="451"/>
      <c r="CA231" s="451"/>
      <c r="CB231" s="451"/>
      <c r="CC231" s="451"/>
      <c r="CD231" s="451"/>
      <c r="CE231" s="451"/>
      <c r="CF231" s="451"/>
      <c r="CG231" s="451"/>
      <c r="CH231" s="451"/>
      <c r="CI231" s="451"/>
      <c r="CJ231" s="451"/>
      <c r="CK231" s="451"/>
      <c r="CL231" s="451"/>
      <c r="CM231" s="451"/>
    </row>
    <row r="232" spans="1:91" x14ac:dyDescent="0.35">
      <c r="A232" s="5" t="s">
        <v>354</v>
      </c>
      <c r="B232" s="69" t="s">
        <v>763</v>
      </c>
      <c r="C232" s="317"/>
      <c r="D232" s="318"/>
      <c r="E232" s="318"/>
      <c r="F232" s="318"/>
      <c r="G232" s="318"/>
      <c r="H232" s="318"/>
      <c r="I232" s="318"/>
      <c r="J232" s="318"/>
      <c r="K232" s="318"/>
      <c r="L232" s="318"/>
      <c r="M232" s="318"/>
      <c r="N232" s="318"/>
      <c r="O232" s="318"/>
      <c r="P232" s="318"/>
      <c r="Q232" s="110"/>
      <c r="R232" s="110"/>
      <c r="S232" s="318"/>
      <c r="T232" s="575">
        <f>Q!AD232</f>
        <v>1017572.3395605974</v>
      </c>
      <c r="U232" s="575">
        <f>Q!AH232</f>
        <v>861017.57072733343</v>
      </c>
      <c r="V232" s="575">
        <f>Q!AL232</f>
        <v>715302.17044900544</v>
      </c>
      <c r="W232" s="575">
        <f>Q!AP232</f>
        <v>607652.92483301368</v>
      </c>
      <c r="X232" s="575">
        <f>Q!AT232</f>
        <v>469515.28652392275</v>
      </c>
      <c r="Y232" s="575">
        <f>Q!AX232</f>
        <v>286708.30011254136</v>
      </c>
      <c r="Z232" s="575">
        <f>Q!BB232</f>
        <v>120746.30928292607</v>
      </c>
      <c r="AA232" s="575">
        <f>Q!BF232</f>
        <v>62621.553661773331</v>
      </c>
      <c r="AB232" s="575">
        <f>Q!BJ232</f>
        <v>41642.290643933331</v>
      </c>
      <c r="AC232" s="575">
        <f>Q!BN232</f>
        <v>25745.335713818855</v>
      </c>
      <c r="AD232" s="575">
        <f>Q!BR232</f>
        <v>14904.441316749033</v>
      </c>
      <c r="AE232" s="575">
        <f>Q!BV232</f>
        <v>3635.2879145862644</v>
      </c>
      <c r="AF232" s="575">
        <f>Q!BZ232</f>
        <v>0</v>
      </c>
      <c r="AG232" s="575">
        <f>Q!CD232</f>
        <v>0</v>
      </c>
      <c r="AH232" s="575">
        <f>Q!CH232</f>
        <v>0</v>
      </c>
      <c r="AI232" s="575">
        <f>Q!CL232</f>
        <v>0</v>
      </c>
      <c r="AJ232" s="575">
        <f>Q!CP232</f>
        <v>0</v>
      </c>
      <c r="AK232" s="575">
        <f>Q!CT232</f>
        <v>0</v>
      </c>
      <c r="AL232" s="575">
        <f>Q!CX232</f>
        <v>0</v>
      </c>
      <c r="AM232" s="575">
        <f>Q!DB232</f>
        <v>0</v>
      </c>
      <c r="AN232" s="575">
        <f>Q!DF232</f>
        <v>0</v>
      </c>
      <c r="AO232" s="575">
        <f>Q!DJ232</f>
        <v>0</v>
      </c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/>
      <c r="BF232" s="451"/>
      <c r="BG232" s="451"/>
      <c r="BH232" s="451"/>
      <c r="BI232" s="451"/>
      <c r="BJ232" s="451"/>
      <c r="BK232" s="451"/>
      <c r="BL232" s="451"/>
      <c r="BM232" s="451"/>
      <c r="BN232" s="451"/>
      <c r="BO232" s="451"/>
      <c r="BP232" s="451"/>
      <c r="BQ232" s="451"/>
      <c r="BR232" s="451"/>
      <c r="BS232" s="451"/>
      <c r="BT232" s="451"/>
      <c r="BU232" s="451"/>
      <c r="BV232" s="451"/>
      <c r="BW232" s="451"/>
      <c r="BX232" s="451"/>
      <c r="BY232" s="451"/>
      <c r="BZ232" s="451"/>
      <c r="CA232" s="451"/>
      <c r="CB232" s="451"/>
      <c r="CC232" s="451"/>
      <c r="CD232" s="451"/>
      <c r="CE232" s="451"/>
      <c r="CF232" s="451"/>
      <c r="CG232" s="451"/>
      <c r="CH232" s="451"/>
      <c r="CI232" s="451"/>
      <c r="CJ232" s="451"/>
      <c r="CK232" s="451"/>
      <c r="CL232" s="451"/>
      <c r="CM232" s="451"/>
    </row>
    <row r="233" spans="1:91" x14ac:dyDescent="0.35">
      <c r="A233" s="5" t="s">
        <v>354</v>
      </c>
      <c r="B233" s="69" t="s">
        <v>764</v>
      </c>
      <c r="C233" s="317"/>
      <c r="D233" s="318"/>
      <c r="E233" s="318"/>
      <c r="F233" s="318"/>
      <c r="G233" s="318"/>
      <c r="H233" s="318"/>
      <c r="I233" s="318"/>
      <c r="J233" s="318"/>
      <c r="K233" s="318"/>
      <c r="L233" s="318"/>
      <c r="M233" s="318"/>
      <c r="N233" s="318"/>
      <c r="O233" s="318"/>
      <c r="P233" s="318"/>
      <c r="Q233" s="110"/>
      <c r="R233" s="110"/>
      <c r="S233" s="318"/>
      <c r="T233" s="451">
        <f>SUM(Q!AA233:AD233)</f>
        <v>140088.77292239011</v>
      </c>
      <c r="U233" s="451">
        <f>SUM(Q!AE233:AH233)</f>
        <v>184114.70271090814</v>
      </c>
      <c r="V233" s="451">
        <f>SUM(Q!AI233:AL233)</f>
        <v>159968.87712811588</v>
      </c>
      <c r="W233" s="451">
        <f>SUM(Q!AM233:AP233)</f>
        <v>112761.52557515111</v>
      </c>
      <c r="X233" s="451">
        <f>SUM(Q!AQ233:AT233)</f>
        <v>161646.50550755774</v>
      </c>
      <c r="Y233" s="451">
        <f>SUM(Q!AU233:AX233)</f>
        <v>191295.49890865304</v>
      </c>
      <c r="Z233" s="451">
        <f>SUM(Q!AY233:BB233)</f>
        <v>146666.57401503716</v>
      </c>
      <c r="AA233" s="451">
        <f>SUM(Q!BC233:BF233)</f>
        <v>20895.533468351336</v>
      </c>
      <c r="AB233" s="451">
        <f>SUM(Q!BG233:BJ233)</f>
        <v>21436.709966993487</v>
      </c>
      <c r="AC233" s="451">
        <f>SUM(Q!BK233:BN233)</f>
        <v>13747.717317781557</v>
      </c>
      <c r="AD233" s="451">
        <f>SUM(Q!BO233:BR233)</f>
        <v>9542.9958986266502</v>
      </c>
      <c r="AE233" s="451">
        <f>SUM(Q!BS233:BV233)</f>
        <v>11005.395848735334</v>
      </c>
      <c r="AF233" s="451">
        <f>SUM(Q!BW233:BZ233)</f>
        <v>0</v>
      </c>
      <c r="AG233" s="451">
        <f>SUM(Q!CA233:CD233)</f>
        <v>0</v>
      </c>
      <c r="AH233" s="451">
        <f>SUM(Q!CE233:CH233)</f>
        <v>0</v>
      </c>
      <c r="AI233" s="451">
        <f>SUM(Q!CI233:CL233)</f>
        <v>0</v>
      </c>
      <c r="AJ233" s="451">
        <f>SUM(Q!CM233:CP233)</f>
        <v>0</v>
      </c>
      <c r="AK233" s="451">
        <f>SUM(Q!CQ233:CT233)</f>
        <v>0</v>
      </c>
      <c r="AL233" s="451">
        <f>SUM(Q!CU233:CX233)</f>
        <v>0</v>
      </c>
      <c r="AM233" s="451">
        <f>SUM(Q!CY233:DB233)</f>
        <v>0</v>
      </c>
      <c r="AN233" s="451">
        <f>SUM(Q!DC233:DF233)</f>
        <v>0</v>
      </c>
      <c r="AO233" s="451">
        <f>SUM(Q!DG233:DJ233)</f>
        <v>0</v>
      </c>
      <c r="AP233" s="451"/>
      <c r="AQ233" s="451"/>
      <c r="AR233" s="451"/>
      <c r="AS233" s="451"/>
      <c r="AT233" s="451"/>
      <c r="AU233" s="451"/>
      <c r="AV233" s="451"/>
      <c r="AW233" s="451"/>
      <c r="AX233" s="451"/>
      <c r="AY233" s="451"/>
      <c r="AZ233" s="451"/>
      <c r="BA233" s="451"/>
      <c r="BB233" s="451"/>
      <c r="BC233" s="451"/>
      <c r="BD233" s="451"/>
      <c r="BE233" s="451"/>
      <c r="BF233" s="451"/>
      <c r="BG233" s="451"/>
      <c r="BH233" s="451"/>
      <c r="BI233" s="451"/>
      <c r="BJ233" s="451"/>
      <c r="BK233" s="451"/>
      <c r="BL233" s="451"/>
      <c r="BM233" s="451"/>
      <c r="BN233" s="451"/>
      <c r="BO233" s="451"/>
      <c r="BP233" s="451"/>
      <c r="BQ233" s="451"/>
      <c r="BR233" s="451"/>
      <c r="BS233" s="451"/>
      <c r="BT233" s="451"/>
      <c r="BU233" s="451"/>
      <c r="BV233" s="451"/>
      <c r="BW233" s="451"/>
      <c r="BX233" s="451"/>
      <c r="BY233" s="451"/>
      <c r="BZ233" s="451"/>
      <c r="CA233" s="451"/>
      <c r="CB233" s="451"/>
      <c r="CC233" s="451"/>
      <c r="CD233" s="451"/>
      <c r="CE233" s="451"/>
      <c r="CF233" s="451"/>
      <c r="CG233" s="451"/>
      <c r="CH233" s="451"/>
      <c r="CI233" s="451"/>
      <c r="CJ233" s="451"/>
      <c r="CK233" s="451"/>
      <c r="CL233" s="451"/>
      <c r="CM233" s="451"/>
    </row>
    <row r="234" spans="1:91" x14ac:dyDescent="0.35">
      <c r="A234" s="5" t="s">
        <v>354</v>
      </c>
      <c r="B234" s="69" t="s">
        <v>765</v>
      </c>
      <c r="C234" s="317"/>
      <c r="D234" s="318"/>
      <c r="E234" s="318"/>
      <c r="F234" s="318"/>
      <c r="G234" s="318"/>
      <c r="H234" s="318"/>
      <c r="I234" s="318"/>
      <c r="J234" s="318"/>
      <c r="K234" s="318"/>
      <c r="L234" s="318"/>
      <c r="M234" s="318"/>
      <c r="N234" s="318"/>
      <c r="O234" s="318"/>
      <c r="P234" s="318"/>
      <c r="Q234" s="110"/>
      <c r="R234" s="110"/>
      <c r="S234" s="318"/>
      <c r="T234" s="575">
        <f>Q!AD234</f>
        <v>915815.10560453776</v>
      </c>
      <c r="U234" s="575">
        <f>Q!AH234</f>
        <v>774915.81365459994</v>
      </c>
      <c r="V234" s="575">
        <f>Q!AL234</f>
        <v>643771.9534041048</v>
      </c>
      <c r="W234" s="575">
        <f>Q!AP234</f>
        <v>546887.63234971242</v>
      </c>
      <c r="X234" s="575">
        <f>Q!AT234</f>
        <v>422563.75787153043</v>
      </c>
      <c r="Y234" s="575">
        <f>Q!AX234</f>
        <v>258037.47010128724</v>
      </c>
      <c r="Z234" s="575">
        <f>Q!BB234</f>
        <v>108671.67835463346</v>
      </c>
      <c r="AA234" s="575">
        <f>Q!BF234</f>
        <v>56359.398295596002</v>
      </c>
      <c r="AB234" s="575">
        <f>Q!BJ234</f>
        <v>37478.061579539994</v>
      </c>
      <c r="AC234" s="575">
        <f>Q!BN234</f>
        <v>23170.802142436973</v>
      </c>
      <c r="AD234" s="575">
        <f>Q!BR234</f>
        <v>13413.997185074129</v>
      </c>
      <c r="AE234" s="575">
        <f>Q!BV234</f>
        <v>3271.7591231276383</v>
      </c>
      <c r="AF234" s="575">
        <f>Q!BZ234</f>
        <v>0</v>
      </c>
      <c r="AG234" s="575">
        <f>Q!CD234</f>
        <v>0</v>
      </c>
      <c r="AH234" s="575">
        <f>Q!CH234</f>
        <v>0</v>
      </c>
      <c r="AI234" s="575">
        <f>Q!CL234</f>
        <v>0</v>
      </c>
      <c r="AJ234" s="575">
        <f>Q!CP234</f>
        <v>0</v>
      </c>
      <c r="AK234" s="575">
        <f>Q!CT234</f>
        <v>0</v>
      </c>
      <c r="AL234" s="575">
        <f>Q!CX234</f>
        <v>0</v>
      </c>
      <c r="AM234" s="575">
        <f>Q!DB234</f>
        <v>0</v>
      </c>
      <c r="AN234" s="575">
        <f>Q!DF234</f>
        <v>0</v>
      </c>
      <c r="AO234" s="575">
        <f>Q!DJ234</f>
        <v>0</v>
      </c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/>
      <c r="BD234" s="451"/>
      <c r="BE234" s="451"/>
      <c r="BF234" s="451"/>
      <c r="BG234" s="451"/>
      <c r="BH234" s="451"/>
      <c r="BI234" s="451"/>
      <c r="BJ234" s="451"/>
      <c r="BK234" s="451"/>
      <c r="BL234" s="451"/>
      <c r="BM234" s="451"/>
      <c r="BN234" s="451"/>
      <c r="BO234" s="451"/>
      <c r="BP234" s="451"/>
      <c r="BQ234" s="451"/>
      <c r="BR234" s="451"/>
      <c r="BS234" s="451"/>
      <c r="BT234" s="451"/>
      <c r="BU234" s="451"/>
      <c r="BV234" s="451"/>
      <c r="BW234" s="451"/>
      <c r="BX234" s="451"/>
      <c r="BY234" s="451"/>
      <c r="BZ234" s="451"/>
      <c r="CA234" s="451"/>
      <c r="CB234" s="451"/>
      <c r="CC234" s="451"/>
      <c r="CD234" s="451"/>
      <c r="CE234" s="451"/>
      <c r="CF234" s="451"/>
      <c r="CG234" s="451"/>
      <c r="CH234" s="451"/>
      <c r="CI234" s="451"/>
      <c r="CJ234" s="451"/>
      <c r="CK234" s="451"/>
      <c r="CL234" s="451"/>
      <c r="CM234" s="451"/>
    </row>
    <row r="235" spans="1:91" x14ac:dyDescent="0.35">
      <c r="A235" s="5"/>
      <c r="B235" s="69"/>
      <c r="C235" s="317"/>
      <c r="D235" s="318"/>
      <c r="E235" s="318"/>
      <c r="F235" s="318"/>
      <c r="G235" s="318"/>
      <c r="H235" s="318"/>
      <c r="I235" s="318"/>
      <c r="J235" s="318"/>
      <c r="K235" s="318"/>
      <c r="L235" s="318"/>
      <c r="M235" s="318"/>
      <c r="N235" s="318"/>
      <c r="O235" s="318"/>
      <c r="P235" s="318"/>
      <c r="Q235" s="110"/>
      <c r="R235" s="110"/>
      <c r="S235" s="318"/>
      <c r="T235" s="109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</row>
    <row r="236" spans="1:91" x14ac:dyDescent="0.35">
      <c r="A236" s="5"/>
      <c r="B236" s="69"/>
      <c r="C236" s="317"/>
      <c r="D236" s="318"/>
      <c r="E236" s="318"/>
      <c r="F236" s="318"/>
      <c r="G236" s="318"/>
      <c r="H236" s="318"/>
      <c r="I236" s="318"/>
      <c r="J236" s="318"/>
      <c r="K236" s="318"/>
      <c r="L236" s="318"/>
      <c r="M236" s="318"/>
      <c r="N236" s="318"/>
      <c r="O236" s="318"/>
      <c r="P236" s="318"/>
      <c r="Q236" s="110"/>
      <c r="R236" s="110"/>
      <c r="S236" s="318"/>
      <c r="T236" s="109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</row>
    <row r="237" spans="1:91" x14ac:dyDescent="0.35">
      <c r="A237" s="5" t="s">
        <v>354</v>
      </c>
      <c r="B237" s="314" t="s">
        <v>394</v>
      </c>
      <c r="C237" s="458">
        <f>C238+C239</f>
        <v>35300</v>
      </c>
      <c r="D237" s="458">
        <f t="shared" ref="D237:M237" si="151">D238+D239</f>
        <v>19800</v>
      </c>
      <c r="E237" s="458">
        <f t="shared" si="151"/>
        <v>22300</v>
      </c>
      <c r="F237" s="458">
        <f t="shared" si="151"/>
        <v>9900</v>
      </c>
      <c r="G237" s="458">
        <f t="shared" si="151"/>
        <v>15300</v>
      </c>
      <c r="H237" s="458">
        <f t="shared" si="151"/>
        <v>18300</v>
      </c>
      <c r="I237" s="458">
        <f t="shared" si="151"/>
        <v>14700</v>
      </c>
      <c r="J237" s="458">
        <f t="shared" si="151"/>
        <v>18400</v>
      </c>
      <c r="K237" s="458">
        <f t="shared" si="151"/>
        <v>33500</v>
      </c>
      <c r="L237" s="458">
        <f t="shared" si="151"/>
        <v>32000</v>
      </c>
      <c r="M237" s="458">
        <f t="shared" si="151"/>
        <v>16900</v>
      </c>
      <c r="N237" s="680">
        <f>SUM(Q!C237:F237)</f>
        <v>87300</v>
      </c>
      <c r="O237" s="680">
        <f>SUM(Q!G237:J237)</f>
        <v>66700</v>
      </c>
      <c r="P237" s="680">
        <f>SUM(Q!K237:N237)</f>
        <v>106200</v>
      </c>
      <c r="Q237" s="680">
        <f>SUM(Q!O237:R237)</f>
        <v>82400</v>
      </c>
      <c r="R237" s="680">
        <f>SUM(Q!S237:V237)</f>
        <v>158200</v>
      </c>
      <c r="S237" s="680">
        <f>SUM(Q!W237:Z237)</f>
        <v>101000</v>
      </c>
      <c r="T237" s="680">
        <f>SUM(Q!AA237:AD237)</f>
        <v>99000</v>
      </c>
      <c r="U237" s="680">
        <f>SUM(Q!AE237:AH237)</f>
        <v>101364</v>
      </c>
      <c r="V237" s="680">
        <f>SUM(Q!AI237:AL237)</f>
        <v>101364</v>
      </c>
      <c r="W237" s="680">
        <f>SUM(Q!AM237:AP237)</f>
        <v>113499</v>
      </c>
      <c r="X237" s="680">
        <f>SUM(Q!AQ237:AT237)</f>
        <v>33500</v>
      </c>
      <c r="Y237" s="680">
        <f>SUM(Q!AU237:AX237)</f>
        <v>77200</v>
      </c>
      <c r="Z237" s="680">
        <f>SUM(Q!AY237:BB237)</f>
        <v>67200</v>
      </c>
      <c r="AA237" s="680">
        <f>SUM(Q!BC237:BF237)</f>
        <v>18000</v>
      </c>
      <c r="AB237" s="680">
        <f>SUM(Q!BG237:BJ237)</f>
        <v>18000</v>
      </c>
      <c r="AC237" s="680">
        <f>SUM(Q!BK237:BN237)</f>
        <v>18000</v>
      </c>
      <c r="AD237" s="680">
        <f>SUM(Q!BO237:BR237)</f>
        <v>18000</v>
      </c>
      <c r="AE237" s="680">
        <f>SUM(Q!BS237:BV237)</f>
        <v>18000</v>
      </c>
      <c r="AF237" s="680">
        <f>SUM(Q!BW237:BZ237)</f>
        <v>0</v>
      </c>
      <c r="AG237" s="680">
        <f>SUM(Q!CA237:CD237)</f>
        <v>0</v>
      </c>
      <c r="AH237" s="680">
        <f>SUM(Q!CE237:CH237)</f>
        <v>0</v>
      </c>
      <c r="AI237" s="680">
        <f>SUM(Q!CI237:CL237)</f>
        <v>0</v>
      </c>
      <c r="AJ237" s="680">
        <f>SUM(Q!CM237:CP237)</f>
        <v>0</v>
      </c>
      <c r="AK237" s="680">
        <f>SUM(Q!CQ237:CT237)</f>
        <v>0</v>
      </c>
      <c r="AL237" s="680">
        <f>SUM(Q!CU237:CX237)</f>
        <v>0</v>
      </c>
      <c r="AM237" s="680">
        <f>SUM(Q!CY237:DB237)</f>
        <v>0</v>
      </c>
      <c r="AN237" s="680">
        <f>SUM(Q!DC237:DF237)</f>
        <v>0</v>
      </c>
      <c r="AO237" s="680">
        <f>SUM(Q!DG237:DJ237)</f>
        <v>0</v>
      </c>
      <c r="AP237" s="500"/>
      <c r="AQ237" s="500"/>
      <c r="AR237" s="500"/>
      <c r="AS237" s="500"/>
      <c r="AT237" s="500"/>
      <c r="AU237" s="500"/>
      <c r="AV237" s="500"/>
      <c r="AW237" s="500"/>
      <c r="AX237" s="500"/>
      <c r="AY237" s="500"/>
      <c r="AZ237" s="500"/>
      <c r="BA237" s="500"/>
      <c r="BB237" s="500"/>
      <c r="BC237" s="500"/>
      <c r="BD237" s="500"/>
      <c r="BE237" s="500"/>
      <c r="BF237" s="500"/>
      <c r="BG237" s="500"/>
      <c r="BH237" s="500"/>
      <c r="BI237" s="500"/>
      <c r="BJ237" s="500"/>
      <c r="BK237" s="500"/>
      <c r="BL237" s="500"/>
      <c r="BM237" s="500"/>
      <c r="BN237" s="500"/>
      <c r="BO237" s="500"/>
      <c r="BP237" s="500"/>
      <c r="BQ237" s="500"/>
      <c r="BR237" s="500"/>
      <c r="BS237" s="500"/>
      <c r="BT237" s="500"/>
      <c r="BU237" s="500"/>
      <c r="BV237" s="500"/>
    </row>
    <row r="238" spans="1:91" x14ac:dyDescent="0.35">
      <c r="A238" s="5" t="s">
        <v>354</v>
      </c>
      <c r="B238" s="254" t="s">
        <v>392</v>
      </c>
      <c r="C238" s="459">
        <v>20900</v>
      </c>
      <c r="D238" s="459">
        <v>6000</v>
      </c>
      <c r="E238" s="459">
        <v>17800</v>
      </c>
      <c r="F238" s="459">
        <v>9900</v>
      </c>
      <c r="G238" s="459">
        <v>13200</v>
      </c>
      <c r="H238" s="459">
        <v>16000</v>
      </c>
      <c r="I238" s="459">
        <v>13500</v>
      </c>
      <c r="J238" s="459">
        <v>17700</v>
      </c>
      <c r="K238" s="459">
        <v>33500</v>
      </c>
      <c r="L238" s="459">
        <v>31800</v>
      </c>
      <c r="M238" s="459">
        <v>16900</v>
      </c>
      <c r="N238" s="575">
        <f>SUM(Q!C238:F238)</f>
        <v>54600</v>
      </c>
      <c r="O238" s="575">
        <f>SUM(Q!G238:J238)</f>
        <v>60400</v>
      </c>
      <c r="P238" s="575">
        <f>SUM(Q!K238:N238)</f>
        <v>105500</v>
      </c>
      <c r="Q238" s="575">
        <f>SUM(Q!O238:R238)</f>
        <v>68300</v>
      </c>
      <c r="R238" s="575">
        <f>SUM(Q!S238:V238)</f>
        <v>102500</v>
      </c>
      <c r="S238" s="575">
        <f>SUM(Q!W238:Z238)</f>
        <v>39000</v>
      </c>
      <c r="T238" s="575">
        <f>SUM(Q!AA238:AD238)</f>
        <v>26700</v>
      </c>
      <c r="U238" s="575">
        <f>SUM(Q!AE238:AH238)</f>
        <v>60818.399999999994</v>
      </c>
      <c r="V238" s="575">
        <f>SUM(Q!AI238:AL238)</f>
        <v>60818.399999999994</v>
      </c>
      <c r="W238" s="575">
        <f>SUM(Q!AM238:AP238)</f>
        <v>68099.399999999994</v>
      </c>
      <c r="X238" s="575">
        <f>SUM(Q!AQ238:AT238)</f>
        <v>20100</v>
      </c>
      <c r="Y238" s="575">
        <f>SUM(Q!AU238:AX238)</f>
        <v>46320</v>
      </c>
      <c r="Z238" s="575">
        <f>SUM(Q!AY238:BB238)</f>
        <v>40320</v>
      </c>
      <c r="AA238" s="575">
        <f>SUM(Q!BC238:BF238)</f>
        <v>10800</v>
      </c>
      <c r="AB238" s="575">
        <f>SUM(Q!BG238:BJ238)</f>
        <v>10800</v>
      </c>
      <c r="AC238" s="575">
        <f>SUM(Q!BK238:BN238)</f>
        <v>10800</v>
      </c>
      <c r="AD238" s="575">
        <f>SUM(Q!BO238:BR238)</f>
        <v>10800</v>
      </c>
      <c r="AE238" s="575">
        <f>SUM(Q!BS238:BV238)</f>
        <v>10800</v>
      </c>
      <c r="AF238" s="575">
        <f>SUM(Q!BW238:BZ238)</f>
        <v>0</v>
      </c>
      <c r="AG238" s="575">
        <f>SUM(Q!CA238:CD238)</f>
        <v>0</v>
      </c>
      <c r="AH238" s="575">
        <f>SUM(Q!CE238:CH238)</f>
        <v>0</v>
      </c>
      <c r="AI238" s="575">
        <f>SUM(Q!CI238:CL238)</f>
        <v>0</v>
      </c>
      <c r="AJ238" s="575">
        <f>SUM(Q!CM238:CP238)</f>
        <v>0</v>
      </c>
      <c r="AK238" s="575">
        <f>SUM(Q!CQ238:CT238)</f>
        <v>0</v>
      </c>
      <c r="AL238" s="575">
        <f>SUM(Q!CU238:CX238)</f>
        <v>0</v>
      </c>
      <c r="AM238" s="575">
        <f>SUM(Q!CY238:DB238)</f>
        <v>0</v>
      </c>
      <c r="AN238" s="575">
        <f>SUM(Q!DC238:DF238)</f>
        <v>0</v>
      </c>
      <c r="AO238" s="575">
        <f>SUM(Q!DG238:DJ238)</f>
        <v>0</v>
      </c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/>
      <c r="BD238" s="451"/>
      <c r="BE238" s="451"/>
      <c r="BF238" s="451"/>
      <c r="BG238" s="451"/>
      <c r="BH238" s="451"/>
      <c r="BI238" s="451"/>
      <c r="BJ238" s="451"/>
      <c r="BK238" s="451"/>
      <c r="BL238" s="451"/>
      <c r="BM238" s="451"/>
      <c r="BN238" s="451"/>
      <c r="BO238" s="451"/>
      <c r="BP238" s="451"/>
      <c r="BQ238" s="451"/>
      <c r="BR238" s="451"/>
      <c r="BS238" s="451"/>
      <c r="BT238" s="451"/>
      <c r="BU238" s="451"/>
      <c r="BV238" s="451"/>
    </row>
    <row r="239" spans="1:91" x14ac:dyDescent="0.35">
      <c r="A239" s="5" t="s">
        <v>354</v>
      </c>
      <c r="B239" s="254" t="s">
        <v>393</v>
      </c>
      <c r="C239" s="459">
        <v>14400</v>
      </c>
      <c r="D239" s="459">
        <v>13800</v>
      </c>
      <c r="E239" s="459">
        <v>4500</v>
      </c>
      <c r="F239" s="459">
        <v>0</v>
      </c>
      <c r="G239" s="459">
        <v>2100</v>
      </c>
      <c r="H239" s="459">
        <v>2300</v>
      </c>
      <c r="I239" s="459">
        <v>1200</v>
      </c>
      <c r="J239" s="459">
        <v>700</v>
      </c>
      <c r="K239" s="459">
        <v>0</v>
      </c>
      <c r="L239" s="459">
        <v>200</v>
      </c>
      <c r="M239" s="459">
        <v>0</v>
      </c>
      <c r="N239" s="575">
        <f>SUM(Q!C239:F239)</f>
        <v>32700</v>
      </c>
      <c r="O239" s="575">
        <f>SUM(Q!G239:J239)</f>
        <v>6300</v>
      </c>
      <c r="P239" s="575">
        <f>SUM(Q!K239:N239)</f>
        <v>700</v>
      </c>
      <c r="Q239" s="575">
        <f>SUM(Q!O239:R239)</f>
        <v>14100</v>
      </c>
      <c r="R239" s="575">
        <f>SUM(Q!S239:V239)</f>
        <v>55700</v>
      </c>
      <c r="S239" s="575">
        <f>SUM(Q!W239:Z239)</f>
        <v>62000</v>
      </c>
      <c r="T239" s="575">
        <f>SUM(Q!AA239:AD239)</f>
        <v>72300</v>
      </c>
      <c r="U239" s="575">
        <f>SUM(Q!AE239:AH239)</f>
        <v>40545.600000000006</v>
      </c>
      <c r="V239" s="575">
        <f>SUM(Q!AI239:AL239)</f>
        <v>40545.600000000006</v>
      </c>
      <c r="W239" s="575">
        <f>SUM(Q!AM239:AP239)</f>
        <v>45399.600000000006</v>
      </c>
      <c r="X239" s="575">
        <f>SUM(Q!AQ239:AT239)</f>
        <v>13400</v>
      </c>
      <c r="Y239" s="575">
        <f>SUM(Q!AU239:AX239)</f>
        <v>30880</v>
      </c>
      <c r="Z239" s="575">
        <f>SUM(Q!AY239:BB239)</f>
        <v>26880</v>
      </c>
      <c r="AA239" s="575">
        <f>SUM(Q!BC239:BF239)</f>
        <v>7200</v>
      </c>
      <c r="AB239" s="575">
        <f>SUM(Q!BG239:BJ239)</f>
        <v>7200</v>
      </c>
      <c r="AC239" s="575">
        <f>SUM(Q!BK239:BN239)</f>
        <v>7200</v>
      </c>
      <c r="AD239" s="575">
        <f>SUM(Q!BO239:BR239)</f>
        <v>7200</v>
      </c>
      <c r="AE239" s="575">
        <f>SUM(Q!BS239:BV239)</f>
        <v>7200</v>
      </c>
      <c r="AF239" s="575">
        <f>SUM(Q!BW239:BZ239)</f>
        <v>0</v>
      </c>
      <c r="AG239" s="575">
        <f>SUM(Q!CA239:CD239)</f>
        <v>0</v>
      </c>
      <c r="AH239" s="575">
        <f>SUM(Q!CE239:CH239)</f>
        <v>0</v>
      </c>
      <c r="AI239" s="575">
        <f>SUM(Q!CI239:CL239)</f>
        <v>0</v>
      </c>
      <c r="AJ239" s="575">
        <f>SUM(Q!CM239:CP239)</f>
        <v>0</v>
      </c>
      <c r="AK239" s="575">
        <f>SUM(Q!CQ239:CT239)</f>
        <v>0</v>
      </c>
      <c r="AL239" s="575">
        <f>SUM(Q!CU239:CX239)</f>
        <v>0</v>
      </c>
      <c r="AM239" s="575">
        <f>SUM(Q!CY239:DB239)</f>
        <v>0</v>
      </c>
      <c r="AN239" s="575">
        <f>SUM(Q!DC239:DF239)</f>
        <v>0</v>
      </c>
      <c r="AO239" s="575">
        <f>SUM(Q!DG239:DJ239)</f>
        <v>0</v>
      </c>
      <c r="AP239" s="451"/>
      <c r="AQ239" s="451"/>
      <c r="AR239" s="451"/>
      <c r="AS239" s="451"/>
      <c r="AT239" s="451"/>
      <c r="AU239" s="451"/>
      <c r="AV239" s="451"/>
      <c r="AW239" s="451"/>
      <c r="AX239" s="451"/>
      <c r="AY239" s="451"/>
      <c r="AZ239" s="451"/>
      <c r="BA239" s="451"/>
      <c r="BB239" s="451"/>
      <c r="BC239" s="451"/>
      <c r="BD239" s="451"/>
      <c r="BE239" s="451"/>
      <c r="BF239" s="451"/>
      <c r="BG239" s="451"/>
      <c r="BH239" s="451"/>
      <c r="BI239" s="451"/>
      <c r="BJ239" s="451"/>
      <c r="BK239" s="451"/>
      <c r="BL239" s="451"/>
      <c r="BM239" s="451"/>
      <c r="BN239" s="451"/>
      <c r="BO239" s="451"/>
      <c r="BP239" s="451"/>
      <c r="BQ239" s="451"/>
      <c r="BR239" s="451"/>
      <c r="BS239" s="451"/>
      <c r="BT239" s="451"/>
      <c r="BU239" s="451"/>
      <c r="BV239" s="451"/>
    </row>
    <row r="240" spans="1:91" x14ac:dyDescent="0.35">
      <c r="A240" s="424" t="s">
        <v>82</v>
      </c>
      <c r="B240" s="460" t="s">
        <v>419</v>
      </c>
      <c r="C240" s="425" t="e">
        <f>C238*1000/C203</f>
        <v>#DIV/0!</v>
      </c>
      <c r="D240" s="425" t="e">
        <f t="shared" ref="D240:AC240" si="152">D238*1000/D203</f>
        <v>#DIV/0!</v>
      </c>
      <c r="E240" s="425" t="e">
        <f t="shared" si="152"/>
        <v>#DIV/0!</v>
      </c>
      <c r="F240" s="425" t="e">
        <f t="shared" si="152"/>
        <v>#DIV/0!</v>
      </c>
      <c r="G240" s="425" t="e">
        <f t="shared" si="152"/>
        <v>#DIV/0!</v>
      </c>
      <c r="H240" s="425" t="e">
        <f t="shared" si="152"/>
        <v>#DIV/0!</v>
      </c>
      <c r="I240" s="425" t="e">
        <f t="shared" si="152"/>
        <v>#DIV/0!</v>
      </c>
      <c r="J240" s="425" t="e">
        <f t="shared" si="152"/>
        <v>#DIV/0!</v>
      </c>
      <c r="K240" s="425" t="e">
        <f t="shared" si="152"/>
        <v>#DIV/0!</v>
      </c>
      <c r="L240" s="425" t="e">
        <f t="shared" si="152"/>
        <v>#DIV/0!</v>
      </c>
      <c r="M240" s="425" t="e">
        <f t="shared" si="152"/>
        <v>#DIV/0!</v>
      </c>
      <c r="N240" s="425">
        <f>N238*1000/N203</f>
        <v>150.41322314049586</v>
      </c>
      <c r="O240" s="425">
        <f t="shared" si="152"/>
        <v>142.45283018867926</v>
      </c>
      <c r="P240" s="425">
        <f t="shared" si="152"/>
        <v>248.82075471698113</v>
      </c>
      <c r="Q240" s="425">
        <f t="shared" si="152"/>
        <v>157.73672055427252</v>
      </c>
      <c r="R240" s="425">
        <f t="shared" si="152"/>
        <v>230.85585585585585</v>
      </c>
      <c r="S240" s="425">
        <f>S238*1000/S203</f>
        <v>94.430992736077485</v>
      </c>
      <c r="T240" s="425">
        <f t="shared" si="152"/>
        <v>67.766497461928935</v>
      </c>
      <c r="U240" s="425">
        <f t="shared" si="152"/>
        <v>144.92096095466394</v>
      </c>
      <c r="V240" s="425">
        <f t="shared" si="152"/>
        <v>148.17817908054994</v>
      </c>
      <c r="W240" s="425">
        <f t="shared" si="152"/>
        <v>165.37891776636923</v>
      </c>
      <c r="X240" s="425">
        <f t="shared" si="152"/>
        <v>50.243342757084676</v>
      </c>
      <c r="Y240" s="425">
        <f t="shared" si="152"/>
        <v>87.269603160697031</v>
      </c>
      <c r="Z240" s="425">
        <f t="shared" si="152"/>
        <v>92.564533458221973</v>
      </c>
      <c r="AA240" s="425">
        <f t="shared" si="152"/>
        <v>133.77263606411174</v>
      </c>
      <c r="AB240" s="425">
        <f t="shared" si="152"/>
        <v>127.1425880580147</v>
      </c>
      <c r="AC240" s="425">
        <f t="shared" si="152"/>
        <v>153.75197528579361</v>
      </c>
      <c r="AD240" s="425">
        <f>AD238*1000/AD203</f>
        <v>171.70384266840492</v>
      </c>
      <c r="AE240" s="425">
        <f>AE238*1000/AE203</f>
        <v>155.56131708581799</v>
      </c>
      <c r="AF240" s="425" t="e">
        <f t="shared" ref="AF240:AO240" si="153">AF238*1000/AF203</f>
        <v>#DIV/0!</v>
      </c>
      <c r="AG240" s="425" t="e">
        <f t="shared" si="153"/>
        <v>#DIV/0!</v>
      </c>
      <c r="AH240" s="425" t="e">
        <f t="shared" si="153"/>
        <v>#DIV/0!</v>
      </c>
      <c r="AI240" s="425" t="e">
        <f t="shared" si="153"/>
        <v>#DIV/0!</v>
      </c>
      <c r="AJ240" s="425" t="e">
        <f t="shared" si="153"/>
        <v>#DIV/0!</v>
      </c>
      <c r="AK240" s="425" t="e">
        <f t="shared" si="153"/>
        <v>#DIV/0!</v>
      </c>
      <c r="AL240" s="425" t="e">
        <f t="shared" si="153"/>
        <v>#DIV/0!</v>
      </c>
      <c r="AM240" s="425" t="e">
        <f t="shared" si="153"/>
        <v>#DIV/0!</v>
      </c>
      <c r="AN240" s="425" t="e">
        <f t="shared" si="153"/>
        <v>#DIV/0!</v>
      </c>
      <c r="AO240" s="425" t="e">
        <f t="shared" si="153"/>
        <v>#DIV/0!</v>
      </c>
      <c r="AP240" s="425"/>
      <c r="AQ240" s="425"/>
      <c r="AR240" s="425"/>
      <c r="AS240" s="425"/>
      <c r="AT240" s="425"/>
      <c r="AU240" s="425"/>
      <c r="AV240" s="425"/>
      <c r="AW240" s="425"/>
      <c r="AX240" s="425"/>
      <c r="AY240" s="425"/>
      <c r="AZ240" s="425"/>
      <c r="BA240" s="425"/>
      <c r="BB240" s="425"/>
      <c r="BC240" s="425"/>
      <c r="BD240" s="425"/>
      <c r="BE240" s="425"/>
      <c r="BF240" s="425"/>
      <c r="BG240" s="425"/>
      <c r="BH240" s="425"/>
      <c r="BI240" s="425"/>
      <c r="BJ240" s="425"/>
      <c r="BK240" s="425"/>
      <c r="BL240" s="425"/>
      <c r="BM240" s="425"/>
      <c r="BN240" s="425"/>
      <c r="BO240" s="425"/>
      <c r="BP240" s="425"/>
      <c r="BQ240" s="425"/>
      <c r="BR240" s="425"/>
      <c r="BS240" s="425"/>
      <c r="BT240" s="425"/>
      <c r="BU240" s="425"/>
      <c r="BV240" s="425"/>
    </row>
    <row r="241" spans="1:74" x14ac:dyDescent="0.35">
      <c r="A241" s="5"/>
      <c r="B241" s="69"/>
      <c r="C241" s="317"/>
      <c r="D241" s="318"/>
      <c r="E241" s="318"/>
      <c r="F241" s="318"/>
      <c r="G241" s="318"/>
      <c r="H241" s="318"/>
      <c r="I241" s="318"/>
      <c r="J241" s="318"/>
      <c r="K241" s="318"/>
      <c r="L241" s="318"/>
      <c r="M241" s="318"/>
      <c r="N241" s="318"/>
      <c r="O241" s="318"/>
      <c r="P241" s="318"/>
      <c r="Q241" s="110"/>
      <c r="R241" s="110"/>
      <c r="S241" s="318"/>
      <c r="T241" s="109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84"/>
    </row>
    <row r="242" spans="1:74" x14ac:dyDescent="0.35">
      <c r="A242" s="5"/>
      <c r="B242" s="69"/>
      <c r="C242" s="317"/>
      <c r="D242" s="318"/>
      <c r="E242" s="318"/>
      <c r="F242" s="318"/>
      <c r="G242" s="318"/>
      <c r="H242" s="318"/>
      <c r="I242" s="318"/>
      <c r="J242" s="318"/>
      <c r="K242" s="318"/>
      <c r="L242" s="318"/>
      <c r="M242" s="318"/>
      <c r="N242" s="318"/>
      <c r="O242" s="318"/>
      <c r="P242" s="318"/>
      <c r="Q242" s="110"/>
      <c r="R242" s="110"/>
      <c r="S242" s="318"/>
      <c r="T242" s="109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</row>
    <row r="243" spans="1:74" x14ac:dyDescent="0.35">
      <c r="A243" s="5"/>
      <c r="B243" s="70"/>
      <c r="C243" s="317"/>
      <c r="D243" s="318"/>
      <c r="E243" s="318"/>
      <c r="F243" s="318"/>
      <c r="G243" s="318"/>
      <c r="H243" s="318"/>
      <c r="I243" s="318"/>
      <c r="J243" s="318"/>
      <c r="K243" s="318"/>
      <c r="L243" s="318"/>
      <c r="M243" s="318"/>
      <c r="N243" s="318"/>
      <c r="O243" s="318"/>
      <c r="P243" s="318"/>
      <c r="Q243" s="110"/>
      <c r="R243" s="110"/>
      <c r="S243" s="318"/>
      <c r="T243" s="109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</row>
    <row r="244" spans="1:74" x14ac:dyDescent="0.35">
      <c r="A244" s="5"/>
      <c r="B244" s="314" t="s">
        <v>395</v>
      </c>
      <c r="C244" s="440"/>
      <c r="D244" s="441"/>
      <c r="E244" s="441"/>
      <c r="F244" s="441"/>
      <c r="G244" s="441"/>
      <c r="H244" s="441"/>
      <c r="I244" s="441"/>
      <c r="J244" s="441"/>
      <c r="K244" s="441"/>
      <c r="L244" s="441"/>
      <c r="M244" s="441"/>
      <c r="N244" s="441"/>
      <c r="O244" s="441"/>
      <c r="P244" s="441"/>
      <c r="Q244" s="443"/>
      <c r="R244" s="443"/>
      <c r="S244" s="441"/>
      <c r="T244" s="442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</row>
    <row r="245" spans="1:74" x14ac:dyDescent="0.35">
      <c r="A245" s="5"/>
      <c r="B245" s="70"/>
      <c r="C245" s="317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110"/>
      <c r="R245" s="110"/>
      <c r="S245" s="318"/>
      <c r="T245" s="109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</row>
    <row r="246" spans="1:74" x14ac:dyDescent="0.35">
      <c r="A246" s="5" t="s">
        <v>400</v>
      </c>
      <c r="B246" s="69" t="s">
        <v>412</v>
      </c>
      <c r="C246" s="451">
        <f>-C213</f>
        <v>0</v>
      </c>
      <c r="D246" s="451">
        <f t="shared" ref="D246:AB246" si="154">-D213</f>
        <v>0</v>
      </c>
      <c r="E246" s="451">
        <f t="shared" si="154"/>
        <v>0</v>
      </c>
      <c r="F246" s="451">
        <f t="shared" si="154"/>
        <v>0</v>
      </c>
      <c r="G246" s="451">
        <f t="shared" si="154"/>
        <v>0</v>
      </c>
      <c r="H246" s="451">
        <f t="shared" si="154"/>
        <v>0</v>
      </c>
      <c r="I246" s="451">
        <f t="shared" si="154"/>
        <v>0</v>
      </c>
      <c r="J246" s="451">
        <f t="shared" si="154"/>
        <v>0</v>
      </c>
      <c r="K246" s="451">
        <f t="shared" si="154"/>
        <v>0</v>
      </c>
      <c r="L246" s="451">
        <f t="shared" si="154"/>
        <v>0</v>
      </c>
      <c r="M246" s="451">
        <f t="shared" si="154"/>
        <v>0</v>
      </c>
      <c r="N246" s="451">
        <f>-N213</f>
        <v>325500</v>
      </c>
      <c r="O246" s="451">
        <f t="shared" si="154"/>
        <v>354100</v>
      </c>
      <c r="P246" s="451">
        <f t="shared" si="154"/>
        <v>303200</v>
      </c>
      <c r="Q246" s="451">
        <f t="shared" si="154"/>
        <v>340100</v>
      </c>
      <c r="R246" s="451">
        <f t="shared" si="154"/>
        <v>338000</v>
      </c>
      <c r="S246" s="451">
        <f t="shared" si="154"/>
        <v>365500</v>
      </c>
      <c r="T246" s="451">
        <f t="shared" si="154"/>
        <v>410076.20535714284</v>
      </c>
      <c r="U246" s="451">
        <f t="shared" si="154"/>
        <v>448970.81496532133</v>
      </c>
      <c r="V246" s="451">
        <f t="shared" si="154"/>
        <v>447949.7613059252</v>
      </c>
      <c r="W246" s="451">
        <f t="shared" si="154"/>
        <v>458464.76026758249</v>
      </c>
      <c r="X246" s="451">
        <f t="shared" si="154"/>
        <v>454385.6401853846</v>
      </c>
      <c r="Y246" s="451">
        <f t="shared" si="154"/>
        <v>615002.47442735173</v>
      </c>
      <c r="Z246" s="451">
        <f t="shared" si="154"/>
        <v>514886.45541362016</v>
      </c>
      <c r="AA246" s="451">
        <f t="shared" si="154"/>
        <v>97354.555428653315</v>
      </c>
      <c r="AB246" s="451">
        <f t="shared" si="154"/>
        <v>104495.30131385582</v>
      </c>
      <c r="AC246" s="451">
        <f>-AC213</f>
        <v>88151.834188756678</v>
      </c>
      <c r="AD246" s="451">
        <f>AD247*AD203/1000</f>
        <v>80494.901350894826</v>
      </c>
      <c r="AE246" s="451">
        <f>AE247*AE203/1000</f>
        <v>90638.147906587226</v>
      </c>
      <c r="AF246" s="451" t="e">
        <f t="shared" ref="AF246:AO246" si="155">AF247*AF203/1000</f>
        <v>#DIV/0!</v>
      </c>
      <c r="AG246" s="451" t="e">
        <f t="shared" si="155"/>
        <v>#DIV/0!</v>
      </c>
      <c r="AH246" s="451" t="e">
        <f t="shared" si="155"/>
        <v>#DIV/0!</v>
      </c>
      <c r="AI246" s="451" t="e">
        <f>AI247*AI203/1000</f>
        <v>#DIV/0!</v>
      </c>
      <c r="AJ246" s="451" t="e">
        <f t="shared" si="155"/>
        <v>#DIV/0!</v>
      </c>
      <c r="AK246" s="451" t="e">
        <f t="shared" si="155"/>
        <v>#DIV/0!</v>
      </c>
      <c r="AL246" s="451" t="e">
        <f t="shared" si="155"/>
        <v>#DIV/0!</v>
      </c>
      <c r="AM246" s="451" t="e">
        <f t="shared" si="155"/>
        <v>#DIV/0!</v>
      </c>
      <c r="AN246" s="451" t="e">
        <f t="shared" si="155"/>
        <v>#DIV/0!</v>
      </c>
      <c r="AO246" s="451" t="e">
        <f t="shared" si="155"/>
        <v>#DIV/0!</v>
      </c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/>
      <c r="BH246" s="451"/>
      <c r="BI246" s="451"/>
      <c r="BJ246" s="451"/>
      <c r="BK246" s="451"/>
      <c r="BL246" s="451"/>
      <c r="BM246" s="451"/>
      <c r="BN246" s="451"/>
      <c r="BO246" s="451"/>
      <c r="BP246" s="451"/>
      <c r="BQ246" s="451"/>
      <c r="BR246" s="451"/>
      <c r="BS246" s="451"/>
      <c r="BT246" s="451"/>
      <c r="BU246" s="451"/>
      <c r="BV246" s="451"/>
    </row>
    <row r="247" spans="1:74" x14ac:dyDescent="0.35">
      <c r="A247" s="5" t="s">
        <v>82</v>
      </c>
      <c r="B247" s="69" t="s">
        <v>413</v>
      </c>
      <c r="C247" s="426" t="e">
        <f t="shared" ref="C247:M247" si="156">-C213*1000/C203</f>
        <v>#DIV/0!</v>
      </c>
      <c r="D247" s="426" t="e">
        <f t="shared" si="156"/>
        <v>#DIV/0!</v>
      </c>
      <c r="E247" s="426" t="e">
        <f t="shared" si="156"/>
        <v>#DIV/0!</v>
      </c>
      <c r="F247" s="426" t="e">
        <f t="shared" si="156"/>
        <v>#DIV/0!</v>
      </c>
      <c r="G247" s="426" t="e">
        <f t="shared" si="156"/>
        <v>#DIV/0!</v>
      </c>
      <c r="H247" s="426" t="e">
        <f t="shared" si="156"/>
        <v>#DIV/0!</v>
      </c>
      <c r="I247" s="426" t="e">
        <f t="shared" si="156"/>
        <v>#DIV/0!</v>
      </c>
      <c r="J247" s="426" t="e">
        <f>-J213*1000/J203</f>
        <v>#DIV/0!</v>
      </c>
      <c r="K247" s="426" t="e">
        <f t="shared" si="156"/>
        <v>#DIV/0!</v>
      </c>
      <c r="L247" s="426" t="e">
        <f t="shared" si="156"/>
        <v>#DIV/0!</v>
      </c>
      <c r="M247" s="426" t="e">
        <f t="shared" si="156"/>
        <v>#DIV/0!</v>
      </c>
      <c r="N247" s="526">
        <f>AVERAGE(Q!C247:F247)</f>
        <v>898.34703143023808</v>
      </c>
      <c r="O247" s="526">
        <f>AVERAGE(Q!G247:J247)</f>
        <v>823.52448652938256</v>
      </c>
      <c r="P247" s="526">
        <f>AVERAGE(Q!K247:N247)</f>
        <v>718.34112671748551</v>
      </c>
      <c r="Q247" s="526">
        <f>AVERAGE(Q!O247:R247)</f>
        <v>786.32471435549712</v>
      </c>
      <c r="R247" s="526">
        <f>AVERAGE(Q!S247:V247)</f>
        <v>763.20339704233288</v>
      </c>
      <c r="S247" s="526">
        <f>AVERAGE(Q!W247:Z247)</f>
        <v>887.72361695890049</v>
      </c>
      <c r="T247" s="526">
        <f>AVERAGE(Q!AA247:AD247)</f>
        <v>1037.9689251085401</v>
      </c>
      <c r="U247" s="526">
        <f>AVERAGE(Q!AE247:AH247)</f>
        <v>1069.4153373420595</v>
      </c>
      <c r="V247" s="526">
        <f>AVERAGE(Q!AI247:AL247)</f>
        <v>1090.9645917655548</v>
      </c>
      <c r="W247" s="526">
        <f>AVERAGE(Q!AM247:AP247)</f>
        <v>1112.9480744537791</v>
      </c>
      <c r="X247" s="526">
        <f>AVERAGE(Q!AQ247:AT247)</f>
        <v>1135.374535323652</v>
      </c>
      <c r="Y247" s="526">
        <f>AVERAGE(Q!AU247:AX247)</f>
        <v>1158.2529006072998</v>
      </c>
      <c r="Z247" s="526">
        <f>AVERAGE(Q!AY247:BB247)</f>
        <v>1181.5922764048951</v>
      </c>
      <c r="AA247" s="526">
        <f>AVERAGE(Q!BC247:BF247)</f>
        <v>1205.4019523090867</v>
      </c>
      <c r="AB247" s="526">
        <f>AVERAGE(Q!BG247:BJ247)</f>
        <v>1229.6914051024667</v>
      </c>
      <c r="AC247" s="526">
        <f>AVERAGE(Q!BK247:BN247)</f>
        <v>1254.4703025295405</v>
      </c>
      <c r="AD247" s="526">
        <f>AVERAGE(Q!BO247:BR247)</f>
        <v>1279.7485071447054</v>
      </c>
      <c r="AE247" s="526">
        <f>AVERAGE(Q!BS247:BV247)</f>
        <v>1305.5360802377672</v>
      </c>
      <c r="AF247" s="526" t="e">
        <f>AVERAGE(Q!BW247:BZ247)</f>
        <v>#DIV/0!</v>
      </c>
      <c r="AG247" s="526" t="e">
        <f>AVERAGE(Q!CA247:CD247)</f>
        <v>#DIV/0!</v>
      </c>
      <c r="AH247" s="526" t="e">
        <f>AVERAGE(Q!CE247:CH247)</f>
        <v>#DIV/0!</v>
      </c>
      <c r="AI247" s="526" t="e">
        <f>AVERAGE(Q!CI247:CL247)</f>
        <v>#DIV/0!</v>
      </c>
      <c r="AJ247" s="526" t="e">
        <f>AVERAGE(Q!CM247:CP247)</f>
        <v>#DIV/0!</v>
      </c>
      <c r="AK247" s="526" t="e">
        <f>AVERAGE(Q!CQ247:CT247)</f>
        <v>#DIV/0!</v>
      </c>
      <c r="AL247" s="526" t="e">
        <f>AVERAGE(Q!CU247:CX247)</f>
        <v>#DIV/0!</v>
      </c>
      <c r="AM247" s="526" t="e">
        <f>AVERAGE(Q!CY247:DB247)</f>
        <v>#DIV/0!</v>
      </c>
      <c r="AN247" s="526" t="e">
        <f>AVERAGE(Q!DC247:DF247)</f>
        <v>#DIV/0!</v>
      </c>
      <c r="AO247" s="526" t="e">
        <f>AVERAGE(Q!DG247:DJ247)</f>
        <v>#DIV/0!</v>
      </c>
      <c r="AP247" s="613"/>
      <c r="AQ247" s="613"/>
      <c r="AR247" s="613"/>
      <c r="AS247" s="613"/>
      <c r="AT247" s="613"/>
      <c r="AU247" s="613"/>
      <c r="AV247" s="613"/>
      <c r="AW247" s="613"/>
      <c r="AX247" s="613"/>
      <c r="AY247" s="613"/>
      <c r="AZ247" s="613"/>
      <c r="BA247" s="613"/>
      <c r="BB247" s="613"/>
      <c r="BC247" s="613"/>
      <c r="BD247" s="613"/>
      <c r="BE247" s="613"/>
      <c r="BF247" s="613"/>
      <c r="BG247" s="613"/>
      <c r="BH247" s="613"/>
      <c r="BI247" s="613"/>
      <c r="BJ247" s="613"/>
      <c r="BK247" s="613"/>
      <c r="BL247" s="613"/>
      <c r="BM247" s="613"/>
      <c r="BN247" s="613"/>
      <c r="BO247" s="613"/>
      <c r="BP247" s="613"/>
      <c r="BQ247" s="613"/>
      <c r="BR247" s="613"/>
      <c r="BS247" s="613"/>
      <c r="BT247" s="613"/>
      <c r="BU247" s="613"/>
      <c r="BV247" s="613"/>
    </row>
    <row r="248" spans="1:74" x14ac:dyDescent="0.35">
      <c r="A248" s="5" t="s">
        <v>82</v>
      </c>
      <c r="B248" s="461" t="s">
        <v>414</v>
      </c>
      <c r="C248" s="428"/>
      <c r="D248" s="428"/>
      <c r="E248" s="428"/>
      <c r="F248" s="428"/>
      <c r="G248" s="428"/>
      <c r="H248" s="428"/>
      <c r="I248" s="428"/>
      <c r="J248" s="428">
        <f t="shared" ref="J248:N248" si="157">J335</f>
        <v>0</v>
      </c>
      <c r="K248" s="428">
        <f t="shared" si="157"/>
        <v>0</v>
      </c>
      <c r="L248" s="428">
        <f t="shared" si="157"/>
        <v>0</v>
      </c>
      <c r="M248" s="428">
        <f t="shared" si="157"/>
        <v>0</v>
      </c>
      <c r="N248" s="428">
        <f t="shared" si="157"/>
        <v>0</v>
      </c>
      <c r="O248" s="428">
        <v>836</v>
      </c>
      <c r="P248" s="428">
        <v>716</v>
      </c>
      <c r="Q248" s="428">
        <v>785</v>
      </c>
      <c r="R248" s="428">
        <v>762</v>
      </c>
      <c r="S248" s="428">
        <v>884</v>
      </c>
      <c r="T248" s="613">
        <f t="shared" ref="T248:AC248" si="158">T247</f>
        <v>1037.9689251085401</v>
      </c>
      <c r="U248" s="613">
        <f t="shared" si="158"/>
        <v>1069.4153373420595</v>
      </c>
      <c r="V248" s="613">
        <f t="shared" si="158"/>
        <v>1090.9645917655548</v>
      </c>
      <c r="W248" s="613">
        <f t="shared" si="158"/>
        <v>1112.9480744537791</v>
      </c>
      <c r="X248" s="613">
        <f t="shared" si="158"/>
        <v>1135.374535323652</v>
      </c>
      <c r="Y248" s="613">
        <f t="shared" si="158"/>
        <v>1158.2529006072998</v>
      </c>
      <c r="Z248" s="613">
        <f t="shared" si="158"/>
        <v>1181.5922764048951</v>
      </c>
      <c r="AA248" s="613">
        <f t="shared" si="158"/>
        <v>1205.4019523090867</v>
      </c>
      <c r="AB248" s="613">
        <f t="shared" si="158"/>
        <v>1229.6914051024667</v>
      </c>
      <c r="AC248" s="613">
        <f t="shared" si="158"/>
        <v>1254.4703025295405</v>
      </c>
      <c r="AD248" s="613">
        <f>AD247</f>
        <v>1279.7485071447054</v>
      </c>
      <c r="AE248" s="613">
        <f t="shared" ref="AE248:AO248" si="159">AE247</f>
        <v>1305.5360802377672</v>
      </c>
      <c r="AF248" s="613" t="e">
        <f t="shared" si="159"/>
        <v>#DIV/0!</v>
      </c>
      <c r="AG248" s="613" t="e">
        <f t="shared" si="159"/>
        <v>#DIV/0!</v>
      </c>
      <c r="AH248" s="613" t="e">
        <f t="shared" si="159"/>
        <v>#DIV/0!</v>
      </c>
      <c r="AI248" s="613" t="e">
        <f t="shared" si="159"/>
        <v>#DIV/0!</v>
      </c>
      <c r="AJ248" s="613" t="e">
        <f t="shared" si="159"/>
        <v>#DIV/0!</v>
      </c>
      <c r="AK248" s="613" t="e">
        <f t="shared" si="159"/>
        <v>#DIV/0!</v>
      </c>
      <c r="AL248" s="613" t="e">
        <f t="shared" si="159"/>
        <v>#DIV/0!</v>
      </c>
      <c r="AM248" s="613" t="e">
        <f t="shared" si="159"/>
        <v>#DIV/0!</v>
      </c>
      <c r="AN248" s="613" t="e">
        <f t="shared" si="159"/>
        <v>#DIV/0!</v>
      </c>
      <c r="AO248" s="613" t="e">
        <f t="shared" si="159"/>
        <v>#DIV/0!</v>
      </c>
      <c r="AP248" s="613"/>
      <c r="AQ248" s="613"/>
      <c r="AR248" s="613"/>
      <c r="AS248" s="613"/>
      <c r="AT248" s="613"/>
      <c r="AU248" s="613"/>
      <c r="AV248" s="613"/>
      <c r="AW248" s="613"/>
      <c r="AX248" s="613"/>
      <c r="AY248" s="613"/>
      <c r="AZ248" s="613"/>
      <c r="BA248" s="613"/>
      <c r="BB248" s="613"/>
      <c r="BC248" s="613"/>
      <c r="BD248" s="613"/>
      <c r="BE248" s="613"/>
      <c r="BF248" s="613"/>
      <c r="BG248" s="613"/>
      <c r="BH248" s="613"/>
      <c r="BI248" s="613"/>
      <c r="BJ248" s="613"/>
      <c r="BK248" s="613"/>
      <c r="BL248" s="613"/>
      <c r="BM248" s="613"/>
      <c r="BN248" s="613"/>
      <c r="BO248" s="613"/>
      <c r="BP248" s="613"/>
      <c r="BQ248" s="613"/>
      <c r="BR248" s="613"/>
      <c r="BS248" s="613"/>
      <c r="BT248" s="613"/>
      <c r="BU248" s="613"/>
      <c r="BV248" s="613"/>
    </row>
    <row r="249" spans="1:74" x14ac:dyDescent="0.35">
      <c r="A249" s="5"/>
      <c r="B249" s="462" t="s">
        <v>415</v>
      </c>
      <c r="C249" s="317"/>
      <c r="D249" s="318"/>
      <c r="E249" s="318"/>
      <c r="F249" s="318"/>
      <c r="G249" s="318"/>
      <c r="H249" s="318"/>
      <c r="I249" s="318"/>
      <c r="J249" s="427" t="e">
        <f>J248/J247-1</f>
        <v>#DIV/0!</v>
      </c>
      <c r="K249" s="427" t="e">
        <f t="shared" ref="K249:AB249" si="160">K248/K247-1</f>
        <v>#DIV/0!</v>
      </c>
      <c r="L249" s="427" t="e">
        <f t="shared" si="160"/>
        <v>#DIV/0!</v>
      </c>
      <c r="M249" s="427" t="e">
        <f t="shared" si="160"/>
        <v>#DIV/0!</v>
      </c>
      <c r="N249" s="427">
        <f t="shared" si="160"/>
        <v>-1</v>
      </c>
      <c r="O249" s="427">
        <f t="shared" si="160"/>
        <v>1.5148928386080618E-2</v>
      </c>
      <c r="P249" s="427">
        <f t="shared" si="160"/>
        <v>-3.2590737609350384E-3</v>
      </c>
      <c r="Q249" s="427">
        <f t="shared" si="160"/>
        <v>-1.6846912367276534E-3</v>
      </c>
      <c r="R249" s="427">
        <f t="shared" si="160"/>
        <v>-1.57677107701093E-3</v>
      </c>
      <c r="S249" s="427">
        <f t="shared" si="160"/>
        <v>-4.1945678674817355E-3</v>
      </c>
      <c r="T249" s="427">
        <f t="shared" si="160"/>
        <v>0</v>
      </c>
      <c r="U249" s="427">
        <f t="shared" si="160"/>
        <v>0</v>
      </c>
      <c r="V249" s="427">
        <f t="shared" si="160"/>
        <v>0</v>
      </c>
      <c r="W249" s="427">
        <f t="shared" si="160"/>
        <v>0</v>
      </c>
      <c r="X249" s="427">
        <f t="shared" si="160"/>
        <v>0</v>
      </c>
      <c r="Y249" s="427">
        <f t="shared" si="160"/>
        <v>0</v>
      </c>
      <c r="Z249" s="427">
        <f t="shared" si="160"/>
        <v>0</v>
      </c>
      <c r="AA249" s="427">
        <f t="shared" si="160"/>
        <v>0</v>
      </c>
      <c r="AB249" s="427">
        <f t="shared" si="160"/>
        <v>0</v>
      </c>
      <c r="AC249" s="427">
        <f>AC248/AC247-1</f>
        <v>0</v>
      </c>
      <c r="AD249" s="427">
        <f t="shared" ref="AD249:AO249" si="161">AD248/AD247-1</f>
        <v>0</v>
      </c>
      <c r="AE249" s="427">
        <f t="shared" si="161"/>
        <v>0</v>
      </c>
      <c r="AF249" s="427" t="e">
        <f t="shared" si="161"/>
        <v>#DIV/0!</v>
      </c>
      <c r="AG249" s="427" t="e">
        <f t="shared" si="161"/>
        <v>#DIV/0!</v>
      </c>
      <c r="AH249" s="427" t="e">
        <f t="shared" si="161"/>
        <v>#DIV/0!</v>
      </c>
      <c r="AI249" s="427" t="e">
        <f t="shared" si="161"/>
        <v>#DIV/0!</v>
      </c>
      <c r="AJ249" s="427" t="e">
        <f t="shared" si="161"/>
        <v>#DIV/0!</v>
      </c>
      <c r="AK249" s="427" t="e">
        <f t="shared" si="161"/>
        <v>#DIV/0!</v>
      </c>
      <c r="AL249" s="427" t="e">
        <f t="shared" si="161"/>
        <v>#DIV/0!</v>
      </c>
      <c r="AM249" s="427" t="e">
        <f t="shared" si="161"/>
        <v>#DIV/0!</v>
      </c>
      <c r="AN249" s="427" t="e">
        <f t="shared" si="161"/>
        <v>#DIV/0!</v>
      </c>
      <c r="AO249" s="427" t="e">
        <f t="shared" si="161"/>
        <v>#DIV/0!</v>
      </c>
      <c r="AP249" s="427"/>
      <c r="AQ249" s="427"/>
      <c r="AR249" s="427"/>
      <c r="AS249" s="427"/>
      <c r="AT249" s="427"/>
      <c r="AU249" s="427"/>
      <c r="AV249" s="427"/>
      <c r="AW249" s="427"/>
      <c r="AX249" s="427"/>
      <c r="AY249" s="427"/>
      <c r="AZ249" s="427"/>
      <c r="BA249" s="427"/>
      <c r="BB249" s="427"/>
      <c r="BC249" s="427"/>
      <c r="BD249" s="427"/>
      <c r="BE249" s="427"/>
      <c r="BF249" s="427"/>
      <c r="BG249" s="427"/>
      <c r="BH249" s="427"/>
      <c r="BI249" s="427"/>
      <c r="BJ249" s="427"/>
      <c r="BK249" s="427"/>
      <c r="BL249" s="427"/>
      <c r="BM249" s="427"/>
      <c r="BN249" s="427"/>
      <c r="BO249" s="427"/>
      <c r="BP249" s="427"/>
      <c r="BQ249" s="427"/>
      <c r="BR249" s="427"/>
      <c r="BS249" s="427"/>
      <c r="BT249" s="427"/>
      <c r="BU249" s="427"/>
      <c r="BV249" s="427"/>
    </row>
    <row r="250" spans="1:74" x14ac:dyDescent="0.35">
      <c r="A250" s="5" t="s">
        <v>80</v>
      </c>
      <c r="B250" s="462" t="s">
        <v>710</v>
      </c>
      <c r="C250" s="317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110"/>
      <c r="R250" s="110"/>
      <c r="S250" s="318"/>
      <c r="T250" s="684">
        <f>AVERAGE(Q!AA250:AD250)</f>
        <v>5.0000000000000001E-3</v>
      </c>
      <c r="U250" s="684">
        <f>AVERAGE(Q!AE250:AH250)</f>
        <v>5.0000000000000001E-3</v>
      </c>
      <c r="V250" s="684">
        <f>AVERAGE(Q!AI250:AL250)</f>
        <v>5.0000000000000001E-3</v>
      </c>
      <c r="W250" s="684">
        <f>AVERAGE(Q!AM250:AP250)</f>
        <v>5.0000000000000001E-3</v>
      </c>
      <c r="X250" s="684">
        <f>AVERAGE(Q!AQ250:AT250)</f>
        <v>5.0000000000000001E-3</v>
      </c>
      <c r="Y250" s="684">
        <f>AVERAGE(Q!AU250:AX250)</f>
        <v>5.0000000000000001E-3</v>
      </c>
      <c r="Z250" s="684">
        <f>AVERAGE(Q!AY250:BB250)</f>
        <v>5.0000000000000001E-3</v>
      </c>
      <c r="AA250" s="684">
        <f>AVERAGE(Q!BC250:BF250)</f>
        <v>5.0000000000000001E-3</v>
      </c>
      <c r="AB250" s="684">
        <f>AVERAGE(Q!BG250:BJ250)</f>
        <v>5.0000000000000001E-3</v>
      </c>
      <c r="AC250" s="684">
        <f>AVERAGE(Q!BK250:BN250)</f>
        <v>5.0000000000000001E-3</v>
      </c>
      <c r="AD250" s="684">
        <f>AVERAGE(Q!BO250:BR250)</f>
        <v>5.0000000000000001E-3</v>
      </c>
      <c r="AE250" s="684">
        <f>AVERAGE(Q!BS250:BV250)</f>
        <v>5.0000000000000001E-3</v>
      </c>
      <c r="AF250" s="684" t="e">
        <f>AVERAGE(Q!BW250:BZ250)</f>
        <v>#DIV/0!</v>
      </c>
      <c r="AG250" s="684" t="e">
        <f>AVERAGE(Q!CA250:CD250)</f>
        <v>#DIV/0!</v>
      </c>
      <c r="AH250" s="684" t="e">
        <f>AVERAGE(Q!CE250:CH250)</f>
        <v>#DIV/0!</v>
      </c>
      <c r="AI250" s="684" t="e">
        <f>AVERAGE(Q!CI250:CL250)</f>
        <v>#DIV/0!</v>
      </c>
      <c r="AJ250" s="684" t="e">
        <f>AVERAGE(Q!CM250:CP250)</f>
        <v>#DIV/0!</v>
      </c>
      <c r="AK250" s="684" t="e">
        <f>AVERAGE(Q!CQ250:CT250)</f>
        <v>#DIV/0!</v>
      </c>
      <c r="AL250" s="684" t="e">
        <f>AVERAGE(Q!CU250:CX250)</f>
        <v>#DIV/0!</v>
      </c>
      <c r="AM250" s="684" t="e">
        <f>AVERAGE(Q!CY250:DB250)</f>
        <v>#DIV/0!</v>
      </c>
      <c r="AN250" s="684" t="e">
        <f>AVERAGE(Q!DC250:DF250)</f>
        <v>#DIV/0!</v>
      </c>
      <c r="AO250" s="684" t="e">
        <f>AVERAGE(Q!DG250:DJ250)</f>
        <v>#DIV/0!</v>
      </c>
      <c r="AP250" s="596"/>
      <c r="AQ250" s="596"/>
      <c r="AR250" s="596"/>
      <c r="AS250" s="596"/>
      <c r="AT250" s="596"/>
      <c r="AU250" s="596"/>
      <c r="AV250" s="596"/>
      <c r="AW250" s="596"/>
      <c r="AX250" s="596"/>
      <c r="AY250" s="596"/>
      <c r="AZ250" s="596"/>
      <c r="BA250" s="596"/>
      <c r="BB250" s="596"/>
      <c r="BC250" s="596"/>
      <c r="BD250" s="596"/>
      <c r="BE250" s="596"/>
      <c r="BF250" s="596"/>
      <c r="BG250" s="596"/>
      <c r="BH250" s="596"/>
      <c r="BI250" s="596"/>
      <c r="BJ250" s="596"/>
      <c r="BK250" s="596"/>
      <c r="BL250" s="596"/>
      <c r="BM250" s="596"/>
      <c r="BN250" s="596"/>
      <c r="BO250" s="596"/>
      <c r="BP250" s="596"/>
      <c r="BQ250" s="596"/>
      <c r="BR250" s="596"/>
      <c r="BS250" s="596"/>
      <c r="BT250" s="596"/>
      <c r="BU250" s="596"/>
      <c r="BV250" s="596"/>
    </row>
    <row r="251" spans="1:74" x14ac:dyDescent="0.35">
      <c r="A251" s="5"/>
      <c r="B251" s="462"/>
      <c r="C251" s="317"/>
      <c r="D251" s="318"/>
      <c r="E251" s="318"/>
      <c r="F251" s="318"/>
      <c r="G251" s="318"/>
      <c r="H251" s="318"/>
      <c r="I251" s="318"/>
      <c r="J251" s="318"/>
      <c r="K251" s="318"/>
      <c r="L251" s="318"/>
      <c r="M251" s="318"/>
      <c r="N251" s="318"/>
      <c r="O251" s="318"/>
      <c r="P251" s="318"/>
      <c r="Q251" s="110"/>
      <c r="R251" s="110"/>
      <c r="S251" s="318"/>
      <c r="T251" s="109"/>
      <c r="U251" s="110"/>
      <c r="V251" s="110"/>
      <c r="W251" s="110"/>
      <c r="X251" s="110"/>
      <c r="Y251" s="110"/>
      <c r="Z251" s="110"/>
      <c r="AA251" s="110"/>
      <c r="AB251" s="110"/>
      <c r="AC251" s="110"/>
      <c r="AD251" s="110"/>
    </row>
    <row r="252" spans="1:74" x14ac:dyDescent="0.35">
      <c r="A252" s="5" t="s">
        <v>400</v>
      </c>
      <c r="B252" s="69" t="s">
        <v>435</v>
      </c>
      <c r="C252" s="451">
        <f>(C254*C199)/1000</f>
        <v>0</v>
      </c>
      <c r="D252" s="451">
        <f t="shared" ref="D252:M252" si="162">(D254*D199)/1000</f>
        <v>0</v>
      </c>
      <c r="E252" s="451">
        <f t="shared" si="162"/>
        <v>0</v>
      </c>
      <c r="F252" s="451">
        <f t="shared" si="162"/>
        <v>0</v>
      </c>
      <c r="G252" s="451">
        <f t="shared" si="162"/>
        <v>0</v>
      </c>
      <c r="H252" s="451">
        <f>(H254*H199)/1000</f>
        <v>0</v>
      </c>
      <c r="I252" s="451">
        <f t="shared" si="162"/>
        <v>0</v>
      </c>
      <c r="J252" s="451">
        <f t="shared" si="162"/>
        <v>0</v>
      </c>
      <c r="K252" s="451">
        <f t="shared" si="162"/>
        <v>0</v>
      </c>
      <c r="L252" s="451">
        <f t="shared" si="162"/>
        <v>0</v>
      </c>
      <c r="M252" s="451">
        <f t="shared" si="162"/>
        <v>0</v>
      </c>
      <c r="N252" s="575">
        <f>SUM(Q!C252:F252)</f>
        <v>264916</v>
      </c>
      <c r="O252" s="575">
        <f>SUM(Q!G252:J252)</f>
        <v>280174</v>
      </c>
      <c r="P252" s="575">
        <f>SUM(Q!K252:N252)</f>
        <v>231954</v>
      </c>
      <c r="Q252" s="575">
        <f>SUM(Q!O252:R252)</f>
        <v>267089</v>
      </c>
      <c r="R252" s="575">
        <f>SUM(Q!S252:V252)</f>
        <v>268139</v>
      </c>
      <c r="S252" s="575">
        <f>SUM(Q!W252:Z252)</f>
        <v>296088</v>
      </c>
      <c r="T252" s="575">
        <f>SUM(Q!AA252:AD252)</f>
        <v>306127.255</v>
      </c>
      <c r="U252" s="575">
        <f>SUM(Q!AE252:AH252)</f>
        <v>326444.88672965363</v>
      </c>
      <c r="V252" s="575">
        <f>SUM(Q!AI252:AL252)</f>
        <v>325702.48269118136</v>
      </c>
      <c r="W252" s="575">
        <f>SUM(Q!AM252:AP252)</f>
        <v>333347.89644767629</v>
      </c>
      <c r="X252" s="575">
        <f>SUM(Q!AQ252:AT252)</f>
        <v>330381.98452466493</v>
      </c>
      <c r="Y252" s="575">
        <f>SUM(Q!AU252:AX252)</f>
        <v>447165.84332636552</v>
      </c>
      <c r="Z252" s="575">
        <f>SUM(Q!AY252:BB252)</f>
        <v>374371.88568507461</v>
      </c>
      <c r="AA252" s="575">
        <f>SUM(Q!BC252:BF252)</f>
        <v>70786.108495665307</v>
      </c>
      <c r="AB252" s="575">
        <f>SUM(Q!BG252:BJ252)</f>
        <v>75978.116314347732</v>
      </c>
      <c r="AC252" s="575">
        <f>SUM(Q!BK252:BN252)</f>
        <v>64094.84663047106</v>
      </c>
      <c r="AD252" s="575">
        <f>SUM(Q!BO252:BR252)</f>
        <v>58550.154989230192</v>
      </c>
      <c r="AE252" s="575">
        <f>SUM(Q!BS252:BV252)</f>
        <v>65928.121145631478</v>
      </c>
      <c r="AF252" s="575">
        <f>SUM(Q!BW252:BZ252)</f>
        <v>0</v>
      </c>
      <c r="AG252" s="575">
        <f>SUM(Q!CA252:CD252)</f>
        <v>0</v>
      </c>
      <c r="AH252" s="575">
        <f>SUM(Q!CE252:CH252)</f>
        <v>0</v>
      </c>
      <c r="AI252" s="575">
        <f>SUM(Q!CI252:CL252)</f>
        <v>0</v>
      </c>
      <c r="AJ252" s="575">
        <f>SUM(Q!CM252:CP252)</f>
        <v>0</v>
      </c>
      <c r="AK252" s="575">
        <f>SUM(Q!CQ252:CT252)</f>
        <v>0</v>
      </c>
      <c r="AL252" s="575">
        <f>SUM(Q!CU252:CX252)</f>
        <v>0</v>
      </c>
      <c r="AM252" s="575">
        <f>SUM(Q!CY252:DB252)</f>
        <v>0</v>
      </c>
      <c r="AN252" s="575">
        <f>SUM(Q!DC252:DF252)</f>
        <v>0</v>
      </c>
      <c r="AO252" s="575">
        <f>SUM(Q!DG252:DJ252)</f>
        <v>0</v>
      </c>
      <c r="AP252" s="451"/>
      <c r="AQ252" s="451"/>
      <c r="AR252" s="451"/>
      <c r="AS252" s="451"/>
      <c r="AT252" s="451"/>
      <c r="AU252" s="451"/>
      <c r="AV252" s="451"/>
      <c r="AW252" s="451"/>
      <c r="AX252" s="451"/>
      <c r="AY252" s="451"/>
      <c r="AZ252" s="451"/>
      <c r="BA252" s="451"/>
      <c r="BB252" s="451"/>
      <c r="BC252" s="451"/>
      <c r="BD252" s="451"/>
      <c r="BE252" s="451"/>
      <c r="BF252" s="451"/>
      <c r="BG252" s="451"/>
      <c r="BH252" s="451"/>
      <c r="BI252" s="451"/>
      <c r="BJ252" s="451"/>
      <c r="BK252" s="451"/>
      <c r="BL252" s="451"/>
      <c r="BM252" s="451"/>
      <c r="BN252" s="451"/>
      <c r="BO252" s="451"/>
      <c r="BP252" s="451"/>
      <c r="BQ252" s="451"/>
      <c r="BR252" s="451"/>
      <c r="BS252" s="451"/>
      <c r="BT252" s="451"/>
      <c r="BU252" s="451"/>
      <c r="BV252" s="451"/>
    </row>
    <row r="253" spans="1:74" x14ac:dyDescent="0.35">
      <c r="A253" s="5" t="s">
        <v>82</v>
      </c>
      <c r="B253" s="69" t="s">
        <v>398</v>
      </c>
      <c r="C253" s="426" t="e">
        <f>C252*1000/C$199</f>
        <v>#DIV/0!</v>
      </c>
      <c r="D253" s="426" t="e">
        <f t="shared" ref="D253:M253" si="163">D252*1000/D199</f>
        <v>#DIV/0!</v>
      </c>
      <c r="E253" s="426" t="e">
        <f t="shared" si="163"/>
        <v>#DIV/0!</v>
      </c>
      <c r="F253" s="426" t="e">
        <f t="shared" si="163"/>
        <v>#DIV/0!</v>
      </c>
      <c r="G253" s="426" t="e">
        <f t="shared" si="163"/>
        <v>#DIV/0!</v>
      </c>
      <c r="H253" s="426" t="e">
        <f t="shared" si="163"/>
        <v>#DIV/0!</v>
      </c>
      <c r="I253" s="426" t="e">
        <f t="shared" si="163"/>
        <v>#DIV/0!</v>
      </c>
      <c r="J253" s="426" t="e">
        <f t="shared" si="163"/>
        <v>#DIV/0!</v>
      </c>
      <c r="K253" s="426" t="e">
        <f t="shared" si="163"/>
        <v>#DIV/0!</v>
      </c>
      <c r="L253" s="426" t="e">
        <f t="shared" si="163"/>
        <v>#DIV/0!</v>
      </c>
      <c r="M253" s="426" t="e">
        <f t="shared" si="163"/>
        <v>#DIV/0!</v>
      </c>
      <c r="N253" s="526">
        <f>AVERAGE(Q!C253:F253)</f>
        <v>799.25</v>
      </c>
      <c r="O253" s="526">
        <f>AVERAGE(Q!G253:J253)</f>
        <v>732.5</v>
      </c>
      <c r="P253" s="526">
        <f>AVERAGE(Q!K253:N253)</f>
        <v>617.5</v>
      </c>
      <c r="Q253" s="526">
        <f>AVERAGE(Q!O253:R253)</f>
        <v>688</v>
      </c>
      <c r="R253" s="526">
        <f>AVERAGE(Q!S253:V253)</f>
        <v>664</v>
      </c>
      <c r="S253" s="526">
        <f>AVERAGE(Q!W253:Z253)</f>
        <v>805.25</v>
      </c>
      <c r="T253" s="526">
        <f>AVERAGE(Q!AA253:AD253)</f>
        <v>850.31124999999997</v>
      </c>
      <c r="U253" s="526">
        <f>AVERAGE(Q!AE253:AH253)</f>
        <v>863.96402376535059</v>
      </c>
      <c r="V253" s="526">
        <f>AVERAGE(Q!AI253:AL253)</f>
        <v>881.37333136621146</v>
      </c>
      <c r="W253" s="526">
        <f>AVERAGE(Q!AM253:AP253)</f>
        <v>899.13344523076421</v>
      </c>
      <c r="X253" s="526">
        <f>AVERAGE(Q!AQ253:AT253)</f>
        <v>917.25143428084471</v>
      </c>
      <c r="Y253" s="526">
        <f>AVERAGE(Q!AU253:AX253)</f>
        <v>935.73450988060267</v>
      </c>
      <c r="Z253" s="526">
        <f>AVERAGE(Q!AY253:BB253)</f>
        <v>954.59002870678535</v>
      </c>
      <c r="AA253" s="526">
        <f>AVERAGE(Q!BC253:BF253)</f>
        <v>973.82549567685976</v>
      </c>
      <c r="AB253" s="526">
        <f>AVERAGE(Q!BG253:BJ253)</f>
        <v>993.44856693613679</v>
      </c>
      <c r="AC253" s="526">
        <f>AVERAGE(Q!BK253:BN253)</f>
        <v>1013.4670529050883</v>
      </c>
      <c r="AD253" s="526">
        <f>AVERAGE(Q!BO253:BR253)</f>
        <v>1033.8889213880689</v>
      </c>
      <c r="AE253" s="526">
        <f>AVERAGE(Q!BS253:BV253)</f>
        <v>1054.7223007446789</v>
      </c>
      <c r="AF253" s="526" t="e">
        <f>AVERAGE(Q!BW253:BZ253)</f>
        <v>#DIV/0!</v>
      </c>
      <c r="AG253" s="526" t="e">
        <f>AVERAGE(Q!CA253:CD253)</f>
        <v>#DIV/0!</v>
      </c>
      <c r="AH253" s="526" t="e">
        <f>AVERAGE(Q!CE253:CH253)</f>
        <v>#DIV/0!</v>
      </c>
      <c r="AI253" s="526" t="e">
        <f>AVERAGE(Q!CI253:CL253)</f>
        <v>#DIV/0!</v>
      </c>
      <c r="AJ253" s="526" t="e">
        <f>AVERAGE(Q!CM253:CP253)</f>
        <v>#DIV/0!</v>
      </c>
      <c r="AK253" s="526" t="e">
        <f>AVERAGE(Q!CQ253:CT253)</f>
        <v>#DIV/0!</v>
      </c>
      <c r="AL253" s="526" t="e">
        <f>AVERAGE(Q!CU253:CX253)</f>
        <v>#DIV/0!</v>
      </c>
      <c r="AM253" s="526" t="e">
        <f>AVERAGE(Q!CY253:DB253)</f>
        <v>#DIV/0!</v>
      </c>
      <c r="AN253" s="526" t="e">
        <f>AVERAGE(Q!DC253:DF253)</f>
        <v>#DIV/0!</v>
      </c>
      <c r="AO253" s="526" t="e">
        <f>AVERAGE(Q!DG253:DJ253)</f>
        <v>#DIV/0!</v>
      </c>
      <c r="AP253" s="613"/>
      <c r="AQ253" s="613"/>
      <c r="AR253" s="613"/>
      <c r="AS253" s="613"/>
      <c r="AT253" s="613"/>
      <c r="AU253" s="613"/>
      <c r="AV253" s="613"/>
      <c r="AW253" s="613"/>
      <c r="AX253" s="613"/>
      <c r="AY253" s="613"/>
      <c r="AZ253" s="613"/>
      <c r="BA253" s="613"/>
      <c r="BB253" s="613"/>
      <c r="BC253" s="613"/>
      <c r="BD253" s="613"/>
      <c r="BE253" s="613"/>
      <c r="BF253" s="613"/>
      <c r="BG253" s="613"/>
      <c r="BH253" s="613"/>
      <c r="BI253" s="613"/>
      <c r="BJ253" s="613"/>
      <c r="BK253" s="613"/>
      <c r="BL253" s="613"/>
      <c r="BM253" s="613"/>
      <c r="BN253" s="613"/>
      <c r="BO253" s="613"/>
      <c r="BP253" s="613"/>
      <c r="BQ253" s="613"/>
      <c r="BR253" s="613"/>
      <c r="BS253" s="613"/>
      <c r="BT253" s="613"/>
      <c r="BU253" s="613"/>
      <c r="BV253" s="613"/>
    </row>
    <row r="254" spans="1:74" x14ac:dyDescent="0.35">
      <c r="A254" s="5" t="s">
        <v>82</v>
      </c>
      <c r="B254" s="461" t="s">
        <v>436</v>
      </c>
      <c r="C254" s="428">
        <f t="shared" ref="C254:M254" si="164">C336</f>
        <v>0</v>
      </c>
      <c r="D254" s="428">
        <f t="shared" si="164"/>
        <v>0</v>
      </c>
      <c r="E254" s="428">
        <f t="shared" si="164"/>
        <v>0</v>
      </c>
      <c r="F254" s="428">
        <f t="shared" si="164"/>
        <v>0</v>
      </c>
      <c r="G254" s="428">
        <f t="shared" si="164"/>
        <v>0</v>
      </c>
      <c r="H254" s="428">
        <f t="shared" si="164"/>
        <v>0</v>
      </c>
      <c r="I254" s="428">
        <f t="shared" si="164"/>
        <v>0</v>
      </c>
      <c r="J254" s="428">
        <f t="shared" si="164"/>
        <v>0</v>
      </c>
      <c r="K254" s="428">
        <f t="shared" si="164"/>
        <v>0</v>
      </c>
      <c r="L254" s="428">
        <f t="shared" si="164"/>
        <v>0</v>
      </c>
      <c r="M254" s="428">
        <f t="shared" si="164"/>
        <v>0</v>
      </c>
      <c r="N254" s="428">
        <v>799</v>
      </c>
      <c r="O254" s="428">
        <v>762</v>
      </c>
      <c r="P254" s="428">
        <v>615</v>
      </c>
      <c r="Q254" s="428">
        <v>686</v>
      </c>
      <c r="R254" s="428">
        <v>663</v>
      </c>
      <c r="S254" s="428">
        <v>805</v>
      </c>
      <c r="T254" s="613">
        <f t="shared" ref="T254" si="165">T253</f>
        <v>850.31124999999997</v>
      </c>
      <c r="U254" s="613">
        <f t="shared" ref="U254" si="166">U253</f>
        <v>863.96402376535059</v>
      </c>
      <c r="V254" s="613">
        <f t="shared" ref="V254" si="167">V253</f>
        <v>881.37333136621146</v>
      </c>
      <c r="W254" s="613">
        <f t="shared" ref="W254" si="168">W253</f>
        <v>899.13344523076421</v>
      </c>
      <c r="X254" s="613">
        <f t="shared" ref="X254" si="169">X253</f>
        <v>917.25143428084471</v>
      </c>
      <c r="Y254" s="613">
        <f t="shared" ref="Y254" si="170">Y253</f>
        <v>935.73450988060267</v>
      </c>
      <c r="Z254" s="613">
        <f t="shared" ref="Z254" si="171">Z253</f>
        <v>954.59002870678535</v>
      </c>
      <c r="AA254" s="613">
        <f t="shared" ref="AA254" si="172">AA253</f>
        <v>973.82549567685976</v>
      </c>
      <c r="AB254" s="613">
        <f t="shared" ref="AB254" si="173">AB253</f>
        <v>993.44856693613679</v>
      </c>
      <c r="AC254" s="613">
        <f t="shared" ref="AC254" si="174">AC253</f>
        <v>1013.4670529050883</v>
      </c>
      <c r="AD254" s="613">
        <f>AD253</f>
        <v>1033.8889213880689</v>
      </c>
      <c r="AE254" s="613">
        <f t="shared" ref="AE254:AO254" si="175">AE253</f>
        <v>1054.7223007446789</v>
      </c>
      <c r="AF254" s="613" t="e">
        <f t="shared" si="175"/>
        <v>#DIV/0!</v>
      </c>
      <c r="AG254" s="613" t="e">
        <f t="shared" si="175"/>
        <v>#DIV/0!</v>
      </c>
      <c r="AH254" s="613" t="e">
        <f t="shared" si="175"/>
        <v>#DIV/0!</v>
      </c>
      <c r="AI254" s="613" t="e">
        <f t="shared" si="175"/>
        <v>#DIV/0!</v>
      </c>
      <c r="AJ254" s="613" t="e">
        <f t="shared" si="175"/>
        <v>#DIV/0!</v>
      </c>
      <c r="AK254" s="613" t="e">
        <f t="shared" si="175"/>
        <v>#DIV/0!</v>
      </c>
      <c r="AL254" s="613" t="e">
        <f t="shared" si="175"/>
        <v>#DIV/0!</v>
      </c>
      <c r="AM254" s="613" t="e">
        <f t="shared" si="175"/>
        <v>#DIV/0!</v>
      </c>
      <c r="AN254" s="613" t="e">
        <f t="shared" si="175"/>
        <v>#DIV/0!</v>
      </c>
      <c r="AO254" s="613" t="e">
        <f t="shared" si="175"/>
        <v>#DIV/0!</v>
      </c>
      <c r="AP254" s="613"/>
      <c r="AQ254" s="613"/>
      <c r="AR254" s="613"/>
      <c r="AS254" s="613"/>
      <c r="AT254" s="613"/>
      <c r="AU254" s="613"/>
      <c r="AV254" s="613"/>
      <c r="AW254" s="613"/>
      <c r="AX254" s="613"/>
      <c r="AY254" s="613"/>
      <c r="AZ254" s="613"/>
      <c r="BA254" s="613"/>
      <c r="BB254" s="613"/>
      <c r="BC254" s="613"/>
      <c r="BD254" s="613"/>
      <c r="BE254" s="613"/>
      <c r="BF254" s="613"/>
      <c r="BG254" s="613"/>
      <c r="BH254" s="613"/>
      <c r="BI254" s="613"/>
      <c r="BJ254" s="613"/>
      <c r="BK254" s="613"/>
      <c r="BL254" s="613"/>
      <c r="BM254" s="613"/>
      <c r="BN254" s="613"/>
      <c r="BO254" s="613"/>
      <c r="BP254" s="613"/>
      <c r="BQ254" s="613"/>
      <c r="BR254" s="613"/>
      <c r="BS254" s="613"/>
      <c r="BT254" s="613"/>
      <c r="BU254" s="613"/>
      <c r="BV254" s="613"/>
    </row>
    <row r="255" spans="1:74" x14ac:dyDescent="0.35">
      <c r="A255" s="5"/>
      <c r="B255" s="462" t="s">
        <v>406</v>
      </c>
      <c r="C255" s="427" t="e">
        <f t="shared" ref="C255:AO255" si="176">C254/C253-1</f>
        <v>#DIV/0!</v>
      </c>
      <c r="D255" s="427" t="e">
        <f t="shared" si="176"/>
        <v>#DIV/0!</v>
      </c>
      <c r="E255" s="427" t="e">
        <f t="shared" si="176"/>
        <v>#DIV/0!</v>
      </c>
      <c r="F255" s="427" t="e">
        <f t="shared" si="176"/>
        <v>#DIV/0!</v>
      </c>
      <c r="G255" s="427" t="e">
        <f t="shared" si="176"/>
        <v>#DIV/0!</v>
      </c>
      <c r="H255" s="427" t="e">
        <f t="shared" si="176"/>
        <v>#DIV/0!</v>
      </c>
      <c r="I255" s="427" t="e">
        <f t="shared" si="176"/>
        <v>#DIV/0!</v>
      </c>
      <c r="J255" s="427" t="e">
        <f t="shared" si="176"/>
        <v>#DIV/0!</v>
      </c>
      <c r="K255" s="427" t="e">
        <f t="shared" si="176"/>
        <v>#DIV/0!</v>
      </c>
      <c r="L255" s="427" t="e">
        <f t="shared" si="176"/>
        <v>#DIV/0!</v>
      </c>
      <c r="M255" s="427" t="e">
        <f t="shared" si="176"/>
        <v>#DIV/0!</v>
      </c>
      <c r="N255" s="427">
        <f t="shared" si="176"/>
        <v>-3.1279324366595418E-4</v>
      </c>
      <c r="O255" s="427">
        <f t="shared" si="176"/>
        <v>4.0273037542662093E-2</v>
      </c>
      <c r="P255" s="427">
        <f t="shared" si="176"/>
        <v>-4.0485829959514552E-3</v>
      </c>
      <c r="Q255" s="427">
        <f t="shared" si="176"/>
        <v>-2.9069767441860517E-3</v>
      </c>
      <c r="R255" s="427">
        <f t="shared" si="176"/>
        <v>-1.5060240963855609E-3</v>
      </c>
      <c r="S255" s="427">
        <f t="shared" si="176"/>
        <v>-3.104625892580426E-4</v>
      </c>
      <c r="T255" s="427">
        <f t="shared" si="176"/>
        <v>0</v>
      </c>
      <c r="U255" s="427">
        <f t="shared" si="176"/>
        <v>0</v>
      </c>
      <c r="V255" s="427">
        <f t="shared" si="176"/>
        <v>0</v>
      </c>
      <c r="W255" s="427">
        <f t="shared" si="176"/>
        <v>0</v>
      </c>
      <c r="X255" s="427">
        <f t="shared" si="176"/>
        <v>0</v>
      </c>
      <c r="Y255" s="427">
        <f t="shared" si="176"/>
        <v>0</v>
      </c>
      <c r="Z255" s="427">
        <f t="shared" si="176"/>
        <v>0</v>
      </c>
      <c r="AA255" s="427">
        <f t="shared" si="176"/>
        <v>0</v>
      </c>
      <c r="AB255" s="427">
        <f t="shared" si="176"/>
        <v>0</v>
      </c>
      <c r="AC255" s="427">
        <f t="shared" si="176"/>
        <v>0</v>
      </c>
      <c r="AD255" s="427">
        <f t="shared" si="176"/>
        <v>0</v>
      </c>
      <c r="AE255" s="427">
        <f t="shared" si="176"/>
        <v>0</v>
      </c>
      <c r="AF255" s="427" t="e">
        <f t="shared" si="176"/>
        <v>#DIV/0!</v>
      </c>
      <c r="AG255" s="427" t="e">
        <f t="shared" si="176"/>
        <v>#DIV/0!</v>
      </c>
      <c r="AH255" s="427" t="e">
        <f t="shared" si="176"/>
        <v>#DIV/0!</v>
      </c>
      <c r="AI255" s="427" t="e">
        <f t="shared" si="176"/>
        <v>#DIV/0!</v>
      </c>
      <c r="AJ255" s="427" t="e">
        <f t="shared" si="176"/>
        <v>#DIV/0!</v>
      </c>
      <c r="AK255" s="427" t="e">
        <f t="shared" si="176"/>
        <v>#DIV/0!</v>
      </c>
      <c r="AL255" s="427" t="e">
        <f t="shared" si="176"/>
        <v>#DIV/0!</v>
      </c>
      <c r="AM255" s="427" t="e">
        <f t="shared" si="176"/>
        <v>#DIV/0!</v>
      </c>
      <c r="AN255" s="427" t="e">
        <f t="shared" si="176"/>
        <v>#DIV/0!</v>
      </c>
      <c r="AO255" s="427" t="e">
        <f t="shared" si="176"/>
        <v>#DIV/0!</v>
      </c>
      <c r="AP255" s="427"/>
      <c r="AQ255" s="427"/>
      <c r="AR255" s="427"/>
      <c r="AS255" s="427"/>
      <c r="AT255" s="427"/>
      <c r="AU255" s="427"/>
      <c r="AV255" s="427"/>
      <c r="AW255" s="427"/>
      <c r="AX255" s="427"/>
      <c r="AY255" s="427"/>
      <c r="AZ255" s="427"/>
      <c r="BA255" s="427"/>
      <c r="BB255" s="427"/>
      <c r="BC255" s="427"/>
      <c r="BD255" s="427"/>
      <c r="BE255" s="427"/>
      <c r="BF255" s="427"/>
      <c r="BG255" s="427"/>
      <c r="BH255" s="427"/>
      <c r="BI255" s="427"/>
      <c r="BJ255" s="427"/>
      <c r="BK255" s="427"/>
      <c r="BL255" s="427"/>
      <c r="BM255" s="427"/>
      <c r="BN255" s="427"/>
      <c r="BO255" s="427"/>
      <c r="BP255" s="427"/>
      <c r="BQ255" s="427"/>
      <c r="BR255" s="427"/>
      <c r="BS255" s="427"/>
      <c r="BT255" s="427"/>
      <c r="BU255" s="427"/>
      <c r="BV255" s="427"/>
    </row>
    <row r="256" spans="1:74" x14ac:dyDescent="0.35">
      <c r="A256" s="5"/>
      <c r="B256" s="462" t="s">
        <v>710</v>
      </c>
      <c r="C256" s="317"/>
      <c r="D256" s="318"/>
      <c r="E256" s="318"/>
      <c r="F256" s="318"/>
      <c r="G256" s="318"/>
      <c r="H256" s="318"/>
      <c r="I256" s="318"/>
      <c r="J256" s="318"/>
      <c r="K256" s="318"/>
      <c r="L256" s="318"/>
      <c r="M256" s="318"/>
      <c r="N256" s="318"/>
      <c r="O256" s="318"/>
      <c r="P256" s="318"/>
      <c r="Q256" s="110"/>
      <c r="R256" s="110"/>
      <c r="S256" s="318"/>
      <c r="T256" s="684">
        <f>AVERAGE(Q!AA256:AD256)</f>
        <v>5.0000000000000001E-3</v>
      </c>
      <c r="U256" s="684">
        <f>AVERAGE(Q!AE256:AH256)</f>
        <v>5.0000000000000001E-3</v>
      </c>
      <c r="V256" s="684">
        <f>AVERAGE(Q!AI256:AL256)</f>
        <v>5.0000000000000001E-3</v>
      </c>
      <c r="W256" s="684">
        <f>AVERAGE(Q!AM256:AP256)</f>
        <v>5.0000000000000001E-3</v>
      </c>
      <c r="X256" s="684">
        <f>AVERAGE(Q!AQ256:AT256)</f>
        <v>5.0000000000000001E-3</v>
      </c>
      <c r="Y256" s="684">
        <f>AVERAGE(Q!AU256:AX256)</f>
        <v>5.0000000000000001E-3</v>
      </c>
      <c r="Z256" s="684">
        <f>AVERAGE(Q!AY256:BB256)</f>
        <v>5.0000000000000001E-3</v>
      </c>
      <c r="AA256" s="684">
        <f>AVERAGE(Q!BC256:BF256)</f>
        <v>5.0000000000000001E-3</v>
      </c>
      <c r="AB256" s="684">
        <f>AVERAGE(Q!BG256:BJ256)</f>
        <v>5.0000000000000001E-3</v>
      </c>
      <c r="AC256" s="684">
        <f>AVERAGE(Q!BK256:BN256)</f>
        <v>5.0000000000000001E-3</v>
      </c>
      <c r="AD256" s="684">
        <f>AVERAGE(Q!BO256:BR256)</f>
        <v>5.0000000000000001E-3</v>
      </c>
      <c r="AE256" s="684">
        <f>AVERAGE(Q!BS256:BV256)</f>
        <v>5.0000000000000001E-3</v>
      </c>
      <c r="AF256" s="684" t="e">
        <f>AVERAGE(Q!BW256:BZ256)</f>
        <v>#DIV/0!</v>
      </c>
      <c r="AG256" s="684" t="e">
        <f>AVERAGE(Q!CA256:CD256)</f>
        <v>#DIV/0!</v>
      </c>
      <c r="AH256" s="684" t="e">
        <f>AVERAGE(Q!CE256:CH256)</f>
        <v>#DIV/0!</v>
      </c>
      <c r="AI256" s="684" t="e">
        <f>AVERAGE(Q!CI256:CL256)</f>
        <v>#DIV/0!</v>
      </c>
      <c r="AJ256" s="684" t="e">
        <f>AVERAGE(Q!CM256:CP256)</f>
        <v>#DIV/0!</v>
      </c>
      <c r="AK256" s="684" t="e">
        <f>AVERAGE(Q!CQ256:CT256)</f>
        <v>#DIV/0!</v>
      </c>
      <c r="AL256" s="684" t="e">
        <f>AVERAGE(Q!CU256:CX256)</f>
        <v>#DIV/0!</v>
      </c>
      <c r="AM256" s="684" t="e">
        <f>AVERAGE(Q!CY256:DB256)</f>
        <v>#DIV/0!</v>
      </c>
      <c r="AN256" s="684" t="e">
        <f>AVERAGE(Q!DC256:DF256)</f>
        <v>#DIV/0!</v>
      </c>
      <c r="AO256" s="684" t="e">
        <f>AVERAGE(Q!DG256:DJ256)</f>
        <v>#DIV/0!</v>
      </c>
      <c r="AP256" s="596"/>
      <c r="AQ256" s="596"/>
      <c r="AR256" s="596"/>
      <c r="AS256" s="596"/>
      <c r="AT256" s="596"/>
      <c r="AU256" s="596"/>
      <c r="AV256" s="596"/>
      <c r="AW256" s="596"/>
      <c r="AX256" s="596"/>
      <c r="AY256" s="596"/>
      <c r="AZ256" s="596"/>
      <c r="BA256" s="596"/>
      <c r="BB256" s="596"/>
      <c r="BC256" s="596"/>
      <c r="BD256" s="596"/>
      <c r="BE256" s="596"/>
      <c r="BF256" s="596"/>
      <c r="BG256" s="596"/>
      <c r="BH256" s="596"/>
      <c r="BI256" s="596"/>
      <c r="BJ256" s="596"/>
      <c r="BK256" s="596"/>
      <c r="BL256" s="596"/>
      <c r="BM256" s="596"/>
      <c r="BN256" s="596"/>
      <c r="BO256" s="596"/>
      <c r="BP256" s="596"/>
      <c r="BQ256" s="596"/>
      <c r="BR256" s="596"/>
      <c r="BS256" s="596"/>
      <c r="BT256" s="596"/>
      <c r="BU256" s="596"/>
      <c r="BV256" s="596"/>
    </row>
    <row r="257" spans="1:74" x14ac:dyDescent="0.35">
      <c r="A257" s="5"/>
      <c r="B257" s="462"/>
      <c r="C257" s="317"/>
      <c r="D257" s="318"/>
      <c r="E257" s="318"/>
      <c r="F257" s="318"/>
      <c r="G257" s="318"/>
      <c r="H257" s="318"/>
      <c r="I257" s="318"/>
      <c r="J257" s="318"/>
      <c r="K257" s="318"/>
      <c r="L257" s="318"/>
      <c r="M257" s="318"/>
      <c r="N257" s="318"/>
      <c r="O257" s="318"/>
      <c r="P257" s="318"/>
      <c r="Q257" s="110"/>
      <c r="R257" s="110"/>
      <c r="S257" s="318"/>
      <c r="T257" s="109"/>
      <c r="U257" s="110"/>
      <c r="V257" s="110"/>
      <c r="W257" s="110"/>
      <c r="X257" s="110"/>
      <c r="Y257" s="110"/>
      <c r="Z257" s="110"/>
      <c r="AA257" s="110"/>
      <c r="AB257" s="110"/>
      <c r="AC257" s="110"/>
      <c r="AD257" s="110"/>
    </row>
    <row r="258" spans="1:74" x14ac:dyDescent="0.35">
      <c r="A258" s="5" t="s">
        <v>400</v>
      </c>
      <c r="B258" s="69" t="s">
        <v>438</v>
      </c>
      <c r="C258" s="451">
        <f t="shared" ref="C258:M258" si="177">C337*C203/1000</f>
        <v>0</v>
      </c>
      <c r="D258" s="451">
        <f t="shared" si="177"/>
        <v>0</v>
      </c>
      <c r="E258" s="451">
        <f t="shared" si="177"/>
        <v>0</v>
      </c>
      <c r="F258" s="451">
        <f t="shared" si="177"/>
        <v>0</v>
      </c>
      <c r="G258" s="451">
        <f t="shared" si="177"/>
        <v>0</v>
      </c>
      <c r="H258" s="451">
        <f t="shared" si="177"/>
        <v>0</v>
      </c>
      <c r="I258" s="451">
        <f t="shared" si="177"/>
        <v>0</v>
      </c>
      <c r="J258" s="451">
        <f t="shared" si="177"/>
        <v>0</v>
      </c>
      <c r="K258" s="451">
        <f t="shared" si="177"/>
        <v>0</v>
      </c>
      <c r="L258" s="451">
        <f t="shared" si="177"/>
        <v>0</v>
      </c>
      <c r="M258" s="451">
        <f t="shared" si="177"/>
        <v>0</v>
      </c>
      <c r="N258" s="575">
        <f>SUM(Q!C258:F258)</f>
        <v>19466</v>
      </c>
      <c r="O258" s="575">
        <f>SUM(Q!G258:J258)</f>
        <v>19614</v>
      </c>
      <c r="P258" s="575">
        <f>SUM(Q!K258:N258)</f>
        <v>22766</v>
      </c>
      <c r="Q258" s="575">
        <f>SUM(Q!O258:R258)</f>
        <v>22289</v>
      </c>
      <c r="R258" s="575">
        <f>SUM(Q!S258:V258)</f>
        <v>24852</v>
      </c>
      <c r="S258" s="575">
        <f>SUM(Q!W258:Z258)</f>
        <v>27287</v>
      </c>
      <c r="T258" s="575">
        <f>SUM(Q!AA258:AD258)</f>
        <v>37090.205666316891</v>
      </c>
      <c r="U258" s="575">
        <f>SUM(Q!AE258:AH258)</f>
        <v>43781.721504459601</v>
      </c>
      <c r="V258" s="575">
        <f>SUM(Q!AI258:AL258)</f>
        <v>41830.096668415536</v>
      </c>
      <c r="W258" s="575">
        <f>SUM(Q!AM258:AP258)</f>
        <v>39437.033349947538</v>
      </c>
      <c r="X258" s="575">
        <f>SUM(Q!AQ258:AT258)</f>
        <v>37421.536920251834</v>
      </c>
      <c r="Y258" s="575">
        <f>SUM(Q!AU258:AX258)</f>
        <v>50833.106076862532</v>
      </c>
      <c r="Z258" s="575">
        <f>SUM(Q!AY258:BB258)</f>
        <v>41717.378011542496</v>
      </c>
      <c r="AA258" s="575">
        <f>SUM(Q!BC258:BF258)</f>
        <v>7732.1018861490029</v>
      </c>
      <c r="AB258" s="575">
        <f>SUM(Q!BG258:BJ258)</f>
        <v>8135.304365162644</v>
      </c>
      <c r="AC258" s="575">
        <f>SUM(Q!BK258:BN258)</f>
        <v>6727.3519556663159</v>
      </c>
      <c r="AD258" s="575">
        <f>SUM(Q!BO258:BR258)</f>
        <v>6023.998272560335</v>
      </c>
      <c r="AE258" s="575">
        <f>SUM(Q!BS258:BV258)</f>
        <v>6649.1057738719828</v>
      </c>
      <c r="AF258" s="575">
        <f>SUM(Q!BW258:BZ258)</f>
        <v>0</v>
      </c>
      <c r="AG258" s="575">
        <f>SUM(Q!CA258:CD258)</f>
        <v>0</v>
      </c>
      <c r="AH258" s="575">
        <f>SUM(Q!CE258:CH258)</f>
        <v>0</v>
      </c>
      <c r="AI258" s="575">
        <f>SUM(Q!CI258:CL258)</f>
        <v>0</v>
      </c>
      <c r="AJ258" s="575">
        <f>SUM(Q!CM258:CP258)</f>
        <v>0</v>
      </c>
      <c r="AK258" s="575">
        <f>SUM(Q!CQ258:CT258)</f>
        <v>0</v>
      </c>
      <c r="AL258" s="575">
        <f>SUM(Q!CU258:CX258)</f>
        <v>0</v>
      </c>
      <c r="AM258" s="575">
        <f>SUM(Q!CY258:DB258)</f>
        <v>0</v>
      </c>
      <c r="AN258" s="575">
        <f>SUM(Q!DC258:DF258)</f>
        <v>0</v>
      </c>
      <c r="AO258" s="575">
        <f>SUM(Q!DG258:DJ258)</f>
        <v>0</v>
      </c>
      <c r="AP258" s="451"/>
      <c r="AQ258" s="451"/>
      <c r="AR258" s="451"/>
      <c r="AS258" s="451"/>
      <c r="AT258" s="451"/>
      <c r="AU258" s="451"/>
      <c r="AV258" s="451"/>
      <c r="AW258" s="451"/>
      <c r="AX258" s="451"/>
      <c r="AY258" s="451"/>
      <c r="AZ258" s="451"/>
      <c r="BA258" s="451"/>
      <c r="BB258" s="451"/>
      <c r="BC258" s="451"/>
      <c r="BD258" s="451"/>
      <c r="BE258" s="451"/>
      <c r="BF258" s="451"/>
      <c r="BG258" s="451"/>
      <c r="BH258" s="451"/>
      <c r="BI258" s="451"/>
      <c r="BJ258" s="451"/>
      <c r="BK258" s="451"/>
      <c r="BL258" s="451"/>
      <c r="BM258" s="451"/>
      <c r="BN258" s="451"/>
      <c r="BO258" s="451"/>
      <c r="BP258" s="451"/>
      <c r="BQ258" s="451"/>
      <c r="BR258" s="451"/>
      <c r="BS258" s="451"/>
      <c r="BT258" s="451"/>
      <c r="BU258" s="451"/>
      <c r="BV258" s="451"/>
    </row>
    <row r="259" spans="1:74" x14ac:dyDescent="0.35">
      <c r="A259" s="5"/>
      <c r="B259" s="461" t="s">
        <v>715</v>
      </c>
      <c r="C259" s="428">
        <f>C337</f>
        <v>0</v>
      </c>
      <c r="D259" s="428">
        <f t="shared" ref="D259:M259" si="178">D337</f>
        <v>0</v>
      </c>
      <c r="E259" s="428">
        <f t="shared" si="178"/>
        <v>0</v>
      </c>
      <c r="F259" s="428">
        <f t="shared" si="178"/>
        <v>0</v>
      </c>
      <c r="G259" s="428">
        <f t="shared" si="178"/>
        <v>0</v>
      </c>
      <c r="H259" s="428">
        <f t="shared" si="178"/>
        <v>0</v>
      </c>
      <c r="I259" s="428">
        <f t="shared" si="178"/>
        <v>0</v>
      </c>
      <c r="J259" s="428">
        <f t="shared" si="178"/>
        <v>0</v>
      </c>
      <c r="K259" s="428">
        <f t="shared" si="178"/>
        <v>0</v>
      </c>
      <c r="L259" s="428">
        <f t="shared" si="178"/>
        <v>0</v>
      </c>
      <c r="M259" s="428">
        <f t="shared" si="178"/>
        <v>0</v>
      </c>
      <c r="N259" s="428">
        <v>53</v>
      </c>
      <c r="O259" s="428">
        <v>46</v>
      </c>
      <c r="P259" s="428">
        <v>53</v>
      </c>
      <c r="Q259" s="428">
        <v>52</v>
      </c>
      <c r="R259" s="428">
        <v>55</v>
      </c>
      <c r="S259" s="428">
        <v>66</v>
      </c>
      <c r="T259" s="526">
        <f>AVERAGE(Q!AA259:AD259)</f>
        <v>92.586831059811118</v>
      </c>
      <c r="U259" s="526">
        <f>AVERAGE(Q!AE259:AH259)</f>
        <v>104.3251573976915</v>
      </c>
      <c r="V259" s="526">
        <f>AVERAGE(Q!AI259:AL259)</f>
        <v>101.91500524658971</v>
      </c>
      <c r="W259" s="526">
        <f>AVERAGE(Q!AM259:AP259)</f>
        <v>95.772560335781733</v>
      </c>
      <c r="X259" s="526">
        <f>AVERAGE(Q!AQ259:AT259)</f>
        <v>93.541448058761802</v>
      </c>
      <c r="Y259" s="526">
        <f>AVERAGE(Q!AU259:AX259)</f>
        <v>95.772560335781733</v>
      </c>
      <c r="Z259" s="526">
        <f>AVERAGE(Q!AY259:BB259)</f>
        <v>95.772560335781733</v>
      </c>
      <c r="AA259" s="526">
        <f>AVERAGE(Q!BC259:BF259)</f>
        <v>95.772560335781733</v>
      </c>
      <c r="AB259" s="526">
        <f>AVERAGE(Q!BG259:BJ259)</f>
        <v>95.772560335781733</v>
      </c>
      <c r="AC259" s="526">
        <f>AVERAGE(Q!BK259:BN259)</f>
        <v>95.772560335781733</v>
      </c>
      <c r="AD259" s="526">
        <f>AVERAGE(Q!BO259:BR259)</f>
        <v>95.772560335781733</v>
      </c>
      <c r="AE259" s="526">
        <f>AVERAGE(Q!BS259:BV259)</f>
        <v>95.772560335781733</v>
      </c>
      <c r="AF259" s="526" t="e">
        <f>AVERAGE(Q!BW259:BZ259)</f>
        <v>#DIV/0!</v>
      </c>
      <c r="AG259" s="526" t="e">
        <f>AVERAGE(Q!CA259:CD259)</f>
        <v>#DIV/0!</v>
      </c>
      <c r="AH259" s="526" t="e">
        <f>AVERAGE(Q!CE259:CH259)</f>
        <v>#DIV/0!</v>
      </c>
      <c r="AI259" s="526" t="e">
        <f>AVERAGE(Q!CI259:CL259)</f>
        <v>#DIV/0!</v>
      </c>
      <c r="AJ259" s="526" t="e">
        <f>AVERAGE(Q!CM259:CP259)</f>
        <v>#DIV/0!</v>
      </c>
      <c r="AK259" s="526" t="e">
        <f>AVERAGE(Q!CQ259:CT259)</f>
        <v>#DIV/0!</v>
      </c>
      <c r="AL259" s="526" t="e">
        <f>AVERAGE(Q!CU259:CX259)</f>
        <v>#DIV/0!</v>
      </c>
      <c r="AM259" s="526" t="e">
        <f>AVERAGE(Q!CY259:DB259)</f>
        <v>#DIV/0!</v>
      </c>
      <c r="AN259" s="526" t="e">
        <f>AVERAGE(Q!DC259:DF259)</f>
        <v>#DIV/0!</v>
      </c>
      <c r="AO259" s="526" t="e">
        <f>AVERAGE(Q!DG259:DJ259)</f>
        <v>#DIV/0!</v>
      </c>
      <c r="AP259" s="613"/>
      <c r="AQ259" s="613"/>
      <c r="AR259" s="613"/>
      <c r="AS259" s="613"/>
      <c r="AT259" s="613"/>
      <c r="AU259" s="613"/>
      <c r="AV259" s="613"/>
      <c r="AW259" s="613"/>
      <c r="AX259" s="613"/>
      <c r="AY259" s="613"/>
      <c r="AZ259" s="613"/>
      <c r="BA259" s="613"/>
      <c r="BB259" s="613"/>
      <c r="BC259" s="613"/>
      <c r="BD259" s="613"/>
      <c r="BE259" s="613"/>
      <c r="BF259" s="613"/>
      <c r="BG259" s="613"/>
      <c r="BH259" s="613"/>
      <c r="BI259" s="613"/>
      <c r="BJ259" s="613"/>
      <c r="BK259" s="613"/>
      <c r="BL259" s="613"/>
      <c r="BM259" s="613"/>
      <c r="BN259" s="613"/>
      <c r="BO259" s="613"/>
      <c r="BP259" s="613"/>
      <c r="BQ259" s="613"/>
      <c r="BR259" s="613"/>
      <c r="BS259" s="613"/>
      <c r="BT259" s="613"/>
      <c r="BU259" s="613"/>
      <c r="BV259" s="613"/>
    </row>
    <row r="260" spans="1:74" x14ac:dyDescent="0.35">
      <c r="A260" s="5"/>
      <c r="B260" s="462" t="s">
        <v>648</v>
      </c>
      <c r="C260" s="317"/>
      <c r="D260" s="472" t="e">
        <f>D206/C206-1</f>
        <v>#DIV/0!</v>
      </c>
      <c r="E260" s="472" t="e">
        <f t="shared" ref="E260:AC260" si="179">E206/D206-1</f>
        <v>#DIV/0!</v>
      </c>
      <c r="F260" s="472" t="e">
        <f t="shared" si="179"/>
        <v>#DIV/0!</v>
      </c>
      <c r="G260" s="472" t="e">
        <f t="shared" si="179"/>
        <v>#DIV/0!</v>
      </c>
      <c r="H260" s="472" t="e">
        <f t="shared" si="179"/>
        <v>#DIV/0!</v>
      </c>
      <c r="I260" s="472" t="e">
        <f t="shared" si="179"/>
        <v>#DIV/0!</v>
      </c>
      <c r="J260" s="472" t="e">
        <f t="shared" si="179"/>
        <v>#DIV/0!</v>
      </c>
      <c r="K260" s="472" t="e">
        <f t="shared" si="179"/>
        <v>#DIV/0!</v>
      </c>
      <c r="L260" s="472" t="e">
        <f t="shared" si="179"/>
        <v>#DIV/0!</v>
      </c>
      <c r="M260" s="472" t="e">
        <f t="shared" si="179"/>
        <v>#DIV/0!</v>
      </c>
      <c r="N260" s="472" t="e">
        <f t="shared" si="179"/>
        <v>#DIV/0!</v>
      </c>
      <c r="O260" s="472">
        <f>O206/N206-1</f>
        <v>-8.428967154728928E-2</v>
      </c>
      <c r="P260" s="472">
        <f t="shared" si="179"/>
        <v>7.4114088159032088E-2</v>
      </c>
      <c r="Q260" s="472">
        <f t="shared" si="179"/>
        <v>1.4484007242003605E-2</v>
      </c>
      <c r="R260" s="472">
        <f t="shared" si="179"/>
        <v>4.9573666468372135E-3</v>
      </c>
      <c r="S260" s="472">
        <f t="shared" si="179"/>
        <v>0.10260457774269938</v>
      </c>
      <c r="T260" s="472">
        <f t="shared" si="179"/>
        <v>0.27308518253400149</v>
      </c>
      <c r="U260" s="472">
        <f t="shared" si="179"/>
        <v>6.4801799269047056E-2</v>
      </c>
      <c r="V260" s="472">
        <f t="shared" si="179"/>
        <v>-2.3102310231023049E-2</v>
      </c>
      <c r="W260" s="472">
        <f t="shared" si="179"/>
        <v>-6.0270270270270321E-2</v>
      </c>
      <c r="X260" s="472">
        <f t="shared" si="179"/>
        <v>-2.3295944779982758E-2</v>
      </c>
      <c r="Y260" s="472">
        <f t="shared" si="179"/>
        <v>2.3851590106007015E-2</v>
      </c>
      <c r="Z260" s="472">
        <f t="shared" si="179"/>
        <v>0</v>
      </c>
      <c r="AA260" s="472">
        <f t="shared" si="179"/>
        <v>0</v>
      </c>
      <c r="AB260" s="472">
        <f t="shared" si="179"/>
        <v>0</v>
      </c>
      <c r="AC260" s="472">
        <f t="shared" si="179"/>
        <v>0</v>
      </c>
      <c r="AD260" s="472">
        <f>AD206/AC206-1</f>
        <v>0</v>
      </c>
      <c r="AE260" s="472">
        <f t="shared" ref="AE260:AO260" si="180">AE206/AD206-1</f>
        <v>0</v>
      </c>
      <c r="AF260" s="472">
        <f t="shared" si="180"/>
        <v>0</v>
      </c>
      <c r="AG260" s="472" t="e">
        <f t="shared" si="180"/>
        <v>#DIV/0!</v>
      </c>
      <c r="AH260" s="472" t="e">
        <f t="shared" si="180"/>
        <v>#DIV/0!</v>
      </c>
      <c r="AI260" s="472" t="e">
        <f t="shared" si="180"/>
        <v>#DIV/0!</v>
      </c>
      <c r="AJ260" s="472" t="e">
        <f t="shared" si="180"/>
        <v>#DIV/0!</v>
      </c>
      <c r="AK260" s="472" t="e">
        <f t="shared" si="180"/>
        <v>#DIV/0!</v>
      </c>
      <c r="AL260" s="472" t="e">
        <f t="shared" si="180"/>
        <v>#DIV/0!</v>
      </c>
      <c r="AM260" s="472" t="e">
        <f t="shared" si="180"/>
        <v>#DIV/0!</v>
      </c>
      <c r="AN260" s="472" t="e">
        <f t="shared" si="180"/>
        <v>#DIV/0!</v>
      </c>
      <c r="AO260" s="472" t="e">
        <f t="shared" si="180"/>
        <v>#DIV/0!</v>
      </c>
      <c r="AP260" s="472"/>
      <c r="AQ260" s="472"/>
      <c r="AR260" s="472"/>
      <c r="AS260" s="472"/>
      <c r="AT260" s="472"/>
      <c r="AU260" s="472"/>
      <c r="AV260" s="472"/>
      <c r="AW260" s="472"/>
      <c r="AX260" s="472"/>
      <c r="AY260" s="472"/>
      <c r="AZ260" s="472"/>
      <c r="BA260" s="472"/>
      <c r="BB260" s="472"/>
      <c r="BC260" s="472"/>
      <c r="BD260" s="472"/>
      <c r="BE260" s="472"/>
      <c r="BF260" s="472"/>
      <c r="BG260" s="472"/>
      <c r="BH260" s="472"/>
      <c r="BI260" s="472"/>
      <c r="BJ260" s="472"/>
      <c r="BK260" s="472"/>
      <c r="BL260" s="472"/>
      <c r="BM260" s="472"/>
      <c r="BN260" s="472"/>
      <c r="BO260" s="472"/>
      <c r="BP260" s="472"/>
      <c r="BQ260" s="472"/>
      <c r="BR260" s="472"/>
      <c r="BS260" s="472"/>
      <c r="BT260" s="472"/>
      <c r="BU260" s="472"/>
      <c r="BV260" s="472"/>
    </row>
    <row r="261" spans="1:74" x14ac:dyDescent="0.35">
      <c r="A261" s="5"/>
      <c r="B261" s="462"/>
      <c r="C261" s="317"/>
      <c r="D261" s="472"/>
      <c r="E261" s="472"/>
      <c r="F261" s="472"/>
      <c r="G261" s="472"/>
      <c r="H261" s="472"/>
      <c r="I261" s="472"/>
      <c r="J261" s="472"/>
      <c r="K261" s="472"/>
      <c r="L261" s="472"/>
      <c r="M261" s="472"/>
      <c r="N261" s="472"/>
      <c r="O261" s="472"/>
      <c r="P261" s="472"/>
      <c r="Q261" s="472"/>
      <c r="R261" s="472"/>
      <c r="S261" s="472"/>
      <c r="T261" s="472"/>
      <c r="U261" s="472"/>
      <c r="V261" s="472"/>
      <c r="W261" s="472"/>
      <c r="X261" s="472"/>
      <c r="Y261" s="472"/>
      <c r="Z261" s="472"/>
      <c r="AA261" s="472"/>
      <c r="AB261" s="472"/>
      <c r="AC261" s="472"/>
      <c r="AD261" s="110"/>
    </row>
    <row r="262" spans="1:74" x14ac:dyDescent="0.35">
      <c r="A262" s="5"/>
      <c r="B262" s="462"/>
      <c r="C262" s="317"/>
      <c r="D262" s="472"/>
      <c r="E262" s="472"/>
      <c r="F262" s="472"/>
      <c r="G262" s="472"/>
      <c r="H262" s="472"/>
      <c r="I262" s="472"/>
      <c r="J262" s="472"/>
      <c r="K262" s="472"/>
      <c r="L262" s="472"/>
      <c r="M262" s="472"/>
      <c r="N262" s="472"/>
      <c r="O262" s="472"/>
      <c r="P262" s="472"/>
      <c r="Q262" s="472"/>
      <c r="R262" s="472"/>
      <c r="S262" s="472"/>
      <c r="T262" s="472"/>
      <c r="U262" s="472"/>
      <c r="V262" s="472"/>
      <c r="W262" s="472"/>
      <c r="X262" s="472"/>
      <c r="Y262" s="472"/>
      <c r="Z262" s="472"/>
      <c r="AA262" s="472"/>
      <c r="AB262" s="472"/>
      <c r="AC262" s="472"/>
      <c r="AD262" s="110"/>
    </row>
    <row r="263" spans="1:74" x14ac:dyDescent="0.35">
      <c r="A263" s="5" t="s">
        <v>400</v>
      </c>
      <c r="B263" s="69" t="s">
        <v>437</v>
      </c>
      <c r="C263" s="451">
        <f>C252+C258</f>
        <v>0</v>
      </c>
      <c r="D263" s="451">
        <f>D252+D258</f>
        <v>0</v>
      </c>
      <c r="E263" s="451">
        <f t="shared" ref="E263:AB263" si="181">E252+E258</f>
        <v>0</v>
      </c>
      <c r="F263" s="451">
        <f t="shared" si="181"/>
        <v>0</v>
      </c>
      <c r="G263" s="451">
        <f t="shared" si="181"/>
        <v>0</v>
      </c>
      <c r="H263" s="451">
        <f t="shared" si="181"/>
        <v>0</v>
      </c>
      <c r="I263" s="451">
        <f t="shared" si="181"/>
        <v>0</v>
      </c>
      <c r="J263" s="451">
        <f t="shared" si="181"/>
        <v>0</v>
      </c>
      <c r="K263" s="451">
        <f t="shared" si="181"/>
        <v>0</v>
      </c>
      <c r="L263" s="451">
        <f t="shared" si="181"/>
        <v>0</v>
      </c>
      <c r="M263" s="451">
        <f t="shared" si="181"/>
        <v>0</v>
      </c>
      <c r="N263" s="451">
        <f>N252+N258</f>
        <v>284382</v>
      </c>
      <c r="O263" s="451">
        <f t="shared" si="181"/>
        <v>299788</v>
      </c>
      <c r="P263" s="451">
        <f t="shared" si="181"/>
        <v>254720</v>
      </c>
      <c r="Q263" s="451">
        <f t="shared" si="181"/>
        <v>289378</v>
      </c>
      <c r="R263" s="451">
        <f t="shared" si="181"/>
        <v>292991</v>
      </c>
      <c r="S263" s="451">
        <f t="shared" si="181"/>
        <v>323375</v>
      </c>
      <c r="T263" s="451">
        <f t="shared" si="181"/>
        <v>343217.46066631691</v>
      </c>
      <c r="U263" s="451">
        <f t="shared" si="181"/>
        <v>370226.60823411326</v>
      </c>
      <c r="V263" s="451">
        <f>V252+V258</f>
        <v>367532.57935959689</v>
      </c>
      <c r="W263" s="451">
        <f t="shared" si="181"/>
        <v>372784.92979762383</v>
      </c>
      <c r="X263" s="451">
        <f t="shared" si="181"/>
        <v>367803.52144491678</v>
      </c>
      <c r="Y263" s="451">
        <f t="shared" si="181"/>
        <v>497998.94940322806</v>
      </c>
      <c r="Z263" s="451">
        <f t="shared" si="181"/>
        <v>416089.2636966171</v>
      </c>
      <c r="AA263" s="451">
        <f t="shared" si="181"/>
        <v>78518.210381814308</v>
      </c>
      <c r="AB263" s="451">
        <f t="shared" si="181"/>
        <v>84113.420679510382</v>
      </c>
      <c r="AC263" s="451">
        <f>AC252+AC258</f>
        <v>70822.198586137383</v>
      </c>
      <c r="AD263" s="451">
        <f>AD252+AD258</f>
        <v>64574.153261790525</v>
      </c>
      <c r="AE263" s="451">
        <f t="shared" ref="AE263:AO263" si="182">AE252+AE258</f>
        <v>72577.226919503461</v>
      </c>
      <c r="AF263" s="451">
        <f t="shared" si="182"/>
        <v>0</v>
      </c>
      <c r="AG263" s="451">
        <f t="shared" si="182"/>
        <v>0</v>
      </c>
      <c r="AH263" s="451">
        <f t="shared" si="182"/>
        <v>0</v>
      </c>
      <c r="AI263" s="451">
        <f t="shared" si="182"/>
        <v>0</v>
      </c>
      <c r="AJ263" s="451">
        <f t="shared" si="182"/>
        <v>0</v>
      </c>
      <c r="AK263" s="451">
        <f t="shared" si="182"/>
        <v>0</v>
      </c>
      <c r="AL263" s="451">
        <f t="shared" si="182"/>
        <v>0</v>
      </c>
      <c r="AM263" s="451">
        <f t="shared" si="182"/>
        <v>0</v>
      </c>
      <c r="AN263" s="451">
        <f t="shared" si="182"/>
        <v>0</v>
      </c>
      <c r="AO263" s="451">
        <f t="shared" si="182"/>
        <v>0</v>
      </c>
      <c r="AP263" s="451"/>
      <c r="AQ263" s="451"/>
      <c r="AR263" s="451"/>
      <c r="AS263" s="451"/>
      <c r="AT263" s="451"/>
      <c r="AU263" s="451"/>
      <c r="AV263" s="451"/>
      <c r="AW263" s="451"/>
      <c r="AX263" s="451"/>
      <c r="AY263" s="451"/>
      <c r="AZ263" s="451"/>
      <c r="BA263" s="451"/>
      <c r="BB263" s="451"/>
      <c r="BC263" s="451"/>
      <c r="BD263" s="451"/>
      <c r="BE263" s="451"/>
      <c r="BF263" s="451"/>
      <c r="BG263" s="451"/>
      <c r="BH263" s="451"/>
      <c r="BI263" s="451"/>
      <c r="BJ263" s="451"/>
      <c r="BK263" s="451"/>
      <c r="BL263" s="451"/>
      <c r="BM263" s="451"/>
      <c r="BN263" s="451"/>
      <c r="BO263" s="451"/>
      <c r="BP263" s="451"/>
      <c r="BQ263" s="451"/>
      <c r="BR263" s="451"/>
      <c r="BS263" s="451"/>
      <c r="BT263" s="451"/>
      <c r="BU263" s="451"/>
      <c r="BV263" s="451"/>
    </row>
    <row r="264" spans="1:74" x14ac:dyDescent="0.35">
      <c r="A264" s="5" t="s">
        <v>82</v>
      </c>
      <c r="B264" s="69" t="s">
        <v>398</v>
      </c>
      <c r="C264" s="426" t="e">
        <f>C263*1000/C$199</f>
        <v>#DIV/0!</v>
      </c>
      <c r="D264" s="426" t="e">
        <f>D263*1000/D$199</f>
        <v>#DIV/0!</v>
      </c>
      <c r="E264" s="426" t="e">
        <f t="shared" ref="E264:M264" si="183">E263*1000/E$199</f>
        <v>#DIV/0!</v>
      </c>
      <c r="F264" s="426" t="e">
        <f t="shared" si="183"/>
        <v>#DIV/0!</v>
      </c>
      <c r="G264" s="426" t="e">
        <f t="shared" si="183"/>
        <v>#DIV/0!</v>
      </c>
      <c r="H264" s="426" t="e">
        <f t="shared" si="183"/>
        <v>#DIV/0!</v>
      </c>
      <c r="I264" s="426" t="e">
        <f t="shared" si="183"/>
        <v>#DIV/0!</v>
      </c>
      <c r="J264" s="426" t="e">
        <f t="shared" si="183"/>
        <v>#DIV/0!</v>
      </c>
      <c r="K264" s="426" t="e">
        <f t="shared" si="183"/>
        <v>#DIV/0!</v>
      </c>
      <c r="L264" s="426" t="e">
        <f t="shared" si="183"/>
        <v>#DIV/0!</v>
      </c>
      <c r="M264" s="426" t="e">
        <f t="shared" si="183"/>
        <v>#DIV/0!</v>
      </c>
      <c r="N264" s="426">
        <f>N253+N259</f>
        <v>852.25</v>
      </c>
      <c r="O264" s="426">
        <f>O253+O259</f>
        <v>778.5</v>
      </c>
      <c r="P264" s="426">
        <f t="shared" ref="P264:AO264" si="184">P253+P259</f>
        <v>670.5</v>
      </c>
      <c r="Q264" s="426">
        <f t="shared" si="184"/>
        <v>740</v>
      </c>
      <c r="R264" s="426">
        <f t="shared" si="184"/>
        <v>719</v>
      </c>
      <c r="S264" s="426">
        <f t="shared" si="184"/>
        <v>871.25</v>
      </c>
      <c r="T264" s="426">
        <f t="shared" si="184"/>
        <v>942.89808105981115</v>
      </c>
      <c r="U264" s="426">
        <f t="shared" si="184"/>
        <v>968.28918116304203</v>
      </c>
      <c r="V264" s="426">
        <f t="shared" si="184"/>
        <v>983.28833661280123</v>
      </c>
      <c r="W264" s="426">
        <f t="shared" si="184"/>
        <v>994.9060055665459</v>
      </c>
      <c r="X264" s="426">
        <f t="shared" si="184"/>
        <v>1010.7928823396065</v>
      </c>
      <c r="Y264" s="426">
        <f t="shared" si="184"/>
        <v>1031.5070702163844</v>
      </c>
      <c r="Z264" s="426">
        <f t="shared" si="184"/>
        <v>1050.3625890425672</v>
      </c>
      <c r="AA264" s="426">
        <f t="shared" si="184"/>
        <v>1069.5980560126416</v>
      </c>
      <c r="AB264" s="426">
        <f t="shared" si="184"/>
        <v>1089.2211272719185</v>
      </c>
      <c r="AC264" s="426">
        <f t="shared" si="184"/>
        <v>1109.2396132408701</v>
      </c>
      <c r="AD264" s="426">
        <f t="shared" si="184"/>
        <v>1129.6614817238506</v>
      </c>
      <c r="AE264" s="426">
        <f t="shared" si="184"/>
        <v>1150.4948610804606</v>
      </c>
      <c r="AF264" s="426" t="e">
        <f t="shared" si="184"/>
        <v>#DIV/0!</v>
      </c>
      <c r="AG264" s="426" t="e">
        <f t="shared" si="184"/>
        <v>#DIV/0!</v>
      </c>
      <c r="AH264" s="426" t="e">
        <f t="shared" si="184"/>
        <v>#DIV/0!</v>
      </c>
      <c r="AI264" s="426" t="e">
        <f t="shared" si="184"/>
        <v>#DIV/0!</v>
      </c>
      <c r="AJ264" s="426" t="e">
        <f t="shared" si="184"/>
        <v>#DIV/0!</v>
      </c>
      <c r="AK264" s="426" t="e">
        <f t="shared" si="184"/>
        <v>#DIV/0!</v>
      </c>
      <c r="AL264" s="426" t="e">
        <f t="shared" si="184"/>
        <v>#DIV/0!</v>
      </c>
      <c r="AM264" s="426" t="e">
        <f t="shared" si="184"/>
        <v>#DIV/0!</v>
      </c>
      <c r="AN264" s="426" t="e">
        <f t="shared" si="184"/>
        <v>#DIV/0!</v>
      </c>
      <c r="AO264" s="426" t="e">
        <f t="shared" si="184"/>
        <v>#DIV/0!</v>
      </c>
      <c r="AP264" s="426"/>
      <c r="AQ264" s="426"/>
      <c r="AR264" s="426"/>
      <c r="AS264" s="426"/>
      <c r="AT264" s="426"/>
      <c r="AU264" s="426"/>
      <c r="AV264" s="426"/>
      <c r="AW264" s="426"/>
      <c r="AX264" s="426"/>
      <c r="AY264" s="426"/>
      <c r="AZ264" s="426"/>
      <c r="BA264" s="426"/>
      <c r="BB264" s="426"/>
      <c r="BC264" s="426"/>
      <c r="BD264" s="426"/>
      <c r="BE264" s="426"/>
      <c r="BF264" s="426"/>
      <c r="BG264" s="426"/>
      <c r="BH264" s="426"/>
      <c r="BI264" s="426"/>
      <c r="BJ264" s="426"/>
      <c r="BK264" s="426"/>
      <c r="BL264" s="426"/>
      <c r="BM264" s="426"/>
      <c r="BN264" s="426"/>
      <c r="BO264" s="426"/>
      <c r="BP264" s="426"/>
      <c r="BQ264" s="426"/>
      <c r="BR264" s="426"/>
      <c r="BS264" s="426"/>
      <c r="BT264" s="426"/>
      <c r="BU264" s="426"/>
      <c r="BV264" s="426"/>
    </row>
    <row r="265" spans="1:74" x14ac:dyDescent="0.35">
      <c r="A265" s="5" t="s">
        <v>82</v>
      </c>
      <c r="B265" s="461" t="s">
        <v>436</v>
      </c>
      <c r="C265" s="428">
        <f>C338</f>
        <v>0</v>
      </c>
      <c r="D265" s="428">
        <f t="shared" ref="D265:M265" si="185">D338</f>
        <v>0</v>
      </c>
      <c r="E265" s="428">
        <f t="shared" si="185"/>
        <v>0</v>
      </c>
      <c r="F265" s="428">
        <f t="shared" si="185"/>
        <v>0</v>
      </c>
      <c r="G265" s="428">
        <f t="shared" si="185"/>
        <v>0</v>
      </c>
      <c r="H265" s="428">
        <f t="shared" si="185"/>
        <v>0</v>
      </c>
      <c r="I265" s="428">
        <f t="shared" si="185"/>
        <v>0</v>
      </c>
      <c r="J265" s="428">
        <f t="shared" si="185"/>
        <v>0</v>
      </c>
      <c r="K265" s="428">
        <f t="shared" si="185"/>
        <v>0</v>
      </c>
      <c r="L265" s="428">
        <f t="shared" si="185"/>
        <v>0</v>
      </c>
      <c r="M265" s="428">
        <f t="shared" si="185"/>
        <v>0</v>
      </c>
      <c r="N265" s="428">
        <v>852</v>
      </c>
      <c r="O265" s="428">
        <v>808</v>
      </c>
      <c r="P265" s="428">
        <v>668</v>
      </c>
      <c r="Q265" s="428">
        <v>738</v>
      </c>
      <c r="R265" s="428">
        <v>718</v>
      </c>
      <c r="S265" s="428">
        <v>871</v>
      </c>
      <c r="T265" s="624">
        <f t="shared" ref="T265:AC265" si="186">T264</f>
        <v>942.89808105981115</v>
      </c>
      <c r="U265" s="624">
        <f t="shared" si="186"/>
        <v>968.28918116304203</v>
      </c>
      <c r="V265" s="624">
        <f t="shared" si="186"/>
        <v>983.28833661280123</v>
      </c>
      <c r="W265" s="624">
        <f t="shared" si="186"/>
        <v>994.9060055665459</v>
      </c>
      <c r="X265" s="624">
        <f t="shared" si="186"/>
        <v>1010.7928823396065</v>
      </c>
      <c r="Y265" s="624">
        <f t="shared" si="186"/>
        <v>1031.5070702163844</v>
      </c>
      <c r="Z265" s="624">
        <f t="shared" si="186"/>
        <v>1050.3625890425672</v>
      </c>
      <c r="AA265" s="624">
        <f t="shared" si="186"/>
        <v>1069.5980560126416</v>
      </c>
      <c r="AB265" s="624">
        <f t="shared" si="186"/>
        <v>1089.2211272719185</v>
      </c>
      <c r="AC265" s="624">
        <f t="shared" si="186"/>
        <v>1109.2396132408701</v>
      </c>
      <c r="AD265" s="624">
        <f>AD264</f>
        <v>1129.6614817238506</v>
      </c>
      <c r="AE265" s="624">
        <f t="shared" ref="AE265:AO265" si="187">AE264</f>
        <v>1150.4948610804606</v>
      </c>
      <c r="AF265" s="428" t="e">
        <f t="shared" si="187"/>
        <v>#DIV/0!</v>
      </c>
      <c r="AG265" s="428" t="e">
        <f t="shared" si="187"/>
        <v>#DIV/0!</v>
      </c>
      <c r="AH265" s="428" t="e">
        <f t="shared" si="187"/>
        <v>#DIV/0!</v>
      </c>
      <c r="AI265" s="428" t="e">
        <f t="shared" si="187"/>
        <v>#DIV/0!</v>
      </c>
      <c r="AJ265" s="428" t="e">
        <f t="shared" si="187"/>
        <v>#DIV/0!</v>
      </c>
      <c r="AK265" s="428" t="e">
        <f t="shared" si="187"/>
        <v>#DIV/0!</v>
      </c>
      <c r="AL265" s="428" t="e">
        <f t="shared" si="187"/>
        <v>#DIV/0!</v>
      </c>
      <c r="AM265" s="428" t="e">
        <f t="shared" si="187"/>
        <v>#DIV/0!</v>
      </c>
      <c r="AN265" s="428" t="e">
        <f t="shared" si="187"/>
        <v>#DIV/0!</v>
      </c>
      <c r="AO265" s="428" t="e">
        <f t="shared" si="187"/>
        <v>#DIV/0!</v>
      </c>
      <c r="AP265" s="428"/>
      <c r="AQ265" s="428"/>
      <c r="AR265" s="428"/>
      <c r="AS265" s="428"/>
      <c r="AT265" s="428"/>
      <c r="AU265" s="428"/>
      <c r="AV265" s="428"/>
      <c r="AW265" s="428"/>
      <c r="AX265" s="428"/>
      <c r="AY265" s="428"/>
      <c r="AZ265" s="428"/>
      <c r="BA265" s="428"/>
      <c r="BB265" s="428"/>
      <c r="BC265" s="428"/>
      <c r="BD265" s="428"/>
      <c r="BE265" s="428"/>
      <c r="BF265" s="428"/>
      <c r="BG265" s="428"/>
      <c r="BH265" s="428"/>
      <c r="BI265" s="428"/>
      <c r="BJ265" s="428"/>
      <c r="BK265" s="428"/>
      <c r="BL265" s="428"/>
      <c r="BM265" s="428"/>
      <c r="BN265" s="428"/>
      <c r="BO265" s="428"/>
      <c r="BP265" s="428"/>
      <c r="BQ265" s="428"/>
      <c r="BR265" s="428"/>
      <c r="BS265" s="428"/>
      <c r="BT265" s="428"/>
      <c r="BU265" s="428"/>
      <c r="BV265" s="428"/>
    </row>
    <row r="266" spans="1:74" x14ac:dyDescent="0.35">
      <c r="A266" s="5"/>
      <c r="B266" s="462" t="s">
        <v>406</v>
      </c>
      <c r="C266" s="427" t="e">
        <f>C265/C264-1</f>
        <v>#DIV/0!</v>
      </c>
      <c r="D266" s="427" t="e">
        <f t="shared" ref="D266:AB266" si="188">D265/D264-1</f>
        <v>#DIV/0!</v>
      </c>
      <c r="E266" s="427" t="e">
        <f t="shared" si="188"/>
        <v>#DIV/0!</v>
      </c>
      <c r="F266" s="427" t="e">
        <f t="shared" si="188"/>
        <v>#DIV/0!</v>
      </c>
      <c r="G266" s="427" t="e">
        <f t="shared" si="188"/>
        <v>#DIV/0!</v>
      </c>
      <c r="H266" s="427" t="e">
        <f t="shared" si="188"/>
        <v>#DIV/0!</v>
      </c>
      <c r="I266" s="427" t="e">
        <f t="shared" si="188"/>
        <v>#DIV/0!</v>
      </c>
      <c r="J266" s="427" t="e">
        <f t="shared" si="188"/>
        <v>#DIV/0!</v>
      </c>
      <c r="K266" s="427" t="e">
        <f t="shared" si="188"/>
        <v>#DIV/0!</v>
      </c>
      <c r="L266" s="427" t="e">
        <f t="shared" si="188"/>
        <v>#DIV/0!</v>
      </c>
      <c r="M266" s="427" t="e">
        <f t="shared" si="188"/>
        <v>#DIV/0!</v>
      </c>
      <c r="N266" s="427">
        <f t="shared" si="188"/>
        <v>-2.9334115576418185E-4</v>
      </c>
      <c r="O266" s="427">
        <f t="shared" si="188"/>
        <v>3.7893384714194012E-2</v>
      </c>
      <c r="P266" s="427">
        <f t="shared" si="188"/>
        <v>-3.7285607755406236E-3</v>
      </c>
      <c r="Q266" s="427">
        <f t="shared" si="188"/>
        <v>-2.7027027027026751E-3</v>
      </c>
      <c r="R266" s="427">
        <f t="shared" si="188"/>
        <v>-1.3908205841446364E-3</v>
      </c>
      <c r="S266" s="427">
        <f t="shared" si="188"/>
        <v>-2.8694404591100842E-4</v>
      </c>
      <c r="T266" s="427">
        <f t="shared" si="188"/>
        <v>0</v>
      </c>
      <c r="U266" s="427">
        <f t="shared" si="188"/>
        <v>0</v>
      </c>
      <c r="V266" s="427">
        <f t="shared" si="188"/>
        <v>0</v>
      </c>
      <c r="W266" s="427">
        <f t="shared" si="188"/>
        <v>0</v>
      </c>
      <c r="X266" s="427">
        <f t="shared" si="188"/>
        <v>0</v>
      </c>
      <c r="Y266" s="427">
        <f t="shared" si="188"/>
        <v>0</v>
      </c>
      <c r="Z266" s="427">
        <f t="shared" si="188"/>
        <v>0</v>
      </c>
      <c r="AA266" s="427">
        <f t="shared" si="188"/>
        <v>0</v>
      </c>
      <c r="AB266" s="427">
        <f t="shared" si="188"/>
        <v>0</v>
      </c>
      <c r="AC266" s="427">
        <f>AC265/AC264-1</f>
        <v>0</v>
      </c>
      <c r="AD266" s="427">
        <f>AD265/AD264-1</f>
        <v>0</v>
      </c>
      <c r="AE266" s="427">
        <f t="shared" ref="AE266:AO266" si="189">AE265/AE264-1</f>
        <v>0</v>
      </c>
      <c r="AF266" s="427" t="e">
        <f t="shared" si="189"/>
        <v>#DIV/0!</v>
      </c>
      <c r="AG266" s="427" t="e">
        <f t="shared" si="189"/>
        <v>#DIV/0!</v>
      </c>
      <c r="AH266" s="427" t="e">
        <f t="shared" si="189"/>
        <v>#DIV/0!</v>
      </c>
      <c r="AI266" s="427" t="e">
        <f t="shared" si="189"/>
        <v>#DIV/0!</v>
      </c>
      <c r="AJ266" s="427" t="e">
        <f t="shared" si="189"/>
        <v>#DIV/0!</v>
      </c>
      <c r="AK266" s="427" t="e">
        <f t="shared" si="189"/>
        <v>#DIV/0!</v>
      </c>
      <c r="AL266" s="427" t="e">
        <f t="shared" si="189"/>
        <v>#DIV/0!</v>
      </c>
      <c r="AM266" s="427" t="e">
        <f t="shared" si="189"/>
        <v>#DIV/0!</v>
      </c>
      <c r="AN266" s="427" t="e">
        <f t="shared" si="189"/>
        <v>#DIV/0!</v>
      </c>
      <c r="AO266" s="427" t="e">
        <f t="shared" si="189"/>
        <v>#DIV/0!</v>
      </c>
      <c r="AP266" s="427"/>
      <c r="AQ266" s="427"/>
      <c r="AR266" s="427"/>
      <c r="AS266" s="427"/>
      <c r="AT266" s="427"/>
      <c r="AU266" s="427"/>
      <c r="AV266" s="427"/>
      <c r="AW266" s="427"/>
      <c r="AX266" s="427"/>
      <c r="AY266" s="427"/>
      <c r="AZ266" s="427"/>
      <c r="BA266" s="427"/>
      <c r="BB266" s="427"/>
      <c r="BC266" s="427"/>
      <c r="BD266" s="427"/>
      <c r="BE266" s="427"/>
      <c r="BF266" s="427"/>
      <c r="BG266" s="427"/>
      <c r="BH266" s="427"/>
      <c r="BI266" s="427"/>
      <c r="BJ266" s="427"/>
      <c r="BK266" s="427"/>
      <c r="BL266" s="427"/>
      <c r="BM266" s="427"/>
      <c r="BN266" s="427"/>
      <c r="BO266" s="427"/>
      <c r="BP266" s="427"/>
      <c r="BQ266" s="427"/>
      <c r="BR266" s="427"/>
      <c r="BS266" s="427"/>
      <c r="BT266" s="427"/>
      <c r="BU266" s="427"/>
      <c r="BV266" s="427"/>
    </row>
    <row r="267" spans="1:74" x14ac:dyDescent="0.35">
      <c r="A267" s="5"/>
      <c r="B267" s="70"/>
      <c r="C267" s="317"/>
      <c r="D267" s="318"/>
      <c r="E267" s="428"/>
      <c r="F267" s="318"/>
      <c r="G267" s="318"/>
      <c r="H267" s="318"/>
      <c r="I267" s="318"/>
      <c r="J267" s="318"/>
      <c r="K267" s="318"/>
      <c r="L267" s="318"/>
      <c r="M267" s="318"/>
      <c r="N267" s="318"/>
      <c r="O267" s="318"/>
      <c r="P267" s="318"/>
      <c r="Q267" s="110"/>
      <c r="R267" s="110"/>
      <c r="S267" s="318"/>
      <c r="T267" s="109"/>
      <c r="U267" s="110"/>
      <c r="V267" s="110"/>
      <c r="W267" s="110"/>
      <c r="X267" s="110"/>
      <c r="Y267" s="110"/>
      <c r="Z267" s="110"/>
      <c r="AA267" s="110"/>
      <c r="AB267" s="110"/>
      <c r="AC267" s="110"/>
      <c r="AD267" s="110"/>
    </row>
    <row r="268" spans="1:74" x14ac:dyDescent="0.35">
      <c r="A268" s="5"/>
      <c r="B268" s="464"/>
      <c r="C268" s="317"/>
      <c r="D268" s="317"/>
      <c r="E268" s="317"/>
      <c r="F268" s="317"/>
      <c r="G268" s="318"/>
      <c r="H268" s="474"/>
      <c r="I268" s="318"/>
      <c r="J268" s="318"/>
      <c r="K268" s="318"/>
      <c r="L268" s="318"/>
      <c r="M268" s="318"/>
      <c r="N268" s="318"/>
      <c r="O268" s="318"/>
      <c r="P268" s="318"/>
      <c r="Q268" s="110"/>
      <c r="R268" s="110"/>
      <c r="S268" s="318"/>
      <c r="T268" s="109"/>
      <c r="U268" s="110"/>
      <c r="V268" s="110"/>
      <c r="W268" s="110"/>
      <c r="X268" s="110"/>
      <c r="Y268" s="110"/>
      <c r="Z268" s="110"/>
      <c r="AA268" s="110"/>
      <c r="AB268" s="110"/>
      <c r="AC268" s="110"/>
      <c r="AD268" s="110"/>
    </row>
    <row r="269" spans="1:74" x14ac:dyDescent="0.35">
      <c r="A269" s="5" t="s">
        <v>400</v>
      </c>
      <c r="B269" s="69" t="s">
        <v>397</v>
      </c>
      <c r="C269" s="451">
        <f>C263+C238</f>
        <v>20900</v>
      </c>
      <c r="D269" s="451">
        <f>D263+D238</f>
        <v>6000</v>
      </c>
      <c r="E269" s="451">
        <f>E263+E238</f>
        <v>17800</v>
      </c>
      <c r="F269" s="451">
        <f>F263+F238</f>
        <v>9900</v>
      </c>
      <c r="G269" s="451">
        <f t="shared" ref="G269:AB269" si="190">G263+G238</f>
        <v>13200</v>
      </c>
      <c r="H269" s="451">
        <f t="shared" si="190"/>
        <v>16000</v>
      </c>
      <c r="I269" s="451">
        <f t="shared" si="190"/>
        <v>13500</v>
      </c>
      <c r="J269" s="451">
        <f t="shared" si="190"/>
        <v>17700</v>
      </c>
      <c r="K269" s="451">
        <f t="shared" si="190"/>
        <v>33500</v>
      </c>
      <c r="L269" s="451">
        <f t="shared" si="190"/>
        <v>31800</v>
      </c>
      <c r="M269" s="451">
        <f t="shared" si="190"/>
        <v>16900</v>
      </c>
      <c r="N269" s="451">
        <f>N263+N238</f>
        <v>338982</v>
      </c>
      <c r="O269" s="451">
        <f t="shared" si="190"/>
        <v>360188</v>
      </c>
      <c r="P269" s="451">
        <f t="shared" si="190"/>
        <v>360220</v>
      </c>
      <c r="Q269" s="451">
        <f>Q263+Q238</f>
        <v>357678</v>
      </c>
      <c r="R269" s="451">
        <f t="shared" si="190"/>
        <v>395491</v>
      </c>
      <c r="S269" s="451">
        <f t="shared" si="190"/>
        <v>362375</v>
      </c>
      <c r="T269" s="451">
        <f t="shared" si="190"/>
        <v>369917.46066631691</v>
      </c>
      <c r="U269" s="451">
        <f t="shared" si="190"/>
        <v>431045.00823411322</v>
      </c>
      <c r="V269" s="451">
        <f t="shared" si="190"/>
        <v>428350.97935959685</v>
      </c>
      <c r="W269" s="451">
        <f t="shared" si="190"/>
        <v>440884.3297976238</v>
      </c>
      <c r="X269" s="451">
        <f t="shared" si="190"/>
        <v>387903.52144491678</v>
      </c>
      <c r="Y269" s="451">
        <f t="shared" si="190"/>
        <v>544318.94940322801</v>
      </c>
      <c r="Z269" s="451">
        <f t="shared" si="190"/>
        <v>456409.2636966171</v>
      </c>
      <c r="AA269" s="451">
        <f t="shared" si="190"/>
        <v>89318.210381814308</v>
      </c>
      <c r="AB269" s="451">
        <f t="shared" si="190"/>
        <v>94913.420679510382</v>
      </c>
      <c r="AC269" s="451">
        <f>AC263+AC238</f>
        <v>81622.198586137383</v>
      </c>
      <c r="AD269" s="451">
        <f>AD263+AD238</f>
        <v>75374.153261790518</v>
      </c>
      <c r="AE269" s="451">
        <f t="shared" ref="AE269:AO269" si="191">AE263+AE238</f>
        <v>83377.226919503461</v>
      </c>
      <c r="AF269" s="451">
        <f t="shared" si="191"/>
        <v>0</v>
      </c>
      <c r="AG269" s="451">
        <f t="shared" si="191"/>
        <v>0</v>
      </c>
      <c r="AH269" s="451">
        <f t="shared" si="191"/>
        <v>0</v>
      </c>
      <c r="AI269" s="451">
        <f t="shared" si="191"/>
        <v>0</v>
      </c>
      <c r="AJ269" s="451">
        <f t="shared" si="191"/>
        <v>0</v>
      </c>
      <c r="AK269" s="451">
        <f t="shared" si="191"/>
        <v>0</v>
      </c>
      <c r="AL269" s="451">
        <f t="shared" si="191"/>
        <v>0</v>
      </c>
      <c r="AM269" s="451">
        <f t="shared" si="191"/>
        <v>0</v>
      </c>
      <c r="AN269" s="451">
        <f t="shared" si="191"/>
        <v>0</v>
      </c>
      <c r="AO269" s="451">
        <f t="shared" si="191"/>
        <v>0</v>
      </c>
      <c r="AP269" s="451"/>
      <c r="AQ269" s="451"/>
      <c r="AR269" s="451"/>
      <c r="AS269" s="451"/>
      <c r="AT269" s="451"/>
      <c r="AU269" s="451"/>
      <c r="AV269" s="451"/>
      <c r="AW269" s="451"/>
      <c r="AX269" s="451"/>
      <c r="AY269" s="451"/>
      <c r="AZ269" s="451"/>
      <c r="BA269" s="451"/>
      <c r="BB269" s="451"/>
      <c r="BC269" s="451"/>
      <c r="BD269" s="451"/>
      <c r="BE269" s="451"/>
      <c r="BF269" s="451"/>
      <c r="BG269" s="451"/>
      <c r="BH269" s="451"/>
      <c r="BI269" s="451"/>
      <c r="BJ269" s="451"/>
      <c r="BK269" s="451"/>
      <c r="BL269" s="451"/>
      <c r="BM269" s="451"/>
      <c r="BN269" s="451"/>
      <c r="BO269" s="451"/>
      <c r="BP269" s="451"/>
      <c r="BQ269" s="451"/>
      <c r="BR269" s="451"/>
      <c r="BS269" s="451"/>
      <c r="BT269" s="451"/>
      <c r="BU269" s="451"/>
      <c r="BV269" s="451"/>
    </row>
    <row r="270" spans="1:74" x14ac:dyDescent="0.35">
      <c r="A270" s="5" t="s">
        <v>82</v>
      </c>
      <c r="B270" s="69" t="s">
        <v>401</v>
      </c>
      <c r="C270" s="429" t="e">
        <f t="shared" ref="C270:AO270" si="192">C264+C240</f>
        <v>#DIV/0!</v>
      </c>
      <c r="D270" s="429" t="e">
        <f t="shared" si="192"/>
        <v>#DIV/0!</v>
      </c>
      <c r="E270" s="429" t="e">
        <f t="shared" si="192"/>
        <v>#DIV/0!</v>
      </c>
      <c r="F270" s="429" t="e">
        <f t="shared" si="192"/>
        <v>#DIV/0!</v>
      </c>
      <c r="G270" s="429" t="e">
        <f t="shared" si="192"/>
        <v>#DIV/0!</v>
      </c>
      <c r="H270" s="429" t="e">
        <f t="shared" si="192"/>
        <v>#DIV/0!</v>
      </c>
      <c r="I270" s="429" t="e">
        <f t="shared" si="192"/>
        <v>#DIV/0!</v>
      </c>
      <c r="J270" s="429" t="e">
        <f t="shared" si="192"/>
        <v>#DIV/0!</v>
      </c>
      <c r="K270" s="429" t="e">
        <f t="shared" si="192"/>
        <v>#DIV/0!</v>
      </c>
      <c r="L270" s="429" t="e">
        <f t="shared" si="192"/>
        <v>#DIV/0!</v>
      </c>
      <c r="M270" s="429" t="e">
        <f t="shared" si="192"/>
        <v>#DIV/0!</v>
      </c>
      <c r="N270" s="429">
        <f>N264+N240</f>
        <v>1002.6632231404958</v>
      </c>
      <c r="O270" s="429">
        <f>O264+O240</f>
        <v>920.95283018867929</v>
      </c>
      <c r="P270" s="429">
        <f t="shared" si="192"/>
        <v>919.32075471698113</v>
      </c>
      <c r="Q270" s="429">
        <f>Q264+Q240</f>
        <v>897.73672055427255</v>
      </c>
      <c r="R270" s="429">
        <f t="shared" si="192"/>
        <v>949.85585585585591</v>
      </c>
      <c r="S270" s="429">
        <f>S264+S240</f>
        <v>965.68099273607754</v>
      </c>
      <c r="T270" s="429">
        <f t="shared" si="192"/>
        <v>1010.6645785217401</v>
      </c>
      <c r="U270" s="429">
        <f t="shared" si="192"/>
        <v>1113.210142117706</v>
      </c>
      <c r="V270" s="429">
        <f t="shared" si="192"/>
        <v>1131.4665156933511</v>
      </c>
      <c r="W270" s="429">
        <f t="shared" si="192"/>
        <v>1160.2849233329152</v>
      </c>
      <c r="X270" s="429">
        <f t="shared" si="192"/>
        <v>1061.0362250966912</v>
      </c>
      <c r="Y270" s="429">
        <f t="shared" si="192"/>
        <v>1118.7766733770814</v>
      </c>
      <c r="Z270" s="429">
        <f t="shared" si="192"/>
        <v>1142.9271225007892</v>
      </c>
      <c r="AA270" s="429">
        <f t="shared" si="192"/>
        <v>1203.3706920767534</v>
      </c>
      <c r="AB270" s="429">
        <f t="shared" si="192"/>
        <v>1216.3637153299333</v>
      </c>
      <c r="AC270" s="429">
        <f t="shared" si="192"/>
        <v>1262.9915885266637</v>
      </c>
      <c r="AD270" s="429">
        <f t="shared" si="192"/>
        <v>1301.3653243922554</v>
      </c>
      <c r="AE270" s="429">
        <f t="shared" si="192"/>
        <v>1306.0561781662786</v>
      </c>
      <c r="AF270" s="429" t="e">
        <f t="shared" si="192"/>
        <v>#DIV/0!</v>
      </c>
      <c r="AG270" s="429" t="e">
        <f t="shared" si="192"/>
        <v>#DIV/0!</v>
      </c>
      <c r="AH270" s="429" t="e">
        <f t="shared" si="192"/>
        <v>#DIV/0!</v>
      </c>
      <c r="AI270" s="429" t="e">
        <f t="shared" si="192"/>
        <v>#DIV/0!</v>
      </c>
      <c r="AJ270" s="429" t="e">
        <f t="shared" si="192"/>
        <v>#DIV/0!</v>
      </c>
      <c r="AK270" s="429" t="e">
        <f t="shared" si="192"/>
        <v>#DIV/0!</v>
      </c>
      <c r="AL270" s="429" t="e">
        <f t="shared" si="192"/>
        <v>#DIV/0!</v>
      </c>
      <c r="AM270" s="429" t="e">
        <f t="shared" si="192"/>
        <v>#DIV/0!</v>
      </c>
      <c r="AN270" s="429" t="e">
        <f t="shared" si="192"/>
        <v>#DIV/0!</v>
      </c>
      <c r="AO270" s="429" t="e">
        <f t="shared" si="192"/>
        <v>#DIV/0!</v>
      </c>
      <c r="AP270" s="429"/>
      <c r="AQ270" s="429"/>
      <c r="AR270" s="429"/>
      <c r="AS270" s="429"/>
      <c r="AT270" s="429"/>
      <c r="AU270" s="429"/>
      <c r="AV270" s="429"/>
      <c r="AW270" s="429"/>
      <c r="AX270" s="429"/>
      <c r="AY270" s="429"/>
      <c r="AZ270" s="429"/>
      <c r="BA270" s="429"/>
      <c r="BB270" s="429"/>
      <c r="BC270" s="429"/>
      <c r="BD270" s="429"/>
      <c r="BE270" s="429"/>
      <c r="BF270" s="429"/>
      <c r="BG270" s="429"/>
      <c r="BH270" s="429"/>
      <c r="BI270" s="429"/>
      <c r="BJ270" s="429"/>
      <c r="BK270" s="429"/>
      <c r="BL270" s="429"/>
      <c r="BM270" s="429"/>
      <c r="BN270" s="429"/>
      <c r="BO270" s="429"/>
      <c r="BP270" s="429"/>
      <c r="BQ270" s="429"/>
      <c r="BR270" s="429"/>
      <c r="BS270" s="429"/>
      <c r="BT270" s="429"/>
      <c r="BU270" s="429"/>
      <c r="BV270" s="429"/>
    </row>
    <row r="271" spans="1:74" x14ac:dyDescent="0.35">
      <c r="A271" s="5" t="s">
        <v>82</v>
      </c>
      <c r="B271" s="461" t="s">
        <v>403</v>
      </c>
      <c r="C271" s="430">
        <f>C339</f>
        <v>0</v>
      </c>
      <c r="D271" s="430">
        <f>D339</f>
        <v>0</v>
      </c>
      <c r="E271" s="430">
        <f t="shared" ref="E271:M271" si="193">E339</f>
        <v>0</v>
      </c>
      <c r="F271" s="430">
        <f t="shared" si="193"/>
        <v>0</v>
      </c>
      <c r="G271" s="430">
        <f t="shared" si="193"/>
        <v>0</v>
      </c>
      <c r="H271" s="430">
        <f t="shared" si="193"/>
        <v>0</v>
      </c>
      <c r="I271" s="430">
        <f t="shared" si="193"/>
        <v>0</v>
      </c>
      <c r="J271" s="430">
        <f t="shared" si="193"/>
        <v>0</v>
      </c>
      <c r="K271" s="430">
        <f t="shared" si="193"/>
        <v>0</v>
      </c>
      <c r="L271" s="430">
        <f t="shared" si="193"/>
        <v>0</v>
      </c>
      <c r="M271" s="430">
        <f t="shared" si="193"/>
        <v>0</v>
      </c>
      <c r="N271" s="430">
        <v>1060</v>
      </c>
      <c r="O271" s="430">
        <v>1010</v>
      </c>
      <c r="P271" s="430">
        <v>977</v>
      </c>
      <c r="Q271" s="430">
        <v>957</v>
      </c>
      <c r="R271" s="430">
        <v>1002</v>
      </c>
      <c r="S271" s="430">
        <v>1028</v>
      </c>
      <c r="T271" s="681">
        <f>T270</f>
        <v>1010.6645785217401</v>
      </c>
      <c r="U271" s="681">
        <f t="shared" ref="U271:AC271" si="194">U270</f>
        <v>1113.210142117706</v>
      </c>
      <c r="V271" s="681">
        <f t="shared" si="194"/>
        <v>1131.4665156933511</v>
      </c>
      <c r="W271" s="681">
        <f t="shared" si="194"/>
        <v>1160.2849233329152</v>
      </c>
      <c r="X271" s="681">
        <f t="shared" si="194"/>
        <v>1061.0362250966912</v>
      </c>
      <c r="Y271" s="681">
        <f t="shared" si="194"/>
        <v>1118.7766733770814</v>
      </c>
      <c r="Z271" s="681">
        <f t="shared" si="194"/>
        <v>1142.9271225007892</v>
      </c>
      <c r="AA271" s="681">
        <f t="shared" si="194"/>
        <v>1203.3706920767534</v>
      </c>
      <c r="AB271" s="681">
        <f t="shared" si="194"/>
        <v>1216.3637153299333</v>
      </c>
      <c r="AC271" s="681">
        <f t="shared" si="194"/>
        <v>1262.9915885266637</v>
      </c>
      <c r="AD271" s="429">
        <f>AD270</f>
        <v>1301.3653243922554</v>
      </c>
      <c r="AE271" s="429">
        <f t="shared" ref="AE271:AO271" si="195">AE270</f>
        <v>1306.0561781662786</v>
      </c>
      <c r="AF271" s="429" t="e">
        <f t="shared" si="195"/>
        <v>#DIV/0!</v>
      </c>
      <c r="AG271" s="429" t="e">
        <f t="shared" si="195"/>
        <v>#DIV/0!</v>
      </c>
      <c r="AH271" s="429" t="e">
        <f t="shared" si="195"/>
        <v>#DIV/0!</v>
      </c>
      <c r="AI271" s="429" t="e">
        <f t="shared" si="195"/>
        <v>#DIV/0!</v>
      </c>
      <c r="AJ271" s="429" t="e">
        <f t="shared" si="195"/>
        <v>#DIV/0!</v>
      </c>
      <c r="AK271" s="429" t="e">
        <f t="shared" si="195"/>
        <v>#DIV/0!</v>
      </c>
      <c r="AL271" s="429" t="e">
        <f t="shared" si="195"/>
        <v>#DIV/0!</v>
      </c>
      <c r="AM271" s="429" t="e">
        <f t="shared" si="195"/>
        <v>#DIV/0!</v>
      </c>
      <c r="AN271" s="429" t="e">
        <f t="shared" si="195"/>
        <v>#DIV/0!</v>
      </c>
      <c r="AO271" s="429" t="e">
        <f t="shared" si="195"/>
        <v>#DIV/0!</v>
      </c>
      <c r="AP271" s="429"/>
      <c r="AQ271" s="429"/>
      <c r="AR271" s="429"/>
      <c r="AS271" s="429"/>
      <c r="AT271" s="429"/>
      <c r="AU271" s="429"/>
      <c r="AV271" s="429"/>
      <c r="AW271" s="429"/>
      <c r="AX271" s="429"/>
      <c r="AY271" s="429"/>
      <c r="AZ271" s="429"/>
      <c r="BA271" s="429"/>
      <c r="BB271" s="429"/>
      <c r="BC271" s="429"/>
      <c r="BD271" s="429"/>
      <c r="BE271" s="429"/>
      <c r="BF271" s="429"/>
      <c r="BG271" s="429"/>
      <c r="BH271" s="429"/>
      <c r="BI271" s="429"/>
      <c r="BJ271" s="429"/>
      <c r="BK271" s="429"/>
      <c r="BL271" s="429"/>
      <c r="BM271" s="429"/>
      <c r="BN271" s="429"/>
      <c r="BO271" s="429"/>
      <c r="BP271" s="429"/>
      <c r="BQ271" s="429"/>
      <c r="BR271" s="429"/>
      <c r="BS271" s="429"/>
      <c r="BT271" s="429"/>
      <c r="BU271" s="429"/>
      <c r="BV271" s="429"/>
    </row>
    <row r="272" spans="1:74" x14ac:dyDescent="0.35">
      <c r="A272" s="5"/>
      <c r="B272" s="462" t="s">
        <v>404</v>
      </c>
      <c r="C272" s="427" t="e">
        <f>C271/C270-1</f>
        <v>#DIV/0!</v>
      </c>
      <c r="D272" s="427" t="e">
        <f>D271/D270-1</f>
        <v>#DIV/0!</v>
      </c>
      <c r="E272" s="427" t="e">
        <f>E271/E270-1</f>
        <v>#DIV/0!</v>
      </c>
      <c r="F272" s="427" t="e">
        <f t="shared" ref="F272:AO272" si="196">F271/F270-1</f>
        <v>#DIV/0!</v>
      </c>
      <c r="G272" s="427" t="e">
        <f t="shared" si="196"/>
        <v>#DIV/0!</v>
      </c>
      <c r="H272" s="427" t="e">
        <f t="shared" si="196"/>
        <v>#DIV/0!</v>
      </c>
      <c r="I272" s="427" t="e">
        <f t="shared" si="196"/>
        <v>#DIV/0!</v>
      </c>
      <c r="J272" s="427" t="e">
        <f t="shared" si="196"/>
        <v>#DIV/0!</v>
      </c>
      <c r="K272" s="427" t="e">
        <f t="shared" si="196"/>
        <v>#DIV/0!</v>
      </c>
      <c r="L272" s="427" t="e">
        <f t="shared" si="196"/>
        <v>#DIV/0!</v>
      </c>
      <c r="M272" s="427" t="e">
        <f t="shared" si="196"/>
        <v>#DIV/0!</v>
      </c>
      <c r="N272" s="427">
        <f t="shared" si="196"/>
        <v>5.7184481824232636E-2</v>
      </c>
      <c r="O272" s="427">
        <f t="shared" si="196"/>
        <v>9.6690261316724868E-2</v>
      </c>
      <c r="P272" s="427">
        <f t="shared" si="196"/>
        <v>6.2741154256629184E-2</v>
      </c>
      <c r="Q272" s="427">
        <f t="shared" si="196"/>
        <v>6.6014097550936457E-2</v>
      </c>
      <c r="R272" s="427">
        <f t="shared" si="196"/>
        <v>5.4896902327522312E-2</v>
      </c>
      <c r="S272" s="427">
        <f t="shared" si="196"/>
        <v>6.4533741196824312E-2</v>
      </c>
      <c r="T272" s="427">
        <f t="shared" si="196"/>
        <v>0</v>
      </c>
      <c r="U272" s="427">
        <f t="shared" si="196"/>
        <v>0</v>
      </c>
      <c r="V272" s="427">
        <f t="shared" si="196"/>
        <v>0</v>
      </c>
      <c r="W272" s="427">
        <f t="shared" si="196"/>
        <v>0</v>
      </c>
      <c r="X272" s="427">
        <f t="shared" si="196"/>
        <v>0</v>
      </c>
      <c r="Y272" s="427">
        <f t="shared" si="196"/>
        <v>0</v>
      </c>
      <c r="Z272" s="427">
        <f t="shared" si="196"/>
        <v>0</v>
      </c>
      <c r="AA272" s="427">
        <f t="shared" si="196"/>
        <v>0</v>
      </c>
      <c r="AB272" s="427">
        <f t="shared" si="196"/>
        <v>0</v>
      </c>
      <c r="AC272" s="427">
        <f t="shared" si="196"/>
        <v>0</v>
      </c>
      <c r="AD272" s="427">
        <f t="shared" si="196"/>
        <v>0</v>
      </c>
      <c r="AE272" s="427">
        <f t="shared" si="196"/>
        <v>0</v>
      </c>
      <c r="AF272" s="427" t="e">
        <f t="shared" si="196"/>
        <v>#DIV/0!</v>
      </c>
      <c r="AG272" s="427" t="e">
        <f t="shared" si="196"/>
        <v>#DIV/0!</v>
      </c>
      <c r="AH272" s="427" t="e">
        <f t="shared" si="196"/>
        <v>#DIV/0!</v>
      </c>
      <c r="AI272" s="427" t="e">
        <f t="shared" si="196"/>
        <v>#DIV/0!</v>
      </c>
      <c r="AJ272" s="427" t="e">
        <f t="shared" si="196"/>
        <v>#DIV/0!</v>
      </c>
      <c r="AK272" s="427" t="e">
        <f t="shared" si="196"/>
        <v>#DIV/0!</v>
      </c>
      <c r="AL272" s="427" t="e">
        <f t="shared" si="196"/>
        <v>#DIV/0!</v>
      </c>
      <c r="AM272" s="427" t="e">
        <f t="shared" si="196"/>
        <v>#DIV/0!</v>
      </c>
      <c r="AN272" s="427" t="e">
        <f t="shared" si="196"/>
        <v>#DIV/0!</v>
      </c>
      <c r="AO272" s="427" t="e">
        <f t="shared" si="196"/>
        <v>#DIV/0!</v>
      </c>
      <c r="AP272" s="427"/>
      <c r="AQ272" s="427"/>
      <c r="AR272" s="427"/>
      <c r="AS272" s="427"/>
      <c r="AT272" s="427"/>
      <c r="AU272" s="427"/>
      <c r="AV272" s="427"/>
      <c r="AW272" s="427"/>
      <c r="AX272" s="427"/>
      <c r="AY272" s="427"/>
      <c r="AZ272" s="427"/>
      <c r="BA272" s="427"/>
      <c r="BB272" s="427"/>
      <c r="BC272" s="427"/>
      <c r="BD272" s="427"/>
      <c r="BE272" s="427"/>
      <c r="BF272" s="427"/>
      <c r="BG272" s="427"/>
      <c r="BH272" s="427"/>
      <c r="BI272" s="427"/>
      <c r="BJ272" s="427"/>
      <c r="BK272" s="427"/>
      <c r="BL272" s="427"/>
      <c r="BM272" s="427"/>
      <c r="BN272" s="427"/>
      <c r="BO272" s="427"/>
      <c r="BP272" s="427"/>
      <c r="BQ272" s="427"/>
      <c r="BR272" s="427"/>
      <c r="BS272" s="427"/>
      <c r="BT272" s="427"/>
      <c r="BU272" s="427"/>
      <c r="BV272" s="427"/>
    </row>
    <row r="273" spans="1:91" x14ac:dyDescent="0.35">
      <c r="A273" s="5"/>
      <c r="B273" s="464"/>
      <c r="C273" s="317"/>
      <c r="D273" s="318"/>
      <c r="E273" s="318"/>
      <c r="F273" s="318"/>
      <c r="G273" s="318"/>
      <c r="H273" s="318"/>
      <c r="I273" s="318"/>
      <c r="J273" s="318"/>
      <c r="K273" s="318"/>
      <c r="L273" s="318"/>
      <c r="M273" s="318"/>
      <c r="N273" s="318"/>
      <c r="O273" s="318"/>
      <c r="P273" s="318"/>
      <c r="Q273" s="110"/>
      <c r="R273" s="110"/>
      <c r="S273" s="318"/>
      <c r="T273" s="109"/>
      <c r="U273" s="110"/>
      <c r="V273" s="110"/>
      <c r="W273" s="110"/>
      <c r="X273" s="110"/>
      <c r="Y273" s="110"/>
      <c r="Z273" s="110"/>
      <c r="AA273" s="110"/>
      <c r="AB273" s="110"/>
      <c r="AC273" s="110"/>
      <c r="AD273" s="110"/>
    </row>
    <row r="274" spans="1:91" x14ac:dyDescent="0.35">
      <c r="A274" s="5"/>
      <c r="B274" s="322"/>
      <c r="C274" s="317"/>
      <c r="D274" s="318"/>
      <c r="E274" s="318"/>
      <c r="F274" s="318"/>
      <c r="G274" s="318"/>
      <c r="H274" s="318"/>
      <c r="I274" s="318"/>
      <c r="J274" s="318"/>
      <c r="K274" s="318"/>
      <c r="L274" s="318"/>
      <c r="M274" s="318"/>
      <c r="N274" s="318"/>
      <c r="O274" s="318"/>
      <c r="P274" s="318"/>
      <c r="Q274" s="110"/>
      <c r="R274" s="110"/>
      <c r="S274" s="318"/>
      <c r="T274" s="109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</row>
    <row r="275" spans="1:91" x14ac:dyDescent="0.35">
      <c r="A275" s="5"/>
      <c r="B275" s="314" t="s">
        <v>194</v>
      </c>
      <c r="C275" s="440"/>
      <c r="D275" s="441"/>
      <c r="E275" s="441"/>
      <c r="F275" s="441"/>
      <c r="G275" s="441"/>
      <c r="H275" s="441"/>
      <c r="I275" s="441"/>
      <c r="J275" s="441"/>
      <c r="K275" s="441"/>
      <c r="L275" s="441"/>
      <c r="M275" s="441"/>
      <c r="N275" s="441"/>
      <c r="O275" s="441"/>
      <c r="P275" s="441"/>
      <c r="Q275" s="443"/>
      <c r="R275" s="443"/>
      <c r="S275" s="441"/>
      <c r="T275" s="442"/>
      <c r="U275" s="443"/>
      <c r="V275" s="443"/>
      <c r="W275" s="443"/>
      <c r="X275" s="443"/>
      <c r="Y275" s="443"/>
      <c r="Z275" s="443"/>
      <c r="AA275" s="443"/>
      <c r="AB275" s="443"/>
      <c r="AC275" s="443"/>
      <c r="AD275" s="443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</row>
    <row r="276" spans="1:91" x14ac:dyDescent="0.35">
      <c r="A276" s="5"/>
      <c r="B276" s="465"/>
      <c r="C276" s="317"/>
      <c r="D276" s="318"/>
      <c r="E276" s="318"/>
      <c r="F276" s="318"/>
      <c r="G276" s="318"/>
      <c r="H276" s="318"/>
      <c r="I276" s="318"/>
      <c r="J276" s="318"/>
      <c r="K276" s="318"/>
      <c r="L276" s="318"/>
      <c r="M276" s="318"/>
      <c r="N276" s="318"/>
      <c r="O276" s="318"/>
      <c r="P276" s="318"/>
      <c r="Q276" s="110"/>
      <c r="R276" s="110"/>
      <c r="S276" s="318"/>
      <c r="T276" s="109"/>
      <c r="U276" s="110"/>
      <c r="V276" s="110"/>
      <c r="W276" s="110"/>
      <c r="X276" s="110"/>
      <c r="Y276" s="110"/>
      <c r="Z276" s="110"/>
      <c r="AA276" s="110"/>
      <c r="AB276" s="110"/>
      <c r="AC276" s="110"/>
      <c r="AD276" s="110"/>
    </row>
    <row r="277" spans="1:91" x14ac:dyDescent="0.35">
      <c r="A277" s="5" t="s">
        <v>81</v>
      </c>
      <c r="B277" s="70" t="s">
        <v>449</v>
      </c>
      <c r="C277" s="588">
        <f t="shared" ref="C277:AO277" si="197">C198</f>
        <v>0</v>
      </c>
      <c r="D277" s="588">
        <f t="shared" si="197"/>
        <v>0</v>
      </c>
      <c r="E277" s="588">
        <f t="shared" si="197"/>
        <v>0</v>
      </c>
      <c r="F277" s="588">
        <f t="shared" si="197"/>
        <v>0</v>
      </c>
      <c r="G277" s="588">
        <f t="shared" si="197"/>
        <v>0</v>
      </c>
      <c r="H277" s="588">
        <f t="shared" si="197"/>
        <v>0</v>
      </c>
      <c r="I277" s="588">
        <f t="shared" si="197"/>
        <v>0</v>
      </c>
      <c r="J277" s="588">
        <f t="shared" si="197"/>
        <v>0</v>
      </c>
      <c r="K277" s="588">
        <f t="shared" si="197"/>
        <v>0</v>
      </c>
      <c r="L277" s="588">
        <f t="shared" si="197"/>
        <v>0</v>
      </c>
      <c r="M277" s="588">
        <f t="shared" si="197"/>
        <v>0</v>
      </c>
      <c r="N277" s="588">
        <f t="shared" si="197"/>
        <v>369000</v>
      </c>
      <c r="O277" s="588">
        <f t="shared" si="197"/>
        <v>426000</v>
      </c>
      <c r="P277" s="588">
        <f t="shared" si="197"/>
        <v>419000</v>
      </c>
      <c r="Q277" s="588">
        <f t="shared" si="197"/>
        <v>432000</v>
      </c>
      <c r="R277" s="588">
        <f t="shared" si="197"/>
        <v>450000</v>
      </c>
      <c r="S277" s="588">
        <f t="shared" si="197"/>
        <v>409000</v>
      </c>
      <c r="T277" s="588">
        <f t="shared" si="197"/>
        <v>400000</v>
      </c>
      <c r="U277" s="588">
        <f t="shared" si="197"/>
        <v>419666</v>
      </c>
      <c r="V277" s="588">
        <f t="shared" si="197"/>
        <v>410441</v>
      </c>
      <c r="W277" s="588">
        <f t="shared" si="197"/>
        <v>411778.00000000006</v>
      </c>
      <c r="X277" s="588">
        <f t="shared" si="197"/>
        <v>400053.00000000006</v>
      </c>
      <c r="Y277" s="588">
        <f t="shared" si="197"/>
        <v>530769</v>
      </c>
      <c r="Z277" s="588">
        <f t="shared" si="197"/>
        <v>435588.00000000006</v>
      </c>
      <c r="AA277" s="588">
        <f t="shared" si="197"/>
        <v>80734.000000000015</v>
      </c>
      <c r="AB277" s="588">
        <f t="shared" si="197"/>
        <v>84944</v>
      </c>
      <c r="AC277" s="588">
        <f t="shared" si="197"/>
        <v>70243</v>
      </c>
      <c r="AD277" s="588">
        <f t="shared" si="197"/>
        <v>62899</v>
      </c>
      <c r="AE277" s="588">
        <f t="shared" si="197"/>
        <v>69426</v>
      </c>
      <c r="AF277" s="588">
        <f t="shared" si="197"/>
        <v>0</v>
      </c>
      <c r="AG277" s="588">
        <f t="shared" si="197"/>
        <v>0</v>
      </c>
      <c r="AH277" s="588">
        <f t="shared" si="197"/>
        <v>0</v>
      </c>
      <c r="AI277" s="588">
        <f t="shared" si="197"/>
        <v>0</v>
      </c>
      <c r="AJ277" s="588">
        <f t="shared" si="197"/>
        <v>0</v>
      </c>
      <c r="AK277" s="588">
        <f t="shared" si="197"/>
        <v>0</v>
      </c>
      <c r="AL277" s="588">
        <f t="shared" si="197"/>
        <v>0</v>
      </c>
      <c r="AM277" s="588">
        <f t="shared" si="197"/>
        <v>0</v>
      </c>
      <c r="AN277" s="588">
        <f t="shared" si="197"/>
        <v>0</v>
      </c>
      <c r="AO277" s="588">
        <f t="shared" si="197"/>
        <v>0</v>
      </c>
      <c r="AP277" s="588"/>
      <c r="AQ277" s="588"/>
      <c r="AR277" s="588"/>
      <c r="AS277" s="588"/>
      <c r="AT277" s="588"/>
      <c r="AU277" s="588"/>
      <c r="AV277" s="588"/>
      <c r="AW277" s="588"/>
      <c r="AX277" s="588"/>
      <c r="AY277" s="588"/>
      <c r="AZ277" s="588"/>
      <c r="BA277" s="588"/>
      <c r="BB277" s="588"/>
      <c r="BC277" s="588"/>
      <c r="BD277" s="588"/>
      <c r="BE277" s="588"/>
      <c r="BF277" s="588"/>
      <c r="BG277" s="588"/>
      <c r="BH277" s="588"/>
      <c r="BI277" s="588"/>
      <c r="BJ277" s="588"/>
      <c r="BK277" s="588"/>
      <c r="BL277" s="588"/>
      <c r="BM277" s="588"/>
      <c r="BN277" s="588"/>
      <c r="BO277" s="588"/>
      <c r="BP277" s="588"/>
      <c r="BQ277" s="588"/>
      <c r="BR277" s="588"/>
      <c r="BS277" s="588"/>
      <c r="BT277" s="588"/>
      <c r="BU277" s="588"/>
      <c r="BV277" s="588"/>
      <c r="BW277" s="588"/>
      <c r="BX277" s="588"/>
      <c r="BY277" s="588"/>
      <c r="BZ277" s="588"/>
    </row>
    <row r="278" spans="1:91" x14ac:dyDescent="0.35">
      <c r="A278" s="424"/>
      <c r="B278" s="466" t="s">
        <v>407</v>
      </c>
      <c r="C278" s="317"/>
      <c r="D278" s="318"/>
      <c r="E278" s="318"/>
      <c r="F278" s="318"/>
      <c r="G278" s="436" t="e">
        <f>G277/C277-1</f>
        <v>#DIV/0!</v>
      </c>
      <c r="H278" s="436" t="e">
        <f t="shared" ref="H278:M278" si="198">H277/D277-1</f>
        <v>#DIV/0!</v>
      </c>
      <c r="I278" s="436" t="e">
        <f t="shared" si="198"/>
        <v>#DIV/0!</v>
      </c>
      <c r="J278" s="436" t="e">
        <f t="shared" si="198"/>
        <v>#DIV/0!</v>
      </c>
      <c r="K278" s="436" t="e">
        <f t="shared" si="198"/>
        <v>#DIV/0!</v>
      </c>
      <c r="L278" s="436" t="e">
        <f t="shared" si="198"/>
        <v>#DIV/0!</v>
      </c>
      <c r="M278" s="436" t="e">
        <f t="shared" si="198"/>
        <v>#DIV/0!</v>
      </c>
      <c r="N278" s="436"/>
      <c r="O278" s="436">
        <f>O277/N277-1</f>
        <v>0.15447154471544722</v>
      </c>
      <c r="P278" s="436">
        <f t="shared" ref="P278:AO278" si="199">P277/O277-1</f>
        <v>-1.6431924882629123E-2</v>
      </c>
      <c r="Q278" s="436">
        <f t="shared" si="199"/>
        <v>3.1026252983293645E-2</v>
      </c>
      <c r="R278" s="436">
        <f t="shared" si="199"/>
        <v>4.1666666666666741E-2</v>
      </c>
      <c r="S278" s="436">
        <f t="shared" si="199"/>
        <v>-9.1111111111111143E-2</v>
      </c>
      <c r="T278" s="436">
        <f t="shared" si="199"/>
        <v>-2.2004889975550168E-2</v>
      </c>
      <c r="U278" s="436">
        <f t="shared" si="199"/>
        <v>4.9164999999999903E-2</v>
      </c>
      <c r="V278" s="436">
        <f t="shared" si="199"/>
        <v>-2.1981766452369267E-2</v>
      </c>
      <c r="W278" s="436">
        <f t="shared" si="199"/>
        <v>3.2574718412634596E-3</v>
      </c>
      <c r="X278" s="436">
        <f t="shared" si="199"/>
        <v>-2.8474080693966175E-2</v>
      </c>
      <c r="Y278" s="436">
        <f t="shared" si="199"/>
        <v>0.32674670606144662</v>
      </c>
      <c r="Z278" s="436">
        <f t="shared" si="199"/>
        <v>-0.1793265997072172</v>
      </c>
      <c r="AA278" s="436">
        <f t="shared" si="199"/>
        <v>-0.81465513283194213</v>
      </c>
      <c r="AB278" s="436">
        <f t="shared" si="199"/>
        <v>5.2146555354621205E-2</v>
      </c>
      <c r="AC278" s="436">
        <f t="shared" si="199"/>
        <v>-0.17306696176304392</v>
      </c>
      <c r="AD278" s="436">
        <f t="shared" si="199"/>
        <v>-0.10455134319433967</v>
      </c>
      <c r="AE278" s="436">
        <f t="shared" si="199"/>
        <v>0.10376953528672961</v>
      </c>
      <c r="AF278" s="436">
        <f t="shared" si="199"/>
        <v>-1</v>
      </c>
      <c r="AG278" s="436" t="e">
        <f t="shared" si="199"/>
        <v>#DIV/0!</v>
      </c>
      <c r="AH278" s="436" t="e">
        <f t="shared" si="199"/>
        <v>#DIV/0!</v>
      </c>
      <c r="AI278" s="436" t="e">
        <f t="shared" si="199"/>
        <v>#DIV/0!</v>
      </c>
      <c r="AJ278" s="436" t="e">
        <f t="shared" si="199"/>
        <v>#DIV/0!</v>
      </c>
      <c r="AK278" s="436" t="e">
        <f t="shared" si="199"/>
        <v>#DIV/0!</v>
      </c>
      <c r="AL278" s="436" t="e">
        <f t="shared" si="199"/>
        <v>#DIV/0!</v>
      </c>
      <c r="AM278" s="436" t="e">
        <f t="shared" si="199"/>
        <v>#DIV/0!</v>
      </c>
      <c r="AN278" s="436" t="e">
        <f t="shared" si="199"/>
        <v>#DIV/0!</v>
      </c>
      <c r="AO278" s="436" t="e">
        <f t="shared" si="199"/>
        <v>#DIV/0!</v>
      </c>
      <c r="AP278" s="436"/>
      <c r="AQ278" s="436"/>
      <c r="AR278" s="436"/>
      <c r="AS278" s="436"/>
      <c r="AT278" s="436"/>
      <c r="AU278" s="436"/>
      <c r="AV278" s="436"/>
      <c r="AW278" s="436"/>
      <c r="AX278" s="436"/>
      <c r="AY278" s="436"/>
      <c r="AZ278" s="436"/>
      <c r="BA278" s="436"/>
      <c r="BB278" s="436"/>
      <c r="BC278" s="436"/>
      <c r="BD278" s="436"/>
      <c r="BE278" s="436"/>
      <c r="BF278" s="436"/>
      <c r="BG278" s="436"/>
      <c r="BH278" s="436"/>
      <c r="BI278" s="436"/>
      <c r="BJ278" s="436"/>
      <c r="BK278" s="436"/>
      <c r="BL278" s="436"/>
      <c r="BM278" s="436"/>
      <c r="BN278" s="436"/>
      <c r="BO278" s="436"/>
      <c r="BP278" s="436"/>
      <c r="BQ278" s="436"/>
      <c r="BR278" s="436"/>
      <c r="BS278" s="436"/>
      <c r="BT278" s="436"/>
      <c r="BU278" s="436"/>
      <c r="BV278" s="436"/>
      <c r="BW278" s="436"/>
      <c r="BX278" s="436"/>
      <c r="BY278" s="436"/>
      <c r="BZ278" s="436"/>
    </row>
    <row r="279" spans="1:91" x14ac:dyDescent="0.35">
      <c r="A279" s="424"/>
      <c r="B279" s="466" t="s">
        <v>408</v>
      </c>
      <c r="C279" s="317"/>
      <c r="D279" s="318"/>
      <c r="E279" s="318"/>
      <c r="F279" s="318"/>
      <c r="G279" s="438" t="e">
        <f>G277/F277-1</f>
        <v>#DIV/0!</v>
      </c>
      <c r="H279" s="438" t="e">
        <f t="shared" ref="H279:M279" si="200">H277/G277-1</f>
        <v>#DIV/0!</v>
      </c>
      <c r="I279" s="438" t="e">
        <f t="shared" si="200"/>
        <v>#DIV/0!</v>
      </c>
      <c r="J279" s="438" t="e">
        <f t="shared" si="200"/>
        <v>#DIV/0!</v>
      </c>
      <c r="K279" s="438" t="e">
        <f t="shared" si="200"/>
        <v>#DIV/0!</v>
      </c>
      <c r="L279" s="438" t="e">
        <f t="shared" si="200"/>
        <v>#DIV/0!</v>
      </c>
      <c r="M279" s="438" t="e">
        <f t="shared" si="200"/>
        <v>#DIV/0!</v>
      </c>
      <c r="N279" s="438"/>
      <c r="O279" s="438"/>
      <c r="P279" s="438"/>
      <c r="Q279" s="438"/>
      <c r="R279" s="438"/>
      <c r="S279" s="438"/>
      <c r="T279" s="438"/>
      <c r="U279" s="438"/>
      <c r="V279" s="438"/>
      <c r="W279" s="438"/>
      <c r="X279" s="438"/>
      <c r="Y279" s="438"/>
      <c r="Z279" s="438"/>
      <c r="AA279" s="438"/>
      <c r="AB279" s="438"/>
      <c r="AC279" s="438"/>
      <c r="AD279" s="438"/>
      <c r="AE279" s="438"/>
      <c r="AF279" s="438"/>
      <c r="AG279" s="438"/>
      <c r="AH279" s="438"/>
      <c r="AI279" s="438"/>
      <c r="AJ279" s="438"/>
      <c r="AK279" s="438"/>
      <c r="AL279" s="438"/>
      <c r="AM279" s="438"/>
      <c r="AN279" s="438"/>
      <c r="AO279" s="438"/>
      <c r="AP279" s="438"/>
      <c r="AQ279" s="438"/>
      <c r="AR279" s="438"/>
      <c r="AS279" s="438"/>
      <c r="AT279" s="438"/>
      <c r="AU279" s="438"/>
      <c r="AV279" s="438"/>
      <c r="AW279" s="438"/>
      <c r="AX279" s="438"/>
      <c r="AY279" s="438"/>
      <c r="AZ279" s="438"/>
      <c r="BA279" s="438"/>
      <c r="BB279" s="438"/>
      <c r="BC279" s="438"/>
      <c r="BD279" s="438"/>
      <c r="BE279" s="438"/>
      <c r="BF279" s="438"/>
      <c r="BG279" s="438"/>
      <c r="BH279" s="438"/>
      <c r="BI279" s="438"/>
      <c r="BJ279" s="438"/>
      <c r="BK279" s="438"/>
      <c r="BL279" s="438"/>
      <c r="BM279" s="438"/>
      <c r="BN279" s="438"/>
      <c r="BO279" s="438"/>
      <c r="BP279" s="438"/>
      <c r="BQ279" s="438"/>
      <c r="BR279" s="438"/>
      <c r="BS279" s="438"/>
      <c r="BT279" s="438"/>
      <c r="BU279" s="438"/>
      <c r="BV279" s="438"/>
      <c r="BW279" s="438"/>
      <c r="BX279" s="438"/>
      <c r="BY279" s="438"/>
      <c r="BZ279" s="438"/>
    </row>
    <row r="280" spans="1:91" x14ac:dyDescent="0.35">
      <c r="A280" s="5"/>
      <c r="B280" s="254" t="s">
        <v>180</v>
      </c>
      <c r="C280" s="317"/>
      <c r="D280" s="318"/>
      <c r="E280" s="318"/>
      <c r="F280" s="318"/>
      <c r="G280" s="427" t="e">
        <f>G198/SUM($G$198:$J$198)</f>
        <v>#DIV/0!</v>
      </c>
      <c r="H280" s="427" t="e">
        <f>H198/SUM($G$198:$J$198)</f>
        <v>#DIV/0!</v>
      </c>
      <c r="I280" s="427" t="e">
        <f>I198/SUM($G$198:$J$198)</f>
        <v>#DIV/0!</v>
      </c>
      <c r="J280" s="427" t="e">
        <f>J198/SUM($G$198:$J$198)</f>
        <v>#DIV/0!</v>
      </c>
      <c r="K280" s="427">
        <f>K198/SUM($K$198:$N$198)</f>
        <v>0</v>
      </c>
      <c r="L280" s="427">
        <f>L198/SUM($K$198:$N$198)</f>
        <v>0</v>
      </c>
      <c r="M280" s="427">
        <f>M198/SUM($K$198:$N$198)</f>
        <v>0</v>
      </c>
      <c r="N280" s="427">
        <v>1</v>
      </c>
      <c r="O280" s="427">
        <v>1</v>
      </c>
      <c r="P280" s="427">
        <v>1</v>
      </c>
      <c r="Q280" s="427">
        <v>1</v>
      </c>
      <c r="R280" s="427">
        <v>1</v>
      </c>
      <c r="S280" s="427">
        <v>1</v>
      </c>
      <c r="T280" s="427">
        <v>1</v>
      </c>
      <c r="U280" s="427">
        <v>1</v>
      </c>
      <c r="V280" s="427">
        <v>1</v>
      </c>
      <c r="W280" s="427">
        <v>1</v>
      </c>
      <c r="X280" s="427">
        <v>1</v>
      </c>
      <c r="Y280" s="427">
        <v>1</v>
      </c>
      <c r="Z280" s="427">
        <v>1</v>
      </c>
      <c r="AA280" s="427">
        <v>1</v>
      </c>
      <c r="AB280" s="427">
        <v>1</v>
      </c>
      <c r="AC280" s="427">
        <v>1</v>
      </c>
      <c r="AD280" s="427">
        <v>1</v>
      </c>
      <c r="AE280" s="427">
        <v>1</v>
      </c>
      <c r="AF280" s="427">
        <v>1</v>
      </c>
      <c r="AG280" s="427">
        <v>1</v>
      </c>
      <c r="AH280" s="427">
        <v>1</v>
      </c>
      <c r="AI280" s="427">
        <v>1</v>
      </c>
      <c r="AJ280" s="427">
        <v>1</v>
      </c>
      <c r="AK280" s="427">
        <v>1</v>
      </c>
      <c r="AL280" s="427">
        <v>1</v>
      </c>
      <c r="AM280" s="427">
        <v>1</v>
      </c>
      <c r="AN280" s="427">
        <v>1</v>
      </c>
      <c r="AO280" s="427">
        <v>1</v>
      </c>
      <c r="AP280" s="676"/>
      <c r="AQ280" s="676"/>
      <c r="AR280" s="676"/>
      <c r="AS280" s="676"/>
      <c r="AT280" s="676"/>
      <c r="AU280" s="676"/>
      <c r="AV280" s="676"/>
      <c r="AW280" s="676"/>
      <c r="AX280" s="676"/>
      <c r="AY280" s="676"/>
      <c r="AZ280" s="676"/>
      <c r="BA280" s="676"/>
      <c r="BB280" s="676"/>
      <c r="BC280" s="676"/>
      <c r="BD280" s="676"/>
      <c r="BE280" s="676"/>
      <c r="BF280" s="676"/>
      <c r="BG280" s="676"/>
      <c r="BH280" s="676"/>
      <c r="BI280" s="676"/>
      <c r="BJ280" s="676"/>
      <c r="BK280" s="676"/>
      <c r="BL280" s="676"/>
      <c r="BM280" s="676"/>
      <c r="BN280" s="676"/>
      <c r="BO280" s="676"/>
      <c r="BP280" s="676"/>
      <c r="BQ280" s="676"/>
      <c r="BR280" s="676"/>
      <c r="BS280" s="676"/>
      <c r="BT280" s="676"/>
      <c r="BU280" s="676"/>
      <c r="BV280" s="676"/>
    </row>
    <row r="281" spans="1:91" x14ac:dyDescent="0.35">
      <c r="A281" s="5"/>
      <c r="B281" s="465"/>
      <c r="C281" s="317"/>
      <c r="D281" s="318"/>
      <c r="E281" s="318"/>
      <c r="F281" s="318"/>
      <c r="G281" s="318"/>
      <c r="H281" s="318"/>
      <c r="I281" s="318"/>
      <c r="J281" s="318"/>
      <c r="K281" s="318"/>
      <c r="L281" s="318"/>
      <c r="M281" s="318"/>
      <c r="N281" s="318"/>
      <c r="O281" s="318"/>
      <c r="P281" s="318"/>
      <c r="Q281" s="110"/>
      <c r="R281" s="110"/>
      <c r="S281" s="318"/>
      <c r="T281" s="109"/>
      <c r="U281" s="110"/>
      <c r="V281" s="110"/>
      <c r="W281" s="110"/>
      <c r="X281" s="110"/>
      <c r="Y281" s="110"/>
      <c r="Z281" s="110"/>
      <c r="AA281" s="110"/>
      <c r="AB281" s="110"/>
      <c r="AC281" s="110"/>
      <c r="AD281" s="110"/>
    </row>
    <row r="282" spans="1:91" x14ac:dyDescent="0.35">
      <c r="A282" s="5" t="s">
        <v>81</v>
      </c>
      <c r="B282" s="70" t="s">
        <v>434</v>
      </c>
      <c r="C282" s="588">
        <f t="shared" ref="C282:AO282" si="201">C199</f>
        <v>0</v>
      </c>
      <c r="D282" s="588">
        <f t="shared" si="201"/>
        <v>0</v>
      </c>
      <c r="E282" s="588">
        <f t="shared" si="201"/>
        <v>0</v>
      </c>
      <c r="F282" s="588">
        <f t="shared" si="201"/>
        <v>0</v>
      </c>
      <c r="G282" s="588">
        <f t="shared" si="201"/>
        <v>0</v>
      </c>
      <c r="H282" s="588">
        <f t="shared" si="201"/>
        <v>0</v>
      </c>
      <c r="I282" s="588">
        <f t="shared" si="201"/>
        <v>0</v>
      </c>
      <c r="J282" s="588">
        <f t="shared" si="201"/>
        <v>0</v>
      </c>
      <c r="K282" s="588">
        <f t="shared" si="201"/>
        <v>0</v>
      </c>
      <c r="L282" s="588">
        <f t="shared" si="201"/>
        <v>0</v>
      </c>
      <c r="M282" s="588">
        <f t="shared" si="201"/>
        <v>0</v>
      </c>
      <c r="N282" s="588">
        <f>N199</f>
        <v>332000</v>
      </c>
      <c r="O282" s="588">
        <f t="shared" si="201"/>
        <v>383000</v>
      </c>
      <c r="P282" s="588">
        <f t="shared" si="201"/>
        <v>377000</v>
      </c>
      <c r="Q282" s="588">
        <f t="shared" si="201"/>
        <v>389000</v>
      </c>
      <c r="R282" s="588">
        <f t="shared" si="201"/>
        <v>405000</v>
      </c>
      <c r="S282" s="588">
        <f t="shared" si="201"/>
        <v>368000</v>
      </c>
      <c r="T282" s="588">
        <f t="shared" si="201"/>
        <v>360000</v>
      </c>
      <c r="U282" s="588">
        <f t="shared" si="201"/>
        <v>377699.40000000008</v>
      </c>
      <c r="V282" s="588">
        <f t="shared" si="201"/>
        <v>369396.9</v>
      </c>
      <c r="W282" s="588">
        <f t="shared" si="201"/>
        <v>370600.2</v>
      </c>
      <c r="X282" s="588">
        <f t="shared" si="201"/>
        <v>360047.7</v>
      </c>
      <c r="Y282" s="588">
        <f t="shared" si="201"/>
        <v>477692.10000000003</v>
      </c>
      <c r="Z282" s="588">
        <f t="shared" si="201"/>
        <v>392029.20000000007</v>
      </c>
      <c r="AA282" s="588">
        <f t="shared" si="201"/>
        <v>72660.600000000006</v>
      </c>
      <c r="AB282" s="588">
        <f t="shared" si="201"/>
        <v>76449.600000000006</v>
      </c>
      <c r="AC282" s="588">
        <f t="shared" si="201"/>
        <v>63218.700000000004</v>
      </c>
      <c r="AD282" s="588">
        <f t="shared" si="201"/>
        <v>56609.100000000006</v>
      </c>
      <c r="AE282" s="588">
        <f t="shared" si="201"/>
        <v>62483.400000000009</v>
      </c>
      <c r="AF282" s="588">
        <f t="shared" si="201"/>
        <v>0</v>
      </c>
      <c r="AG282" s="588">
        <f t="shared" si="201"/>
        <v>0</v>
      </c>
      <c r="AH282" s="588">
        <f t="shared" si="201"/>
        <v>0</v>
      </c>
      <c r="AI282" s="588">
        <f t="shared" si="201"/>
        <v>0</v>
      </c>
      <c r="AJ282" s="588">
        <f t="shared" si="201"/>
        <v>0</v>
      </c>
      <c r="AK282" s="588">
        <f t="shared" si="201"/>
        <v>0</v>
      </c>
      <c r="AL282" s="588">
        <f t="shared" si="201"/>
        <v>0</v>
      </c>
      <c r="AM282" s="588">
        <f t="shared" si="201"/>
        <v>0</v>
      </c>
      <c r="AN282" s="588">
        <f t="shared" si="201"/>
        <v>0</v>
      </c>
      <c r="AO282" s="588">
        <f t="shared" si="201"/>
        <v>0</v>
      </c>
      <c r="AP282" s="588"/>
      <c r="AQ282" s="588"/>
      <c r="AR282" s="588"/>
      <c r="AS282" s="588"/>
      <c r="AT282" s="588"/>
      <c r="AU282" s="588"/>
      <c r="AV282" s="588"/>
      <c r="AW282" s="588"/>
      <c r="AX282" s="588"/>
      <c r="AY282" s="588"/>
      <c r="AZ282" s="588"/>
      <c r="BA282" s="588"/>
      <c r="BB282" s="588"/>
      <c r="BC282" s="588"/>
      <c r="BD282" s="588"/>
      <c r="BE282" s="588"/>
      <c r="BF282" s="588"/>
      <c r="BG282" s="588"/>
      <c r="BH282" s="588"/>
      <c r="BI282" s="588"/>
      <c r="BJ282" s="588"/>
      <c r="BK282" s="588"/>
      <c r="BL282" s="588"/>
      <c r="BM282" s="588"/>
      <c r="BN282" s="588"/>
      <c r="BO282" s="588"/>
      <c r="BP282" s="588"/>
      <c r="BQ282" s="588"/>
      <c r="BR282" s="588"/>
      <c r="BS282" s="588"/>
      <c r="BT282" s="588"/>
      <c r="BU282" s="588"/>
      <c r="BV282" s="588"/>
      <c r="BW282" s="588"/>
      <c r="BX282" s="588"/>
      <c r="BY282" s="588"/>
      <c r="BZ282" s="588"/>
      <c r="CA282" s="588"/>
      <c r="CB282" s="588"/>
      <c r="CC282" s="588"/>
      <c r="CD282" s="588"/>
      <c r="CE282" s="588"/>
      <c r="CF282" s="588"/>
      <c r="CG282" s="588"/>
      <c r="CH282" s="588"/>
      <c r="CI282" s="588"/>
      <c r="CJ282" s="588"/>
      <c r="CK282" s="588"/>
      <c r="CL282" s="588"/>
      <c r="CM282" s="588"/>
    </row>
    <row r="283" spans="1:91" x14ac:dyDescent="0.35">
      <c r="A283" s="424"/>
      <c r="B283" s="466" t="s">
        <v>407</v>
      </c>
      <c r="C283" s="436"/>
      <c r="D283" s="436"/>
      <c r="E283" s="436"/>
      <c r="F283" s="436"/>
      <c r="G283" s="436" t="e">
        <f t="shared" ref="G283:M283" si="202">G199/C199-1</f>
        <v>#DIV/0!</v>
      </c>
      <c r="H283" s="436" t="e">
        <f t="shared" si="202"/>
        <v>#DIV/0!</v>
      </c>
      <c r="I283" s="436" t="e">
        <f t="shared" si="202"/>
        <v>#DIV/0!</v>
      </c>
      <c r="J283" s="436" t="e">
        <f t="shared" si="202"/>
        <v>#DIV/0!</v>
      </c>
      <c r="K283" s="436" t="e">
        <f t="shared" si="202"/>
        <v>#DIV/0!</v>
      </c>
      <c r="L283" s="436" t="e">
        <f t="shared" si="202"/>
        <v>#DIV/0!</v>
      </c>
      <c r="M283" s="436" t="e">
        <f t="shared" si="202"/>
        <v>#DIV/0!</v>
      </c>
      <c r="N283" s="436"/>
      <c r="O283" s="436">
        <f>O282/N282-1</f>
        <v>0.15361445783132521</v>
      </c>
      <c r="P283" s="436">
        <f t="shared" ref="P283:AO283" si="203">P282/O282-1</f>
        <v>-1.5665796344647487E-2</v>
      </c>
      <c r="Q283" s="436">
        <f t="shared" si="203"/>
        <v>3.1830238726790361E-2</v>
      </c>
      <c r="R283" s="436">
        <f t="shared" si="203"/>
        <v>4.1131105398457546E-2</v>
      </c>
      <c r="S283" s="436">
        <f t="shared" si="203"/>
        <v>-9.1358024691358009E-2</v>
      </c>
      <c r="T283" s="436">
        <f t="shared" si="203"/>
        <v>-2.1739130434782594E-2</v>
      </c>
      <c r="U283" s="436">
        <f t="shared" si="203"/>
        <v>4.9165000000000125E-2</v>
      </c>
      <c r="V283" s="436">
        <f t="shared" si="203"/>
        <v>-2.1981766452369378E-2</v>
      </c>
      <c r="W283" s="436">
        <f t="shared" si="203"/>
        <v>3.2574718412634596E-3</v>
      </c>
      <c r="X283" s="436">
        <f t="shared" si="203"/>
        <v>-2.8474080693966175E-2</v>
      </c>
      <c r="Y283" s="436">
        <f t="shared" si="203"/>
        <v>0.32674670606144685</v>
      </c>
      <c r="Z283" s="436">
        <f t="shared" si="203"/>
        <v>-0.1793265997072172</v>
      </c>
      <c r="AA283" s="436">
        <f t="shared" si="203"/>
        <v>-0.81465513283194213</v>
      </c>
      <c r="AB283" s="436">
        <f t="shared" si="203"/>
        <v>5.2146555354621427E-2</v>
      </c>
      <c r="AC283" s="436">
        <f t="shared" si="203"/>
        <v>-0.17306696176304392</v>
      </c>
      <c r="AD283" s="436">
        <f t="shared" si="203"/>
        <v>-0.10455134319433967</v>
      </c>
      <c r="AE283" s="436">
        <f t="shared" si="203"/>
        <v>0.10376953528672961</v>
      </c>
      <c r="AF283" s="436">
        <f t="shared" si="203"/>
        <v>-1</v>
      </c>
      <c r="AG283" s="436" t="e">
        <f t="shared" si="203"/>
        <v>#DIV/0!</v>
      </c>
      <c r="AH283" s="436" t="e">
        <f t="shared" si="203"/>
        <v>#DIV/0!</v>
      </c>
      <c r="AI283" s="436" t="e">
        <f t="shared" si="203"/>
        <v>#DIV/0!</v>
      </c>
      <c r="AJ283" s="436" t="e">
        <f t="shared" si="203"/>
        <v>#DIV/0!</v>
      </c>
      <c r="AK283" s="436" t="e">
        <f t="shared" si="203"/>
        <v>#DIV/0!</v>
      </c>
      <c r="AL283" s="436" t="e">
        <f t="shared" si="203"/>
        <v>#DIV/0!</v>
      </c>
      <c r="AM283" s="436" t="e">
        <f t="shared" si="203"/>
        <v>#DIV/0!</v>
      </c>
      <c r="AN283" s="436" t="e">
        <f t="shared" si="203"/>
        <v>#DIV/0!</v>
      </c>
      <c r="AO283" s="436" t="e">
        <f t="shared" si="203"/>
        <v>#DIV/0!</v>
      </c>
      <c r="AP283" s="436"/>
      <c r="AQ283" s="436"/>
      <c r="AR283" s="436"/>
      <c r="AS283" s="436"/>
      <c r="AT283" s="436"/>
      <c r="AU283" s="436"/>
      <c r="AV283" s="436"/>
      <c r="AW283" s="436"/>
      <c r="AX283" s="436"/>
      <c r="AY283" s="436"/>
      <c r="AZ283" s="436"/>
      <c r="BA283" s="436"/>
      <c r="BB283" s="436"/>
      <c r="BC283" s="436"/>
      <c r="BD283" s="436"/>
      <c r="BE283" s="436"/>
      <c r="BF283" s="436"/>
      <c r="BG283" s="436"/>
      <c r="BH283" s="436"/>
      <c r="BI283" s="436"/>
      <c r="BJ283" s="436"/>
      <c r="BK283" s="436"/>
      <c r="BL283" s="436"/>
      <c r="BM283" s="436"/>
      <c r="BN283" s="436"/>
      <c r="BO283" s="436"/>
      <c r="BP283" s="436"/>
      <c r="BQ283" s="436"/>
      <c r="BR283" s="436"/>
      <c r="BS283" s="436"/>
      <c r="BT283" s="436"/>
      <c r="BU283" s="436"/>
      <c r="BV283" s="436"/>
      <c r="BW283" s="436"/>
      <c r="BX283" s="436"/>
      <c r="BY283" s="436"/>
      <c r="BZ283" s="436"/>
      <c r="CA283" s="436"/>
      <c r="CB283" s="436"/>
      <c r="CC283" s="436"/>
      <c r="CD283" s="436"/>
      <c r="CE283" s="436"/>
      <c r="CF283" s="436"/>
      <c r="CG283" s="436"/>
      <c r="CH283" s="436"/>
      <c r="CI283" s="436"/>
      <c r="CJ283" s="436"/>
      <c r="CK283" s="436"/>
      <c r="CL283" s="436"/>
      <c r="CM283" s="436"/>
    </row>
    <row r="284" spans="1:91" x14ac:dyDescent="0.35">
      <c r="A284" s="424"/>
      <c r="B284" s="466" t="s">
        <v>408</v>
      </c>
      <c r="C284" s="438"/>
      <c r="D284" s="438" t="e">
        <f t="shared" ref="D284:M284" si="204">D199/C199-1</f>
        <v>#DIV/0!</v>
      </c>
      <c r="E284" s="438" t="e">
        <f t="shared" si="204"/>
        <v>#DIV/0!</v>
      </c>
      <c r="F284" s="438" t="e">
        <f t="shared" si="204"/>
        <v>#DIV/0!</v>
      </c>
      <c r="G284" s="438" t="e">
        <f t="shared" si="204"/>
        <v>#DIV/0!</v>
      </c>
      <c r="H284" s="438" t="e">
        <f t="shared" si="204"/>
        <v>#DIV/0!</v>
      </c>
      <c r="I284" s="438" t="e">
        <f t="shared" si="204"/>
        <v>#DIV/0!</v>
      </c>
      <c r="J284" s="438" t="e">
        <f t="shared" si="204"/>
        <v>#DIV/0!</v>
      </c>
      <c r="K284" s="438" t="e">
        <f t="shared" si="204"/>
        <v>#DIV/0!</v>
      </c>
      <c r="L284" s="438" t="e">
        <f t="shared" si="204"/>
        <v>#DIV/0!</v>
      </c>
      <c r="M284" s="438" t="e">
        <f t="shared" si="204"/>
        <v>#DIV/0!</v>
      </c>
      <c r="N284" s="438"/>
      <c r="O284" s="438"/>
      <c r="P284" s="438"/>
      <c r="Q284" s="438"/>
      <c r="R284" s="438"/>
      <c r="S284" s="438"/>
      <c r="T284" s="438"/>
      <c r="U284" s="438"/>
      <c r="V284" s="438"/>
      <c r="W284" s="438"/>
      <c r="X284" s="438"/>
      <c r="Y284" s="438"/>
      <c r="Z284" s="438"/>
      <c r="AA284" s="438"/>
      <c r="AB284" s="438"/>
      <c r="AC284" s="438"/>
      <c r="AD284" s="438"/>
      <c r="AE284" s="438"/>
      <c r="AF284" s="438"/>
      <c r="AG284" s="438"/>
      <c r="AH284" s="438"/>
      <c r="AI284" s="438"/>
      <c r="AJ284" s="438"/>
      <c r="AK284" s="438"/>
      <c r="AL284" s="438"/>
      <c r="AM284" s="438"/>
      <c r="AN284" s="438"/>
      <c r="AO284" s="438"/>
      <c r="AP284" s="438"/>
      <c r="AQ284" s="438"/>
      <c r="AR284" s="438"/>
      <c r="AS284" s="438"/>
      <c r="AT284" s="438"/>
      <c r="AU284" s="438"/>
      <c r="AV284" s="438"/>
      <c r="AW284" s="438"/>
      <c r="AX284" s="438"/>
      <c r="AY284" s="438"/>
      <c r="AZ284" s="438"/>
      <c r="BA284" s="438"/>
      <c r="BB284" s="438"/>
      <c r="BC284" s="438"/>
      <c r="BD284" s="438"/>
      <c r="BE284" s="438"/>
      <c r="BF284" s="438"/>
      <c r="BG284" s="438"/>
      <c r="BH284" s="438"/>
      <c r="BI284" s="438"/>
      <c r="BJ284" s="438"/>
      <c r="BK284" s="438"/>
      <c r="BL284" s="438"/>
      <c r="BM284" s="438"/>
      <c r="BN284" s="438"/>
      <c r="BO284" s="438"/>
      <c r="BP284" s="438"/>
      <c r="BQ284" s="438"/>
      <c r="BR284" s="438"/>
      <c r="BS284" s="438"/>
      <c r="BT284" s="438"/>
      <c r="BU284" s="438"/>
      <c r="BV284" s="438"/>
      <c r="BW284" s="438"/>
      <c r="BX284" s="438"/>
      <c r="BY284" s="438"/>
      <c r="BZ284" s="438"/>
      <c r="CA284" s="438"/>
      <c r="CB284" s="438"/>
      <c r="CC284" s="438"/>
      <c r="CD284" s="438"/>
      <c r="CE284" s="438"/>
      <c r="CF284" s="438"/>
      <c r="CG284" s="438"/>
      <c r="CH284" s="438"/>
      <c r="CI284" s="438"/>
      <c r="CJ284" s="438"/>
      <c r="CK284" s="438"/>
      <c r="CL284" s="438"/>
      <c r="CM284" s="438"/>
    </row>
    <row r="285" spans="1:91" x14ac:dyDescent="0.35">
      <c r="A285" s="5"/>
      <c r="B285" s="254" t="s">
        <v>180</v>
      </c>
      <c r="C285" s="317"/>
      <c r="D285" s="318"/>
      <c r="E285" s="318"/>
      <c r="F285" s="318"/>
      <c r="G285" s="427" t="e">
        <f>G199/SUM($G$199:$J$199)</f>
        <v>#DIV/0!</v>
      </c>
      <c r="H285" s="427" t="e">
        <f>H199/SUM($G$199:$J$199)</f>
        <v>#DIV/0!</v>
      </c>
      <c r="I285" s="427" t="e">
        <f>I199/SUM($G$199:$J$199)</f>
        <v>#DIV/0!</v>
      </c>
      <c r="J285" s="427" t="e">
        <f>J199/SUM($G$199:$J$199)</f>
        <v>#DIV/0!</v>
      </c>
      <c r="K285" s="427">
        <f>K199/SUM($K$199:$N$199)</f>
        <v>0</v>
      </c>
      <c r="L285" s="427">
        <f>L199/SUM($K$199:$N$199)</f>
        <v>0</v>
      </c>
      <c r="M285" s="427">
        <f>M199/SUM($K$199:$N$199)</f>
        <v>0</v>
      </c>
      <c r="N285" s="427">
        <v>1</v>
      </c>
      <c r="O285" s="427">
        <v>1</v>
      </c>
      <c r="P285" s="427">
        <v>1</v>
      </c>
      <c r="Q285" s="427">
        <v>1</v>
      </c>
      <c r="R285" s="427">
        <v>1</v>
      </c>
      <c r="S285" s="427">
        <v>1</v>
      </c>
      <c r="T285" s="427">
        <v>1</v>
      </c>
      <c r="U285" s="427">
        <v>1</v>
      </c>
      <c r="V285" s="427">
        <v>1</v>
      </c>
      <c r="W285" s="427">
        <v>1</v>
      </c>
      <c r="X285" s="427">
        <v>1</v>
      </c>
      <c r="Y285" s="427">
        <v>1</v>
      </c>
      <c r="Z285" s="427">
        <v>1</v>
      </c>
      <c r="AA285" s="427">
        <v>1</v>
      </c>
      <c r="AB285" s="427">
        <v>1</v>
      </c>
      <c r="AC285" s="427">
        <v>1</v>
      </c>
      <c r="AD285" s="427">
        <v>1</v>
      </c>
      <c r="AE285" s="427">
        <v>1</v>
      </c>
      <c r="AF285" s="427">
        <v>1</v>
      </c>
      <c r="AG285" s="427">
        <v>1</v>
      </c>
      <c r="AH285" s="427">
        <v>1</v>
      </c>
      <c r="AI285" s="427">
        <v>1</v>
      </c>
      <c r="AJ285" s="427">
        <v>1</v>
      </c>
      <c r="AK285" s="427">
        <v>1</v>
      </c>
      <c r="AL285" s="427">
        <v>1</v>
      </c>
      <c r="AM285" s="427">
        <v>1</v>
      </c>
      <c r="AN285" s="427">
        <v>1</v>
      </c>
      <c r="AO285" s="427">
        <v>1</v>
      </c>
      <c r="AP285" s="427"/>
      <c r="AQ285" s="427"/>
      <c r="AR285" s="427"/>
      <c r="AS285" s="427"/>
      <c r="AT285" s="427"/>
      <c r="AU285" s="427"/>
      <c r="AV285" s="427"/>
      <c r="AW285" s="427"/>
      <c r="AX285" s="427"/>
      <c r="AY285" s="427"/>
      <c r="AZ285" s="427"/>
      <c r="BA285" s="427"/>
      <c r="BB285" s="427"/>
      <c r="BC285" s="427"/>
      <c r="BD285" s="427"/>
      <c r="BE285" s="427"/>
      <c r="BF285" s="427"/>
      <c r="BG285" s="427"/>
      <c r="BH285" s="427"/>
      <c r="BI285" s="427"/>
      <c r="BJ285" s="427"/>
      <c r="BK285" s="427"/>
      <c r="BL285" s="427"/>
      <c r="BM285" s="427"/>
      <c r="BN285" s="427"/>
      <c r="BO285" s="427"/>
      <c r="BP285" s="427"/>
      <c r="BQ285" s="427"/>
      <c r="BR285" s="427"/>
      <c r="BS285" s="427"/>
      <c r="BT285" s="427"/>
      <c r="BU285" s="427"/>
      <c r="BV285" s="427"/>
    </row>
    <row r="286" spans="1:91" x14ac:dyDescent="0.35">
      <c r="A286" s="5"/>
      <c r="B286" s="254"/>
      <c r="C286" s="317"/>
      <c r="D286" s="318"/>
      <c r="E286" s="318"/>
      <c r="F286" s="318"/>
      <c r="G286" s="427"/>
      <c r="H286" s="427"/>
      <c r="I286" s="427"/>
      <c r="J286" s="427"/>
      <c r="K286" s="427"/>
      <c r="L286" s="427"/>
      <c r="M286" s="427"/>
      <c r="N286" s="427"/>
      <c r="O286" s="427"/>
      <c r="P286" s="427"/>
      <c r="Q286" s="427"/>
      <c r="R286" s="427"/>
      <c r="S286" s="427"/>
      <c r="T286" s="427"/>
      <c r="U286" s="427"/>
      <c r="V286" s="427"/>
      <c r="W286" s="427"/>
      <c r="X286" s="427"/>
      <c r="Y286" s="427"/>
      <c r="Z286" s="427"/>
      <c r="AA286" s="427"/>
      <c r="AB286" s="110"/>
      <c r="AC286" s="110"/>
      <c r="AD286" s="110"/>
    </row>
    <row r="287" spans="1:91" x14ac:dyDescent="0.35">
      <c r="A287" s="5" t="s">
        <v>81</v>
      </c>
      <c r="B287" s="70" t="s">
        <v>276</v>
      </c>
      <c r="C287" s="588">
        <f t="shared" ref="C287:AO287" si="205">C203</f>
        <v>0</v>
      </c>
      <c r="D287" s="588">
        <f t="shared" si="205"/>
        <v>0</v>
      </c>
      <c r="E287" s="588">
        <f t="shared" si="205"/>
        <v>0</v>
      </c>
      <c r="F287" s="588">
        <f t="shared" si="205"/>
        <v>0</v>
      </c>
      <c r="G287" s="588">
        <f t="shared" si="205"/>
        <v>0</v>
      </c>
      <c r="H287" s="588">
        <f t="shared" si="205"/>
        <v>0</v>
      </c>
      <c r="I287" s="588">
        <f t="shared" si="205"/>
        <v>0</v>
      </c>
      <c r="J287" s="588">
        <f t="shared" si="205"/>
        <v>0</v>
      </c>
      <c r="K287" s="588">
        <f t="shared" si="205"/>
        <v>0</v>
      </c>
      <c r="L287" s="588">
        <f t="shared" si="205"/>
        <v>0</v>
      </c>
      <c r="M287" s="588">
        <f t="shared" si="205"/>
        <v>0</v>
      </c>
      <c r="N287" s="588">
        <f>N203</f>
        <v>363000</v>
      </c>
      <c r="O287" s="588">
        <f t="shared" si="205"/>
        <v>424000</v>
      </c>
      <c r="P287" s="588">
        <f t="shared" si="205"/>
        <v>424000</v>
      </c>
      <c r="Q287" s="588">
        <f t="shared" si="205"/>
        <v>433000</v>
      </c>
      <c r="R287" s="588">
        <f t="shared" si="205"/>
        <v>444000</v>
      </c>
      <c r="S287" s="588">
        <f t="shared" si="205"/>
        <v>413000</v>
      </c>
      <c r="T287" s="588">
        <f t="shared" si="205"/>
        <v>394000</v>
      </c>
      <c r="U287" s="588">
        <f t="shared" si="205"/>
        <v>419666</v>
      </c>
      <c r="V287" s="588">
        <f t="shared" si="205"/>
        <v>410441</v>
      </c>
      <c r="W287" s="588">
        <f t="shared" si="205"/>
        <v>411778.00000000006</v>
      </c>
      <c r="X287" s="588">
        <f t="shared" si="205"/>
        <v>400053.00000000006</v>
      </c>
      <c r="Y287" s="588">
        <f t="shared" si="205"/>
        <v>530769</v>
      </c>
      <c r="Z287" s="588">
        <f t="shared" si="205"/>
        <v>435588.00000000006</v>
      </c>
      <c r="AA287" s="588">
        <f t="shared" si="205"/>
        <v>80734.000000000015</v>
      </c>
      <c r="AB287" s="588">
        <f t="shared" si="205"/>
        <v>84944</v>
      </c>
      <c r="AC287" s="588">
        <f t="shared" si="205"/>
        <v>70243</v>
      </c>
      <c r="AD287" s="588">
        <f t="shared" si="205"/>
        <v>62899</v>
      </c>
      <c r="AE287" s="588">
        <f t="shared" si="205"/>
        <v>69426</v>
      </c>
      <c r="AF287" s="588">
        <f t="shared" si="205"/>
        <v>0</v>
      </c>
      <c r="AG287" s="588">
        <f t="shared" si="205"/>
        <v>0</v>
      </c>
      <c r="AH287" s="588">
        <f t="shared" si="205"/>
        <v>0</v>
      </c>
      <c r="AI287" s="588">
        <f t="shared" si="205"/>
        <v>0</v>
      </c>
      <c r="AJ287" s="588">
        <f t="shared" si="205"/>
        <v>0</v>
      </c>
      <c r="AK287" s="588">
        <f t="shared" si="205"/>
        <v>0</v>
      </c>
      <c r="AL287" s="588">
        <f t="shared" si="205"/>
        <v>0</v>
      </c>
      <c r="AM287" s="588">
        <f t="shared" si="205"/>
        <v>0</v>
      </c>
      <c r="AN287" s="588">
        <f t="shared" si="205"/>
        <v>0</v>
      </c>
      <c r="AO287" s="588">
        <f t="shared" si="205"/>
        <v>0</v>
      </c>
      <c r="AP287" s="588"/>
      <c r="AQ287" s="588"/>
      <c r="AR287" s="588"/>
      <c r="AS287" s="588"/>
      <c r="AT287" s="588"/>
      <c r="AU287" s="588"/>
      <c r="AV287" s="588"/>
      <c r="AW287" s="588"/>
      <c r="AX287" s="588"/>
      <c r="AY287" s="588"/>
      <c r="AZ287" s="588"/>
      <c r="BA287" s="588"/>
      <c r="BB287" s="588"/>
      <c r="BC287" s="588"/>
      <c r="BD287" s="588"/>
      <c r="BE287" s="588"/>
      <c r="BF287" s="588"/>
      <c r="BG287" s="588"/>
      <c r="BH287" s="588"/>
      <c r="BI287" s="588"/>
      <c r="BJ287" s="588"/>
      <c r="BK287" s="588"/>
      <c r="BL287" s="588"/>
      <c r="BM287" s="588"/>
      <c r="BN287" s="588"/>
      <c r="BO287" s="588"/>
      <c r="BP287" s="588"/>
      <c r="BQ287" s="588"/>
      <c r="BR287" s="588"/>
      <c r="BS287" s="588"/>
      <c r="BT287" s="588"/>
      <c r="BU287" s="588"/>
      <c r="BV287" s="588"/>
    </row>
    <row r="288" spans="1:91" x14ac:dyDescent="0.35">
      <c r="A288" s="424"/>
      <c r="B288" s="466" t="s">
        <v>649</v>
      </c>
      <c r="C288" s="317"/>
      <c r="D288" s="318"/>
      <c r="E288" s="318"/>
      <c r="F288" s="318"/>
      <c r="G288" s="436" t="e">
        <f>G287/C287-1</f>
        <v>#DIV/0!</v>
      </c>
      <c r="H288" s="436" t="e">
        <f t="shared" ref="H288:M288" si="206">H287/D287-1</f>
        <v>#DIV/0!</v>
      </c>
      <c r="I288" s="436" t="e">
        <f t="shared" si="206"/>
        <v>#DIV/0!</v>
      </c>
      <c r="J288" s="436" t="e">
        <f t="shared" si="206"/>
        <v>#DIV/0!</v>
      </c>
      <c r="K288" s="436" t="e">
        <f t="shared" si="206"/>
        <v>#DIV/0!</v>
      </c>
      <c r="L288" s="436" t="e">
        <f t="shared" si="206"/>
        <v>#DIV/0!</v>
      </c>
      <c r="M288" s="436" t="e">
        <f t="shared" si="206"/>
        <v>#DIV/0!</v>
      </c>
      <c r="N288" s="436"/>
      <c r="O288" s="436">
        <f>O287/N287-1</f>
        <v>0.16804407713498626</v>
      </c>
      <c r="P288" s="436">
        <f t="shared" ref="P288:AO288" si="207">P287/O287-1</f>
        <v>0</v>
      </c>
      <c r="Q288" s="436">
        <f t="shared" si="207"/>
        <v>2.1226415094339535E-2</v>
      </c>
      <c r="R288" s="436">
        <f t="shared" si="207"/>
        <v>2.5404157043879882E-2</v>
      </c>
      <c r="S288" s="436">
        <f t="shared" si="207"/>
        <v>-6.9819819819819773E-2</v>
      </c>
      <c r="T288" s="436">
        <f t="shared" si="207"/>
        <v>-4.6004842615012143E-2</v>
      </c>
      <c r="U288" s="436">
        <f t="shared" si="207"/>
        <v>6.5142131979695428E-2</v>
      </c>
      <c r="V288" s="436">
        <f t="shared" si="207"/>
        <v>-2.1981766452369267E-2</v>
      </c>
      <c r="W288" s="436">
        <f t="shared" si="207"/>
        <v>3.2574718412634596E-3</v>
      </c>
      <c r="X288" s="436">
        <f t="shared" si="207"/>
        <v>-2.8474080693966175E-2</v>
      </c>
      <c r="Y288" s="436">
        <f t="shared" si="207"/>
        <v>0.32674670606144662</v>
      </c>
      <c r="Z288" s="436">
        <f t="shared" si="207"/>
        <v>-0.1793265997072172</v>
      </c>
      <c r="AA288" s="436">
        <f t="shared" si="207"/>
        <v>-0.81465513283194213</v>
      </c>
      <c r="AB288" s="436">
        <f t="shared" si="207"/>
        <v>5.2146555354621205E-2</v>
      </c>
      <c r="AC288" s="436">
        <f t="shared" si="207"/>
        <v>-0.17306696176304392</v>
      </c>
      <c r="AD288" s="436">
        <f t="shared" si="207"/>
        <v>-0.10455134319433967</v>
      </c>
      <c r="AE288" s="436">
        <f t="shared" si="207"/>
        <v>0.10376953528672961</v>
      </c>
      <c r="AF288" s="436">
        <f t="shared" si="207"/>
        <v>-1</v>
      </c>
      <c r="AG288" s="436" t="e">
        <f t="shared" si="207"/>
        <v>#DIV/0!</v>
      </c>
      <c r="AH288" s="436" t="e">
        <f t="shared" si="207"/>
        <v>#DIV/0!</v>
      </c>
      <c r="AI288" s="436" t="e">
        <f t="shared" si="207"/>
        <v>#DIV/0!</v>
      </c>
      <c r="AJ288" s="436" t="e">
        <f t="shared" si="207"/>
        <v>#DIV/0!</v>
      </c>
      <c r="AK288" s="436" t="e">
        <f t="shared" si="207"/>
        <v>#DIV/0!</v>
      </c>
      <c r="AL288" s="436" t="e">
        <f t="shared" si="207"/>
        <v>#DIV/0!</v>
      </c>
      <c r="AM288" s="436" t="e">
        <f t="shared" si="207"/>
        <v>#DIV/0!</v>
      </c>
      <c r="AN288" s="436" t="e">
        <f t="shared" si="207"/>
        <v>#DIV/0!</v>
      </c>
      <c r="AO288" s="436" t="e">
        <f t="shared" si="207"/>
        <v>#DIV/0!</v>
      </c>
      <c r="AP288" s="436"/>
      <c r="AQ288" s="436"/>
      <c r="AR288" s="436"/>
      <c r="AS288" s="436"/>
      <c r="AT288" s="436"/>
      <c r="AU288" s="436"/>
      <c r="AV288" s="436"/>
      <c r="AW288" s="436"/>
      <c r="AX288" s="436"/>
      <c r="AY288" s="436"/>
      <c r="AZ288" s="436"/>
      <c r="BA288" s="436"/>
      <c r="BB288" s="436"/>
      <c r="BC288" s="436"/>
      <c r="BD288" s="436"/>
      <c r="BE288" s="436"/>
      <c r="BF288" s="436"/>
      <c r="BG288" s="436"/>
      <c r="BH288" s="436"/>
      <c r="BI288" s="436"/>
      <c r="BJ288" s="436"/>
      <c r="BK288" s="436"/>
      <c r="BL288" s="436"/>
      <c r="BM288" s="436"/>
      <c r="BN288" s="436"/>
      <c r="BO288" s="436"/>
      <c r="BP288" s="436"/>
      <c r="BQ288" s="436"/>
      <c r="BR288" s="436"/>
      <c r="BS288" s="436"/>
      <c r="BT288" s="436"/>
      <c r="BU288" s="436"/>
      <c r="BV288" s="436"/>
    </row>
    <row r="289" spans="1:74" x14ac:dyDescent="0.35">
      <c r="A289" s="424"/>
      <c r="B289" s="466" t="s">
        <v>650</v>
      </c>
      <c r="C289" s="317"/>
      <c r="D289" s="318"/>
      <c r="E289" s="318"/>
      <c r="F289" s="318"/>
      <c r="G289" s="438" t="e">
        <f>G287/F287-1</f>
        <v>#DIV/0!</v>
      </c>
      <c r="H289" s="438" t="e">
        <f t="shared" ref="H289:M289" si="208">H287/G287-1</f>
        <v>#DIV/0!</v>
      </c>
      <c r="I289" s="438" t="e">
        <f t="shared" si="208"/>
        <v>#DIV/0!</v>
      </c>
      <c r="J289" s="438" t="e">
        <f t="shared" si="208"/>
        <v>#DIV/0!</v>
      </c>
      <c r="K289" s="438" t="e">
        <f t="shared" si="208"/>
        <v>#DIV/0!</v>
      </c>
      <c r="L289" s="438" t="e">
        <f t="shared" si="208"/>
        <v>#DIV/0!</v>
      </c>
      <c r="M289" s="438" t="e">
        <f t="shared" si="208"/>
        <v>#DIV/0!</v>
      </c>
      <c r="N289" s="438"/>
      <c r="O289" s="438"/>
      <c r="P289" s="438"/>
      <c r="Q289" s="438"/>
      <c r="R289" s="438"/>
      <c r="S289" s="438"/>
      <c r="T289" s="438"/>
      <c r="U289" s="438"/>
      <c r="V289" s="438"/>
      <c r="W289" s="438"/>
      <c r="X289" s="438"/>
      <c r="Y289" s="438"/>
      <c r="Z289" s="438"/>
      <c r="AA289" s="438"/>
      <c r="AB289" s="438"/>
      <c r="AC289" s="438"/>
      <c r="AD289" s="438"/>
      <c r="AE289" s="438"/>
      <c r="AF289" s="438"/>
      <c r="AG289" s="438"/>
      <c r="AH289" s="438"/>
      <c r="AI289" s="438"/>
      <c r="AJ289" s="438"/>
      <c r="AK289" s="438"/>
      <c r="AL289" s="438"/>
      <c r="AM289" s="438"/>
      <c r="AN289" s="438"/>
      <c r="AO289" s="438"/>
      <c r="AP289" s="438"/>
      <c r="AQ289" s="438"/>
      <c r="AR289" s="438"/>
      <c r="AS289" s="438"/>
      <c r="AT289" s="438"/>
      <c r="AU289" s="438"/>
      <c r="AV289" s="438"/>
      <c r="AW289" s="438"/>
      <c r="AX289" s="438"/>
      <c r="AY289" s="438"/>
      <c r="AZ289" s="438"/>
      <c r="BA289" s="438"/>
      <c r="BB289" s="438"/>
      <c r="BC289" s="438"/>
      <c r="BD289" s="438"/>
      <c r="BE289" s="438"/>
      <c r="BF289" s="438"/>
      <c r="BG289" s="438"/>
      <c r="BH289" s="438"/>
      <c r="BI289" s="438"/>
      <c r="BJ289" s="438"/>
      <c r="BK289" s="438"/>
      <c r="BL289" s="438"/>
      <c r="BM289" s="438"/>
      <c r="BN289" s="438"/>
      <c r="BO289" s="438"/>
      <c r="BP289" s="438"/>
      <c r="BQ289" s="438"/>
      <c r="BR289" s="438"/>
      <c r="BS289" s="438"/>
      <c r="BT289" s="438"/>
      <c r="BU289" s="438"/>
      <c r="BV289" s="438"/>
    </row>
    <row r="290" spans="1:74" x14ac:dyDescent="0.35">
      <c r="A290" s="5"/>
      <c r="B290" s="254"/>
      <c r="C290" s="317"/>
      <c r="D290" s="318"/>
      <c r="E290" s="318"/>
      <c r="F290" s="318"/>
      <c r="G290" s="318"/>
      <c r="H290" s="318"/>
      <c r="I290" s="318"/>
      <c r="J290" s="318"/>
      <c r="K290" s="318"/>
      <c r="L290" s="318"/>
      <c r="M290" s="318"/>
      <c r="N290" s="318"/>
      <c r="O290" s="318"/>
      <c r="P290" s="318"/>
      <c r="Q290" s="110"/>
      <c r="R290" s="110"/>
      <c r="S290" s="318"/>
      <c r="T290" s="109"/>
      <c r="U290" s="110"/>
      <c r="V290" s="110"/>
      <c r="W290" s="110"/>
      <c r="X290" s="110"/>
      <c r="Y290" s="110"/>
      <c r="Z290" s="110"/>
      <c r="AA290" s="110"/>
      <c r="AB290" s="110"/>
      <c r="AC290" s="110"/>
      <c r="AD290" s="110"/>
    </row>
    <row r="291" spans="1:74" x14ac:dyDescent="0.35">
      <c r="A291" s="5" t="s">
        <v>354</v>
      </c>
      <c r="B291" s="70" t="s">
        <v>420</v>
      </c>
      <c r="C291" s="588">
        <f t="shared" ref="C291:AO291" si="209">C212</f>
        <v>0</v>
      </c>
      <c r="D291" s="588">
        <f t="shared" si="209"/>
        <v>0</v>
      </c>
      <c r="E291" s="588">
        <f t="shared" si="209"/>
        <v>0</v>
      </c>
      <c r="F291" s="588">
        <f t="shared" si="209"/>
        <v>0</v>
      </c>
      <c r="G291" s="588">
        <f t="shared" si="209"/>
        <v>0</v>
      </c>
      <c r="H291" s="588">
        <f t="shared" si="209"/>
        <v>0</v>
      </c>
      <c r="I291" s="588">
        <f t="shared" si="209"/>
        <v>0</v>
      </c>
      <c r="J291" s="588">
        <f t="shared" si="209"/>
        <v>0</v>
      </c>
      <c r="K291" s="588">
        <f t="shared" si="209"/>
        <v>0</v>
      </c>
      <c r="L291" s="588">
        <f t="shared" si="209"/>
        <v>0</v>
      </c>
      <c r="M291" s="588">
        <f t="shared" si="209"/>
        <v>0</v>
      </c>
      <c r="N291" s="588">
        <f t="shared" si="209"/>
        <v>457800</v>
      </c>
      <c r="O291" s="588">
        <f t="shared" si="209"/>
        <v>487100</v>
      </c>
      <c r="P291" s="588">
        <f t="shared" si="209"/>
        <v>529100</v>
      </c>
      <c r="Q291" s="588">
        <f t="shared" si="209"/>
        <v>547400</v>
      </c>
      <c r="R291" s="588">
        <f t="shared" si="209"/>
        <v>564100</v>
      </c>
      <c r="S291" s="588">
        <f t="shared" si="209"/>
        <v>579200</v>
      </c>
      <c r="T291" s="588">
        <f t="shared" si="209"/>
        <v>707060</v>
      </c>
      <c r="U291" s="588">
        <f t="shared" si="209"/>
        <v>794742.48750000005</v>
      </c>
      <c r="V291" s="588">
        <f t="shared" si="209"/>
        <v>759315.85</v>
      </c>
      <c r="W291" s="588">
        <f t="shared" si="209"/>
        <v>715876.05300000007</v>
      </c>
      <c r="X291" s="588">
        <f t="shared" si="209"/>
        <v>679289.99400000006</v>
      </c>
      <c r="Y291" s="588">
        <f t="shared" si="209"/>
        <v>922741.90650000004</v>
      </c>
      <c r="Z291" s="588">
        <f t="shared" si="209"/>
        <v>757269.73800000001</v>
      </c>
      <c r="AA291" s="588">
        <f t="shared" si="209"/>
        <v>140356.05900000001</v>
      </c>
      <c r="AB291" s="588">
        <f t="shared" si="209"/>
        <v>147675.14400000003</v>
      </c>
      <c r="AC291" s="588">
        <f t="shared" si="209"/>
        <v>122117.45550000001</v>
      </c>
      <c r="AD291" s="588">
        <f t="shared" si="209"/>
        <v>109349.9115</v>
      </c>
      <c r="AE291" s="588">
        <f t="shared" si="209"/>
        <v>120697.10100000002</v>
      </c>
      <c r="AF291" s="588">
        <f t="shared" si="209"/>
        <v>0</v>
      </c>
      <c r="AG291" s="588">
        <f t="shared" si="209"/>
        <v>0</v>
      </c>
      <c r="AH291" s="588">
        <f t="shared" si="209"/>
        <v>0</v>
      </c>
      <c r="AI291" s="588">
        <f t="shared" si="209"/>
        <v>0</v>
      </c>
      <c r="AJ291" s="588">
        <f t="shared" si="209"/>
        <v>0</v>
      </c>
      <c r="AK291" s="588">
        <f t="shared" si="209"/>
        <v>0</v>
      </c>
      <c r="AL291" s="588">
        <f t="shared" si="209"/>
        <v>0</v>
      </c>
      <c r="AM291" s="588">
        <f t="shared" si="209"/>
        <v>0</v>
      </c>
      <c r="AN291" s="588">
        <f t="shared" si="209"/>
        <v>0</v>
      </c>
      <c r="AO291" s="588">
        <f t="shared" si="209"/>
        <v>0</v>
      </c>
      <c r="AP291" s="588"/>
      <c r="AQ291" s="588"/>
      <c r="AR291" s="588"/>
      <c r="AS291" s="588"/>
      <c r="AT291" s="588"/>
      <c r="AU291" s="588"/>
      <c r="AV291" s="588"/>
      <c r="AW291" s="588"/>
      <c r="AX291" s="588"/>
      <c r="AY291" s="588"/>
      <c r="AZ291" s="588"/>
      <c r="BA291" s="588"/>
      <c r="BB291" s="588"/>
      <c r="BC291" s="588"/>
      <c r="BD291" s="588"/>
      <c r="BE291" s="588"/>
      <c r="BF291" s="588"/>
      <c r="BG291" s="588"/>
      <c r="BH291" s="588"/>
      <c r="BI291" s="588"/>
      <c r="BJ291" s="588"/>
      <c r="BK291" s="588"/>
      <c r="BL291" s="588"/>
      <c r="BM291" s="588"/>
      <c r="BN291" s="588"/>
      <c r="BO291" s="588"/>
      <c r="BP291" s="588"/>
      <c r="BQ291" s="588"/>
      <c r="BR291" s="588"/>
      <c r="BS291" s="588"/>
      <c r="BT291" s="588"/>
      <c r="BU291" s="588"/>
      <c r="BV291" s="588"/>
    </row>
    <row r="292" spans="1:74" x14ac:dyDescent="0.35">
      <c r="A292" s="5"/>
      <c r="B292" s="463" t="s">
        <v>410</v>
      </c>
      <c r="C292" s="317"/>
      <c r="D292" s="318"/>
      <c r="E292" s="318"/>
      <c r="F292" s="318"/>
      <c r="G292" s="473" t="e">
        <f t="shared" ref="G292:M292" si="210">G212/C212-1</f>
        <v>#DIV/0!</v>
      </c>
      <c r="H292" s="473" t="e">
        <f t="shared" si="210"/>
        <v>#DIV/0!</v>
      </c>
      <c r="I292" s="473" t="e">
        <f t="shared" si="210"/>
        <v>#DIV/0!</v>
      </c>
      <c r="J292" s="473" t="e">
        <f t="shared" si="210"/>
        <v>#DIV/0!</v>
      </c>
      <c r="K292" s="473" t="e">
        <f t="shared" si="210"/>
        <v>#DIV/0!</v>
      </c>
      <c r="L292" s="473" t="e">
        <f t="shared" si="210"/>
        <v>#DIV/0!</v>
      </c>
      <c r="M292" s="473" t="e">
        <f t="shared" si="210"/>
        <v>#DIV/0!</v>
      </c>
      <c r="N292" s="473"/>
      <c r="O292" s="473">
        <f>O291/N291-1</f>
        <v>6.4001747487985927E-2</v>
      </c>
      <c r="P292" s="473">
        <f t="shared" ref="P292:AO292" si="211">P291/O291-1</f>
        <v>8.6224594539108912E-2</v>
      </c>
      <c r="Q292" s="473">
        <f t="shared" si="211"/>
        <v>3.4587034587034493E-2</v>
      </c>
      <c r="R292" s="473">
        <f t="shared" si="211"/>
        <v>3.0507855316039389E-2</v>
      </c>
      <c r="S292" s="473">
        <f t="shared" si="211"/>
        <v>2.6768303492288537E-2</v>
      </c>
      <c r="T292" s="473">
        <f t="shared" si="211"/>
        <v>0.22075276243093933</v>
      </c>
      <c r="U292" s="473">
        <f t="shared" si="211"/>
        <v>0.12400996732950542</v>
      </c>
      <c r="V292" s="473">
        <f t="shared" si="211"/>
        <v>-4.4576247095383881E-2</v>
      </c>
      <c r="W292" s="473">
        <f t="shared" si="211"/>
        <v>-5.7209127137277438E-2</v>
      </c>
      <c r="X292" s="473">
        <f t="shared" si="211"/>
        <v>-5.110669486244146E-2</v>
      </c>
      <c r="Y292" s="473">
        <f t="shared" si="211"/>
        <v>0.35839172466891944</v>
      </c>
      <c r="Z292" s="473">
        <f t="shared" si="211"/>
        <v>-0.17932659970721732</v>
      </c>
      <c r="AA292" s="473">
        <f t="shared" si="211"/>
        <v>-0.81465513283194213</v>
      </c>
      <c r="AB292" s="473">
        <f t="shared" si="211"/>
        <v>5.2146555354621427E-2</v>
      </c>
      <c r="AC292" s="473">
        <f t="shared" si="211"/>
        <v>-0.17306696176304392</v>
      </c>
      <c r="AD292" s="473">
        <f t="shared" si="211"/>
        <v>-0.10455134319433967</v>
      </c>
      <c r="AE292" s="473">
        <f t="shared" si="211"/>
        <v>0.10376953528672983</v>
      </c>
      <c r="AF292" s="473">
        <f t="shared" si="211"/>
        <v>-1</v>
      </c>
      <c r="AG292" s="473" t="e">
        <f t="shared" si="211"/>
        <v>#DIV/0!</v>
      </c>
      <c r="AH292" s="473" t="e">
        <f t="shared" si="211"/>
        <v>#DIV/0!</v>
      </c>
      <c r="AI292" s="473" t="e">
        <f t="shared" si="211"/>
        <v>#DIV/0!</v>
      </c>
      <c r="AJ292" s="473" t="e">
        <f t="shared" si="211"/>
        <v>#DIV/0!</v>
      </c>
      <c r="AK292" s="473" t="e">
        <f t="shared" si="211"/>
        <v>#DIV/0!</v>
      </c>
      <c r="AL292" s="473" t="e">
        <f t="shared" si="211"/>
        <v>#DIV/0!</v>
      </c>
      <c r="AM292" s="473" t="e">
        <f t="shared" si="211"/>
        <v>#DIV/0!</v>
      </c>
      <c r="AN292" s="473" t="e">
        <f t="shared" si="211"/>
        <v>#DIV/0!</v>
      </c>
      <c r="AO292" s="473" t="e">
        <f t="shared" si="211"/>
        <v>#DIV/0!</v>
      </c>
      <c r="AP292" s="473"/>
      <c r="AQ292" s="473"/>
      <c r="AR292" s="473"/>
      <c r="AS292" s="473"/>
      <c r="AT292" s="473"/>
      <c r="AU292" s="473"/>
      <c r="AV292" s="473"/>
      <c r="AW292" s="473"/>
      <c r="AX292" s="473"/>
      <c r="AY292" s="473"/>
      <c r="AZ292" s="473"/>
      <c r="BA292" s="473"/>
      <c r="BB292" s="473"/>
      <c r="BC292" s="473"/>
      <c r="BD292" s="473"/>
      <c r="BE292" s="473"/>
      <c r="BF292" s="473"/>
      <c r="BG292" s="473"/>
      <c r="BH292" s="473"/>
      <c r="BI292" s="473"/>
      <c r="BJ292" s="473"/>
      <c r="BK292" s="473"/>
      <c r="BL292" s="473"/>
      <c r="BM292" s="473"/>
      <c r="BN292" s="473"/>
      <c r="BO292" s="473"/>
      <c r="BP292" s="473"/>
      <c r="BQ292" s="473"/>
      <c r="BR292" s="473"/>
      <c r="BS292" s="473"/>
      <c r="BT292" s="473"/>
      <c r="BU292" s="473"/>
      <c r="BV292" s="473"/>
    </row>
    <row r="293" spans="1:74" x14ac:dyDescent="0.35">
      <c r="A293" s="5"/>
      <c r="B293" s="463" t="s">
        <v>411</v>
      </c>
      <c r="C293" s="317"/>
      <c r="D293" s="318"/>
      <c r="E293" s="318"/>
      <c r="F293" s="318"/>
      <c r="G293" s="473" t="e">
        <f t="shared" ref="G293:M293" si="212">G212/F212-1</f>
        <v>#DIV/0!</v>
      </c>
      <c r="H293" s="473" t="e">
        <f t="shared" si="212"/>
        <v>#DIV/0!</v>
      </c>
      <c r="I293" s="473" t="e">
        <f t="shared" si="212"/>
        <v>#DIV/0!</v>
      </c>
      <c r="J293" s="473" t="e">
        <f t="shared" si="212"/>
        <v>#DIV/0!</v>
      </c>
      <c r="K293" s="473" t="e">
        <f t="shared" si="212"/>
        <v>#DIV/0!</v>
      </c>
      <c r="L293" s="473" t="e">
        <f t="shared" si="212"/>
        <v>#DIV/0!</v>
      </c>
      <c r="M293" s="473" t="e">
        <f t="shared" si="212"/>
        <v>#DIV/0!</v>
      </c>
      <c r="N293" s="473"/>
      <c r="O293" s="473"/>
      <c r="P293" s="473"/>
      <c r="Q293" s="473"/>
      <c r="R293" s="473"/>
      <c r="S293" s="473"/>
      <c r="T293" s="473"/>
      <c r="U293" s="473"/>
      <c r="V293" s="473"/>
      <c r="W293" s="473"/>
      <c r="X293" s="473"/>
      <c r="Y293" s="473"/>
      <c r="Z293" s="473"/>
      <c r="AA293" s="473"/>
      <c r="AB293" s="473"/>
      <c r="AC293" s="473"/>
      <c r="AD293" s="473"/>
      <c r="AE293" s="473"/>
      <c r="AF293" s="473"/>
      <c r="AG293" s="473"/>
      <c r="AH293" s="473"/>
      <c r="AI293" s="473"/>
      <c r="AJ293" s="473"/>
      <c r="AK293" s="473"/>
      <c r="AL293" s="473"/>
      <c r="AM293" s="473"/>
      <c r="AN293" s="473"/>
      <c r="AO293" s="473"/>
      <c r="AP293" s="473"/>
      <c r="AQ293" s="473"/>
      <c r="AR293" s="473"/>
      <c r="AS293" s="473"/>
      <c r="AT293" s="473"/>
      <c r="AU293" s="473"/>
      <c r="AV293" s="473"/>
      <c r="AW293" s="473"/>
      <c r="AX293" s="473"/>
      <c r="AY293" s="473"/>
      <c r="AZ293" s="473"/>
      <c r="BA293" s="473"/>
      <c r="BB293" s="473"/>
      <c r="BC293" s="473"/>
      <c r="BD293" s="473"/>
      <c r="BE293" s="473"/>
      <c r="BF293" s="473"/>
      <c r="BG293" s="473"/>
      <c r="BH293" s="473"/>
      <c r="BI293" s="473"/>
      <c r="BJ293" s="473"/>
      <c r="BK293" s="473"/>
      <c r="BL293" s="473"/>
      <c r="BM293" s="473"/>
      <c r="BN293" s="473"/>
      <c r="BO293" s="473"/>
      <c r="BP293" s="473"/>
      <c r="BQ293" s="473"/>
      <c r="BR293" s="473"/>
      <c r="BS293" s="473"/>
      <c r="BT293" s="473"/>
      <c r="BU293" s="473"/>
      <c r="BV293" s="473"/>
    </row>
    <row r="294" spans="1:74" x14ac:dyDescent="0.35">
      <c r="A294" s="5"/>
      <c r="B294" s="463"/>
      <c r="C294" s="317"/>
      <c r="D294" s="318"/>
      <c r="E294" s="318"/>
      <c r="F294" s="318"/>
      <c r="G294" s="318"/>
      <c r="H294" s="318"/>
      <c r="I294" s="318"/>
      <c r="J294" s="318"/>
      <c r="K294" s="318"/>
      <c r="L294" s="318"/>
      <c r="M294" s="318"/>
      <c r="N294" s="318"/>
      <c r="O294" s="318"/>
      <c r="P294" s="318"/>
      <c r="Q294" s="110"/>
      <c r="R294" s="110"/>
      <c r="S294" s="318"/>
      <c r="T294" s="109"/>
      <c r="U294" s="110"/>
      <c r="V294" s="110"/>
      <c r="W294" s="110"/>
      <c r="X294" s="110"/>
      <c r="Y294" s="110"/>
      <c r="Z294" s="110"/>
      <c r="AA294" s="110"/>
      <c r="AB294" s="110"/>
      <c r="AC294" s="110"/>
      <c r="AD294" s="110"/>
    </row>
    <row r="295" spans="1:74" x14ac:dyDescent="0.35">
      <c r="A295" s="5" t="s">
        <v>354</v>
      </c>
      <c r="B295" s="70" t="s">
        <v>186</v>
      </c>
      <c r="C295" s="588">
        <f t="shared" ref="C295:AO295" si="213">C228</f>
        <v>0</v>
      </c>
      <c r="D295" s="588">
        <f t="shared" si="213"/>
        <v>0</v>
      </c>
      <c r="E295" s="588">
        <f t="shared" si="213"/>
        <v>0</v>
      </c>
      <c r="F295" s="588">
        <f t="shared" si="213"/>
        <v>0</v>
      </c>
      <c r="G295" s="588">
        <f t="shared" si="213"/>
        <v>0</v>
      </c>
      <c r="H295" s="588">
        <f t="shared" si="213"/>
        <v>0</v>
      </c>
      <c r="I295" s="588">
        <f t="shared" si="213"/>
        <v>0</v>
      </c>
      <c r="J295" s="588">
        <f t="shared" si="213"/>
        <v>0</v>
      </c>
      <c r="K295" s="588">
        <f t="shared" si="213"/>
        <v>0</v>
      </c>
      <c r="L295" s="588">
        <f t="shared" si="213"/>
        <v>0</v>
      </c>
      <c r="M295" s="588">
        <f t="shared" si="213"/>
        <v>0</v>
      </c>
      <c r="N295" s="588">
        <f>N228</f>
        <v>127000</v>
      </c>
      <c r="O295" s="588">
        <f t="shared" si="213"/>
        <v>132100</v>
      </c>
      <c r="P295" s="588">
        <f t="shared" si="213"/>
        <v>224800</v>
      </c>
      <c r="Q295" s="588">
        <f t="shared" si="213"/>
        <v>207300</v>
      </c>
      <c r="R295" s="588">
        <f t="shared" si="213"/>
        <v>219100</v>
      </c>
      <c r="S295" s="588">
        <f t="shared" si="213"/>
        <v>212100</v>
      </c>
      <c r="T295" s="588">
        <f t="shared" si="213"/>
        <v>283583.79464285716</v>
      </c>
      <c r="U295" s="588">
        <f t="shared" si="213"/>
        <v>345771.67253467871</v>
      </c>
      <c r="V295" s="588">
        <f t="shared" si="213"/>
        <v>311366.08869407483</v>
      </c>
      <c r="W295" s="588">
        <f t="shared" si="213"/>
        <v>257411.29273241758</v>
      </c>
      <c r="X295" s="588">
        <f t="shared" si="213"/>
        <v>224904.35381461543</v>
      </c>
      <c r="Y295" s="588">
        <f t="shared" si="213"/>
        <v>307739.43207264837</v>
      </c>
      <c r="Z295" s="588">
        <f t="shared" si="213"/>
        <v>242383.28258637985</v>
      </c>
      <c r="AA295" s="588">
        <f t="shared" si="213"/>
        <v>43001.503571346708</v>
      </c>
      <c r="AB295" s="588">
        <f t="shared" si="213"/>
        <v>43179.842686144199</v>
      </c>
      <c r="AC295" s="588">
        <f t="shared" si="213"/>
        <v>33965.621311243325</v>
      </c>
      <c r="AD295" s="588">
        <f t="shared" si="213"/>
        <v>28823.881317053725</v>
      </c>
      <c r="AE295" s="588">
        <f t="shared" si="213"/>
        <v>30023.901684736105</v>
      </c>
      <c r="AF295" s="588">
        <f t="shared" si="213"/>
        <v>0</v>
      </c>
      <c r="AG295" s="588">
        <f t="shared" si="213"/>
        <v>0</v>
      </c>
      <c r="AH295" s="588">
        <f t="shared" si="213"/>
        <v>0</v>
      </c>
      <c r="AI295" s="588">
        <f t="shared" si="213"/>
        <v>0</v>
      </c>
      <c r="AJ295" s="588">
        <f t="shared" si="213"/>
        <v>0</v>
      </c>
      <c r="AK295" s="588">
        <f t="shared" si="213"/>
        <v>0</v>
      </c>
      <c r="AL295" s="588">
        <f t="shared" si="213"/>
        <v>0</v>
      </c>
      <c r="AM295" s="588">
        <f t="shared" si="213"/>
        <v>0</v>
      </c>
      <c r="AN295" s="588">
        <f t="shared" si="213"/>
        <v>0</v>
      </c>
      <c r="AO295" s="588">
        <f t="shared" si="213"/>
        <v>0</v>
      </c>
      <c r="AP295" s="588"/>
      <c r="AQ295" s="588"/>
      <c r="AR295" s="588"/>
      <c r="AS295" s="588"/>
      <c r="AT295" s="588"/>
      <c r="AU295" s="588"/>
      <c r="AV295" s="588"/>
      <c r="AW295" s="588"/>
      <c r="AX295" s="588"/>
      <c r="AY295" s="588"/>
      <c r="AZ295" s="588"/>
      <c r="BA295" s="588"/>
      <c r="BB295" s="588"/>
      <c r="BC295" s="588"/>
      <c r="BD295" s="588"/>
      <c r="BE295" s="588"/>
      <c r="BF295" s="588"/>
      <c r="BG295" s="588"/>
      <c r="BH295" s="588"/>
      <c r="BI295" s="588"/>
      <c r="BJ295" s="588"/>
      <c r="BK295" s="588"/>
      <c r="BL295" s="588"/>
      <c r="BM295" s="588"/>
      <c r="BN295" s="588"/>
      <c r="BO295" s="588"/>
      <c r="BP295" s="588"/>
      <c r="BQ295" s="588"/>
      <c r="BR295" s="588"/>
      <c r="BS295" s="588"/>
      <c r="BT295" s="588"/>
      <c r="BU295" s="588"/>
      <c r="BV295" s="588"/>
    </row>
    <row r="296" spans="1:74" x14ac:dyDescent="0.35">
      <c r="A296" s="5"/>
      <c r="B296" s="463" t="s">
        <v>410</v>
      </c>
      <c r="C296" s="436"/>
      <c r="D296" s="436"/>
      <c r="E296" s="436"/>
      <c r="F296" s="436"/>
      <c r="G296" s="436" t="e">
        <f t="shared" ref="G296:L296" si="214">IF(G295&lt;0,"",IF(C295&lt;0,"",G295/C295-1))</f>
        <v>#DIV/0!</v>
      </c>
      <c r="H296" s="436" t="e">
        <f t="shared" si="214"/>
        <v>#DIV/0!</v>
      </c>
      <c r="I296" s="436" t="e">
        <f t="shared" si="214"/>
        <v>#DIV/0!</v>
      </c>
      <c r="J296" s="436" t="e">
        <f t="shared" si="214"/>
        <v>#DIV/0!</v>
      </c>
      <c r="K296" s="436" t="e">
        <f t="shared" si="214"/>
        <v>#DIV/0!</v>
      </c>
      <c r="L296" s="436" t="e">
        <f t="shared" si="214"/>
        <v>#DIV/0!</v>
      </c>
      <c r="M296" s="436" t="e">
        <f>IF(M295&lt;0,"",IF(I295&lt;0,"",M295/I295-1))</f>
        <v>#DIV/0!</v>
      </c>
      <c r="N296" s="436"/>
      <c r="O296" s="473">
        <f>O295/N295-1</f>
        <v>4.0157480314960692E-2</v>
      </c>
      <c r="P296" s="473">
        <f t="shared" ref="P296:AO296" si="215">P295/O295-1</f>
        <v>0.70174110522331556</v>
      </c>
      <c r="Q296" s="473">
        <f t="shared" si="215"/>
        <v>-7.7846975088967985E-2</v>
      </c>
      <c r="R296" s="473">
        <f t="shared" si="215"/>
        <v>5.692233478051123E-2</v>
      </c>
      <c r="S296" s="473">
        <f t="shared" si="215"/>
        <v>-3.1948881789137351E-2</v>
      </c>
      <c r="T296" s="473">
        <f t="shared" si="215"/>
        <v>0.3370287347612313</v>
      </c>
      <c r="U296" s="473">
        <f t="shared" si="215"/>
        <v>0.2192927771847486</v>
      </c>
      <c r="V296" s="473">
        <f t="shared" si="215"/>
        <v>-9.9503766715167252E-2</v>
      </c>
      <c r="W296" s="473">
        <f t="shared" si="215"/>
        <v>-0.17328411127863452</v>
      </c>
      <c r="X296" s="473">
        <f t="shared" si="215"/>
        <v>-0.12628404361262247</v>
      </c>
      <c r="Y296" s="473">
        <f t="shared" si="215"/>
        <v>0.36831247084844065</v>
      </c>
      <c r="Z296" s="473">
        <f t="shared" si="215"/>
        <v>-0.21237495970565068</v>
      </c>
      <c r="AA296" s="473">
        <f t="shared" si="215"/>
        <v>-0.8225888224942991</v>
      </c>
      <c r="AB296" s="473">
        <f t="shared" si="215"/>
        <v>4.1472762574823463E-3</v>
      </c>
      <c r="AC296" s="473">
        <f t="shared" si="215"/>
        <v>-0.21339173099529585</v>
      </c>
      <c r="AD296" s="473">
        <f t="shared" si="215"/>
        <v>-0.15138071366554329</v>
      </c>
      <c r="AE296" s="473">
        <f t="shared" si="215"/>
        <v>4.1632851401326887E-2</v>
      </c>
      <c r="AF296" s="473">
        <f t="shared" si="215"/>
        <v>-1</v>
      </c>
      <c r="AG296" s="473" t="e">
        <f t="shared" si="215"/>
        <v>#DIV/0!</v>
      </c>
      <c r="AH296" s="473" t="e">
        <f t="shared" si="215"/>
        <v>#DIV/0!</v>
      </c>
      <c r="AI296" s="473" t="e">
        <f t="shared" si="215"/>
        <v>#DIV/0!</v>
      </c>
      <c r="AJ296" s="473" t="e">
        <f t="shared" si="215"/>
        <v>#DIV/0!</v>
      </c>
      <c r="AK296" s="473" t="e">
        <f t="shared" si="215"/>
        <v>#DIV/0!</v>
      </c>
      <c r="AL296" s="473" t="e">
        <f t="shared" si="215"/>
        <v>#DIV/0!</v>
      </c>
      <c r="AM296" s="473" t="e">
        <f t="shared" si="215"/>
        <v>#DIV/0!</v>
      </c>
      <c r="AN296" s="473" t="e">
        <f t="shared" si="215"/>
        <v>#DIV/0!</v>
      </c>
      <c r="AO296" s="473" t="e">
        <f t="shared" si="215"/>
        <v>#DIV/0!</v>
      </c>
      <c r="AP296" s="436"/>
      <c r="AQ296" s="436"/>
      <c r="AR296" s="436"/>
      <c r="AS296" s="436"/>
      <c r="AT296" s="436"/>
      <c r="AU296" s="436"/>
      <c r="AV296" s="436"/>
      <c r="AW296" s="436"/>
      <c r="AX296" s="436"/>
      <c r="AY296" s="436"/>
      <c r="AZ296" s="436"/>
      <c r="BA296" s="436"/>
      <c r="BB296" s="436"/>
      <c r="BC296" s="436"/>
      <c r="BD296" s="436"/>
      <c r="BE296" s="436"/>
      <c r="BF296" s="436"/>
      <c r="BG296" s="436"/>
      <c r="BH296" s="436"/>
      <c r="BI296" s="436"/>
      <c r="BJ296" s="436"/>
      <c r="BK296" s="436"/>
      <c r="BL296" s="436"/>
      <c r="BM296" s="436"/>
      <c r="BN296" s="436"/>
      <c r="BO296" s="436"/>
      <c r="BP296" s="436"/>
      <c r="BQ296" s="436"/>
      <c r="BR296" s="436"/>
      <c r="BS296" s="436"/>
      <c r="BT296" s="436"/>
      <c r="BU296" s="436"/>
      <c r="BV296" s="436"/>
    </row>
    <row r="297" spans="1:74" x14ac:dyDescent="0.35">
      <c r="A297" s="5"/>
      <c r="B297" s="463" t="s">
        <v>411</v>
      </c>
      <c r="C297" s="438"/>
      <c r="D297" s="438"/>
      <c r="E297" s="438"/>
      <c r="F297" s="438"/>
      <c r="G297" s="438" t="e">
        <f t="shared" ref="G297:L297" si="216">IF(G295&lt;0,"",IF(F295&lt;0,"",G295/F295-1))</f>
        <v>#DIV/0!</v>
      </c>
      <c r="H297" s="438" t="e">
        <f t="shared" si="216"/>
        <v>#DIV/0!</v>
      </c>
      <c r="I297" s="438" t="e">
        <f t="shared" si="216"/>
        <v>#DIV/0!</v>
      </c>
      <c r="J297" s="438" t="e">
        <f t="shared" si="216"/>
        <v>#DIV/0!</v>
      </c>
      <c r="K297" s="438" t="e">
        <f t="shared" si="216"/>
        <v>#DIV/0!</v>
      </c>
      <c r="L297" s="438" t="e">
        <f t="shared" si="216"/>
        <v>#DIV/0!</v>
      </c>
      <c r="M297" s="438" t="e">
        <f>IF(M295&lt;0,"",IF(L295&lt;0,"",M295/L295-1))</f>
        <v>#DIV/0!</v>
      </c>
      <c r="N297" s="438"/>
      <c r="O297" s="438"/>
      <c r="P297" s="438"/>
      <c r="Q297" s="438"/>
      <c r="R297" s="438"/>
      <c r="S297" s="438"/>
      <c r="T297" s="438"/>
      <c r="U297" s="438"/>
      <c r="V297" s="438"/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438"/>
      <c r="AL297" s="438"/>
      <c r="AM297" s="438"/>
      <c r="AN297" s="438"/>
      <c r="AO297" s="438"/>
      <c r="AP297" s="438"/>
      <c r="AQ297" s="438"/>
      <c r="AR297" s="438"/>
      <c r="AS297" s="438"/>
      <c r="AT297" s="438"/>
      <c r="AU297" s="438"/>
      <c r="AV297" s="438"/>
      <c r="AW297" s="438"/>
      <c r="AX297" s="438"/>
      <c r="AY297" s="438"/>
      <c r="AZ297" s="438"/>
      <c r="BA297" s="438"/>
      <c r="BB297" s="438"/>
      <c r="BC297" s="438"/>
      <c r="BD297" s="438"/>
      <c r="BE297" s="438"/>
      <c r="BF297" s="438"/>
      <c r="BG297" s="438"/>
      <c r="BH297" s="438"/>
      <c r="BI297" s="438"/>
      <c r="BJ297" s="438"/>
      <c r="BK297" s="438"/>
      <c r="BL297" s="438"/>
      <c r="BM297" s="438"/>
      <c r="BN297" s="438"/>
      <c r="BO297" s="438"/>
      <c r="BP297" s="438"/>
      <c r="BQ297" s="438"/>
      <c r="BR297" s="438"/>
      <c r="BS297" s="438"/>
      <c r="BT297" s="438"/>
      <c r="BU297" s="438"/>
      <c r="BV297" s="438"/>
    </row>
    <row r="298" spans="1:74" x14ac:dyDescent="0.35">
      <c r="A298" s="5"/>
      <c r="B298" s="254"/>
      <c r="C298" s="317"/>
      <c r="D298" s="318"/>
      <c r="E298" s="318"/>
      <c r="F298" s="318"/>
      <c r="G298" s="318"/>
      <c r="H298" s="318"/>
      <c r="I298" s="318"/>
      <c r="J298" s="318"/>
      <c r="K298" s="318"/>
      <c r="L298" s="318"/>
      <c r="M298" s="318"/>
      <c r="N298" s="318"/>
      <c r="O298" s="318"/>
      <c r="P298" s="318"/>
      <c r="Q298" s="110"/>
      <c r="R298" s="110"/>
      <c r="S298" s="318"/>
      <c r="T298" s="109"/>
      <c r="U298" s="110"/>
      <c r="V298" s="110"/>
      <c r="W298" s="110"/>
      <c r="X298" s="110"/>
      <c r="Y298" s="110"/>
      <c r="Z298" s="110"/>
      <c r="AA298" s="110"/>
      <c r="AB298" s="110"/>
      <c r="AC298" s="110"/>
      <c r="AD298" s="110"/>
    </row>
    <row r="299" spans="1:74" x14ac:dyDescent="0.35">
      <c r="A299" s="5" t="s">
        <v>82</v>
      </c>
      <c r="B299" s="70" t="s">
        <v>788</v>
      </c>
      <c r="C299" s="434"/>
      <c r="D299" s="434"/>
      <c r="E299" s="434"/>
      <c r="F299" s="434"/>
      <c r="G299" s="434"/>
      <c r="H299" s="434"/>
      <c r="I299" s="434"/>
      <c r="J299" s="420">
        <f t="shared" ref="J299:AO299" si="217">J248</f>
        <v>0</v>
      </c>
      <c r="K299" s="420">
        <f t="shared" si="217"/>
        <v>0</v>
      </c>
      <c r="L299" s="420">
        <f t="shared" si="217"/>
        <v>0</v>
      </c>
      <c r="M299" s="420">
        <f t="shared" si="217"/>
        <v>0</v>
      </c>
      <c r="N299" s="420">
        <f t="shared" si="217"/>
        <v>0</v>
      </c>
      <c r="O299" s="420">
        <f>O248</f>
        <v>836</v>
      </c>
      <c r="P299" s="420">
        <f t="shared" si="217"/>
        <v>716</v>
      </c>
      <c r="Q299" s="420">
        <f t="shared" si="217"/>
        <v>785</v>
      </c>
      <c r="R299" s="420">
        <f t="shared" si="217"/>
        <v>762</v>
      </c>
      <c r="S299" s="420">
        <f t="shared" si="217"/>
        <v>884</v>
      </c>
      <c r="T299" s="420">
        <f t="shared" si="217"/>
        <v>1037.9689251085401</v>
      </c>
      <c r="U299" s="420">
        <f t="shared" si="217"/>
        <v>1069.4153373420595</v>
      </c>
      <c r="V299" s="420">
        <f t="shared" si="217"/>
        <v>1090.9645917655548</v>
      </c>
      <c r="W299" s="420">
        <f t="shared" si="217"/>
        <v>1112.9480744537791</v>
      </c>
      <c r="X299" s="420">
        <f t="shared" si="217"/>
        <v>1135.374535323652</v>
      </c>
      <c r="Y299" s="420">
        <f t="shared" si="217"/>
        <v>1158.2529006072998</v>
      </c>
      <c r="Z299" s="420">
        <f t="shared" si="217"/>
        <v>1181.5922764048951</v>
      </c>
      <c r="AA299" s="420">
        <f t="shared" si="217"/>
        <v>1205.4019523090867</v>
      </c>
      <c r="AB299" s="420">
        <f t="shared" si="217"/>
        <v>1229.6914051024667</v>
      </c>
      <c r="AC299" s="420">
        <f t="shared" si="217"/>
        <v>1254.4703025295405</v>
      </c>
      <c r="AD299" s="420">
        <f>AD248</f>
        <v>1279.7485071447054</v>
      </c>
      <c r="AE299" s="420">
        <f t="shared" si="217"/>
        <v>1305.5360802377672</v>
      </c>
      <c r="AF299" s="420" t="e">
        <f t="shared" si="217"/>
        <v>#DIV/0!</v>
      </c>
      <c r="AG299" s="420" t="e">
        <f t="shared" si="217"/>
        <v>#DIV/0!</v>
      </c>
      <c r="AH299" s="420" t="e">
        <f t="shared" si="217"/>
        <v>#DIV/0!</v>
      </c>
      <c r="AI299" s="420" t="e">
        <f t="shared" si="217"/>
        <v>#DIV/0!</v>
      </c>
      <c r="AJ299" s="420" t="e">
        <f t="shared" si="217"/>
        <v>#DIV/0!</v>
      </c>
      <c r="AK299" s="420" t="e">
        <f t="shared" si="217"/>
        <v>#DIV/0!</v>
      </c>
      <c r="AL299" s="420" t="e">
        <f t="shared" si="217"/>
        <v>#DIV/0!</v>
      </c>
      <c r="AM299" s="420" t="e">
        <f t="shared" si="217"/>
        <v>#DIV/0!</v>
      </c>
      <c r="AN299" s="420" t="e">
        <f t="shared" si="217"/>
        <v>#DIV/0!</v>
      </c>
      <c r="AO299" s="420" t="e">
        <f t="shared" si="217"/>
        <v>#DIV/0!</v>
      </c>
      <c r="AP299" s="420"/>
      <c r="AQ299" s="420"/>
      <c r="AR299" s="420"/>
      <c r="AS299" s="420"/>
      <c r="AT299" s="420"/>
      <c r="AU299" s="420"/>
      <c r="AV299" s="420"/>
      <c r="AW299" s="420"/>
      <c r="AX299" s="420"/>
      <c r="AY299" s="420"/>
      <c r="AZ299" s="420"/>
      <c r="BA299" s="420"/>
      <c r="BB299" s="420"/>
      <c r="BC299" s="420"/>
      <c r="BD299" s="420"/>
      <c r="BE299" s="420"/>
      <c r="BF299" s="420"/>
      <c r="BG299" s="420"/>
      <c r="BH299" s="420"/>
      <c r="BI299" s="420"/>
      <c r="BJ299" s="420"/>
      <c r="BK299" s="420"/>
      <c r="BL299" s="420"/>
      <c r="BM299" s="420"/>
      <c r="BN299" s="420"/>
      <c r="BO299" s="420"/>
      <c r="BP299" s="420"/>
      <c r="BQ299" s="420"/>
      <c r="BR299" s="420"/>
      <c r="BS299" s="420"/>
      <c r="BT299" s="420"/>
      <c r="BU299" s="420"/>
      <c r="BV299" s="420"/>
    </row>
    <row r="300" spans="1:74" x14ac:dyDescent="0.35">
      <c r="A300" s="191"/>
      <c r="B300" s="463" t="s">
        <v>410</v>
      </c>
      <c r="C300" s="436"/>
      <c r="D300" s="436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73">
        <f t="shared" ref="P300" si="218">P299/O299-1</f>
        <v>-0.1435406698564593</v>
      </c>
      <c r="Q300" s="473">
        <f t="shared" ref="Q300" si="219">Q299/P299-1</f>
        <v>9.636871508379885E-2</v>
      </c>
      <c r="R300" s="473">
        <f t="shared" ref="R300" si="220">R299/Q299-1</f>
        <v>-2.9299363057324834E-2</v>
      </c>
      <c r="S300" s="473">
        <f t="shared" ref="S300" si="221">S299/R299-1</f>
        <v>0.16010498687664043</v>
      </c>
      <c r="T300" s="473">
        <f t="shared" ref="T300" si="222">T299/S299-1</f>
        <v>0.17417299220423099</v>
      </c>
      <c r="U300" s="473">
        <f t="shared" ref="U300" si="223">U299/T299-1</f>
        <v>3.0296101812711695E-2</v>
      </c>
      <c r="V300" s="473">
        <f t="shared" ref="V300" si="224">V299/U299-1</f>
        <v>2.0150500624999568E-2</v>
      </c>
      <c r="W300" s="473">
        <f t="shared" ref="W300" si="225">W299/V299-1</f>
        <v>2.0150500624999568E-2</v>
      </c>
      <c r="X300" s="473">
        <f t="shared" ref="X300" si="226">X299/W299-1</f>
        <v>2.0150500624999568E-2</v>
      </c>
      <c r="Y300" s="473">
        <f t="shared" ref="Y300" si="227">Y299/X299-1</f>
        <v>2.0150500624999568E-2</v>
      </c>
      <c r="Z300" s="473">
        <f t="shared" ref="Z300" si="228">Z299/Y299-1</f>
        <v>2.015050062499979E-2</v>
      </c>
      <c r="AA300" s="473">
        <f t="shared" ref="AA300" si="229">AA299/Z299-1</f>
        <v>2.015050062499979E-2</v>
      </c>
      <c r="AB300" s="473">
        <f t="shared" ref="AB300" si="230">AB299/AA299-1</f>
        <v>2.0150500624999568E-2</v>
      </c>
      <c r="AC300" s="473">
        <f t="shared" ref="AC300" si="231">AC299/AB299-1</f>
        <v>2.0150500624999568E-2</v>
      </c>
      <c r="AD300" s="473">
        <f t="shared" ref="AD300" si="232">AD299/AC299-1</f>
        <v>2.0150500624999568E-2</v>
      </c>
      <c r="AE300" s="473">
        <f t="shared" ref="AE300" si="233">AE299/AD299-1</f>
        <v>2.015050062499979E-2</v>
      </c>
      <c r="AF300" s="473" t="e">
        <f t="shared" ref="AF300" si="234">AF299/AE299-1</f>
        <v>#DIV/0!</v>
      </c>
      <c r="AG300" s="473" t="e">
        <f t="shared" ref="AG300" si="235">AG299/AF299-1</f>
        <v>#DIV/0!</v>
      </c>
      <c r="AH300" s="473" t="e">
        <f t="shared" ref="AH300" si="236">AH299/AG299-1</f>
        <v>#DIV/0!</v>
      </c>
      <c r="AI300" s="473" t="e">
        <f t="shared" ref="AI300" si="237">AI299/AH299-1</f>
        <v>#DIV/0!</v>
      </c>
      <c r="AJ300" s="473" t="e">
        <f t="shared" ref="AJ300" si="238">AJ299/AI299-1</f>
        <v>#DIV/0!</v>
      </c>
      <c r="AK300" s="473" t="e">
        <f t="shared" ref="AK300" si="239">AK299/AJ299-1</f>
        <v>#DIV/0!</v>
      </c>
      <c r="AL300" s="473" t="e">
        <f t="shared" ref="AL300" si="240">AL299/AK299-1</f>
        <v>#DIV/0!</v>
      </c>
      <c r="AM300" s="473" t="e">
        <f t="shared" ref="AM300" si="241">AM299/AL299-1</f>
        <v>#DIV/0!</v>
      </c>
      <c r="AN300" s="473" t="e">
        <f t="shared" ref="AN300" si="242">AN299/AM299-1</f>
        <v>#DIV/0!</v>
      </c>
      <c r="AO300" s="473" t="e">
        <f t="shared" ref="AO300" si="243">AO299/AN299-1</f>
        <v>#DIV/0!</v>
      </c>
      <c r="AP300" s="436"/>
      <c r="AQ300" s="436"/>
      <c r="AR300" s="436"/>
      <c r="AS300" s="436"/>
      <c r="AT300" s="436"/>
      <c r="AU300" s="436"/>
      <c r="AV300" s="436"/>
      <c r="AW300" s="436"/>
      <c r="AX300" s="436"/>
      <c r="AY300" s="436"/>
      <c r="AZ300" s="436"/>
      <c r="BA300" s="436"/>
      <c r="BB300" s="436"/>
      <c r="BC300" s="436"/>
      <c r="BD300" s="436"/>
      <c r="BE300" s="436"/>
      <c r="BF300" s="436"/>
      <c r="BG300" s="436"/>
      <c r="BH300" s="436"/>
      <c r="BI300" s="436"/>
      <c r="BJ300" s="436"/>
      <c r="BK300" s="436"/>
      <c r="BL300" s="436"/>
      <c r="BM300" s="436"/>
      <c r="BN300" s="436"/>
      <c r="BO300" s="436"/>
      <c r="BP300" s="436"/>
      <c r="BQ300" s="436"/>
      <c r="BR300" s="436"/>
      <c r="BS300" s="436"/>
      <c r="BT300" s="436"/>
      <c r="BU300" s="436"/>
      <c r="BV300" s="436"/>
    </row>
    <row r="301" spans="1:74" x14ac:dyDescent="0.35">
      <c r="A301" s="424"/>
      <c r="B301" s="463" t="s">
        <v>411</v>
      </c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438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438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438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438"/>
      <c r="BV301" s="438"/>
    </row>
    <row r="302" spans="1:74" x14ac:dyDescent="0.35">
      <c r="A302" s="5"/>
      <c r="B302" s="322"/>
      <c r="C302" s="318"/>
      <c r="D302" s="318"/>
      <c r="E302" s="318"/>
      <c r="F302" s="318"/>
      <c r="G302" s="318"/>
      <c r="H302" s="318"/>
      <c r="I302" s="318"/>
      <c r="J302" s="318"/>
      <c r="K302" s="318"/>
      <c r="L302" s="318"/>
      <c r="M302" s="318"/>
      <c r="N302" s="318"/>
      <c r="O302" s="318"/>
      <c r="P302" s="318"/>
      <c r="Q302" s="110"/>
      <c r="R302" s="110"/>
      <c r="S302" s="318"/>
      <c r="T302" s="109"/>
      <c r="U302" s="110"/>
      <c r="V302" s="110"/>
      <c r="W302" s="110"/>
      <c r="X302" s="110"/>
      <c r="Y302" s="110"/>
      <c r="Z302" s="110"/>
      <c r="AA302" s="110"/>
      <c r="AB302" s="110"/>
      <c r="AC302" s="110"/>
      <c r="AD302" s="110"/>
      <c r="AE302" s="110"/>
      <c r="AF302" s="110"/>
      <c r="AG302" s="110"/>
      <c r="AH302" s="110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110"/>
      <c r="BH302" s="110"/>
      <c r="BI302" s="110"/>
      <c r="BJ302" s="110"/>
      <c r="BK302" s="110"/>
      <c r="BL302" s="110"/>
      <c r="BM302" s="110"/>
      <c r="BN302" s="110"/>
      <c r="BO302" s="110"/>
      <c r="BP302" s="110"/>
      <c r="BQ302" s="110"/>
      <c r="BR302" s="110"/>
      <c r="BS302" s="110"/>
      <c r="BT302" s="110"/>
      <c r="BU302" s="110"/>
      <c r="BV302" s="110"/>
    </row>
    <row r="303" spans="1:74" x14ac:dyDescent="0.35">
      <c r="A303" s="5" t="s">
        <v>82</v>
      </c>
      <c r="B303" s="70" t="s">
        <v>787</v>
      </c>
      <c r="C303" s="420">
        <f t="shared" ref="C303:AO303" si="244">C265</f>
        <v>0</v>
      </c>
      <c r="D303" s="420">
        <f t="shared" si="244"/>
        <v>0</v>
      </c>
      <c r="E303" s="420">
        <f t="shared" si="244"/>
        <v>0</v>
      </c>
      <c r="F303" s="420">
        <f t="shared" si="244"/>
        <v>0</v>
      </c>
      <c r="G303" s="420">
        <f t="shared" si="244"/>
        <v>0</v>
      </c>
      <c r="H303" s="420">
        <f t="shared" si="244"/>
        <v>0</v>
      </c>
      <c r="I303" s="420">
        <f t="shared" si="244"/>
        <v>0</v>
      </c>
      <c r="J303" s="420">
        <f t="shared" si="244"/>
        <v>0</v>
      </c>
      <c r="K303" s="420">
        <f t="shared" si="244"/>
        <v>0</v>
      </c>
      <c r="L303" s="420">
        <f t="shared" si="244"/>
        <v>0</v>
      </c>
      <c r="M303" s="420">
        <f t="shared" si="244"/>
        <v>0</v>
      </c>
      <c r="N303" s="420">
        <f t="shared" si="244"/>
        <v>852</v>
      </c>
      <c r="O303" s="420">
        <f>O265</f>
        <v>808</v>
      </c>
      <c r="P303" s="420">
        <f t="shared" si="244"/>
        <v>668</v>
      </c>
      <c r="Q303" s="420">
        <f t="shared" si="244"/>
        <v>738</v>
      </c>
      <c r="R303" s="420">
        <f t="shared" si="244"/>
        <v>718</v>
      </c>
      <c r="S303" s="420">
        <f t="shared" si="244"/>
        <v>871</v>
      </c>
      <c r="T303" s="420">
        <f t="shared" si="244"/>
        <v>942.89808105981115</v>
      </c>
      <c r="U303" s="420">
        <f t="shared" si="244"/>
        <v>968.28918116304203</v>
      </c>
      <c r="V303" s="420">
        <f t="shared" si="244"/>
        <v>983.28833661280123</v>
      </c>
      <c r="W303" s="420">
        <f t="shared" si="244"/>
        <v>994.9060055665459</v>
      </c>
      <c r="X303" s="420">
        <f t="shared" si="244"/>
        <v>1010.7928823396065</v>
      </c>
      <c r="Y303" s="420">
        <f t="shared" si="244"/>
        <v>1031.5070702163844</v>
      </c>
      <c r="Z303" s="420">
        <f t="shared" si="244"/>
        <v>1050.3625890425672</v>
      </c>
      <c r="AA303" s="420">
        <f t="shared" si="244"/>
        <v>1069.5980560126416</v>
      </c>
      <c r="AB303" s="420">
        <f t="shared" si="244"/>
        <v>1089.2211272719185</v>
      </c>
      <c r="AC303" s="420">
        <f t="shared" si="244"/>
        <v>1109.2396132408701</v>
      </c>
      <c r="AD303" s="420">
        <f t="shared" si="244"/>
        <v>1129.6614817238506</v>
      </c>
      <c r="AE303" s="420">
        <f t="shared" si="244"/>
        <v>1150.4948610804606</v>
      </c>
      <c r="AF303" s="420" t="e">
        <f t="shared" si="244"/>
        <v>#DIV/0!</v>
      </c>
      <c r="AG303" s="420" t="e">
        <f t="shared" si="244"/>
        <v>#DIV/0!</v>
      </c>
      <c r="AH303" s="420" t="e">
        <f t="shared" si="244"/>
        <v>#DIV/0!</v>
      </c>
      <c r="AI303" s="420" t="e">
        <f t="shared" si="244"/>
        <v>#DIV/0!</v>
      </c>
      <c r="AJ303" s="420" t="e">
        <f t="shared" si="244"/>
        <v>#DIV/0!</v>
      </c>
      <c r="AK303" s="420" t="e">
        <f t="shared" si="244"/>
        <v>#DIV/0!</v>
      </c>
      <c r="AL303" s="420" t="e">
        <f t="shared" si="244"/>
        <v>#DIV/0!</v>
      </c>
      <c r="AM303" s="420" t="e">
        <f t="shared" si="244"/>
        <v>#DIV/0!</v>
      </c>
      <c r="AN303" s="420" t="e">
        <f t="shared" si="244"/>
        <v>#DIV/0!</v>
      </c>
      <c r="AO303" s="420" t="e">
        <f t="shared" si="244"/>
        <v>#DIV/0!</v>
      </c>
      <c r="AP303" s="420"/>
      <c r="AQ303" s="420"/>
      <c r="AR303" s="420"/>
      <c r="AS303" s="420"/>
      <c r="AT303" s="420"/>
      <c r="AU303" s="420"/>
      <c r="AV303" s="420"/>
      <c r="AW303" s="420"/>
      <c r="AX303" s="420"/>
      <c r="AY303" s="420"/>
      <c r="AZ303" s="420"/>
      <c r="BA303" s="420"/>
      <c r="BB303" s="420"/>
      <c r="BC303" s="420"/>
      <c r="BD303" s="420"/>
      <c r="BE303" s="420"/>
      <c r="BF303" s="420"/>
      <c r="BG303" s="420"/>
      <c r="BH303" s="420"/>
      <c r="BI303" s="420"/>
      <c r="BJ303" s="420"/>
      <c r="BK303" s="420"/>
      <c r="BL303" s="420"/>
      <c r="BM303" s="420"/>
      <c r="BN303" s="420"/>
      <c r="BO303" s="420"/>
      <c r="BP303" s="420"/>
      <c r="BQ303" s="420"/>
      <c r="BR303" s="420"/>
      <c r="BS303" s="420"/>
      <c r="BT303" s="420"/>
      <c r="BU303" s="420"/>
      <c r="BV303" s="420"/>
    </row>
    <row r="304" spans="1:74" x14ac:dyDescent="0.35">
      <c r="A304" s="191"/>
      <c r="B304" s="463" t="s">
        <v>410</v>
      </c>
      <c r="C304" s="318"/>
      <c r="D304" s="318"/>
      <c r="E304" s="318"/>
      <c r="F304" s="318"/>
      <c r="G304" s="318"/>
      <c r="H304" s="318"/>
      <c r="I304" s="318"/>
      <c r="J304" s="318"/>
      <c r="K304" s="318"/>
      <c r="L304" s="318"/>
      <c r="M304" s="318"/>
      <c r="N304" s="436"/>
      <c r="O304" s="473">
        <f>O303/N303-1</f>
        <v>-5.1643192488262879E-2</v>
      </c>
      <c r="P304" s="473">
        <f t="shared" ref="P304:AO304" si="245">P303/O303-1</f>
        <v>-0.17326732673267331</v>
      </c>
      <c r="Q304" s="473">
        <f t="shared" si="245"/>
        <v>0.10479041916167664</v>
      </c>
      <c r="R304" s="473">
        <f t="shared" si="245"/>
        <v>-2.7100271002710064E-2</v>
      </c>
      <c r="S304" s="473">
        <f t="shared" si="245"/>
        <v>0.21309192200557092</v>
      </c>
      <c r="T304" s="473">
        <f t="shared" si="245"/>
        <v>8.2546591343066744E-2</v>
      </c>
      <c r="U304" s="473">
        <f t="shared" si="245"/>
        <v>2.6928785425770929E-2</v>
      </c>
      <c r="V304" s="473">
        <f t="shared" si="245"/>
        <v>1.5490367693402618E-2</v>
      </c>
      <c r="W304" s="473">
        <f t="shared" si="245"/>
        <v>1.1815119249522388E-2</v>
      </c>
      <c r="X304" s="473">
        <f t="shared" si="245"/>
        <v>1.5968218790692656E-2</v>
      </c>
      <c r="Y304" s="473">
        <f t="shared" si="245"/>
        <v>2.0493009239273885E-2</v>
      </c>
      <c r="Z304" s="473">
        <f t="shared" si="245"/>
        <v>1.8279582729595178E-2</v>
      </c>
      <c r="AA304" s="473">
        <f t="shared" si="245"/>
        <v>1.8313168396075552E-2</v>
      </c>
      <c r="AB304" s="473">
        <f t="shared" si="245"/>
        <v>1.8346210662003148E-2</v>
      </c>
      <c r="AC304" s="473">
        <f t="shared" si="245"/>
        <v>1.8378716192450462E-2</v>
      </c>
      <c r="AD304" s="473">
        <f t="shared" si="245"/>
        <v>1.8410691647870125E-2</v>
      </c>
      <c r="AE304" s="473">
        <f t="shared" si="245"/>
        <v>1.8442143680794221E-2</v>
      </c>
      <c r="AF304" s="473" t="e">
        <f t="shared" si="245"/>
        <v>#DIV/0!</v>
      </c>
      <c r="AG304" s="473" t="e">
        <f t="shared" si="245"/>
        <v>#DIV/0!</v>
      </c>
      <c r="AH304" s="473" t="e">
        <f t="shared" si="245"/>
        <v>#DIV/0!</v>
      </c>
      <c r="AI304" s="473" t="e">
        <f t="shared" si="245"/>
        <v>#DIV/0!</v>
      </c>
      <c r="AJ304" s="473" t="e">
        <f t="shared" si="245"/>
        <v>#DIV/0!</v>
      </c>
      <c r="AK304" s="473" t="e">
        <f t="shared" si="245"/>
        <v>#DIV/0!</v>
      </c>
      <c r="AL304" s="473" t="e">
        <f t="shared" si="245"/>
        <v>#DIV/0!</v>
      </c>
      <c r="AM304" s="473" t="e">
        <f t="shared" si="245"/>
        <v>#DIV/0!</v>
      </c>
      <c r="AN304" s="473" t="e">
        <f t="shared" si="245"/>
        <v>#DIV/0!</v>
      </c>
      <c r="AO304" s="473" t="e">
        <f t="shared" si="245"/>
        <v>#DIV/0!</v>
      </c>
      <c r="AP304" s="436"/>
      <c r="AQ304" s="436"/>
      <c r="AR304" s="436"/>
      <c r="AS304" s="436"/>
      <c r="AT304" s="436"/>
      <c r="AU304" s="436"/>
      <c r="AV304" s="436"/>
      <c r="AW304" s="436"/>
      <c r="AX304" s="436"/>
      <c r="AY304" s="436"/>
      <c r="AZ304" s="436"/>
      <c r="BA304" s="436"/>
      <c r="BB304" s="436"/>
      <c r="BC304" s="436"/>
      <c r="BD304" s="436"/>
      <c r="BE304" s="436"/>
      <c r="BF304" s="436"/>
      <c r="BG304" s="436"/>
      <c r="BH304" s="436"/>
      <c r="BI304" s="436"/>
      <c r="BJ304" s="436"/>
      <c r="BK304" s="436"/>
      <c r="BL304" s="436"/>
      <c r="BM304" s="436"/>
      <c r="BN304" s="436"/>
      <c r="BO304" s="436"/>
      <c r="BP304" s="436"/>
      <c r="BQ304" s="436"/>
      <c r="BR304" s="436"/>
      <c r="BS304" s="436"/>
      <c r="BT304" s="436"/>
      <c r="BU304" s="436"/>
      <c r="BV304" s="436"/>
    </row>
    <row r="305" spans="1:74" x14ac:dyDescent="0.35">
      <c r="A305" s="424"/>
      <c r="B305" s="463" t="s">
        <v>411</v>
      </c>
      <c r="C305" s="318"/>
      <c r="D305" s="318"/>
      <c r="E305" s="318"/>
      <c r="F305" s="318"/>
      <c r="G305" s="318"/>
      <c r="H305" s="318"/>
      <c r="I305" s="318"/>
      <c r="J305" s="318"/>
      <c r="K305" s="318"/>
      <c r="L305" s="318"/>
      <c r="M305" s="318"/>
      <c r="N305" s="438"/>
      <c r="O305" s="438"/>
      <c r="P305" s="438"/>
      <c r="Q305" s="438"/>
      <c r="R305" s="438"/>
      <c r="S305" s="438"/>
      <c r="T305" s="438"/>
      <c r="U305" s="438"/>
      <c r="V305" s="438"/>
      <c r="W305" s="438"/>
      <c r="X305" s="438"/>
      <c r="Y305" s="438"/>
      <c r="Z305" s="438"/>
      <c r="AA305" s="438"/>
      <c r="AB305" s="438"/>
      <c r="AC305" s="438"/>
      <c r="AD305" s="438"/>
      <c r="AE305" s="438"/>
      <c r="AF305" s="438"/>
      <c r="AG305" s="438"/>
      <c r="AH305" s="438"/>
      <c r="AI305" s="438"/>
      <c r="AJ305" s="438"/>
      <c r="AK305" s="438"/>
      <c r="AL305" s="438"/>
      <c r="AM305" s="438"/>
      <c r="AN305" s="438"/>
      <c r="AO305" s="438"/>
      <c r="AP305" s="438"/>
      <c r="AQ305" s="438"/>
      <c r="AR305" s="438"/>
      <c r="AS305" s="438"/>
      <c r="AT305" s="438"/>
      <c r="AU305" s="438"/>
      <c r="AV305" s="438"/>
      <c r="AW305" s="438"/>
      <c r="AX305" s="438"/>
      <c r="AY305" s="438"/>
      <c r="AZ305" s="438"/>
      <c r="BA305" s="438"/>
      <c r="BB305" s="438"/>
      <c r="BC305" s="438"/>
      <c r="BD305" s="438"/>
      <c r="BE305" s="438"/>
      <c r="BF305" s="438"/>
      <c r="BG305" s="438"/>
      <c r="BH305" s="438"/>
      <c r="BI305" s="438"/>
      <c r="BJ305" s="438"/>
      <c r="BK305" s="438"/>
      <c r="BL305" s="438"/>
      <c r="BM305" s="438"/>
      <c r="BN305" s="438"/>
      <c r="BO305" s="438"/>
      <c r="BP305" s="438"/>
      <c r="BQ305" s="438"/>
      <c r="BR305" s="438"/>
      <c r="BS305" s="438"/>
      <c r="BT305" s="438"/>
      <c r="BU305" s="438"/>
      <c r="BV305" s="438"/>
    </row>
    <row r="306" spans="1:74" x14ac:dyDescent="0.35">
      <c r="A306" s="5"/>
      <c r="B306" s="254"/>
      <c r="C306" s="318"/>
      <c r="D306" s="318"/>
      <c r="E306" s="318"/>
      <c r="F306" s="318"/>
      <c r="G306" s="318"/>
      <c r="H306" s="318"/>
      <c r="I306" s="318"/>
      <c r="J306" s="318"/>
      <c r="K306" s="318"/>
      <c r="L306" s="318"/>
      <c r="M306" s="318"/>
      <c r="N306" s="318"/>
      <c r="O306" s="318"/>
      <c r="P306" s="318"/>
      <c r="Q306" s="110"/>
      <c r="R306" s="110"/>
      <c r="S306" s="318"/>
      <c r="T306" s="109"/>
      <c r="U306" s="110"/>
      <c r="V306" s="110"/>
      <c r="W306" s="110"/>
      <c r="X306" s="110"/>
      <c r="Y306" s="110"/>
      <c r="Z306" s="110"/>
      <c r="AA306" s="110"/>
      <c r="AB306" s="110"/>
      <c r="AC306" s="110"/>
      <c r="AD306" s="110"/>
      <c r="AE306" s="110"/>
      <c r="AF306" s="110"/>
      <c r="AG306" s="110"/>
      <c r="AH306" s="110"/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  <c r="AT306" s="110"/>
      <c r="AU306" s="110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/>
      <c r="BG306" s="110"/>
      <c r="BH306" s="110"/>
      <c r="BI306" s="110"/>
      <c r="BJ306" s="110"/>
      <c r="BK306" s="110"/>
      <c r="BL306" s="110"/>
      <c r="BM306" s="110"/>
      <c r="BN306" s="110"/>
      <c r="BO306" s="110"/>
      <c r="BP306" s="110"/>
      <c r="BQ306" s="110"/>
      <c r="BR306" s="110"/>
      <c r="BS306" s="110"/>
      <c r="BT306" s="110"/>
      <c r="BU306" s="110"/>
      <c r="BV306" s="110"/>
    </row>
    <row r="307" spans="1:74" x14ac:dyDescent="0.35">
      <c r="A307" s="5" t="s">
        <v>82</v>
      </c>
      <c r="B307" s="70" t="s">
        <v>786</v>
      </c>
      <c r="C307" s="420">
        <f t="shared" ref="C307:AO307" si="246">C271</f>
        <v>0</v>
      </c>
      <c r="D307" s="420">
        <f t="shared" si="246"/>
        <v>0</v>
      </c>
      <c r="E307" s="420">
        <f t="shared" si="246"/>
        <v>0</v>
      </c>
      <c r="F307" s="420">
        <f t="shared" si="246"/>
        <v>0</v>
      </c>
      <c r="G307" s="420">
        <f t="shared" si="246"/>
        <v>0</v>
      </c>
      <c r="H307" s="420">
        <f t="shared" si="246"/>
        <v>0</v>
      </c>
      <c r="I307" s="420">
        <f t="shared" si="246"/>
        <v>0</v>
      </c>
      <c r="J307" s="420">
        <f t="shared" si="246"/>
        <v>0</v>
      </c>
      <c r="K307" s="420">
        <f t="shared" si="246"/>
        <v>0</v>
      </c>
      <c r="L307" s="420">
        <f t="shared" si="246"/>
        <v>0</v>
      </c>
      <c r="M307" s="420">
        <f t="shared" si="246"/>
        <v>0</v>
      </c>
      <c r="N307" s="420">
        <f>N271</f>
        <v>1060</v>
      </c>
      <c r="O307" s="420">
        <f t="shared" si="246"/>
        <v>1010</v>
      </c>
      <c r="P307" s="420">
        <f t="shared" si="246"/>
        <v>977</v>
      </c>
      <c r="Q307" s="420">
        <f t="shared" si="246"/>
        <v>957</v>
      </c>
      <c r="R307" s="420">
        <f t="shared" si="246"/>
        <v>1002</v>
      </c>
      <c r="S307" s="420">
        <f t="shared" si="246"/>
        <v>1028</v>
      </c>
      <c r="T307" s="420">
        <f t="shared" si="246"/>
        <v>1010.6645785217401</v>
      </c>
      <c r="U307" s="420">
        <f t="shared" si="246"/>
        <v>1113.210142117706</v>
      </c>
      <c r="V307" s="420">
        <f t="shared" si="246"/>
        <v>1131.4665156933511</v>
      </c>
      <c r="W307" s="420">
        <f t="shared" si="246"/>
        <v>1160.2849233329152</v>
      </c>
      <c r="X307" s="420">
        <f t="shared" si="246"/>
        <v>1061.0362250966912</v>
      </c>
      <c r="Y307" s="420">
        <f t="shared" si="246"/>
        <v>1118.7766733770814</v>
      </c>
      <c r="Z307" s="420">
        <f t="shared" si="246"/>
        <v>1142.9271225007892</v>
      </c>
      <c r="AA307" s="420">
        <f t="shared" si="246"/>
        <v>1203.3706920767534</v>
      </c>
      <c r="AB307" s="420">
        <f t="shared" si="246"/>
        <v>1216.3637153299333</v>
      </c>
      <c r="AC307" s="420">
        <f t="shared" si="246"/>
        <v>1262.9915885266637</v>
      </c>
      <c r="AD307" s="420">
        <f t="shared" si="246"/>
        <v>1301.3653243922554</v>
      </c>
      <c r="AE307" s="420">
        <f t="shared" si="246"/>
        <v>1306.0561781662786</v>
      </c>
      <c r="AF307" s="420" t="e">
        <f t="shared" si="246"/>
        <v>#DIV/0!</v>
      </c>
      <c r="AG307" s="420" t="e">
        <f t="shared" si="246"/>
        <v>#DIV/0!</v>
      </c>
      <c r="AH307" s="420" t="e">
        <f t="shared" si="246"/>
        <v>#DIV/0!</v>
      </c>
      <c r="AI307" s="420" t="e">
        <f t="shared" si="246"/>
        <v>#DIV/0!</v>
      </c>
      <c r="AJ307" s="420" t="e">
        <f t="shared" si="246"/>
        <v>#DIV/0!</v>
      </c>
      <c r="AK307" s="420" t="e">
        <f t="shared" si="246"/>
        <v>#DIV/0!</v>
      </c>
      <c r="AL307" s="420" t="e">
        <f t="shared" si="246"/>
        <v>#DIV/0!</v>
      </c>
      <c r="AM307" s="420" t="e">
        <f t="shared" si="246"/>
        <v>#DIV/0!</v>
      </c>
      <c r="AN307" s="420" t="e">
        <f t="shared" si="246"/>
        <v>#DIV/0!</v>
      </c>
      <c r="AO307" s="420" t="e">
        <f t="shared" si="246"/>
        <v>#DIV/0!</v>
      </c>
      <c r="AP307" s="420"/>
      <c r="AQ307" s="420"/>
      <c r="AR307" s="420"/>
      <c r="AS307" s="420"/>
      <c r="AT307" s="420"/>
      <c r="AU307" s="420"/>
      <c r="AV307" s="420"/>
      <c r="AW307" s="420"/>
      <c r="AX307" s="420"/>
      <c r="AY307" s="420"/>
      <c r="AZ307" s="420"/>
      <c r="BA307" s="420"/>
      <c r="BB307" s="420"/>
      <c r="BC307" s="420"/>
      <c r="BD307" s="420"/>
      <c r="BE307" s="420"/>
      <c r="BF307" s="420"/>
      <c r="BG307" s="420"/>
      <c r="BH307" s="420"/>
      <c r="BI307" s="420"/>
      <c r="BJ307" s="420"/>
      <c r="BK307" s="420"/>
      <c r="BL307" s="420"/>
      <c r="BM307" s="420"/>
      <c r="BN307" s="420"/>
      <c r="BO307" s="420"/>
      <c r="BP307" s="420"/>
      <c r="BQ307" s="420"/>
      <c r="BR307" s="420"/>
      <c r="BS307" s="420"/>
      <c r="BT307" s="420"/>
      <c r="BU307" s="420"/>
      <c r="BV307" s="420"/>
    </row>
    <row r="308" spans="1:74" x14ac:dyDescent="0.35">
      <c r="A308" s="191"/>
      <c r="B308" s="463" t="s">
        <v>410</v>
      </c>
      <c r="C308" s="318"/>
      <c r="D308" s="318"/>
      <c r="E308" s="318"/>
      <c r="F308" s="318"/>
      <c r="G308" s="318"/>
      <c r="H308" s="318"/>
      <c r="I308" s="318"/>
      <c r="J308" s="318"/>
      <c r="K308" s="318"/>
      <c r="L308" s="318"/>
      <c r="M308" s="318"/>
      <c r="N308" s="436"/>
      <c r="O308" s="473">
        <f>O307/N307-1</f>
        <v>-4.7169811320754707E-2</v>
      </c>
      <c r="P308" s="473">
        <f t="shared" ref="P308:AO308" si="247">P307/O307-1</f>
        <v>-3.2673267326732702E-2</v>
      </c>
      <c r="Q308" s="473">
        <f t="shared" si="247"/>
        <v>-2.0470829068577223E-2</v>
      </c>
      <c r="R308" s="473">
        <f t="shared" si="247"/>
        <v>4.7021943573667624E-2</v>
      </c>
      <c r="S308" s="473">
        <f t="shared" si="247"/>
        <v>2.5948103792415189E-2</v>
      </c>
      <c r="T308" s="473">
        <f t="shared" si="247"/>
        <v>-1.6863250465233404E-2</v>
      </c>
      <c r="U308" s="473">
        <f t="shared" si="247"/>
        <v>0.10146349815282485</v>
      </c>
      <c r="V308" s="473">
        <f t="shared" si="247"/>
        <v>1.6399754983291048E-2</v>
      </c>
      <c r="W308" s="473">
        <f t="shared" si="247"/>
        <v>2.5469960657125146E-2</v>
      </c>
      <c r="X308" s="473">
        <f t="shared" si="247"/>
        <v>-8.5538212416940151E-2</v>
      </c>
      <c r="Y308" s="473">
        <f t="shared" si="247"/>
        <v>5.4418922666969571E-2</v>
      </c>
      <c r="Z308" s="473">
        <f t="shared" si="247"/>
        <v>2.1586478962605238E-2</v>
      </c>
      <c r="AA308" s="473">
        <f t="shared" si="247"/>
        <v>5.2884885121730507E-2</v>
      </c>
      <c r="AB308" s="473">
        <f t="shared" si="247"/>
        <v>1.0797191039077836E-2</v>
      </c>
      <c r="AC308" s="473">
        <f t="shared" si="247"/>
        <v>3.8333824504196867E-2</v>
      </c>
      <c r="AD308" s="473">
        <f t="shared" si="247"/>
        <v>3.0383207785537492E-2</v>
      </c>
      <c r="AE308" s="473">
        <f t="shared" si="247"/>
        <v>3.6045633659509413E-3</v>
      </c>
      <c r="AF308" s="473" t="e">
        <f t="shared" si="247"/>
        <v>#DIV/0!</v>
      </c>
      <c r="AG308" s="473" t="e">
        <f t="shared" si="247"/>
        <v>#DIV/0!</v>
      </c>
      <c r="AH308" s="473" t="e">
        <f t="shared" si="247"/>
        <v>#DIV/0!</v>
      </c>
      <c r="AI308" s="473" t="e">
        <f t="shared" si="247"/>
        <v>#DIV/0!</v>
      </c>
      <c r="AJ308" s="473" t="e">
        <f t="shared" si="247"/>
        <v>#DIV/0!</v>
      </c>
      <c r="AK308" s="473" t="e">
        <f t="shared" si="247"/>
        <v>#DIV/0!</v>
      </c>
      <c r="AL308" s="473" t="e">
        <f t="shared" si="247"/>
        <v>#DIV/0!</v>
      </c>
      <c r="AM308" s="473" t="e">
        <f t="shared" si="247"/>
        <v>#DIV/0!</v>
      </c>
      <c r="AN308" s="473" t="e">
        <f t="shared" si="247"/>
        <v>#DIV/0!</v>
      </c>
      <c r="AO308" s="473" t="e">
        <f t="shared" si="247"/>
        <v>#DIV/0!</v>
      </c>
      <c r="AP308" s="436"/>
      <c r="AQ308" s="436"/>
      <c r="AR308" s="436"/>
      <c r="AS308" s="436"/>
      <c r="AT308" s="436"/>
      <c r="AU308" s="436"/>
      <c r="AV308" s="436"/>
      <c r="AW308" s="436"/>
      <c r="AX308" s="436"/>
      <c r="AY308" s="436"/>
      <c r="AZ308" s="436"/>
      <c r="BA308" s="436"/>
      <c r="BB308" s="436"/>
      <c r="BC308" s="436"/>
      <c r="BD308" s="436"/>
      <c r="BE308" s="436"/>
      <c r="BF308" s="436"/>
      <c r="BG308" s="436"/>
      <c r="BH308" s="436"/>
      <c r="BI308" s="436"/>
      <c r="BJ308" s="436"/>
      <c r="BK308" s="436"/>
      <c r="BL308" s="436"/>
      <c r="BM308" s="436"/>
      <c r="BN308" s="436"/>
      <c r="BO308" s="436"/>
      <c r="BP308" s="436"/>
      <c r="BQ308" s="436"/>
      <c r="BR308" s="436"/>
      <c r="BS308" s="436"/>
      <c r="BT308" s="436"/>
      <c r="BU308" s="436"/>
      <c r="BV308" s="436"/>
    </row>
    <row r="309" spans="1:74" x14ac:dyDescent="0.35">
      <c r="A309" s="424"/>
      <c r="B309" s="463" t="s">
        <v>411</v>
      </c>
      <c r="C309" s="318"/>
      <c r="D309" s="318"/>
      <c r="E309" s="318"/>
      <c r="F309" s="318"/>
      <c r="G309" s="318"/>
      <c r="H309" s="318"/>
      <c r="I309" s="318"/>
      <c r="J309" s="318"/>
      <c r="K309" s="318"/>
      <c r="L309" s="318"/>
      <c r="M309" s="318"/>
      <c r="N309" s="438"/>
      <c r="O309" s="438"/>
      <c r="P309" s="438"/>
      <c r="Q309" s="438"/>
      <c r="R309" s="438"/>
      <c r="S309" s="438"/>
      <c r="T309" s="438"/>
      <c r="U309" s="438"/>
      <c r="V309" s="438"/>
      <c r="W309" s="438"/>
      <c r="X309" s="438"/>
      <c r="Y309" s="438"/>
      <c r="Z309" s="438"/>
      <c r="AA309" s="438"/>
      <c r="AB309" s="438"/>
      <c r="AC309" s="438"/>
      <c r="AD309" s="438"/>
      <c r="AE309" s="438"/>
      <c r="AF309" s="438"/>
      <c r="AG309" s="438"/>
      <c r="AH309" s="438"/>
      <c r="AI309" s="438"/>
      <c r="AJ309" s="438"/>
      <c r="AK309" s="438"/>
      <c r="AL309" s="438"/>
      <c r="AM309" s="438"/>
      <c r="AN309" s="438"/>
      <c r="AO309" s="438"/>
      <c r="AP309" s="438"/>
      <c r="AQ309" s="438"/>
      <c r="AR309" s="438"/>
      <c r="AS309" s="438"/>
      <c r="AT309" s="438"/>
      <c r="AU309" s="438"/>
      <c r="AV309" s="438"/>
      <c r="AW309" s="438"/>
      <c r="AX309" s="438"/>
      <c r="AY309" s="438"/>
      <c r="AZ309" s="438"/>
      <c r="BA309" s="438"/>
      <c r="BB309" s="438"/>
      <c r="BC309" s="438"/>
      <c r="BD309" s="438"/>
      <c r="BE309" s="438"/>
      <c r="BF309" s="438"/>
      <c r="BG309" s="438"/>
      <c r="BH309" s="438"/>
      <c r="BI309" s="438"/>
      <c r="BJ309" s="438"/>
      <c r="BK309" s="438"/>
      <c r="BL309" s="438"/>
      <c r="BM309" s="438"/>
      <c r="BN309" s="438"/>
      <c r="BO309" s="438"/>
      <c r="BP309" s="438"/>
      <c r="BQ309" s="438"/>
      <c r="BR309" s="438"/>
      <c r="BS309" s="438"/>
      <c r="BT309" s="438"/>
      <c r="BU309" s="438"/>
      <c r="BV309" s="438"/>
    </row>
    <row r="310" spans="1:74" x14ac:dyDescent="0.35">
      <c r="A310" s="5"/>
      <c r="B310" s="322"/>
      <c r="C310" s="318"/>
      <c r="D310" s="318"/>
      <c r="E310" s="318"/>
      <c r="F310" s="318"/>
      <c r="G310" s="318"/>
      <c r="H310" s="318"/>
      <c r="I310" s="318"/>
      <c r="J310" s="318"/>
      <c r="K310" s="318"/>
      <c r="L310" s="318"/>
      <c r="M310" s="318"/>
      <c r="N310" s="318"/>
      <c r="O310" s="318"/>
      <c r="P310" s="318"/>
      <c r="Q310" s="110"/>
      <c r="R310" s="110"/>
      <c r="S310" s="318"/>
      <c r="T310" s="109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110"/>
    </row>
    <row r="311" spans="1:74" x14ac:dyDescent="0.35">
      <c r="A311" s="5" t="s">
        <v>82</v>
      </c>
      <c r="B311" s="70" t="s">
        <v>421</v>
      </c>
      <c r="C311" s="420" t="e">
        <f t="shared" ref="C311:M311" si="248">-C216*1000/C198</f>
        <v>#DIV/0!</v>
      </c>
      <c r="D311" s="420" t="e">
        <f t="shared" si="248"/>
        <v>#DIV/0!</v>
      </c>
      <c r="E311" s="420" t="e">
        <f t="shared" si="248"/>
        <v>#DIV/0!</v>
      </c>
      <c r="F311" s="420" t="e">
        <f t="shared" si="248"/>
        <v>#DIV/0!</v>
      </c>
      <c r="G311" s="420" t="e">
        <f t="shared" si="248"/>
        <v>#DIV/0!</v>
      </c>
      <c r="H311" s="420" t="e">
        <f t="shared" si="248"/>
        <v>#DIV/0!</v>
      </c>
      <c r="I311" s="420" t="e">
        <f t="shared" si="248"/>
        <v>#DIV/0!</v>
      </c>
      <c r="J311" s="420" t="e">
        <f t="shared" si="248"/>
        <v>#DIV/0!</v>
      </c>
      <c r="K311" s="420" t="e">
        <f t="shared" si="248"/>
        <v>#DIV/0!</v>
      </c>
      <c r="L311" s="420" t="e">
        <f t="shared" si="248"/>
        <v>#DIV/0!</v>
      </c>
      <c r="M311" s="420" t="e">
        <f t="shared" si="248"/>
        <v>#DIV/0!</v>
      </c>
      <c r="N311" s="683">
        <f>AVERAGE(Q!C311:F311)</f>
        <v>271.35510781526398</v>
      </c>
      <c r="O311" s="683">
        <f>AVERAGE(Q!G311:J311)</f>
        <v>276.1086502991522</v>
      </c>
      <c r="P311" s="683">
        <f>AVERAGE(Q!K311:N311)</f>
        <v>257.70166880602596</v>
      </c>
      <c r="Q311" s="683">
        <f>AVERAGE(Q!O311:R311)</f>
        <v>306.65059430967693</v>
      </c>
      <c r="R311" s="683">
        <f>AVERAGE(Q!S311:V311)</f>
        <v>301.23704589004416</v>
      </c>
      <c r="S311" s="683">
        <f>AVERAGE(Q!W311:Z311)</f>
        <v>363.77278835139657</v>
      </c>
      <c r="T311" s="683">
        <f>AVERAGE(Q!AA311:AD311)</f>
        <v>417.81430934656743</v>
      </c>
      <c r="U311" s="683">
        <f>AVERAGE(Q!AE311:AH311)</f>
        <v>444.23076923076923</v>
      </c>
      <c r="V311" s="683">
        <f>AVERAGE(Q!AI311:AL311)</f>
        <v>444.23076923076923</v>
      </c>
      <c r="W311" s="683">
        <f>AVERAGE(Q!AM311:AP311)</f>
        <v>444.23076923076923</v>
      </c>
      <c r="X311" s="683">
        <f>AVERAGE(Q!AQ311:AT311)</f>
        <v>444.23076923076923</v>
      </c>
      <c r="Y311" s="683">
        <f>AVERAGE(Q!AU311:AX311)</f>
        <v>444.23076923076923</v>
      </c>
      <c r="Z311" s="683">
        <f>AVERAGE(Q!AY311:BB311)</f>
        <v>444.23076923076923</v>
      </c>
      <c r="AA311" s="683">
        <f>AVERAGE(Q!BC311:BF311)</f>
        <v>444.23076923076923</v>
      </c>
      <c r="AB311" s="683">
        <f>AVERAGE(Q!BG311:BJ311)</f>
        <v>444.23076923076923</v>
      </c>
      <c r="AC311" s="683">
        <f>AVERAGE(Q!BK311:BN311)</f>
        <v>444.23076923076923</v>
      </c>
      <c r="AD311" s="683">
        <f>AVERAGE(Q!BO311:BR311)</f>
        <v>444.23076923076923</v>
      </c>
      <c r="AE311" s="683">
        <f>AVERAGE(Q!BS311:BV311)</f>
        <v>444.23076923076923</v>
      </c>
      <c r="AF311" s="683" t="e">
        <f>AVERAGE(Q!BW311:BZ311)</f>
        <v>#DIV/0!</v>
      </c>
      <c r="AG311" s="683" t="e">
        <f>AVERAGE(Q!CA311:CD311)</f>
        <v>#DIV/0!</v>
      </c>
      <c r="AH311" s="683" t="e">
        <f>AVERAGE(Q!CE311:CH311)</f>
        <v>#DIV/0!</v>
      </c>
      <c r="AI311" s="683" t="e">
        <f>AVERAGE(Q!CI311:CL311)</f>
        <v>#DIV/0!</v>
      </c>
      <c r="AJ311" s="683" t="e">
        <f>AVERAGE(Q!CM311:CP311)</f>
        <v>#DIV/0!</v>
      </c>
      <c r="AK311" s="683" t="e">
        <f>AVERAGE(Q!CQ311:CT311)</f>
        <v>#DIV/0!</v>
      </c>
      <c r="AL311" s="683" t="e">
        <f>AVERAGE(Q!CU311:CX311)</f>
        <v>#DIV/0!</v>
      </c>
      <c r="AM311" s="683" t="e">
        <f>AVERAGE(Q!CY311:DB311)</f>
        <v>#DIV/0!</v>
      </c>
      <c r="AN311" s="683" t="e">
        <f>AVERAGE(Q!DC311:DF311)</f>
        <v>#DIV/0!</v>
      </c>
      <c r="AO311" s="683" t="e">
        <f>AVERAGE(Q!DG311:DJ311)</f>
        <v>#DIV/0!</v>
      </c>
      <c r="AP311" s="584"/>
      <c r="AQ311" s="584"/>
      <c r="AR311" s="584"/>
      <c r="AS311" s="584"/>
      <c r="AT311" s="584"/>
      <c r="AU311" s="584"/>
      <c r="AV311" s="584"/>
      <c r="AW311" s="584"/>
      <c r="AX311" s="584"/>
      <c r="AY311" s="584"/>
      <c r="AZ311" s="584"/>
      <c r="BA311" s="584"/>
      <c r="BB311" s="584"/>
      <c r="BC311" s="584"/>
      <c r="BD311" s="584"/>
      <c r="BE311" s="584"/>
      <c r="BF311" s="584"/>
      <c r="BG311" s="584"/>
      <c r="BH311" s="584"/>
      <c r="BI311" s="584"/>
      <c r="BJ311" s="584"/>
      <c r="BK311" s="584"/>
      <c r="BL311" s="584"/>
      <c r="BM311" s="584"/>
      <c r="BN311" s="584"/>
      <c r="BO311" s="584"/>
      <c r="BP311" s="584"/>
      <c r="BQ311" s="584"/>
      <c r="BR311" s="584"/>
      <c r="BS311" s="584"/>
      <c r="BT311" s="584"/>
      <c r="BU311" s="584"/>
      <c r="BV311" s="584"/>
    </row>
    <row r="312" spans="1:74" x14ac:dyDescent="0.35">
      <c r="A312" s="191"/>
      <c r="B312" s="463" t="s">
        <v>410</v>
      </c>
      <c r="C312" s="317"/>
      <c r="D312" s="318"/>
      <c r="E312" s="318"/>
      <c r="F312" s="318"/>
      <c r="G312" s="318"/>
      <c r="H312" s="318"/>
      <c r="I312" s="318"/>
      <c r="J312" s="318"/>
      <c r="K312" s="318"/>
      <c r="L312" s="318"/>
      <c r="M312" s="318"/>
      <c r="N312" s="436"/>
      <c r="O312" s="473">
        <f>O311/N311-1</f>
        <v>1.7517792541883459E-2</v>
      </c>
      <c r="P312" s="473">
        <f t="shared" ref="P312:AO312" si="249">P311/O311-1</f>
        <v>-6.6665718271350927E-2</v>
      </c>
      <c r="Q312" s="473">
        <f t="shared" si="249"/>
        <v>0.18994415414707766</v>
      </c>
      <c r="R312" s="473">
        <f t="shared" si="249"/>
        <v>-1.7653800514620288E-2</v>
      </c>
      <c r="S312" s="473">
        <f t="shared" si="249"/>
        <v>0.20759645373822599</v>
      </c>
      <c r="T312" s="473">
        <f t="shared" si="249"/>
        <v>0.14855844836576382</v>
      </c>
      <c r="U312" s="473">
        <f t="shared" si="249"/>
        <v>6.3225359431837713E-2</v>
      </c>
      <c r="V312" s="473">
        <f t="shared" si="249"/>
        <v>0</v>
      </c>
      <c r="W312" s="473">
        <f t="shared" si="249"/>
        <v>0</v>
      </c>
      <c r="X312" s="473">
        <f t="shared" si="249"/>
        <v>0</v>
      </c>
      <c r="Y312" s="473">
        <f t="shared" si="249"/>
        <v>0</v>
      </c>
      <c r="Z312" s="473">
        <f t="shared" si="249"/>
        <v>0</v>
      </c>
      <c r="AA312" s="473">
        <f t="shared" si="249"/>
        <v>0</v>
      </c>
      <c r="AB312" s="473">
        <f t="shared" si="249"/>
        <v>0</v>
      </c>
      <c r="AC312" s="473">
        <f t="shared" si="249"/>
        <v>0</v>
      </c>
      <c r="AD312" s="473">
        <f t="shared" si="249"/>
        <v>0</v>
      </c>
      <c r="AE312" s="473">
        <f t="shared" si="249"/>
        <v>0</v>
      </c>
      <c r="AF312" s="473" t="e">
        <f t="shared" si="249"/>
        <v>#DIV/0!</v>
      </c>
      <c r="AG312" s="473" t="e">
        <f t="shared" si="249"/>
        <v>#DIV/0!</v>
      </c>
      <c r="AH312" s="473" t="e">
        <f t="shared" si="249"/>
        <v>#DIV/0!</v>
      </c>
      <c r="AI312" s="473" t="e">
        <f t="shared" si="249"/>
        <v>#DIV/0!</v>
      </c>
      <c r="AJ312" s="473" t="e">
        <f t="shared" si="249"/>
        <v>#DIV/0!</v>
      </c>
      <c r="AK312" s="473" t="e">
        <f t="shared" si="249"/>
        <v>#DIV/0!</v>
      </c>
      <c r="AL312" s="473" t="e">
        <f t="shared" si="249"/>
        <v>#DIV/0!</v>
      </c>
      <c r="AM312" s="473" t="e">
        <f t="shared" si="249"/>
        <v>#DIV/0!</v>
      </c>
      <c r="AN312" s="473" t="e">
        <f t="shared" si="249"/>
        <v>#DIV/0!</v>
      </c>
      <c r="AO312" s="473" t="e">
        <f t="shared" si="249"/>
        <v>#DIV/0!</v>
      </c>
      <c r="AP312" s="436"/>
      <c r="AQ312" s="436"/>
      <c r="AR312" s="436"/>
      <c r="AS312" s="436"/>
      <c r="AT312" s="436"/>
      <c r="AU312" s="436"/>
      <c r="AV312" s="436"/>
      <c r="AW312" s="436"/>
      <c r="AX312" s="436"/>
      <c r="AY312" s="436"/>
      <c r="AZ312" s="436"/>
      <c r="BA312" s="436"/>
      <c r="BB312" s="436"/>
      <c r="BC312" s="436"/>
      <c r="BD312" s="436"/>
      <c r="BE312" s="436"/>
      <c r="BF312" s="436"/>
      <c r="BG312" s="436"/>
      <c r="BH312" s="436"/>
      <c r="BI312" s="436"/>
      <c r="BJ312" s="436"/>
      <c r="BK312" s="436"/>
      <c r="BL312" s="436"/>
      <c r="BM312" s="436"/>
      <c r="BN312" s="436"/>
      <c r="BO312" s="436"/>
      <c r="BP312" s="436"/>
      <c r="BQ312" s="436"/>
      <c r="BR312" s="436"/>
      <c r="BS312" s="436"/>
      <c r="BT312" s="436"/>
      <c r="BU312" s="436"/>
      <c r="BV312" s="436"/>
    </row>
    <row r="313" spans="1:74" x14ac:dyDescent="0.35">
      <c r="A313" s="424"/>
      <c r="B313" s="463" t="s">
        <v>411</v>
      </c>
      <c r="C313" s="317"/>
      <c r="D313" s="318"/>
      <c r="E313" s="318"/>
      <c r="F313" s="318"/>
      <c r="G313" s="318"/>
      <c r="H313" s="318"/>
      <c r="I313" s="318"/>
      <c r="J313" s="318"/>
      <c r="K313" s="318"/>
      <c r="L313" s="318"/>
      <c r="M313" s="318"/>
      <c r="N313" s="438"/>
      <c r="O313" s="438"/>
      <c r="P313" s="438"/>
      <c r="Q313" s="438"/>
      <c r="R313" s="438"/>
      <c r="S313" s="438"/>
      <c r="T313" s="438"/>
      <c r="U313" s="438"/>
      <c r="V313" s="438"/>
      <c r="W313" s="438"/>
      <c r="X313" s="438"/>
      <c r="Y313" s="438"/>
      <c r="Z313" s="438"/>
      <c r="AA313" s="438"/>
      <c r="AB313" s="438"/>
      <c r="AC313" s="438"/>
      <c r="AD313" s="438"/>
      <c r="AE313" s="438"/>
      <c r="AF313" s="438"/>
      <c r="AG313" s="438"/>
      <c r="AH313" s="438"/>
      <c r="AI313" s="438"/>
      <c r="AJ313" s="438"/>
      <c r="AK313" s="438"/>
      <c r="AL313" s="438"/>
      <c r="AM313" s="438"/>
      <c r="AN313" s="438"/>
      <c r="AO313" s="438"/>
      <c r="AP313" s="438"/>
      <c r="AQ313" s="438"/>
      <c r="AR313" s="438"/>
      <c r="AS313" s="438"/>
      <c r="AT313" s="438"/>
      <c r="AU313" s="438"/>
      <c r="AV313" s="438"/>
      <c r="AW313" s="438"/>
      <c r="AX313" s="438"/>
      <c r="AY313" s="438"/>
      <c r="AZ313" s="438"/>
      <c r="BA313" s="438"/>
      <c r="BB313" s="438"/>
      <c r="BC313" s="438"/>
      <c r="BD313" s="438"/>
      <c r="BE313" s="438"/>
      <c r="BF313" s="438"/>
      <c r="BG313" s="438"/>
      <c r="BH313" s="438"/>
      <c r="BI313" s="438"/>
      <c r="BJ313" s="438"/>
      <c r="BK313" s="438"/>
      <c r="BL313" s="438"/>
      <c r="BM313" s="438"/>
      <c r="BN313" s="438"/>
      <c r="BO313" s="438"/>
      <c r="BP313" s="438"/>
      <c r="BQ313" s="438"/>
      <c r="BR313" s="438"/>
      <c r="BS313" s="438"/>
      <c r="BT313" s="438"/>
      <c r="BU313" s="438"/>
      <c r="BV313" s="438"/>
    </row>
    <row r="314" spans="1:74" x14ac:dyDescent="0.35">
      <c r="A314" s="5"/>
      <c r="B314" s="322"/>
      <c r="C314" s="317"/>
      <c r="D314" s="318"/>
      <c r="E314" s="318"/>
      <c r="F314" s="318"/>
      <c r="G314" s="318"/>
      <c r="H314" s="318"/>
      <c r="I314" s="318"/>
      <c r="J314" s="318"/>
      <c r="K314" s="318"/>
      <c r="L314" s="318"/>
      <c r="M314" s="318"/>
      <c r="N314" s="318"/>
      <c r="O314" s="318"/>
      <c r="P314" s="318"/>
      <c r="Q314" s="110"/>
      <c r="R314" s="110"/>
      <c r="S314" s="318"/>
      <c r="T314" s="109"/>
      <c r="U314" s="110"/>
      <c r="V314" s="110"/>
      <c r="W314" s="110"/>
      <c r="X314" s="110"/>
      <c r="Y314" s="110"/>
      <c r="Z314" s="110"/>
      <c r="AA314" s="110"/>
      <c r="AB314" s="110"/>
      <c r="AC314" s="110"/>
      <c r="AD314" s="110"/>
    </row>
    <row r="315" spans="1:74" x14ac:dyDescent="0.35">
      <c r="A315" s="5"/>
      <c r="B315" s="70" t="s">
        <v>60</v>
      </c>
      <c r="C315" s="589">
        <f>C326</f>
        <v>0</v>
      </c>
      <c r="D315" s="589">
        <f t="shared" ref="D315:M315" si="250">D326</f>
        <v>0</v>
      </c>
      <c r="E315" s="589">
        <f t="shared" si="250"/>
        <v>0</v>
      </c>
      <c r="F315" s="589">
        <f t="shared" si="250"/>
        <v>0</v>
      </c>
      <c r="G315" s="589">
        <f t="shared" si="250"/>
        <v>0</v>
      </c>
      <c r="H315" s="589">
        <f t="shared" si="250"/>
        <v>0</v>
      </c>
      <c r="I315" s="589">
        <f t="shared" si="250"/>
        <v>0</v>
      </c>
      <c r="J315" s="589">
        <f t="shared" si="250"/>
        <v>0</v>
      </c>
      <c r="K315" s="589">
        <f t="shared" si="250"/>
        <v>0</v>
      </c>
      <c r="L315" s="589">
        <f t="shared" si="250"/>
        <v>0</v>
      </c>
      <c r="M315" s="589">
        <f t="shared" si="250"/>
        <v>0</v>
      </c>
      <c r="N315" s="682">
        <f>AVERAGE(Q!C315:F315)</f>
        <v>2.75</v>
      </c>
      <c r="O315" s="682">
        <f>AVERAGE(Q!G315:J315)</f>
        <v>3.25</v>
      </c>
      <c r="P315" s="682">
        <f>AVERAGE(Q!K315:N315)</f>
        <v>3.4</v>
      </c>
      <c r="Q315" s="682">
        <f>AVERAGE(Q!O315:R315)</f>
        <v>3.1</v>
      </c>
      <c r="R315" s="682">
        <f>AVERAGE(Q!S315:V315)</f>
        <v>2.7250000000000001</v>
      </c>
      <c r="S315" s="682">
        <f>AVERAGE(Q!W315:Z315)</f>
        <v>2.25</v>
      </c>
      <c r="T315" s="682">
        <f>AVERAGE(Q!AA315:AD315)</f>
        <v>2.4333333333333336</v>
      </c>
      <c r="U315" s="682" t="e">
        <f>AVERAGE(Q!AE315:AH315)</f>
        <v>#DIV/0!</v>
      </c>
      <c r="V315" s="682" t="e">
        <f>AVERAGE(Q!AI315:AL315)</f>
        <v>#DIV/0!</v>
      </c>
      <c r="W315" s="682" t="e">
        <f>AVERAGE(Q!AM315:AP315)</f>
        <v>#DIV/0!</v>
      </c>
      <c r="X315" s="682" t="e">
        <f>AVERAGE(Q!AQ315:AT315)</f>
        <v>#DIV/0!</v>
      </c>
      <c r="Y315" s="682" t="e">
        <f>AVERAGE(Q!AU315:AX315)</f>
        <v>#DIV/0!</v>
      </c>
      <c r="Z315" s="682" t="e">
        <f>AVERAGE(Q!AY315:BB315)</f>
        <v>#DIV/0!</v>
      </c>
      <c r="AA315" s="682" t="e">
        <f>AVERAGE(Q!BC315:BF315)</f>
        <v>#DIV/0!</v>
      </c>
      <c r="AB315" s="682" t="e">
        <f>AVERAGE(Q!BG315:BJ315)</f>
        <v>#DIV/0!</v>
      </c>
      <c r="AC315" s="682" t="e">
        <f>AVERAGE(Q!BK315:BN315)</f>
        <v>#DIV/0!</v>
      </c>
      <c r="AD315" s="682" t="e">
        <f>AVERAGE(Q!BO315:BR315)</f>
        <v>#DIV/0!</v>
      </c>
      <c r="AE315" s="682" t="e">
        <f>AVERAGE(Q!BS315:BV315)</f>
        <v>#DIV/0!</v>
      </c>
      <c r="AF315" s="682" t="e">
        <f>AVERAGE(Q!BW315:BZ315)</f>
        <v>#DIV/0!</v>
      </c>
      <c r="AG315" s="682" t="e">
        <f>AVERAGE(Q!CA315:CD315)</f>
        <v>#DIV/0!</v>
      </c>
      <c r="AH315" s="682" t="e">
        <f>AVERAGE(Q!CE315:CH315)</f>
        <v>#DIV/0!</v>
      </c>
      <c r="AI315" s="682" t="e">
        <f>AVERAGE(Q!CI315:CL315)</f>
        <v>#DIV/0!</v>
      </c>
      <c r="AJ315" s="682" t="e">
        <f>AVERAGE(Q!CM315:CP315)</f>
        <v>#DIV/0!</v>
      </c>
      <c r="AK315" s="682" t="e">
        <f>AVERAGE(Q!CQ315:CT315)</f>
        <v>#DIV/0!</v>
      </c>
      <c r="AL315" s="682" t="e">
        <f>AVERAGE(Q!CU315:CX315)</f>
        <v>#DIV/0!</v>
      </c>
      <c r="AM315" s="682" t="e">
        <f>AVERAGE(Q!CY315:DB315)</f>
        <v>#DIV/0!</v>
      </c>
      <c r="AN315" s="682" t="e">
        <f>AVERAGE(Q!DC315:DF315)</f>
        <v>#DIV/0!</v>
      </c>
      <c r="AO315" s="682" t="e">
        <f>AVERAGE(Q!DG315:DJ315)</f>
        <v>#DIV/0!</v>
      </c>
    </row>
    <row r="316" spans="1:74" x14ac:dyDescent="0.35">
      <c r="A316" s="191"/>
      <c r="B316" s="463" t="s">
        <v>410</v>
      </c>
      <c r="C316" s="317"/>
      <c r="D316" s="318"/>
      <c r="E316" s="318"/>
      <c r="F316" s="318"/>
      <c r="G316" s="436" t="e">
        <f t="shared" ref="G316:M316" si="251">IF(G315&lt;0,"",IF(C315&lt;0,"",G315/C315-1))</f>
        <v>#DIV/0!</v>
      </c>
      <c r="H316" s="436" t="e">
        <f t="shared" si="251"/>
        <v>#DIV/0!</v>
      </c>
      <c r="I316" s="436" t="e">
        <f t="shared" si="251"/>
        <v>#DIV/0!</v>
      </c>
      <c r="J316" s="436" t="e">
        <f t="shared" si="251"/>
        <v>#DIV/0!</v>
      </c>
      <c r="K316" s="436" t="e">
        <f t="shared" si="251"/>
        <v>#DIV/0!</v>
      </c>
      <c r="L316" s="436" t="e">
        <f t="shared" si="251"/>
        <v>#DIV/0!</v>
      </c>
      <c r="M316" s="436" t="e">
        <f t="shared" si="251"/>
        <v>#DIV/0!</v>
      </c>
      <c r="N316" s="436"/>
      <c r="O316" s="473">
        <f>O315/N315-1</f>
        <v>0.18181818181818188</v>
      </c>
      <c r="P316" s="473">
        <f t="shared" ref="P316:AC316" si="252">P315/O315-1</f>
        <v>4.6153846153846212E-2</v>
      </c>
      <c r="Q316" s="473">
        <f t="shared" si="252"/>
        <v>-8.8235294117646967E-2</v>
      </c>
      <c r="R316" s="473">
        <f t="shared" si="252"/>
        <v>-0.12096774193548387</v>
      </c>
      <c r="S316" s="473">
        <f t="shared" si="252"/>
        <v>-0.17431192660550465</v>
      </c>
      <c r="T316" s="473">
        <f t="shared" si="252"/>
        <v>8.1481481481481488E-2</v>
      </c>
      <c r="U316" s="473" t="e">
        <f t="shared" si="252"/>
        <v>#DIV/0!</v>
      </c>
      <c r="V316" s="473" t="e">
        <f t="shared" si="252"/>
        <v>#DIV/0!</v>
      </c>
      <c r="W316" s="473" t="e">
        <f t="shared" si="252"/>
        <v>#DIV/0!</v>
      </c>
      <c r="X316" s="473" t="e">
        <f t="shared" si="252"/>
        <v>#DIV/0!</v>
      </c>
      <c r="Y316" s="473" t="e">
        <f t="shared" si="252"/>
        <v>#DIV/0!</v>
      </c>
      <c r="Z316" s="473" t="e">
        <f t="shared" si="252"/>
        <v>#DIV/0!</v>
      </c>
      <c r="AA316" s="473" t="e">
        <f t="shared" si="252"/>
        <v>#DIV/0!</v>
      </c>
      <c r="AB316" s="473" t="e">
        <f t="shared" si="252"/>
        <v>#DIV/0!</v>
      </c>
      <c r="AC316" s="473" t="e">
        <f t="shared" si="252"/>
        <v>#DIV/0!</v>
      </c>
      <c r="AD316" s="110"/>
    </row>
    <row r="317" spans="1:74" x14ac:dyDescent="0.35">
      <c r="A317" s="424"/>
      <c r="B317" s="463" t="s">
        <v>411</v>
      </c>
      <c r="C317" s="317"/>
      <c r="D317" s="318"/>
      <c r="E317" s="318"/>
      <c r="F317" s="318"/>
      <c r="G317" s="438" t="e">
        <f t="shared" ref="G317:M317" si="253">IF(G315&lt;0,"",IF(F315&lt;0,"",G315/F315-1))</f>
        <v>#DIV/0!</v>
      </c>
      <c r="H317" s="438" t="e">
        <f t="shared" si="253"/>
        <v>#DIV/0!</v>
      </c>
      <c r="I317" s="438" t="e">
        <f t="shared" si="253"/>
        <v>#DIV/0!</v>
      </c>
      <c r="J317" s="438" t="e">
        <f t="shared" si="253"/>
        <v>#DIV/0!</v>
      </c>
      <c r="K317" s="438" t="e">
        <f t="shared" si="253"/>
        <v>#DIV/0!</v>
      </c>
      <c r="L317" s="438" t="e">
        <f t="shared" si="253"/>
        <v>#DIV/0!</v>
      </c>
      <c r="M317" s="438" t="e">
        <f t="shared" si="253"/>
        <v>#DIV/0!</v>
      </c>
      <c r="N317" s="438"/>
      <c r="O317" s="438"/>
      <c r="P317" s="438"/>
      <c r="Q317" s="438"/>
      <c r="R317" s="438"/>
      <c r="S317" s="438"/>
      <c r="T317" s="438"/>
      <c r="U317" s="438"/>
      <c r="V317" s="438"/>
      <c r="W317" s="438"/>
      <c r="X317" s="438"/>
      <c r="Y317" s="438"/>
      <c r="Z317" s="438"/>
      <c r="AA317" s="438"/>
      <c r="AB317" s="438"/>
      <c r="AC317" s="438"/>
      <c r="AD317" s="110"/>
    </row>
    <row r="320" spans="1:74" x14ac:dyDescent="0.35">
      <c r="B320" s="544" t="s">
        <v>405</v>
      </c>
      <c r="N320" s="544"/>
      <c r="O320" s="544"/>
      <c r="P320" s="544"/>
      <c r="Q320" s="544"/>
      <c r="R320" s="544"/>
      <c r="S320" s="544"/>
      <c r="T320" s="544"/>
      <c r="U320" s="544"/>
      <c r="V320" s="544"/>
      <c r="W320" s="544"/>
      <c r="X320" s="544"/>
      <c r="Y320" s="544"/>
      <c r="Z320" s="544"/>
      <c r="AA320" s="544"/>
      <c r="AB320" s="544"/>
      <c r="AC320" s="544"/>
      <c r="AD320" s="544"/>
      <c r="AE320" s="544"/>
      <c r="AF320" s="544"/>
      <c r="AG320" s="544"/>
      <c r="AH320" s="544"/>
      <c r="AI320" s="544"/>
      <c r="AJ320" s="544"/>
      <c r="AK320" s="544"/>
      <c r="AL320" s="544"/>
      <c r="AM320" s="544"/>
      <c r="AN320" s="544"/>
      <c r="AO320" s="544"/>
    </row>
    <row r="321" spans="2:19" x14ac:dyDescent="0.35">
      <c r="B321" s="70"/>
    </row>
    <row r="322" spans="2:19" x14ac:dyDescent="0.35">
      <c r="B322" s="70" t="s">
        <v>253</v>
      </c>
    </row>
    <row r="323" spans="2:19" x14ac:dyDescent="0.35">
      <c r="B323" s="70" t="s">
        <v>254</v>
      </c>
      <c r="N323" s="582">
        <v>12580</v>
      </c>
      <c r="O323" s="582">
        <v>11519</v>
      </c>
      <c r="P323" s="582">
        <v>10921</v>
      </c>
      <c r="Q323" s="582">
        <v>11811</v>
      </c>
      <c r="R323" s="582">
        <v>13866</v>
      </c>
      <c r="S323" s="582">
        <v>17702</v>
      </c>
    </row>
    <row r="324" spans="2:19" x14ac:dyDescent="0.35">
      <c r="B324" s="70" t="s">
        <v>422</v>
      </c>
      <c r="N324" s="582">
        <v>34118</v>
      </c>
      <c r="O324" s="582">
        <v>37368</v>
      </c>
      <c r="P324" s="582">
        <v>35983</v>
      </c>
      <c r="Q324" s="582">
        <v>35697</v>
      </c>
      <c r="R324" s="582">
        <v>36825</v>
      </c>
      <c r="S324" s="582">
        <v>38605</v>
      </c>
    </row>
    <row r="325" spans="2:19" x14ac:dyDescent="0.35">
      <c r="B325" s="70" t="s">
        <v>423</v>
      </c>
      <c r="N325" s="582">
        <v>46698</v>
      </c>
      <c r="O325" s="582">
        <v>48887</v>
      </c>
      <c r="P325" s="582">
        <v>46904</v>
      </c>
      <c r="Q325" s="582">
        <v>47508</v>
      </c>
      <c r="R325" s="582">
        <v>50691</v>
      </c>
      <c r="S325" s="582">
        <v>56307</v>
      </c>
    </row>
    <row r="326" spans="2:19" x14ac:dyDescent="0.35">
      <c r="B326" s="70" t="s">
        <v>424</v>
      </c>
      <c r="N326" s="583">
        <v>2.7</v>
      </c>
      <c r="O326" s="583">
        <v>3.2</v>
      </c>
      <c r="P326" s="583">
        <v>3.3</v>
      </c>
      <c r="Q326" s="583">
        <v>3</v>
      </c>
      <c r="R326" s="583">
        <v>2.7</v>
      </c>
      <c r="S326" s="583">
        <v>2.2000000000000002</v>
      </c>
    </row>
    <row r="327" spans="2:19" x14ac:dyDescent="0.35">
      <c r="B327" s="70" t="s">
        <v>256</v>
      </c>
      <c r="N327" s="582">
        <v>11897</v>
      </c>
      <c r="O327" s="582">
        <v>11716</v>
      </c>
      <c r="P327" s="582">
        <v>12006</v>
      </c>
      <c r="Q327" s="582">
        <v>13891</v>
      </c>
      <c r="R327" s="582">
        <v>13031</v>
      </c>
      <c r="S327" s="582">
        <v>13373</v>
      </c>
    </row>
    <row r="328" spans="2:19" x14ac:dyDescent="0.35">
      <c r="B328" s="70" t="s">
        <v>257</v>
      </c>
      <c r="N328" s="583">
        <v>1.08</v>
      </c>
      <c r="O328" s="583">
        <v>1.24</v>
      </c>
      <c r="P328" s="583">
        <v>1.22</v>
      </c>
      <c r="Q328" s="583">
        <v>1.07</v>
      </c>
      <c r="R328" s="583">
        <v>1.18</v>
      </c>
      <c r="S328" s="583">
        <v>1.04</v>
      </c>
    </row>
    <row r="329" spans="2:19" x14ac:dyDescent="0.35">
      <c r="B329" s="70" t="s">
        <v>250</v>
      </c>
      <c r="N329" s="581">
        <v>0.91</v>
      </c>
      <c r="O329" s="581">
        <v>0.92</v>
      </c>
      <c r="P329" s="581">
        <v>0.89</v>
      </c>
      <c r="Q329" s="581">
        <v>0.9</v>
      </c>
      <c r="R329" s="581">
        <v>0.91</v>
      </c>
      <c r="S329" s="581">
        <v>0.91</v>
      </c>
    </row>
    <row r="330" spans="2:19" x14ac:dyDescent="0.35">
      <c r="B330" s="70" t="s">
        <v>261</v>
      </c>
      <c r="N330" s="582">
        <v>369</v>
      </c>
      <c r="O330" s="582">
        <v>426</v>
      </c>
      <c r="P330" s="582">
        <v>419</v>
      </c>
      <c r="Q330" s="582">
        <v>432</v>
      </c>
      <c r="R330" s="582">
        <v>450</v>
      </c>
      <c r="S330" s="582">
        <v>409</v>
      </c>
    </row>
    <row r="331" spans="2:19" x14ac:dyDescent="0.35">
      <c r="B331" s="70" t="s">
        <v>425</v>
      </c>
      <c r="N331" s="582">
        <v>332</v>
      </c>
      <c r="O331" s="582">
        <v>383</v>
      </c>
      <c r="P331" s="582">
        <v>377</v>
      </c>
      <c r="Q331" s="582">
        <v>389</v>
      </c>
      <c r="R331" s="582">
        <v>405</v>
      </c>
      <c r="S331" s="582">
        <v>368</v>
      </c>
    </row>
    <row r="332" spans="2:19" x14ac:dyDescent="0.35">
      <c r="B332" s="70" t="s">
        <v>262</v>
      </c>
      <c r="N332" s="582">
        <v>363</v>
      </c>
      <c r="O332" s="582">
        <v>424</v>
      </c>
      <c r="P332" s="582">
        <v>424</v>
      </c>
      <c r="Q332" s="582">
        <v>433</v>
      </c>
      <c r="R332" s="582">
        <v>444</v>
      </c>
      <c r="S332" s="582">
        <v>413</v>
      </c>
    </row>
    <row r="333" spans="2:19" x14ac:dyDescent="0.35">
      <c r="B333" s="70" t="s">
        <v>263</v>
      </c>
      <c r="N333" s="582"/>
      <c r="O333" s="582"/>
      <c r="P333" s="582"/>
      <c r="Q333" s="582"/>
      <c r="R333" s="582"/>
      <c r="S333" s="582"/>
    </row>
    <row r="334" spans="2:19" x14ac:dyDescent="0.35">
      <c r="B334" s="70" t="s">
        <v>264</v>
      </c>
      <c r="N334" s="584">
        <v>1261</v>
      </c>
      <c r="O334" s="584">
        <v>1149</v>
      </c>
      <c r="P334" s="584">
        <v>1246</v>
      </c>
      <c r="Q334" s="584">
        <v>1261</v>
      </c>
      <c r="R334" s="584">
        <v>1269</v>
      </c>
      <c r="S334" s="584">
        <v>1400</v>
      </c>
    </row>
    <row r="335" spans="2:19" x14ac:dyDescent="0.35">
      <c r="B335" s="70" t="s">
        <v>265</v>
      </c>
      <c r="N335" s="584"/>
      <c r="O335" s="584">
        <v>836</v>
      </c>
      <c r="P335" s="584">
        <v>716</v>
      </c>
      <c r="Q335" s="584">
        <v>785</v>
      </c>
      <c r="R335" s="584">
        <v>762</v>
      </c>
      <c r="S335" s="584">
        <v>884</v>
      </c>
    </row>
    <row r="336" spans="2:19" x14ac:dyDescent="0.35">
      <c r="B336" s="70" t="s">
        <v>426</v>
      </c>
      <c r="N336" s="584">
        <v>799</v>
      </c>
      <c r="O336" s="584">
        <v>762</v>
      </c>
      <c r="P336" s="584">
        <v>615</v>
      </c>
      <c r="Q336" s="584">
        <v>686</v>
      </c>
      <c r="R336" s="584">
        <v>663</v>
      </c>
      <c r="S336" s="584">
        <v>805</v>
      </c>
    </row>
    <row r="337" spans="2:23" x14ac:dyDescent="0.35">
      <c r="B337" s="70" t="s">
        <v>427</v>
      </c>
      <c r="N337" s="584">
        <v>53</v>
      </c>
      <c r="O337" s="584">
        <v>46</v>
      </c>
      <c r="P337" s="584">
        <v>53</v>
      </c>
      <c r="Q337" s="584">
        <v>52</v>
      </c>
      <c r="R337" s="584">
        <v>55</v>
      </c>
      <c r="S337" s="584">
        <v>66</v>
      </c>
    </row>
    <row r="338" spans="2:23" x14ac:dyDescent="0.35">
      <c r="B338" s="70" t="s">
        <v>266</v>
      </c>
      <c r="N338" s="584">
        <v>852</v>
      </c>
      <c r="O338" s="584">
        <v>808</v>
      </c>
      <c r="P338" s="584">
        <v>668</v>
      </c>
      <c r="Q338" s="584">
        <v>738</v>
      </c>
      <c r="R338" s="584">
        <v>718</v>
      </c>
      <c r="S338" s="584">
        <v>871</v>
      </c>
    </row>
    <row r="339" spans="2:23" x14ac:dyDescent="0.35">
      <c r="B339" s="70" t="s">
        <v>267</v>
      </c>
      <c r="N339" s="584">
        <v>1060</v>
      </c>
      <c r="O339" s="584">
        <v>1010</v>
      </c>
      <c r="P339" s="584">
        <v>977</v>
      </c>
      <c r="Q339" s="584">
        <v>957</v>
      </c>
      <c r="R339" s="584">
        <v>1002</v>
      </c>
      <c r="S339" s="584">
        <v>1028</v>
      </c>
    </row>
    <row r="340" spans="2:23" x14ac:dyDescent="0.35">
      <c r="B340" s="70"/>
    </row>
    <row r="341" spans="2:23" x14ac:dyDescent="0.35">
      <c r="B341" s="70"/>
    </row>
    <row r="342" spans="2:23" x14ac:dyDescent="0.35">
      <c r="B342" s="70"/>
    </row>
    <row r="343" spans="2:23" x14ac:dyDescent="0.35">
      <c r="B343" s="70" t="s">
        <v>89</v>
      </c>
      <c r="N343" s="583">
        <v>457.8</v>
      </c>
      <c r="O343" s="583">
        <v>487.1</v>
      </c>
      <c r="P343" s="583">
        <v>529.1</v>
      </c>
      <c r="Q343" s="583">
        <v>547.4</v>
      </c>
      <c r="R343" s="583">
        <v>564.1</v>
      </c>
      <c r="S343" s="583">
        <v>579.20000000000005</v>
      </c>
      <c r="T343" s="583"/>
      <c r="U343" s="583"/>
      <c r="V343" s="583"/>
      <c r="W343" s="583"/>
    </row>
    <row r="344" spans="2:23" x14ac:dyDescent="0.35">
      <c r="B344" s="70" t="s">
        <v>358</v>
      </c>
      <c r="N344" s="583">
        <v>325.5</v>
      </c>
      <c r="O344" s="583">
        <v>354.1</v>
      </c>
      <c r="P344" s="583">
        <v>303.2</v>
      </c>
      <c r="Q344" s="583">
        <v>340.1</v>
      </c>
      <c r="R344" s="583">
        <v>338</v>
      </c>
      <c r="S344" s="583">
        <v>365.4</v>
      </c>
      <c r="T344" s="583"/>
      <c r="U344" s="583"/>
      <c r="V344" s="583"/>
      <c r="W344" s="583"/>
    </row>
    <row r="345" spans="2:23" x14ac:dyDescent="0.35">
      <c r="B345" s="70" t="s">
        <v>359</v>
      </c>
      <c r="N345" s="583">
        <v>100.6</v>
      </c>
      <c r="O345" s="583">
        <v>117.5</v>
      </c>
      <c r="P345" s="583">
        <v>108.5</v>
      </c>
      <c r="Q345" s="583">
        <v>132.6</v>
      </c>
      <c r="R345" s="583">
        <v>135.1</v>
      </c>
      <c r="S345" s="583">
        <v>149</v>
      </c>
      <c r="T345" s="583"/>
      <c r="U345" s="583"/>
      <c r="V345" s="583"/>
      <c r="W345" s="583"/>
    </row>
    <row r="346" spans="2:23" x14ac:dyDescent="0.35">
      <c r="B346" s="70" t="s">
        <v>85</v>
      </c>
      <c r="N346" s="583"/>
      <c r="O346" s="583"/>
      <c r="P346" s="583"/>
      <c r="Q346" s="583">
        <v>0</v>
      </c>
      <c r="R346" s="583">
        <v>0</v>
      </c>
      <c r="S346" s="583">
        <v>0</v>
      </c>
      <c r="T346" s="583"/>
      <c r="U346" s="583"/>
      <c r="V346" s="583"/>
      <c r="W346" s="583"/>
    </row>
    <row r="347" spans="2:23" x14ac:dyDescent="0.35">
      <c r="B347" s="70" t="s">
        <v>361</v>
      </c>
      <c r="N347" s="583">
        <v>0</v>
      </c>
      <c r="O347" s="583">
        <v>0.8</v>
      </c>
      <c r="P347" s="583"/>
      <c r="Q347" s="583">
        <v>0</v>
      </c>
      <c r="R347" s="583"/>
      <c r="S347" s="583">
        <v>-109.5</v>
      </c>
      <c r="T347" s="583"/>
      <c r="U347" s="583"/>
      <c r="V347" s="583"/>
      <c r="W347" s="583"/>
    </row>
    <row r="348" spans="2:23" x14ac:dyDescent="0.35">
      <c r="B348" s="70" t="s">
        <v>362</v>
      </c>
      <c r="N348" s="583">
        <v>5.3</v>
      </c>
      <c r="O348" s="583">
        <v>0.9</v>
      </c>
      <c r="P348" s="583">
        <v>1.1000000000000001</v>
      </c>
      <c r="Q348" s="583">
        <v>0</v>
      </c>
      <c r="R348" s="583">
        <v>7</v>
      </c>
      <c r="S348" s="583">
        <v>1.5</v>
      </c>
      <c r="T348" s="583"/>
      <c r="U348" s="583"/>
      <c r="V348" s="583"/>
      <c r="W348" s="583"/>
    </row>
    <row r="349" spans="2:23" x14ac:dyDescent="0.35">
      <c r="B349" s="70" t="s">
        <v>363</v>
      </c>
      <c r="N349" s="583">
        <v>26.4</v>
      </c>
      <c r="O349" s="583">
        <v>13.8</v>
      </c>
      <c r="P349" s="583">
        <v>116.3</v>
      </c>
      <c r="Q349" s="583">
        <v>74.7</v>
      </c>
      <c r="R349" s="583">
        <v>84</v>
      </c>
      <c r="S349" s="583">
        <v>172.8</v>
      </c>
      <c r="T349" s="583"/>
      <c r="U349" s="583"/>
      <c r="V349" s="583"/>
      <c r="W349" s="583"/>
    </row>
    <row r="350" spans="2:23" x14ac:dyDescent="0.35">
      <c r="B350" s="70" t="s">
        <v>364</v>
      </c>
      <c r="N350" s="583">
        <v>98</v>
      </c>
      <c r="O350" s="583">
        <v>66.7</v>
      </c>
      <c r="P350" s="583">
        <v>106.2</v>
      </c>
      <c r="Q350" s="583">
        <v>82.4</v>
      </c>
      <c r="R350" s="583">
        <v>158.19999999999999</v>
      </c>
      <c r="S350" s="583">
        <v>101</v>
      </c>
      <c r="T350" s="583"/>
      <c r="U350" s="583"/>
      <c r="V350" s="583"/>
      <c r="W350" s="583"/>
    </row>
    <row r="351" spans="2:23" x14ac:dyDescent="0.35">
      <c r="B351" s="70" t="s">
        <v>365</v>
      </c>
      <c r="N351" s="583">
        <v>897.3</v>
      </c>
      <c r="O351" s="583">
        <v>854.8</v>
      </c>
      <c r="P351" s="583">
        <v>883.4</v>
      </c>
      <c r="Q351" s="583">
        <v>849.3</v>
      </c>
      <c r="R351" s="583">
        <v>865.3</v>
      </c>
      <c r="S351" s="583">
        <v>958.1</v>
      </c>
      <c r="T351" s="583"/>
      <c r="U351" s="583"/>
      <c r="V351" s="583"/>
      <c r="W351" s="583"/>
    </row>
    <row r="352" spans="2:23" x14ac:dyDescent="0.35">
      <c r="B352" s="70" t="s">
        <v>366</v>
      </c>
      <c r="N352" s="583">
        <v>1093.3</v>
      </c>
      <c r="O352" s="583">
        <v>1072.4000000000001</v>
      </c>
      <c r="P352" s="583">
        <v>1099.5999999999999</v>
      </c>
      <c r="Q352" s="583">
        <v>1070.7</v>
      </c>
      <c r="R352" s="583">
        <v>1110.5999999999999</v>
      </c>
      <c r="S352" s="583">
        <v>1255.5999999999999</v>
      </c>
      <c r="T352" s="583"/>
      <c r="U352" s="583"/>
      <c r="V352" s="583"/>
      <c r="W352" s="583"/>
    </row>
    <row r="353" spans="2:41" x14ac:dyDescent="0.35">
      <c r="B353" s="70" t="s">
        <v>367</v>
      </c>
      <c r="N353" s="583">
        <v>136.5</v>
      </c>
      <c r="O353" s="583">
        <v>154.5</v>
      </c>
      <c r="P353" s="583">
        <v>189.9</v>
      </c>
      <c r="Q353" s="583">
        <v>204.8</v>
      </c>
      <c r="R353" s="583">
        <v>210.6</v>
      </c>
      <c r="S353" s="583">
        <v>254.2</v>
      </c>
      <c r="T353" s="583"/>
      <c r="U353" s="583"/>
      <c r="V353" s="583"/>
      <c r="W353" s="583"/>
    </row>
    <row r="354" spans="2:41" x14ac:dyDescent="0.35">
      <c r="B354" s="70"/>
    </row>
    <row r="355" spans="2:41" x14ac:dyDescent="0.35">
      <c r="B355" s="70"/>
    </row>
    <row r="356" spans="2:41" x14ac:dyDescent="0.35">
      <c r="B356" s="69"/>
    </row>
    <row r="357" spans="2:41" x14ac:dyDescent="0.35">
      <c r="B357" s="69"/>
    </row>
    <row r="358" spans="2:41" x14ac:dyDescent="0.35">
      <c r="B358" s="69"/>
    </row>
    <row r="359" spans="2:41" x14ac:dyDescent="0.35">
      <c r="B359" s="534" t="s">
        <v>33</v>
      </c>
      <c r="N359" s="534"/>
      <c r="O359" s="534"/>
      <c r="P359" s="534"/>
      <c r="Q359" s="534"/>
      <c r="R359" s="534"/>
      <c r="S359" s="534"/>
      <c r="T359" s="534"/>
      <c r="U359" s="534"/>
      <c r="V359" s="534"/>
      <c r="W359" s="534"/>
      <c r="X359" s="534"/>
      <c r="Y359" s="534"/>
      <c r="Z359" s="534"/>
      <c r="AA359" s="534"/>
      <c r="AB359" s="534"/>
      <c r="AC359" s="534"/>
      <c r="AD359" s="534"/>
      <c r="AE359" s="534"/>
      <c r="AF359" s="534"/>
      <c r="AG359" s="534"/>
      <c r="AH359" s="534"/>
      <c r="AI359" s="534"/>
      <c r="AJ359" s="534"/>
      <c r="AK359" s="534"/>
      <c r="AL359" s="534"/>
      <c r="AM359" s="534"/>
      <c r="AN359" s="534"/>
      <c r="AO359" s="534"/>
    </row>
    <row r="360" spans="2:41" x14ac:dyDescent="0.35">
      <c r="B360" s="70"/>
    </row>
    <row r="361" spans="2:41" x14ac:dyDescent="0.35">
      <c r="B361" s="69" t="s">
        <v>225</v>
      </c>
      <c r="N361" s="580">
        <f>AVERAGE(Q!C361:F361)</f>
        <v>0.95</v>
      </c>
      <c r="O361" s="580">
        <f>AVERAGE(Q!G361:J361)</f>
        <v>0.95</v>
      </c>
      <c r="P361" s="580">
        <f>AVERAGE(Q!K361:N361)</f>
        <v>0.95</v>
      </c>
      <c r="Q361" s="580">
        <f>AVERAGE(Q!O361:R361)</f>
        <v>0.95</v>
      </c>
      <c r="R361" s="580">
        <f>AVERAGE(Q!S361:V361)</f>
        <v>0.95</v>
      </c>
      <c r="S361" s="580">
        <f>AVERAGE(Q!W361:Z361)</f>
        <v>0.95</v>
      </c>
      <c r="T361" s="580">
        <f>AVERAGE(Q!AA361:AD361)</f>
        <v>0.95</v>
      </c>
      <c r="U361" s="580">
        <f>AVERAGE(Q!AE361:AH361)</f>
        <v>0.95</v>
      </c>
      <c r="V361" s="580">
        <f>AVERAGE(Q!AI361:AL361)</f>
        <v>0.95</v>
      </c>
      <c r="W361" s="580">
        <f>AVERAGE(Q!AM361:AP361)</f>
        <v>0.95</v>
      </c>
      <c r="X361" s="580">
        <f>AVERAGE(Q!AQ361:AT361)</f>
        <v>0.95</v>
      </c>
      <c r="Y361" s="580">
        <f>AVERAGE(Q!AU361:AX361)</f>
        <v>0.95</v>
      </c>
      <c r="Z361" s="580">
        <f>AVERAGE(Q!AY361:BB361)</f>
        <v>0.95</v>
      </c>
      <c r="AA361" s="580">
        <f>AVERAGE(Q!BC361:BF361)</f>
        <v>0.95</v>
      </c>
      <c r="AB361" s="580">
        <f>AVERAGE(Q!BG361:BJ361)</f>
        <v>0.95</v>
      </c>
      <c r="AC361" s="580">
        <f>AVERAGE(Q!BK361:BN361)</f>
        <v>0.95</v>
      </c>
      <c r="AD361" s="580">
        <f>AVERAGE(Q!BO361:BR361)</f>
        <v>0.95</v>
      </c>
      <c r="AE361" s="580">
        <f>AVERAGE(Q!BS361:BV361)</f>
        <v>0.95</v>
      </c>
      <c r="AF361" s="580">
        <f>AVERAGE(Q!BW361:BZ361)</f>
        <v>0.95</v>
      </c>
      <c r="AG361" s="580">
        <f>AVERAGE(Q!CA361:CD361)</f>
        <v>0.95</v>
      </c>
      <c r="AH361" s="580" t="e">
        <f>AVERAGE(Q!CE361:CH361)</f>
        <v>#DIV/0!</v>
      </c>
      <c r="AI361" s="580" t="e">
        <f>AVERAGE(Q!CI361:CL361)</f>
        <v>#DIV/0!</v>
      </c>
      <c r="AJ361" s="580" t="e">
        <f>AVERAGE(Q!CM361:CP361)</f>
        <v>#DIV/0!</v>
      </c>
      <c r="AK361" s="580" t="e">
        <f>AVERAGE(Q!CQ361:CT361)</f>
        <v>#DIV/0!</v>
      </c>
      <c r="AL361" s="580" t="e">
        <f>AVERAGE(Q!CU361:CX361)</f>
        <v>#DIV/0!</v>
      </c>
      <c r="AM361" s="580" t="e">
        <f>AVERAGE(Q!CY361:DB361)</f>
        <v>#DIV/0!</v>
      </c>
      <c r="AN361" s="580" t="e">
        <f>AVERAGE(Q!DC361:DF361)</f>
        <v>#DIV/0!</v>
      </c>
      <c r="AO361" s="580" t="e">
        <f>AVERAGE(Q!DG361:DJ361)</f>
        <v>#DIV/0!</v>
      </c>
    </row>
    <row r="362" spans="2:41" x14ac:dyDescent="0.35">
      <c r="B362" s="69" t="s">
        <v>226</v>
      </c>
      <c r="N362" s="580">
        <f>AVERAGE(Q!C362:F362)</f>
        <v>1</v>
      </c>
      <c r="O362" s="580">
        <f>AVERAGE(Q!G362:J362)</f>
        <v>1</v>
      </c>
      <c r="P362" s="580">
        <f>AVERAGE(Q!K362:N362)</f>
        <v>1</v>
      </c>
      <c r="Q362" s="580">
        <f>AVERAGE(Q!O362:R362)</f>
        <v>1</v>
      </c>
      <c r="R362" s="580">
        <f>AVERAGE(Q!S362:V362)</f>
        <v>1</v>
      </c>
      <c r="S362" s="580">
        <f>AVERAGE(Q!W362:Z362)</f>
        <v>1</v>
      </c>
      <c r="T362" s="580">
        <f>AVERAGE(Q!AA362:AD362)</f>
        <v>1</v>
      </c>
      <c r="U362" s="580">
        <f>AVERAGE(Q!AE362:AH362)</f>
        <v>1</v>
      </c>
      <c r="V362" s="580">
        <f>AVERAGE(Q!AI362:AL362)</f>
        <v>1</v>
      </c>
      <c r="W362" s="580">
        <f>AVERAGE(Q!AM362:AP362)</f>
        <v>1</v>
      </c>
      <c r="X362" s="580">
        <f>AVERAGE(Q!AQ362:AT362)</f>
        <v>1</v>
      </c>
      <c r="Y362" s="580">
        <f>AVERAGE(Q!AU362:AX362)</f>
        <v>1</v>
      </c>
      <c r="Z362" s="580">
        <f>AVERAGE(Q!AY362:BB362)</f>
        <v>1</v>
      </c>
      <c r="AA362" s="580">
        <f>AVERAGE(Q!BC362:BF362)</f>
        <v>1</v>
      </c>
      <c r="AB362" s="580">
        <f>AVERAGE(Q!BG362:BJ362)</f>
        <v>1</v>
      </c>
      <c r="AC362" s="580">
        <f>AVERAGE(Q!BK362:BN362)</f>
        <v>1</v>
      </c>
      <c r="AD362" s="580">
        <f>AVERAGE(Q!BO362:BR362)</f>
        <v>1</v>
      </c>
      <c r="AE362" s="580">
        <f>AVERAGE(Q!BS362:BV362)</f>
        <v>1</v>
      </c>
      <c r="AF362" s="580">
        <f>AVERAGE(Q!BW362:BZ362)</f>
        <v>1</v>
      </c>
      <c r="AG362" s="580">
        <f>AVERAGE(Q!CA362:CD362)</f>
        <v>1</v>
      </c>
      <c r="AH362" s="580" t="e">
        <f>AVERAGE(Q!CE362:CH362)</f>
        <v>#DIV/0!</v>
      </c>
      <c r="AI362" s="580" t="e">
        <f>AVERAGE(Q!CI362:CL362)</f>
        <v>#DIV/0!</v>
      </c>
      <c r="AJ362" s="580" t="e">
        <f>AVERAGE(Q!CM362:CP362)</f>
        <v>#DIV/0!</v>
      </c>
      <c r="AK362" s="580" t="e">
        <f>AVERAGE(Q!CQ362:CT362)</f>
        <v>#DIV/0!</v>
      </c>
      <c r="AL362" s="580" t="e">
        <f>AVERAGE(Q!CU362:CX362)</f>
        <v>#DIV/0!</v>
      </c>
      <c r="AM362" s="580" t="e">
        <f>AVERAGE(Q!CY362:DB362)</f>
        <v>#DIV/0!</v>
      </c>
      <c r="AN362" s="580" t="e">
        <f>AVERAGE(Q!DC362:DF362)</f>
        <v>#DIV/0!</v>
      </c>
      <c r="AO362" s="580" t="e">
        <f>AVERAGE(Q!DG362:DJ362)</f>
        <v>#DIV/0!</v>
      </c>
    </row>
    <row r="363" spans="2:41" x14ac:dyDescent="0.35">
      <c r="B363" s="70"/>
    </row>
    <row r="364" spans="2:41" x14ac:dyDescent="0.35">
      <c r="B364" s="70"/>
    </row>
    <row r="365" spans="2:41" x14ac:dyDescent="0.35">
      <c r="B365" s="444" t="s">
        <v>224</v>
      </c>
      <c r="N365" s="444"/>
      <c r="O365" s="444"/>
      <c r="P365" s="444"/>
      <c r="Q365" s="444"/>
      <c r="R365" s="444"/>
      <c r="S365" s="444"/>
      <c r="T365" s="444"/>
      <c r="U365" s="444"/>
      <c r="V365" s="444"/>
      <c r="W365" s="444"/>
      <c r="X365" s="444"/>
      <c r="Y365" s="444"/>
      <c r="Z365" s="444"/>
      <c r="AA365" s="444"/>
      <c r="AB365" s="444"/>
      <c r="AC365" s="444"/>
      <c r="AD365" s="444"/>
      <c r="AE365" s="444"/>
      <c r="AF365" s="444"/>
      <c r="AG365" s="444"/>
      <c r="AH365" s="444"/>
      <c r="AI365" s="444"/>
      <c r="AJ365" s="444"/>
      <c r="AK365" s="444"/>
      <c r="AL365" s="444"/>
      <c r="AM365" s="444"/>
      <c r="AN365" s="444"/>
      <c r="AO365" s="444"/>
    </row>
    <row r="366" spans="2:41" x14ac:dyDescent="0.35">
      <c r="B366" s="70" t="s">
        <v>106</v>
      </c>
    </row>
    <row r="367" spans="2:41" x14ac:dyDescent="0.35">
      <c r="B367" s="69" t="s">
        <v>247</v>
      </c>
      <c r="N367" s="575">
        <f>Q!F367</f>
        <v>19014</v>
      </c>
      <c r="O367" s="575">
        <f>Q!J367</f>
        <v>22481</v>
      </c>
      <c r="P367" s="575">
        <f>Q!N367</f>
        <v>22307</v>
      </c>
      <c r="Q367" s="575">
        <f>Q!R367</f>
        <v>86471</v>
      </c>
      <c r="R367" s="575">
        <f>Q!V367</f>
        <v>64770</v>
      </c>
      <c r="S367" s="575">
        <f>Q!Z367</f>
        <v>64191</v>
      </c>
      <c r="T367" s="575">
        <f>Q!AD367</f>
        <v>53714.679003508769</v>
      </c>
      <c r="U367" s="575">
        <f>Q!AH367</f>
        <v>42918.446209862101</v>
      </c>
      <c r="V367" s="575">
        <f>Q!AL367</f>
        <v>33822.493615342093</v>
      </c>
      <c r="W367" s="575">
        <f>Q!AP367</f>
        <v>21958.115589255427</v>
      </c>
      <c r="X367" s="575">
        <f>Q!AT367</f>
        <v>6135.3017490887596</v>
      </c>
      <c r="Y367" s="575">
        <f>Q!AX367</f>
        <v>-10964.482610811239</v>
      </c>
      <c r="Z367" s="575">
        <f>Q!BB367</f>
        <v>-28099.171983564571</v>
      </c>
      <c r="AA367" s="575">
        <f>Q!BF367</f>
        <v>-43690.264921571237</v>
      </c>
      <c r="AB367" s="575">
        <f>Q!BJ367</f>
        <v>-61707.429049977902</v>
      </c>
      <c r="AC367" s="575">
        <f>Q!BN367</f>
        <v>-74638.569931757913</v>
      </c>
      <c r="AD367" s="575">
        <f>Q!BR367</f>
        <v>-81373.55264079124</v>
      </c>
      <c r="AE367" s="575">
        <f>Q!BV367</f>
        <v>-92678.068084477898</v>
      </c>
      <c r="AF367" s="575">
        <f>Q!BZ367</f>
        <v>-104029.32514191123</v>
      </c>
      <c r="AG367" s="575" t="str">
        <f t="shared" ref="AG367" si="254">IF((OR(AF367-(AG$191/1000)&lt;0,AF367="")),"",(AF367-(AG$191/1000)))</f>
        <v/>
      </c>
      <c r="AH367" s="575"/>
      <c r="AI367" s="575"/>
      <c r="AJ367" s="575"/>
      <c r="AK367" s="575"/>
      <c r="AL367" s="575"/>
      <c r="AM367" s="575"/>
      <c r="AN367" s="575"/>
      <c r="AO367" s="575"/>
    </row>
    <row r="368" spans="2:41" x14ac:dyDescent="0.35">
      <c r="B368" s="69" t="s">
        <v>227</v>
      </c>
      <c r="N368" s="577">
        <f>Q!F368</f>
        <v>0.9</v>
      </c>
      <c r="O368" s="577">
        <f>Q!J368</f>
        <v>0.9</v>
      </c>
      <c r="P368" s="577">
        <f>Q!N368</f>
        <v>0.9</v>
      </c>
      <c r="Q368" s="577">
        <f>Q!R368</f>
        <v>1</v>
      </c>
      <c r="R368" s="577">
        <f>Q!V368</f>
        <v>0.9</v>
      </c>
      <c r="S368" s="577">
        <f>Q!Z368</f>
        <v>0.9</v>
      </c>
      <c r="T368" s="577">
        <f>Q!AD368</f>
        <v>0.87964841035647046</v>
      </c>
      <c r="U368" s="577">
        <f>Q!AH368</f>
        <v>0.89968414920050066</v>
      </c>
      <c r="V368" s="577">
        <f>Q!AL368</f>
        <v>0.92649241194614085</v>
      </c>
      <c r="W368" s="577">
        <f>Q!AP368</f>
        <v>0.9948386134523779</v>
      </c>
      <c r="X368" s="577">
        <f>Q!AT368</f>
        <v>1.4973232891231478</v>
      </c>
      <c r="Y368" s="577">
        <f>Q!AX368</f>
        <v>0</v>
      </c>
      <c r="Z368" s="577">
        <f>Q!BB368</f>
        <v>0</v>
      </c>
      <c r="AA368" s="577">
        <f>Q!BF368</f>
        <v>0</v>
      </c>
      <c r="AB368" s="577">
        <f>Q!BJ368</f>
        <v>0</v>
      </c>
      <c r="AC368" s="577">
        <f>Q!BN368</f>
        <v>0</v>
      </c>
      <c r="AD368" s="577">
        <f>Q!BR368</f>
        <v>0</v>
      </c>
      <c r="AE368" s="577">
        <f>Q!BV368</f>
        <v>0</v>
      </c>
      <c r="AF368" s="577">
        <f>Q!BZ368</f>
        <v>0</v>
      </c>
      <c r="AG368" s="577" t="e">
        <f t="shared" ref="AG368" si="255">IF(AG367&gt;0,AG369/AG367*g_troz,0)</f>
        <v>#DIV/0!</v>
      </c>
      <c r="AH368" s="577"/>
      <c r="AI368" s="577"/>
      <c r="AJ368" s="577"/>
      <c r="AK368" s="577"/>
      <c r="AL368" s="577"/>
      <c r="AM368" s="577"/>
      <c r="AN368" s="577"/>
      <c r="AO368" s="577"/>
    </row>
    <row r="369" spans="2:41" x14ac:dyDescent="0.35">
      <c r="B369" s="69" t="s">
        <v>228</v>
      </c>
      <c r="N369" s="575">
        <f>Q!F369</f>
        <v>542</v>
      </c>
      <c r="O369" s="575">
        <f>Q!J369</f>
        <v>635</v>
      </c>
      <c r="P369" s="575">
        <f>Q!N369</f>
        <v>633</v>
      </c>
      <c r="Q369" s="575">
        <f>Q!R369</f>
        <v>2704</v>
      </c>
      <c r="R369" s="575">
        <f>Q!V369</f>
        <v>1793</v>
      </c>
      <c r="S369" s="575">
        <f>Q!Z369</f>
        <v>1785</v>
      </c>
      <c r="T369" s="575">
        <f>Q!AD369</f>
        <v>1519.1238041351239</v>
      </c>
      <c r="U369" s="575">
        <f>Q!AH369</f>
        <v>1241.4382485795684</v>
      </c>
      <c r="V369" s="575">
        <f>Q!AL369</f>
        <v>1007.4849152462352</v>
      </c>
      <c r="W369" s="575">
        <f>Q!AP369</f>
        <v>702.32602635734645</v>
      </c>
      <c r="X369" s="575">
        <f>Q!AT369</f>
        <v>295.35380413512434</v>
      </c>
      <c r="Y369" s="575">
        <f>Q!AX369</f>
        <v>-144.4628625315423</v>
      </c>
      <c r="Z369" s="575">
        <f>Q!BB369</f>
        <v>-585.17730697598677</v>
      </c>
      <c r="AA369" s="575">
        <f>Q!BF369</f>
        <v>-986.18952919820902</v>
      </c>
      <c r="AB369" s="575">
        <f>Q!BJ369</f>
        <v>-1449.6017514204311</v>
      </c>
      <c r="AC369" s="575">
        <f>Q!BN369</f>
        <v>-1782.1984180870977</v>
      </c>
      <c r="AD369" s="575">
        <f>Q!BR369</f>
        <v>-1955.4261958648754</v>
      </c>
      <c r="AE369" s="575">
        <f>Q!BV369</f>
        <v>-2246.1850847537644</v>
      </c>
      <c r="AF369" s="575">
        <f>Q!BZ369</f>
        <v>-2538.1461958648756</v>
      </c>
      <c r="AG369" s="575" t="e">
        <f t="shared" ref="AG369" si="256">AF369-(AG$198/1000/AG$197)</f>
        <v>#DIV/0!</v>
      </c>
      <c r="AH369" s="575"/>
      <c r="AI369" s="575"/>
      <c r="AJ369" s="575"/>
      <c r="AK369" s="575"/>
      <c r="AL369" s="575"/>
      <c r="AM369" s="575"/>
      <c r="AN369" s="575"/>
      <c r="AO369" s="575"/>
    </row>
    <row r="370" spans="2:41" x14ac:dyDescent="0.35">
      <c r="B370" s="444"/>
      <c r="N370" s="444"/>
      <c r="O370" s="444"/>
      <c r="P370" s="444"/>
      <c r="Q370" s="444"/>
      <c r="R370" s="444"/>
      <c r="S370" s="444"/>
      <c r="T370" s="444"/>
      <c r="U370" s="444"/>
      <c r="V370" s="444"/>
      <c r="W370" s="444"/>
      <c r="X370" s="444"/>
      <c r="Y370" s="444"/>
      <c r="Z370" s="444"/>
      <c r="AA370" s="444"/>
      <c r="AB370" s="444"/>
      <c r="AC370" s="444"/>
      <c r="AD370" s="444"/>
      <c r="AE370" s="444"/>
      <c r="AF370" s="444"/>
      <c r="AG370" s="444"/>
      <c r="AH370" s="444"/>
      <c r="AI370" s="444"/>
      <c r="AJ370" s="444"/>
      <c r="AK370" s="444"/>
      <c r="AL370" s="444"/>
      <c r="AM370" s="444"/>
      <c r="AN370" s="444"/>
      <c r="AO370" s="444"/>
    </row>
    <row r="371" spans="2:41" x14ac:dyDescent="0.35">
      <c r="B371" s="70" t="s">
        <v>246</v>
      </c>
    </row>
    <row r="372" spans="2:41" x14ac:dyDescent="0.35">
      <c r="B372" s="69" t="s">
        <v>245</v>
      </c>
      <c r="N372" s="575">
        <f>Q!F372</f>
        <v>50993</v>
      </c>
      <c r="O372" s="575">
        <f>Q!J372</f>
        <v>63140</v>
      </c>
      <c r="P372" s="575">
        <f>Q!N372</f>
        <v>60768</v>
      </c>
      <c r="Q372" s="575">
        <f>Q!R372</f>
        <v>254010</v>
      </c>
      <c r="R372" s="575">
        <f>Q!V372</f>
        <v>256835</v>
      </c>
      <c r="S372" s="575">
        <f>Q!Z372</f>
        <v>247210</v>
      </c>
      <c r="T372" s="575">
        <f>Q!AD372</f>
        <v>236733.67900350876</v>
      </c>
      <c r="U372" s="575">
        <f>Q!AH372</f>
        <v>225937.4462098621</v>
      </c>
      <c r="V372" s="575">
        <f>Q!AL372</f>
        <v>216841.49361534213</v>
      </c>
      <c r="W372" s="575">
        <f>Q!AP372</f>
        <v>204977.11558925547</v>
      </c>
      <c r="X372" s="575">
        <f>Q!AT372</f>
        <v>189154.3017490888</v>
      </c>
      <c r="Y372" s="575">
        <f>Q!AX372</f>
        <v>172054.51738918881</v>
      </c>
      <c r="Z372" s="575">
        <f>Q!BB372</f>
        <v>154919.82801643549</v>
      </c>
      <c r="AA372" s="575">
        <f>Q!BF372</f>
        <v>139328.73507842881</v>
      </c>
      <c r="AB372" s="575">
        <f>Q!BJ372</f>
        <v>121311.57095002216</v>
      </c>
      <c r="AC372" s="575">
        <f>Q!BN372</f>
        <v>108380.43006824215</v>
      </c>
      <c r="AD372" s="575">
        <f>Q!BR372</f>
        <v>101645.44735920882</v>
      </c>
      <c r="AE372" s="575">
        <f>Q!BV372</f>
        <v>90340.93191552216</v>
      </c>
      <c r="AF372" s="575">
        <f>Q!BZ372</f>
        <v>78989.674858088823</v>
      </c>
      <c r="AG372" s="575">
        <f t="shared" ref="AG372" si="257">IF((OR(AF372-(AG$191/1000)&lt;0,AF372="")),"",(AF372-(AG$191/1000)))</f>
        <v>78989.674858088823</v>
      </c>
      <c r="AH372" s="575">
        <f t="shared" ref="AH372" si="258">IF((OR(AG372-(AH$191/1000)&lt;0,AG372="")),"",(AG372-(AH$191/1000)))</f>
        <v>78989.674858088823</v>
      </c>
      <c r="AI372" s="575">
        <f t="shared" ref="AI372" si="259">IF((OR(AH372-(AI$191/1000)&lt;0,AH372="")),"",(AH372-(AI$191/1000)))</f>
        <v>78989.674858088823</v>
      </c>
      <c r="AJ372" s="575">
        <f t="shared" ref="AJ372" si="260">IF((OR(AI372-(AJ$191/1000)&lt;0,AI372="")),"",(AI372-(AJ$191/1000)))</f>
        <v>78989.674858088823</v>
      </c>
      <c r="AK372" s="575">
        <f t="shared" ref="AK372" si="261">IF((OR(AJ372-(AK$191/1000)&lt;0,AJ372="")),"",(AJ372-(AK$191/1000)))</f>
        <v>78989.674858088823</v>
      </c>
      <c r="AL372" s="575">
        <f t="shared" ref="AL372" si="262">IF((OR(AK372-(AL$191/1000)&lt;0,AK372="")),"",(AK372-(AL$191/1000)))</f>
        <v>78989.674858088823</v>
      </c>
      <c r="AM372" s="575">
        <f t="shared" ref="AM372" si="263">IF((OR(AL372-(AM$191/1000)&lt;0,AL372="")),"",(AL372-(AM$191/1000)))</f>
        <v>78989.674858088823</v>
      </c>
      <c r="AN372" s="575">
        <f t="shared" ref="AN372" si="264">IF((OR(AM372-(AN$191/1000)&lt;0,AM372="")),"",(AM372-(AN$191/1000)))</f>
        <v>78989.674858088823</v>
      </c>
      <c r="AO372" s="575">
        <f t="shared" ref="AO372" si="265">IF((OR(AN372-(AO$191/1000)&lt;0,AN372="")),"",(AN372-(AO$191/1000)))</f>
        <v>78989.674858088823</v>
      </c>
    </row>
    <row r="373" spans="2:41" x14ac:dyDescent="0.35">
      <c r="B373" s="69" t="s">
        <v>227</v>
      </c>
      <c r="N373" s="577">
        <f>Q!F373</f>
        <v>1</v>
      </c>
      <c r="O373" s="577">
        <f>Q!J373</f>
        <v>1</v>
      </c>
      <c r="P373" s="577">
        <f>Q!N373</f>
        <v>1</v>
      </c>
      <c r="Q373" s="577">
        <f>Q!R373</f>
        <v>1</v>
      </c>
      <c r="R373" s="577">
        <f>Q!V373</f>
        <v>0.9</v>
      </c>
      <c r="S373" s="577">
        <f>Q!Z373</f>
        <v>0.9</v>
      </c>
      <c r="T373" s="577">
        <f>Q!AD373</f>
        <v>0.93692939987874357</v>
      </c>
      <c r="U373" s="577">
        <f>Q!AH373</f>
        <v>0.94347245727000084</v>
      </c>
      <c r="V373" s="577">
        <f>Q!AL373</f>
        <v>0.94949076422864143</v>
      </c>
      <c r="W373" s="577">
        <f>Q!AP373</f>
        <v>0.95814351033211986</v>
      </c>
      <c r="X373" s="577">
        <f>Q!AT373</f>
        <v>0.97137226220758532</v>
      </c>
      <c r="Y373" s="577">
        <f>Q!AX373</f>
        <v>0.98840424005673</v>
      </c>
      <c r="Z373" s="577">
        <f>Q!BB373</f>
        <v>1.0092424256603136</v>
      </c>
      <c r="AA373" s="577">
        <f>Q!BF373</f>
        <v>1.0326569646870802</v>
      </c>
      <c r="AB373" s="577">
        <f>Q!BJ373</f>
        <v>1.0672111188007962</v>
      </c>
      <c r="AC373" s="577">
        <f>Q!BN373</f>
        <v>1.0990927474326024</v>
      </c>
      <c r="AD373" s="577">
        <f>Q!BR373</f>
        <v>1.1189105015444725</v>
      </c>
      <c r="AE373" s="577">
        <f>Q!BV373</f>
        <v>1.1588163184695681</v>
      </c>
      <c r="AF373" s="577">
        <f>Q!BZ373</f>
        <v>1.210380225710197</v>
      </c>
      <c r="AG373" s="577" t="e">
        <f t="shared" ref="AG373" si="266">IF(AG372&gt;0,AG374/AG372*g_troz,0)</f>
        <v>#DIV/0!</v>
      </c>
      <c r="AH373" s="577" t="e">
        <f t="shared" ref="AH373:AO373" si="267">IF(AH372&gt;0,AH374/AH372*g_troz,0)</f>
        <v>#DIV/0!</v>
      </c>
      <c r="AI373" s="577" t="e">
        <f t="shared" si="267"/>
        <v>#DIV/0!</v>
      </c>
      <c r="AJ373" s="577" t="e">
        <f t="shared" si="267"/>
        <v>#DIV/0!</v>
      </c>
      <c r="AK373" s="577" t="e">
        <f t="shared" si="267"/>
        <v>#DIV/0!</v>
      </c>
      <c r="AL373" s="577" t="e">
        <f t="shared" si="267"/>
        <v>#DIV/0!</v>
      </c>
      <c r="AM373" s="577" t="e">
        <f t="shared" si="267"/>
        <v>#DIV/0!</v>
      </c>
      <c r="AN373" s="577" t="e">
        <f t="shared" si="267"/>
        <v>#DIV/0!</v>
      </c>
      <c r="AO373" s="577" t="e">
        <f t="shared" si="267"/>
        <v>#DIV/0!</v>
      </c>
    </row>
    <row r="374" spans="2:41" x14ac:dyDescent="0.35">
      <c r="B374" s="69" t="s">
        <v>228</v>
      </c>
      <c r="N374" s="575">
        <f>Q!F374</f>
        <v>1678</v>
      </c>
      <c r="O374" s="575">
        <f>Q!J374</f>
        <v>2056</v>
      </c>
      <c r="P374" s="575">
        <f>Q!N374</f>
        <v>1999</v>
      </c>
      <c r="Q374" s="575">
        <f>Q!R374</f>
        <v>8036</v>
      </c>
      <c r="R374" s="575">
        <f>Q!V374</f>
        <v>7683</v>
      </c>
      <c r="S374" s="575">
        <f>Q!Z374</f>
        <v>7397</v>
      </c>
      <c r="T374" s="575">
        <f>Q!AD374</f>
        <v>7131.1238041351244</v>
      </c>
      <c r="U374" s="575">
        <f>Q!AH374</f>
        <v>6853.4382485795686</v>
      </c>
      <c r="V374" s="575">
        <f>Q!AL374</f>
        <v>6619.4849152462357</v>
      </c>
      <c r="W374" s="575">
        <f>Q!AP374</f>
        <v>6314.3260263573466</v>
      </c>
      <c r="X374" s="575">
        <f>Q!AT374</f>
        <v>5907.3538041351248</v>
      </c>
      <c r="Y374" s="575">
        <f>Q!AX374</f>
        <v>5467.5371374684582</v>
      </c>
      <c r="Z374" s="575">
        <f>Q!BB374</f>
        <v>5026.8226930240144</v>
      </c>
      <c r="AA374" s="575">
        <f>Q!BF374</f>
        <v>4625.8104708017918</v>
      </c>
      <c r="AB374" s="575">
        <f>Q!BJ374</f>
        <v>4162.3982485795705</v>
      </c>
      <c r="AC374" s="575">
        <f>Q!BN374</f>
        <v>3829.8015819129037</v>
      </c>
      <c r="AD374" s="575">
        <f>Q!BR374</f>
        <v>3656.573804135126</v>
      </c>
      <c r="AE374" s="575">
        <f>Q!BV374</f>
        <v>3365.814915246237</v>
      </c>
      <c r="AF374" s="575">
        <f>Q!BZ374</f>
        <v>3073.8538041351258</v>
      </c>
      <c r="AG374" s="575" t="e">
        <f t="shared" ref="AG374" si="268">AF374-(AG$198/1000/AG$197)</f>
        <v>#DIV/0!</v>
      </c>
      <c r="AH374" s="575" t="e">
        <f t="shared" ref="AH374" si="269">AG374-(AH$198/1000/AH$197)</f>
        <v>#DIV/0!</v>
      </c>
      <c r="AI374" s="575" t="e">
        <f t="shared" ref="AI374" si="270">AH374-(AI$198/1000/AI$197)</f>
        <v>#DIV/0!</v>
      </c>
      <c r="AJ374" s="575" t="e">
        <f t="shared" ref="AJ374" si="271">AI374-(AJ$198/1000/AJ$197)</f>
        <v>#DIV/0!</v>
      </c>
      <c r="AK374" s="575" t="e">
        <f t="shared" ref="AK374" si="272">AJ374-(AK$198/1000/AK$197)</f>
        <v>#DIV/0!</v>
      </c>
      <c r="AL374" s="575" t="e">
        <f t="shared" ref="AL374" si="273">AK374-(AL$198/1000/AL$197)</f>
        <v>#DIV/0!</v>
      </c>
      <c r="AM374" s="575" t="e">
        <f t="shared" ref="AM374" si="274">AL374-(AM$198/1000/AM$197)</f>
        <v>#DIV/0!</v>
      </c>
      <c r="AN374" s="575" t="e">
        <f t="shared" ref="AN374" si="275">AM374-(AN$198/1000/AN$197)</f>
        <v>#DIV/0!</v>
      </c>
      <c r="AO374" s="575" t="e">
        <f t="shared" ref="AO374" si="276">AN374-(AO$198/1000/AO$197)</f>
        <v>#DIV/0!</v>
      </c>
    </row>
    <row r="375" spans="2:41" x14ac:dyDescent="0.35">
      <c r="B375" s="69"/>
    </row>
    <row r="376" spans="2:41" x14ac:dyDescent="0.35">
      <c r="B376" s="70" t="s">
        <v>244</v>
      </c>
    </row>
    <row r="377" spans="2:41" x14ac:dyDescent="0.35">
      <c r="B377" s="69" t="s">
        <v>243</v>
      </c>
      <c r="N377" s="575">
        <f>Q!F377</f>
        <v>126712</v>
      </c>
      <c r="O377" s="575">
        <f>Q!J377</f>
        <v>136502</v>
      </c>
      <c r="P377" s="575">
        <f>Q!N377</f>
        <v>129262</v>
      </c>
      <c r="Q377" s="575">
        <f>Q!R377</f>
        <v>45561</v>
      </c>
      <c r="R377" s="575">
        <f>Q!V377</f>
        <v>35645</v>
      </c>
      <c r="S377" s="575">
        <f>Q!Z377</f>
        <v>25276</v>
      </c>
      <c r="T377" s="575">
        <f>Q!AD377</f>
        <v>14799.679003508772</v>
      </c>
      <c r="U377" s="575">
        <f>Q!AH377</f>
        <v>4003.4462098621075</v>
      </c>
      <c r="V377" s="575">
        <f>Q!AL377</f>
        <v>-5092.5063846578923</v>
      </c>
      <c r="W377" s="575">
        <f>Q!AP377</f>
        <v>-16956.884410744558</v>
      </c>
      <c r="X377" s="575">
        <f>Q!AT377</f>
        <v>-32779.698250911228</v>
      </c>
      <c r="Y377" s="575">
        <f>Q!AX377</f>
        <v>-49879.482610811225</v>
      </c>
      <c r="Z377" s="575">
        <f>Q!BB377</f>
        <v>-67014.171983564549</v>
      </c>
      <c r="AA377" s="575">
        <f>Q!BF377</f>
        <v>-82605.264921571215</v>
      </c>
      <c r="AB377" s="575">
        <f>Q!BJ377</f>
        <v>-100622.42904997787</v>
      </c>
      <c r="AC377" s="575">
        <f>Q!BN377</f>
        <v>-113553.56993175788</v>
      </c>
      <c r="AD377" s="575">
        <f>Q!BR377</f>
        <v>-120288.55264079121</v>
      </c>
      <c r="AE377" s="575">
        <f>Q!BV377</f>
        <v>-131593.06808447785</v>
      </c>
      <c r="AF377" s="575">
        <f>Q!BZ377</f>
        <v>-142944.32514191119</v>
      </c>
      <c r="AG377" s="575" t="str">
        <f t="shared" ref="AG377" si="277">IF((OR(AF377-(AG$191/1000)&lt;0,AF377="")),"",(AF377-(AG$191/1000)))</f>
        <v/>
      </c>
      <c r="AH377" s="575" t="e">
        <f t="shared" ref="AH377" si="278">IF((OR(AG377-(AH$191/1000)&lt;0,AG377="")),"",(AG377-(AH$191/1000)))</f>
        <v>#VALUE!</v>
      </c>
      <c r="AI377" s="575" t="e">
        <f t="shared" ref="AI377" si="279">IF((OR(AH377-(AI$191/1000)&lt;0,AH377="")),"",(AH377-(AI$191/1000)))</f>
        <v>#VALUE!</v>
      </c>
      <c r="AJ377" s="575" t="e">
        <f t="shared" ref="AJ377" si="280">IF((OR(AI377-(AJ$191/1000)&lt;0,AI377="")),"",(AI377-(AJ$191/1000)))</f>
        <v>#VALUE!</v>
      </c>
      <c r="AK377" s="575" t="e">
        <f t="shared" ref="AK377" si="281">IF((OR(AJ377-(AK$191/1000)&lt;0,AJ377="")),"",(AJ377-(AK$191/1000)))</f>
        <v>#VALUE!</v>
      </c>
      <c r="AL377" s="575" t="e">
        <f t="shared" ref="AL377" si="282">IF((OR(AK377-(AL$191/1000)&lt;0,AK377="")),"",(AK377-(AL$191/1000)))</f>
        <v>#VALUE!</v>
      </c>
      <c r="AM377" s="575" t="e">
        <f t="shared" ref="AM377" si="283">IF((OR(AL377-(AM$191/1000)&lt;0,AL377="")),"",(AL377-(AM$191/1000)))</f>
        <v>#VALUE!</v>
      </c>
      <c r="AN377" s="575" t="e">
        <f t="shared" ref="AN377" si="284">IF((OR(AM377-(AN$191/1000)&lt;0,AM377="")),"",(AM377-(AN$191/1000)))</f>
        <v>#VALUE!</v>
      </c>
      <c r="AO377" s="575" t="e">
        <f t="shared" ref="AO377" si="285">IF((OR(AN377-(AO$191/1000)&lt;0,AN377="")),"",(AN377-(AO$191/1000)))</f>
        <v>#VALUE!</v>
      </c>
    </row>
    <row r="378" spans="2:41" x14ac:dyDescent="0.35">
      <c r="B378" s="69" t="s">
        <v>227</v>
      </c>
      <c r="N378" s="577">
        <f>Q!F378</f>
        <v>1</v>
      </c>
      <c r="O378" s="577">
        <f>Q!J378</f>
        <v>1</v>
      </c>
      <c r="P378" s="577">
        <f>Q!N378</f>
        <v>1</v>
      </c>
      <c r="Q378" s="577">
        <f>Q!R378</f>
        <v>0.7</v>
      </c>
      <c r="R378" s="577">
        <f>Q!V378</f>
        <v>0.6</v>
      </c>
      <c r="S378" s="577">
        <f>Q!Z378</f>
        <v>0.6</v>
      </c>
      <c r="T378" s="577">
        <f>Q!AD378</f>
        <v>0.90816515097780337</v>
      </c>
      <c r="U378" s="577">
        <f>Q!AH378</f>
        <v>1.1998578799170854</v>
      </c>
      <c r="V378" s="577">
        <f>Q!AL378</f>
        <v>0</v>
      </c>
      <c r="W378" s="577">
        <f>Q!AP378</f>
        <v>0</v>
      </c>
      <c r="X378" s="577">
        <f>Q!AT378</f>
        <v>0</v>
      </c>
      <c r="Y378" s="577">
        <f>Q!AX378</f>
        <v>0</v>
      </c>
      <c r="Z378" s="577">
        <f>Q!BB378</f>
        <v>0</v>
      </c>
      <c r="AA378" s="577">
        <f>Q!BF378</f>
        <v>0</v>
      </c>
      <c r="AB378" s="577">
        <f>Q!BJ378</f>
        <v>0</v>
      </c>
      <c r="AC378" s="577">
        <f>Q!BN378</f>
        <v>0</v>
      </c>
      <c r="AD378" s="577">
        <f>Q!BR378</f>
        <v>0</v>
      </c>
      <c r="AE378" s="577">
        <f>Q!BV378</f>
        <v>0</v>
      </c>
      <c r="AF378" s="577">
        <f>Q!BZ378</f>
        <v>0</v>
      </c>
      <c r="AG378" s="577" t="e">
        <f t="shared" ref="AG378" si="286">IF(AG377&gt;0,AG379/AG377*g_troz,0)</f>
        <v>#DIV/0!</v>
      </c>
      <c r="AH378" s="577" t="e">
        <f t="shared" ref="AH378:AO378" si="287">IF(AH377&gt;0,AH379/AH377*g_troz,0)</f>
        <v>#VALUE!</v>
      </c>
      <c r="AI378" s="577" t="e">
        <f t="shared" si="287"/>
        <v>#VALUE!</v>
      </c>
      <c r="AJ378" s="577" t="e">
        <f t="shared" si="287"/>
        <v>#VALUE!</v>
      </c>
      <c r="AK378" s="577" t="e">
        <f t="shared" si="287"/>
        <v>#VALUE!</v>
      </c>
      <c r="AL378" s="577" t="e">
        <f t="shared" si="287"/>
        <v>#VALUE!</v>
      </c>
      <c r="AM378" s="577" t="e">
        <f t="shared" si="287"/>
        <v>#VALUE!</v>
      </c>
      <c r="AN378" s="577" t="e">
        <f t="shared" si="287"/>
        <v>#VALUE!</v>
      </c>
      <c r="AO378" s="577" t="e">
        <f t="shared" si="287"/>
        <v>#VALUE!</v>
      </c>
    </row>
    <row r="379" spans="2:41" x14ac:dyDescent="0.35">
      <c r="B379" s="69" t="s">
        <v>228</v>
      </c>
      <c r="N379" s="575">
        <f>Q!F379</f>
        <v>4124</v>
      </c>
      <c r="O379" s="575">
        <f>Q!J379</f>
        <v>4262</v>
      </c>
      <c r="P379" s="575">
        <f>Q!N379</f>
        <v>4026</v>
      </c>
      <c r="Q379" s="575">
        <f>Q!R379</f>
        <v>1059</v>
      </c>
      <c r="R379" s="575">
        <f>Q!V379</f>
        <v>711</v>
      </c>
      <c r="S379" s="575">
        <f>Q!Z379</f>
        <v>698</v>
      </c>
      <c r="T379" s="575">
        <f>Q!AD379</f>
        <v>432.12380413512398</v>
      </c>
      <c r="U379" s="575">
        <f>Q!AH379</f>
        <v>154.43824857956844</v>
      </c>
      <c r="V379" s="575">
        <f>Q!AL379</f>
        <v>-79.515084753764881</v>
      </c>
      <c r="W379" s="575">
        <f>Q!AP379</f>
        <v>-384.67397364265378</v>
      </c>
      <c r="X379" s="575">
        <f>Q!AT379</f>
        <v>-791.64619586487595</v>
      </c>
      <c r="Y379" s="575">
        <f>Q!AX379</f>
        <v>-1231.4628625315424</v>
      </c>
      <c r="Z379" s="575">
        <f>Q!BB379</f>
        <v>-1672.1773069759868</v>
      </c>
      <c r="AA379" s="575">
        <f>Q!BF379</f>
        <v>-2073.1895291982091</v>
      </c>
      <c r="AB379" s="575">
        <f>Q!BJ379</f>
        <v>-2536.6017514204318</v>
      </c>
      <c r="AC379" s="575">
        <f>Q!BN379</f>
        <v>-2869.1984180870986</v>
      </c>
      <c r="AD379" s="575">
        <f>Q!BR379</f>
        <v>-3042.4261958648763</v>
      </c>
      <c r="AE379" s="575">
        <f>Q!BV379</f>
        <v>-3333.1850847537653</v>
      </c>
      <c r="AF379" s="575">
        <f>Q!BZ379</f>
        <v>-3625.1461958648765</v>
      </c>
      <c r="AG379" s="575" t="e">
        <f t="shared" ref="AG379" si="288">AF379-(AG$198/1000/AG$197)</f>
        <v>#DIV/0!</v>
      </c>
      <c r="AH379" s="575" t="e">
        <f t="shared" ref="AH379" si="289">AG379-(AH$198/1000/AH$197)</f>
        <v>#DIV/0!</v>
      </c>
      <c r="AI379" s="575" t="e">
        <f t="shared" ref="AI379" si="290">AH379-(AI$198/1000/AI$197)</f>
        <v>#DIV/0!</v>
      </c>
      <c r="AJ379" s="575" t="e">
        <f t="shared" ref="AJ379" si="291">AI379-(AJ$198/1000/AJ$197)</f>
        <v>#DIV/0!</v>
      </c>
      <c r="AK379" s="575" t="e">
        <f t="shared" ref="AK379" si="292">AJ379-(AK$198/1000/AK$197)</f>
        <v>#DIV/0!</v>
      </c>
      <c r="AL379" s="575" t="e">
        <f t="shared" ref="AL379" si="293">AK379-(AL$198/1000/AL$197)</f>
        <v>#DIV/0!</v>
      </c>
      <c r="AM379" s="575" t="e">
        <f t="shared" ref="AM379" si="294">AL379-(AM$198/1000/AM$197)</f>
        <v>#DIV/0!</v>
      </c>
      <c r="AN379" s="575" t="e">
        <f t="shared" ref="AN379" si="295">AM379-(AN$198/1000/AN$197)</f>
        <v>#DIV/0!</v>
      </c>
      <c r="AO379" s="575" t="e">
        <f t="shared" ref="AO379" si="296">AN379-(AO$198/1000/AO$197)</f>
        <v>#DIV/0!</v>
      </c>
    </row>
    <row r="380" spans="2:41" x14ac:dyDescent="0.35">
      <c r="B380" s="69"/>
    </row>
    <row r="381" spans="2:41" x14ac:dyDescent="0.35">
      <c r="B381" s="70" t="s">
        <v>446</v>
      </c>
    </row>
    <row r="382" spans="2:41" x14ac:dyDescent="0.35">
      <c r="B382" s="69" t="s">
        <v>249</v>
      </c>
      <c r="N382" s="575">
        <f>N377+N372</f>
        <v>177705</v>
      </c>
      <c r="O382" s="575">
        <f t="shared" ref="O382:AD382" si="297">O377+O372</f>
        <v>199642</v>
      </c>
      <c r="P382" s="575">
        <f t="shared" si="297"/>
        <v>190030</v>
      </c>
      <c r="Q382" s="575">
        <f t="shared" si="297"/>
        <v>299571</v>
      </c>
      <c r="R382" s="575">
        <f t="shared" si="297"/>
        <v>292480</v>
      </c>
      <c r="S382" s="575">
        <f t="shared" si="297"/>
        <v>272486</v>
      </c>
      <c r="T382" s="575">
        <f t="shared" si="297"/>
        <v>251533.35800701752</v>
      </c>
      <c r="U382" s="575">
        <f t="shared" si="297"/>
        <v>229940.8924197242</v>
      </c>
      <c r="V382" s="575">
        <f t="shared" si="297"/>
        <v>211748.98723068423</v>
      </c>
      <c r="W382" s="575">
        <f t="shared" si="297"/>
        <v>188020.23117851091</v>
      </c>
      <c r="X382" s="575">
        <f t="shared" si="297"/>
        <v>156374.60349817757</v>
      </c>
      <c r="Y382" s="575">
        <f t="shared" si="297"/>
        <v>122175.03477837759</v>
      </c>
      <c r="Z382" s="575">
        <f t="shared" si="297"/>
        <v>87905.656032870946</v>
      </c>
      <c r="AA382" s="575">
        <f t="shared" si="297"/>
        <v>56723.470156857598</v>
      </c>
      <c r="AB382" s="575">
        <f t="shared" si="297"/>
        <v>20689.141900044284</v>
      </c>
      <c r="AC382" s="575">
        <f t="shared" si="297"/>
        <v>-5173.1398635157384</v>
      </c>
      <c r="AD382" s="575">
        <f t="shared" si="297"/>
        <v>-18643.105281582393</v>
      </c>
      <c r="AE382" s="575">
        <f>AE377+AE372</f>
        <v>-41252.136168955694</v>
      </c>
      <c r="AF382" s="575">
        <f t="shared" ref="AF382:AO382" si="298">AF377+AF372</f>
        <v>-63954.650283822368</v>
      </c>
      <c r="AG382" s="575" t="e">
        <f t="shared" si="298"/>
        <v>#VALUE!</v>
      </c>
      <c r="AH382" s="575" t="e">
        <f t="shared" si="298"/>
        <v>#VALUE!</v>
      </c>
      <c r="AI382" s="575" t="e">
        <f t="shared" si="298"/>
        <v>#VALUE!</v>
      </c>
      <c r="AJ382" s="575" t="e">
        <f t="shared" si="298"/>
        <v>#VALUE!</v>
      </c>
      <c r="AK382" s="575" t="e">
        <f t="shared" si="298"/>
        <v>#VALUE!</v>
      </c>
      <c r="AL382" s="575" t="e">
        <f t="shared" si="298"/>
        <v>#VALUE!</v>
      </c>
      <c r="AM382" s="575" t="e">
        <f t="shared" si="298"/>
        <v>#VALUE!</v>
      </c>
      <c r="AN382" s="575" t="e">
        <f t="shared" si="298"/>
        <v>#VALUE!</v>
      </c>
      <c r="AO382" s="575" t="e">
        <f t="shared" si="298"/>
        <v>#VALUE!</v>
      </c>
    </row>
    <row r="383" spans="2:41" x14ac:dyDescent="0.35">
      <c r="B383" s="69" t="s">
        <v>227</v>
      </c>
      <c r="N383" s="577">
        <f t="shared" ref="N383:AO383" si="299">AVERAGE(N373,N378)</f>
        <v>1</v>
      </c>
      <c r="O383" s="577">
        <f t="shared" si="299"/>
        <v>1</v>
      </c>
      <c r="P383" s="577">
        <f t="shared" si="299"/>
        <v>1</v>
      </c>
      <c r="Q383" s="577">
        <f t="shared" si="299"/>
        <v>0.85</v>
      </c>
      <c r="R383" s="577">
        <f t="shared" si="299"/>
        <v>0.75</v>
      </c>
      <c r="S383" s="577">
        <f t="shared" si="299"/>
        <v>0.75</v>
      </c>
      <c r="T383" s="577">
        <f t="shared" si="299"/>
        <v>0.92254727542827353</v>
      </c>
      <c r="U383" s="577">
        <f t="shared" si="299"/>
        <v>1.071665168593543</v>
      </c>
      <c r="V383" s="577">
        <f t="shared" si="299"/>
        <v>0.47474538211432071</v>
      </c>
      <c r="W383" s="577">
        <f t="shared" si="299"/>
        <v>0.47907175516605993</v>
      </c>
      <c r="X383" s="577">
        <f t="shared" si="299"/>
        <v>0.48568613110379266</v>
      </c>
      <c r="Y383" s="577">
        <f t="shared" si="299"/>
        <v>0.494202120028365</v>
      </c>
      <c r="Z383" s="577">
        <f t="shared" si="299"/>
        <v>0.50462121283015682</v>
      </c>
      <c r="AA383" s="577">
        <f t="shared" si="299"/>
        <v>0.51632848234354012</v>
      </c>
      <c r="AB383" s="577">
        <f t="shared" si="299"/>
        <v>0.53360555940039811</v>
      </c>
      <c r="AC383" s="577">
        <f t="shared" si="299"/>
        <v>0.54954637371630122</v>
      </c>
      <c r="AD383" s="577">
        <f t="shared" si="299"/>
        <v>0.55945525077223623</v>
      </c>
      <c r="AE383" s="577">
        <f t="shared" si="299"/>
        <v>0.57940815923478406</v>
      </c>
      <c r="AF383" s="577">
        <f t="shared" si="299"/>
        <v>0.60519011285509849</v>
      </c>
      <c r="AG383" s="577" t="e">
        <f t="shared" si="299"/>
        <v>#DIV/0!</v>
      </c>
      <c r="AH383" s="577" t="e">
        <f t="shared" si="299"/>
        <v>#DIV/0!</v>
      </c>
      <c r="AI383" s="577" t="e">
        <f t="shared" si="299"/>
        <v>#DIV/0!</v>
      </c>
      <c r="AJ383" s="577" t="e">
        <f t="shared" si="299"/>
        <v>#DIV/0!</v>
      </c>
      <c r="AK383" s="577" t="e">
        <f t="shared" si="299"/>
        <v>#DIV/0!</v>
      </c>
      <c r="AL383" s="577" t="e">
        <f t="shared" si="299"/>
        <v>#DIV/0!</v>
      </c>
      <c r="AM383" s="577" t="e">
        <f t="shared" si="299"/>
        <v>#DIV/0!</v>
      </c>
      <c r="AN383" s="577" t="e">
        <f t="shared" si="299"/>
        <v>#DIV/0!</v>
      </c>
      <c r="AO383" s="577" t="e">
        <f t="shared" si="299"/>
        <v>#DIV/0!</v>
      </c>
    </row>
    <row r="384" spans="2:41" x14ac:dyDescent="0.35">
      <c r="B384" s="69" t="s">
        <v>228</v>
      </c>
      <c r="N384" s="575">
        <f t="shared" ref="N384:AA384" si="300">SUM(N374+N379)</f>
        <v>5802</v>
      </c>
      <c r="O384" s="575">
        <f t="shared" si="300"/>
        <v>6318</v>
      </c>
      <c r="P384" s="575">
        <f t="shared" si="300"/>
        <v>6025</v>
      </c>
      <c r="Q384" s="575">
        <f t="shared" si="300"/>
        <v>9095</v>
      </c>
      <c r="R384" s="575">
        <f t="shared" si="300"/>
        <v>8394</v>
      </c>
      <c r="S384" s="575">
        <f t="shared" si="300"/>
        <v>8095</v>
      </c>
      <c r="T384" s="575">
        <f t="shared" si="300"/>
        <v>7563.2476082702487</v>
      </c>
      <c r="U384" s="575">
        <f t="shared" si="300"/>
        <v>7007.8764971591372</v>
      </c>
      <c r="V384" s="575">
        <f t="shared" si="300"/>
        <v>6539.9698304924705</v>
      </c>
      <c r="W384" s="575">
        <f t="shared" si="300"/>
        <v>5929.6520527146931</v>
      </c>
      <c r="X384" s="575">
        <f t="shared" si="300"/>
        <v>5115.7076082702488</v>
      </c>
      <c r="Y384" s="575">
        <f t="shared" si="300"/>
        <v>4236.0742749369156</v>
      </c>
      <c r="Z384" s="575">
        <f t="shared" si="300"/>
        <v>3354.6453860480278</v>
      </c>
      <c r="AA384" s="575">
        <f t="shared" si="300"/>
        <v>2552.6209416035827</v>
      </c>
      <c r="AB384" s="575">
        <f t="shared" ref="AB384:AO384" si="301">SUM(AB374+AB379)</f>
        <v>1625.7964971591387</v>
      </c>
      <c r="AC384" s="575">
        <f t="shared" si="301"/>
        <v>960.60316382580504</v>
      </c>
      <c r="AD384" s="575">
        <f t="shared" si="301"/>
        <v>614.14760827024975</v>
      </c>
      <c r="AE384" s="575">
        <f t="shared" si="301"/>
        <v>32.629830492471683</v>
      </c>
      <c r="AF384" s="575">
        <f t="shared" si="301"/>
        <v>-551.29239172975076</v>
      </c>
      <c r="AG384" s="575" t="e">
        <f t="shared" si="301"/>
        <v>#DIV/0!</v>
      </c>
      <c r="AH384" s="575" t="e">
        <f t="shared" si="301"/>
        <v>#DIV/0!</v>
      </c>
      <c r="AI384" s="575" t="e">
        <f t="shared" si="301"/>
        <v>#DIV/0!</v>
      </c>
      <c r="AJ384" s="575" t="e">
        <f t="shared" si="301"/>
        <v>#DIV/0!</v>
      </c>
      <c r="AK384" s="575" t="e">
        <f t="shared" si="301"/>
        <v>#DIV/0!</v>
      </c>
      <c r="AL384" s="575" t="e">
        <f t="shared" si="301"/>
        <v>#DIV/0!</v>
      </c>
      <c r="AM384" s="575" t="e">
        <f t="shared" si="301"/>
        <v>#DIV/0!</v>
      </c>
      <c r="AN384" s="575" t="e">
        <f t="shared" si="301"/>
        <v>#DIV/0!</v>
      </c>
      <c r="AO384" s="575" t="e">
        <f t="shared" si="301"/>
        <v>#DIV/0!</v>
      </c>
    </row>
    <row r="385" spans="2:41" x14ac:dyDescent="0.35">
      <c r="B385" s="444"/>
      <c r="N385" s="444"/>
      <c r="O385" s="444"/>
      <c r="P385" s="444"/>
      <c r="Q385" s="444"/>
      <c r="R385" s="444"/>
      <c r="S385" s="444"/>
      <c r="T385" s="444"/>
      <c r="U385" s="444"/>
      <c r="V385" s="444"/>
      <c r="W385" s="444"/>
      <c r="X385" s="444"/>
      <c r="Y385" s="444"/>
      <c r="Z385" s="444"/>
      <c r="AA385" s="444"/>
      <c r="AB385" s="444"/>
      <c r="AC385" s="444"/>
      <c r="AD385" s="444"/>
      <c r="AE385" s="444"/>
      <c r="AF385" s="444"/>
      <c r="AG385" s="444"/>
      <c r="AH385" s="444"/>
      <c r="AI385" s="444"/>
      <c r="AJ385" s="444"/>
      <c r="AK385" s="444"/>
      <c r="AL385" s="444"/>
      <c r="AM385" s="444"/>
      <c r="AN385" s="444"/>
      <c r="AO385" s="444"/>
    </row>
    <row r="386" spans="2:41" x14ac:dyDescent="0.35">
      <c r="B386" s="70" t="s">
        <v>170</v>
      </c>
    </row>
    <row r="387" spans="2:41" x14ac:dyDescent="0.35">
      <c r="B387" s="69" t="s">
        <v>232</v>
      </c>
      <c r="N387" s="575">
        <f>Q!F387</f>
        <v>17269</v>
      </c>
      <c r="O387" s="575">
        <f>Q!J387</f>
        <v>11273</v>
      </c>
      <c r="P387" s="575">
        <f>Q!N387</f>
        <v>9357</v>
      </c>
      <c r="Q387" s="575">
        <f>Q!R387</f>
        <v>84358</v>
      </c>
      <c r="R387" s="575">
        <f>Q!V387</f>
        <v>100583</v>
      </c>
      <c r="S387" s="575">
        <f>Q!Z387</f>
        <v>92356</v>
      </c>
      <c r="T387" s="575">
        <f>Q!AD387</f>
        <v>81879.679003508776</v>
      </c>
      <c r="U387" s="575">
        <f>Q!AH387</f>
        <v>71083.446209862101</v>
      </c>
      <c r="V387" s="575">
        <f>Q!AL387</f>
        <v>61987.493615342108</v>
      </c>
      <c r="W387" s="575">
        <f>Q!AP387</f>
        <v>50123.115589255438</v>
      </c>
      <c r="X387" s="575">
        <f>Q!AT387</f>
        <v>34300.30174908878</v>
      </c>
      <c r="Y387" s="575">
        <f>Q!AX387</f>
        <v>17200.517389188779</v>
      </c>
      <c r="Z387" s="575">
        <f>Q!BB387</f>
        <v>65.828016435446443</v>
      </c>
      <c r="AA387" s="575">
        <f>Q!BF387</f>
        <v>-15525.264921571219</v>
      </c>
      <c r="AB387" s="575">
        <f>Q!BJ387</f>
        <v>-33542.42904997788</v>
      </c>
      <c r="AC387" s="575">
        <f>Q!BN387</f>
        <v>-46473.569931757876</v>
      </c>
      <c r="AD387" s="575">
        <f>Q!BR387</f>
        <v>-53208.552640791218</v>
      </c>
      <c r="AE387" s="575">
        <f>Q!BV387</f>
        <v>-64513.068084477884</v>
      </c>
      <c r="AF387" s="575">
        <f>Q!BZ387</f>
        <v>-75864.32514191122</v>
      </c>
      <c r="AG387" s="575" t="str">
        <f t="shared" ref="AG387" si="302">IF((OR(AF387-(AG$191/1000)&lt;0,AF387="")),"",(AF387-(AG$191/1000)))</f>
        <v/>
      </c>
      <c r="AH387" s="575" t="e">
        <f t="shared" ref="AH387" si="303">IF((OR(AG387-(AH$191/1000)&lt;0,AG387="")),"",(AG387-(AH$191/1000)))</f>
        <v>#VALUE!</v>
      </c>
      <c r="AI387" s="575" t="e">
        <f t="shared" ref="AI387" si="304">IF((OR(AH387-(AI$191/1000)&lt;0,AH387="")),"",(AH387-(AI$191/1000)))</f>
        <v>#VALUE!</v>
      </c>
      <c r="AJ387" s="575" t="e">
        <f t="shared" ref="AJ387" si="305">IF((OR(AI387-(AJ$191/1000)&lt;0,AI387="")),"",(AI387-(AJ$191/1000)))</f>
        <v>#VALUE!</v>
      </c>
      <c r="AK387" s="575" t="e">
        <f t="shared" ref="AK387" si="306">IF((OR(AJ387-(AK$191/1000)&lt;0,AJ387="")),"",(AJ387-(AK$191/1000)))</f>
        <v>#VALUE!</v>
      </c>
      <c r="AL387" s="575" t="e">
        <f t="shared" ref="AL387" si="307">IF((OR(AK387-(AL$191/1000)&lt;0,AK387="")),"",(AK387-(AL$191/1000)))</f>
        <v>#VALUE!</v>
      </c>
      <c r="AM387" s="575" t="e">
        <f t="shared" ref="AM387" si="308">IF((OR(AL387-(AM$191/1000)&lt;0,AL387="")),"",(AL387-(AM$191/1000)))</f>
        <v>#VALUE!</v>
      </c>
      <c r="AN387" s="575" t="e">
        <f t="shared" ref="AN387" si="309">IF((OR(AM387-(AN$191/1000)&lt;0,AM387="")),"",(AM387-(AN$191/1000)))</f>
        <v>#VALUE!</v>
      </c>
      <c r="AO387" s="575" t="e">
        <f t="shared" ref="AO387" si="310">IF((OR(AN387-(AO$191/1000)&lt;0,AN387="")),"",(AN387-(AO$191/1000)))</f>
        <v>#VALUE!</v>
      </c>
    </row>
    <row r="388" spans="2:41" x14ac:dyDescent="0.35">
      <c r="B388" s="69" t="s">
        <v>233</v>
      </c>
      <c r="N388" s="577">
        <f>Q!F388</f>
        <v>1</v>
      </c>
      <c r="O388" s="577">
        <f>Q!J388</f>
        <v>1</v>
      </c>
      <c r="P388" s="577">
        <f>Q!N388</f>
        <v>1.1000000000000001</v>
      </c>
      <c r="Q388" s="577">
        <f>Q!R388</f>
        <v>1.1000000000000001</v>
      </c>
      <c r="R388" s="577">
        <f>Q!V388</f>
        <v>1</v>
      </c>
      <c r="S388" s="577">
        <f>Q!Z388</f>
        <v>1</v>
      </c>
      <c r="T388" s="577">
        <f>Q!AD388</f>
        <v>1.0184733630461715</v>
      </c>
      <c r="U388" s="577">
        <f>Q!AH388</f>
        <v>1.0516553401789872</v>
      </c>
      <c r="V388" s="577">
        <f>Q!AL388</f>
        <v>1.0885828704100096</v>
      </c>
      <c r="W388" s="577">
        <f>Q!AP388</f>
        <v>1.1568917978608702</v>
      </c>
      <c r="X388" s="577">
        <f>Q!AT388</f>
        <v>1.3215268649207377</v>
      </c>
      <c r="Y388" s="577">
        <f>Q!AX388</f>
        <v>1.8399994623581046</v>
      </c>
      <c r="Z388" s="577">
        <f>Q!BB388</f>
        <v>272.54643572284692</v>
      </c>
      <c r="AA388" s="577">
        <f>Q!BF388</f>
        <v>0</v>
      </c>
      <c r="AB388" s="577">
        <f>Q!BJ388</f>
        <v>0</v>
      </c>
      <c r="AC388" s="577">
        <f>Q!BN388</f>
        <v>0</v>
      </c>
      <c r="AD388" s="577">
        <f>Q!BR388</f>
        <v>0</v>
      </c>
      <c r="AE388" s="577">
        <f>Q!BV388</f>
        <v>0</v>
      </c>
      <c r="AF388" s="577">
        <f>Q!BZ388</f>
        <v>0</v>
      </c>
      <c r="AG388" s="577" t="e">
        <f t="shared" ref="AG388:AO388" si="311">IF(AG387&gt;0,AG389/AG387*g_troz,0)</f>
        <v>#DIV/0!</v>
      </c>
      <c r="AH388" s="577" t="e">
        <f t="shared" si="311"/>
        <v>#VALUE!</v>
      </c>
      <c r="AI388" s="577" t="e">
        <f t="shared" si="311"/>
        <v>#VALUE!</v>
      </c>
      <c r="AJ388" s="577" t="e">
        <f t="shared" si="311"/>
        <v>#VALUE!</v>
      </c>
      <c r="AK388" s="577" t="e">
        <f t="shared" si="311"/>
        <v>#VALUE!</v>
      </c>
      <c r="AL388" s="577" t="e">
        <f t="shared" si="311"/>
        <v>#VALUE!</v>
      </c>
      <c r="AM388" s="577" t="e">
        <f t="shared" si="311"/>
        <v>#VALUE!</v>
      </c>
      <c r="AN388" s="577" t="e">
        <f t="shared" si="311"/>
        <v>#VALUE!</v>
      </c>
      <c r="AO388" s="577" t="e">
        <f t="shared" si="311"/>
        <v>#VALUE!</v>
      </c>
    </row>
    <row r="389" spans="2:41" x14ac:dyDescent="0.35">
      <c r="B389" s="69" t="s">
        <v>234</v>
      </c>
      <c r="N389" s="575">
        <f>Q!F389</f>
        <v>552</v>
      </c>
      <c r="O389" s="575">
        <f>Q!J389</f>
        <v>379</v>
      </c>
      <c r="P389" s="575">
        <f>Q!N389</f>
        <v>327</v>
      </c>
      <c r="Q389" s="575">
        <f>Q!R389</f>
        <v>3034</v>
      </c>
      <c r="R389" s="575">
        <f>Q!V389</f>
        <v>3208</v>
      </c>
      <c r="S389" s="575">
        <f>Q!Z389</f>
        <v>2947</v>
      </c>
      <c r="T389" s="575">
        <f>Q!AD389</f>
        <v>2681.1238041351244</v>
      </c>
      <c r="U389" s="575">
        <f>Q!AH389</f>
        <v>2403.4382485795691</v>
      </c>
      <c r="V389" s="575">
        <f>Q!AL389</f>
        <v>2169.4849152462357</v>
      </c>
      <c r="W389" s="575">
        <f>Q!AP389</f>
        <v>1864.326026357347</v>
      </c>
      <c r="X389" s="575">
        <f>Q!AT389</f>
        <v>1457.3538041351246</v>
      </c>
      <c r="Y389" s="575">
        <f>Q!AX389</f>
        <v>1017.5371374684577</v>
      </c>
      <c r="Z389" s="575">
        <f>Q!BB389</f>
        <v>576.82269302401323</v>
      </c>
      <c r="AA389" s="575">
        <f>Q!BF389</f>
        <v>175.81047080179107</v>
      </c>
      <c r="AB389" s="575">
        <f>Q!BJ389</f>
        <v>-287.60175142043107</v>
      </c>
      <c r="AC389" s="575">
        <f>Q!BN389</f>
        <v>-620.19841808709782</v>
      </c>
      <c r="AD389" s="575">
        <f>Q!BR389</f>
        <v>-793.42619586487558</v>
      </c>
      <c r="AE389" s="575">
        <f>Q!BV389</f>
        <v>-1084.1850847537646</v>
      </c>
      <c r="AF389" s="575">
        <f>Q!BZ389</f>
        <v>-1376.1461958648756</v>
      </c>
      <c r="AG389" s="575" t="e">
        <f t="shared" ref="AG389" si="312">AF389-(AG$198/1000/AG$197)</f>
        <v>#DIV/0!</v>
      </c>
      <c r="AH389" s="575" t="e">
        <f t="shared" ref="AH389" si="313">AG389-(AH$198/1000/AH$197)</f>
        <v>#DIV/0!</v>
      </c>
      <c r="AI389" s="575" t="e">
        <f t="shared" ref="AI389" si="314">AH389-(AI$198/1000/AI$197)</f>
        <v>#DIV/0!</v>
      </c>
      <c r="AJ389" s="575" t="e">
        <f t="shared" ref="AJ389" si="315">AI389-(AJ$198/1000/AJ$197)</f>
        <v>#DIV/0!</v>
      </c>
      <c r="AK389" s="575" t="e">
        <f t="shared" ref="AK389" si="316">AJ389-(AK$198/1000/AK$197)</f>
        <v>#DIV/0!</v>
      </c>
      <c r="AL389" s="575" t="e">
        <f t="shared" ref="AL389" si="317">AK389-(AL$198/1000/AL$197)</f>
        <v>#DIV/0!</v>
      </c>
      <c r="AM389" s="575" t="e">
        <f t="shared" ref="AM389" si="318">AL389-(AM$198/1000/AM$197)</f>
        <v>#DIV/0!</v>
      </c>
      <c r="AN389" s="575" t="e">
        <f t="shared" ref="AN389" si="319">AM389-(AN$198/1000/AN$197)</f>
        <v>#DIV/0!</v>
      </c>
      <c r="AO389" s="575" t="e">
        <f t="shared" ref="AO389" si="320">AN389-(AO$198/1000/AO$197)</f>
        <v>#DIV/0!</v>
      </c>
    </row>
    <row r="390" spans="2:41" x14ac:dyDescent="0.35">
      <c r="B390" s="70"/>
    </row>
    <row r="391" spans="2:41" x14ac:dyDescent="0.35">
      <c r="B391" s="70" t="s">
        <v>235</v>
      </c>
    </row>
    <row r="392" spans="2:41" x14ac:dyDescent="0.35">
      <c r="B392" s="69" t="s">
        <v>236</v>
      </c>
      <c r="N392" s="575">
        <f>Q!F392</f>
        <v>76371</v>
      </c>
      <c r="O392" s="575">
        <f>Q!J392</f>
        <v>58949</v>
      </c>
      <c r="P392" s="575">
        <f>Q!N392</f>
        <v>53047</v>
      </c>
      <c r="Q392" s="575">
        <f>Q!R392</f>
        <v>23122</v>
      </c>
      <c r="R392" s="575">
        <f>Q!V392</f>
        <v>29776</v>
      </c>
      <c r="S392" s="575">
        <f>Q!Z392</f>
        <v>29522</v>
      </c>
      <c r="T392" s="575">
        <f>Q!AD392</f>
        <v>19045.679003508772</v>
      </c>
      <c r="U392" s="575">
        <f>Q!AH392</f>
        <v>8249.4462098621079</v>
      </c>
      <c r="V392" s="575">
        <f>Q!AL392</f>
        <v>-846.50638465789234</v>
      </c>
      <c r="W392" s="575">
        <f>Q!AP392</f>
        <v>-12710.884410744557</v>
      </c>
      <c r="X392" s="575">
        <f>Q!AT392</f>
        <v>-28533.69825091122</v>
      </c>
      <c r="Y392" s="575">
        <f>Q!AX392</f>
        <v>-45633.482610811217</v>
      </c>
      <c r="Z392" s="575">
        <f>Q!BB392</f>
        <v>-62768.171983564542</v>
      </c>
      <c r="AA392" s="575">
        <f>Q!BF392</f>
        <v>-78359.264921571201</v>
      </c>
      <c r="AB392" s="575">
        <f>Q!BJ392</f>
        <v>-96376.429049977858</v>
      </c>
      <c r="AC392" s="575">
        <f>Q!BN392</f>
        <v>-109307.56993175785</v>
      </c>
      <c r="AD392" s="575">
        <f>Q!BR392</f>
        <v>-116042.55264079118</v>
      </c>
      <c r="AE392" s="575">
        <f>Q!BV392</f>
        <v>-127347.06808447784</v>
      </c>
      <c r="AF392" s="575">
        <f>Q!BZ392</f>
        <v>-138698.32514191119</v>
      </c>
      <c r="AG392" s="575" t="str">
        <f t="shared" ref="AG392" si="321">IF((OR(AF392-(AG$191/1000)&lt;0,AF392="")),"",(AF392-(AG$191/1000)))</f>
        <v/>
      </c>
      <c r="AH392" s="575" t="e">
        <f t="shared" ref="AH392" si="322">IF((OR(AG392-(AH$191/1000)&lt;0,AG392="")),"",(AG392-(AH$191/1000)))</f>
        <v>#VALUE!</v>
      </c>
      <c r="AI392" s="575" t="e">
        <f t="shared" ref="AI392" si="323">IF((OR(AH392-(AI$191/1000)&lt;0,AH392="")),"",(AH392-(AI$191/1000)))</f>
        <v>#VALUE!</v>
      </c>
      <c r="AJ392" s="575" t="e">
        <f t="shared" ref="AJ392" si="324">IF((OR(AI392-(AJ$191/1000)&lt;0,AI392="")),"",(AI392-(AJ$191/1000)))</f>
        <v>#VALUE!</v>
      </c>
      <c r="AK392" s="575" t="e">
        <f t="shared" ref="AK392" si="325">IF((OR(AJ392-(AK$191/1000)&lt;0,AJ392="")),"",(AJ392-(AK$191/1000)))</f>
        <v>#VALUE!</v>
      </c>
      <c r="AL392" s="575" t="e">
        <f t="shared" ref="AL392" si="326">IF((OR(AK392-(AL$191/1000)&lt;0,AK392="")),"",(AK392-(AL$191/1000)))</f>
        <v>#VALUE!</v>
      </c>
      <c r="AM392" s="575" t="e">
        <f t="shared" ref="AM392" si="327">IF((OR(AL392-(AM$191/1000)&lt;0,AL392="")),"",(AL392-(AM$191/1000)))</f>
        <v>#VALUE!</v>
      </c>
      <c r="AN392" s="575" t="e">
        <f t="shared" ref="AN392" si="328">IF((OR(AM392-(AN$191/1000)&lt;0,AM392="")),"",(AM392-(AN$191/1000)))</f>
        <v>#VALUE!</v>
      </c>
      <c r="AO392" s="575" t="e">
        <f t="shared" ref="AO392" si="329">IF((OR(AN392-(AO$191/1000)&lt;0,AN392="")),"",(AN392-(AO$191/1000)))</f>
        <v>#VALUE!</v>
      </c>
    </row>
    <row r="393" spans="2:41" x14ac:dyDescent="0.35">
      <c r="B393" s="69" t="s">
        <v>237</v>
      </c>
      <c r="N393" s="577">
        <f>Q!F393</f>
        <v>1.1000000000000001</v>
      </c>
      <c r="O393" s="577">
        <f>Q!J393</f>
        <v>1</v>
      </c>
      <c r="P393" s="577">
        <f>Q!N393</f>
        <v>1</v>
      </c>
      <c r="Q393" s="577">
        <f>Q!R393</f>
        <v>0.6</v>
      </c>
      <c r="R393" s="577">
        <f>Q!V393</f>
        <v>0.6</v>
      </c>
      <c r="S393" s="577">
        <f>Q!Z393</f>
        <v>0.6</v>
      </c>
      <c r="T393" s="577">
        <f>Q!AD393</f>
        <v>0.50319663539845294</v>
      </c>
      <c r="U393" s="577">
        <f>Q!AH393</f>
        <v>0.11476350465749222</v>
      </c>
      <c r="V393" s="577">
        <f>Q!AL393</f>
        <v>0</v>
      </c>
      <c r="W393" s="577">
        <f>Q!AP393</f>
        <v>0</v>
      </c>
      <c r="X393" s="577">
        <f>Q!AT393</f>
        <v>0</v>
      </c>
      <c r="Y393" s="577">
        <f>Q!AX393</f>
        <v>0</v>
      </c>
      <c r="Z393" s="577">
        <f>Q!BB393</f>
        <v>0</v>
      </c>
      <c r="AA393" s="577">
        <f>Q!BF393</f>
        <v>0</v>
      </c>
      <c r="AB393" s="577">
        <f>Q!BJ393</f>
        <v>0</v>
      </c>
      <c r="AC393" s="577">
        <f>Q!BN393</f>
        <v>0</v>
      </c>
      <c r="AD393" s="577">
        <f>Q!BR393</f>
        <v>0</v>
      </c>
      <c r="AE393" s="577">
        <f>Q!BV393</f>
        <v>0</v>
      </c>
      <c r="AF393" s="577">
        <f>Q!BZ393</f>
        <v>0</v>
      </c>
      <c r="AG393" s="577" t="e">
        <f t="shared" ref="AG393:AO393" si="330">IF(AG392&gt;0,AG394/AG392*g_troz,0)</f>
        <v>#DIV/0!</v>
      </c>
      <c r="AH393" s="577" t="e">
        <f t="shared" si="330"/>
        <v>#VALUE!</v>
      </c>
      <c r="AI393" s="577" t="e">
        <f t="shared" si="330"/>
        <v>#VALUE!</v>
      </c>
      <c r="AJ393" s="577" t="e">
        <f t="shared" si="330"/>
        <v>#VALUE!</v>
      </c>
      <c r="AK393" s="577" t="e">
        <f t="shared" si="330"/>
        <v>#VALUE!</v>
      </c>
      <c r="AL393" s="577" t="e">
        <f t="shared" si="330"/>
        <v>#VALUE!</v>
      </c>
      <c r="AM393" s="577" t="e">
        <f t="shared" si="330"/>
        <v>#VALUE!</v>
      </c>
      <c r="AN393" s="577" t="e">
        <f t="shared" si="330"/>
        <v>#VALUE!</v>
      </c>
      <c r="AO393" s="577" t="e">
        <f t="shared" si="330"/>
        <v>#VALUE!</v>
      </c>
    </row>
    <row r="394" spans="2:41" x14ac:dyDescent="0.35">
      <c r="B394" s="69" t="s">
        <v>238</v>
      </c>
      <c r="N394" s="575">
        <f>Q!F394</f>
        <v>2603</v>
      </c>
      <c r="O394" s="575">
        <f>Q!J394</f>
        <v>1972</v>
      </c>
      <c r="P394" s="575">
        <f>Q!N394</f>
        <v>1751</v>
      </c>
      <c r="Q394" s="575">
        <f>Q!R394</f>
        <v>479</v>
      </c>
      <c r="R394" s="575">
        <f>Q!V394</f>
        <v>587</v>
      </c>
      <c r="S394" s="575">
        <f>Q!Z394</f>
        <v>574</v>
      </c>
      <c r="T394" s="575">
        <f>Q!AD394</f>
        <v>308.12380413512403</v>
      </c>
      <c r="U394" s="575">
        <f>Q!AH394</f>
        <v>30.438248579568494</v>
      </c>
      <c r="V394" s="575">
        <f>Q!AL394</f>
        <v>-203.51508475376482</v>
      </c>
      <c r="W394" s="575">
        <f>Q!AP394</f>
        <v>-508.67397364265372</v>
      </c>
      <c r="X394" s="575">
        <f>Q!AT394</f>
        <v>-915.64619586487595</v>
      </c>
      <c r="Y394" s="575">
        <f>Q!AX394</f>
        <v>-1355.4628625315427</v>
      </c>
      <c r="Z394" s="575">
        <f>Q!BB394</f>
        <v>-1796.1773069759872</v>
      </c>
      <c r="AA394" s="575">
        <f>Q!BF394</f>
        <v>-2197.1895291982096</v>
      </c>
      <c r="AB394" s="575">
        <f>Q!BJ394</f>
        <v>-2660.6017514204323</v>
      </c>
      <c r="AC394" s="575">
        <f>Q!BN394</f>
        <v>-2993.1984180870991</v>
      </c>
      <c r="AD394" s="575">
        <f>Q!BR394</f>
        <v>-3166.4261958648767</v>
      </c>
      <c r="AE394" s="575">
        <f>Q!BV394</f>
        <v>-3457.1850847537658</v>
      </c>
      <c r="AF394" s="575">
        <f>Q!BZ394</f>
        <v>-3749.146195864877</v>
      </c>
      <c r="AG394" s="575" t="e">
        <f t="shared" ref="AG394" si="331">AF394-(AG$198/1000/AG$197)</f>
        <v>#DIV/0!</v>
      </c>
      <c r="AH394" s="575" t="e">
        <f t="shared" ref="AH394" si="332">AG394-(AH$198/1000/AH$197)</f>
        <v>#DIV/0!</v>
      </c>
      <c r="AI394" s="575" t="e">
        <f t="shared" ref="AI394" si="333">AH394-(AI$198/1000/AI$197)</f>
        <v>#DIV/0!</v>
      </c>
      <c r="AJ394" s="575" t="e">
        <f t="shared" ref="AJ394" si="334">AI394-(AJ$198/1000/AJ$197)</f>
        <v>#DIV/0!</v>
      </c>
      <c r="AK394" s="575" t="e">
        <f t="shared" ref="AK394" si="335">AJ394-(AK$198/1000/AK$197)</f>
        <v>#DIV/0!</v>
      </c>
      <c r="AL394" s="575" t="e">
        <f t="shared" ref="AL394" si="336">AK394-(AL$198/1000/AL$197)</f>
        <v>#DIV/0!</v>
      </c>
      <c r="AM394" s="575" t="e">
        <f t="shared" ref="AM394" si="337">AL394-(AM$198/1000/AM$197)</f>
        <v>#DIV/0!</v>
      </c>
      <c r="AN394" s="575" t="e">
        <f t="shared" ref="AN394" si="338">AM394-(AN$198/1000/AN$197)</f>
        <v>#DIV/0!</v>
      </c>
      <c r="AO394" s="575" t="e">
        <f t="shared" ref="AO394" si="339">AN394-(AO$198/1000/AO$197)</f>
        <v>#DIV/0!</v>
      </c>
    </row>
    <row r="395" spans="2:41" x14ac:dyDescent="0.35">
      <c r="B395" s="70"/>
    </row>
    <row r="396" spans="2:41" x14ac:dyDescent="0.35">
      <c r="B396" s="70" t="s">
        <v>239</v>
      </c>
    </row>
    <row r="397" spans="2:41" x14ac:dyDescent="0.35">
      <c r="B397" s="69" t="s">
        <v>240</v>
      </c>
      <c r="N397" s="575">
        <f t="shared" ref="N397:AO397" si="340">N387+N392</f>
        <v>93640</v>
      </c>
      <c r="O397" s="575">
        <f t="shared" si="340"/>
        <v>70222</v>
      </c>
      <c r="P397" s="575">
        <f t="shared" si="340"/>
        <v>62404</v>
      </c>
      <c r="Q397" s="575">
        <f t="shared" si="340"/>
        <v>107480</v>
      </c>
      <c r="R397" s="575">
        <f t="shared" si="340"/>
        <v>130359</v>
      </c>
      <c r="S397" s="575">
        <f t="shared" si="340"/>
        <v>121878</v>
      </c>
      <c r="T397" s="575">
        <f t="shared" si="340"/>
        <v>100925.35800701755</v>
      </c>
      <c r="U397" s="575">
        <f t="shared" si="340"/>
        <v>79332.892419724201</v>
      </c>
      <c r="V397" s="575">
        <f t="shared" si="340"/>
        <v>61140.987230684215</v>
      </c>
      <c r="W397" s="575">
        <f t="shared" si="340"/>
        <v>37412.231178510883</v>
      </c>
      <c r="X397" s="575">
        <f t="shared" si="340"/>
        <v>5766.6034981775592</v>
      </c>
      <c r="Y397" s="575">
        <f t="shared" si="340"/>
        <v>-28432.965221622439</v>
      </c>
      <c r="Z397" s="575">
        <f t="shared" si="340"/>
        <v>-62702.343967129098</v>
      </c>
      <c r="AA397" s="575">
        <f t="shared" si="340"/>
        <v>-93884.529843142416</v>
      </c>
      <c r="AB397" s="575">
        <f t="shared" si="340"/>
        <v>-129918.85809995575</v>
      </c>
      <c r="AC397" s="575">
        <f t="shared" si="340"/>
        <v>-155781.13986351574</v>
      </c>
      <c r="AD397" s="575">
        <f t="shared" si="340"/>
        <v>-169251.10528158239</v>
      </c>
      <c r="AE397" s="575">
        <f t="shared" si="340"/>
        <v>-191860.13616895571</v>
      </c>
      <c r="AF397" s="575">
        <f t="shared" si="340"/>
        <v>-214562.65028382241</v>
      </c>
      <c r="AG397" s="575" t="e">
        <f t="shared" si="340"/>
        <v>#VALUE!</v>
      </c>
      <c r="AH397" s="575" t="e">
        <f t="shared" si="340"/>
        <v>#VALUE!</v>
      </c>
      <c r="AI397" s="575" t="e">
        <f t="shared" si="340"/>
        <v>#VALUE!</v>
      </c>
      <c r="AJ397" s="575" t="e">
        <f t="shared" si="340"/>
        <v>#VALUE!</v>
      </c>
      <c r="AK397" s="575" t="e">
        <f t="shared" si="340"/>
        <v>#VALUE!</v>
      </c>
      <c r="AL397" s="575" t="e">
        <f t="shared" si="340"/>
        <v>#VALUE!</v>
      </c>
      <c r="AM397" s="575" t="e">
        <f t="shared" si="340"/>
        <v>#VALUE!</v>
      </c>
      <c r="AN397" s="575" t="e">
        <f t="shared" si="340"/>
        <v>#VALUE!</v>
      </c>
      <c r="AO397" s="575" t="e">
        <f t="shared" si="340"/>
        <v>#VALUE!</v>
      </c>
    </row>
    <row r="398" spans="2:41" x14ac:dyDescent="0.35">
      <c r="B398" s="69" t="s">
        <v>241</v>
      </c>
      <c r="N398" s="577">
        <f t="shared" ref="N398:AO398" si="341">AVERAGE(N388,N393)</f>
        <v>1.05</v>
      </c>
      <c r="O398" s="577">
        <f t="shared" si="341"/>
        <v>1</v>
      </c>
      <c r="P398" s="577">
        <f t="shared" si="341"/>
        <v>1.05</v>
      </c>
      <c r="Q398" s="577">
        <f t="shared" si="341"/>
        <v>0.85000000000000009</v>
      </c>
      <c r="R398" s="577">
        <f t="shared" si="341"/>
        <v>0.8</v>
      </c>
      <c r="S398" s="577">
        <f t="shared" si="341"/>
        <v>0.8</v>
      </c>
      <c r="T398" s="577">
        <f t="shared" si="341"/>
        <v>0.76083499922231224</v>
      </c>
      <c r="U398" s="577">
        <f t="shared" si="341"/>
        <v>0.5832094224182397</v>
      </c>
      <c r="V398" s="577">
        <f t="shared" si="341"/>
        <v>0.54429143520500478</v>
      </c>
      <c r="W398" s="577">
        <f t="shared" si="341"/>
        <v>0.57844589893043508</v>
      </c>
      <c r="X398" s="577">
        <f t="shared" si="341"/>
        <v>0.66076343246036884</v>
      </c>
      <c r="Y398" s="577">
        <f t="shared" si="341"/>
        <v>0.91999973117905232</v>
      </c>
      <c r="Z398" s="577">
        <f t="shared" si="341"/>
        <v>136.27321786142346</v>
      </c>
      <c r="AA398" s="577">
        <f t="shared" si="341"/>
        <v>0</v>
      </c>
      <c r="AB398" s="577">
        <f t="shared" si="341"/>
        <v>0</v>
      </c>
      <c r="AC398" s="577">
        <f t="shared" si="341"/>
        <v>0</v>
      </c>
      <c r="AD398" s="577">
        <f t="shared" si="341"/>
        <v>0</v>
      </c>
      <c r="AE398" s="577">
        <f t="shared" si="341"/>
        <v>0</v>
      </c>
      <c r="AF398" s="577">
        <f t="shared" si="341"/>
        <v>0</v>
      </c>
      <c r="AG398" s="577" t="e">
        <f t="shared" si="341"/>
        <v>#DIV/0!</v>
      </c>
      <c r="AH398" s="577" t="e">
        <f t="shared" si="341"/>
        <v>#VALUE!</v>
      </c>
      <c r="AI398" s="577" t="e">
        <f t="shared" si="341"/>
        <v>#VALUE!</v>
      </c>
      <c r="AJ398" s="577" t="e">
        <f t="shared" si="341"/>
        <v>#VALUE!</v>
      </c>
      <c r="AK398" s="577" t="e">
        <f t="shared" si="341"/>
        <v>#VALUE!</v>
      </c>
      <c r="AL398" s="577" t="e">
        <f t="shared" si="341"/>
        <v>#VALUE!</v>
      </c>
      <c r="AM398" s="577" t="e">
        <f t="shared" si="341"/>
        <v>#VALUE!</v>
      </c>
      <c r="AN398" s="577" t="e">
        <f t="shared" si="341"/>
        <v>#VALUE!</v>
      </c>
      <c r="AO398" s="577" t="e">
        <f t="shared" si="341"/>
        <v>#VALUE!</v>
      </c>
    </row>
    <row r="399" spans="2:41" x14ac:dyDescent="0.35">
      <c r="B399" s="69" t="s">
        <v>242</v>
      </c>
      <c r="N399" s="575">
        <f t="shared" ref="N399:AO399" si="342">N389+N394</f>
        <v>3155</v>
      </c>
      <c r="O399" s="575">
        <f t="shared" si="342"/>
        <v>2351</v>
      </c>
      <c r="P399" s="575">
        <f t="shared" si="342"/>
        <v>2078</v>
      </c>
      <c r="Q399" s="575">
        <f t="shared" si="342"/>
        <v>3513</v>
      </c>
      <c r="R399" s="575">
        <f t="shared" si="342"/>
        <v>3795</v>
      </c>
      <c r="S399" s="575">
        <f t="shared" si="342"/>
        <v>3521</v>
      </c>
      <c r="T399" s="575">
        <f t="shared" si="342"/>
        <v>2989.2476082702483</v>
      </c>
      <c r="U399" s="575">
        <f t="shared" si="342"/>
        <v>2433.8764971591377</v>
      </c>
      <c r="V399" s="575">
        <f t="shared" si="342"/>
        <v>1965.9698304924709</v>
      </c>
      <c r="W399" s="575">
        <f t="shared" si="342"/>
        <v>1355.6520527146934</v>
      </c>
      <c r="X399" s="575">
        <f t="shared" si="342"/>
        <v>541.70760827024867</v>
      </c>
      <c r="Y399" s="575">
        <f t="shared" si="342"/>
        <v>-337.925725063085</v>
      </c>
      <c r="Z399" s="575">
        <f t="shared" si="342"/>
        <v>-1219.354613951974</v>
      </c>
      <c r="AA399" s="575">
        <f t="shared" si="342"/>
        <v>-2021.3790583964185</v>
      </c>
      <c r="AB399" s="575">
        <f t="shared" si="342"/>
        <v>-2948.2035028408632</v>
      </c>
      <c r="AC399" s="575">
        <f t="shared" si="342"/>
        <v>-3613.3968361741968</v>
      </c>
      <c r="AD399" s="575">
        <f t="shared" si="342"/>
        <v>-3959.8523917297525</v>
      </c>
      <c r="AE399" s="575">
        <f t="shared" si="342"/>
        <v>-4541.3701695075306</v>
      </c>
      <c r="AF399" s="575">
        <f t="shared" si="342"/>
        <v>-5125.2923917297521</v>
      </c>
      <c r="AG399" s="575" t="e">
        <f t="shared" si="342"/>
        <v>#DIV/0!</v>
      </c>
      <c r="AH399" s="575" t="e">
        <f t="shared" si="342"/>
        <v>#DIV/0!</v>
      </c>
      <c r="AI399" s="575" t="e">
        <f t="shared" si="342"/>
        <v>#DIV/0!</v>
      </c>
      <c r="AJ399" s="575" t="e">
        <f t="shared" si="342"/>
        <v>#DIV/0!</v>
      </c>
      <c r="AK399" s="575" t="e">
        <f t="shared" si="342"/>
        <v>#DIV/0!</v>
      </c>
      <c r="AL399" s="575" t="e">
        <f t="shared" si="342"/>
        <v>#DIV/0!</v>
      </c>
      <c r="AM399" s="575" t="e">
        <f t="shared" si="342"/>
        <v>#DIV/0!</v>
      </c>
      <c r="AN399" s="575" t="e">
        <f t="shared" si="342"/>
        <v>#DIV/0!</v>
      </c>
      <c r="AO399" s="575" t="e">
        <f t="shared" si="342"/>
        <v>#DIV/0!</v>
      </c>
    </row>
    <row r="400" spans="2:41" x14ac:dyDescent="0.35">
      <c r="B400" s="444"/>
      <c r="N400" s="444"/>
      <c r="O400" s="444"/>
      <c r="P400" s="444"/>
      <c r="Q400" s="444"/>
      <c r="R400" s="444"/>
      <c r="S400" s="444"/>
      <c r="T400" s="444"/>
      <c r="U400" s="444"/>
      <c r="V400" s="444"/>
      <c r="W400" s="444"/>
      <c r="X400" s="444"/>
      <c r="Y400" s="444"/>
      <c r="Z400" s="444"/>
      <c r="AA400" s="444"/>
      <c r="AB400" s="444"/>
      <c r="AC400" s="444"/>
      <c r="AD400" s="444"/>
      <c r="AE400" s="444"/>
      <c r="AF400" s="444"/>
      <c r="AG400" s="444"/>
      <c r="AH400" s="444"/>
      <c r="AI400" s="444"/>
      <c r="AJ400" s="444"/>
      <c r="AK400" s="444"/>
      <c r="AL400" s="444"/>
      <c r="AM400" s="444"/>
      <c r="AN400" s="444"/>
      <c r="AO400" s="444"/>
    </row>
    <row r="401" spans="2:41" x14ac:dyDescent="0.35">
      <c r="B401" s="70"/>
    </row>
    <row r="402" spans="2:41" x14ac:dyDescent="0.35">
      <c r="B402" s="70"/>
    </row>
    <row r="403" spans="2:41" x14ac:dyDescent="0.35">
      <c r="B403" s="444" t="s">
        <v>252</v>
      </c>
      <c r="N403" s="444"/>
      <c r="O403" s="444"/>
      <c r="P403" s="444"/>
      <c r="Q403" s="444"/>
      <c r="R403" s="444"/>
      <c r="S403" s="444"/>
      <c r="T403" s="444"/>
      <c r="U403" s="444"/>
      <c r="V403" s="444"/>
      <c r="W403" s="444"/>
      <c r="X403" s="444"/>
      <c r="Y403" s="444"/>
      <c r="Z403" s="444"/>
      <c r="AA403" s="444"/>
      <c r="AB403" s="444"/>
      <c r="AC403" s="444"/>
      <c r="AD403" s="444"/>
      <c r="AE403" s="444"/>
      <c r="AF403" s="444"/>
      <c r="AG403" s="444"/>
      <c r="AH403" s="444"/>
      <c r="AI403" s="444"/>
      <c r="AJ403" s="444"/>
      <c r="AK403" s="444"/>
      <c r="AL403" s="444"/>
      <c r="AM403" s="444"/>
      <c r="AN403" s="444"/>
      <c r="AO403" s="444"/>
    </row>
    <row r="404" spans="2:41" x14ac:dyDescent="0.35">
      <c r="B404" s="70" t="s">
        <v>106</v>
      </c>
    </row>
    <row r="405" spans="2:41" x14ac:dyDescent="0.35">
      <c r="B405" s="69" t="s">
        <v>247</v>
      </c>
      <c r="N405" s="575">
        <f>Q!F405</f>
        <v>18063</v>
      </c>
      <c r="O405" s="575">
        <f>Q!J405</f>
        <v>21357</v>
      </c>
      <c r="P405" s="575">
        <f>Q!N405</f>
        <v>21192</v>
      </c>
      <c r="Q405" s="575">
        <f>Q!R405</f>
        <v>82147</v>
      </c>
      <c r="R405" s="575">
        <f>Q!V405</f>
        <v>61532</v>
      </c>
      <c r="S405" s="575">
        <f>Q!Z405</f>
        <v>60981</v>
      </c>
      <c r="T405" s="575">
        <f>Q!AD405</f>
        <v>50504.679003508769</v>
      </c>
      <c r="U405" s="575">
        <f>Q!AH405</f>
        <v>39708.446209862101</v>
      </c>
      <c r="V405" s="575">
        <f>Q!AL405</f>
        <v>30612.493615342097</v>
      </c>
      <c r="W405" s="575">
        <f>Q!AP405</f>
        <v>18748.115589255434</v>
      </c>
      <c r="X405" s="575">
        <f>Q!AT405</f>
        <v>2925.3017490887669</v>
      </c>
      <c r="Y405" s="575">
        <f>Q!AX405</f>
        <v>-14174.482610811232</v>
      </c>
      <c r="Z405" s="575">
        <f>Q!BB405</f>
        <v>-31309.171983564564</v>
      </c>
      <c r="AA405" s="575">
        <f>Q!BF405</f>
        <v>-46900.26492157123</v>
      </c>
      <c r="AB405" s="575">
        <f>Q!BJ405</f>
        <v>-64917.429049977894</v>
      </c>
      <c r="AC405" s="575">
        <f>Q!BN405</f>
        <v>-77848.569931757898</v>
      </c>
      <c r="AD405" s="575">
        <f>Q!BR405</f>
        <v>-84583.552640791226</v>
      </c>
      <c r="AE405" s="575">
        <f>Q!BV405</f>
        <v>-95888.068084477884</v>
      </c>
      <c r="AF405" s="575">
        <f>Q!BZ405</f>
        <v>-107239.32514191122</v>
      </c>
    </row>
    <row r="406" spans="2:41" x14ac:dyDescent="0.35">
      <c r="B406" s="69" t="s">
        <v>227</v>
      </c>
      <c r="N406" s="577">
        <f>Q!F406</f>
        <v>0.9</v>
      </c>
      <c r="O406" s="577">
        <f>Q!J406</f>
        <v>0.9</v>
      </c>
      <c r="P406" s="577">
        <f>Q!N406</f>
        <v>0.9</v>
      </c>
      <c r="Q406" s="577">
        <f>Q!R406</f>
        <v>1</v>
      </c>
      <c r="R406" s="577">
        <f>Q!V406</f>
        <v>0.9</v>
      </c>
      <c r="S406" s="577">
        <f>Q!Z406</f>
        <v>0.9</v>
      </c>
      <c r="T406" s="577">
        <f>Q!AD406</f>
        <v>0.88074656528267881</v>
      </c>
      <c r="U406" s="577">
        <f>Q!AH406</f>
        <v>0.9027005523883912</v>
      </c>
      <c r="V406" s="577">
        <f>Q!AL406</f>
        <v>0.93321617675058488</v>
      </c>
      <c r="W406" s="577">
        <f>Q!AP406</f>
        <v>1.0175194269964236</v>
      </c>
      <c r="X406" s="577">
        <f>Q!AT406</f>
        <v>2.1940713505907157</v>
      </c>
      <c r="Y406" s="577">
        <f>Q!AX406</f>
        <v>0</v>
      </c>
      <c r="Z406" s="577">
        <f>Q!BB406</f>
        <v>0</v>
      </c>
      <c r="AA406" s="577">
        <f>Q!BF406</f>
        <v>0</v>
      </c>
      <c r="AB406" s="577">
        <f>Q!BJ406</f>
        <v>0</v>
      </c>
      <c r="AC406" s="577">
        <f>Q!BN406</f>
        <v>0</v>
      </c>
      <c r="AD406" s="577">
        <f>Q!BR406</f>
        <v>0</v>
      </c>
      <c r="AE406" s="577">
        <f>Q!BV406</f>
        <v>0</v>
      </c>
      <c r="AF406" s="577">
        <f>Q!BZ406</f>
        <v>0</v>
      </c>
    </row>
    <row r="407" spans="2:41" x14ac:dyDescent="0.35">
      <c r="B407" s="69" t="s">
        <v>228</v>
      </c>
      <c r="N407" s="575">
        <f>Q!F407</f>
        <v>515</v>
      </c>
      <c r="O407" s="575">
        <f>Q!J407</f>
        <v>603</v>
      </c>
      <c r="P407" s="575">
        <f>Q!N407</f>
        <v>601</v>
      </c>
      <c r="Q407" s="575">
        <f>Q!R407</f>
        <v>2569</v>
      </c>
      <c r="R407" s="575">
        <f>Q!V407</f>
        <v>1703</v>
      </c>
      <c r="S407" s="575">
        <f>Q!Z407</f>
        <v>1696</v>
      </c>
      <c r="T407" s="575">
        <f>Q!AD407</f>
        <v>1430.1238041351239</v>
      </c>
      <c r="U407" s="575">
        <f>Q!AH407</f>
        <v>1152.4382485795684</v>
      </c>
      <c r="V407" s="575">
        <f>Q!AL407</f>
        <v>918.48491524623512</v>
      </c>
      <c r="W407" s="575">
        <f>Q!AP407</f>
        <v>613.32602635734622</v>
      </c>
      <c r="X407" s="575">
        <f>Q!AT407</f>
        <v>206.35380413512399</v>
      </c>
      <c r="Y407" s="575">
        <f>Q!AX407</f>
        <v>-233.46286253154264</v>
      </c>
      <c r="Z407" s="575">
        <f>Q!BB407</f>
        <v>-674.17730697598711</v>
      </c>
      <c r="AA407" s="575">
        <f>Q!BF407</f>
        <v>-1075.1895291982094</v>
      </c>
      <c r="AB407" s="575">
        <f>Q!BJ407</f>
        <v>-1538.6017514204314</v>
      </c>
      <c r="AC407" s="575">
        <f>Q!BN407</f>
        <v>-1871.1984180870979</v>
      </c>
      <c r="AD407" s="575">
        <f>Q!BR407</f>
        <v>-2044.4261958648756</v>
      </c>
      <c r="AE407" s="575">
        <f>Q!BV407</f>
        <v>-2335.1850847537648</v>
      </c>
      <c r="AF407" s="575">
        <f>Q!BZ407</f>
        <v>-2627.1461958648761</v>
      </c>
    </row>
    <row r="408" spans="2:41" x14ac:dyDescent="0.35">
      <c r="B408" s="444"/>
      <c r="N408" s="444"/>
      <c r="O408" s="444"/>
      <c r="P408" s="444"/>
      <c r="Q408" s="444"/>
      <c r="R408" s="444"/>
      <c r="S408" s="444"/>
      <c r="T408" s="444"/>
      <c r="U408" s="444"/>
      <c r="V408" s="444"/>
      <c r="W408" s="444"/>
      <c r="X408" s="444"/>
      <c r="Y408" s="444"/>
      <c r="Z408" s="444"/>
      <c r="AA408" s="444"/>
      <c r="AB408" s="444"/>
      <c r="AC408" s="444"/>
      <c r="AD408" s="444"/>
      <c r="AE408" s="444"/>
      <c r="AF408" s="444"/>
      <c r="AG408" s="444"/>
      <c r="AH408" s="444"/>
      <c r="AI408" s="444"/>
      <c r="AJ408" s="444"/>
      <c r="AK408" s="444"/>
      <c r="AL408" s="444"/>
      <c r="AM408" s="444"/>
      <c r="AN408" s="444"/>
      <c r="AO408" s="444"/>
    </row>
    <row r="409" spans="2:41" x14ac:dyDescent="0.35">
      <c r="B409" s="70" t="s">
        <v>246</v>
      </c>
    </row>
    <row r="410" spans="2:41" x14ac:dyDescent="0.35">
      <c r="B410" s="69" t="s">
        <v>245</v>
      </c>
      <c r="N410" s="575">
        <f>Q!F410</f>
        <v>48443</v>
      </c>
      <c r="O410" s="575">
        <f>Q!J410</f>
        <v>59983</v>
      </c>
      <c r="P410" s="575">
        <f>Q!N410</f>
        <v>57730</v>
      </c>
      <c r="Q410" s="575">
        <f>Q!R410</f>
        <v>241310</v>
      </c>
      <c r="R410" s="575">
        <f>Q!V410</f>
        <v>243993</v>
      </c>
      <c r="S410" s="575">
        <f>Q!Z410</f>
        <v>234850</v>
      </c>
      <c r="T410" s="575">
        <f>Q!AD410</f>
        <v>224373.67900350876</v>
      </c>
      <c r="U410" s="575">
        <f>Q!AH410</f>
        <v>213577.4462098621</v>
      </c>
      <c r="V410" s="575">
        <f>Q!AL410</f>
        <v>204481.49361534213</v>
      </c>
      <c r="W410" s="575">
        <f>Q!AP410</f>
        <v>192617.11558925547</v>
      </c>
      <c r="X410" s="575">
        <f>Q!AT410</f>
        <v>176794.3017490888</v>
      </c>
      <c r="Y410" s="575">
        <f>Q!AX410</f>
        <v>159694.51738918881</v>
      </c>
      <c r="Z410" s="575">
        <f>Q!BB410</f>
        <v>142559.82801643549</v>
      </c>
      <c r="AA410" s="575">
        <f>Q!BF410</f>
        <v>126968.73507842883</v>
      </c>
      <c r="AB410" s="575">
        <f>Q!BJ410</f>
        <v>108951.57095002217</v>
      </c>
      <c r="AC410" s="575">
        <f>Q!BN410</f>
        <v>96020.430068242174</v>
      </c>
      <c r="AD410" s="575">
        <f>Q!BR410</f>
        <v>89285.447359208847</v>
      </c>
      <c r="AE410" s="575">
        <f>Q!BV410</f>
        <v>77980.931915522189</v>
      </c>
      <c r="AF410" s="575">
        <f>Q!BZ410</f>
        <v>66629.674858088852</v>
      </c>
    </row>
    <row r="411" spans="2:41" x14ac:dyDescent="0.35">
      <c r="B411" s="69" t="s">
        <v>227</v>
      </c>
      <c r="N411" s="577">
        <f>Q!F411</f>
        <v>1</v>
      </c>
      <c r="O411" s="577">
        <f>Q!J411</f>
        <v>1</v>
      </c>
      <c r="P411" s="577">
        <f>Q!N411</f>
        <v>1</v>
      </c>
      <c r="Q411" s="577">
        <f>Q!R411</f>
        <v>1</v>
      </c>
      <c r="R411" s="577">
        <f>Q!V411</f>
        <v>0.9</v>
      </c>
      <c r="S411" s="577">
        <f>Q!Z411</f>
        <v>0.9</v>
      </c>
      <c r="T411" s="577">
        <f>Q!AD411</f>
        <v>0.93725101053656124</v>
      </c>
      <c r="U411" s="577">
        <f>Q!AH411</f>
        <v>0.9441889802857637</v>
      </c>
      <c r="V411" s="577">
        <f>Q!AL411</f>
        <v>0.95060294032753967</v>
      </c>
      <c r="W411" s="577">
        <f>Q!AP411</f>
        <v>0.95987942757229905</v>
      </c>
      <c r="X411" s="577">
        <f>Q!AT411</f>
        <v>0.97418838659598528</v>
      </c>
      <c r="Y411" s="577">
        <f>Q!AX411</f>
        <v>0.99284014682849953</v>
      </c>
      <c r="Z411" s="577">
        <f>Q!BB411</f>
        <v>1.01601817713674</v>
      </c>
      <c r="AA411" s="577">
        <f>Q!BF411</f>
        <v>1.0425440732477573</v>
      </c>
      <c r="AB411" s="577">
        <f>Q!BJ411</f>
        <v>1.0826532367776867</v>
      </c>
      <c r="AC411" s="577">
        <f>Q!BN411</f>
        <v>1.1207183529500024</v>
      </c>
      <c r="AD411" s="577">
        <f>Q!BR411</f>
        <v>1.1449107899649371</v>
      </c>
      <c r="AE411" s="577">
        <f>Q!BV411</f>
        <v>1.1949108253078935</v>
      </c>
      <c r="AF411" s="577">
        <f>Q!BZ411</f>
        <v>1.2621891709156214</v>
      </c>
    </row>
    <row r="412" spans="2:41" x14ac:dyDescent="0.35">
      <c r="B412" s="69" t="s">
        <v>228</v>
      </c>
      <c r="N412" s="575">
        <f>Q!F412</f>
        <v>1594</v>
      </c>
      <c r="O412" s="575">
        <f>Q!J412</f>
        <v>1953</v>
      </c>
      <c r="P412" s="575">
        <f>Q!N412</f>
        <v>1899</v>
      </c>
      <c r="Q412" s="575">
        <f>Q!R412</f>
        <v>7634</v>
      </c>
      <c r="R412" s="575">
        <f>Q!V412</f>
        <v>7299</v>
      </c>
      <c r="S412" s="575">
        <f>Q!Z412</f>
        <v>7027</v>
      </c>
      <c r="T412" s="575">
        <f>Q!AD412</f>
        <v>6761.1238041351244</v>
      </c>
      <c r="U412" s="575">
        <f>Q!AH412</f>
        <v>6483.4382485795686</v>
      </c>
      <c r="V412" s="575">
        <f>Q!AL412</f>
        <v>6249.4849152462357</v>
      </c>
      <c r="W412" s="575">
        <f>Q!AP412</f>
        <v>5944.3260263573466</v>
      </c>
      <c r="X412" s="575">
        <f>Q!AT412</f>
        <v>5537.3538041351248</v>
      </c>
      <c r="Y412" s="575">
        <f>Q!AX412</f>
        <v>5097.5371374684582</v>
      </c>
      <c r="Z412" s="575">
        <f>Q!BB412</f>
        <v>4656.8226930240144</v>
      </c>
      <c r="AA412" s="575">
        <f>Q!BF412</f>
        <v>4255.8104708017918</v>
      </c>
      <c r="AB412" s="575">
        <f>Q!BJ412</f>
        <v>3792.3982485795696</v>
      </c>
      <c r="AC412" s="575">
        <f>Q!BN412</f>
        <v>3459.8015819129027</v>
      </c>
      <c r="AD412" s="575">
        <f>Q!BR412</f>
        <v>3286.5738041351251</v>
      </c>
      <c r="AE412" s="575">
        <f>Q!BV412</f>
        <v>2995.8149152462361</v>
      </c>
      <c r="AF412" s="575">
        <f>Q!BZ412</f>
        <v>2703.8538041351248</v>
      </c>
    </row>
    <row r="413" spans="2:41" x14ac:dyDescent="0.35">
      <c r="B413" s="69"/>
    </row>
    <row r="414" spans="2:41" x14ac:dyDescent="0.35">
      <c r="B414" s="70" t="s">
        <v>244</v>
      </c>
    </row>
    <row r="415" spans="2:41" x14ac:dyDescent="0.35">
      <c r="B415" s="69" t="s">
        <v>243</v>
      </c>
      <c r="N415" s="575">
        <f>Q!F415</f>
        <v>120376</v>
      </c>
      <c r="O415" s="575">
        <f>Q!J415</f>
        <v>129677</v>
      </c>
      <c r="P415" s="575">
        <f>Q!N415</f>
        <v>122799</v>
      </c>
      <c r="Q415" s="575">
        <f>Q!R415</f>
        <v>43283</v>
      </c>
      <c r="R415" s="575">
        <f>Q!V415</f>
        <v>33863</v>
      </c>
      <c r="S415" s="575">
        <f>Q!Z415</f>
        <v>33512</v>
      </c>
      <c r="T415" s="575">
        <f>Q!AD415</f>
        <v>23035.679003508772</v>
      </c>
      <c r="U415" s="575">
        <f>Q!AH415</f>
        <v>12239.446209862106</v>
      </c>
      <c r="V415" s="575">
        <f>Q!AL415</f>
        <v>3143.4936153421049</v>
      </c>
      <c r="W415" s="575">
        <f>Q!AP415</f>
        <v>-8720.8844107445602</v>
      </c>
      <c r="X415" s="575">
        <f>Q!AT415</f>
        <v>-24543.698250911228</v>
      </c>
      <c r="Y415" s="575">
        <f>Q!AX415</f>
        <v>-41643.482610811225</v>
      </c>
      <c r="Z415" s="575">
        <f>Q!BB415</f>
        <v>-58778.171983564549</v>
      </c>
      <c r="AA415" s="575">
        <f>Q!BF415</f>
        <v>-74369.264921571215</v>
      </c>
      <c r="AB415" s="575">
        <f>Q!BJ415</f>
        <v>-92386.429049977873</v>
      </c>
      <c r="AC415" s="575">
        <f>Q!BN415</f>
        <v>-105317.56993175788</v>
      </c>
      <c r="AD415" s="575">
        <f>Q!BR415</f>
        <v>-112052.55264079121</v>
      </c>
      <c r="AE415" s="575">
        <f>Q!BV415</f>
        <v>-123357.06808447787</v>
      </c>
      <c r="AF415" s="575">
        <f>Q!BZ415</f>
        <v>-134708.32514191122</v>
      </c>
    </row>
    <row r="416" spans="2:41" x14ac:dyDescent="0.35">
      <c r="B416" s="69" t="s">
        <v>227</v>
      </c>
      <c r="N416" s="577">
        <f>Q!F416</f>
        <v>1</v>
      </c>
      <c r="O416" s="577">
        <f>Q!J416</f>
        <v>1</v>
      </c>
      <c r="P416" s="577">
        <f>Q!N416</f>
        <v>1</v>
      </c>
      <c r="Q416" s="577">
        <f>Q!R416</f>
        <v>0.7</v>
      </c>
      <c r="R416" s="577">
        <f>Q!V416</f>
        <v>0.6</v>
      </c>
      <c r="S416" s="577">
        <f>Q!Z416</f>
        <v>0.6</v>
      </c>
      <c r="T416" s="577">
        <f>Q!AD416</f>
        <v>0.53620867988146292</v>
      </c>
      <c r="U416" s="577">
        <f>Q!AH416</f>
        <v>0.3035222942304262</v>
      </c>
      <c r="V416" s="577">
        <f>Q!AL416</f>
        <v>-1.1330760350537972</v>
      </c>
      <c r="W416" s="577">
        <f>Q!AP416</f>
        <v>0</v>
      </c>
      <c r="X416" s="577">
        <f>Q!AT416</f>
        <v>0</v>
      </c>
      <c r="Y416" s="577">
        <f>Q!AX416</f>
        <v>0</v>
      </c>
      <c r="Z416" s="577">
        <f>Q!BB416</f>
        <v>0</v>
      </c>
      <c r="AA416" s="577">
        <f>Q!BF416</f>
        <v>0</v>
      </c>
      <c r="AB416" s="577">
        <f>Q!BJ416</f>
        <v>0</v>
      </c>
      <c r="AC416" s="577">
        <f>Q!BN416</f>
        <v>0</v>
      </c>
      <c r="AD416" s="577">
        <f>Q!BR416</f>
        <v>0</v>
      </c>
      <c r="AE416" s="577">
        <f>Q!BV416</f>
        <v>0</v>
      </c>
      <c r="AF416" s="577">
        <f>Q!BZ416</f>
        <v>0</v>
      </c>
    </row>
    <row r="417" spans="2:41" x14ac:dyDescent="0.35">
      <c r="B417" s="69" t="s">
        <v>228</v>
      </c>
      <c r="N417" s="575">
        <f>Q!F417</f>
        <v>3918</v>
      </c>
      <c r="O417" s="575">
        <f>Q!J417</f>
        <v>4049</v>
      </c>
      <c r="P417" s="575">
        <f>Q!N417</f>
        <v>3825</v>
      </c>
      <c r="Q417" s="575">
        <f>Q!R417</f>
        <v>1006</v>
      </c>
      <c r="R417" s="575">
        <f>Q!V417</f>
        <v>675</v>
      </c>
      <c r="S417" s="575">
        <f>Q!Z417</f>
        <v>663</v>
      </c>
      <c r="T417" s="575">
        <f>Q!AD417</f>
        <v>397.12380413512398</v>
      </c>
      <c r="U417" s="575">
        <f>Q!AH417</f>
        <v>119.43824857956848</v>
      </c>
      <c r="V417" s="575">
        <f>Q!AL417</f>
        <v>-114.51508475376484</v>
      </c>
      <c r="W417" s="575">
        <f>Q!AP417</f>
        <v>-419.67397364265372</v>
      </c>
      <c r="X417" s="575">
        <f>Q!AT417</f>
        <v>-826.64619586487595</v>
      </c>
      <c r="Y417" s="575">
        <f>Q!AX417</f>
        <v>-1266.4628625315427</v>
      </c>
      <c r="Z417" s="575">
        <f>Q!BB417</f>
        <v>-1707.1773069759872</v>
      </c>
      <c r="AA417" s="575">
        <f>Q!BF417</f>
        <v>-2108.1895291982096</v>
      </c>
      <c r="AB417" s="575">
        <f>Q!BJ417</f>
        <v>-2571.6017514204323</v>
      </c>
      <c r="AC417" s="575">
        <f>Q!BN417</f>
        <v>-2904.1984180870991</v>
      </c>
      <c r="AD417" s="575">
        <f>Q!BR417</f>
        <v>-3077.4261958648767</v>
      </c>
      <c r="AE417" s="575">
        <f>Q!BV417</f>
        <v>-3368.1850847537658</v>
      </c>
      <c r="AF417" s="575">
        <f>Q!BZ417</f>
        <v>-3660.146195864877</v>
      </c>
    </row>
    <row r="418" spans="2:41" x14ac:dyDescent="0.35">
      <c r="B418" s="69"/>
    </row>
    <row r="419" spans="2:41" x14ac:dyDescent="0.35">
      <c r="B419" s="70" t="s">
        <v>447</v>
      </c>
    </row>
    <row r="420" spans="2:41" x14ac:dyDescent="0.35">
      <c r="B420" s="69" t="s">
        <v>249</v>
      </c>
      <c r="N420" s="575">
        <f>N415+N410</f>
        <v>168819</v>
      </c>
      <c r="O420" s="575">
        <f t="shared" ref="O420:AD420" si="343">O415+O410</f>
        <v>189660</v>
      </c>
      <c r="P420" s="575">
        <f t="shared" si="343"/>
        <v>180529</v>
      </c>
      <c r="Q420" s="575">
        <f t="shared" si="343"/>
        <v>284593</v>
      </c>
      <c r="R420" s="575">
        <f t="shared" si="343"/>
        <v>277856</v>
      </c>
      <c r="S420" s="575">
        <f t="shared" si="343"/>
        <v>268362</v>
      </c>
      <c r="T420" s="575">
        <f t="shared" si="343"/>
        <v>247409.35800701752</v>
      </c>
      <c r="U420" s="575">
        <f t="shared" si="343"/>
        <v>225816.8924197242</v>
      </c>
      <c r="V420" s="575">
        <f t="shared" si="343"/>
        <v>207624.98723068423</v>
      </c>
      <c r="W420" s="575">
        <f t="shared" si="343"/>
        <v>183896.23117851091</v>
      </c>
      <c r="X420" s="575">
        <f t="shared" si="343"/>
        <v>152250.60349817757</v>
      </c>
      <c r="Y420" s="575">
        <f t="shared" si="343"/>
        <v>118051.03477837759</v>
      </c>
      <c r="Z420" s="575">
        <f t="shared" si="343"/>
        <v>83781.656032870946</v>
      </c>
      <c r="AA420" s="575">
        <f t="shared" si="343"/>
        <v>52599.470156857613</v>
      </c>
      <c r="AB420" s="575">
        <f t="shared" si="343"/>
        <v>16565.141900044298</v>
      </c>
      <c r="AC420" s="575">
        <f t="shared" si="343"/>
        <v>-9297.1398635157093</v>
      </c>
      <c r="AD420" s="575">
        <f t="shared" si="343"/>
        <v>-22767.105281582364</v>
      </c>
      <c r="AE420" s="575">
        <f>AE415+AE410</f>
        <v>-45376.13616895568</v>
      </c>
      <c r="AF420" s="575">
        <f t="shared" ref="AF420" si="344">AF415+AF410</f>
        <v>-68078.650283822368</v>
      </c>
    </row>
    <row r="421" spans="2:41" x14ac:dyDescent="0.35">
      <c r="B421" s="69" t="s">
        <v>227</v>
      </c>
      <c r="N421" s="577">
        <f t="shared" ref="N421:AF421" si="345">AVERAGE(N411,N416)</f>
        <v>1</v>
      </c>
      <c r="O421" s="577">
        <f t="shared" si="345"/>
        <v>1</v>
      </c>
      <c r="P421" s="577">
        <f t="shared" si="345"/>
        <v>1</v>
      </c>
      <c r="Q421" s="577">
        <f t="shared" si="345"/>
        <v>0.85</v>
      </c>
      <c r="R421" s="577">
        <f t="shared" si="345"/>
        <v>0.75</v>
      </c>
      <c r="S421" s="577">
        <f t="shared" si="345"/>
        <v>0.75</v>
      </c>
      <c r="T421" s="577">
        <f t="shared" si="345"/>
        <v>0.73672984520901208</v>
      </c>
      <c r="U421" s="577">
        <f t="shared" si="345"/>
        <v>0.62385563725809501</v>
      </c>
      <c r="V421" s="577">
        <f t="shared" si="345"/>
        <v>-9.123654736312875E-2</v>
      </c>
      <c r="W421" s="577">
        <f t="shared" si="345"/>
        <v>0.47993971378614952</v>
      </c>
      <c r="X421" s="577">
        <f t="shared" si="345"/>
        <v>0.48709419329799264</v>
      </c>
      <c r="Y421" s="577">
        <f t="shared" si="345"/>
        <v>0.49642007341424976</v>
      </c>
      <c r="Z421" s="577">
        <f t="shared" si="345"/>
        <v>0.50800908856837002</v>
      </c>
      <c r="AA421" s="577">
        <f t="shared" si="345"/>
        <v>0.52127203662387867</v>
      </c>
      <c r="AB421" s="577">
        <f t="shared" si="345"/>
        <v>0.54132661838884333</v>
      </c>
      <c r="AC421" s="577">
        <f t="shared" si="345"/>
        <v>0.56035917647500122</v>
      </c>
      <c r="AD421" s="577">
        <f t="shared" si="345"/>
        <v>0.57245539498246856</v>
      </c>
      <c r="AE421" s="577">
        <f t="shared" si="345"/>
        <v>0.59745541265394675</v>
      </c>
      <c r="AF421" s="577">
        <f t="shared" si="345"/>
        <v>0.63109458545781072</v>
      </c>
    </row>
    <row r="422" spans="2:41" x14ac:dyDescent="0.35">
      <c r="B422" s="69" t="s">
        <v>228</v>
      </c>
      <c r="N422" s="575">
        <f t="shared" ref="N422:AA422" si="346">SUM(N412+N417)</f>
        <v>5512</v>
      </c>
      <c r="O422" s="575">
        <f t="shared" si="346"/>
        <v>6002</v>
      </c>
      <c r="P422" s="575">
        <f t="shared" si="346"/>
        <v>5724</v>
      </c>
      <c r="Q422" s="575">
        <f t="shared" si="346"/>
        <v>8640</v>
      </c>
      <c r="R422" s="575">
        <f t="shared" si="346"/>
        <v>7974</v>
      </c>
      <c r="S422" s="575">
        <f t="shared" si="346"/>
        <v>7690</v>
      </c>
      <c r="T422" s="575">
        <f t="shared" si="346"/>
        <v>7158.2476082702487</v>
      </c>
      <c r="U422" s="575">
        <f t="shared" si="346"/>
        <v>6602.8764971591372</v>
      </c>
      <c r="V422" s="575">
        <f t="shared" si="346"/>
        <v>6134.9698304924705</v>
      </c>
      <c r="W422" s="575">
        <f t="shared" si="346"/>
        <v>5524.6520527146931</v>
      </c>
      <c r="X422" s="575">
        <f t="shared" si="346"/>
        <v>4710.7076082702488</v>
      </c>
      <c r="Y422" s="575">
        <f t="shared" si="346"/>
        <v>3831.0742749369156</v>
      </c>
      <c r="Z422" s="575">
        <f t="shared" si="346"/>
        <v>2949.6453860480269</v>
      </c>
      <c r="AA422" s="575">
        <f t="shared" si="346"/>
        <v>2147.6209416035822</v>
      </c>
      <c r="AB422" s="575">
        <f t="shared" ref="AB422:AF422" si="347">SUM(AB412+AB417)</f>
        <v>1220.7964971591373</v>
      </c>
      <c r="AC422" s="575">
        <f t="shared" si="347"/>
        <v>555.60316382580368</v>
      </c>
      <c r="AD422" s="575">
        <f t="shared" si="347"/>
        <v>209.14760827024838</v>
      </c>
      <c r="AE422" s="575">
        <f t="shared" si="347"/>
        <v>-372.37016950752968</v>
      </c>
      <c r="AF422" s="575">
        <f t="shared" si="347"/>
        <v>-956.29239172975213</v>
      </c>
    </row>
    <row r="423" spans="2:41" x14ac:dyDescent="0.35">
      <c r="B423" s="444"/>
      <c r="N423" s="444"/>
      <c r="O423" s="444"/>
      <c r="P423" s="444"/>
      <c r="Q423" s="444"/>
      <c r="R423" s="444"/>
      <c r="S423" s="444"/>
      <c r="T423" s="444"/>
      <c r="U423" s="444"/>
      <c r="V423" s="444"/>
      <c r="W423" s="444"/>
      <c r="X423" s="444"/>
      <c r="Y423" s="444"/>
      <c r="Z423" s="444"/>
      <c r="AA423" s="444"/>
      <c r="AB423" s="444"/>
      <c r="AC423" s="444"/>
      <c r="AD423" s="444"/>
      <c r="AE423" s="444"/>
      <c r="AF423" s="444"/>
      <c r="AG423" s="444"/>
      <c r="AH423" s="444"/>
      <c r="AI423" s="444"/>
      <c r="AJ423" s="444"/>
      <c r="AK423" s="444"/>
      <c r="AL423" s="444"/>
      <c r="AM423" s="444"/>
      <c r="AN423" s="444"/>
      <c r="AO423" s="444"/>
    </row>
    <row r="424" spans="2:41" x14ac:dyDescent="0.35">
      <c r="B424" s="70" t="s">
        <v>170</v>
      </c>
    </row>
    <row r="425" spans="2:41" x14ac:dyDescent="0.35">
      <c r="B425" s="69" t="s">
        <v>232</v>
      </c>
      <c r="N425" s="575">
        <f>Q!F425</f>
        <v>16406</v>
      </c>
      <c r="O425" s="575">
        <f>Q!J425</f>
        <v>10709</v>
      </c>
      <c r="P425" s="575">
        <f>Q!N425</f>
        <v>8889</v>
      </c>
      <c r="Q425" s="575">
        <f>Q!R425</f>
        <v>80140</v>
      </c>
      <c r="R425" s="575">
        <f>Q!V425</f>
        <v>95554</v>
      </c>
      <c r="S425" s="575">
        <f>Q!Z425</f>
        <v>87738</v>
      </c>
      <c r="T425" s="575">
        <f>Q!AD425</f>
        <v>77261.679003508776</v>
      </c>
      <c r="U425" s="575">
        <f>Q!AH425</f>
        <v>66465.446209862101</v>
      </c>
      <c r="V425" s="575">
        <f>Q!AL425</f>
        <v>57369.493615342093</v>
      </c>
      <c r="W425" s="575">
        <f>Q!AP425</f>
        <v>45505.115589255423</v>
      </c>
      <c r="X425" s="575">
        <f>Q!AT425</f>
        <v>29682.301749088765</v>
      </c>
      <c r="Y425" s="575">
        <f>Q!AX425</f>
        <v>12582.517389188764</v>
      </c>
      <c r="Z425" s="575">
        <f>Q!BB425</f>
        <v>-4552.171983564569</v>
      </c>
      <c r="AA425" s="575">
        <f>Q!BF425</f>
        <v>-20143.264921571234</v>
      </c>
      <c r="AB425" s="575">
        <f>Q!BJ425</f>
        <v>-38160.429049977894</v>
      </c>
      <c r="AC425" s="575">
        <f>Q!BN425</f>
        <v>-51091.569931757891</v>
      </c>
      <c r="AD425" s="575">
        <f>Q!BR425</f>
        <v>-57826.552640791233</v>
      </c>
      <c r="AE425" s="575">
        <f>Q!BV425</f>
        <v>-69131.068084477898</v>
      </c>
      <c r="AF425" s="575">
        <f>Q!BZ425</f>
        <v>-80482.325141911235</v>
      </c>
    </row>
    <row r="426" spans="2:41" x14ac:dyDescent="0.35">
      <c r="B426" s="69" t="s">
        <v>233</v>
      </c>
      <c r="N426" s="577">
        <f>Q!F426</f>
        <v>1</v>
      </c>
      <c r="O426" s="577">
        <f>Q!J426</f>
        <v>1</v>
      </c>
      <c r="P426" s="577">
        <f>Q!N426</f>
        <v>1.1000000000000001</v>
      </c>
      <c r="Q426" s="577">
        <f>Q!R426</f>
        <v>1.1000000000000001</v>
      </c>
      <c r="R426" s="577">
        <f>Q!V426</f>
        <v>1</v>
      </c>
      <c r="S426" s="577">
        <f>Q!Z426</f>
        <v>1</v>
      </c>
      <c r="T426" s="577">
        <f>Q!AD426</f>
        <v>1.0201701796652003</v>
      </c>
      <c r="U426" s="577">
        <f>Q!AH426</f>
        <v>1.0559332512976274</v>
      </c>
      <c r="V426" s="577">
        <f>Q!AL426</f>
        <v>1.0965115547557922</v>
      </c>
      <c r="W426" s="577">
        <f>Q!AP426</f>
        <v>1.1738198997445055</v>
      </c>
      <c r="X426" s="577">
        <f>Q!AT426</f>
        <v>1.3730929457975678</v>
      </c>
      <c r="Y426" s="577">
        <f>Q!AX426</f>
        <v>2.151932782707985</v>
      </c>
      <c r="Z426" s="577">
        <f>Q!BB426</f>
        <v>0</v>
      </c>
      <c r="AA426" s="577">
        <f>Q!BF426</f>
        <v>0</v>
      </c>
      <c r="AB426" s="577">
        <f>Q!BJ426</f>
        <v>0</v>
      </c>
      <c r="AC426" s="577">
        <f>Q!BN426</f>
        <v>0</v>
      </c>
      <c r="AD426" s="577">
        <f>Q!BR426</f>
        <v>0</v>
      </c>
      <c r="AE426" s="577">
        <f>Q!BV426</f>
        <v>0</v>
      </c>
      <c r="AF426" s="577">
        <f>Q!BZ426</f>
        <v>0</v>
      </c>
    </row>
    <row r="427" spans="2:41" x14ac:dyDescent="0.35">
      <c r="B427" s="69" t="s">
        <v>234</v>
      </c>
      <c r="N427" s="575">
        <f>Q!F427</f>
        <v>524</v>
      </c>
      <c r="O427" s="575">
        <f>Q!J427</f>
        <v>360</v>
      </c>
      <c r="P427" s="575">
        <f>Q!N427</f>
        <v>311</v>
      </c>
      <c r="Q427" s="575">
        <f>Q!R427</f>
        <v>2882</v>
      </c>
      <c r="R427" s="575">
        <f>Q!V427</f>
        <v>3048</v>
      </c>
      <c r="S427" s="575">
        <f>Q!Z427</f>
        <v>2800</v>
      </c>
      <c r="T427" s="575">
        <f>Q!AD427</f>
        <v>2534.1238041351244</v>
      </c>
      <c r="U427" s="575">
        <f>Q!AH427</f>
        <v>2256.4382485795691</v>
      </c>
      <c r="V427" s="575">
        <f>Q!AL427</f>
        <v>2022.4849152462357</v>
      </c>
      <c r="W427" s="575">
        <f>Q!AP427</f>
        <v>1717.326026357347</v>
      </c>
      <c r="X427" s="575">
        <f>Q!AT427</f>
        <v>1310.3538041351246</v>
      </c>
      <c r="Y427" s="575">
        <f>Q!AX427</f>
        <v>870.53713746845779</v>
      </c>
      <c r="Z427" s="575">
        <f>Q!BB427</f>
        <v>429.82269302401335</v>
      </c>
      <c r="AA427" s="575">
        <f>Q!BF427</f>
        <v>28.810470801791183</v>
      </c>
      <c r="AB427" s="575">
        <f>Q!BJ427</f>
        <v>-434.60175142043096</v>
      </c>
      <c r="AC427" s="575">
        <f>Q!BN427</f>
        <v>-767.19841808709759</v>
      </c>
      <c r="AD427" s="575">
        <f>Q!BR427</f>
        <v>-940.42619586487535</v>
      </c>
      <c r="AE427" s="575">
        <f>Q!BV427</f>
        <v>-1231.1850847537642</v>
      </c>
      <c r="AF427" s="575">
        <f>Q!BZ427</f>
        <v>-1523.1461958648752</v>
      </c>
    </row>
    <row r="428" spans="2:41" x14ac:dyDescent="0.35">
      <c r="B428" s="70"/>
    </row>
    <row r="429" spans="2:41" x14ac:dyDescent="0.35">
      <c r="B429" s="70" t="s">
        <v>235</v>
      </c>
    </row>
    <row r="430" spans="2:41" x14ac:dyDescent="0.35">
      <c r="B430" s="69" t="s">
        <v>236</v>
      </c>
      <c r="N430" s="575">
        <f>Q!F430</f>
        <v>72552</v>
      </c>
      <c r="O430" s="575">
        <f>Q!J430</f>
        <v>56002</v>
      </c>
      <c r="P430" s="575">
        <f>Q!N430</f>
        <v>50395</v>
      </c>
      <c r="Q430" s="575">
        <f>Q!R430</f>
        <v>21966</v>
      </c>
      <c r="R430" s="575">
        <f>Q!V430</f>
        <v>28287</v>
      </c>
      <c r="S430" s="575">
        <f>Q!Z430</f>
        <v>28046</v>
      </c>
      <c r="T430" s="575">
        <f>Q!AD430</f>
        <v>17569.679003508772</v>
      </c>
      <c r="U430" s="575">
        <f>Q!AH430</f>
        <v>6773.4462098621079</v>
      </c>
      <c r="V430" s="575">
        <f>Q!AL430</f>
        <v>-2322.5063846578923</v>
      </c>
      <c r="W430" s="575">
        <f>Q!AP430</f>
        <v>-14186.884410744557</v>
      </c>
      <c r="X430" s="575">
        <f>Q!AT430</f>
        <v>-30009.69825091122</v>
      </c>
      <c r="Y430" s="575">
        <f>Q!AX430</f>
        <v>-47109.482610811217</v>
      </c>
      <c r="Z430" s="575">
        <f>Q!BB430</f>
        <v>-64244.171983564542</v>
      </c>
      <c r="AA430" s="575">
        <f>Q!BF430</f>
        <v>-79835.264921571201</v>
      </c>
      <c r="AB430" s="575">
        <f>Q!BJ430</f>
        <v>-97852.429049977858</v>
      </c>
      <c r="AC430" s="575">
        <f>Q!BN430</f>
        <v>-110783.56993175785</v>
      </c>
      <c r="AD430" s="575">
        <f>Q!BR430</f>
        <v>-117518.55264079118</v>
      </c>
      <c r="AE430" s="575">
        <f>Q!BV430</f>
        <v>-128823.06808447784</v>
      </c>
      <c r="AF430" s="575">
        <f>Q!BZ430</f>
        <v>-140174.32514191119</v>
      </c>
    </row>
    <row r="431" spans="2:41" x14ac:dyDescent="0.35">
      <c r="B431" s="69" t="s">
        <v>237</v>
      </c>
      <c r="N431" s="577">
        <f>Q!F431</f>
        <v>1.1000000000000001</v>
      </c>
      <c r="O431" s="577">
        <f>Q!J431</f>
        <v>1</v>
      </c>
      <c r="P431" s="577">
        <f>Q!N431</f>
        <v>1</v>
      </c>
      <c r="Q431" s="577">
        <f>Q!R431</f>
        <v>0.6</v>
      </c>
      <c r="R431" s="577">
        <f>Q!V431</f>
        <v>0.6</v>
      </c>
      <c r="S431" s="577">
        <f>Q!Z431</f>
        <v>0.6</v>
      </c>
      <c r="T431" s="577">
        <f>Q!AD431</f>
        <v>0.49413086969379355</v>
      </c>
      <c r="U431" s="577">
        <f>Q!AH431</f>
        <v>6.6043975166006829E-3</v>
      </c>
      <c r="V431" s="577">
        <f>Q!AL431</f>
        <v>0</v>
      </c>
      <c r="W431" s="577">
        <f>Q!AP431</f>
        <v>0</v>
      </c>
      <c r="X431" s="577">
        <f>Q!AT431</f>
        <v>0</v>
      </c>
      <c r="Y431" s="577">
        <f>Q!AX431</f>
        <v>0</v>
      </c>
      <c r="Z431" s="577">
        <f>Q!BB431</f>
        <v>0</v>
      </c>
      <c r="AA431" s="577">
        <f>Q!BF431</f>
        <v>0</v>
      </c>
      <c r="AB431" s="577">
        <f>Q!BJ431</f>
        <v>0</v>
      </c>
      <c r="AC431" s="577">
        <f>Q!BN431</f>
        <v>0</v>
      </c>
      <c r="AD431" s="577">
        <f>Q!BR431</f>
        <v>0</v>
      </c>
      <c r="AE431" s="577">
        <f>Q!BV431</f>
        <v>0</v>
      </c>
      <c r="AF431" s="577">
        <f>Q!BZ431</f>
        <v>0</v>
      </c>
    </row>
    <row r="432" spans="2:41" x14ac:dyDescent="0.35">
      <c r="B432" s="69" t="s">
        <v>238</v>
      </c>
      <c r="N432" s="575">
        <f>Q!F432</f>
        <v>2473</v>
      </c>
      <c r="O432" s="575">
        <f>Q!J432</f>
        <v>1873</v>
      </c>
      <c r="P432" s="575">
        <f>Q!N432</f>
        <v>1663</v>
      </c>
      <c r="Q432" s="575">
        <f>Q!R432</f>
        <v>455</v>
      </c>
      <c r="R432" s="575">
        <f>Q!V432</f>
        <v>558</v>
      </c>
      <c r="S432" s="575">
        <f>Q!Z432</f>
        <v>545</v>
      </c>
      <c r="T432" s="575">
        <f>Q!AD432</f>
        <v>279.12380413512403</v>
      </c>
      <c r="U432" s="575">
        <f>Q!AH432</f>
        <v>1.4382485795684943</v>
      </c>
      <c r="V432" s="575">
        <f>Q!AL432</f>
        <v>-232.51508475376482</v>
      </c>
      <c r="W432" s="575">
        <f>Q!AP432</f>
        <v>-537.67397364265366</v>
      </c>
      <c r="X432" s="575">
        <f>Q!AT432</f>
        <v>-944.64619586487595</v>
      </c>
      <c r="Y432" s="575">
        <f>Q!AX432</f>
        <v>-1384.4628625315427</v>
      </c>
      <c r="Z432" s="575">
        <f>Q!BB432</f>
        <v>-1825.1773069759872</v>
      </c>
      <c r="AA432" s="575">
        <f>Q!BF432</f>
        <v>-2226.1895291982096</v>
      </c>
      <c r="AB432" s="575">
        <f>Q!BJ432</f>
        <v>-2689.6017514204323</v>
      </c>
      <c r="AC432" s="575">
        <f>Q!BN432</f>
        <v>-3022.1984180870991</v>
      </c>
      <c r="AD432" s="575">
        <f>Q!BR432</f>
        <v>-3195.4261958648767</v>
      </c>
      <c r="AE432" s="575">
        <f>Q!BV432</f>
        <v>-3486.1850847537658</v>
      </c>
      <c r="AF432" s="575">
        <f>Q!BZ432</f>
        <v>-3778.146195864877</v>
      </c>
    </row>
    <row r="433" spans="1:41" x14ac:dyDescent="0.35">
      <c r="B433" s="70"/>
    </row>
    <row r="434" spans="1:41" x14ac:dyDescent="0.35">
      <c r="B434" s="70" t="s">
        <v>239</v>
      </c>
    </row>
    <row r="435" spans="1:41" x14ac:dyDescent="0.35">
      <c r="B435" s="69" t="s">
        <v>240</v>
      </c>
      <c r="N435" s="575">
        <f t="shared" ref="N435:AF435" si="348">N425+N430</f>
        <v>88958</v>
      </c>
      <c r="O435" s="575">
        <f t="shared" si="348"/>
        <v>66711</v>
      </c>
      <c r="P435" s="575">
        <f t="shared" si="348"/>
        <v>59284</v>
      </c>
      <c r="Q435" s="575">
        <f t="shared" si="348"/>
        <v>102106</v>
      </c>
      <c r="R435" s="575">
        <f t="shared" si="348"/>
        <v>123841</v>
      </c>
      <c r="S435" s="575">
        <f t="shared" si="348"/>
        <v>115784</v>
      </c>
      <c r="T435" s="575">
        <f t="shared" si="348"/>
        <v>94831.358007017552</v>
      </c>
      <c r="U435" s="575">
        <f t="shared" si="348"/>
        <v>73238.892419724201</v>
      </c>
      <c r="V435" s="575">
        <f t="shared" si="348"/>
        <v>55046.987230684201</v>
      </c>
      <c r="W435" s="575">
        <f t="shared" si="348"/>
        <v>31318.231178510869</v>
      </c>
      <c r="X435" s="575">
        <f t="shared" si="348"/>
        <v>-327.39650182245532</v>
      </c>
      <c r="Y435" s="575">
        <f t="shared" si="348"/>
        <v>-34526.965221622449</v>
      </c>
      <c r="Z435" s="575">
        <f t="shared" si="348"/>
        <v>-68796.343967129113</v>
      </c>
      <c r="AA435" s="575">
        <f t="shared" si="348"/>
        <v>-99978.529843142431</v>
      </c>
      <c r="AB435" s="575">
        <f t="shared" si="348"/>
        <v>-136012.85809995575</v>
      </c>
      <c r="AC435" s="575">
        <f t="shared" si="348"/>
        <v>-161875.13986351574</v>
      </c>
      <c r="AD435" s="575">
        <f t="shared" si="348"/>
        <v>-175345.10528158242</v>
      </c>
      <c r="AE435" s="575">
        <f t="shared" si="348"/>
        <v>-197954.13616895574</v>
      </c>
      <c r="AF435" s="575">
        <f t="shared" si="348"/>
        <v>-220656.65028382244</v>
      </c>
    </row>
    <row r="436" spans="1:41" x14ac:dyDescent="0.35">
      <c r="B436" s="69" t="s">
        <v>241</v>
      </c>
      <c r="N436" s="577">
        <f t="shared" ref="N436:AF436" si="349">AVERAGE(N426,N431)</f>
        <v>1.05</v>
      </c>
      <c r="O436" s="577">
        <f t="shared" si="349"/>
        <v>1</v>
      </c>
      <c r="P436" s="577">
        <f t="shared" si="349"/>
        <v>1.05</v>
      </c>
      <c r="Q436" s="577">
        <f t="shared" si="349"/>
        <v>0.85000000000000009</v>
      </c>
      <c r="R436" s="577">
        <f t="shared" si="349"/>
        <v>0.8</v>
      </c>
      <c r="S436" s="577">
        <f t="shared" si="349"/>
        <v>0.8</v>
      </c>
      <c r="T436" s="577">
        <f t="shared" si="349"/>
        <v>0.75715052467949695</v>
      </c>
      <c r="U436" s="577">
        <f t="shared" si="349"/>
        <v>0.53126882440711398</v>
      </c>
      <c r="V436" s="577">
        <f t="shared" si="349"/>
        <v>0.5482557773778961</v>
      </c>
      <c r="W436" s="577">
        <f t="shared" si="349"/>
        <v>0.58690994987225276</v>
      </c>
      <c r="X436" s="577">
        <f t="shared" si="349"/>
        <v>0.6865464728987839</v>
      </c>
      <c r="Y436" s="577">
        <f t="shared" si="349"/>
        <v>1.0759663913539925</v>
      </c>
      <c r="Z436" s="577">
        <f t="shared" si="349"/>
        <v>0</v>
      </c>
      <c r="AA436" s="577">
        <f t="shared" si="349"/>
        <v>0</v>
      </c>
      <c r="AB436" s="577">
        <f t="shared" si="349"/>
        <v>0</v>
      </c>
      <c r="AC436" s="577">
        <f t="shared" si="349"/>
        <v>0</v>
      </c>
      <c r="AD436" s="577">
        <f t="shared" si="349"/>
        <v>0</v>
      </c>
      <c r="AE436" s="577">
        <f t="shared" si="349"/>
        <v>0</v>
      </c>
      <c r="AF436" s="577">
        <f t="shared" si="349"/>
        <v>0</v>
      </c>
    </row>
    <row r="437" spans="1:41" x14ac:dyDescent="0.35">
      <c r="B437" s="69" t="s">
        <v>242</v>
      </c>
      <c r="N437" s="575">
        <f t="shared" ref="N437:AF437" si="350">N427+N432</f>
        <v>2997</v>
      </c>
      <c r="O437" s="575">
        <f t="shared" si="350"/>
        <v>2233</v>
      </c>
      <c r="P437" s="575">
        <f t="shared" si="350"/>
        <v>1974</v>
      </c>
      <c r="Q437" s="575">
        <f t="shared" si="350"/>
        <v>3337</v>
      </c>
      <c r="R437" s="575">
        <f t="shared" si="350"/>
        <v>3606</v>
      </c>
      <c r="S437" s="575">
        <f t="shared" si="350"/>
        <v>3345</v>
      </c>
      <c r="T437" s="575">
        <f t="shared" si="350"/>
        <v>2813.2476082702483</v>
      </c>
      <c r="U437" s="575">
        <f t="shared" si="350"/>
        <v>2257.8764971591377</v>
      </c>
      <c r="V437" s="575">
        <f t="shared" si="350"/>
        <v>1789.9698304924709</v>
      </c>
      <c r="W437" s="575">
        <f t="shared" si="350"/>
        <v>1179.6520527146934</v>
      </c>
      <c r="X437" s="575">
        <f t="shared" si="350"/>
        <v>365.70760827024867</v>
      </c>
      <c r="Y437" s="575">
        <f t="shared" si="350"/>
        <v>-513.92572506308488</v>
      </c>
      <c r="Z437" s="575">
        <f t="shared" si="350"/>
        <v>-1395.354613951974</v>
      </c>
      <c r="AA437" s="575">
        <f t="shared" si="350"/>
        <v>-2197.3790583964183</v>
      </c>
      <c r="AB437" s="575">
        <f t="shared" si="350"/>
        <v>-3124.2035028408632</v>
      </c>
      <c r="AC437" s="575">
        <f t="shared" si="350"/>
        <v>-3789.3968361741968</v>
      </c>
      <c r="AD437" s="575">
        <f t="shared" si="350"/>
        <v>-4135.8523917297516</v>
      </c>
      <c r="AE437" s="575">
        <f t="shared" si="350"/>
        <v>-4717.3701695075297</v>
      </c>
      <c r="AF437" s="575">
        <f t="shared" si="350"/>
        <v>-5301.2923917297521</v>
      </c>
    </row>
    <row r="438" spans="1:41" x14ac:dyDescent="0.35">
      <c r="B438" s="444"/>
      <c r="N438" s="444"/>
      <c r="O438" s="444"/>
      <c r="P438" s="444"/>
      <c r="Q438" s="444"/>
      <c r="R438" s="444"/>
      <c r="S438" s="444"/>
      <c r="T438" s="444"/>
      <c r="U438" s="444"/>
      <c r="V438" s="444"/>
      <c r="W438" s="444"/>
      <c r="X438" s="444"/>
      <c r="Y438" s="444"/>
      <c r="Z438" s="444"/>
      <c r="AA438" s="444"/>
      <c r="AB438" s="444"/>
      <c r="AC438" s="444"/>
      <c r="AD438" s="444"/>
      <c r="AE438" s="444"/>
      <c r="AF438" s="444"/>
      <c r="AG438" s="444"/>
      <c r="AH438" s="444"/>
      <c r="AI438" s="444"/>
      <c r="AJ438" s="444"/>
      <c r="AK438" s="444"/>
      <c r="AL438" s="444"/>
      <c r="AM438" s="444"/>
      <c r="AN438" s="444"/>
      <c r="AO438" s="444"/>
    </row>
    <row r="439" spans="1:41" x14ac:dyDescent="0.35">
      <c r="B439" s="70"/>
    </row>
    <row r="440" spans="1:41" x14ac:dyDescent="0.35">
      <c r="B440" s="70"/>
    </row>
    <row r="441" spans="1:41" x14ac:dyDescent="0.35">
      <c r="B441" s="70"/>
    </row>
    <row r="442" spans="1:41" x14ac:dyDescent="0.35">
      <c r="B442" s="534" t="s">
        <v>439</v>
      </c>
      <c r="N442" s="534"/>
      <c r="O442" s="534"/>
      <c r="P442" s="534"/>
      <c r="Q442" s="534"/>
      <c r="R442" s="534"/>
      <c r="S442" s="534"/>
      <c r="T442" s="534"/>
      <c r="U442" s="534"/>
      <c r="V442" s="534"/>
      <c r="W442" s="534"/>
      <c r="X442" s="534"/>
      <c r="Y442" s="534"/>
      <c r="Z442" s="534"/>
      <c r="AA442" s="534"/>
      <c r="AB442" s="534"/>
      <c r="AC442" s="534"/>
      <c r="AD442" s="534"/>
      <c r="AE442" s="534"/>
      <c r="AF442" s="534"/>
      <c r="AG442" s="534"/>
      <c r="AH442" s="534"/>
      <c r="AI442" s="534"/>
      <c r="AJ442" s="534"/>
      <c r="AK442" s="534"/>
      <c r="AL442" s="534"/>
      <c r="AM442" s="534"/>
      <c r="AN442" s="534"/>
      <c r="AO442" s="534"/>
    </row>
    <row r="443" spans="1:41" x14ac:dyDescent="0.35">
      <c r="B443" s="69"/>
    </row>
    <row r="444" spans="1:41" x14ac:dyDescent="0.35">
      <c r="B444" s="70" t="s">
        <v>225</v>
      </c>
      <c r="N444" s="580">
        <f>AVERAGE(Q!C444:F444)</f>
        <v>0.7</v>
      </c>
      <c r="O444" s="580">
        <f>AVERAGE(Q!G444:J444)</f>
        <v>0.7</v>
      </c>
      <c r="P444" s="580">
        <f>AVERAGE(Q!K444:N444)</f>
        <v>0.7</v>
      </c>
      <c r="Q444" s="580">
        <f>AVERAGE(Q!O444:R444)</f>
        <v>0.7</v>
      </c>
      <c r="R444" s="580">
        <f>AVERAGE(Q!S444:V444)</f>
        <v>0.7</v>
      </c>
      <c r="S444" s="580">
        <f>AVERAGE(Q!W444:Z444)</f>
        <v>0.69</v>
      </c>
      <c r="T444" s="580">
        <f>AVERAGE(Q!AA444:AD444)</f>
        <v>0.66</v>
      </c>
      <c r="U444" s="580">
        <f>AVERAGE(Q!AE444:AH444)</f>
        <v>0.66</v>
      </c>
      <c r="V444" s="580">
        <f>AVERAGE(Q!AI444:AL444)</f>
        <v>0.66</v>
      </c>
      <c r="W444" s="580">
        <f>AVERAGE(Q!AM444:AP444)</f>
        <v>0.66</v>
      </c>
      <c r="X444" s="580">
        <f>AVERAGE(Q!AQ444:AT444)</f>
        <v>0.66</v>
      </c>
      <c r="Y444" s="580">
        <f>AVERAGE(Q!AU444:AX444)</f>
        <v>0.66</v>
      </c>
      <c r="Z444" s="580">
        <f>AVERAGE(Q!AY444:BB444)</f>
        <v>0.66</v>
      </c>
      <c r="AA444" s="580">
        <f>AVERAGE(Q!BC444:BF444)</f>
        <v>0.66</v>
      </c>
      <c r="AB444" s="580">
        <f>AVERAGE(Q!BG444:BJ444)</f>
        <v>0.66</v>
      </c>
      <c r="AC444" s="580">
        <f>AVERAGE(Q!BK444:BN444)</f>
        <v>0.66</v>
      </c>
      <c r="AD444" s="580">
        <f>AVERAGE(Q!BO444:BR444)</f>
        <v>0.66</v>
      </c>
      <c r="AE444" s="580">
        <f>AVERAGE(Q!BS444:BV444)</f>
        <v>0.66</v>
      </c>
      <c r="AF444" s="580">
        <f>AVERAGE(Q!BW444:BZ444)</f>
        <v>0.66</v>
      </c>
      <c r="AG444" s="580">
        <f>AVERAGE(Q!CA444:CD444)</f>
        <v>0.66</v>
      </c>
      <c r="AH444" s="580" t="e">
        <f>AVERAGE(Q!CE444:CH444)</f>
        <v>#DIV/0!</v>
      </c>
      <c r="AI444" s="580" t="e">
        <f>AVERAGE(Q!CI444:CL444)</f>
        <v>#DIV/0!</v>
      </c>
      <c r="AJ444" s="580" t="e">
        <f>AVERAGE(Q!CM444:CP444)</f>
        <v>#DIV/0!</v>
      </c>
      <c r="AK444" s="580" t="e">
        <f>AVERAGE(Q!CQ444:CT444)</f>
        <v>#DIV/0!</v>
      </c>
      <c r="AL444" s="580" t="e">
        <f>AVERAGE(Q!CU444:CX444)</f>
        <v>#DIV/0!</v>
      </c>
      <c r="AM444" s="580" t="e">
        <f>AVERAGE(Q!CY444:DB444)</f>
        <v>#DIV/0!</v>
      </c>
      <c r="AN444" s="580" t="e">
        <f>AVERAGE(Q!DC444:DF444)</f>
        <v>#DIV/0!</v>
      </c>
      <c r="AO444" s="580" t="e">
        <f>AVERAGE(Q!DG444:DJ444)</f>
        <v>#DIV/0!</v>
      </c>
    </row>
    <row r="445" spans="1:41" x14ac:dyDescent="0.35">
      <c r="B445" s="70" t="s">
        <v>226</v>
      </c>
      <c r="N445" s="580">
        <f>AVERAGE(Q!C445:F445)</f>
        <v>1</v>
      </c>
      <c r="O445" s="580">
        <f>AVERAGE(Q!G445:J445)</f>
        <v>1</v>
      </c>
      <c r="P445" s="580">
        <f>AVERAGE(Q!K445:N445)</f>
        <v>1</v>
      </c>
      <c r="Q445" s="580">
        <f>AVERAGE(Q!O445:R445)</f>
        <v>1</v>
      </c>
      <c r="R445" s="580">
        <f>AVERAGE(Q!S445:V445)</f>
        <v>1</v>
      </c>
      <c r="S445" s="580">
        <f>AVERAGE(Q!W445:Z445)</f>
        <v>1</v>
      </c>
      <c r="T445" s="580">
        <f>AVERAGE(Q!AA445:AD445)</f>
        <v>1</v>
      </c>
      <c r="U445" s="580">
        <f>AVERAGE(Q!AE445:AH445)</f>
        <v>1</v>
      </c>
      <c r="V445" s="580">
        <f>AVERAGE(Q!AI445:AL445)</f>
        <v>1</v>
      </c>
      <c r="W445" s="580">
        <f>AVERAGE(Q!AM445:AP445)</f>
        <v>1</v>
      </c>
      <c r="X445" s="580">
        <f>AVERAGE(Q!AQ445:AT445)</f>
        <v>1</v>
      </c>
      <c r="Y445" s="580">
        <f>AVERAGE(Q!AU445:AX445)</f>
        <v>1</v>
      </c>
      <c r="Z445" s="580">
        <f>AVERAGE(Q!AY445:BB445)</f>
        <v>1</v>
      </c>
      <c r="AA445" s="580">
        <f>AVERAGE(Q!BC445:BF445)</f>
        <v>1</v>
      </c>
      <c r="AB445" s="580">
        <f>AVERAGE(Q!BG445:BJ445)</f>
        <v>1</v>
      </c>
      <c r="AC445" s="580">
        <f>AVERAGE(Q!BK445:BN445)</f>
        <v>1</v>
      </c>
      <c r="AD445" s="580">
        <f>AVERAGE(Q!BO445:BR445)</f>
        <v>1</v>
      </c>
      <c r="AE445" s="580">
        <f>AVERAGE(Q!BS445:BV445)</f>
        <v>1</v>
      </c>
      <c r="AF445" s="580">
        <f>AVERAGE(Q!BW445:BZ445)</f>
        <v>1</v>
      </c>
      <c r="AG445" s="580">
        <f>AVERAGE(Q!CA445:CD445)</f>
        <v>1</v>
      </c>
      <c r="AH445" s="580" t="e">
        <f>AVERAGE(Q!CE445:CH445)</f>
        <v>#DIV/0!</v>
      </c>
      <c r="AI445" s="580" t="e">
        <f>AVERAGE(Q!CI445:CL445)</f>
        <v>#DIV/0!</v>
      </c>
      <c r="AJ445" s="580" t="e">
        <f>AVERAGE(Q!CM445:CP445)</f>
        <v>#DIV/0!</v>
      </c>
      <c r="AK445" s="580" t="e">
        <f>AVERAGE(Q!CQ445:CT445)</f>
        <v>#DIV/0!</v>
      </c>
      <c r="AL445" s="580" t="e">
        <f>AVERAGE(Q!CU445:CX445)</f>
        <v>#DIV/0!</v>
      </c>
      <c r="AM445" s="580" t="e">
        <f>AVERAGE(Q!CY445:DB445)</f>
        <v>#DIV/0!</v>
      </c>
      <c r="AN445" s="580" t="e">
        <f>AVERAGE(Q!DC445:DF445)</f>
        <v>#DIV/0!</v>
      </c>
      <c r="AO445" s="580" t="e">
        <f>AVERAGE(Q!DG445:DJ445)</f>
        <v>#DIV/0!</v>
      </c>
    </row>
    <row r="448" spans="1:41" x14ac:dyDescent="0.35">
      <c r="A448" s="5"/>
      <c r="B448" s="444" t="s">
        <v>224</v>
      </c>
      <c r="N448" s="444"/>
      <c r="O448" s="444"/>
      <c r="P448" s="444"/>
      <c r="Q448" s="444"/>
      <c r="R448" s="444"/>
      <c r="S448" s="444"/>
      <c r="T448" s="444"/>
      <c r="U448" s="444"/>
      <c r="V448" s="444"/>
      <c r="W448" s="444"/>
      <c r="X448" s="444"/>
      <c r="Y448" s="444"/>
      <c r="Z448" s="444"/>
      <c r="AA448" s="444"/>
      <c r="AB448" s="444"/>
      <c r="AC448" s="444"/>
      <c r="AD448" s="444"/>
      <c r="AE448" s="444"/>
      <c r="AF448" s="444"/>
      <c r="AG448" s="444"/>
      <c r="AH448" s="444"/>
      <c r="AI448" s="444"/>
      <c r="AJ448" s="444"/>
      <c r="AK448" s="444"/>
      <c r="AL448" s="444"/>
      <c r="AM448" s="444"/>
      <c r="AN448" s="444"/>
      <c r="AO448" s="444"/>
    </row>
    <row r="449" spans="1:41" x14ac:dyDescent="0.35">
      <c r="A449" s="5"/>
      <c r="B449" s="70" t="s">
        <v>106</v>
      </c>
    </row>
    <row r="450" spans="1:41" x14ac:dyDescent="0.35">
      <c r="A450" s="5" t="s">
        <v>229</v>
      </c>
      <c r="B450" s="69" t="s">
        <v>247</v>
      </c>
      <c r="N450" s="575">
        <f>Q!F450</f>
        <v>0</v>
      </c>
      <c r="O450" s="575">
        <f>Q!J450</f>
        <v>0</v>
      </c>
      <c r="P450" s="575">
        <f>Q!N450</f>
        <v>0</v>
      </c>
      <c r="Q450" s="575">
        <f>Q!R450</f>
        <v>13632</v>
      </c>
      <c r="R450" s="575">
        <f>Q!V450</f>
        <v>11825</v>
      </c>
      <c r="S450" s="575">
        <f>Q!Z450</f>
        <v>11689</v>
      </c>
      <c r="T450" s="575">
        <f>Q!AD450</f>
        <v>10766</v>
      </c>
      <c r="U450" s="575">
        <f>Q!AH450</f>
        <v>10766</v>
      </c>
      <c r="V450" s="575">
        <f>Q!AL450</f>
        <v>10766</v>
      </c>
      <c r="W450" s="575">
        <f>Q!AP450</f>
        <v>10766</v>
      </c>
      <c r="X450" s="575">
        <f>Q!AT450</f>
        <v>10766</v>
      </c>
      <c r="Y450" s="575">
        <f>Q!AX450</f>
        <v>10766</v>
      </c>
      <c r="Z450" s="575">
        <f>Q!BB450</f>
        <v>10766</v>
      </c>
      <c r="AA450" s="575">
        <f>Q!BF450</f>
        <v>10766</v>
      </c>
      <c r="AB450" s="575">
        <f>Q!BJ450</f>
        <v>10766</v>
      </c>
      <c r="AC450" s="575">
        <f>Q!BN450</f>
        <v>10766</v>
      </c>
      <c r="AD450" s="575">
        <f>Q!BR450</f>
        <v>10766</v>
      </c>
      <c r="AE450" s="575">
        <f>Q!BV450</f>
        <v>10766</v>
      </c>
      <c r="AF450" s="575">
        <f>Q!BZ450</f>
        <v>10766</v>
      </c>
      <c r="AG450" s="575">
        <f t="shared" ref="AG450" si="351">IF((OR(AF450-(AG$191/1000)&lt;0,AF450="")),"",(AF450-(AG$191/1000)))</f>
        <v>10766</v>
      </c>
      <c r="AH450" s="575">
        <f t="shared" ref="AH450" si="352">IF((OR(AG450-(AH$191/1000)&lt;0,AG450="")),"",(AG450-(AH$191/1000)))</f>
        <v>10766</v>
      </c>
      <c r="AI450" s="575">
        <f t="shared" ref="AI450" si="353">IF((OR(AH450-(AI$191/1000)&lt;0,AH450="")),"",(AH450-(AI$191/1000)))</f>
        <v>10766</v>
      </c>
      <c r="AJ450" s="575">
        <f t="shared" ref="AJ450" si="354">IF((OR(AI450-(AJ$191/1000)&lt;0,AI450="")),"",(AI450-(AJ$191/1000)))</f>
        <v>10766</v>
      </c>
      <c r="AK450" s="575">
        <f t="shared" ref="AK450" si="355">IF((OR(AJ450-(AK$191/1000)&lt;0,AJ450="")),"",(AJ450-(AK$191/1000)))</f>
        <v>10766</v>
      </c>
      <c r="AL450" s="575">
        <f t="shared" ref="AL450" si="356">IF((OR(AK450-(AL$191/1000)&lt;0,AK450="")),"",(AK450-(AL$191/1000)))</f>
        <v>10766</v>
      </c>
      <c r="AM450" s="575">
        <f t="shared" ref="AM450" si="357">IF((OR(AL450-(AM$191/1000)&lt;0,AL450="")),"",(AL450-(AM$191/1000)))</f>
        <v>10766</v>
      </c>
      <c r="AN450" s="575">
        <f t="shared" ref="AN450" si="358">IF((OR(AM450-(AN$191/1000)&lt;0,AM450="")),"",(AM450-(AN$191/1000)))</f>
        <v>10766</v>
      </c>
      <c r="AO450" s="575">
        <f t="shared" ref="AO450" si="359">IF((OR(AN450-(AO$191/1000)&lt;0,AN450="")),"",(AN450-(AO$191/1000)))</f>
        <v>10766</v>
      </c>
    </row>
    <row r="451" spans="1:41" x14ac:dyDescent="0.35">
      <c r="A451" s="5" t="s">
        <v>230</v>
      </c>
      <c r="B451" s="69" t="s">
        <v>227</v>
      </c>
      <c r="N451" s="577">
        <f>Q!F451</f>
        <v>0</v>
      </c>
      <c r="O451" s="577">
        <f>Q!J451</f>
        <v>0</v>
      </c>
      <c r="P451" s="577">
        <f>Q!N451</f>
        <v>0</v>
      </c>
      <c r="Q451" s="577">
        <f>Q!R451</f>
        <v>1.2</v>
      </c>
      <c r="R451" s="577">
        <f>Q!V451</f>
        <v>0.7</v>
      </c>
      <c r="S451" s="577">
        <f>Q!Z451</f>
        <v>0.7</v>
      </c>
      <c r="T451" s="577">
        <f>Q!AD451</f>
        <v>0.76391305053752145</v>
      </c>
      <c r="U451" s="577">
        <f>Q!AH451</f>
        <v>0.76391305053752145</v>
      </c>
      <c r="V451" s="577">
        <f>Q!AL451</f>
        <v>0.76391305053752145</v>
      </c>
      <c r="W451" s="577">
        <f>Q!AP451</f>
        <v>0.76391305053752145</v>
      </c>
      <c r="X451" s="577">
        <f>Q!AT451</f>
        <v>0.76391305053752145</v>
      </c>
      <c r="Y451" s="577">
        <f>Q!AX451</f>
        <v>0.76391305053752145</v>
      </c>
      <c r="Z451" s="577">
        <f>Q!BB451</f>
        <v>0.76391305053752145</v>
      </c>
      <c r="AA451" s="577">
        <f>Q!BF451</f>
        <v>0.76391305053752145</v>
      </c>
      <c r="AB451" s="577">
        <f>Q!BJ451</f>
        <v>0.76391305053752145</v>
      </c>
      <c r="AC451" s="577">
        <f>Q!BN451</f>
        <v>0.76391305053752145</v>
      </c>
      <c r="AD451" s="577">
        <f>Q!BR451</f>
        <v>0.76391305053752145</v>
      </c>
      <c r="AE451" s="577">
        <f>Q!BV451</f>
        <v>0.76391305053752145</v>
      </c>
      <c r="AF451" s="577">
        <f>Q!BZ451</f>
        <v>0.76391305053752145</v>
      </c>
      <c r="AG451" s="577" t="e">
        <f>IF(AG450&gt;0,AG452/AG450*g_troz,0)</f>
        <v>#DIV/0!</v>
      </c>
      <c r="AH451" s="577" t="e">
        <f t="shared" ref="AH451:AO451" si="360">IF(AH450&gt;0,AH452/AH450*g_troz,0)</f>
        <v>#DIV/0!</v>
      </c>
      <c r="AI451" s="577" t="e">
        <f t="shared" si="360"/>
        <v>#DIV/0!</v>
      </c>
      <c r="AJ451" s="577" t="e">
        <f t="shared" si="360"/>
        <v>#DIV/0!</v>
      </c>
      <c r="AK451" s="577" t="e">
        <f t="shared" si="360"/>
        <v>#DIV/0!</v>
      </c>
      <c r="AL451" s="577" t="e">
        <f t="shared" si="360"/>
        <v>#DIV/0!</v>
      </c>
      <c r="AM451" s="577" t="e">
        <f t="shared" si="360"/>
        <v>#DIV/0!</v>
      </c>
      <c r="AN451" s="577" t="e">
        <f t="shared" si="360"/>
        <v>#DIV/0!</v>
      </c>
      <c r="AO451" s="577" t="e">
        <f t="shared" si="360"/>
        <v>#DIV/0!</v>
      </c>
    </row>
    <row r="452" spans="1:41" x14ac:dyDescent="0.35">
      <c r="A452" s="5" t="s">
        <v>231</v>
      </c>
      <c r="B452" s="69" t="s">
        <v>228</v>
      </c>
      <c r="N452" s="575">
        <f>Q!F452</f>
        <v>0</v>
      </c>
      <c r="O452" s="575">
        <f>Q!J452</f>
        <v>0</v>
      </c>
      <c r="P452" s="575">
        <f>Q!N452</f>
        <v>0</v>
      </c>
      <c r="Q452" s="575">
        <f>Q!R452</f>
        <v>518</v>
      </c>
      <c r="R452" s="575">
        <f>Q!V452</f>
        <v>273</v>
      </c>
      <c r="S452" s="575">
        <f>Q!Z452</f>
        <v>270</v>
      </c>
      <c r="T452" s="575">
        <f>Q!AD452</f>
        <v>264.41699604743081</v>
      </c>
      <c r="U452" s="575">
        <f>Q!AH452</f>
        <v>264.41699604743081</v>
      </c>
      <c r="V452" s="575">
        <f>Q!AL452</f>
        <v>264.41699604743081</v>
      </c>
      <c r="W452" s="575">
        <f>Q!AP452</f>
        <v>264.41699604743081</v>
      </c>
      <c r="X452" s="575">
        <f>Q!AT452</f>
        <v>264.41699604743081</v>
      </c>
      <c r="Y452" s="575">
        <f>Q!AX452</f>
        <v>264.41699604743081</v>
      </c>
      <c r="Z452" s="575">
        <f>Q!BB452</f>
        <v>264.41699604743081</v>
      </c>
      <c r="AA452" s="575">
        <f>Q!BF452</f>
        <v>264.41699604743081</v>
      </c>
      <c r="AB452" s="575">
        <f>Q!BJ452</f>
        <v>264.41699604743081</v>
      </c>
      <c r="AC452" s="575">
        <f>Q!BN452</f>
        <v>264.41699604743081</v>
      </c>
      <c r="AD452" s="575">
        <f>Q!BR452</f>
        <v>264.41699604743081</v>
      </c>
      <c r="AE452" s="575">
        <f>Q!BV452</f>
        <v>264.41699604743081</v>
      </c>
      <c r="AF452" s="575">
        <f>Q!BZ452</f>
        <v>264.41699604743081</v>
      </c>
      <c r="AG452" s="575" t="e">
        <f t="shared" ref="AG452" si="361">AF452-(AG$198/1000/AG$197)</f>
        <v>#DIV/0!</v>
      </c>
      <c r="AH452" s="575" t="e">
        <f t="shared" ref="AH452" si="362">AG452-(AH$198/1000/AH$197)</f>
        <v>#DIV/0!</v>
      </c>
      <c r="AI452" s="575" t="e">
        <f t="shared" ref="AI452" si="363">AH452-(AI$198/1000/AI$197)</f>
        <v>#DIV/0!</v>
      </c>
      <c r="AJ452" s="575" t="e">
        <f t="shared" ref="AJ452" si="364">AI452-(AJ$198/1000/AJ$197)</f>
        <v>#DIV/0!</v>
      </c>
      <c r="AK452" s="575" t="e">
        <f t="shared" ref="AK452" si="365">AJ452-(AK$198/1000/AK$197)</f>
        <v>#DIV/0!</v>
      </c>
      <c r="AL452" s="575" t="e">
        <f t="shared" ref="AL452" si="366">AK452-(AL$198/1000/AL$197)</f>
        <v>#DIV/0!</v>
      </c>
      <c r="AM452" s="575" t="e">
        <f t="shared" ref="AM452" si="367">AL452-(AM$198/1000/AM$197)</f>
        <v>#DIV/0!</v>
      </c>
      <c r="AN452" s="575" t="e">
        <f t="shared" ref="AN452" si="368">AM452-(AN$198/1000/AN$197)</f>
        <v>#DIV/0!</v>
      </c>
      <c r="AO452" s="575" t="e">
        <f t="shared" ref="AO452" si="369">AN452-(AO$198/1000/AO$197)</f>
        <v>#DIV/0!</v>
      </c>
    </row>
    <row r="453" spans="1:41" x14ac:dyDescent="0.35">
      <c r="A453" s="5"/>
      <c r="B453" s="444"/>
      <c r="N453" s="444"/>
      <c r="O453" s="444"/>
      <c r="P453" s="444"/>
      <c r="Q453" s="444"/>
      <c r="R453" s="444"/>
      <c r="S453" s="444"/>
      <c r="T453" s="444"/>
      <c r="U453" s="444"/>
      <c r="V453" s="444"/>
      <c r="W453" s="444"/>
      <c r="X453" s="444"/>
      <c r="Y453" s="444"/>
      <c r="Z453" s="444"/>
      <c r="AA453" s="444"/>
      <c r="AB453" s="444"/>
      <c r="AC453" s="444"/>
      <c r="AD453" s="444"/>
      <c r="AE453" s="444"/>
      <c r="AF453" s="444"/>
      <c r="AG453" s="444"/>
      <c r="AH453" s="444"/>
      <c r="AI453" s="444"/>
      <c r="AJ453" s="444"/>
      <c r="AK453" s="444"/>
      <c r="AL453" s="444"/>
      <c r="AM453" s="444"/>
      <c r="AN453" s="444"/>
      <c r="AO453" s="444"/>
    </row>
    <row r="454" spans="1:41" x14ac:dyDescent="0.35">
      <c r="A454" s="5"/>
      <c r="B454" s="70" t="s">
        <v>246</v>
      </c>
    </row>
    <row r="455" spans="1:41" x14ac:dyDescent="0.35">
      <c r="A455" s="5" t="s">
        <v>229</v>
      </c>
      <c r="B455" s="69" t="s">
        <v>245</v>
      </c>
      <c r="N455" s="575">
        <f>Q!F455</f>
        <v>0</v>
      </c>
      <c r="O455" s="575">
        <f>Q!J455</f>
        <v>0</v>
      </c>
      <c r="P455" s="575">
        <f>Q!N455</f>
        <v>0</v>
      </c>
      <c r="Q455" s="575">
        <f>Q!R455</f>
        <v>14444</v>
      </c>
      <c r="R455" s="575">
        <f>Q!V455</f>
        <v>27938</v>
      </c>
      <c r="S455" s="575">
        <f>Q!Z455</f>
        <v>27509</v>
      </c>
      <c r="T455" s="575">
        <f>Q!AD455</f>
        <v>26586</v>
      </c>
      <c r="U455" s="575">
        <f>Q!AH455</f>
        <v>26586</v>
      </c>
      <c r="V455" s="575">
        <f>Q!AL455</f>
        <v>26586</v>
      </c>
      <c r="W455" s="575">
        <f>Q!AP455</f>
        <v>26586</v>
      </c>
      <c r="X455" s="575">
        <f>Q!AT455</f>
        <v>26586</v>
      </c>
      <c r="Y455" s="575">
        <f>Q!AX455</f>
        <v>26586</v>
      </c>
      <c r="Z455" s="575">
        <f>Q!BB455</f>
        <v>26586</v>
      </c>
      <c r="AA455" s="575">
        <f>Q!BF455</f>
        <v>26586</v>
      </c>
      <c r="AB455" s="575">
        <f>Q!BJ455</f>
        <v>26586</v>
      </c>
      <c r="AC455" s="575">
        <f>Q!BN455</f>
        <v>26586</v>
      </c>
      <c r="AD455" s="575">
        <f>Q!BR455</f>
        <v>26586</v>
      </c>
      <c r="AE455" s="575">
        <f>Q!BV455</f>
        <v>26586</v>
      </c>
      <c r="AF455" s="575">
        <f>Q!BZ455</f>
        <v>26586</v>
      </c>
      <c r="AG455" s="575">
        <f t="shared" ref="AG455" si="370">IF((OR(AF455-(AG$191/1000)&lt;0,AF455="")),"",(AF455-(AG$191/1000)))</f>
        <v>26586</v>
      </c>
      <c r="AH455" s="575">
        <f t="shared" ref="AH455" si="371">IF((OR(AG455-(AH$191/1000)&lt;0,AG455="")),"",(AG455-(AH$191/1000)))</f>
        <v>26586</v>
      </c>
      <c r="AI455" s="575">
        <f t="shared" ref="AI455" si="372">IF((OR(AH455-(AI$191/1000)&lt;0,AH455="")),"",(AH455-(AI$191/1000)))</f>
        <v>26586</v>
      </c>
      <c r="AJ455" s="575">
        <f t="shared" ref="AJ455" si="373">IF((OR(AI455-(AJ$191/1000)&lt;0,AI455="")),"",(AI455-(AJ$191/1000)))</f>
        <v>26586</v>
      </c>
      <c r="AK455" s="575">
        <f t="shared" ref="AK455" si="374">IF((OR(AJ455-(AK$191/1000)&lt;0,AJ455="")),"",(AJ455-(AK$191/1000)))</f>
        <v>26586</v>
      </c>
      <c r="AL455" s="575">
        <f t="shared" ref="AL455" si="375">IF((OR(AK455-(AL$191/1000)&lt;0,AK455="")),"",(AK455-(AL$191/1000)))</f>
        <v>26586</v>
      </c>
      <c r="AM455" s="575">
        <f t="shared" ref="AM455" si="376">IF((OR(AL455-(AM$191/1000)&lt;0,AL455="")),"",(AL455-(AM$191/1000)))</f>
        <v>26586</v>
      </c>
      <c r="AN455" s="575">
        <f t="shared" ref="AN455" si="377">IF((OR(AM455-(AN$191/1000)&lt;0,AM455="")),"",(AM455-(AN$191/1000)))</f>
        <v>26586</v>
      </c>
      <c r="AO455" s="575">
        <f t="shared" ref="AO455" si="378">IF((OR(AN455-(AO$191/1000)&lt;0,AN455="")),"",(AN455-(AO$191/1000)))</f>
        <v>26586</v>
      </c>
    </row>
    <row r="456" spans="1:41" x14ac:dyDescent="0.35">
      <c r="A456" s="5" t="s">
        <v>230</v>
      </c>
      <c r="B456" s="69" t="s">
        <v>227</v>
      </c>
      <c r="N456" s="577">
        <f>Q!F456</f>
        <v>0</v>
      </c>
      <c r="O456" s="577">
        <f>Q!J456</f>
        <v>0</v>
      </c>
      <c r="P456" s="577">
        <f>Q!N456</f>
        <v>0</v>
      </c>
      <c r="Q456" s="577">
        <f>Q!R456</f>
        <v>2.2000000000000002</v>
      </c>
      <c r="R456" s="577">
        <f>Q!V456</f>
        <v>2</v>
      </c>
      <c r="S456" s="577">
        <f>Q!Z456</f>
        <v>2</v>
      </c>
      <c r="T456" s="577">
        <f>Q!AD456</f>
        <v>2.0431670999656566</v>
      </c>
      <c r="U456" s="577">
        <f>Q!AH456</f>
        <v>2.0431670999656566</v>
      </c>
      <c r="V456" s="577">
        <f>Q!AL456</f>
        <v>2.0431670999656566</v>
      </c>
      <c r="W456" s="577">
        <f>Q!AP456</f>
        <v>2.0431670999656566</v>
      </c>
      <c r="X456" s="577">
        <f>Q!AT456</f>
        <v>2.0431670999656566</v>
      </c>
      <c r="Y456" s="577">
        <f>Q!AX456</f>
        <v>2.0431670999656566</v>
      </c>
      <c r="Z456" s="577">
        <f>Q!BB456</f>
        <v>2.0431670999656566</v>
      </c>
      <c r="AA456" s="577">
        <f>Q!BF456</f>
        <v>2.0431670999656566</v>
      </c>
      <c r="AB456" s="577">
        <f>Q!BJ456</f>
        <v>2.0431670999656566</v>
      </c>
      <c r="AC456" s="577">
        <f>Q!BN456</f>
        <v>2.0431670999656566</v>
      </c>
      <c r="AD456" s="577">
        <f>Q!BR456</f>
        <v>2.0431670999656566</v>
      </c>
      <c r="AE456" s="577">
        <f>Q!BV456</f>
        <v>2.0431670999656566</v>
      </c>
      <c r="AF456" s="577">
        <f>Q!BZ456</f>
        <v>2.0431670999656566</v>
      </c>
      <c r="AG456" s="577" t="e">
        <f>IF(AG455&gt;0,AG457/AG455*g_troz,0)</f>
        <v>#DIV/0!</v>
      </c>
      <c r="AH456" s="577" t="e">
        <f t="shared" ref="AH456:AO456" si="379">IF(AH455&gt;0,AH457/AH455*g_troz,0)</f>
        <v>#DIV/0!</v>
      </c>
      <c r="AI456" s="577" t="e">
        <f t="shared" si="379"/>
        <v>#DIV/0!</v>
      </c>
      <c r="AJ456" s="577" t="e">
        <f t="shared" si="379"/>
        <v>#DIV/0!</v>
      </c>
      <c r="AK456" s="577" t="e">
        <f t="shared" si="379"/>
        <v>#DIV/0!</v>
      </c>
      <c r="AL456" s="577" t="e">
        <f t="shared" si="379"/>
        <v>#DIV/0!</v>
      </c>
      <c r="AM456" s="577" t="e">
        <f t="shared" si="379"/>
        <v>#DIV/0!</v>
      </c>
      <c r="AN456" s="577" t="e">
        <f t="shared" si="379"/>
        <v>#DIV/0!</v>
      </c>
      <c r="AO456" s="577" t="e">
        <f t="shared" si="379"/>
        <v>#DIV/0!</v>
      </c>
    </row>
    <row r="457" spans="1:41" x14ac:dyDescent="0.35">
      <c r="A457" s="5" t="s">
        <v>231</v>
      </c>
      <c r="B457" s="69" t="s">
        <v>228</v>
      </c>
      <c r="N457" s="575">
        <f>Q!F457</f>
        <v>0</v>
      </c>
      <c r="O457" s="575">
        <f>Q!J457</f>
        <v>0</v>
      </c>
      <c r="P457" s="575">
        <f>Q!N457</f>
        <v>0</v>
      </c>
      <c r="Q457" s="575">
        <f>Q!R457</f>
        <v>1022</v>
      </c>
      <c r="R457" s="575">
        <f>Q!V457</f>
        <v>1763</v>
      </c>
      <c r="S457" s="575">
        <f>Q!Z457</f>
        <v>1752</v>
      </c>
      <c r="T457" s="575">
        <f>Q!AD457</f>
        <v>1746.4169960474308</v>
      </c>
      <c r="U457" s="575">
        <f>Q!AH457</f>
        <v>1746.4169960474308</v>
      </c>
      <c r="V457" s="575">
        <f>Q!AL457</f>
        <v>1746.4169960474308</v>
      </c>
      <c r="W457" s="575">
        <f>Q!AP457</f>
        <v>1746.4169960474308</v>
      </c>
      <c r="X457" s="575">
        <f>Q!AT457</f>
        <v>1746.4169960474308</v>
      </c>
      <c r="Y457" s="575">
        <f>Q!AX457</f>
        <v>1746.4169960474308</v>
      </c>
      <c r="Z457" s="575">
        <f>Q!BB457</f>
        <v>1746.4169960474308</v>
      </c>
      <c r="AA457" s="575">
        <f>Q!BF457</f>
        <v>1746.4169960474308</v>
      </c>
      <c r="AB457" s="575">
        <f>Q!BJ457</f>
        <v>1746.4169960474308</v>
      </c>
      <c r="AC457" s="575">
        <f>Q!BN457</f>
        <v>1746.4169960474308</v>
      </c>
      <c r="AD457" s="575">
        <f>Q!BR457</f>
        <v>1746.4169960474308</v>
      </c>
      <c r="AE457" s="575">
        <f>Q!BV457</f>
        <v>1746.4169960474308</v>
      </c>
      <c r="AF457" s="575">
        <f>Q!BZ457</f>
        <v>1746.4169960474308</v>
      </c>
      <c r="AG457" s="575" t="e">
        <f t="shared" ref="AG457" si="380">AF457-(AG$198/1000/AG$197)</f>
        <v>#DIV/0!</v>
      </c>
      <c r="AH457" s="575" t="e">
        <f t="shared" ref="AH457" si="381">AG457-(AH$198/1000/AH$197)</f>
        <v>#DIV/0!</v>
      </c>
      <c r="AI457" s="575" t="e">
        <f t="shared" ref="AI457" si="382">AH457-(AI$198/1000/AI$197)</f>
        <v>#DIV/0!</v>
      </c>
      <c r="AJ457" s="575" t="e">
        <f t="shared" ref="AJ457" si="383">AI457-(AJ$198/1000/AJ$197)</f>
        <v>#DIV/0!</v>
      </c>
      <c r="AK457" s="575" t="e">
        <f t="shared" ref="AK457" si="384">AJ457-(AK$198/1000/AK$197)</f>
        <v>#DIV/0!</v>
      </c>
      <c r="AL457" s="575" t="e">
        <f t="shared" ref="AL457" si="385">AK457-(AL$198/1000/AL$197)</f>
        <v>#DIV/0!</v>
      </c>
      <c r="AM457" s="575" t="e">
        <f t="shared" ref="AM457" si="386">AL457-(AM$198/1000/AM$197)</f>
        <v>#DIV/0!</v>
      </c>
      <c r="AN457" s="575" t="e">
        <f t="shared" ref="AN457" si="387">AM457-(AN$198/1000/AN$197)</f>
        <v>#DIV/0!</v>
      </c>
      <c r="AO457" s="575" t="e">
        <f t="shared" ref="AO457" si="388">AN457-(AO$198/1000/AO$197)</f>
        <v>#DIV/0!</v>
      </c>
    </row>
    <row r="458" spans="1:41" x14ac:dyDescent="0.35">
      <c r="A458" s="5"/>
      <c r="B458" s="69"/>
    </row>
    <row r="459" spans="1:41" x14ac:dyDescent="0.35">
      <c r="A459" s="5"/>
      <c r="B459" s="70" t="s">
        <v>244</v>
      </c>
    </row>
    <row r="460" spans="1:41" x14ac:dyDescent="0.35">
      <c r="A460" s="5" t="s">
        <v>229</v>
      </c>
      <c r="B460" s="69" t="s">
        <v>243</v>
      </c>
      <c r="N460" s="575">
        <f>Q!F460</f>
        <v>0</v>
      </c>
      <c r="O460" s="575">
        <f>Q!J460</f>
        <v>0</v>
      </c>
      <c r="P460" s="575">
        <f>Q!N460</f>
        <v>0</v>
      </c>
      <c r="Q460" s="575">
        <f>Q!R460</f>
        <v>0</v>
      </c>
      <c r="R460" s="575">
        <f>Q!V460</f>
        <v>0</v>
      </c>
      <c r="S460" s="575">
        <f>Q!Z460</f>
        <v>111</v>
      </c>
      <c r="T460" s="575">
        <f>Q!AD460</f>
        <v>-812</v>
      </c>
      <c r="U460" s="575">
        <f>Q!AH460</f>
        <v>-812</v>
      </c>
      <c r="V460" s="575">
        <f>Q!AL460</f>
        <v>-812</v>
      </c>
      <c r="W460" s="575">
        <f>Q!AP460</f>
        <v>-812</v>
      </c>
      <c r="X460" s="575">
        <f>Q!AT460</f>
        <v>-812</v>
      </c>
      <c r="Y460" s="575">
        <f>Q!AX460</f>
        <v>-812</v>
      </c>
      <c r="Z460" s="575">
        <f>Q!BB460</f>
        <v>-812</v>
      </c>
      <c r="AA460" s="575">
        <f>Q!BF460</f>
        <v>-812</v>
      </c>
      <c r="AB460" s="575">
        <f>Q!BJ460</f>
        <v>-812</v>
      </c>
      <c r="AC460" s="575">
        <f>Q!BN460</f>
        <v>-812</v>
      </c>
      <c r="AD460" s="575">
        <f>Q!BR460</f>
        <v>-812</v>
      </c>
      <c r="AE460" s="575">
        <f>Q!BV460</f>
        <v>-812</v>
      </c>
      <c r="AF460" s="575">
        <f>Q!BZ460</f>
        <v>-812</v>
      </c>
      <c r="AG460" s="575" t="str">
        <f t="shared" ref="AG460" si="389">IF((OR(AF460-(AG$191/1000)&lt;0,AF460="")),"",(AF460-(AG$191/1000)))</f>
        <v/>
      </c>
      <c r="AH460" s="575" t="e">
        <f t="shared" ref="AH460" si="390">IF((OR(AG460-(AH$191/1000)&lt;0,AG460="")),"",(AG460-(AH$191/1000)))</f>
        <v>#VALUE!</v>
      </c>
      <c r="AI460" s="575" t="e">
        <f t="shared" ref="AI460" si="391">IF((OR(AH460-(AI$191/1000)&lt;0,AH460="")),"",(AH460-(AI$191/1000)))</f>
        <v>#VALUE!</v>
      </c>
      <c r="AJ460" s="575" t="e">
        <f t="shared" ref="AJ460" si="392">IF((OR(AI460-(AJ$191/1000)&lt;0,AI460="")),"",(AI460-(AJ$191/1000)))</f>
        <v>#VALUE!</v>
      </c>
      <c r="AK460" s="575" t="e">
        <f t="shared" ref="AK460" si="393">IF((OR(AJ460-(AK$191/1000)&lt;0,AJ460="")),"",(AJ460-(AK$191/1000)))</f>
        <v>#VALUE!</v>
      </c>
      <c r="AL460" s="575" t="e">
        <f t="shared" ref="AL460" si="394">IF((OR(AK460-(AL$191/1000)&lt;0,AK460="")),"",(AK460-(AL$191/1000)))</f>
        <v>#VALUE!</v>
      </c>
      <c r="AM460" s="575" t="e">
        <f t="shared" ref="AM460" si="395">IF((OR(AL460-(AM$191/1000)&lt;0,AL460="")),"",(AL460-(AM$191/1000)))</f>
        <v>#VALUE!</v>
      </c>
      <c r="AN460" s="575" t="e">
        <f t="shared" ref="AN460" si="396">IF((OR(AM460-(AN$191/1000)&lt;0,AM460="")),"",(AM460-(AN$191/1000)))</f>
        <v>#VALUE!</v>
      </c>
      <c r="AO460" s="575" t="e">
        <f t="shared" ref="AO460" si="397">IF((OR(AN460-(AO$191/1000)&lt;0,AN460="")),"",(AN460-(AO$191/1000)))</f>
        <v>#VALUE!</v>
      </c>
    </row>
    <row r="461" spans="1:41" x14ac:dyDescent="0.35">
      <c r="A461" s="5" t="s">
        <v>230</v>
      </c>
      <c r="B461" s="69" t="s">
        <v>227</v>
      </c>
      <c r="N461" s="577">
        <f>Q!F461</f>
        <v>0</v>
      </c>
      <c r="O461" s="577">
        <f>Q!J461</f>
        <v>0</v>
      </c>
      <c r="P461" s="577">
        <f>Q!N461</f>
        <v>0</v>
      </c>
      <c r="Q461" s="577">
        <f>Q!R461</f>
        <v>0</v>
      </c>
      <c r="R461" s="577">
        <f>Q!V461</f>
        <v>0</v>
      </c>
      <c r="S461" s="577">
        <f>Q!Z461</f>
        <v>0.5</v>
      </c>
      <c r="T461" s="577">
        <f>Q!AD461</f>
        <v>0</v>
      </c>
      <c r="U461" s="577">
        <f>Q!AH461</f>
        <v>0</v>
      </c>
      <c r="V461" s="577">
        <f>Q!AL461</f>
        <v>0</v>
      </c>
      <c r="W461" s="577">
        <f>Q!AP461</f>
        <v>0</v>
      </c>
      <c r="X461" s="577">
        <f>Q!AT461</f>
        <v>0</v>
      </c>
      <c r="Y461" s="577">
        <f>Q!AX461</f>
        <v>0</v>
      </c>
      <c r="Z461" s="577">
        <f>Q!BB461</f>
        <v>0</v>
      </c>
      <c r="AA461" s="577">
        <f>Q!BF461</f>
        <v>0</v>
      </c>
      <c r="AB461" s="577">
        <f>Q!BJ461</f>
        <v>0</v>
      </c>
      <c r="AC461" s="577">
        <f>Q!BN461</f>
        <v>0</v>
      </c>
      <c r="AD461" s="577">
        <f>Q!BR461</f>
        <v>0</v>
      </c>
      <c r="AE461" s="577">
        <f>Q!BV461</f>
        <v>0</v>
      </c>
      <c r="AF461" s="577">
        <f>Q!BZ461</f>
        <v>0</v>
      </c>
      <c r="AG461" s="577" t="e">
        <f>IF(AG460&gt;0,AG462/AG460*g_troz,0)</f>
        <v>#DIV/0!</v>
      </c>
      <c r="AH461" s="577" t="e">
        <f t="shared" ref="AH461:AO461" si="398">IF(AH460&gt;0,AH462/AH460*g_troz,0)</f>
        <v>#VALUE!</v>
      </c>
      <c r="AI461" s="577" t="e">
        <f t="shared" si="398"/>
        <v>#VALUE!</v>
      </c>
      <c r="AJ461" s="577" t="e">
        <f t="shared" si="398"/>
        <v>#VALUE!</v>
      </c>
      <c r="AK461" s="577" t="e">
        <f t="shared" si="398"/>
        <v>#VALUE!</v>
      </c>
      <c r="AL461" s="577" t="e">
        <f t="shared" si="398"/>
        <v>#VALUE!</v>
      </c>
      <c r="AM461" s="577" t="e">
        <f t="shared" si="398"/>
        <v>#VALUE!</v>
      </c>
      <c r="AN461" s="577" t="e">
        <f t="shared" si="398"/>
        <v>#VALUE!</v>
      </c>
      <c r="AO461" s="577" t="e">
        <f t="shared" si="398"/>
        <v>#VALUE!</v>
      </c>
    </row>
    <row r="462" spans="1:41" x14ac:dyDescent="0.35">
      <c r="A462" s="5" t="s">
        <v>231</v>
      </c>
      <c r="B462" s="69" t="s">
        <v>228</v>
      </c>
      <c r="N462" s="575">
        <f>Q!F462</f>
        <v>0</v>
      </c>
      <c r="O462" s="575">
        <f>Q!J462</f>
        <v>0</v>
      </c>
      <c r="P462" s="575">
        <f>Q!N462</f>
        <v>0</v>
      </c>
      <c r="Q462" s="575">
        <f>Q!R462</f>
        <v>0</v>
      </c>
      <c r="R462" s="575">
        <f>Q!V462</f>
        <v>0</v>
      </c>
      <c r="S462" s="575">
        <f>Q!Z462</f>
        <v>2</v>
      </c>
      <c r="T462" s="575">
        <f>Q!AD462</f>
        <v>-3.5830039525691699</v>
      </c>
      <c r="U462" s="575">
        <f>Q!AH462</f>
        <v>-3.5830039525691699</v>
      </c>
      <c r="V462" s="575">
        <f>Q!AL462</f>
        <v>-3.5830039525691699</v>
      </c>
      <c r="W462" s="575">
        <f>Q!AP462</f>
        <v>-3.5830039525691699</v>
      </c>
      <c r="X462" s="575">
        <f>Q!AT462</f>
        <v>-3.5830039525691699</v>
      </c>
      <c r="Y462" s="575">
        <f>Q!AX462</f>
        <v>-3.5830039525691699</v>
      </c>
      <c r="Z462" s="575">
        <f>Q!BB462</f>
        <v>-3.5830039525691699</v>
      </c>
      <c r="AA462" s="575">
        <f>Q!BF462</f>
        <v>-3.5830039525691699</v>
      </c>
      <c r="AB462" s="575">
        <f>Q!BJ462</f>
        <v>-3.5830039525691699</v>
      </c>
      <c r="AC462" s="575">
        <f>Q!BN462</f>
        <v>-3.5830039525691699</v>
      </c>
      <c r="AD462" s="575">
        <f>Q!BR462</f>
        <v>-3.5830039525691699</v>
      </c>
      <c r="AE462" s="575">
        <f>Q!BV462</f>
        <v>-3.5830039525691699</v>
      </c>
      <c r="AF462" s="575">
        <f>Q!BZ462</f>
        <v>-3.5830039525691699</v>
      </c>
      <c r="AG462" s="575" t="e">
        <f t="shared" ref="AG462" si="399">AF462-(AG$198/1000/AG$197)</f>
        <v>#DIV/0!</v>
      </c>
      <c r="AH462" s="575" t="e">
        <f t="shared" ref="AH462" si="400">AG462-(AH$198/1000/AH$197)</f>
        <v>#DIV/0!</v>
      </c>
      <c r="AI462" s="575" t="e">
        <f t="shared" ref="AI462" si="401">AH462-(AI$198/1000/AI$197)</f>
        <v>#DIV/0!</v>
      </c>
      <c r="AJ462" s="575" t="e">
        <f t="shared" ref="AJ462" si="402">AI462-(AJ$198/1000/AJ$197)</f>
        <v>#DIV/0!</v>
      </c>
      <c r="AK462" s="575" t="e">
        <f t="shared" ref="AK462" si="403">AJ462-(AK$198/1000/AK$197)</f>
        <v>#DIV/0!</v>
      </c>
      <c r="AL462" s="575" t="e">
        <f t="shared" ref="AL462" si="404">AK462-(AL$198/1000/AL$197)</f>
        <v>#DIV/0!</v>
      </c>
      <c r="AM462" s="575" t="e">
        <f t="shared" ref="AM462" si="405">AL462-(AM$198/1000/AM$197)</f>
        <v>#DIV/0!</v>
      </c>
      <c r="AN462" s="575" t="e">
        <f t="shared" ref="AN462" si="406">AM462-(AN$198/1000/AN$197)</f>
        <v>#DIV/0!</v>
      </c>
      <c r="AO462" s="575" t="e">
        <f t="shared" ref="AO462" si="407">AN462-(AO$198/1000/AO$197)</f>
        <v>#DIV/0!</v>
      </c>
    </row>
    <row r="463" spans="1:41" x14ac:dyDescent="0.35">
      <c r="A463" s="5"/>
      <c r="B463" s="69"/>
    </row>
    <row r="464" spans="1:41" x14ac:dyDescent="0.35">
      <c r="A464" s="5"/>
      <c r="B464" s="70" t="s">
        <v>446</v>
      </c>
    </row>
    <row r="465" spans="1:41" x14ac:dyDescent="0.35">
      <c r="A465" s="5" t="s">
        <v>229</v>
      </c>
      <c r="B465" s="69" t="s">
        <v>249</v>
      </c>
      <c r="N465" s="575">
        <f>Q!F465</f>
        <v>0</v>
      </c>
      <c r="O465" s="575">
        <f>Q!J465</f>
        <v>0</v>
      </c>
      <c r="P465" s="575">
        <f>Q!N465</f>
        <v>0</v>
      </c>
      <c r="Q465" s="575">
        <f>Q!R465</f>
        <v>14444</v>
      </c>
      <c r="R465" s="575">
        <f>Q!V465</f>
        <v>27938</v>
      </c>
      <c r="S465" s="575">
        <f>Q!Z465</f>
        <v>27620</v>
      </c>
      <c r="T465" s="575">
        <f>Q!AD465</f>
        <v>25774</v>
      </c>
      <c r="U465" s="575">
        <f>Q!AH465</f>
        <v>25774</v>
      </c>
      <c r="V465" s="575">
        <f>Q!AL465</f>
        <v>25774</v>
      </c>
      <c r="W465" s="575">
        <f>Q!AP465</f>
        <v>25774</v>
      </c>
      <c r="X465" s="575">
        <f>Q!AT465</f>
        <v>25774</v>
      </c>
      <c r="Y465" s="575">
        <f>Q!AX465</f>
        <v>25774</v>
      </c>
      <c r="Z465" s="575">
        <f>Q!BB465</f>
        <v>25774</v>
      </c>
      <c r="AA465" s="575">
        <f>Q!BF465</f>
        <v>25774</v>
      </c>
      <c r="AB465" s="575">
        <f>Q!BJ465</f>
        <v>25774</v>
      </c>
      <c r="AC465" s="575">
        <f>Q!BN465</f>
        <v>25774</v>
      </c>
      <c r="AD465" s="575">
        <f>Q!BR465</f>
        <v>25774</v>
      </c>
      <c r="AE465" s="575">
        <f>Q!BV465</f>
        <v>25774</v>
      </c>
      <c r="AF465" s="575">
        <f>Q!BZ465</f>
        <v>25774</v>
      </c>
      <c r="AG465" s="575">
        <f t="shared" ref="AG465" si="408">IF((OR(AF465-(AG$191/1000)&lt;0,AF465="")),"",(AF465-(AG$191/1000)))</f>
        <v>25774</v>
      </c>
      <c r="AH465" s="575">
        <f t="shared" ref="AH465" si="409">IF((OR(AG465-(AH$191/1000)&lt;0,AG465="")),"",(AG465-(AH$191/1000)))</f>
        <v>25774</v>
      </c>
      <c r="AI465" s="575">
        <f t="shared" ref="AI465" si="410">IF((OR(AH465-(AI$191/1000)&lt;0,AH465="")),"",(AH465-(AI$191/1000)))</f>
        <v>25774</v>
      </c>
      <c r="AJ465" s="575">
        <f t="shared" ref="AJ465" si="411">IF((OR(AI465-(AJ$191/1000)&lt;0,AI465="")),"",(AI465-(AJ$191/1000)))</f>
        <v>25774</v>
      </c>
      <c r="AK465" s="575">
        <f t="shared" ref="AK465" si="412">IF((OR(AJ465-(AK$191/1000)&lt;0,AJ465="")),"",(AJ465-(AK$191/1000)))</f>
        <v>25774</v>
      </c>
      <c r="AL465" s="575">
        <f t="shared" ref="AL465" si="413">IF((OR(AK465-(AL$191/1000)&lt;0,AK465="")),"",(AK465-(AL$191/1000)))</f>
        <v>25774</v>
      </c>
      <c r="AM465" s="575">
        <f t="shared" ref="AM465" si="414">IF((OR(AL465-(AM$191/1000)&lt;0,AL465="")),"",(AL465-(AM$191/1000)))</f>
        <v>25774</v>
      </c>
      <c r="AN465" s="575">
        <f t="shared" ref="AN465" si="415">IF((OR(AM465-(AN$191/1000)&lt;0,AM465="")),"",(AM465-(AN$191/1000)))</f>
        <v>25774</v>
      </c>
      <c r="AO465" s="575">
        <f t="shared" ref="AO465" si="416">IF((OR(AN465-(AO$191/1000)&lt;0,AN465="")),"",(AN465-(AO$191/1000)))</f>
        <v>25774</v>
      </c>
    </row>
    <row r="466" spans="1:41" x14ac:dyDescent="0.35">
      <c r="A466" s="5" t="s">
        <v>230</v>
      </c>
      <c r="B466" s="69" t="s">
        <v>227</v>
      </c>
      <c r="N466" s="577">
        <f>Q!F466</f>
        <v>0</v>
      </c>
      <c r="O466" s="577">
        <f>Q!J466</f>
        <v>0</v>
      </c>
      <c r="P466" s="577">
        <f>Q!N466</f>
        <v>0</v>
      </c>
      <c r="Q466" s="577">
        <f>Q!R466</f>
        <v>2.2000000000000002</v>
      </c>
      <c r="R466" s="577">
        <f>Q!V466</f>
        <v>2</v>
      </c>
      <c r="S466" s="577">
        <f>Q!Z466</f>
        <v>1.25</v>
      </c>
      <c r="T466" s="577">
        <f>Q!AD466</f>
        <v>1.0215835499828283</v>
      </c>
      <c r="U466" s="577">
        <f>Q!AH466</f>
        <v>1.0215835499828283</v>
      </c>
      <c r="V466" s="577">
        <f>Q!AL466</f>
        <v>1.0215835499828283</v>
      </c>
      <c r="W466" s="577">
        <f>Q!AP466</f>
        <v>1.0215835499828283</v>
      </c>
      <c r="X466" s="577">
        <f>Q!AT466</f>
        <v>1.0215835499828283</v>
      </c>
      <c r="Y466" s="577">
        <f>Q!AX466</f>
        <v>1.0215835499828283</v>
      </c>
      <c r="Z466" s="577">
        <f>Q!BB466</f>
        <v>1.0215835499828283</v>
      </c>
      <c r="AA466" s="577">
        <f>Q!BF466</f>
        <v>1.0215835499828283</v>
      </c>
      <c r="AB466" s="577">
        <f>Q!BJ466</f>
        <v>1.0215835499828283</v>
      </c>
      <c r="AC466" s="577">
        <f>Q!BN466</f>
        <v>1.0215835499828283</v>
      </c>
      <c r="AD466" s="577">
        <f>Q!BR466</f>
        <v>1.0215835499828283</v>
      </c>
      <c r="AE466" s="577">
        <f>Q!BV466</f>
        <v>1.0215835499828283</v>
      </c>
      <c r="AF466" s="577">
        <f>Q!BZ466</f>
        <v>1.0215835499828283</v>
      </c>
      <c r="AG466" s="577" t="e">
        <f>IF(AG465&gt;0,AG467/AG465*g_troz,0)</f>
        <v>#DIV/0!</v>
      </c>
      <c r="AH466" s="577" t="e">
        <f t="shared" ref="AH466:AO466" si="417">IF(AH465&gt;0,AH467/AH465*g_troz,0)</f>
        <v>#DIV/0!</v>
      </c>
      <c r="AI466" s="577" t="e">
        <f t="shared" si="417"/>
        <v>#DIV/0!</v>
      </c>
      <c r="AJ466" s="577" t="e">
        <f t="shared" si="417"/>
        <v>#DIV/0!</v>
      </c>
      <c r="AK466" s="577" t="e">
        <f t="shared" si="417"/>
        <v>#DIV/0!</v>
      </c>
      <c r="AL466" s="577" t="e">
        <f t="shared" si="417"/>
        <v>#DIV/0!</v>
      </c>
      <c r="AM466" s="577" t="e">
        <f t="shared" si="417"/>
        <v>#DIV/0!</v>
      </c>
      <c r="AN466" s="577" t="e">
        <f t="shared" si="417"/>
        <v>#DIV/0!</v>
      </c>
      <c r="AO466" s="577" t="e">
        <f t="shared" si="417"/>
        <v>#DIV/0!</v>
      </c>
    </row>
    <row r="467" spans="1:41" x14ac:dyDescent="0.35">
      <c r="A467" s="5" t="s">
        <v>231</v>
      </c>
      <c r="B467" s="69" t="s">
        <v>228</v>
      </c>
      <c r="N467" s="575">
        <f>Q!F467</f>
        <v>0</v>
      </c>
      <c r="O467" s="575">
        <f>Q!J467</f>
        <v>0</v>
      </c>
      <c r="P467" s="575">
        <f>Q!N467</f>
        <v>0</v>
      </c>
      <c r="Q467" s="575">
        <f>Q!R467</f>
        <v>1022</v>
      </c>
      <c r="R467" s="575">
        <f>Q!V467</f>
        <v>1763</v>
      </c>
      <c r="S467" s="575">
        <f>Q!Z467</f>
        <v>1754</v>
      </c>
      <c r="T467" s="575">
        <f>Q!AD467</f>
        <v>1742.8339920948615</v>
      </c>
      <c r="U467" s="575">
        <f>Q!AH467</f>
        <v>1742.8339920948615</v>
      </c>
      <c r="V467" s="575">
        <f>Q!AL467</f>
        <v>1742.8339920948615</v>
      </c>
      <c r="W467" s="575">
        <f>Q!AP467</f>
        <v>1742.8339920948615</v>
      </c>
      <c r="X467" s="575">
        <f>Q!AT467</f>
        <v>1742.8339920948615</v>
      </c>
      <c r="Y467" s="575">
        <f>Q!AX467</f>
        <v>1742.8339920948615</v>
      </c>
      <c r="Z467" s="575">
        <f>Q!BB467</f>
        <v>1742.8339920948615</v>
      </c>
      <c r="AA467" s="575">
        <f>Q!BF467</f>
        <v>1742.8339920948615</v>
      </c>
      <c r="AB467" s="575">
        <f>Q!BJ467</f>
        <v>1742.8339920948615</v>
      </c>
      <c r="AC467" s="575">
        <f>Q!BN467</f>
        <v>1742.8339920948615</v>
      </c>
      <c r="AD467" s="575">
        <f>Q!BR467</f>
        <v>1742.8339920948615</v>
      </c>
      <c r="AE467" s="575">
        <f>Q!BV467</f>
        <v>1742.8339920948615</v>
      </c>
      <c r="AF467" s="575">
        <f>Q!BZ467</f>
        <v>1742.8339920948615</v>
      </c>
      <c r="AG467" s="575" t="e">
        <f t="shared" ref="AG467" si="418">AF467-(AG$198/1000/AG$197)</f>
        <v>#DIV/0!</v>
      </c>
      <c r="AH467" s="575" t="e">
        <f t="shared" ref="AH467" si="419">AG467-(AH$198/1000/AH$197)</f>
        <v>#DIV/0!</v>
      </c>
      <c r="AI467" s="575" t="e">
        <f t="shared" ref="AI467" si="420">AH467-(AI$198/1000/AI$197)</f>
        <v>#DIV/0!</v>
      </c>
      <c r="AJ467" s="575" t="e">
        <f t="shared" ref="AJ467" si="421">AI467-(AJ$198/1000/AJ$197)</f>
        <v>#DIV/0!</v>
      </c>
      <c r="AK467" s="575" t="e">
        <f t="shared" ref="AK467" si="422">AJ467-(AK$198/1000/AK$197)</f>
        <v>#DIV/0!</v>
      </c>
      <c r="AL467" s="575" t="e">
        <f t="shared" ref="AL467" si="423">AK467-(AL$198/1000/AL$197)</f>
        <v>#DIV/0!</v>
      </c>
      <c r="AM467" s="575" t="e">
        <f t="shared" ref="AM467" si="424">AL467-(AM$198/1000/AM$197)</f>
        <v>#DIV/0!</v>
      </c>
      <c r="AN467" s="575" t="e">
        <f t="shared" ref="AN467" si="425">AM467-(AN$198/1000/AN$197)</f>
        <v>#DIV/0!</v>
      </c>
      <c r="AO467" s="575" t="e">
        <f t="shared" ref="AO467" si="426">AN467-(AO$198/1000/AO$197)</f>
        <v>#DIV/0!</v>
      </c>
    </row>
    <row r="468" spans="1:41" x14ac:dyDescent="0.35">
      <c r="A468" s="5"/>
      <c r="B468" s="444"/>
      <c r="N468" s="444"/>
      <c r="O468" s="444"/>
      <c r="P468" s="444"/>
      <c r="Q468" s="444"/>
      <c r="R468" s="444"/>
      <c r="S468" s="444"/>
      <c r="T468" s="444"/>
      <c r="U468" s="444"/>
      <c r="V468" s="444"/>
      <c r="W468" s="444"/>
      <c r="X468" s="444"/>
      <c r="Y468" s="444"/>
      <c r="Z468" s="444"/>
      <c r="AA468" s="444"/>
      <c r="AB468" s="444"/>
      <c r="AC468" s="444"/>
      <c r="AD468" s="444"/>
      <c r="AE468" s="444"/>
      <c r="AF468" s="444"/>
      <c r="AG468" s="444"/>
      <c r="AH468" s="444"/>
      <c r="AI468" s="444"/>
      <c r="AJ468" s="444"/>
      <c r="AK468" s="444"/>
      <c r="AL468" s="444"/>
      <c r="AM468" s="444"/>
      <c r="AN468" s="444"/>
      <c r="AO468" s="444"/>
    </row>
    <row r="469" spans="1:41" x14ac:dyDescent="0.35">
      <c r="A469" s="5"/>
      <c r="B469" s="70" t="s">
        <v>170</v>
      </c>
    </row>
    <row r="470" spans="1:41" x14ac:dyDescent="0.35">
      <c r="A470" s="5" t="s">
        <v>229</v>
      </c>
      <c r="B470" s="69" t="s">
        <v>232</v>
      </c>
      <c r="N470" s="575">
        <f>Q!F470</f>
        <v>0</v>
      </c>
      <c r="O470" s="575">
        <f>Q!J470</f>
        <v>0</v>
      </c>
      <c r="P470" s="575">
        <f>Q!N470</f>
        <v>0</v>
      </c>
      <c r="Q470" s="575">
        <f>Q!R470</f>
        <v>0</v>
      </c>
      <c r="R470" s="575">
        <f>Q!V470</f>
        <v>26549</v>
      </c>
      <c r="S470" s="575">
        <f>Q!Z470</f>
        <v>26090</v>
      </c>
      <c r="T470" s="575">
        <f>Q!AD470</f>
        <v>25167</v>
      </c>
      <c r="U470" s="575">
        <f>Q!AH470</f>
        <v>25167</v>
      </c>
      <c r="V470" s="575">
        <f>Q!AL470</f>
        <v>25167</v>
      </c>
      <c r="W470" s="575">
        <f>Q!AP470</f>
        <v>25167</v>
      </c>
      <c r="X470" s="575">
        <f>Q!AT470</f>
        <v>25167</v>
      </c>
      <c r="Y470" s="575">
        <f>Q!AX470</f>
        <v>25167</v>
      </c>
      <c r="Z470" s="575">
        <f>Q!BB470</f>
        <v>25167</v>
      </c>
      <c r="AA470" s="575">
        <f>Q!BF470</f>
        <v>25167</v>
      </c>
      <c r="AB470" s="575">
        <f>Q!BJ470</f>
        <v>25167</v>
      </c>
      <c r="AC470" s="575">
        <f>Q!BN470</f>
        <v>25167</v>
      </c>
      <c r="AD470" s="575">
        <f>Q!BR470</f>
        <v>25167</v>
      </c>
      <c r="AE470" s="575">
        <f>Q!BV470</f>
        <v>25167</v>
      </c>
      <c r="AF470" s="575">
        <f>Q!BZ470</f>
        <v>25167</v>
      </c>
      <c r="AG470" s="575">
        <f t="shared" ref="AG470" si="427">IF((OR(AF470-(AG$191/1000)&lt;0,AF470="")),"",(AF470-(AG$191/1000)))</f>
        <v>25167</v>
      </c>
      <c r="AH470" s="575">
        <f t="shared" ref="AH470" si="428">IF((OR(AG470-(AH$191/1000)&lt;0,AG470="")),"",(AG470-(AH$191/1000)))</f>
        <v>25167</v>
      </c>
      <c r="AI470" s="575">
        <f t="shared" ref="AI470" si="429">IF((OR(AH470-(AI$191/1000)&lt;0,AH470="")),"",(AH470-(AI$191/1000)))</f>
        <v>25167</v>
      </c>
      <c r="AJ470" s="575">
        <f t="shared" ref="AJ470" si="430">IF((OR(AI470-(AJ$191/1000)&lt;0,AI470="")),"",(AI470-(AJ$191/1000)))</f>
        <v>25167</v>
      </c>
      <c r="AK470" s="575">
        <f t="shared" ref="AK470" si="431">IF((OR(AJ470-(AK$191/1000)&lt;0,AJ470="")),"",(AJ470-(AK$191/1000)))</f>
        <v>25167</v>
      </c>
      <c r="AL470" s="575">
        <f t="shared" ref="AL470" si="432">IF((OR(AK470-(AL$191/1000)&lt;0,AK470="")),"",(AK470-(AL$191/1000)))</f>
        <v>25167</v>
      </c>
      <c r="AM470" s="575">
        <f t="shared" ref="AM470" si="433">IF((OR(AL470-(AM$191/1000)&lt;0,AL470="")),"",(AL470-(AM$191/1000)))</f>
        <v>25167</v>
      </c>
      <c r="AN470" s="575">
        <f t="shared" ref="AN470" si="434">IF((OR(AM470-(AN$191/1000)&lt;0,AM470="")),"",(AM470-(AN$191/1000)))</f>
        <v>25167</v>
      </c>
      <c r="AO470" s="575">
        <f t="shared" ref="AO470" si="435">IF((OR(AN470-(AO$191/1000)&lt;0,AN470="")),"",(AN470-(AO$191/1000)))</f>
        <v>25167</v>
      </c>
    </row>
    <row r="471" spans="1:41" x14ac:dyDescent="0.35">
      <c r="A471" s="5" t="s">
        <v>230</v>
      </c>
      <c r="B471" s="69" t="s">
        <v>233</v>
      </c>
      <c r="N471" s="577">
        <f>Q!F471</f>
        <v>0</v>
      </c>
      <c r="O471" s="577">
        <f>Q!J471</f>
        <v>0</v>
      </c>
      <c r="P471" s="577">
        <f>Q!N471</f>
        <v>0</v>
      </c>
      <c r="Q471" s="577">
        <f>Q!R471</f>
        <v>0</v>
      </c>
      <c r="R471" s="577">
        <f>Q!V471</f>
        <v>1.8</v>
      </c>
      <c r="S471" s="577">
        <f>Q!Z471</f>
        <v>1.8</v>
      </c>
      <c r="T471" s="577">
        <f>Q!AD471</f>
        <v>1.8852374993796224</v>
      </c>
      <c r="U471" s="577">
        <f>Q!AH471</f>
        <v>1.8852374993796224</v>
      </c>
      <c r="V471" s="577">
        <f>Q!AL471</f>
        <v>1.8852374993796224</v>
      </c>
      <c r="W471" s="577">
        <f>Q!AP471</f>
        <v>1.8852374993796224</v>
      </c>
      <c r="X471" s="577">
        <f>Q!AT471</f>
        <v>1.8852374993796224</v>
      </c>
      <c r="Y471" s="577">
        <f>Q!AX471</f>
        <v>1.8852374993796224</v>
      </c>
      <c r="Z471" s="577">
        <f>Q!BB471</f>
        <v>1.8852374993796224</v>
      </c>
      <c r="AA471" s="577">
        <f>Q!BF471</f>
        <v>1.8852374993796224</v>
      </c>
      <c r="AB471" s="577">
        <f>Q!BJ471</f>
        <v>1.8852374993796224</v>
      </c>
      <c r="AC471" s="577">
        <f>Q!BN471</f>
        <v>1.8852374993796224</v>
      </c>
      <c r="AD471" s="577">
        <f>Q!BR471</f>
        <v>1.8852374993796224</v>
      </c>
      <c r="AE471" s="577">
        <f>Q!BV471</f>
        <v>1.8852374993796224</v>
      </c>
      <c r="AF471" s="577">
        <f>Q!BZ471</f>
        <v>1.8852374993796224</v>
      </c>
      <c r="AG471" s="577" t="e">
        <f>IF(AG470&gt;0,AG472/AG470*g_troz,0)</f>
        <v>#DIV/0!</v>
      </c>
      <c r="AH471" s="577" t="e">
        <f t="shared" ref="AH471:AO471" si="436">IF(AH470&gt;0,AH472/AH470*g_troz,0)</f>
        <v>#DIV/0!</v>
      </c>
      <c r="AI471" s="577" t="e">
        <f t="shared" si="436"/>
        <v>#DIV/0!</v>
      </c>
      <c r="AJ471" s="577" t="e">
        <f t="shared" si="436"/>
        <v>#DIV/0!</v>
      </c>
      <c r="AK471" s="577" t="e">
        <f t="shared" si="436"/>
        <v>#DIV/0!</v>
      </c>
      <c r="AL471" s="577" t="e">
        <f t="shared" si="436"/>
        <v>#DIV/0!</v>
      </c>
      <c r="AM471" s="577" t="e">
        <f t="shared" si="436"/>
        <v>#DIV/0!</v>
      </c>
      <c r="AN471" s="577" t="e">
        <f t="shared" si="436"/>
        <v>#DIV/0!</v>
      </c>
      <c r="AO471" s="577" t="e">
        <f t="shared" si="436"/>
        <v>#DIV/0!</v>
      </c>
    </row>
    <row r="472" spans="1:41" x14ac:dyDescent="0.35">
      <c r="A472" s="5" t="s">
        <v>231</v>
      </c>
      <c r="B472" s="69" t="s">
        <v>234</v>
      </c>
      <c r="N472" s="575">
        <f>Q!F472</f>
        <v>0</v>
      </c>
      <c r="O472" s="575">
        <f>Q!J472</f>
        <v>0</v>
      </c>
      <c r="P472" s="575">
        <f>Q!N472</f>
        <v>0</v>
      </c>
      <c r="Q472" s="575">
        <f>Q!R472</f>
        <v>0</v>
      </c>
      <c r="R472" s="575">
        <f>Q!V472</f>
        <v>1542</v>
      </c>
      <c r="S472" s="575">
        <f>Q!Z472</f>
        <v>1531</v>
      </c>
      <c r="T472" s="575">
        <f>Q!AD472</f>
        <v>1525.4169960474308</v>
      </c>
      <c r="U472" s="575">
        <f>Q!AH472</f>
        <v>1525.4169960474308</v>
      </c>
      <c r="V472" s="575">
        <f>Q!AL472</f>
        <v>1525.4169960474308</v>
      </c>
      <c r="W472" s="575">
        <f>Q!AP472</f>
        <v>1525.4169960474308</v>
      </c>
      <c r="X472" s="575">
        <f>Q!AT472</f>
        <v>1525.4169960474308</v>
      </c>
      <c r="Y472" s="575">
        <f>Q!AX472</f>
        <v>1525.4169960474308</v>
      </c>
      <c r="Z472" s="575">
        <f>Q!BB472</f>
        <v>1525.4169960474308</v>
      </c>
      <c r="AA472" s="575">
        <f>Q!BF472</f>
        <v>1525.4169960474308</v>
      </c>
      <c r="AB472" s="575">
        <f>Q!BJ472</f>
        <v>1525.4169960474308</v>
      </c>
      <c r="AC472" s="575">
        <f>Q!BN472</f>
        <v>1525.4169960474308</v>
      </c>
      <c r="AD472" s="575">
        <f>Q!BR472</f>
        <v>1525.4169960474308</v>
      </c>
      <c r="AE472" s="575">
        <f>Q!BV472</f>
        <v>1525.4169960474308</v>
      </c>
      <c r="AF472" s="575">
        <f>Q!BZ472</f>
        <v>1525.4169960474308</v>
      </c>
      <c r="AG472" s="575" t="e">
        <f t="shared" ref="AG472" si="437">AF472-(AG$198/1000/AG$197)</f>
        <v>#DIV/0!</v>
      </c>
      <c r="AH472" s="575" t="e">
        <f t="shared" ref="AH472" si="438">AG472-(AH$198/1000/AH$197)</f>
        <v>#DIV/0!</v>
      </c>
      <c r="AI472" s="575" t="e">
        <f t="shared" ref="AI472" si="439">AH472-(AI$198/1000/AI$197)</f>
        <v>#DIV/0!</v>
      </c>
      <c r="AJ472" s="575" t="e">
        <f t="shared" ref="AJ472" si="440">AI472-(AJ$198/1000/AJ$197)</f>
        <v>#DIV/0!</v>
      </c>
      <c r="AK472" s="575" t="e">
        <f t="shared" ref="AK472" si="441">AJ472-(AK$198/1000/AK$197)</f>
        <v>#DIV/0!</v>
      </c>
      <c r="AL472" s="575" t="e">
        <f t="shared" ref="AL472" si="442">AK472-(AL$198/1000/AL$197)</f>
        <v>#DIV/0!</v>
      </c>
      <c r="AM472" s="575" t="e">
        <f t="shared" ref="AM472" si="443">AL472-(AM$198/1000/AM$197)</f>
        <v>#DIV/0!</v>
      </c>
      <c r="AN472" s="575" t="e">
        <f t="shared" ref="AN472" si="444">AM472-(AN$198/1000/AN$197)</f>
        <v>#DIV/0!</v>
      </c>
      <c r="AO472" s="575" t="e">
        <f t="shared" ref="AO472" si="445">AN472-(AO$198/1000/AO$197)</f>
        <v>#DIV/0!</v>
      </c>
    </row>
    <row r="473" spans="1:41" x14ac:dyDescent="0.35">
      <c r="A473" s="5"/>
      <c r="B473" s="70"/>
    </row>
    <row r="474" spans="1:41" x14ac:dyDescent="0.35">
      <c r="A474" s="5"/>
      <c r="B474" s="70" t="s">
        <v>235</v>
      </c>
    </row>
    <row r="475" spans="1:41" x14ac:dyDescent="0.35">
      <c r="A475" s="5" t="s">
        <v>229</v>
      </c>
      <c r="B475" s="69" t="s">
        <v>236</v>
      </c>
      <c r="N475" s="575">
        <f>Q!F475</f>
        <v>0</v>
      </c>
      <c r="O475" s="575">
        <f>Q!J475</f>
        <v>0</v>
      </c>
      <c r="P475" s="575">
        <f>Q!N475</f>
        <v>0</v>
      </c>
      <c r="Q475" s="575">
        <f>Q!R475</f>
        <v>0</v>
      </c>
      <c r="R475" s="575">
        <f>Q!V475</f>
        <v>0</v>
      </c>
      <c r="S475" s="575">
        <f>Q!Z475</f>
        <v>111</v>
      </c>
      <c r="T475" s="575">
        <f>Q!AD475</f>
        <v>-812</v>
      </c>
      <c r="U475" s="575">
        <f>Q!AH475</f>
        <v>-812</v>
      </c>
      <c r="V475" s="575">
        <f>Q!AL475</f>
        <v>-812</v>
      </c>
      <c r="W475" s="575">
        <f>Q!AP475</f>
        <v>-812</v>
      </c>
      <c r="X475" s="575">
        <f>Q!AT475</f>
        <v>-812</v>
      </c>
      <c r="Y475" s="575">
        <f>Q!AX475</f>
        <v>-812</v>
      </c>
      <c r="Z475" s="575">
        <f>Q!BB475</f>
        <v>-812</v>
      </c>
      <c r="AA475" s="575">
        <f>Q!BF475</f>
        <v>-812</v>
      </c>
      <c r="AB475" s="575">
        <f>Q!BJ475</f>
        <v>-812</v>
      </c>
      <c r="AC475" s="575">
        <f>Q!BN475</f>
        <v>-812</v>
      </c>
      <c r="AD475" s="575">
        <f>Q!BR475</f>
        <v>-812</v>
      </c>
      <c r="AE475" s="575">
        <f>Q!BV475</f>
        <v>-812</v>
      </c>
      <c r="AF475" s="575">
        <f>Q!BZ475</f>
        <v>-812</v>
      </c>
      <c r="AG475" s="575" t="str">
        <f t="shared" ref="AG475" si="446">IF((OR(AF475-(AG$191/1000)&lt;0,AF475="")),"",(AF475-(AG$191/1000)))</f>
        <v/>
      </c>
      <c r="AH475" s="575" t="e">
        <f t="shared" ref="AH475" si="447">IF((OR(AG475-(AH$191/1000)&lt;0,AG475="")),"",(AG475-(AH$191/1000)))</f>
        <v>#VALUE!</v>
      </c>
      <c r="AI475" s="575" t="e">
        <f t="shared" ref="AI475" si="448">IF((OR(AH475-(AI$191/1000)&lt;0,AH475="")),"",(AH475-(AI$191/1000)))</f>
        <v>#VALUE!</v>
      </c>
      <c r="AJ475" s="575" t="e">
        <f t="shared" ref="AJ475" si="449">IF((OR(AI475-(AJ$191/1000)&lt;0,AI475="")),"",(AI475-(AJ$191/1000)))</f>
        <v>#VALUE!</v>
      </c>
      <c r="AK475" s="575" t="e">
        <f t="shared" ref="AK475" si="450">IF((OR(AJ475-(AK$191/1000)&lt;0,AJ475="")),"",(AJ475-(AK$191/1000)))</f>
        <v>#VALUE!</v>
      </c>
      <c r="AL475" s="575" t="e">
        <f t="shared" ref="AL475" si="451">IF((OR(AK475-(AL$191/1000)&lt;0,AK475="")),"",(AK475-(AL$191/1000)))</f>
        <v>#VALUE!</v>
      </c>
      <c r="AM475" s="575" t="e">
        <f t="shared" ref="AM475" si="452">IF((OR(AL475-(AM$191/1000)&lt;0,AL475="")),"",(AL475-(AM$191/1000)))</f>
        <v>#VALUE!</v>
      </c>
      <c r="AN475" s="575" t="e">
        <f t="shared" ref="AN475" si="453">IF((OR(AM475-(AN$191/1000)&lt;0,AM475="")),"",(AM475-(AN$191/1000)))</f>
        <v>#VALUE!</v>
      </c>
      <c r="AO475" s="575" t="e">
        <f t="shared" ref="AO475" si="454">IF((OR(AN475-(AO$191/1000)&lt;0,AN475="")),"",(AN475-(AO$191/1000)))</f>
        <v>#VALUE!</v>
      </c>
    </row>
    <row r="476" spans="1:41" x14ac:dyDescent="0.35">
      <c r="A476" s="5" t="s">
        <v>230</v>
      </c>
      <c r="B476" s="69" t="s">
        <v>237</v>
      </c>
      <c r="N476" s="577">
        <f>Q!F476</f>
        <v>0</v>
      </c>
      <c r="O476" s="577">
        <f>Q!J476</f>
        <v>0</v>
      </c>
      <c r="P476" s="577">
        <f>Q!N476</f>
        <v>0</v>
      </c>
      <c r="Q476" s="577">
        <f>Q!R476</f>
        <v>0</v>
      </c>
      <c r="R476" s="577">
        <f>Q!V476</f>
        <v>0</v>
      </c>
      <c r="S476" s="577">
        <f>Q!Z476</f>
        <v>0.5</v>
      </c>
      <c r="T476" s="577">
        <f>Q!AD476</f>
        <v>0</v>
      </c>
      <c r="U476" s="577">
        <f>Q!AH476</f>
        <v>0</v>
      </c>
      <c r="V476" s="577">
        <f>Q!AL476</f>
        <v>0</v>
      </c>
      <c r="W476" s="577">
        <f>Q!AP476</f>
        <v>0</v>
      </c>
      <c r="X476" s="577">
        <f>Q!AT476</f>
        <v>0</v>
      </c>
      <c r="Y476" s="577">
        <f>Q!AX476</f>
        <v>0</v>
      </c>
      <c r="Z476" s="577">
        <f>Q!BB476</f>
        <v>0</v>
      </c>
      <c r="AA476" s="577">
        <f>Q!BF476</f>
        <v>0</v>
      </c>
      <c r="AB476" s="577">
        <f>Q!BJ476</f>
        <v>0</v>
      </c>
      <c r="AC476" s="577">
        <f>Q!BN476</f>
        <v>0</v>
      </c>
      <c r="AD476" s="577">
        <f>Q!BR476</f>
        <v>0</v>
      </c>
      <c r="AE476" s="577">
        <f>Q!BV476</f>
        <v>0</v>
      </c>
      <c r="AF476" s="577">
        <f>Q!BZ476</f>
        <v>0</v>
      </c>
      <c r="AG476" s="577" t="e">
        <f>IF(AG475&gt;0,AG477/AG475*g_troz,0)</f>
        <v>#DIV/0!</v>
      </c>
      <c r="AH476" s="577" t="e">
        <f t="shared" ref="AH476:AO476" si="455">IF(AH475&gt;0,AH477/AH475*g_troz,0)</f>
        <v>#VALUE!</v>
      </c>
      <c r="AI476" s="577" t="e">
        <f t="shared" si="455"/>
        <v>#VALUE!</v>
      </c>
      <c r="AJ476" s="577" t="e">
        <f t="shared" si="455"/>
        <v>#VALUE!</v>
      </c>
      <c r="AK476" s="577" t="e">
        <f t="shared" si="455"/>
        <v>#VALUE!</v>
      </c>
      <c r="AL476" s="577" t="e">
        <f t="shared" si="455"/>
        <v>#VALUE!</v>
      </c>
      <c r="AM476" s="577" t="e">
        <f t="shared" si="455"/>
        <v>#VALUE!</v>
      </c>
      <c r="AN476" s="577" t="e">
        <f t="shared" si="455"/>
        <v>#VALUE!</v>
      </c>
      <c r="AO476" s="577" t="e">
        <f t="shared" si="455"/>
        <v>#VALUE!</v>
      </c>
    </row>
    <row r="477" spans="1:41" x14ac:dyDescent="0.35">
      <c r="A477" s="5" t="s">
        <v>231</v>
      </c>
      <c r="B477" s="69" t="s">
        <v>238</v>
      </c>
      <c r="N477" s="575">
        <f>Q!F477</f>
        <v>0</v>
      </c>
      <c r="O477" s="575">
        <f>Q!J477</f>
        <v>0</v>
      </c>
      <c r="P477" s="575">
        <f>Q!N477</f>
        <v>0</v>
      </c>
      <c r="Q477" s="575">
        <f>Q!R477</f>
        <v>0</v>
      </c>
      <c r="R477" s="575">
        <f>Q!V477</f>
        <v>0</v>
      </c>
      <c r="S477" s="575">
        <f>Q!Z477</f>
        <v>2</v>
      </c>
      <c r="T477" s="575">
        <f>Q!AD477</f>
        <v>-3.5830039525691699</v>
      </c>
      <c r="U477" s="575">
        <f>Q!AH477</f>
        <v>-3.5830039525691699</v>
      </c>
      <c r="V477" s="575">
        <f>Q!AL477</f>
        <v>-3.5830039525691699</v>
      </c>
      <c r="W477" s="575">
        <f>Q!AP477</f>
        <v>-3.5830039525691699</v>
      </c>
      <c r="X477" s="575">
        <f>Q!AT477</f>
        <v>-3.5830039525691699</v>
      </c>
      <c r="Y477" s="575">
        <f>Q!AX477</f>
        <v>-3.5830039525691699</v>
      </c>
      <c r="Z477" s="575">
        <f>Q!BB477</f>
        <v>-3.5830039525691699</v>
      </c>
      <c r="AA477" s="575">
        <f>Q!BF477</f>
        <v>-3.5830039525691699</v>
      </c>
      <c r="AB477" s="575">
        <f>Q!BJ477</f>
        <v>-3.5830039525691699</v>
      </c>
      <c r="AC477" s="575">
        <f>Q!BN477</f>
        <v>-3.5830039525691699</v>
      </c>
      <c r="AD477" s="575">
        <f>Q!BR477</f>
        <v>-3.5830039525691699</v>
      </c>
      <c r="AE477" s="575">
        <f>Q!BV477</f>
        <v>-3.5830039525691699</v>
      </c>
      <c r="AF477" s="575">
        <f>Q!BZ477</f>
        <v>-3.5830039525691699</v>
      </c>
      <c r="AG477" s="575" t="e">
        <f t="shared" ref="AG477" si="456">AF477-(AG$198/1000/AG$197)</f>
        <v>#DIV/0!</v>
      </c>
      <c r="AH477" s="575" t="e">
        <f t="shared" ref="AH477" si="457">AG477-(AH$198/1000/AH$197)</f>
        <v>#DIV/0!</v>
      </c>
      <c r="AI477" s="575" t="e">
        <f t="shared" ref="AI477" si="458">AH477-(AI$198/1000/AI$197)</f>
        <v>#DIV/0!</v>
      </c>
      <c r="AJ477" s="575" t="e">
        <f t="shared" ref="AJ477" si="459">AI477-(AJ$198/1000/AJ$197)</f>
        <v>#DIV/0!</v>
      </c>
      <c r="AK477" s="575" t="e">
        <f t="shared" ref="AK477" si="460">AJ477-(AK$198/1000/AK$197)</f>
        <v>#DIV/0!</v>
      </c>
      <c r="AL477" s="575" t="e">
        <f t="shared" ref="AL477" si="461">AK477-(AL$198/1000/AL$197)</f>
        <v>#DIV/0!</v>
      </c>
      <c r="AM477" s="575" t="e">
        <f t="shared" ref="AM477" si="462">AL477-(AM$198/1000/AM$197)</f>
        <v>#DIV/0!</v>
      </c>
      <c r="AN477" s="575" t="e">
        <f t="shared" ref="AN477" si="463">AM477-(AN$198/1000/AN$197)</f>
        <v>#DIV/0!</v>
      </c>
      <c r="AO477" s="575" t="e">
        <f t="shared" ref="AO477" si="464">AN477-(AO$198/1000/AO$197)</f>
        <v>#DIV/0!</v>
      </c>
    </row>
    <row r="478" spans="1:41" x14ac:dyDescent="0.35">
      <c r="A478" s="5"/>
      <c r="B478" s="70"/>
    </row>
    <row r="479" spans="1:41" x14ac:dyDescent="0.35">
      <c r="A479" s="5"/>
      <c r="B479" s="70" t="s">
        <v>239</v>
      </c>
    </row>
    <row r="480" spans="1:41" x14ac:dyDescent="0.35">
      <c r="A480" s="5" t="s">
        <v>229</v>
      </c>
      <c r="B480" s="69" t="s">
        <v>240</v>
      </c>
      <c r="N480" s="575">
        <f>Q!F480</f>
        <v>0</v>
      </c>
      <c r="O480" s="575">
        <f>Q!J480</f>
        <v>0</v>
      </c>
      <c r="P480" s="575">
        <f>Q!N480</f>
        <v>0</v>
      </c>
      <c r="Q480" s="575">
        <f>Q!R480</f>
        <v>0</v>
      </c>
      <c r="R480" s="575">
        <f>Q!V480</f>
        <v>26549</v>
      </c>
      <c r="S480" s="575">
        <f>Q!Z480</f>
        <v>26201</v>
      </c>
      <c r="T480" s="575">
        <f>Q!AD480</f>
        <v>24355</v>
      </c>
      <c r="U480" s="575">
        <f>Q!AH480</f>
        <v>24355</v>
      </c>
      <c r="V480" s="575">
        <f>Q!AL480</f>
        <v>24355</v>
      </c>
      <c r="W480" s="575">
        <f>Q!AP480</f>
        <v>24355</v>
      </c>
      <c r="X480" s="575">
        <f>Q!AT480</f>
        <v>24355</v>
      </c>
      <c r="Y480" s="575">
        <f>Q!AX480</f>
        <v>24355</v>
      </c>
      <c r="Z480" s="575">
        <f>Q!BB480</f>
        <v>24355</v>
      </c>
      <c r="AA480" s="575">
        <f>Q!BF480</f>
        <v>24355</v>
      </c>
      <c r="AB480" s="575">
        <f>Q!BJ480</f>
        <v>24355</v>
      </c>
      <c r="AC480" s="575">
        <f>Q!BN480</f>
        <v>24355</v>
      </c>
      <c r="AD480" s="575">
        <f>Q!BR480</f>
        <v>24355</v>
      </c>
      <c r="AE480" s="575">
        <f>Q!BV480</f>
        <v>24355</v>
      </c>
      <c r="AF480" s="575">
        <f>Q!BZ480</f>
        <v>24355</v>
      </c>
      <c r="AG480" s="575">
        <f t="shared" ref="AG480" si="465">IF((OR(AF480-(AG$191/1000)&lt;0,AF480="")),"",(AF480-(AG$191/1000)))</f>
        <v>24355</v>
      </c>
      <c r="AH480" s="575">
        <f t="shared" ref="AH480" si="466">IF((OR(AG480-(AH$191/1000)&lt;0,AG480="")),"",(AG480-(AH$191/1000)))</f>
        <v>24355</v>
      </c>
      <c r="AI480" s="575">
        <f t="shared" ref="AI480" si="467">IF((OR(AH480-(AI$191/1000)&lt;0,AH480="")),"",(AH480-(AI$191/1000)))</f>
        <v>24355</v>
      </c>
      <c r="AJ480" s="575">
        <f t="shared" ref="AJ480" si="468">IF((OR(AI480-(AJ$191/1000)&lt;0,AI480="")),"",(AI480-(AJ$191/1000)))</f>
        <v>24355</v>
      </c>
      <c r="AK480" s="575">
        <f t="shared" ref="AK480" si="469">IF((OR(AJ480-(AK$191/1000)&lt;0,AJ480="")),"",(AJ480-(AK$191/1000)))</f>
        <v>24355</v>
      </c>
      <c r="AL480" s="575">
        <f t="shared" ref="AL480" si="470">IF((OR(AK480-(AL$191/1000)&lt;0,AK480="")),"",(AK480-(AL$191/1000)))</f>
        <v>24355</v>
      </c>
      <c r="AM480" s="575">
        <f t="shared" ref="AM480" si="471">IF((OR(AL480-(AM$191/1000)&lt;0,AL480="")),"",(AL480-(AM$191/1000)))</f>
        <v>24355</v>
      </c>
      <c r="AN480" s="575">
        <f t="shared" ref="AN480" si="472">IF((OR(AM480-(AN$191/1000)&lt;0,AM480="")),"",(AM480-(AN$191/1000)))</f>
        <v>24355</v>
      </c>
      <c r="AO480" s="575">
        <f t="shared" ref="AO480" si="473">IF((OR(AN480-(AO$191/1000)&lt;0,AN480="")),"",(AN480-(AO$191/1000)))</f>
        <v>24355</v>
      </c>
    </row>
    <row r="481" spans="1:41" x14ac:dyDescent="0.35">
      <c r="A481" s="5" t="s">
        <v>230</v>
      </c>
      <c r="B481" s="69" t="s">
        <v>241</v>
      </c>
      <c r="N481" s="577">
        <f>Q!F481</f>
        <v>0</v>
      </c>
      <c r="O481" s="577">
        <f>Q!J481</f>
        <v>0</v>
      </c>
      <c r="P481" s="577">
        <f>Q!N481</f>
        <v>0</v>
      </c>
      <c r="Q481" s="577">
        <f>Q!R481</f>
        <v>0</v>
      </c>
      <c r="R481" s="577">
        <f>Q!V481</f>
        <v>1.8</v>
      </c>
      <c r="S481" s="577">
        <f>Q!Z481</f>
        <v>1.1499999999999999</v>
      </c>
      <c r="T481" s="577">
        <f>Q!AD481</f>
        <v>0.94261874968981119</v>
      </c>
      <c r="U481" s="577">
        <f>Q!AH481</f>
        <v>0.94261874968981119</v>
      </c>
      <c r="V481" s="577">
        <f>Q!AL481</f>
        <v>0.94261874968981119</v>
      </c>
      <c r="W481" s="577">
        <f>Q!AP481</f>
        <v>0.94261874968981119</v>
      </c>
      <c r="X481" s="577">
        <f>Q!AT481</f>
        <v>0.94261874968981119</v>
      </c>
      <c r="Y481" s="577">
        <f>Q!AX481</f>
        <v>0.94261874968981119</v>
      </c>
      <c r="Z481" s="577">
        <f>Q!BB481</f>
        <v>0.94261874968981119</v>
      </c>
      <c r="AA481" s="577">
        <f>Q!BF481</f>
        <v>0.94261874968981119</v>
      </c>
      <c r="AB481" s="577">
        <f>Q!BJ481</f>
        <v>0.94261874968981119</v>
      </c>
      <c r="AC481" s="577">
        <f>Q!BN481</f>
        <v>0.94261874968981119</v>
      </c>
      <c r="AD481" s="577">
        <f>Q!BR481</f>
        <v>0.94261874968981119</v>
      </c>
      <c r="AE481" s="577">
        <f>Q!BV481</f>
        <v>0.94261874968981119</v>
      </c>
      <c r="AF481" s="577">
        <f>Q!BZ481</f>
        <v>0.94261874968981119</v>
      </c>
      <c r="AG481" s="577" t="e">
        <f>IF(AG480&gt;0,AG482/AG480*g_troz,0)</f>
        <v>#DIV/0!</v>
      </c>
      <c r="AH481" s="577" t="e">
        <f t="shared" ref="AH481:AO481" si="474">IF(AH480&gt;0,AH482/AH480*g_troz,0)</f>
        <v>#DIV/0!</v>
      </c>
      <c r="AI481" s="577" t="e">
        <f t="shared" si="474"/>
        <v>#DIV/0!</v>
      </c>
      <c r="AJ481" s="577" t="e">
        <f t="shared" si="474"/>
        <v>#DIV/0!</v>
      </c>
      <c r="AK481" s="577" t="e">
        <f t="shared" si="474"/>
        <v>#DIV/0!</v>
      </c>
      <c r="AL481" s="577" t="e">
        <f t="shared" si="474"/>
        <v>#DIV/0!</v>
      </c>
      <c r="AM481" s="577" t="e">
        <f t="shared" si="474"/>
        <v>#DIV/0!</v>
      </c>
      <c r="AN481" s="577" t="e">
        <f t="shared" si="474"/>
        <v>#DIV/0!</v>
      </c>
      <c r="AO481" s="577" t="e">
        <f t="shared" si="474"/>
        <v>#DIV/0!</v>
      </c>
    </row>
    <row r="482" spans="1:41" x14ac:dyDescent="0.35">
      <c r="A482" s="5" t="s">
        <v>231</v>
      </c>
      <c r="B482" s="69" t="s">
        <v>242</v>
      </c>
      <c r="N482" s="575">
        <f>Q!F482</f>
        <v>0</v>
      </c>
      <c r="O482" s="575">
        <f>Q!J482</f>
        <v>0</v>
      </c>
      <c r="P482" s="575">
        <f>Q!N482</f>
        <v>0</v>
      </c>
      <c r="Q482" s="575">
        <f>Q!R482</f>
        <v>0</v>
      </c>
      <c r="R482" s="575">
        <f>Q!V482</f>
        <v>1542</v>
      </c>
      <c r="S482" s="575">
        <f>Q!Z482</f>
        <v>1533</v>
      </c>
      <c r="T482" s="575">
        <f>Q!AD482</f>
        <v>1521.8339920948615</v>
      </c>
      <c r="U482" s="575">
        <f>Q!AH482</f>
        <v>1521.8339920948615</v>
      </c>
      <c r="V482" s="575">
        <f>Q!AL482</f>
        <v>1521.8339920948615</v>
      </c>
      <c r="W482" s="575">
        <f>Q!AP482</f>
        <v>1521.8339920948615</v>
      </c>
      <c r="X482" s="575">
        <f>Q!AT482</f>
        <v>1521.8339920948615</v>
      </c>
      <c r="Y482" s="575">
        <f>Q!AX482</f>
        <v>1521.8339920948615</v>
      </c>
      <c r="Z482" s="575">
        <f>Q!BB482</f>
        <v>1521.8339920948615</v>
      </c>
      <c r="AA482" s="575">
        <f>Q!BF482</f>
        <v>1521.8339920948615</v>
      </c>
      <c r="AB482" s="575">
        <f>Q!BJ482</f>
        <v>1521.8339920948615</v>
      </c>
      <c r="AC482" s="575">
        <f>Q!BN482</f>
        <v>1521.8339920948615</v>
      </c>
      <c r="AD482" s="575">
        <f>Q!BR482</f>
        <v>1521.8339920948615</v>
      </c>
      <c r="AE482" s="575">
        <f>Q!BV482</f>
        <v>1521.8339920948615</v>
      </c>
      <c r="AF482" s="575">
        <f>Q!BZ482</f>
        <v>1521.8339920948615</v>
      </c>
      <c r="AG482" s="575" t="e">
        <f t="shared" ref="AG482" si="475">AF482-(AG$198/1000/AG$197)</f>
        <v>#DIV/0!</v>
      </c>
      <c r="AH482" s="575" t="e">
        <f t="shared" ref="AH482" si="476">AG482-(AH$198/1000/AH$197)</f>
        <v>#DIV/0!</v>
      </c>
      <c r="AI482" s="575" t="e">
        <f t="shared" ref="AI482" si="477">AH482-(AI$198/1000/AI$197)</f>
        <v>#DIV/0!</v>
      </c>
      <c r="AJ482" s="575" t="e">
        <f t="shared" ref="AJ482" si="478">AI482-(AJ$198/1000/AJ$197)</f>
        <v>#DIV/0!</v>
      </c>
      <c r="AK482" s="575" t="e">
        <f t="shared" ref="AK482" si="479">AJ482-(AK$198/1000/AK$197)</f>
        <v>#DIV/0!</v>
      </c>
      <c r="AL482" s="575" t="e">
        <f t="shared" ref="AL482" si="480">AK482-(AL$198/1000/AL$197)</f>
        <v>#DIV/0!</v>
      </c>
      <c r="AM482" s="575" t="e">
        <f t="shared" ref="AM482" si="481">AL482-(AM$198/1000/AM$197)</f>
        <v>#DIV/0!</v>
      </c>
      <c r="AN482" s="575" t="e">
        <f t="shared" ref="AN482" si="482">AM482-(AN$198/1000/AN$197)</f>
        <v>#DIV/0!</v>
      </c>
      <c r="AO482" s="575" t="e">
        <f t="shared" ref="AO482" si="483">AN482-(AO$198/1000/AO$197)</f>
        <v>#DIV/0!</v>
      </c>
    </row>
    <row r="483" spans="1:41" x14ac:dyDescent="0.35">
      <c r="A483" s="5"/>
      <c r="B483" s="444"/>
      <c r="N483" s="444"/>
      <c r="O483" s="444"/>
      <c r="P483" s="444"/>
      <c r="Q483" s="444"/>
      <c r="R483" s="444"/>
      <c r="S483" s="444"/>
      <c r="T483" s="444"/>
      <c r="U483" s="444"/>
      <c r="V483" s="444"/>
      <c r="W483" s="444"/>
      <c r="X483" s="444"/>
      <c r="Y483" s="444"/>
      <c r="Z483" s="444"/>
      <c r="AA483" s="444"/>
      <c r="AB483" s="444"/>
      <c r="AC483" s="444"/>
      <c r="AD483" s="444"/>
      <c r="AE483" s="444"/>
      <c r="AF483" s="444"/>
      <c r="AG483" s="444"/>
      <c r="AH483" s="444"/>
      <c r="AI483" s="444"/>
      <c r="AJ483" s="444"/>
      <c r="AK483" s="444"/>
      <c r="AL483" s="444"/>
      <c r="AM483" s="444"/>
      <c r="AN483" s="444"/>
      <c r="AO483" s="444"/>
    </row>
    <row r="484" spans="1:41" x14ac:dyDescent="0.35">
      <c r="A484" s="5"/>
      <c r="B484" s="70"/>
    </row>
    <row r="485" spans="1:41" x14ac:dyDescent="0.35">
      <c r="A485" s="5"/>
      <c r="B485" s="70"/>
    </row>
    <row r="486" spans="1:41" x14ac:dyDescent="0.35">
      <c r="A486" s="5"/>
      <c r="B486" s="444" t="s">
        <v>252</v>
      </c>
      <c r="N486" s="444"/>
      <c r="O486" s="444"/>
      <c r="P486" s="444"/>
      <c r="Q486" s="444"/>
      <c r="R486" s="444"/>
      <c r="S486" s="444"/>
      <c r="T486" s="444"/>
      <c r="U486" s="444"/>
      <c r="V486" s="444"/>
      <c r="W486" s="444"/>
      <c r="X486" s="444"/>
      <c r="Y486" s="444"/>
      <c r="Z486" s="444"/>
      <c r="AA486" s="444"/>
      <c r="AB486" s="444"/>
      <c r="AC486" s="444"/>
      <c r="AD486" s="444"/>
      <c r="AE486" s="444"/>
      <c r="AF486" s="444"/>
      <c r="AG486" s="444"/>
      <c r="AH486" s="444"/>
      <c r="AI486" s="444"/>
      <c r="AJ486" s="444"/>
      <c r="AK486" s="444"/>
      <c r="AL486" s="444"/>
      <c r="AM486" s="444"/>
      <c r="AN486" s="444"/>
      <c r="AO486" s="444"/>
    </row>
    <row r="487" spans="1:41" x14ac:dyDescent="0.35">
      <c r="A487" s="5"/>
      <c r="B487" s="70" t="s">
        <v>106</v>
      </c>
    </row>
    <row r="488" spans="1:41" x14ac:dyDescent="0.35">
      <c r="A488" s="5" t="s">
        <v>229</v>
      </c>
      <c r="B488" s="69" t="s">
        <v>247</v>
      </c>
      <c r="N488" s="575">
        <f>Q!F488</f>
        <v>0</v>
      </c>
      <c r="O488" s="575">
        <f>Q!J488</f>
        <v>0</v>
      </c>
      <c r="P488" s="575">
        <f>Q!N488</f>
        <v>0</v>
      </c>
      <c r="Q488" s="575">
        <f>Q!R488</f>
        <v>9065</v>
      </c>
      <c r="R488" s="575">
        <f>Q!V488</f>
        <v>7864</v>
      </c>
      <c r="S488" s="575">
        <f>Q!Z488</f>
        <v>7773</v>
      </c>
      <c r="T488" s="575">
        <f>Q!AD488</f>
        <v>6850</v>
      </c>
      <c r="U488" s="575">
        <f>Q!AH488</f>
        <v>6850</v>
      </c>
      <c r="V488" s="575">
        <f>Q!AL488</f>
        <v>6850</v>
      </c>
      <c r="W488" s="575">
        <f>Q!AP488</f>
        <v>6850</v>
      </c>
      <c r="X488" s="575">
        <f>Q!AT488</f>
        <v>6850</v>
      </c>
      <c r="Y488" s="575">
        <f>Q!AX488</f>
        <v>6850</v>
      </c>
      <c r="Z488" s="575">
        <f>Q!BB488</f>
        <v>6850</v>
      </c>
      <c r="AA488" s="575">
        <f>Q!BF488</f>
        <v>6850</v>
      </c>
      <c r="AB488" s="575">
        <f>Q!BJ488</f>
        <v>6850</v>
      </c>
      <c r="AC488" s="575">
        <f>Q!BN488</f>
        <v>6850</v>
      </c>
      <c r="AD488" s="575">
        <f>Q!BR488</f>
        <v>6850</v>
      </c>
      <c r="AE488" s="575">
        <f>Q!BV488</f>
        <v>6850</v>
      </c>
      <c r="AF488" s="575">
        <f>Q!BZ488</f>
        <v>6850</v>
      </c>
      <c r="AG488" s="575">
        <f t="shared" ref="AG488" si="484">IF((OR(AF488-(AG$191/1000)&lt;0,AF488="")),"",(AF488-(AG$191/1000)))</f>
        <v>6850</v>
      </c>
      <c r="AH488" s="575">
        <f t="shared" ref="AH488" si="485">IF((OR(AG488-(AH$191/1000)&lt;0,AG488="")),"",(AG488-(AH$191/1000)))</f>
        <v>6850</v>
      </c>
      <c r="AI488" s="575">
        <f t="shared" ref="AI488" si="486">IF((OR(AH488-(AI$191/1000)&lt;0,AH488="")),"",(AH488-(AI$191/1000)))</f>
        <v>6850</v>
      </c>
      <c r="AJ488" s="575">
        <f t="shared" ref="AJ488" si="487">IF((OR(AI488-(AJ$191/1000)&lt;0,AI488="")),"",(AI488-(AJ$191/1000)))</f>
        <v>6850</v>
      </c>
      <c r="AK488" s="575">
        <f t="shared" ref="AK488" si="488">IF((OR(AJ488-(AK$191/1000)&lt;0,AJ488="")),"",(AJ488-(AK$191/1000)))</f>
        <v>6850</v>
      </c>
      <c r="AL488" s="575">
        <f t="shared" ref="AL488" si="489">IF((OR(AK488-(AL$191/1000)&lt;0,AK488="")),"",(AK488-(AL$191/1000)))</f>
        <v>6850</v>
      </c>
      <c r="AM488" s="575">
        <f t="shared" ref="AM488" si="490">IF((OR(AL488-(AM$191/1000)&lt;0,AL488="")),"",(AL488-(AM$191/1000)))</f>
        <v>6850</v>
      </c>
      <c r="AN488" s="575">
        <f t="shared" ref="AN488" si="491">IF((OR(AM488-(AN$191/1000)&lt;0,AM488="")),"",(AM488-(AN$191/1000)))</f>
        <v>6850</v>
      </c>
      <c r="AO488" s="575">
        <f t="shared" ref="AO488" si="492">IF((OR(AN488-(AO$191/1000)&lt;0,AN488="")),"",(AN488-(AO$191/1000)))</f>
        <v>6850</v>
      </c>
    </row>
    <row r="489" spans="1:41" x14ac:dyDescent="0.35">
      <c r="A489" s="5" t="s">
        <v>230</v>
      </c>
      <c r="B489" s="69" t="s">
        <v>227</v>
      </c>
      <c r="N489" s="577">
        <f>Q!F489</f>
        <v>0</v>
      </c>
      <c r="O489" s="577">
        <f>Q!J489</f>
        <v>0</v>
      </c>
      <c r="P489" s="577">
        <f>Q!N489</f>
        <v>0</v>
      </c>
      <c r="Q489" s="577">
        <f>Q!R489</f>
        <v>1.2</v>
      </c>
      <c r="R489" s="577">
        <f>Q!V489</f>
        <v>0.7</v>
      </c>
      <c r="S489" s="577">
        <f>Q!Z489</f>
        <v>0.7</v>
      </c>
      <c r="T489" s="577">
        <f>Q!AD489</f>
        <v>0.79196715183751198</v>
      </c>
      <c r="U489" s="577">
        <f>Q!AH489</f>
        <v>0.79196715183751198</v>
      </c>
      <c r="V489" s="577">
        <f>Q!AL489</f>
        <v>0.79196715183751198</v>
      </c>
      <c r="W489" s="577">
        <f>Q!AP489</f>
        <v>0.79196715183751198</v>
      </c>
      <c r="X489" s="577">
        <f>Q!AT489</f>
        <v>0.79196715183751198</v>
      </c>
      <c r="Y489" s="577">
        <f>Q!AX489</f>
        <v>0.79196715183751198</v>
      </c>
      <c r="Z489" s="577">
        <f>Q!BB489</f>
        <v>0.79196715183751198</v>
      </c>
      <c r="AA489" s="577">
        <f>Q!BF489</f>
        <v>0.79196715183751198</v>
      </c>
      <c r="AB489" s="577">
        <f>Q!BJ489</f>
        <v>0.79196715183751198</v>
      </c>
      <c r="AC489" s="577">
        <f>Q!BN489</f>
        <v>0.79196715183751198</v>
      </c>
      <c r="AD489" s="577">
        <f>Q!BR489</f>
        <v>0.79196715183751198</v>
      </c>
      <c r="AE489" s="577">
        <f>Q!BV489</f>
        <v>0.79196715183751198</v>
      </c>
      <c r="AF489" s="577">
        <f>Q!BZ489</f>
        <v>0.79196715183751198</v>
      </c>
      <c r="AG489" s="577" t="e">
        <f>IF(AG488&gt;0,AG490/AG488*g_troz,0)</f>
        <v>#DIV/0!</v>
      </c>
      <c r="AH489" s="577" t="e">
        <f t="shared" ref="AH489:AO489" si="493">IF(AH488&gt;0,AH490/AH488*g_troz,0)</f>
        <v>#DIV/0!</v>
      </c>
      <c r="AI489" s="577" t="e">
        <f t="shared" si="493"/>
        <v>#DIV/0!</v>
      </c>
      <c r="AJ489" s="577" t="e">
        <f t="shared" si="493"/>
        <v>#DIV/0!</v>
      </c>
      <c r="AK489" s="577" t="e">
        <f t="shared" si="493"/>
        <v>#DIV/0!</v>
      </c>
      <c r="AL489" s="577" t="e">
        <f t="shared" si="493"/>
        <v>#DIV/0!</v>
      </c>
      <c r="AM489" s="577" t="e">
        <f t="shared" si="493"/>
        <v>#DIV/0!</v>
      </c>
      <c r="AN489" s="577" t="e">
        <f t="shared" si="493"/>
        <v>#DIV/0!</v>
      </c>
      <c r="AO489" s="577" t="e">
        <f t="shared" si="493"/>
        <v>#DIV/0!</v>
      </c>
    </row>
    <row r="490" spans="1:41" x14ac:dyDescent="0.35">
      <c r="A490" s="5" t="s">
        <v>231</v>
      </c>
      <c r="B490" s="69" t="s">
        <v>228</v>
      </c>
      <c r="N490" s="575">
        <f>Q!F490</f>
        <v>0</v>
      </c>
      <c r="O490" s="575">
        <f>Q!J490</f>
        <v>0</v>
      </c>
      <c r="P490" s="575">
        <f>Q!N490</f>
        <v>0</v>
      </c>
      <c r="Q490" s="575">
        <f>Q!R490</f>
        <v>344</v>
      </c>
      <c r="R490" s="575">
        <f>Q!V490</f>
        <v>182</v>
      </c>
      <c r="S490" s="575">
        <f>Q!Z490</f>
        <v>180</v>
      </c>
      <c r="T490" s="575">
        <f>Q!AD490</f>
        <v>174.41699604743084</v>
      </c>
      <c r="U490" s="575">
        <f>Q!AH490</f>
        <v>174.41699604743084</v>
      </c>
      <c r="V490" s="575">
        <f>Q!AL490</f>
        <v>174.41699604743084</v>
      </c>
      <c r="W490" s="575">
        <f>Q!AP490</f>
        <v>174.41699604743084</v>
      </c>
      <c r="X490" s="575">
        <f>Q!AT490</f>
        <v>174.41699604743084</v>
      </c>
      <c r="Y490" s="575">
        <f>Q!AX490</f>
        <v>174.41699604743084</v>
      </c>
      <c r="Z490" s="575">
        <f>Q!BB490</f>
        <v>174.41699604743084</v>
      </c>
      <c r="AA490" s="575">
        <f>Q!BF490</f>
        <v>174.41699604743084</v>
      </c>
      <c r="AB490" s="575">
        <f>Q!BJ490</f>
        <v>174.41699604743084</v>
      </c>
      <c r="AC490" s="575">
        <f>Q!BN490</f>
        <v>174.41699604743084</v>
      </c>
      <c r="AD490" s="575">
        <f>Q!BR490</f>
        <v>174.41699604743084</v>
      </c>
      <c r="AE490" s="575">
        <f>Q!BV490</f>
        <v>174.41699604743084</v>
      </c>
      <c r="AF490" s="575">
        <f>Q!BZ490</f>
        <v>174.41699604743084</v>
      </c>
      <c r="AG490" s="575" t="e">
        <f t="shared" ref="AG490" si="494">AF490-(AG$198/1000/AG$197)</f>
        <v>#DIV/0!</v>
      </c>
      <c r="AH490" s="575" t="e">
        <f t="shared" ref="AH490" si="495">AG490-(AH$198/1000/AH$197)</f>
        <v>#DIV/0!</v>
      </c>
      <c r="AI490" s="575" t="e">
        <f t="shared" ref="AI490" si="496">AH490-(AI$198/1000/AI$197)</f>
        <v>#DIV/0!</v>
      </c>
      <c r="AJ490" s="575" t="e">
        <f t="shared" ref="AJ490" si="497">AI490-(AJ$198/1000/AJ$197)</f>
        <v>#DIV/0!</v>
      </c>
      <c r="AK490" s="575" t="e">
        <f t="shared" ref="AK490" si="498">AJ490-(AK$198/1000/AK$197)</f>
        <v>#DIV/0!</v>
      </c>
      <c r="AL490" s="575" t="e">
        <f t="shared" ref="AL490" si="499">AK490-(AL$198/1000/AL$197)</f>
        <v>#DIV/0!</v>
      </c>
      <c r="AM490" s="575" t="e">
        <f t="shared" ref="AM490" si="500">AL490-(AM$198/1000/AM$197)</f>
        <v>#DIV/0!</v>
      </c>
      <c r="AN490" s="575" t="e">
        <f t="shared" ref="AN490" si="501">AM490-(AN$198/1000/AN$197)</f>
        <v>#DIV/0!</v>
      </c>
      <c r="AO490" s="575" t="e">
        <f t="shared" ref="AO490" si="502">AN490-(AO$198/1000/AO$197)</f>
        <v>#DIV/0!</v>
      </c>
    </row>
    <row r="491" spans="1:41" x14ac:dyDescent="0.35">
      <c r="A491" s="5"/>
      <c r="B491" s="444"/>
      <c r="N491" s="444"/>
      <c r="O491" s="444"/>
      <c r="P491" s="444"/>
      <c r="Q491" s="444"/>
      <c r="R491" s="444"/>
      <c r="S491" s="444"/>
      <c r="T491" s="444"/>
      <c r="U491" s="444"/>
      <c r="V491" s="444"/>
      <c r="W491" s="444"/>
      <c r="X491" s="444"/>
      <c r="Y491" s="444"/>
      <c r="Z491" s="444"/>
      <c r="AA491" s="444"/>
      <c r="AB491" s="444"/>
      <c r="AC491" s="444"/>
      <c r="AD491" s="444"/>
      <c r="AE491" s="444"/>
      <c r="AF491" s="444"/>
      <c r="AG491" s="444"/>
      <c r="AH491" s="444"/>
      <c r="AI491" s="444"/>
      <c r="AJ491" s="444"/>
      <c r="AK491" s="444"/>
      <c r="AL491" s="444"/>
      <c r="AM491" s="444"/>
      <c r="AN491" s="444"/>
      <c r="AO491" s="444"/>
    </row>
    <row r="492" spans="1:41" x14ac:dyDescent="0.35">
      <c r="A492" s="5"/>
      <c r="B492" s="70" t="s">
        <v>246</v>
      </c>
    </row>
    <row r="493" spans="1:41" x14ac:dyDescent="0.35">
      <c r="A493" s="5" t="s">
        <v>229</v>
      </c>
      <c r="B493" s="69" t="s">
        <v>245</v>
      </c>
      <c r="N493" s="575">
        <f>Q!F493</f>
        <v>0</v>
      </c>
      <c r="O493" s="575">
        <f>Q!J493</f>
        <v>0</v>
      </c>
      <c r="P493" s="575">
        <f>Q!N493</f>
        <v>0</v>
      </c>
      <c r="Q493" s="575">
        <f>Q!R493</f>
        <v>9605</v>
      </c>
      <c r="R493" s="575">
        <f>Q!V493</f>
        <v>18579</v>
      </c>
      <c r="S493" s="575">
        <f>Q!Z493</f>
        <v>18293</v>
      </c>
      <c r="T493" s="575">
        <f>Q!AD493</f>
        <v>17370</v>
      </c>
      <c r="U493" s="575">
        <f>Q!AH493</f>
        <v>17370</v>
      </c>
      <c r="V493" s="575">
        <f>Q!AL493</f>
        <v>17370</v>
      </c>
      <c r="W493" s="575">
        <f>Q!AP493</f>
        <v>17370</v>
      </c>
      <c r="X493" s="575">
        <f>Q!AT493</f>
        <v>17370</v>
      </c>
      <c r="Y493" s="575">
        <f>Q!AX493</f>
        <v>17370</v>
      </c>
      <c r="Z493" s="575">
        <f>Q!BB493</f>
        <v>17370</v>
      </c>
      <c r="AA493" s="575">
        <f>Q!BF493</f>
        <v>17370</v>
      </c>
      <c r="AB493" s="575">
        <f>Q!BJ493</f>
        <v>17370</v>
      </c>
      <c r="AC493" s="575">
        <f>Q!BN493</f>
        <v>17370</v>
      </c>
      <c r="AD493" s="575">
        <f>Q!BR493</f>
        <v>17370</v>
      </c>
      <c r="AE493" s="575">
        <f>Q!BV493</f>
        <v>17370</v>
      </c>
      <c r="AF493" s="575">
        <f>Q!BZ493</f>
        <v>17370</v>
      </c>
      <c r="AG493" s="575">
        <f t="shared" ref="AG493" si="503">IF((OR(AF493-(AG$191/1000)&lt;0,AF493="")),"",(AF493-(AG$191/1000)))</f>
        <v>17370</v>
      </c>
      <c r="AH493" s="575">
        <f t="shared" ref="AH493" si="504">IF((OR(AG493-(AH$191/1000)&lt;0,AG493="")),"",(AG493-(AH$191/1000)))</f>
        <v>17370</v>
      </c>
      <c r="AI493" s="575">
        <f t="shared" ref="AI493" si="505">IF((OR(AH493-(AI$191/1000)&lt;0,AH493="")),"",(AH493-(AI$191/1000)))</f>
        <v>17370</v>
      </c>
      <c r="AJ493" s="575">
        <f t="shared" ref="AJ493" si="506">IF((OR(AI493-(AJ$191/1000)&lt;0,AI493="")),"",(AI493-(AJ$191/1000)))</f>
        <v>17370</v>
      </c>
      <c r="AK493" s="575">
        <f t="shared" ref="AK493" si="507">IF((OR(AJ493-(AK$191/1000)&lt;0,AJ493="")),"",(AJ493-(AK$191/1000)))</f>
        <v>17370</v>
      </c>
      <c r="AL493" s="575">
        <f t="shared" ref="AL493" si="508">IF((OR(AK493-(AL$191/1000)&lt;0,AK493="")),"",(AK493-(AL$191/1000)))</f>
        <v>17370</v>
      </c>
      <c r="AM493" s="575">
        <f t="shared" ref="AM493" si="509">IF((OR(AL493-(AM$191/1000)&lt;0,AL493="")),"",(AL493-(AM$191/1000)))</f>
        <v>17370</v>
      </c>
      <c r="AN493" s="575">
        <f t="shared" ref="AN493" si="510">IF((OR(AM493-(AN$191/1000)&lt;0,AM493="")),"",(AM493-(AN$191/1000)))</f>
        <v>17370</v>
      </c>
      <c r="AO493" s="575">
        <f t="shared" ref="AO493" si="511">IF((OR(AN493-(AO$191/1000)&lt;0,AN493="")),"",(AN493-(AO$191/1000)))</f>
        <v>17370</v>
      </c>
    </row>
    <row r="494" spans="1:41" x14ac:dyDescent="0.35">
      <c r="A494" s="5" t="s">
        <v>230</v>
      </c>
      <c r="B494" s="69" t="s">
        <v>227</v>
      </c>
      <c r="N494" s="577">
        <f>Q!F494</f>
        <v>0</v>
      </c>
      <c r="O494" s="577">
        <f>Q!J494</f>
        <v>0</v>
      </c>
      <c r="P494" s="577">
        <f>Q!N494</f>
        <v>0</v>
      </c>
      <c r="Q494" s="577">
        <f>Q!R494</f>
        <v>2.2000000000000002</v>
      </c>
      <c r="R494" s="577">
        <f>Q!V494</f>
        <v>2</v>
      </c>
      <c r="S494" s="577">
        <f>Q!Z494</f>
        <v>2</v>
      </c>
      <c r="T494" s="577">
        <f>Q!AD494</f>
        <v>2.0761024546970037</v>
      </c>
      <c r="U494" s="577">
        <f>Q!AH494</f>
        <v>2.0761024546970037</v>
      </c>
      <c r="V494" s="577">
        <f>Q!AL494</f>
        <v>2.0761024546970037</v>
      </c>
      <c r="W494" s="577">
        <f>Q!AP494</f>
        <v>2.0761024546970037</v>
      </c>
      <c r="X494" s="577">
        <f>Q!AT494</f>
        <v>2.0761024546970037</v>
      </c>
      <c r="Y494" s="577">
        <f>Q!AX494</f>
        <v>2.0761024546970037</v>
      </c>
      <c r="Z494" s="577">
        <f>Q!BB494</f>
        <v>2.0761024546970037</v>
      </c>
      <c r="AA494" s="577">
        <f>Q!BF494</f>
        <v>2.0761024546970037</v>
      </c>
      <c r="AB494" s="577">
        <f>Q!BJ494</f>
        <v>2.0761024546970037</v>
      </c>
      <c r="AC494" s="577">
        <f>Q!BN494</f>
        <v>2.0761024546970037</v>
      </c>
      <c r="AD494" s="577">
        <f>Q!BR494</f>
        <v>2.0761024546970037</v>
      </c>
      <c r="AE494" s="577">
        <f>Q!BV494</f>
        <v>2.0761024546970037</v>
      </c>
      <c r="AF494" s="577">
        <f>Q!BZ494</f>
        <v>2.0761024546970037</v>
      </c>
      <c r="AG494" s="577" t="e">
        <f>IF(AG493&gt;0,AG495/AG493*g_troz,0)</f>
        <v>#DIV/0!</v>
      </c>
      <c r="AH494" s="577" t="e">
        <f t="shared" ref="AH494:AO494" si="512">IF(AH493&gt;0,AH495/AH493*g_troz,0)</f>
        <v>#DIV/0!</v>
      </c>
      <c r="AI494" s="577" t="e">
        <f t="shared" si="512"/>
        <v>#DIV/0!</v>
      </c>
      <c r="AJ494" s="577" t="e">
        <f t="shared" si="512"/>
        <v>#DIV/0!</v>
      </c>
      <c r="AK494" s="577" t="e">
        <f t="shared" si="512"/>
        <v>#DIV/0!</v>
      </c>
      <c r="AL494" s="577" t="e">
        <f t="shared" si="512"/>
        <v>#DIV/0!</v>
      </c>
      <c r="AM494" s="577" t="e">
        <f t="shared" si="512"/>
        <v>#DIV/0!</v>
      </c>
      <c r="AN494" s="577" t="e">
        <f t="shared" si="512"/>
        <v>#DIV/0!</v>
      </c>
      <c r="AO494" s="577" t="e">
        <f t="shared" si="512"/>
        <v>#DIV/0!</v>
      </c>
    </row>
    <row r="495" spans="1:41" x14ac:dyDescent="0.35">
      <c r="A495" s="5" t="s">
        <v>231</v>
      </c>
      <c r="B495" s="69" t="s">
        <v>228</v>
      </c>
      <c r="N495" s="575">
        <f>Q!F495</f>
        <v>0</v>
      </c>
      <c r="O495" s="575">
        <f>Q!J495</f>
        <v>0</v>
      </c>
      <c r="P495" s="575">
        <f>Q!N495</f>
        <v>0</v>
      </c>
      <c r="Q495" s="575">
        <f>Q!R495</f>
        <v>680</v>
      </c>
      <c r="R495" s="575">
        <f>Q!V495</f>
        <v>1172</v>
      </c>
      <c r="S495" s="575">
        <f>Q!Z495</f>
        <v>1165</v>
      </c>
      <c r="T495" s="575">
        <f>Q!AD495</f>
        <v>1159.4169960474308</v>
      </c>
      <c r="U495" s="575">
        <f>Q!AH495</f>
        <v>1159.4169960474308</v>
      </c>
      <c r="V495" s="575">
        <f>Q!AL495</f>
        <v>1159.4169960474308</v>
      </c>
      <c r="W495" s="575">
        <f>Q!AP495</f>
        <v>1159.4169960474308</v>
      </c>
      <c r="X495" s="575">
        <f>Q!AT495</f>
        <v>1159.4169960474308</v>
      </c>
      <c r="Y495" s="575">
        <f>Q!AX495</f>
        <v>1159.4169960474308</v>
      </c>
      <c r="Z495" s="575">
        <f>Q!BB495</f>
        <v>1159.4169960474308</v>
      </c>
      <c r="AA495" s="575">
        <f>Q!BF495</f>
        <v>1159.4169960474308</v>
      </c>
      <c r="AB495" s="575">
        <f>Q!BJ495</f>
        <v>1159.4169960474308</v>
      </c>
      <c r="AC495" s="575">
        <f>Q!BN495</f>
        <v>1159.4169960474308</v>
      </c>
      <c r="AD495" s="575">
        <f>Q!BR495</f>
        <v>1159.4169960474308</v>
      </c>
      <c r="AE495" s="575">
        <f>Q!BV495</f>
        <v>1159.4169960474308</v>
      </c>
      <c r="AF495" s="575">
        <f>Q!BZ495</f>
        <v>1159.4169960474308</v>
      </c>
      <c r="AG495" s="575" t="e">
        <f t="shared" ref="AG495" si="513">AF495-(AG$198/1000/AG$197)</f>
        <v>#DIV/0!</v>
      </c>
      <c r="AH495" s="575" t="e">
        <f t="shared" ref="AH495" si="514">AG495-(AH$198/1000/AH$197)</f>
        <v>#DIV/0!</v>
      </c>
      <c r="AI495" s="575" t="e">
        <f t="shared" ref="AI495" si="515">AH495-(AI$198/1000/AI$197)</f>
        <v>#DIV/0!</v>
      </c>
      <c r="AJ495" s="575" t="e">
        <f t="shared" ref="AJ495" si="516">AI495-(AJ$198/1000/AJ$197)</f>
        <v>#DIV/0!</v>
      </c>
      <c r="AK495" s="575" t="e">
        <f t="shared" ref="AK495" si="517">AJ495-(AK$198/1000/AK$197)</f>
        <v>#DIV/0!</v>
      </c>
      <c r="AL495" s="575" t="e">
        <f t="shared" ref="AL495" si="518">AK495-(AL$198/1000/AL$197)</f>
        <v>#DIV/0!</v>
      </c>
      <c r="AM495" s="575" t="e">
        <f t="shared" ref="AM495" si="519">AL495-(AM$198/1000/AM$197)</f>
        <v>#DIV/0!</v>
      </c>
      <c r="AN495" s="575" t="e">
        <f t="shared" ref="AN495" si="520">AM495-(AN$198/1000/AN$197)</f>
        <v>#DIV/0!</v>
      </c>
      <c r="AO495" s="575" t="e">
        <f t="shared" ref="AO495" si="521">AN495-(AO$198/1000/AO$197)</f>
        <v>#DIV/0!</v>
      </c>
    </row>
    <row r="496" spans="1:41" x14ac:dyDescent="0.35">
      <c r="A496" s="5"/>
      <c r="B496" s="69"/>
    </row>
    <row r="497" spans="1:41" x14ac:dyDescent="0.35">
      <c r="A497" s="5"/>
      <c r="B497" s="70" t="s">
        <v>244</v>
      </c>
    </row>
    <row r="498" spans="1:41" x14ac:dyDescent="0.35">
      <c r="A498" s="5" t="s">
        <v>229</v>
      </c>
      <c r="B498" s="69" t="s">
        <v>243</v>
      </c>
      <c r="N498" s="575">
        <f>Q!F498</f>
        <v>0</v>
      </c>
      <c r="O498" s="575">
        <f>Q!J498</f>
        <v>0</v>
      </c>
      <c r="P498" s="575">
        <f>Q!N498</f>
        <v>0</v>
      </c>
      <c r="Q498" s="575">
        <f>Q!R498</f>
        <v>0</v>
      </c>
      <c r="R498" s="575">
        <f>Q!V498</f>
        <v>0</v>
      </c>
      <c r="S498" s="575">
        <f>Q!Z498</f>
        <v>74</v>
      </c>
      <c r="T498" s="575">
        <f>Q!AD498</f>
        <v>-849</v>
      </c>
      <c r="U498" s="575">
        <f>Q!AH498</f>
        <v>-849</v>
      </c>
      <c r="V498" s="575">
        <f>Q!AL498</f>
        <v>-849</v>
      </c>
      <c r="W498" s="575">
        <f>Q!AP498</f>
        <v>-849</v>
      </c>
      <c r="X498" s="575">
        <f>Q!AT498</f>
        <v>-849</v>
      </c>
      <c r="Y498" s="575">
        <f>Q!AX498</f>
        <v>-849</v>
      </c>
      <c r="Z498" s="575">
        <f>Q!BB498</f>
        <v>-849</v>
      </c>
      <c r="AA498" s="575">
        <f>Q!BF498</f>
        <v>-849</v>
      </c>
      <c r="AB498" s="575">
        <f>Q!BJ498</f>
        <v>-849</v>
      </c>
      <c r="AC498" s="575">
        <f>Q!BN498</f>
        <v>-849</v>
      </c>
      <c r="AD498" s="575">
        <f>Q!BR498</f>
        <v>-849</v>
      </c>
      <c r="AE498" s="575">
        <f>Q!BV498</f>
        <v>-849</v>
      </c>
      <c r="AF498" s="575">
        <f>Q!BZ498</f>
        <v>-849</v>
      </c>
      <c r="AG498" s="575" t="str">
        <f t="shared" ref="AG498" si="522">IF((OR(AF498-(AG$191/1000)&lt;0,AF498="")),"",(AF498-(AG$191/1000)))</f>
        <v/>
      </c>
      <c r="AH498" s="575" t="e">
        <f t="shared" ref="AH498" si="523">IF((OR(AG498-(AH$191/1000)&lt;0,AG498="")),"",(AG498-(AH$191/1000)))</f>
        <v>#VALUE!</v>
      </c>
      <c r="AI498" s="575" t="e">
        <f t="shared" ref="AI498" si="524">IF((OR(AH498-(AI$191/1000)&lt;0,AH498="")),"",(AH498-(AI$191/1000)))</f>
        <v>#VALUE!</v>
      </c>
      <c r="AJ498" s="575" t="e">
        <f t="shared" ref="AJ498" si="525">IF((OR(AI498-(AJ$191/1000)&lt;0,AI498="")),"",(AI498-(AJ$191/1000)))</f>
        <v>#VALUE!</v>
      </c>
      <c r="AK498" s="575" t="e">
        <f t="shared" ref="AK498" si="526">IF((OR(AJ498-(AK$191/1000)&lt;0,AJ498="")),"",(AJ498-(AK$191/1000)))</f>
        <v>#VALUE!</v>
      </c>
      <c r="AL498" s="575" t="e">
        <f t="shared" ref="AL498" si="527">IF((OR(AK498-(AL$191/1000)&lt;0,AK498="")),"",(AK498-(AL$191/1000)))</f>
        <v>#VALUE!</v>
      </c>
      <c r="AM498" s="575" t="e">
        <f t="shared" ref="AM498" si="528">IF((OR(AL498-(AM$191/1000)&lt;0,AL498="")),"",(AL498-(AM$191/1000)))</f>
        <v>#VALUE!</v>
      </c>
      <c r="AN498" s="575" t="e">
        <f t="shared" ref="AN498" si="529">IF((OR(AM498-(AN$191/1000)&lt;0,AM498="")),"",(AM498-(AN$191/1000)))</f>
        <v>#VALUE!</v>
      </c>
      <c r="AO498" s="575" t="e">
        <f t="shared" ref="AO498" si="530">IF((OR(AN498-(AO$191/1000)&lt;0,AN498="")),"",(AN498-(AO$191/1000)))</f>
        <v>#VALUE!</v>
      </c>
    </row>
    <row r="499" spans="1:41" x14ac:dyDescent="0.35">
      <c r="A499" s="5" t="s">
        <v>230</v>
      </c>
      <c r="B499" s="69" t="s">
        <v>227</v>
      </c>
      <c r="N499" s="577">
        <f>Q!F499</f>
        <v>0</v>
      </c>
      <c r="O499" s="577">
        <f>Q!J499</f>
        <v>0</v>
      </c>
      <c r="P499" s="577">
        <f>Q!N499</f>
        <v>0</v>
      </c>
      <c r="Q499" s="577">
        <f>Q!R499</f>
        <v>0</v>
      </c>
      <c r="R499" s="577">
        <f>Q!V499</f>
        <v>0</v>
      </c>
      <c r="S499" s="577">
        <f>Q!Z499</f>
        <v>0.5</v>
      </c>
      <c r="T499" s="577">
        <f>Q!AD499</f>
        <v>0</v>
      </c>
      <c r="U499" s="577">
        <f>Q!AH499</f>
        <v>0</v>
      </c>
      <c r="V499" s="577">
        <f>Q!AL499</f>
        <v>0</v>
      </c>
      <c r="W499" s="577">
        <f>Q!AP499</f>
        <v>0</v>
      </c>
      <c r="X499" s="577">
        <f>Q!AT499</f>
        <v>0</v>
      </c>
      <c r="Y499" s="577">
        <f>Q!AX499</f>
        <v>0</v>
      </c>
      <c r="Z499" s="577">
        <f>Q!BB499</f>
        <v>0</v>
      </c>
      <c r="AA499" s="577">
        <f>Q!BF499</f>
        <v>0</v>
      </c>
      <c r="AB499" s="577">
        <f>Q!BJ499</f>
        <v>0</v>
      </c>
      <c r="AC499" s="577">
        <f>Q!BN499</f>
        <v>0</v>
      </c>
      <c r="AD499" s="577">
        <f>Q!BR499</f>
        <v>0</v>
      </c>
      <c r="AE499" s="577">
        <f>Q!BV499</f>
        <v>0</v>
      </c>
      <c r="AF499" s="577">
        <f>Q!BZ499</f>
        <v>0</v>
      </c>
      <c r="AG499" s="577" t="e">
        <f>IF(AG498&gt;0,AG500/AG498*g_troz,0)</f>
        <v>#DIV/0!</v>
      </c>
      <c r="AH499" s="577" t="e">
        <f t="shared" ref="AH499:AO499" si="531">IF(AH498&gt;0,AH500/AH498*g_troz,0)</f>
        <v>#VALUE!</v>
      </c>
      <c r="AI499" s="577" t="e">
        <f t="shared" si="531"/>
        <v>#VALUE!</v>
      </c>
      <c r="AJ499" s="577" t="e">
        <f t="shared" si="531"/>
        <v>#VALUE!</v>
      </c>
      <c r="AK499" s="577" t="e">
        <f t="shared" si="531"/>
        <v>#VALUE!</v>
      </c>
      <c r="AL499" s="577" t="e">
        <f t="shared" si="531"/>
        <v>#VALUE!</v>
      </c>
      <c r="AM499" s="577" t="e">
        <f t="shared" si="531"/>
        <v>#VALUE!</v>
      </c>
      <c r="AN499" s="577" t="e">
        <f t="shared" si="531"/>
        <v>#VALUE!</v>
      </c>
      <c r="AO499" s="577" t="e">
        <f t="shared" si="531"/>
        <v>#VALUE!</v>
      </c>
    </row>
    <row r="500" spans="1:41" x14ac:dyDescent="0.35">
      <c r="A500" s="5" t="s">
        <v>231</v>
      </c>
      <c r="B500" s="69" t="s">
        <v>228</v>
      </c>
      <c r="N500" s="575">
        <f>Q!F500</f>
        <v>0</v>
      </c>
      <c r="O500" s="575">
        <f>Q!J500</f>
        <v>0</v>
      </c>
      <c r="P500" s="575">
        <f>Q!N500</f>
        <v>0</v>
      </c>
      <c r="Q500" s="575">
        <f>Q!R500</f>
        <v>0</v>
      </c>
      <c r="R500" s="575">
        <f>Q!V500</f>
        <v>0</v>
      </c>
      <c r="S500" s="575">
        <f>Q!Z500</f>
        <v>1</v>
      </c>
      <c r="T500" s="575">
        <f>Q!AD500</f>
        <v>-4.5830039525691699</v>
      </c>
      <c r="U500" s="575">
        <f>Q!AH500</f>
        <v>-4.5830039525691699</v>
      </c>
      <c r="V500" s="575">
        <f>Q!AL500</f>
        <v>-4.5830039525691699</v>
      </c>
      <c r="W500" s="575">
        <f>Q!AP500</f>
        <v>-4.5830039525691699</v>
      </c>
      <c r="X500" s="575">
        <f>Q!AT500</f>
        <v>-4.5830039525691699</v>
      </c>
      <c r="Y500" s="575">
        <f>Q!AX500</f>
        <v>-4.5830039525691699</v>
      </c>
      <c r="Z500" s="575">
        <f>Q!BB500</f>
        <v>-4.5830039525691699</v>
      </c>
      <c r="AA500" s="575">
        <f>Q!BF500</f>
        <v>-4.5830039525691699</v>
      </c>
      <c r="AB500" s="575">
        <f>Q!BJ500</f>
        <v>-4.5830039525691699</v>
      </c>
      <c r="AC500" s="575">
        <f>Q!BN500</f>
        <v>-4.5830039525691699</v>
      </c>
      <c r="AD500" s="575">
        <f>Q!BR500</f>
        <v>-4.5830039525691699</v>
      </c>
      <c r="AE500" s="575">
        <f>Q!BV500</f>
        <v>-4.5830039525691699</v>
      </c>
      <c r="AF500" s="575">
        <f>Q!BZ500</f>
        <v>-4.5830039525691699</v>
      </c>
      <c r="AG500" s="575" t="e">
        <f t="shared" ref="AG500" si="532">AF500-(AG$198/1000/AG$197)</f>
        <v>#DIV/0!</v>
      </c>
      <c r="AH500" s="575" t="e">
        <f t="shared" ref="AH500" si="533">AG500-(AH$198/1000/AH$197)</f>
        <v>#DIV/0!</v>
      </c>
      <c r="AI500" s="575" t="e">
        <f t="shared" ref="AI500" si="534">AH500-(AI$198/1000/AI$197)</f>
        <v>#DIV/0!</v>
      </c>
      <c r="AJ500" s="575" t="e">
        <f t="shared" ref="AJ500" si="535">AI500-(AJ$198/1000/AJ$197)</f>
        <v>#DIV/0!</v>
      </c>
      <c r="AK500" s="575" t="e">
        <f t="shared" ref="AK500" si="536">AJ500-(AK$198/1000/AK$197)</f>
        <v>#DIV/0!</v>
      </c>
      <c r="AL500" s="575" t="e">
        <f t="shared" ref="AL500" si="537">AK500-(AL$198/1000/AL$197)</f>
        <v>#DIV/0!</v>
      </c>
      <c r="AM500" s="575" t="e">
        <f t="shared" ref="AM500" si="538">AL500-(AM$198/1000/AM$197)</f>
        <v>#DIV/0!</v>
      </c>
      <c r="AN500" s="575" t="e">
        <f t="shared" ref="AN500" si="539">AM500-(AN$198/1000/AN$197)</f>
        <v>#DIV/0!</v>
      </c>
      <c r="AO500" s="575" t="e">
        <f t="shared" ref="AO500" si="540">AN500-(AO$198/1000/AO$197)</f>
        <v>#DIV/0!</v>
      </c>
    </row>
    <row r="501" spans="1:41" x14ac:dyDescent="0.35">
      <c r="A501" s="5"/>
      <c r="B501" s="69"/>
    </row>
    <row r="502" spans="1:41" x14ac:dyDescent="0.35">
      <c r="A502" s="5"/>
      <c r="B502" s="70" t="s">
        <v>446</v>
      </c>
    </row>
    <row r="503" spans="1:41" x14ac:dyDescent="0.35">
      <c r="A503" s="5" t="s">
        <v>229</v>
      </c>
      <c r="B503" s="69" t="s">
        <v>249</v>
      </c>
      <c r="N503" s="575">
        <f>Q!F503</f>
        <v>0</v>
      </c>
      <c r="O503" s="575">
        <f>Q!J503</f>
        <v>0</v>
      </c>
      <c r="P503" s="575">
        <f>Q!N503</f>
        <v>0</v>
      </c>
      <c r="Q503" s="575">
        <f>Q!R503</f>
        <v>9605</v>
      </c>
      <c r="R503" s="575">
        <f>Q!V503</f>
        <v>18579</v>
      </c>
      <c r="S503" s="575">
        <f>Q!Z503</f>
        <v>18367</v>
      </c>
      <c r="T503" s="575">
        <f>Q!AD503</f>
        <v>16521</v>
      </c>
      <c r="U503" s="575">
        <f>Q!AH503</f>
        <v>16521</v>
      </c>
      <c r="V503" s="575">
        <f>Q!AL503</f>
        <v>16521</v>
      </c>
      <c r="W503" s="575">
        <f>Q!AP503</f>
        <v>16521</v>
      </c>
      <c r="X503" s="575">
        <f>Q!AT503</f>
        <v>16521</v>
      </c>
      <c r="Y503" s="575">
        <f>Q!AX503</f>
        <v>16521</v>
      </c>
      <c r="Z503" s="575">
        <f>Q!BB503</f>
        <v>16521</v>
      </c>
      <c r="AA503" s="575">
        <f>Q!BF503</f>
        <v>16521</v>
      </c>
      <c r="AB503" s="575">
        <f>Q!BJ503</f>
        <v>16521</v>
      </c>
      <c r="AC503" s="575">
        <f>Q!BN503</f>
        <v>16521</v>
      </c>
      <c r="AD503" s="575">
        <f>Q!BR503</f>
        <v>16521</v>
      </c>
      <c r="AE503" s="575">
        <f>Q!BV503</f>
        <v>16521</v>
      </c>
      <c r="AF503" s="575">
        <f>Q!BZ503</f>
        <v>16521</v>
      </c>
      <c r="AG503" s="575">
        <f t="shared" ref="AG503" si="541">IF((OR(AF503-(AG$191/1000)&lt;0,AF503="")),"",(AF503-(AG$191/1000)))</f>
        <v>16521</v>
      </c>
      <c r="AH503" s="575">
        <f t="shared" ref="AH503" si="542">IF((OR(AG503-(AH$191/1000)&lt;0,AG503="")),"",(AG503-(AH$191/1000)))</f>
        <v>16521</v>
      </c>
      <c r="AI503" s="575">
        <f t="shared" ref="AI503" si="543">IF((OR(AH503-(AI$191/1000)&lt;0,AH503="")),"",(AH503-(AI$191/1000)))</f>
        <v>16521</v>
      </c>
      <c r="AJ503" s="575">
        <f t="shared" ref="AJ503" si="544">IF((OR(AI503-(AJ$191/1000)&lt;0,AI503="")),"",(AI503-(AJ$191/1000)))</f>
        <v>16521</v>
      </c>
      <c r="AK503" s="575">
        <f t="shared" ref="AK503" si="545">IF((OR(AJ503-(AK$191/1000)&lt;0,AJ503="")),"",(AJ503-(AK$191/1000)))</f>
        <v>16521</v>
      </c>
      <c r="AL503" s="575">
        <f t="shared" ref="AL503" si="546">IF((OR(AK503-(AL$191/1000)&lt;0,AK503="")),"",(AK503-(AL$191/1000)))</f>
        <v>16521</v>
      </c>
      <c r="AM503" s="575">
        <f t="shared" ref="AM503" si="547">IF((OR(AL503-(AM$191/1000)&lt;0,AL503="")),"",(AL503-(AM$191/1000)))</f>
        <v>16521</v>
      </c>
      <c r="AN503" s="575">
        <f t="shared" ref="AN503" si="548">IF((OR(AM503-(AN$191/1000)&lt;0,AM503="")),"",(AM503-(AN$191/1000)))</f>
        <v>16521</v>
      </c>
      <c r="AO503" s="575">
        <f t="shared" ref="AO503" si="549">IF((OR(AN503-(AO$191/1000)&lt;0,AN503="")),"",(AN503-(AO$191/1000)))</f>
        <v>16521</v>
      </c>
    </row>
    <row r="504" spans="1:41" x14ac:dyDescent="0.35">
      <c r="A504" s="5" t="s">
        <v>230</v>
      </c>
      <c r="B504" s="69" t="s">
        <v>227</v>
      </c>
      <c r="N504" s="577">
        <f>Q!F504</f>
        <v>0</v>
      </c>
      <c r="O504" s="577">
        <f>Q!J504</f>
        <v>0</v>
      </c>
      <c r="P504" s="577">
        <f>Q!N504</f>
        <v>0</v>
      </c>
      <c r="Q504" s="577">
        <f>Q!R504</f>
        <v>2.2000000000000002</v>
      </c>
      <c r="R504" s="577">
        <f>Q!V504</f>
        <v>2</v>
      </c>
      <c r="S504" s="577">
        <f>Q!Z504</f>
        <v>1.25</v>
      </c>
      <c r="T504" s="577">
        <f>Q!AD504</f>
        <v>1.0380512273485019</v>
      </c>
      <c r="U504" s="577">
        <f>Q!AH504</f>
        <v>1.0380512273485019</v>
      </c>
      <c r="V504" s="577">
        <f>Q!AL504</f>
        <v>1.0380512273485019</v>
      </c>
      <c r="W504" s="577">
        <f>Q!AP504</f>
        <v>1.0380512273485019</v>
      </c>
      <c r="X504" s="577">
        <f>Q!AT504</f>
        <v>1.0380512273485019</v>
      </c>
      <c r="Y504" s="577">
        <f>Q!AX504</f>
        <v>1.0380512273485019</v>
      </c>
      <c r="Z504" s="577">
        <f>Q!BB504</f>
        <v>1.0380512273485019</v>
      </c>
      <c r="AA504" s="577">
        <f>Q!BF504</f>
        <v>1.0380512273485019</v>
      </c>
      <c r="AB504" s="577">
        <f>Q!BJ504</f>
        <v>1.0380512273485019</v>
      </c>
      <c r="AC504" s="577">
        <f>Q!BN504</f>
        <v>1.0380512273485019</v>
      </c>
      <c r="AD504" s="577">
        <f>Q!BR504</f>
        <v>1.0380512273485019</v>
      </c>
      <c r="AE504" s="577">
        <f>Q!BV504</f>
        <v>1.0380512273485019</v>
      </c>
      <c r="AF504" s="577">
        <f>Q!BZ504</f>
        <v>1.0380512273485019</v>
      </c>
      <c r="AG504" s="577" t="e">
        <f>IF(AG503&gt;0,AG505/AG503*g_troz,0)</f>
        <v>#DIV/0!</v>
      </c>
      <c r="AH504" s="577" t="e">
        <f t="shared" ref="AH504:AO504" si="550">IF(AH503&gt;0,AH505/AH503*g_troz,0)</f>
        <v>#DIV/0!</v>
      </c>
      <c r="AI504" s="577" t="e">
        <f t="shared" si="550"/>
        <v>#DIV/0!</v>
      </c>
      <c r="AJ504" s="577" t="e">
        <f t="shared" si="550"/>
        <v>#DIV/0!</v>
      </c>
      <c r="AK504" s="577" t="e">
        <f t="shared" si="550"/>
        <v>#DIV/0!</v>
      </c>
      <c r="AL504" s="577" t="e">
        <f t="shared" si="550"/>
        <v>#DIV/0!</v>
      </c>
      <c r="AM504" s="577" t="e">
        <f t="shared" si="550"/>
        <v>#DIV/0!</v>
      </c>
      <c r="AN504" s="577" t="e">
        <f t="shared" si="550"/>
        <v>#DIV/0!</v>
      </c>
      <c r="AO504" s="577" t="e">
        <f t="shared" si="550"/>
        <v>#DIV/0!</v>
      </c>
    </row>
    <row r="505" spans="1:41" x14ac:dyDescent="0.35">
      <c r="A505" s="5" t="s">
        <v>231</v>
      </c>
      <c r="B505" s="69" t="s">
        <v>228</v>
      </c>
      <c r="N505" s="575">
        <f>Q!F505</f>
        <v>0</v>
      </c>
      <c r="O505" s="575">
        <f>Q!J505</f>
        <v>0</v>
      </c>
      <c r="P505" s="575">
        <f>Q!N505</f>
        <v>0</v>
      </c>
      <c r="Q505" s="575">
        <f>Q!R505</f>
        <v>680</v>
      </c>
      <c r="R505" s="575">
        <f>Q!V505</f>
        <v>1172</v>
      </c>
      <c r="S505" s="575">
        <f>Q!Z505</f>
        <v>1166</v>
      </c>
      <c r="T505" s="575">
        <f>Q!AD505</f>
        <v>1154.8339920948615</v>
      </c>
      <c r="U505" s="575">
        <f>Q!AH505</f>
        <v>1154.8339920948615</v>
      </c>
      <c r="V505" s="575">
        <f>Q!AL505</f>
        <v>1154.8339920948615</v>
      </c>
      <c r="W505" s="575">
        <f>Q!AP505</f>
        <v>1154.8339920948615</v>
      </c>
      <c r="X505" s="575">
        <f>Q!AT505</f>
        <v>1154.8339920948615</v>
      </c>
      <c r="Y505" s="575">
        <f>Q!AX505</f>
        <v>1154.8339920948615</v>
      </c>
      <c r="Z505" s="575">
        <f>Q!BB505</f>
        <v>1154.8339920948615</v>
      </c>
      <c r="AA505" s="575">
        <f>Q!BF505</f>
        <v>1154.8339920948615</v>
      </c>
      <c r="AB505" s="575">
        <f>Q!BJ505</f>
        <v>1154.8339920948615</v>
      </c>
      <c r="AC505" s="575">
        <f>Q!BN505</f>
        <v>1154.8339920948615</v>
      </c>
      <c r="AD505" s="575">
        <f>Q!BR505</f>
        <v>1154.8339920948615</v>
      </c>
      <c r="AE505" s="575">
        <f>Q!BV505</f>
        <v>1154.8339920948615</v>
      </c>
      <c r="AF505" s="575">
        <f>Q!BZ505</f>
        <v>1154.8339920948615</v>
      </c>
      <c r="AG505" s="575" t="e">
        <f t="shared" ref="AG505" si="551">AF505-(AG$198/1000/AG$197)</f>
        <v>#DIV/0!</v>
      </c>
      <c r="AH505" s="575" t="e">
        <f t="shared" ref="AH505" si="552">AG505-(AH$198/1000/AH$197)</f>
        <v>#DIV/0!</v>
      </c>
      <c r="AI505" s="575" t="e">
        <f t="shared" ref="AI505" si="553">AH505-(AI$198/1000/AI$197)</f>
        <v>#DIV/0!</v>
      </c>
      <c r="AJ505" s="575" t="e">
        <f t="shared" ref="AJ505" si="554">AI505-(AJ$198/1000/AJ$197)</f>
        <v>#DIV/0!</v>
      </c>
      <c r="AK505" s="575" t="e">
        <f t="shared" ref="AK505" si="555">AJ505-(AK$198/1000/AK$197)</f>
        <v>#DIV/0!</v>
      </c>
      <c r="AL505" s="575" t="e">
        <f t="shared" ref="AL505" si="556">AK505-(AL$198/1000/AL$197)</f>
        <v>#DIV/0!</v>
      </c>
      <c r="AM505" s="575" t="e">
        <f t="shared" ref="AM505" si="557">AL505-(AM$198/1000/AM$197)</f>
        <v>#DIV/0!</v>
      </c>
      <c r="AN505" s="575" t="e">
        <f t="shared" ref="AN505" si="558">AM505-(AN$198/1000/AN$197)</f>
        <v>#DIV/0!</v>
      </c>
      <c r="AO505" s="575" t="e">
        <f t="shared" ref="AO505" si="559">AN505-(AO$198/1000/AO$197)</f>
        <v>#DIV/0!</v>
      </c>
    </row>
    <row r="506" spans="1:41" x14ac:dyDescent="0.35">
      <c r="A506" s="5"/>
      <c r="B506" s="444"/>
      <c r="N506" s="444"/>
      <c r="O506" s="444"/>
      <c r="P506" s="444"/>
      <c r="Q506" s="444"/>
      <c r="R506" s="444"/>
      <c r="S506" s="444"/>
      <c r="T506" s="444"/>
      <c r="U506" s="444"/>
      <c r="V506" s="444"/>
      <c r="W506" s="444"/>
      <c r="X506" s="444"/>
      <c r="Y506" s="444"/>
      <c r="Z506" s="444"/>
      <c r="AA506" s="444"/>
      <c r="AB506" s="444"/>
      <c r="AC506" s="444"/>
      <c r="AD506" s="444"/>
      <c r="AE506" s="444"/>
      <c r="AF506" s="444"/>
      <c r="AG506" s="444"/>
      <c r="AH506" s="444"/>
      <c r="AI506" s="444"/>
      <c r="AJ506" s="444"/>
      <c r="AK506" s="444"/>
      <c r="AL506" s="444"/>
      <c r="AM506" s="444"/>
      <c r="AN506" s="444"/>
      <c r="AO506" s="444"/>
    </row>
    <row r="507" spans="1:41" x14ac:dyDescent="0.35">
      <c r="A507" s="5"/>
      <c r="B507" s="70" t="s">
        <v>170</v>
      </c>
    </row>
    <row r="508" spans="1:41" x14ac:dyDescent="0.35">
      <c r="A508" s="5" t="s">
        <v>229</v>
      </c>
      <c r="B508" s="69" t="s">
        <v>232</v>
      </c>
      <c r="N508" s="575">
        <f>Q!F508</f>
        <v>0</v>
      </c>
      <c r="O508" s="575">
        <f>Q!J508</f>
        <v>0</v>
      </c>
      <c r="P508" s="575">
        <f>Q!N508</f>
        <v>0</v>
      </c>
      <c r="Q508" s="575">
        <f>Q!R508</f>
        <v>0</v>
      </c>
      <c r="R508" s="575">
        <f>Q!V508</f>
        <v>17655</v>
      </c>
      <c r="S508" s="575">
        <f>Q!Z508</f>
        <v>17350</v>
      </c>
      <c r="T508" s="575">
        <f>Q!AD508</f>
        <v>16427</v>
      </c>
      <c r="U508" s="575">
        <f>Q!AH508</f>
        <v>16427</v>
      </c>
      <c r="V508" s="575">
        <f>Q!AL508</f>
        <v>16427</v>
      </c>
      <c r="W508" s="575">
        <f>Q!AP508</f>
        <v>16427</v>
      </c>
      <c r="X508" s="575">
        <f>Q!AT508</f>
        <v>16427</v>
      </c>
      <c r="Y508" s="575">
        <f>Q!AX508</f>
        <v>16427</v>
      </c>
      <c r="Z508" s="575">
        <f>Q!BB508</f>
        <v>16427</v>
      </c>
      <c r="AA508" s="575">
        <f>Q!BF508</f>
        <v>16427</v>
      </c>
      <c r="AB508" s="575">
        <f>Q!BJ508</f>
        <v>16427</v>
      </c>
      <c r="AC508" s="575">
        <f>Q!BN508</f>
        <v>16427</v>
      </c>
      <c r="AD508" s="575">
        <f>Q!BR508</f>
        <v>16427</v>
      </c>
      <c r="AE508" s="575">
        <f>Q!BV508</f>
        <v>16427</v>
      </c>
      <c r="AF508" s="575">
        <f>Q!BZ508</f>
        <v>16427</v>
      </c>
      <c r="AG508" s="575">
        <f t="shared" ref="AG508" si="560">IF((OR(AF508-(AG$191/1000)&lt;0,AF508="")),"",(AF508-(AG$191/1000)))</f>
        <v>16427</v>
      </c>
      <c r="AH508" s="575">
        <f t="shared" ref="AH508" si="561">IF((OR(AG508-(AH$191/1000)&lt;0,AG508="")),"",(AG508-(AH$191/1000)))</f>
        <v>16427</v>
      </c>
      <c r="AI508" s="575">
        <f t="shared" ref="AI508" si="562">IF((OR(AH508-(AI$191/1000)&lt;0,AH508="")),"",(AH508-(AI$191/1000)))</f>
        <v>16427</v>
      </c>
      <c r="AJ508" s="575">
        <f t="shared" ref="AJ508" si="563">IF((OR(AI508-(AJ$191/1000)&lt;0,AI508="")),"",(AI508-(AJ$191/1000)))</f>
        <v>16427</v>
      </c>
      <c r="AK508" s="575">
        <f t="shared" ref="AK508" si="564">IF((OR(AJ508-(AK$191/1000)&lt;0,AJ508="")),"",(AJ508-(AK$191/1000)))</f>
        <v>16427</v>
      </c>
      <c r="AL508" s="575">
        <f t="shared" ref="AL508" si="565">IF((OR(AK508-(AL$191/1000)&lt;0,AK508="")),"",(AK508-(AL$191/1000)))</f>
        <v>16427</v>
      </c>
      <c r="AM508" s="575">
        <f t="shared" ref="AM508" si="566">IF((OR(AL508-(AM$191/1000)&lt;0,AL508="")),"",(AL508-(AM$191/1000)))</f>
        <v>16427</v>
      </c>
      <c r="AN508" s="575">
        <f t="shared" ref="AN508" si="567">IF((OR(AM508-(AN$191/1000)&lt;0,AM508="")),"",(AM508-(AN$191/1000)))</f>
        <v>16427</v>
      </c>
      <c r="AO508" s="575">
        <f t="shared" ref="AO508" si="568">IF((OR(AN508-(AO$191/1000)&lt;0,AN508="")),"",(AN508-(AO$191/1000)))</f>
        <v>16427</v>
      </c>
    </row>
    <row r="509" spans="1:41" x14ac:dyDescent="0.35">
      <c r="A509" s="5" t="s">
        <v>230</v>
      </c>
      <c r="B509" s="69" t="s">
        <v>233</v>
      </c>
      <c r="N509" s="577">
        <f>Q!F509</f>
        <v>0</v>
      </c>
      <c r="O509" s="577">
        <f>Q!J509</f>
        <v>0</v>
      </c>
      <c r="P509" s="577">
        <f>Q!N509</f>
        <v>0</v>
      </c>
      <c r="Q509" s="577">
        <f>Q!R509</f>
        <v>0</v>
      </c>
      <c r="R509" s="577">
        <f>Q!V509</f>
        <v>1.8</v>
      </c>
      <c r="S509" s="577">
        <f>Q!Z509</f>
        <v>1.8</v>
      </c>
      <c r="T509" s="577">
        <f>Q!AD509</f>
        <v>1.9302010644723295</v>
      </c>
      <c r="U509" s="577">
        <f>Q!AH509</f>
        <v>1.9302010644723295</v>
      </c>
      <c r="V509" s="577">
        <f>Q!AL509</f>
        <v>1.9302010644723295</v>
      </c>
      <c r="W509" s="577">
        <f>Q!AP509</f>
        <v>1.9302010644723295</v>
      </c>
      <c r="X509" s="577">
        <f>Q!AT509</f>
        <v>1.9302010644723295</v>
      </c>
      <c r="Y509" s="577">
        <f>Q!AX509</f>
        <v>1.9302010644723295</v>
      </c>
      <c r="Z509" s="577">
        <f>Q!BB509</f>
        <v>1.9302010644723295</v>
      </c>
      <c r="AA509" s="577">
        <f>Q!BF509</f>
        <v>1.9302010644723295</v>
      </c>
      <c r="AB509" s="577">
        <f>Q!BJ509</f>
        <v>1.9302010644723295</v>
      </c>
      <c r="AC509" s="577">
        <f>Q!BN509</f>
        <v>1.9302010644723295</v>
      </c>
      <c r="AD509" s="577">
        <f>Q!BR509</f>
        <v>1.9302010644723295</v>
      </c>
      <c r="AE509" s="577">
        <f>Q!BV509</f>
        <v>1.9302010644723295</v>
      </c>
      <c r="AF509" s="577">
        <f>Q!BZ509</f>
        <v>1.9302010644723295</v>
      </c>
      <c r="AG509" s="577" t="e">
        <f>IF(AG508&gt;0,AG510/AG508*g_troz,0)</f>
        <v>#DIV/0!</v>
      </c>
      <c r="AH509" s="577" t="e">
        <f t="shared" ref="AH509:AO509" si="569">IF(AH508&gt;0,AH510/AH508*g_troz,0)</f>
        <v>#DIV/0!</v>
      </c>
      <c r="AI509" s="577" t="e">
        <f t="shared" si="569"/>
        <v>#DIV/0!</v>
      </c>
      <c r="AJ509" s="577" t="e">
        <f t="shared" si="569"/>
        <v>#DIV/0!</v>
      </c>
      <c r="AK509" s="577" t="e">
        <f t="shared" si="569"/>
        <v>#DIV/0!</v>
      </c>
      <c r="AL509" s="577" t="e">
        <f t="shared" si="569"/>
        <v>#DIV/0!</v>
      </c>
      <c r="AM509" s="577" t="e">
        <f t="shared" si="569"/>
        <v>#DIV/0!</v>
      </c>
      <c r="AN509" s="577" t="e">
        <f t="shared" si="569"/>
        <v>#DIV/0!</v>
      </c>
      <c r="AO509" s="577" t="e">
        <f t="shared" si="569"/>
        <v>#DIV/0!</v>
      </c>
    </row>
    <row r="510" spans="1:41" x14ac:dyDescent="0.35">
      <c r="A510" s="5" t="s">
        <v>231</v>
      </c>
      <c r="B510" s="69" t="s">
        <v>234</v>
      </c>
      <c r="N510" s="575">
        <f>Q!F510</f>
        <v>0</v>
      </c>
      <c r="O510" s="575">
        <f>Q!J510</f>
        <v>0</v>
      </c>
      <c r="P510" s="575">
        <f>Q!N510</f>
        <v>0</v>
      </c>
      <c r="Q510" s="575">
        <f>Q!R510</f>
        <v>0</v>
      </c>
      <c r="R510" s="575">
        <f>Q!V510</f>
        <v>1025</v>
      </c>
      <c r="S510" s="575">
        <f>Q!Z510</f>
        <v>1025</v>
      </c>
      <c r="T510" s="575">
        <f>Q!AD510</f>
        <v>1019.4169960474309</v>
      </c>
      <c r="U510" s="575">
        <f>Q!AH510</f>
        <v>1019.4169960474309</v>
      </c>
      <c r="V510" s="575">
        <f>Q!AL510</f>
        <v>1019.4169960474309</v>
      </c>
      <c r="W510" s="575">
        <f>Q!AP510</f>
        <v>1019.4169960474309</v>
      </c>
      <c r="X510" s="575">
        <f>Q!AT510</f>
        <v>1019.4169960474309</v>
      </c>
      <c r="Y510" s="575">
        <f>Q!AX510</f>
        <v>1019.4169960474309</v>
      </c>
      <c r="Z510" s="575">
        <f>Q!BB510</f>
        <v>1019.4169960474309</v>
      </c>
      <c r="AA510" s="575">
        <f>Q!BF510</f>
        <v>1019.4169960474309</v>
      </c>
      <c r="AB510" s="575">
        <f>Q!BJ510</f>
        <v>1019.4169960474309</v>
      </c>
      <c r="AC510" s="575">
        <f>Q!BN510</f>
        <v>1019.4169960474309</v>
      </c>
      <c r="AD510" s="575">
        <f>Q!BR510</f>
        <v>1019.4169960474309</v>
      </c>
      <c r="AE510" s="575">
        <f>Q!BV510</f>
        <v>1019.4169960474309</v>
      </c>
      <c r="AF510" s="575">
        <f>Q!BZ510</f>
        <v>1019.4169960474309</v>
      </c>
      <c r="AG510" s="575" t="e">
        <f t="shared" ref="AG510" si="570">AF510-(AG$198/1000/AG$197)</f>
        <v>#DIV/0!</v>
      </c>
      <c r="AH510" s="575" t="e">
        <f t="shared" ref="AH510" si="571">AG510-(AH$198/1000/AH$197)</f>
        <v>#DIV/0!</v>
      </c>
      <c r="AI510" s="575" t="e">
        <f t="shared" ref="AI510" si="572">AH510-(AI$198/1000/AI$197)</f>
        <v>#DIV/0!</v>
      </c>
      <c r="AJ510" s="575" t="e">
        <f t="shared" ref="AJ510" si="573">AI510-(AJ$198/1000/AJ$197)</f>
        <v>#DIV/0!</v>
      </c>
      <c r="AK510" s="575" t="e">
        <f t="shared" ref="AK510" si="574">AJ510-(AK$198/1000/AK$197)</f>
        <v>#DIV/0!</v>
      </c>
      <c r="AL510" s="575" t="e">
        <f t="shared" ref="AL510" si="575">AK510-(AL$198/1000/AL$197)</f>
        <v>#DIV/0!</v>
      </c>
      <c r="AM510" s="575" t="e">
        <f t="shared" ref="AM510" si="576">AL510-(AM$198/1000/AM$197)</f>
        <v>#DIV/0!</v>
      </c>
      <c r="AN510" s="575" t="e">
        <f t="shared" ref="AN510" si="577">AM510-(AN$198/1000/AN$197)</f>
        <v>#DIV/0!</v>
      </c>
      <c r="AO510" s="575" t="e">
        <f t="shared" ref="AO510" si="578">AN510-(AO$198/1000/AO$197)</f>
        <v>#DIV/0!</v>
      </c>
    </row>
    <row r="511" spans="1:41" x14ac:dyDescent="0.35">
      <c r="A511" s="5"/>
      <c r="B511" s="70"/>
    </row>
    <row r="512" spans="1:41" x14ac:dyDescent="0.35">
      <c r="A512" s="5"/>
      <c r="B512" s="70" t="s">
        <v>235</v>
      </c>
    </row>
    <row r="513" spans="1:41" x14ac:dyDescent="0.35">
      <c r="A513" s="5" t="s">
        <v>229</v>
      </c>
      <c r="B513" s="69" t="s">
        <v>236</v>
      </c>
      <c r="N513" s="575">
        <f>Q!F513</f>
        <v>0</v>
      </c>
      <c r="O513" s="575">
        <f>Q!J513</f>
        <v>0</v>
      </c>
      <c r="P513" s="575">
        <f>Q!N513</f>
        <v>0</v>
      </c>
      <c r="Q513" s="575">
        <f>Q!R513</f>
        <v>0</v>
      </c>
      <c r="R513" s="575">
        <f>Q!V513</f>
        <v>0</v>
      </c>
      <c r="S513" s="575">
        <f>Q!Z513</f>
        <v>74</v>
      </c>
      <c r="T513" s="575">
        <f>Q!AD513</f>
        <v>-849</v>
      </c>
      <c r="U513" s="575">
        <f>Q!AH513</f>
        <v>-849</v>
      </c>
      <c r="V513" s="575">
        <f>Q!AL513</f>
        <v>-849</v>
      </c>
      <c r="W513" s="575">
        <f>Q!AP513</f>
        <v>-849</v>
      </c>
      <c r="X513" s="575">
        <f>Q!AT513</f>
        <v>-849</v>
      </c>
      <c r="Y513" s="575">
        <f>Q!AX513</f>
        <v>-849</v>
      </c>
      <c r="Z513" s="575">
        <f>Q!BB513</f>
        <v>-849</v>
      </c>
      <c r="AA513" s="575">
        <f>Q!BF513</f>
        <v>-849</v>
      </c>
      <c r="AB513" s="575">
        <f>Q!BJ513</f>
        <v>-849</v>
      </c>
      <c r="AC513" s="575">
        <f>Q!BN513</f>
        <v>-849</v>
      </c>
      <c r="AD513" s="575">
        <f>Q!BR513</f>
        <v>-849</v>
      </c>
      <c r="AE513" s="575">
        <f>Q!BV513</f>
        <v>-849</v>
      </c>
      <c r="AF513" s="575">
        <f>Q!BZ513</f>
        <v>-849</v>
      </c>
      <c r="AG513" s="575" t="str">
        <f t="shared" ref="AG513" si="579">IF((OR(AF513-(AG$191/1000)&lt;0,AF513="")),"",(AF513-(AG$191/1000)))</f>
        <v/>
      </c>
      <c r="AH513" s="575" t="e">
        <f t="shared" ref="AH513" si="580">IF((OR(AG513-(AH$191/1000)&lt;0,AG513="")),"",(AG513-(AH$191/1000)))</f>
        <v>#VALUE!</v>
      </c>
      <c r="AI513" s="575" t="e">
        <f t="shared" ref="AI513" si="581">IF((OR(AH513-(AI$191/1000)&lt;0,AH513="")),"",(AH513-(AI$191/1000)))</f>
        <v>#VALUE!</v>
      </c>
      <c r="AJ513" s="575" t="e">
        <f t="shared" ref="AJ513" si="582">IF((OR(AI513-(AJ$191/1000)&lt;0,AI513="")),"",(AI513-(AJ$191/1000)))</f>
        <v>#VALUE!</v>
      </c>
      <c r="AK513" s="575" t="e">
        <f t="shared" ref="AK513" si="583">IF((OR(AJ513-(AK$191/1000)&lt;0,AJ513="")),"",(AJ513-(AK$191/1000)))</f>
        <v>#VALUE!</v>
      </c>
      <c r="AL513" s="575" t="e">
        <f t="shared" ref="AL513" si="584">IF((OR(AK513-(AL$191/1000)&lt;0,AK513="")),"",(AK513-(AL$191/1000)))</f>
        <v>#VALUE!</v>
      </c>
      <c r="AM513" s="575" t="e">
        <f t="shared" ref="AM513" si="585">IF((OR(AL513-(AM$191/1000)&lt;0,AL513="")),"",(AL513-(AM$191/1000)))</f>
        <v>#VALUE!</v>
      </c>
      <c r="AN513" s="575" t="e">
        <f t="shared" ref="AN513" si="586">IF((OR(AM513-(AN$191/1000)&lt;0,AM513="")),"",(AM513-(AN$191/1000)))</f>
        <v>#VALUE!</v>
      </c>
      <c r="AO513" s="575" t="e">
        <f t="shared" ref="AO513" si="587">IF((OR(AN513-(AO$191/1000)&lt;0,AN513="")),"",(AN513-(AO$191/1000)))</f>
        <v>#VALUE!</v>
      </c>
    </row>
    <row r="514" spans="1:41" x14ac:dyDescent="0.35">
      <c r="A514" s="5" t="s">
        <v>230</v>
      </c>
      <c r="B514" s="69" t="s">
        <v>237</v>
      </c>
      <c r="N514" s="577">
        <f>Q!F514</f>
        <v>0</v>
      </c>
      <c r="O514" s="577">
        <f>Q!J514</f>
        <v>0</v>
      </c>
      <c r="P514" s="577">
        <f>Q!N514</f>
        <v>0</v>
      </c>
      <c r="Q514" s="577">
        <f>Q!R514</f>
        <v>0</v>
      </c>
      <c r="R514" s="577">
        <f>Q!V514</f>
        <v>0</v>
      </c>
      <c r="S514" s="577">
        <f>Q!Z514</f>
        <v>0.5</v>
      </c>
      <c r="T514" s="577">
        <f>Q!AD514</f>
        <v>0</v>
      </c>
      <c r="U514" s="577">
        <f>Q!AH514</f>
        <v>0</v>
      </c>
      <c r="V514" s="577">
        <f>Q!AL514</f>
        <v>0</v>
      </c>
      <c r="W514" s="577">
        <f>Q!AP514</f>
        <v>0</v>
      </c>
      <c r="X514" s="577">
        <f>Q!AT514</f>
        <v>0</v>
      </c>
      <c r="Y514" s="577">
        <f>Q!AX514</f>
        <v>0</v>
      </c>
      <c r="Z514" s="577">
        <f>Q!BB514</f>
        <v>0</v>
      </c>
      <c r="AA514" s="577">
        <f>Q!BF514</f>
        <v>0</v>
      </c>
      <c r="AB514" s="577">
        <f>Q!BJ514</f>
        <v>0</v>
      </c>
      <c r="AC514" s="577">
        <f>Q!BN514</f>
        <v>0</v>
      </c>
      <c r="AD514" s="577">
        <f>Q!BR514</f>
        <v>0</v>
      </c>
      <c r="AE514" s="577">
        <f>Q!BV514</f>
        <v>0</v>
      </c>
      <c r="AF514" s="577">
        <f>Q!BZ514</f>
        <v>0</v>
      </c>
      <c r="AG514" s="577" t="e">
        <f>IF(AG513&gt;0,AG515/AG513*g_troz,0)</f>
        <v>#DIV/0!</v>
      </c>
      <c r="AH514" s="577" t="e">
        <f t="shared" ref="AH514:AO514" si="588">IF(AH513&gt;0,AH515/AH513*g_troz,0)</f>
        <v>#VALUE!</v>
      </c>
      <c r="AI514" s="577" t="e">
        <f t="shared" si="588"/>
        <v>#VALUE!</v>
      </c>
      <c r="AJ514" s="577" t="e">
        <f t="shared" si="588"/>
        <v>#VALUE!</v>
      </c>
      <c r="AK514" s="577" t="e">
        <f t="shared" si="588"/>
        <v>#VALUE!</v>
      </c>
      <c r="AL514" s="577" t="e">
        <f t="shared" si="588"/>
        <v>#VALUE!</v>
      </c>
      <c r="AM514" s="577" t="e">
        <f t="shared" si="588"/>
        <v>#VALUE!</v>
      </c>
      <c r="AN514" s="577" t="e">
        <f t="shared" si="588"/>
        <v>#VALUE!</v>
      </c>
      <c r="AO514" s="577" t="e">
        <f t="shared" si="588"/>
        <v>#VALUE!</v>
      </c>
    </row>
    <row r="515" spans="1:41" x14ac:dyDescent="0.35">
      <c r="A515" s="5" t="s">
        <v>231</v>
      </c>
      <c r="B515" s="69" t="s">
        <v>238</v>
      </c>
      <c r="N515" s="575">
        <f>Q!F515</f>
        <v>0</v>
      </c>
      <c r="O515" s="575">
        <f>Q!J515</f>
        <v>0</v>
      </c>
      <c r="P515" s="575">
        <f>Q!N515</f>
        <v>0</v>
      </c>
      <c r="Q515" s="575">
        <f>Q!R515</f>
        <v>0</v>
      </c>
      <c r="R515" s="575">
        <f>Q!V515</f>
        <v>0</v>
      </c>
      <c r="S515" s="575">
        <f>Q!Z515</f>
        <v>1</v>
      </c>
      <c r="T515" s="575">
        <f>Q!AD515</f>
        <v>-4.5830039525691699</v>
      </c>
      <c r="U515" s="575">
        <f>Q!AH515</f>
        <v>-4.5830039525691699</v>
      </c>
      <c r="V515" s="575">
        <f>Q!AL515</f>
        <v>-4.5830039525691699</v>
      </c>
      <c r="W515" s="575">
        <f>Q!AP515</f>
        <v>-4.5830039525691699</v>
      </c>
      <c r="X515" s="575">
        <f>Q!AT515</f>
        <v>-4.5830039525691699</v>
      </c>
      <c r="Y515" s="575">
        <f>Q!AX515</f>
        <v>-4.5830039525691699</v>
      </c>
      <c r="Z515" s="575">
        <f>Q!BB515</f>
        <v>-4.5830039525691699</v>
      </c>
      <c r="AA515" s="575">
        <f>Q!BF515</f>
        <v>-4.5830039525691699</v>
      </c>
      <c r="AB515" s="575">
        <f>Q!BJ515</f>
        <v>-4.5830039525691699</v>
      </c>
      <c r="AC515" s="575">
        <f>Q!BN515</f>
        <v>-4.5830039525691699</v>
      </c>
      <c r="AD515" s="575">
        <f>Q!BR515</f>
        <v>-4.5830039525691699</v>
      </c>
      <c r="AE515" s="575">
        <f>Q!BV515</f>
        <v>-4.5830039525691699</v>
      </c>
      <c r="AF515" s="575">
        <f>Q!BZ515</f>
        <v>-4.5830039525691699</v>
      </c>
      <c r="AG515" s="575" t="e">
        <f t="shared" ref="AG515" si="589">AF515-(AG$198/1000/AG$197)</f>
        <v>#DIV/0!</v>
      </c>
      <c r="AH515" s="575" t="e">
        <f t="shared" ref="AH515" si="590">AG515-(AH$198/1000/AH$197)</f>
        <v>#DIV/0!</v>
      </c>
      <c r="AI515" s="575" t="e">
        <f t="shared" ref="AI515" si="591">AH515-(AI$198/1000/AI$197)</f>
        <v>#DIV/0!</v>
      </c>
      <c r="AJ515" s="575" t="e">
        <f t="shared" ref="AJ515" si="592">AI515-(AJ$198/1000/AJ$197)</f>
        <v>#DIV/0!</v>
      </c>
      <c r="AK515" s="575" t="e">
        <f t="shared" ref="AK515" si="593">AJ515-(AK$198/1000/AK$197)</f>
        <v>#DIV/0!</v>
      </c>
      <c r="AL515" s="575" t="e">
        <f t="shared" ref="AL515" si="594">AK515-(AL$198/1000/AL$197)</f>
        <v>#DIV/0!</v>
      </c>
      <c r="AM515" s="575" t="e">
        <f t="shared" ref="AM515" si="595">AL515-(AM$198/1000/AM$197)</f>
        <v>#DIV/0!</v>
      </c>
      <c r="AN515" s="575" t="e">
        <f t="shared" ref="AN515" si="596">AM515-(AN$198/1000/AN$197)</f>
        <v>#DIV/0!</v>
      </c>
      <c r="AO515" s="575" t="e">
        <f t="shared" ref="AO515" si="597">AN515-(AO$198/1000/AO$197)</f>
        <v>#DIV/0!</v>
      </c>
    </row>
    <row r="516" spans="1:41" x14ac:dyDescent="0.35">
      <c r="A516" s="5"/>
      <c r="B516" s="70"/>
    </row>
    <row r="517" spans="1:41" x14ac:dyDescent="0.35">
      <c r="A517" s="5"/>
      <c r="B517" s="70" t="s">
        <v>239</v>
      </c>
    </row>
    <row r="518" spans="1:41" x14ac:dyDescent="0.35">
      <c r="A518" s="5" t="s">
        <v>229</v>
      </c>
      <c r="B518" s="69" t="s">
        <v>240</v>
      </c>
      <c r="N518" s="575">
        <f>Q!F518</f>
        <v>0</v>
      </c>
      <c r="O518" s="575">
        <f>Q!J518</f>
        <v>0</v>
      </c>
      <c r="P518" s="575">
        <f>Q!N518</f>
        <v>0</v>
      </c>
      <c r="Q518" s="575">
        <f>Q!R518</f>
        <v>0</v>
      </c>
      <c r="R518" s="575">
        <f>Q!V518</f>
        <v>17655</v>
      </c>
      <c r="S518" s="575">
        <f>Q!Z518</f>
        <v>17424</v>
      </c>
      <c r="T518" s="575">
        <f>Q!AD518</f>
        <v>15578</v>
      </c>
      <c r="U518" s="575">
        <f>Q!AH518</f>
        <v>15578</v>
      </c>
      <c r="V518" s="575">
        <f>Q!AL518</f>
        <v>15578</v>
      </c>
      <c r="W518" s="575">
        <f>Q!AP518</f>
        <v>15578</v>
      </c>
      <c r="X518" s="575">
        <f>Q!AT518</f>
        <v>15578</v>
      </c>
      <c r="Y518" s="575">
        <f>Q!AX518</f>
        <v>15578</v>
      </c>
      <c r="Z518" s="575">
        <f>Q!BB518</f>
        <v>15578</v>
      </c>
      <c r="AA518" s="575">
        <f>Q!BF518</f>
        <v>15578</v>
      </c>
      <c r="AB518" s="575">
        <f>Q!BJ518</f>
        <v>15578</v>
      </c>
      <c r="AC518" s="575">
        <f>Q!BN518</f>
        <v>15578</v>
      </c>
      <c r="AD518" s="575">
        <f>Q!BR518</f>
        <v>15578</v>
      </c>
      <c r="AE518" s="575">
        <f>Q!BV518</f>
        <v>15578</v>
      </c>
      <c r="AF518" s="575">
        <f>Q!BZ518</f>
        <v>15578</v>
      </c>
      <c r="AG518" s="575">
        <f t="shared" ref="AG518" si="598">IF((OR(AF518-(AG$191/1000)&lt;0,AF518="")),"",(AF518-(AG$191/1000)))</f>
        <v>15578</v>
      </c>
      <c r="AH518" s="575">
        <f t="shared" ref="AH518" si="599">IF((OR(AG518-(AH$191/1000)&lt;0,AG518="")),"",(AG518-(AH$191/1000)))</f>
        <v>15578</v>
      </c>
      <c r="AI518" s="575">
        <f t="shared" ref="AI518" si="600">IF((OR(AH518-(AI$191/1000)&lt;0,AH518="")),"",(AH518-(AI$191/1000)))</f>
        <v>15578</v>
      </c>
      <c r="AJ518" s="575">
        <f t="shared" ref="AJ518" si="601">IF((OR(AI518-(AJ$191/1000)&lt;0,AI518="")),"",(AI518-(AJ$191/1000)))</f>
        <v>15578</v>
      </c>
      <c r="AK518" s="575">
        <f t="shared" ref="AK518" si="602">IF((OR(AJ518-(AK$191/1000)&lt;0,AJ518="")),"",(AJ518-(AK$191/1000)))</f>
        <v>15578</v>
      </c>
      <c r="AL518" s="575">
        <f t="shared" ref="AL518" si="603">IF((OR(AK518-(AL$191/1000)&lt;0,AK518="")),"",(AK518-(AL$191/1000)))</f>
        <v>15578</v>
      </c>
      <c r="AM518" s="575">
        <f t="shared" ref="AM518" si="604">IF((OR(AL518-(AM$191/1000)&lt;0,AL518="")),"",(AL518-(AM$191/1000)))</f>
        <v>15578</v>
      </c>
      <c r="AN518" s="575">
        <f t="shared" ref="AN518" si="605">IF((OR(AM518-(AN$191/1000)&lt;0,AM518="")),"",(AM518-(AN$191/1000)))</f>
        <v>15578</v>
      </c>
      <c r="AO518" s="575">
        <f t="shared" ref="AO518" si="606">IF((OR(AN518-(AO$191/1000)&lt;0,AN518="")),"",(AN518-(AO$191/1000)))</f>
        <v>15578</v>
      </c>
    </row>
    <row r="519" spans="1:41" x14ac:dyDescent="0.35">
      <c r="A519" s="5" t="s">
        <v>230</v>
      </c>
      <c r="B519" s="69" t="s">
        <v>241</v>
      </c>
      <c r="N519" s="577">
        <f>Q!F519</f>
        <v>0</v>
      </c>
      <c r="O519" s="577">
        <f>Q!J519</f>
        <v>0</v>
      </c>
      <c r="P519" s="577">
        <f>Q!N519</f>
        <v>0</v>
      </c>
      <c r="Q519" s="577">
        <f>Q!R519</f>
        <v>0</v>
      </c>
      <c r="R519" s="577">
        <f>Q!V519</f>
        <v>1.8</v>
      </c>
      <c r="S519" s="577">
        <f>Q!Z519</f>
        <v>1.1499999999999999</v>
      </c>
      <c r="T519" s="577">
        <f>Q!AD519</f>
        <v>0.96510053223616477</v>
      </c>
      <c r="U519" s="577">
        <f>Q!AH519</f>
        <v>0.96510053223616477</v>
      </c>
      <c r="V519" s="577">
        <f>Q!AL519</f>
        <v>0.96510053223616477</v>
      </c>
      <c r="W519" s="577">
        <f>Q!AP519</f>
        <v>0.96510053223616477</v>
      </c>
      <c r="X519" s="577">
        <f>Q!AT519</f>
        <v>0.96510053223616477</v>
      </c>
      <c r="Y519" s="577">
        <f>Q!AX519</f>
        <v>0.96510053223616477</v>
      </c>
      <c r="Z519" s="577">
        <f>Q!BB519</f>
        <v>0.96510053223616477</v>
      </c>
      <c r="AA519" s="577">
        <f>Q!BF519</f>
        <v>0.96510053223616477</v>
      </c>
      <c r="AB519" s="577">
        <f>Q!BJ519</f>
        <v>0.96510053223616477</v>
      </c>
      <c r="AC519" s="577">
        <f>Q!BN519</f>
        <v>0.96510053223616477</v>
      </c>
      <c r="AD519" s="577">
        <f>Q!BR519</f>
        <v>0.96510053223616477</v>
      </c>
      <c r="AE519" s="577">
        <f>Q!BV519</f>
        <v>0.96510053223616477</v>
      </c>
      <c r="AF519" s="577">
        <f>Q!BZ519</f>
        <v>0.96510053223616477</v>
      </c>
      <c r="AG519" s="577" t="e">
        <f>IF(AG518&gt;0,AG520/AG518*g_troz,0)</f>
        <v>#DIV/0!</v>
      </c>
      <c r="AH519" s="577" t="e">
        <f t="shared" ref="AH519:AO519" si="607">IF(AH518&gt;0,AH520/AH518*g_troz,0)</f>
        <v>#DIV/0!</v>
      </c>
      <c r="AI519" s="577" t="e">
        <f t="shared" si="607"/>
        <v>#DIV/0!</v>
      </c>
      <c r="AJ519" s="577" t="e">
        <f t="shared" si="607"/>
        <v>#DIV/0!</v>
      </c>
      <c r="AK519" s="577" t="e">
        <f t="shared" si="607"/>
        <v>#DIV/0!</v>
      </c>
      <c r="AL519" s="577" t="e">
        <f t="shared" si="607"/>
        <v>#DIV/0!</v>
      </c>
      <c r="AM519" s="577" t="e">
        <f t="shared" si="607"/>
        <v>#DIV/0!</v>
      </c>
      <c r="AN519" s="577" t="e">
        <f t="shared" si="607"/>
        <v>#DIV/0!</v>
      </c>
      <c r="AO519" s="577" t="e">
        <f t="shared" si="607"/>
        <v>#DIV/0!</v>
      </c>
    </row>
    <row r="520" spans="1:41" x14ac:dyDescent="0.35">
      <c r="A520" s="5" t="s">
        <v>231</v>
      </c>
      <c r="B520" s="69" t="s">
        <v>242</v>
      </c>
      <c r="N520" s="575">
        <f>Q!F520</f>
        <v>0</v>
      </c>
      <c r="O520" s="575">
        <f>Q!J520</f>
        <v>0</v>
      </c>
      <c r="P520" s="575">
        <f>Q!N520</f>
        <v>0</v>
      </c>
      <c r="Q520" s="575">
        <f>Q!R520</f>
        <v>0</v>
      </c>
      <c r="R520" s="575">
        <f>Q!V520</f>
        <v>1025</v>
      </c>
      <c r="S520" s="575">
        <f>Q!Z520</f>
        <v>1026</v>
      </c>
      <c r="T520" s="575">
        <f>Q!AD520</f>
        <v>1014.8339920948617</v>
      </c>
      <c r="U520" s="575">
        <f>Q!AH520</f>
        <v>1014.8339920948617</v>
      </c>
      <c r="V520" s="575">
        <f>Q!AL520</f>
        <v>1014.8339920948617</v>
      </c>
      <c r="W520" s="575">
        <f>Q!AP520</f>
        <v>1014.8339920948617</v>
      </c>
      <c r="X520" s="575">
        <f>Q!AT520</f>
        <v>1014.8339920948617</v>
      </c>
      <c r="Y520" s="575">
        <f>Q!AX520</f>
        <v>1014.8339920948617</v>
      </c>
      <c r="Z520" s="575">
        <f>Q!BB520</f>
        <v>1014.8339920948617</v>
      </c>
      <c r="AA520" s="575">
        <f>Q!BF520</f>
        <v>1014.8339920948617</v>
      </c>
      <c r="AB520" s="575">
        <f>Q!BJ520</f>
        <v>1014.8339920948617</v>
      </c>
      <c r="AC520" s="575">
        <f>Q!BN520</f>
        <v>1014.8339920948617</v>
      </c>
      <c r="AD520" s="575">
        <f>Q!BR520</f>
        <v>1014.8339920948617</v>
      </c>
      <c r="AE520" s="575">
        <f>Q!BV520</f>
        <v>1014.8339920948617</v>
      </c>
      <c r="AF520" s="575">
        <f>Q!BZ520</f>
        <v>1014.8339920948617</v>
      </c>
      <c r="AG520" s="575" t="e">
        <f t="shared" ref="AG520" si="608">AF520-(AG$198/1000/AG$197)</f>
        <v>#DIV/0!</v>
      </c>
      <c r="AH520" s="575" t="e">
        <f t="shared" ref="AH520" si="609">AG520-(AH$198/1000/AH$197)</f>
        <v>#DIV/0!</v>
      </c>
      <c r="AI520" s="575" t="e">
        <f t="shared" ref="AI520" si="610">AH520-(AI$198/1000/AI$197)</f>
        <v>#DIV/0!</v>
      </c>
      <c r="AJ520" s="575" t="e">
        <f t="shared" ref="AJ520" si="611">AI520-(AJ$198/1000/AJ$197)</f>
        <v>#DIV/0!</v>
      </c>
      <c r="AK520" s="575" t="e">
        <f t="shared" ref="AK520" si="612">AJ520-(AK$198/1000/AK$197)</f>
        <v>#DIV/0!</v>
      </c>
      <c r="AL520" s="575" t="e">
        <f t="shared" ref="AL520" si="613">AK520-(AL$198/1000/AL$197)</f>
        <v>#DIV/0!</v>
      </c>
      <c r="AM520" s="575" t="e">
        <f t="shared" ref="AM520" si="614">AL520-(AM$198/1000/AM$197)</f>
        <v>#DIV/0!</v>
      </c>
      <c r="AN520" s="575" t="e">
        <f t="shared" ref="AN520" si="615">AM520-(AN$198/1000/AN$197)</f>
        <v>#DIV/0!</v>
      </c>
      <c r="AO520" s="575" t="e">
        <f t="shared" ref="AO520" si="616">AN520-(AO$198/1000/AO$197)</f>
        <v>#DIV/0!</v>
      </c>
    </row>
    <row r="521" spans="1:41" x14ac:dyDescent="0.35">
      <c r="A521" s="5"/>
      <c r="B521" s="444"/>
      <c r="N521" s="444"/>
      <c r="O521" s="444"/>
      <c r="P521" s="444"/>
      <c r="Q521" s="444"/>
      <c r="R521" s="444"/>
      <c r="S521" s="444"/>
      <c r="T521" s="444"/>
      <c r="U521" s="444"/>
      <c r="V521" s="444"/>
      <c r="W521" s="444"/>
      <c r="X521" s="444"/>
      <c r="Y521" s="444"/>
      <c r="Z521" s="444"/>
      <c r="AA521" s="444"/>
      <c r="AB521" s="444"/>
      <c r="AC521" s="444"/>
      <c r="AD521" s="444"/>
      <c r="AE521" s="444"/>
      <c r="AF521" s="444"/>
      <c r="AG521" s="444"/>
      <c r="AH521" s="444"/>
      <c r="AI521" s="444"/>
      <c r="AJ521" s="444"/>
      <c r="AK521" s="444"/>
      <c r="AL521" s="444"/>
      <c r="AM521" s="444"/>
      <c r="AN521" s="444"/>
      <c r="AO521" s="444"/>
    </row>
    <row r="522" spans="1:41" x14ac:dyDescent="0.35">
      <c r="B522" s="70"/>
    </row>
    <row r="523" spans="1:41" x14ac:dyDescent="0.35">
      <c r="B523" s="70"/>
    </row>
    <row r="524" spans="1:41" x14ac:dyDescent="0.35">
      <c r="A524" s="5"/>
      <c r="B524" s="314" t="s">
        <v>268</v>
      </c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</row>
    <row r="525" spans="1:41" x14ac:dyDescent="0.35">
      <c r="A525" s="5" t="s">
        <v>269</v>
      </c>
      <c r="B525" s="69" t="s">
        <v>270</v>
      </c>
      <c r="N525" s="575">
        <f>SUM(Q!C525:F525)</f>
        <v>13050000</v>
      </c>
      <c r="O525" s="575">
        <f>SUM(Q!G525:J525)</f>
        <v>12291000</v>
      </c>
      <c r="P525" s="575">
        <f>SUM(Q!K525:N525)</f>
        <v>12604000</v>
      </c>
      <c r="Q525" s="575">
        <f>SUM(Q!O525:R525)</f>
        <v>12832000</v>
      </c>
      <c r="R525" s="575">
        <f>SUM(Q!S525:V525)</f>
        <v>12209000</v>
      </c>
      <c r="S525" s="575">
        <f>SUM(Q!W525:Z525)</f>
        <v>12166000</v>
      </c>
      <c r="T525" s="575">
        <f>SUM(Q!AA525:AD525)</f>
        <v>10476320.996491227</v>
      </c>
      <c r="U525" s="575">
        <f>SUM(Q!AE525:AH525)</f>
        <v>10796232.793646665</v>
      </c>
      <c r="V525" s="575">
        <f>SUM(Q!AI525:AL525)</f>
        <v>9095952.5945199989</v>
      </c>
      <c r="W525" s="575">
        <f>SUM(Q!AM525:AP525)</f>
        <v>11864378.026086666</v>
      </c>
      <c r="X525" s="575">
        <f>SUM(Q!AQ525:AT525)</f>
        <v>15822813.840166664</v>
      </c>
      <c r="Y525" s="575">
        <f>SUM(Q!AU525:AX525)</f>
        <v>17099784.359899998</v>
      </c>
      <c r="Z525" s="575">
        <f>SUM(Q!AY525:BB525)</f>
        <v>17134689.372753333</v>
      </c>
      <c r="AA525" s="575">
        <f>SUM(Q!BC525:BF525)</f>
        <v>15591092.938006666</v>
      </c>
      <c r="AB525" s="575">
        <f>SUM(Q!BG525:BJ525)</f>
        <v>18017164.128406666</v>
      </c>
      <c r="AC525" s="575">
        <f>SUM(Q!BK525:BN525)</f>
        <v>12931140.881779999</v>
      </c>
      <c r="AD525" s="575">
        <f>SUM(Q!BO525:BR525)</f>
        <v>6734982.7090333328</v>
      </c>
      <c r="AE525" s="575">
        <f>SUM(Q!BS525:BV525)</f>
        <v>11304515.443686664</v>
      </c>
      <c r="AF525" s="575">
        <f>SUM(Q!BW525:BZ525)</f>
        <v>11351257.057433333</v>
      </c>
      <c r="AG525" s="575">
        <f>SUM(Q!CA525:CD525)</f>
        <v>811887.1430266666</v>
      </c>
      <c r="AH525" s="575"/>
      <c r="AI525" s="575"/>
      <c r="AJ525" s="575"/>
      <c r="AK525" s="575"/>
      <c r="AL525" s="575"/>
      <c r="AM525" s="575"/>
      <c r="AN525" s="575"/>
      <c r="AO525" s="575"/>
    </row>
    <row r="526" spans="1:41" x14ac:dyDescent="0.35">
      <c r="A526" s="5" t="s">
        <v>230</v>
      </c>
      <c r="B526" s="69" t="s">
        <v>271</v>
      </c>
      <c r="N526" s="677">
        <f>AVERAGE(Q!C526:F526)</f>
        <v>0.85749999999999993</v>
      </c>
      <c r="O526" s="677">
        <f>AVERAGE(Q!G526:J526)</f>
        <v>0.7975000000000001</v>
      </c>
      <c r="P526" s="677">
        <f>AVERAGE(Q!K526:N526)</f>
        <v>0.8175</v>
      </c>
      <c r="Q526" s="677">
        <f>AVERAGE(Q!O526:R526)</f>
        <v>0.82750000000000001</v>
      </c>
      <c r="R526" s="677">
        <f>AVERAGE(Q!S526:V526)</f>
        <v>0.82000000000000006</v>
      </c>
      <c r="S526" s="677">
        <f>AVERAGE(Q!W526:Z526)</f>
        <v>0.71250000000000002</v>
      </c>
      <c r="T526" s="677">
        <f>AVERAGE(Q!AA526:AD526)</f>
        <v>0.79499999999999993</v>
      </c>
      <c r="U526" s="677">
        <f>AVERAGE(Q!AE526:AH526)</f>
        <v>0.8</v>
      </c>
      <c r="V526" s="677">
        <f>AVERAGE(Q!AI526:AL526)</f>
        <v>0.8</v>
      </c>
      <c r="W526" s="677">
        <f>AVERAGE(Q!AM526:AP526)</f>
        <v>0.8</v>
      </c>
      <c r="X526" s="677">
        <f>AVERAGE(Q!AQ526:AT526)</f>
        <v>0.8</v>
      </c>
      <c r="Y526" s="677">
        <f>AVERAGE(Q!AU526:AX526)</f>
        <v>0.8</v>
      </c>
      <c r="Z526" s="677">
        <f>AVERAGE(Q!AY526:BB526)</f>
        <v>0.8</v>
      </c>
      <c r="AA526" s="677">
        <f>AVERAGE(Q!BC526:BF526)</f>
        <v>0.8</v>
      </c>
      <c r="AB526" s="677">
        <f>AVERAGE(Q!BG526:BJ526)</f>
        <v>0.8</v>
      </c>
      <c r="AC526" s="677">
        <f>AVERAGE(Q!BK526:BN526)</f>
        <v>0.8</v>
      </c>
      <c r="AD526" s="677">
        <f>AVERAGE(Q!BO526:BR526)</f>
        <v>0.8</v>
      </c>
      <c r="AE526" s="677">
        <f>AVERAGE(Q!BS526:BV526)</f>
        <v>0.8</v>
      </c>
      <c r="AF526" s="677">
        <f>AVERAGE(Q!BW526:BZ526)</f>
        <v>0.8</v>
      </c>
      <c r="AG526" s="677">
        <f>AVERAGE(Q!CA526:CD526)</f>
        <v>0.8</v>
      </c>
      <c r="AH526" s="677"/>
      <c r="AI526" s="677"/>
      <c r="AJ526" s="677"/>
      <c r="AK526" s="677"/>
      <c r="AL526" s="677"/>
      <c r="AM526" s="677"/>
      <c r="AN526" s="677"/>
      <c r="AO526" s="677"/>
    </row>
    <row r="527" spans="1:41" x14ac:dyDescent="0.35">
      <c r="A527" s="5"/>
      <c r="B527" s="322"/>
    </row>
    <row r="528" spans="1:41" x14ac:dyDescent="0.35">
      <c r="A528" s="5"/>
      <c r="B528" s="322"/>
    </row>
    <row r="529" spans="1:41" x14ac:dyDescent="0.35">
      <c r="A529" s="5"/>
      <c r="B529" s="314" t="s">
        <v>272</v>
      </c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</row>
    <row r="530" spans="1:41" x14ac:dyDescent="0.35">
      <c r="A530" s="5" t="s">
        <v>81</v>
      </c>
      <c r="B530" s="69" t="s">
        <v>273</v>
      </c>
      <c r="N530" s="575">
        <f>SUM(Q!C530:F530)</f>
        <v>360201.532196555</v>
      </c>
      <c r="O530" s="575">
        <f>SUM(Q!G530:J530)</f>
        <v>315225.53131423559</v>
      </c>
      <c r="P530" s="575">
        <f>SUM(Q!K530:N530)</f>
        <v>331692.17918428982</v>
      </c>
      <c r="Q530" s="575">
        <f>SUM(Q!O530:R530)</f>
        <v>341466.97066354973</v>
      </c>
      <c r="R530" s="575">
        <f>SUM(Q!S530:V530)</f>
        <v>321798.10843526019</v>
      </c>
      <c r="S530" s="575">
        <f>SUM(Q!W530:Z530)</f>
        <v>278774.94389951933</v>
      </c>
      <c r="T530" s="575">
        <f>SUM(Q!AA530:AD530)</f>
        <v>267475.13953787257</v>
      </c>
      <c r="U530" s="575">
        <f>SUM(Q!AE530:AH530)</f>
        <v>277685.5555555555</v>
      </c>
      <c r="V530" s="575">
        <f>SUM(Q!AI530:AL530)</f>
        <v>233953.33333333337</v>
      </c>
      <c r="W530" s="575">
        <f>SUM(Q!AM530:AP530)</f>
        <v>305158.88888888893</v>
      </c>
      <c r="X530" s="575">
        <f>SUM(Q!AQ530:AT530)</f>
        <v>406972.22222222225</v>
      </c>
      <c r="Y530" s="575">
        <f>SUM(Q!AU530:AX530)</f>
        <v>439816.66666666663</v>
      </c>
      <c r="Z530" s="575">
        <f>SUM(Q!AY530:BB530)</f>
        <v>440714.4444444445</v>
      </c>
      <c r="AA530" s="575">
        <f>SUM(Q!BC530:BF530)</f>
        <v>401012.22222222225</v>
      </c>
      <c r="AB530" s="575">
        <f>SUM(Q!BG530:BJ530)</f>
        <v>463412.22222222219</v>
      </c>
      <c r="AC530" s="575">
        <f>SUM(Q!BK530:BN530)</f>
        <v>332596.66666666663</v>
      </c>
      <c r="AD530" s="575">
        <f>SUM(Q!BO530:BR530)</f>
        <v>173227.77777777778</v>
      </c>
      <c r="AE530" s="575">
        <f>SUM(Q!BS530:BV530)</f>
        <v>290758.88888888888</v>
      </c>
      <c r="AF530" s="575">
        <f>SUM(Q!BW530:BZ530)</f>
        <v>291961.11111111112</v>
      </c>
      <c r="AG530" s="575">
        <f>SUM(Q!CA530:CD530)</f>
        <v>20882.222222222223</v>
      </c>
      <c r="AH530" s="575"/>
      <c r="AI530" s="575"/>
      <c r="AJ530" s="575"/>
      <c r="AK530" s="575"/>
      <c r="AL530" s="575"/>
      <c r="AM530" s="575"/>
      <c r="AN530" s="575"/>
      <c r="AO530" s="575"/>
    </row>
    <row r="531" spans="1:41" x14ac:dyDescent="0.35">
      <c r="A531" s="5" t="s">
        <v>80</v>
      </c>
      <c r="B531" s="69" t="s">
        <v>274</v>
      </c>
      <c r="N531" s="580">
        <f>AVERAGE(Q!C531:F531)</f>
        <v>0.95</v>
      </c>
      <c r="O531" s="580">
        <f>AVERAGE(Q!G531:J531)</f>
        <v>0.9524999999999999</v>
      </c>
      <c r="P531" s="580">
        <f>AVERAGE(Q!K531:N531)</f>
        <v>0.94249999999999989</v>
      </c>
      <c r="Q531" s="580">
        <f>AVERAGE(Q!O531:R531)</f>
        <v>0.93</v>
      </c>
      <c r="R531" s="580">
        <f>AVERAGE(Q!S531:V531)</f>
        <v>0.94</v>
      </c>
      <c r="S531" s="580">
        <f>AVERAGE(Q!W531:Z531)</f>
        <v>0.95</v>
      </c>
      <c r="T531" s="580">
        <f>AVERAGE(Q!AA531:AD531)</f>
        <v>0.90999999999999992</v>
      </c>
      <c r="U531" s="580">
        <f>AVERAGE(Q!AE531:AH531)</f>
        <v>0.9</v>
      </c>
      <c r="V531" s="580">
        <f>AVERAGE(Q!AI531:AL531)</f>
        <v>0.9</v>
      </c>
      <c r="W531" s="580">
        <f>AVERAGE(Q!AM531:AP531)</f>
        <v>0.9</v>
      </c>
      <c r="X531" s="580">
        <f>AVERAGE(Q!AQ531:AT531)</f>
        <v>0.9</v>
      </c>
      <c r="Y531" s="580">
        <f>AVERAGE(Q!AU531:AX531)</f>
        <v>0.9</v>
      </c>
      <c r="Z531" s="580">
        <f>AVERAGE(Q!AY531:BB531)</f>
        <v>0.9</v>
      </c>
      <c r="AA531" s="580">
        <f>AVERAGE(Q!BC531:BF531)</f>
        <v>0.9</v>
      </c>
      <c r="AB531" s="580">
        <f>AVERAGE(Q!BG531:BJ531)</f>
        <v>0.9</v>
      </c>
      <c r="AC531" s="580">
        <f>AVERAGE(Q!BK531:BN531)</f>
        <v>0.9</v>
      </c>
      <c r="AD531" s="580">
        <f>AVERAGE(Q!BO531:BR531)</f>
        <v>0.9</v>
      </c>
      <c r="AE531" s="580">
        <f>AVERAGE(Q!BS531:BV531)</f>
        <v>0.9</v>
      </c>
      <c r="AF531" s="580">
        <f>AVERAGE(Q!BW531:BZ531)</f>
        <v>0.9</v>
      </c>
      <c r="AG531" s="580">
        <f>AVERAGE(Q!CA531:CD531)</f>
        <v>0.9</v>
      </c>
      <c r="AH531" s="580"/>
      <c r="AI531" s="580"/>
      <c r="AJ531" s="580"/>
      <c r="AK531" s="580"/>
      <c r="AL531" s="580"/>
      <c r="AM531" s="580"/>
      <c r="AN531" s="580"/>
      <c r="AO531" s="580"/>
    </row>
    <row r="532" spans="1:41" x14ac:dyDescent="0.35">
      <c r="A532" s="5" t="s">
        <v>81</v>
      </c>
      <c r="B532" s="69" t="s">
        <v>429</v>
      </c>
      <c r="N532" s="575">
        <f>SUM(Q!C532:F532)</f>
        <v>342000</v>
      </c>
      <c r="O532" s="575">
        <f>SUM(Q!G532:J532)</f>
        <v>302000</v>
      </c>
      <c r="P532" s="575">
        <f>SUM(Q!K532:N532)</f>
        <v>312000</v>
      </c>
      <c r="Q532" s="575">
        <f>SUM(Q!O532:R532)</f>
        <v>318000</v>
      </c>
      <c r="R532" s="575">
        <f>SUM(Q!S532:V532)</f>
        <v>302000</v>
      </c>
      <c r="S532" s="575">
        <f>SUM(Q!W532:Z532)</f>
        <v>264000</v>
      </c>
      <c r="T532" s="575">
        <f>SUM(Q!AA532:AD532)</f>
        <v>242263.15789473685</v>
      </c>
      <c r="U532" s="575">
        <f>SUM(Q!AE532:AH532)</f>
        <v>249917</v>
      </c>
      <c r="V532" s="575">
        <f>SUM(Q!AI532:AL532)</f>
        <v>210558</v>
      </c>
      <c r="W532" s="575">
        <f>SUM(Q!AM532:AP532)</f>
        <v>274642.99999999994</v>
      </c>
      <c r="X532" s="575">
        <f>SUM(Q!AQ532:AT532)</f>
        <v>366275</v>
      </c>
      <c r="Y532" s="575">
        <f>SUM(Q!AU532:AX532)</f>
        <v>395835</v>
      </c>
      <c r="Z532" s="575">
        <f>SUM(Q!AY532:BB532)</f>
        <v>396642.99999999994</v>
      </c>
      <c r="AA532" s="575">
        <f>SUM(Q!BC532:BF532)</f>
        <v>360911</v>
      </c>
      <c r="AB532" s="575">
        <f>SUM(Q!BG532:BJ532)</f>
        <v>417070.99999999994</v>
      </c>
      <c r="AC532" s="575">
        <f>SUM(Q!BK532:BN532)</f>
        <v>299337</v>
      </c>
      <c r="AD532" s="575">
        <f>SUM(Q!BO532:BR532)</f>
        <v>155905</v>
      </c>
      <c r="AE532" s="575">
        <f>SUM(Q!BS532:BV532)</f>
        <v>261683</v>
      </c>
      <c r="AF532" s="575">
        <f>SUM(Q!BW532:BZ532)</f>
        <v>262765</v>
      </c>
      <c r="AG532" s="575">
        <f>SUM(Q!CA532:CD532)</f>
        <v>18794</v>
      </c>
      <c r="AH532" s="575"/>
      <c r="AI532" s="575"/>
      <c r="AJ532" s="575"/>
      <c r="AK532" s="575"/>
      <c r="AL532" s="575"/>
      <c r="AM532" s="575"/>
      <c r="AN532" s="575"/>
      <c r="AO532" s="575"/>
    </row>
    <row r="533" spans="1:41" x14ac:dyDescent="0.35">
      <c r="A533" s="5" t="s">
        <v>81</v>
      </c>
      <c r="B533" s="314" t="s">
        <v>428</v>
      </c>
      <c r="C533" s="314"/>
      <c r="D533" s="314"/>
      <c r="E533" s="314"/>
      <c r="F533" s="314"/>
      <c r="G533" s="314"/>
      <c r="H533" s="314"/>
      <c r="I533" s="314"/>
      <c r="J533" s="314"/>
      <c r="K533" s="314"/>
      <c r="L533" s="314"/>
      <c r="M533" s="314"/>
      <c r="N533" s="680">
        <f>SUM(Q!C533:F533)</f>
        <v>325000</v>
      </c>
      <c r="O533" s="680">
        <f>SUM(Q!G533:J533)</f>
        <v>287000</v>
      </c>
      <c r="P533" s="680">
        <f>SUM(Q!K533:N533)</f>
        <v>296000</v>
      </c>
      <c r="Q533" s="680">
        <f>SUM(Q!O533:R533)</f>
        <v>302000</v>
      </c>
      <c r="R533" s="680">
        <f>SUM(Q!S533:V533)</f>
        <v>287000</v>
      </c>
      <c r="S533" s="680">
        <f>SUM(Q!W533:Z533)</f>
        <v>257000</v>
      </c>
      <c r="T533" s="680">
        <f>SUM(Q!AA533:AD533)</f>
        <v>225000</v>
      </c>
      <c r="U533" s="680">
        <f>SUM(Q!AE533:AH533)</f>
        <v>237421.14999999997</v>
      </c>
      <c r="V533" s="680">
        <f>SUM(Q!AI533:AL533)</f>
        <v>200030.09999999998</v>
      </c>
      <c r="W533" s="680">
        <f>SUM(Q!AM533:AP533)</f>
        <v>260910.84999999995</v>
      </c>
      <c r="X533" s="680">
        <f>SUM(Q!AQ533:AT533)</f>
        <v>347961.25</v>
      </c>
      <c r="Y533" s="680">
        <f>SUM(Q!AU533:AX533)</f>
        <v>376043.24999999994</v>
      </c>
      <c r="Z533" s="680">
        <f>SUM(Q!AY533:BB533)</f>
        <v>376810.85</v>
      </c>
      <c r="AA533" s="680">
        <f>SUM(Q!BC533:BF533)</f>
        <v>342865.44999999995</v>
      </c>
      <c r="AB533" s="680">
        <f>SUM(Q!BG533:BJ533)</f>
        <v>396217.44999999995</v>
      </c>
      <c r="AC533" s="680">
        <f>SUM(Q!BK533:BN533)</f>
        <v>284370.14999999997</v>
      </c>
      <c r="AD533" s="680">
        <f>SUM(Q!BO533:BR533)</f>
        <v>148109.75</v>
      </c>
      <c r="AE533" s="680">
        <f>SUM(Q!BS533:BV533)</f>
        <v>248598.84999999998</v>
      </c>
      <c r="AF533" s="680">
        <f>SUM(Q!BW533:BZ533)</f>
        <v>249626.75</v>
      </c>
      <c r="AG533" s="680">
        <f>SUM(Q!CA533:CD533)</f>
        <v>17854.299999999996</v>
      </c>
      <c r="AH533" s="575"/>
      <c r="AI533" s="575"/>
      <c r="AJ533" s="575"/>
      <c r="AK533" s="575"/>
      <c r="AL533" s="575"/>
      <c r="AM533" s="575"/>
      <c r="AN533" s="575"/>
      <c r="AO533" s="575"/>
    </row>
    <row r="534" spans="1:41" s="191" customFormat="1" x14ac:dyDescent="0.35">
      <c r="A534" s="424" t="s">
        <v>81</v>
      </c>
      <c r="B534" s="460" t="s">
        <v>713</v>
      </c>
      <c r="C534" s="424"/>
      <c r="D534" s="424"/>
      <c r="E534" s="424"/>
      <c r="F534" s="424"/>
      <c r="G534" s="424"/>
      <c r="H534" s="424"/>
      <c r="I534" s="424"/>
      <c r="J534" s="424"/>
      <c r="K534" s="424"/>
      <c r="L534" s="424"/>
      <c r="M534" s="424"/>
      <c r="N534" s="686">
        <f>SUM(Q!C534:F534)</f>
        <v>325000</v>
      </c>
      <c r="O534" s="686">
        <f>SUM(Q!G534:J534)</f>
        <v>287000</v>
      </c>
      <c r="P534" s="686">
        <f>SUM(Q!K534:N534)</f>
        <v>296000</v>
      </c>
      <c r="Q534" s="686">
        <f>SUM(Q!O534:R534)</f>
        <v>302000</v>
      </c>
      <c r="R534" s="686">
        <f>SUM(Q!S534:V534)</f>
        <v>287000</v>
      </c>
      <c r="S534" s="686">
        <f>SUM(Q!W534:Z534)</f>
        <v>251000</v>
      </c>
      <c r="T534" s="686">
        <f>SUM(Q!AA534:AD534)</f>
        <v>158000</v>
      </c>
      <c r="U534" s="686">
        <f>SUM(Q!AE534:AH534)</f>
        <v>0</v>
      </c>
      <c r="V534" s="686">
        <f>SUM(Q!AI534:AL534)</f>
        <v>0</v>
      </c>
      <c r="W534" s="686">
        <f>SUM(Q!AM534:AP534)</f>
        <v>0</v>
      </c>
      <c r="X534" s="686">
        <f>SUM(Q!AQ534:AT534)</f>
        <v>0</v>
      </c>
      <c r="Y534" s="686">
        <f>SUM(Q!AU534:AX534)</f>
        <v>0</v>
      </c>
      <c r="Z534" s="686">
        <f>SUM(Q!AY534:BB534)</f>
        <v>0</v>
      </c>
      <c r="AA534" s="686">
        <f>SUM(Q!BC534:BF534)</f>
        <v>0</v>
      </c>
      <c r="AB534" s="686">
        <f>SUM(Q!BG534:BJ534)</f>
        <v>0</v>
      </c>
      <c r="AC534" s="686">
        <f>SUM(Q!BK534:BN534)</f>
        <v>0</v>
      </c>
      <c r="AD534" s="686">
        <f>SUM(Q!BO534:BR534)</f>
        <v>0</v>
      </c>
      <c r="AE534" s="686">
        <f>SUM(Q!BS534:BV534)</f>
        <v>0</v>
      </c>
      <c r="AF534" s="686">
        <f>SUM(Q!BW534:BZ534)</f>
        <v>0</v>
      </c>
      <c r="AG534" s="686">
        <f>SUM(Q!CA534:CD534)</f>
        <v>0</v>
      </c>
    </row>
    <row r="535" spans="1:41" s="191" customFormat="1" x14ac:dyDescent="0.35">
      <c r="A535" s="424" t="s">
        <v>81</v>
      </c>
      <c r="B535" s="460" t="s">
        <v>714</v>
      </c>
      <c r="C535" s="424"/>
      <c r="D535" s="424"/>
      <c r="E535" s="424"/>
      <c r="F535" s="424"/>
      <c r="G535" s="424"/>
      <c r="H535" s="424"/>
      <c r="I535" s="424"/>
      <c r="J535" s="424"/>
      <c r="K535" s="424"/>
      <c r="L535" s="424"/>
      <c r="M535" s="424"/>
      <c r="N535" s="686">
        <f>SUM(Q!C535:F535)</f>
        <v>0</v>
      </c>
      <c r="O535" s="686">
        <f>SUM(Q!G535:J535)</f>
        <v>0</v>
      </c>
      <c r="P535" s="686">
        <f>SUM(Q!K535:N535)</f>
        <v>0</v>
      </c>
      <c r="Q535" s="686">
        <f>SUM(Q!O535:R535)</f>
        <v>0</v>
      </c>
      <c r="R535" s="686">
        <f>SUM(Q!S535:V535)</f>
        <v>0</v>
      </c>
      <c r="S535" s="686">
        <f>SUM(Q!W535:Z535)</f>
        <v>6000</v>
      </c>
      <c r="T535" s="686">
        <f>SUM(Q!AA535:AD535)</f>
        <v>5000</v>
      </c>
      <c r="U535" s="686">
        <f>SUM(Q!AE535:AH535)</f>
        <v>0</v>
      </c>
      <c r="V535" s="686">
        <f>SUM(Q!AI535:AL535)</f>
        <v>0</v>
      </c>
      <c r="W535" s="686">
        <f>SUM(Q!AM535:AP535)</f>
        <v>0</v>
      </c>
      <c r="X535" s="686">
        <f>SUM(Q!AQ535:AT535)</f>
        <v>0</v>
      </c>
      <c r="Y535" s="686">
        <f>SUM(Q!AU535:AX535)</f>
        <v>0</v>
      </c>
      <c r="Z535" s="686">
        <f>SUM(Q!AY535:BB535)</f>
        <v>0</v>
      </c>
      <c r="AA535" s="686">
        <f>SUM(Q!BC535:BF535)</f>
        <v>0</v>
      </c>
      <c r="AB535" s="686">
        <f>SUM(Q!BG535:BJ535)</f>
        <v>0</v>
      </c>
      <c r="AC535" s="686">
        <f>SUM(Q!BK535:BN535)</f>
        <v>0</v>
      </c>
      <c r="AD535" s="686">
        <f>SUM(Q!BO535:BR535)</f>
        <v>0</v>
      </c>
      <c r="AE535" s="686">
        <f>SUM(Q!BS535:BV535)</f>
        <v>0</v>
      </c>
      <c r="AF535" s="686">
        <f>SUM(Q!BW535:BZ535)</f>
        <v>0</v>
      </c>
      <c r="AG535" s="686">
        <f>SUM(Q!CA535:CD535)</f>
        <v>0</v>
      </c>
    </row>
    <row r="536" spans="1:41" x14ac:dyDescent="0.35">
      <c r="A536" s="424"/>
      <c r="B536" s="460"/>
    </row>
    <row r="537" spans="1:41" x14ac:dyDescent="0.35">
      <c r="A537" s="5"/>
      <c r="B537" s="314" t="s">
        <v>276</v>
      </c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</row>
    <row r="538" spans="1:41" x14ac:dyDescent="0.35">
      <c r="A538" s="5" t="s">
        <v>81</v>
      </c>
      <c r="B538" s="69" t="s">
        <v>277</v>
      </c>
      <c r="N538" s="575">
        <f>SUM(Q!C538:F538)</f>
        <v>349000</v>
      </c>
      <c r="O538" s="575">
        <f>SUM(Q!G538:J538)</f>
        <v>301000</v>
      </c>
      <c r="P538" s="575">
        <f>SUM(Q!K538:N538)</f>
        <v>298000</v>
      </c>
      <c r="Q538" s="575">
        <f>SUM(Q!O538:R538)</f>
        <v>306000</v>
      </c>
      <c r="R538" s="575">
        <f>SUM(Q!S538:V538)</f>
        <v>304000</v>
      </c>
      <c r="S538" s="575">
        <f>SUM(Q!W538:Z538)</f>
        <v>254000</v>
      </c>
      <c r="T538" s="575">
        <f>SUM(Q!AA538:AD538)</f>
        <v>226263.15789473685</v>
      </c>
      <c r="U538" s="575">
        <f>SUM(Q!AE538:AH538)</f>
        <v>249917</v>
      </c>
      <c r="V538" s="575">
        <f>SUM(Q!AI538:AL538)</f>
        <v>210558</v>
      </c>
      <c r="W538" s="575">
        <f>SUM(Q!AM538:AP538)</f>
        <v>274642.99999999994</v>
      </c>
      <c r="X538" s="575">
        <f>SUM(Q!AQ538:AT538)</f>
        <v>366275</v>
      </c>
      <c r="Y538" s="575">
        <f>SUM(Q!AU538:AX538)</f>
        <v>395835</v>
      </c>
      <c r="Z538" s="575">
        <f>SUM(Q!AY538:BB538)</f>
        <v>396642.99999999994</v>
      </c>
      <c r="AA538" s="575">
        <f>SUM(Q!BC538:BF538)</f>
        <v>360911</v>
      </c>
      <c r="AB538" s="575">
        <f>SUM(Q!BG538:BJ538)</f>
        <v>417070.99999999994</v>
      </c>
      <c r="AC538" s="575">
        <f>SUM(Q!BK538:BN538)</f>
        <v>299337</v>
      </c>
      <c r="AD538" s="575">
        <f>SUM(Q!BO538:BR538)</f>
        <v>155905</v>
      </c>
      <c r="AE538" s="575">
        <f>SUM(Q!BS538:BV538)</f>
        <v>261683</v>
      </c>
      <c r="AF538" s="575">
        <f>SUM(Q!BW538:BZ538)</f>
        <v>262765</v>
      </c>
      <c r="AG538" s="575">
        <f>SUM(Q!CA538:CD538)</f>
        <v>18794</v>
      </c>
      <c r="AH538" s="575"/>
      <c r="AI538" s="575"/>
      <c r="AJ538" s="575"/>
      <c r="AK538" s="575"/>
      <c r="AL538" s="575"/>
      <c r="AM538" s="575"/>
      <c r="AN538" s="575"/>
      <c r="AO538" s="575"/>
    </row>
    <row r="539" spans="1:41" x14ac:dyDescent="0.35">
      <c r="A539" s="5"/>
      <c r="B539" s="69"/>
    </row>
    <row r="540" spans="1:41" x14ac:dyDescent="0.35">
      <c r="A540" s="5"/>
      <c r="B540" s="314" t="s">
        <v>278</v>
      </c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</row>
    <row r="541" spans="1:41" x14ac:dyDescent="0.35">
      <c r="A541" s="5" t="s">
        <v>82</v>
      </c>
      <c r="B541" s="69" t="s">
        <v>279</v>
      </c>
      <c r="N541" s="526">
        <f>AVERAGE(Q!C541:F541)</f>
        <v>1258.25</v>
      </c>
      <c r="O541" s="526">
        <f>AVERAGE(Q!G541:J541)</f>
        <v>1159.75</v>
      </c>
      <c r="P541" s="526">
        <f>AVERAGE(Q!K541:N541)</f>
        <v>1241.5</v>
      </c>
      <c r="Q541" s="526">
        <f>AVERAGE(Q!O541:R541)</f>
        <v>1259.5</v>
      </c>
      <c r="R541" s="526">
        <f>AVERAGE(Q!S541:V541)</f>
        <v>1268</v>
      </c>
      <c r="S541" s="526">
        <f>AVERAGE(Q!W541:Z541)</f>
        <v>1394.75</v>
      </c>
      <c r="T541" s="526">
        <f>AVERAGE(Q!AA541:AD541)</f>
        <v>1777</v>
      </c>
      <c r="U541" s="526">
        <f>AVERAGE(Q!AE541:AH541)</f>
        <v>1893.75</v>
      </c>
      <c r="V541" s="526">
        <f>AVERAGE(Q!AI541:AL541)</f>
        <v>1850</v>
      </c>
      <c r="W541" s="526">
        <f>AVERAGE(Q!AM541:AP541)</f>
        <v>1738.5</v>
      </c>
      <c r="X541" s="526">
        <f>AVERAGE(Q!AQ541:AT541)</f>
        <v>1698</v>
      </c>
      <c r="Y541" s="526">
        <f>AVERAGE(Q!AU541:AX541)</f>
        <v>1738.5</v>
      </c>
      <c r="Z541" s="526">
        <f>AVERAGE(Q!AY541:BB541)</f>
        <v>1738.5</v>
      </c>
      <c r="AA541" s="526">
        <f>AVERAGE(Q!BC541:BF541)</f>
        <v>1738.5</v>
      </c>
      <c r="AB541" s="526">
        <f>AVERAGE(Q!BG541:BJ541)</f>
        <v>1738.5</v>
      </c>
      <c r="AC541" s="526">
        <f>AVERAGE(Q!BK541:BN541)</f>
        <v>1738.5</v>
      </c>
      <c r="AD541" s="526">
        <f>AVERAGE(Q!BO541:BR541)</f>
        <v>1738.5</v>
      </c>
      <c r="AE541" s="526">
        <f>AVERAGE(Q!BS541:BV541)</f>
        <v>1738.5</v>
      </c>
      <c r="AF541" s="526">
        <f>AVERAGE(Q!BW541:BZ541)</f>
        <v>1738.5</v>
      </c>
      <c r="AG541" s="526">
        <f>AVERAGE(Q!CA541:CD541)</f>
        <v>1738.5</v>
      </c>
      <c r="AH541" s="526"/>
      <c r="AI541" s="526"/>
      <c r="AJ541" s="526"/>
      <c r="AK541" s="526"/>
      <c r="AL541" s="526"/>
      <c r="AM541" s="526"/>
      <c r="AN541" s="526"/>
      <c r="AO541" s="526"/>
    </row>
    <row r="542" spans="1:41" x14ac:dyDescent="0.35">
      <c r="A542" s="5"/>
      <c r="B542" s="69" t="s">
        <v>280</v>
      </c>
      <c r="N542" s="532">
        <f>AVERAGE(Q!C542:F542)</f>
        <v>1.105</v>
      </c>
      <c r="O542" s="532">
        <f>AVERAGE(Q!G542:J542)</f>
        <v>1.28</v>
      </c>
      <c r="P542" s="532">
        <f>AVERAGE(Q!K542:N542)</f>
        <v>1.325</v>
      </c>
      <c r="Q542" s="532">
        <f>AVERAGE(Q!O542:R542)</f>
        <v>1.2949999999999999</v>
      </c>
      <c r="R542" s="532">
        <f>AVERAGE(Q!S542:V542)</f>
        <v>1.2949999999999999</v>
      </c>
      <c r="S542" s="532">
        <f>AVERAGE(Q!W542:Z542)</f>
        <v>1.3275000000000001</v>
      </c>
      <c r="T542" s="532">
        <f>AVERAGE(Q!AA542:AD542)</f>
        <v>1.34</v>
      </c>
      <c r="U542" s="532">
        <f>AVERAGE(Q!AE542:AH542)</f>
        <v>1.27</v>
      </c>
      <c r="V542" s="532">
        <f>AVERAGE(Q!AI542:AL542)</f>
        <v>1.25</v>
      </c>
      <c r="W542" s="532">
        <f>AVERAGE(Q!AM542:AP542)</f>
        <v>1.26</v>
      </c>
      <c r="X542" s="532">
        <f>AVERAGE(Q!AQ542:AT542)</f>
        <v>1.26</v>
      </c>
      <c r="Y542" s="532">
        <f>AVERAGE(Q!AU542:AX542)</f>
        <v>1.26</v>
      </c>
      <c r="Z542" s="532">
        <f>AVERAGE(Q!AY542:BB542)</f>
        <v>1.26</v>
      </c>
      <c r="AA542" s="532">
        <f>AVERAGE(Q!BC542:BF542)</f>
        <v>1.26</v>
      </c>
      <c r="AB542" s="532">
        <f>AVERAGE(Q!BG542:BJ542)</f>
        <v>1.26</v>
      </c>
      <c r="AC542" s="532">
        <f>AVERAGE(Q!BK542:BN542)</f>
        <v>1.26</v>
      </c>
      <c r="AD542" s="532">
        <f>AVERAGE(Q!BO542:BR542)</f>
        <v>1.26</v>
      </c>
      <c r="AE542" s="532">
        <f>AVERAGE(Q!BS542:BV542)</f>
        <v>1.26</v>
      </c>
      <c r="AF542" s="532">
        <f>AVERAGE(Q!BW542:BZ542)</f>
        <v>1.26</v>
      </c>
      <c r="AG542" s="532">
        <f>AVERAGE(Q!CA542:CD542)</f>
        <v>1.26</v>
      </c>
      <c r="AH542" s="532"/>
      <c r="AI542" s="532"/>
      <c r="AJ542" s="532"/>
      <c r="AK542" s="532"/>
      <c r="AL542" s="532"/>
      <c r="AM542" s="532"/>
      <c r="AN542" s="532"/>
      <c r="AO542" s="532"/>
    </row>
    <row r="543" spans="1:41" x14ac:dyDescent="0.35">
      <c r="A543" s="5"/>
      <c r="B543" s="322"/>
    </row>
    <row r="544" spans="1:41" x14ac:dyDescent="0.35">
      <c r="A544" s="5"/>
      <c r="B544" s="322"/>
    </row>
    <row r="545" spans="1:41" x14ac:dyDescent="0.35">
      <c r="A545" s="5" t="s">
        <v>354</v>
      </c>
      <c r="B545" s="452" t="s">
        <v>355</v>
      </c>
      <c r="N545" s="575">
        <f>SUM(Q!C545:F545)</f>
        <v>438476</v>
      </c>
      <c r="O545" s="575">
        <f>SUM(Q!G545:J545)</f>
        <v>349964</v>
      </c>
      <c r="P545" s="575">
        <f>SUM(Q!K545:N545)</f>
        <v>369286</v>
      </c>
      <c r="Q545" s="575">
        <f>SUM(Q!O545:R545)</f>
        <v>385391</v>
      </c>
      <c r="R545" s="575">
        <f>SUM(Q!S545:V545)</f>
        <v>385499</v>
      </c>
      <c r="S545" s="575">
        <f>SUM(Q!W545:Z545)</f>
        <v>352367</v>
      </c>
      <c r="T545" s="575">
        <f>SUM(Q!AA545:AD545)</f>
        <v>399198.68421052635</v>
      </c>
      <c r="U545" s="575">
        <f>SUM(Q!AE545:AH545)</f>
        <v>473280.31874999998</v>
      </c>
      <c r="V545" s="575">
        <f>SUM(Q!AI545:AL545)</f>
        <v>389532.30000000005</v>
      </c>
      <c r="W545" s="575">
        <f>SUM(Q!AM545:AP545)</f>
        <v>477466.85549999995</v>
      </c>
      <c r="X545" s="575">
        <f>SUM(Q!AQ545:AT545)</f>
        <v>621934.94999999995</v>
      </c>
      <c r="Y545" s="575">
        <f>SUM(Q!AU545:AX545)</f>
        <v>688159.14749999996</v>
      </c>
      <c r="Z545" s="575">
        <f>SUM(Q!AY545:BB545)</f>
        <v>689563.85549999995</v>
      </c>
      <c r="AA545" s="575">
        <f>SUM(Q!BC545:BF545)</f>
        <v>627443.77349999989</v>
      </c>
      <c r="AB545" s="575">
        <f>SUM(Q!BG545:BJ545)</f>
        <v>725077.93349999993</v>
      </c>
      <c r="AC545" s="575">
        <f>SUM(Q!BK545:BN545)</f>
        <v>520397.37450000003</v>
      </c>
      <c r="AD545" s="575">
        <f>SUM(Q!BO545:BR545)</f>
        <v>271040.84249999997</v>
      </c>
      <c r="AE545" s="575">
        <f>SUM(Q!BS545:BV545)</f>
        <v>454935.89549999998</v>
      </c>
      <c r="AF545" s="575">
        <f>SUM(Q!BW545:BZ545)</f>
        <v>456816.95250000001</v>
      </c>
      <c r="AG545" s="575">
        <f>SUM(Q!CA545:CD545)</f>
        <v>32673.368999999999</v>
      </c>
      <c r="AH545" s="575"/>
      <c r="AI545" s="575"/>
      <c r="AJ545" s="575"/>
      <c r="AK545" s="575"/>
      <c r="AL545" s="575"/>
      <c r="AM545" s="575"/>
      <c r="AN545" s="575"/>
      <c r="AO545" s="575"/>
    </row>
    <row r="546" spans="1:41" x14ac:dyDescent="0.35">
      <c r="A546" s="5" t="s">
        <v>354</v>
      </c>
      <c r="B546" s="452" t="s">
        <v>356</v>
      </c>
      <c r="N546" s="575">
        <f>SUM(Q!C546:F546)</f>
        <v>224</v>
      </c>
      <c r="O546" s="575">
        <f>SUM(Q!G546:J546)</f>
        <v>636</v>
      </c>
      <c r="P546" s="575">
        <f>SUM(Q!K546:N546)</f>
        <v>314</v>
      </c>
      <c r="Q546" s="575">
        <f>SUM(Q!O546:R546)</f>
        <v>209</v>
      </c>
      <c r="R546" s="575">
        <f>SUM(Q!S546:V546)</f>
        <v>501</v>
      </c>
      <c r="S546" s="575">
        <f>SUM(Q!W546:Z546)</f>
        <v>133</v>
      </c>
      <c r="T546" s="575">
        <f>SUM(Q!AA546:AD546)</f>
        <v>-65</v>
      </c>
      <c r="U546" s="575">
        <f>SUM(Q!AE546:AH546)</f>
        <v>0</v>
      </c>
      <c r="V546" s="575">
        <f>SUM(Q!AI546:AL546)</f>
        <v>0</v>
      </c>
      <c r="W546" s="575">
        <f>SUM(Q!AM546:AP546)</f>
        <v>0</v>
      </c>
      <c r="X546" s="575">
        <f>SUM(Q!AQ546:AT546)</f>
        <v>0</v>
      </c>
      <c r="Y546" s="575">
        <f>SUM(Q!AU546:AX546)</f>
        <v>0</v>
      </c>
      <c r="Z546" s="575">
        <f>SUM(Q!AY546:BB546)</f>
        <v>0</v>
      </c>
      <c r="AA546" s="575">
        <f>SUM(Q!BC546:BF546)</f>
        <v>0</v>
      </c>
      <c r="AB546" s="575">
        <f>SUM(Q!BG546:BJ546)</f>
        <v>0</v>
      </c>
      <c r="AC546" s="575">
        <f>SUM(Q!BK546:BN546)</f>
        <v>0</v>
      </c>
      <c r="AD546" s="575">
        <f>SUM(Q!BO546:BR546)</f>
        <v>0</v>
      </c>
      <c r="AE546" s="575">
        <f>SUM(Q!BS546:BV546)</f>
        <v>0</v>
      </c>
      <c r="AF546" s="575">
        <f>SUM(Q!BW546:BZ546)</f>
        <v>0</v>
      </c>
      <c r="AG546" s="575">
        <f>SUM(Q!CA546:CD546)</f>
        <v>0</v>
      </c>
      <c r="AH546" s="575"/>
      <c r="AI546" s="575"/>
      <c r="AJ546" s="575"/>
      <c r="AK546" s="575"/>
      <c r="AL546" s="575"/>
      <c r="AM546" s="575"/>
      <c r="AN546" s="575"/>
      <c r="AO546" s="575"/>
    </row>
    <row r="547" spans="1:41" x14ac:dyDescent="0.35">
      <c r="A547" s="5" t="s">
        <v>354</v>
      </c>
      <c r="B547" s="255" t="s">
        <v>357</v>
      </c>
      <c r="N547" s="678">
        <f>SUM(Q!C547:F547)</f>
        <v>438700</v>
      </c>
      <c r="O547" s="678">
        <f>SUM(Q!G547:J547)</f>
        <v>350600</v>
      </c>
      <c r="P547" s="678">
        <f>SUM(Q!K547:N547)</f>
        <v>369600</v>
      </c>
      <c r="Q547" s="678">
        <f>SUM(Q!O547:R547)</f>
        <v>385600</v>
      </c>
      <c r="R547" s="678">
        <f>SUM(Q!S547:V547)</f>
        <v>386000</v>
      </c>
      <c r="S547" s="678">
        <f>SUM(Q!W547:Z547)</f>
        <v>352500</v>
      </c>
      <c r="T547" s="678">
        <f>SUM(Q!AA547:AD547)</f>
        <v>399133.68421052635</v>
      </c>
      <c r="U547" s="678">
        <f>SUM(Q!AE547:AH547)</f>
        <v>473280.31874999998</v>
      </c>
      <c r="V547" s="678">
        <f>SUM(Q!AI547:AL547)</f>
        <v>389532.30000000005</v>
      </c>
      <c r="W547" s="678">
        <f>SUM(Q!AM547:AP547)</f>
        <v>477466.85549999995</v>
      </c>
      <c r="X547" s="678">
        <f>SUM(Q!AQ547:AT547)</f>
        <v>621934.94999999995</v>
      </c>
      <c r="Y547" s="678">
        <f>SUM(Q!AU547:AX547)</f>
        <v>688159.14749999996</v>
      </c>
      <c r="Z547" s="678">
        <f>SUM(Q!AY547:BB547)</f>
        <v>689563.85549999995</v>
      </c>
      <c r="AA547" s="678">
        <f>SUM(Q!BC547:BF547)</f>
        <v>627443.77349999989</v>
      </c>
      <c r="AB547" s="678">
        <f>SUM(Q!BG547:BJ547)</f>
        <v>725077.93349999993</v>
      </c>
      <c r="AC547" s="678">
        <f>SUM(Q!BK547:BN547)</f>
        <v>520397.37450000003</v>
      </c>
      <c r="AD547" s="678">
        <f>SUM(Q!BO547:BR547)</f>
        <v>271040.84249999997</v>
      </c>
      <c r="AE547" s="678">
        <f>SUM(Q!BS547:BV547)</f>
        <v>454935.89549999998</v>
      </c>
      <c r="AF547" s="678">
        <f>SUM(Q!BW547:BZ547)</f>
        <v>456816.95250000001</v>
      </c>
      <c r="AG547" s="678">
        <f>SUM(Q!CA547:CD547)</f>
        <v>32673.368999999999</v>
      </c>
      <c r="AH547" s="679"/>
      <c r="AI547" s="679"/>
      <c r="AJ547" s="679"/>
      <c r="AK547" s="679"/>
      <c r="AL547" s="679"/>
      <c r="AM547" s="679"/>
      <c r="AN547" s="679"/>
      <c r="AO547" s="679"/>
    </row>
    <row r="548" spans="1:41" x14ac:dyDescent="0.35">
      <c r="A548" s="5" t="s">
        <v>354</v>
      </c>
      <c r="B548" s="452" t="s">
        <v>370</v>
      </c>
      <c r="N548" s="451">
        <f>SUM(Q!C548:F548)</f>
        <v>-300600</v>
      </c>
      <c r="O548" s="451">
        <f>SUM(Q!G548:J548)</f>
        <v>-258900</v>
      </c>
      <c r="P548" s="451">
        <f>SUM(Q!K548:N548)</f>
        <v>-229100</v>
      </c>
      <c r="Q548" s="451">
        <f>SUM(Q!O548:R548)</f>
        <v>-231000</v>
      </c>
      <c r="R548" s="451">
        <f>SUM(Q!S548:V548)</f>
        <v>-260700</v>
      </c>
      <c r="S548" s="451">
        <f>SUM(Q!W548:Z548)</f>
        <v>-255800</v>
      </c>
      <c r="T548" s="451">
        <f>SUM(Q!AA548:AD548)</f>
        <v>-236904.9736842105</v>
      </c>
      <c r="U548" s="451">
        <f>SUM(Q!AE548:AH548)</f>
        <v>-266366.27331324725</v>
      </c>
      <c r="V548" s="451">
        <f>SUM(Q!AI548:AL548)</f>
        <v>-228938.81441483094</v>
      </c>
      <c r="W548" s="451">
        <f>SUM(Q!AM548:AP548)</f>
        <v>-304635.46674749628</v>
      </c>
      <c r="X548" s="451">
        <f>SUM(Q!AQ548:AT548)</f>
        <v>-414460.79313090403</v>
      </c>
      <c r="Y548" s="451">
        <f>SUM(Q!AU548:AX548)</f>
        <v>-456935.20075008785</v>
      </c>
      <c r="Z548" s="451">
        <f>SUM(Q!AY548:BB548)</f>
        <v>-467094.18965835136</v>
      </c>
      <c r="AA548" s="451">
        <f>SUM(Q!BC548:BF548)</f>
        <v>-433579.79597572912</v>
      </c>
      <c r="AB548" s="451">
        <f>SUM(Q!BG548:BJ548)</f>
        <v>-511143.87157167459</v>
      </c>
      <c r="AC548" s="451">
        <f>SUM(Q!BK548:BN548)</f>
        <v>-374246.55702523125</v>
      </c>
      <c r="AD548" s="451">
        <f>SUM(Q!BO548:BR548)</f>
        <v>-198848.21759027962</v>
      </c>
      <c r="AE548" s="451">
        <f>SUM(Q!BS548:BV548)</f>
        <v>-340487.69068336667</v>
      </c>
      <c r="AF548" s="451">
        <f>SUM(Q!BW548:BZ548)</f>
        <v>-344504.04685559747</v>
      </c>
      <c r="AG548" s="451">
        <f>SUM(Q!CA548:CD548)</f>
        <v>-24640.302386558702</v>
      </c>
    </row>
    <row r="549" spans="1:41" x14ac:dyDescent="0.35">
      <c r="A549" s="5" t="s">
        <v>354</v>
      </c>
      <c r="B549" s="460" t="s">
        <v>430</v>
      </c>
      <c r="N549" s="471">
        <f t="shared" ref="N549:AB549" si="617">N548-N550</f>
        <v>-275243</v>
      </c>
      <c r="O549" s="471">
        <f t="shared" si="617"/>
        <v>-239673</v>
      </c>
      <c r="P549" s="471">
        <f t="shared" si="617"/>
        <v>-209017</v>
      </c>
      <c r="Q549" s="471">
        <f t="shared" si="617"/>
        <v>-209825</v>
      </c>
      <c r="R549" s="471">
        <f t="shared" si="617"/>
        <v>-239088</v>
      </c>
      <c r="S549" s="471">
        <f t="shared" si="617"/>
        <v>-235115</v>
      </c>
      <c r="T549" s="471">
        <f t="shared" si="617"/>
        <v>-212964.07916804589</v>
      </c>
      <c r="U549" s="471">
        <f t="shared" si="617"/>
        <v>-237096.31649327869</v>
      </c>
      <c r="V549" s="471">
        <f t="shared" si="617"/>
        <v>-204848.2424022523</v>
      </c>
      <c r="W549" s="471">
        <f t="shared" si="617"/>
        <v>-275106.59413271642</v>
      </c>
      <c r="X549" s="471">
        <f t="shared" si="617"/>
        <v>-375997.31089819962</v>
      </c>
      <c r="Y549" s="471">
        <f t="shared" si="617"/>
        <v>-414376.0920472577</v>
      </c>
      <c r="Z549" s="471">
        <f t="shared" si="617"/>
        <v>-424448.20698067843</v>
      </c>
      <c r="AA549" s="471">
        <f t="shared" si="617"/>
        <v>-394775.62130434549</v>
      </c>
      <c r="AB549" s="471">
        <f t="shared" si="617"/>
        <v>-466301.52557953622</v>
      </c>
      <c r="AC549" s="471">
        <f>AC548-AC550</f>
        <v>-342062.65231296711</v>
      </c>
      <c r="AD549" s="471">
        <f>AD548-AD550</f>
        <v>-182085.73362015383</v>
      </c>
      <c r="AE549" s="471">
        <f t="shared" ref="AE549:AG549" si="618">AE548-AE550</f>
        <v>-312352.24221953022</v>
      </c>
      <c r="AF549" s="471">
        <f t="shared" si="618"/>
        <v>-316252.26467792451</v>
      </c>
      <c r="AG549" s="471">
        <f t="shared" si="618"/>
        <v>-22619.622333099582</v>
      </c>
    </row>
    <row r="550" spans="1:41" x14ac:dyDescent="0.35">
      <c r="A550" s="5" t="s">
        <v>354</v>
      </c>
      <c r="B550" s="460" t="s">
        <v>431</v>
      </c>
      <c r="N550" s="471">
        <f>SUM(Q!C550:F550)</f>
        <v>-25357</v>
      </c>
      <c r="O550" s="471">
        <f>SUM(Q!G550:J550)</f>
        <v>-19227</v>
      </c>
      <c r="P550" s="471">
        <f>SUM(Q!K550:N550)</f>
        <v>-20083</v>
      </c>
      <c r="Q550" s="471">
        <f>SUM(Q!O550:R550)</f>
        <v>-21175</v>
      </c>
      <c r="R550" s="471">
        <f>SUM(Q!S550:V550)</f>
        <v>-21612</v>
      </c>
      <c r="S550" s="471">
        <f>SUM(Q!W550:Z550)</f>
        <v>-20685</v>
      </c>
      <c r="T550" s="471">
        <f>SUM(Q!AA550:AD550)</f>
        <v>-23940.894516164626</v>
      </c>
      <c r="U550" s="471">
        <f>SUM(Q!AE550:AH550)</f>
        <v>-29269.956819968556</v>
      </c>
      <c r="V550" s="471">
        <f>SUM(Q!AI550:AL550)</f>
        <v>-24090.572012578621</v>
      </c>
      <c r="W550" s="471">
        <f>SUM(Q!AM550:AP550)</f>
        <v>-29528.872614779873</v>
      </c>
      <c r="X550" s="471">
        <f>SUM(Q!AQ550:AT550)</f>
        <v>-38463.482232704402</v>
      </c>
      <c r="Y550" s="471">
        <f>SUM(Q!AU550:AX550)</f>
        <v>-42559.108702830177</v>
      </c>
      <c r="Z550" s="471">
        <f>SUM(Q!AY550:BB550)</f>
        <v>-42645.982677672946</v>
      </c>
      <c r="AA550" s="471">
        <f>SUM(Q!BC550:BF550)</f>
        <v>-38804.17467138364</v>
      </c>
      <c r="AB550" s="471">
        <f>SUM(Q!BG550:BJ550)</f>
        <v>-44842.345992138362</v>
      </c>
      <c r="AC550" s="471">
        <f>SUM(Q!BK550:BN550)</f>
        <v>-32183.90471226415</v>
      </c>
      <c r="AD550" s="471">
        <f>SUM(Q!BO550:BR550)</f>
        <v>-16762.483970125784</v>
      </c>
      <c r="AE550" s="471">
        <f>SUM(Q!BS550:BV550)</f>
        <v>-28135.448463836474</v>
      </c>
      <c r="AF550" s="471">
        <f>SUM(Q!BW550:BZ550)</f>
        <v>-28251.782177672951</v>
      </c>
      <c r="AG550" s="471">
        <f>SUM(Q!CA550:CD550)</f>
        <v>-2020.6800534591193</v>
      </c>
    </row>
    <row r="551" spans="1:41" x14ac:dyDescent="0.35">
      <c r="A551" s="5" t="s">
        <v>354</v>
      </c>
      <c r="B551" s="452" t="s">
        <v>144</v>
      </c>
      <c r="N551" s="471">
        <f>SUM(Q!C551:F551)</f>
        <v>-71100</v>
      </c>
      <c r="O551" s="471">
        <f>SUM(Q!G551:J551)</f>
        <v>-86500</v>
      </c>
      <c r="P551" s="471">
        <f>SUM(Q!K551:N551)</f>
        <v>-95800</v>
      </c>
      <c r="Q551" s="471">
        <f>SUM(Q!O551:R551)</f>
        <v>-83800</v>
      </c>
      <c r="R551" s="471">
        <f>SUM(Q!S551:V551)</f>
        <v>-82700</v>
      </c>
      <c r="S551" s="471">
        <f>SUM(Q!W551:Z551)</f>
        <v>-70600</v>
      </c>
      <c r="T551" s="471">
        <f>SUM(Q!AA551:AD551)</f>
        <v>-69287.409700722405</v>
      </c>
      <c r="U551" s="471">
        <f>SUM(Q!AE551:AH551)</f>
        <v>-68114.633333333331</v>
      </c>
      <c r="V551" s="471">
        <f>SUM(Q!AI551:AL551)</f>
        <v>-57387.376470588235</v>
      </c>
      <c r="W551" s="471">
        <f>SUM(Q!AM551:AP551)</f>
        <v>-74853.680392156864</v>
      </c>
      <c r="X551" s="471">
        <f>SUM(Q!AQ551:AT551)</f>
        <v>-99827.892156862741</v>
      </c>
      <c r="Y551" s="471">
        <f>SUM(Q!AU551:AX551)</f>
        <v>-107884.44117647059</v>
      </c>
      <c r="Z551" s="471">
        <f>SUM(Q!AY551:BB551)</f>
        <v>-108104.66078431372</v>
      </c>
      <c r="AA551" s="471">
        <f>SUM(Q!BC551:BF551)</f>
        <v>-98365.939215686274</v>
      </c>
      <c r="AB551" s="471">
        <f>SUM(Q!BG551:BJ551)</f>
        <v>-113672.29215686275</v>
      </c>
      <c r="AC551" s="471">
        <f>SUM(Q!BK551:BN551)</f>
        <v>-81584.00588235294</v>
      </c>
      <c r="AD551" s="471">
        <f>SUM(Q!BO551:BR551)</f>
        <v>-42491.754901960783</v>
      </c>
      <c r="AE551" s="471">
        <f>SUM(Q!BS551:BV551)</f>
        <v>-71321.445098039228</v>
      </c>
      <c r="AF551" s="471">
        <f>SUM(Q!BW551:BZ551)</f>
        <v>-71616.343137254909</v>
      </c>
      <c r="AG551" s="471">
        <f>SUM(Q!CA551:CD551)</f>
        <v>-5122.2862745098046</v>
      </c>
    </row>
    <row r="552" spans="1:41" x14ac:dyDescent="0.35">
      <c r="A552" s="5" t="s">
        <v>354</v>
      </c>
      <c r="B552" s="255" t="s">
        <v>368</v>
      </c>
      <c r="N552" s="453">
        <f>N547+N548</f>
        <v>138100</v>
      </c>
      <c r="O552" s="453">
        <f t="shared" ref="O552:AG552" si="619">O547+O548</f>
        <v>91700</v>
      </c>
      <c r="P552" s="453">
        <f t="shared" si="619"/>
        <v>140500</v>
      </c>
      <c r="Q552" s="453">
        <f t="shared" si="619"/>
        <v>154600</v>
      </c>
      <c r="R552" s="453">
        <f t="shared" si="619"/>
        <v>125300</v>
      </c>
      <c r="S552" s="453">
        <f t="shared" si="619"/>
        <v>96700</v>
      </c>
      <c r="T552" s="453">
        <f t="shared" si="619"/>
        <v>162228.71052631584</v>
      </c>
      <c r="U552" s="453">
        <f t="shared" si="619"/>
        <v>206914.04543675273</v>
      </c>
      <c r="V552" s="453">
        <f t="shared" si="619"/>
        <v>160593.48558516911</v>
      </c>
      <c r="W552" s="453">
        <f t="shared" si="619"/>
        <v>172831.38875250367</v>
      </c>
      <c r="X552" s="453">
        <f t="shared" si="619"/>
        <v>207474.15686909592</v>
      </c>
      <c r="Y552" s="453">
        <f t="shared" si="619"/>
        <v>231223.94674991211</v>
      </c>
      <c r="Z552" s="453">
        <f t="shared" si="619"/>
        <v>222469.66584164859</v>
      </c>
      <c r="AA552" s="453">
        <f t="shared" si="619"/>
        <v>193863.97752427077</v>
      </c>
      <c r="AB552" s="453">
        <f t="shared" si="619"/>
        <v>213934.06192832533</v>
      </c>
      <c r="AC552" s="453">
        <f t="shared" si="619"/>
        <v>146150.81747476879</v>
      </c>
      <c r="AD552" s="453">
        <f t="shared" si="619"/>
        <v>72192.624909720354</v>
      </c>
      <c r="AE552" s="453">
        <f t="shared" si="619"/>
        <v>114448.20481663331</v>
      </c>
      <c r="AF552" s="453">
        <f t="shared" si="619"/>
        <v>112312.90564440255</v>
      </c>
      <c r="AG552" s="453">
        <f t="shared" si="619"/>
        <v>8033.0666134412968</v>
      </c>
    </row>
    <row r="553" spans="1:41" x14ac:dyDescent="0.35">
      <c r="A553" s="5" t="s">
        <v>354</v>
      </c>
      <c r="B553" s="454" t="s">
        <v>369</v>
      </c>
      <c r="N553" s="455">
        <f>N552+N551</f>
        <v>67000</v>
      </c>
      <c r="O553" s="455">
        <f t="shared" ref="O553:AG553" si="620">O552+O551</f>
        <v>5200</v>
      </c>
      <c r="P553" s="455">
        <f t="shared" si="620"/>
        <v>44700</v>
      </c>
      <c r="Q553" s="455">
        <f t="shared" si="620"/>
        <v>70800</v>
      </c>
      <c r="R553" s="455">
        <f t="shared" si="620"/>
        <v>42600</v>
      </c>
      <c r="S553" s="455">
        <f t="shared" si="620"/>
        <v>26100</v>
      </c>
      <c r="T553" s="455">
        <f t="shared" si="620"/>
        <v>92941.30082559344</v>
      </c>
      <c r="U553" s="455">
        <f t="shared" si="620"/>
        <v>138799.4121034194</v>
      </c>
      <c r="V553" s="455">
        <f t="shared" si="620"/>
        <v>103206.10911458088</v>
      </c>
      <c r="W553" s="455">
        <f t="shared" si="620"/>
        <v>97977.708360346805</v>
      </c>
      <c r="X553" s="455">
        <f t="shared" si="620"/>
        <v>107646.26471223318</v>
      </c>
      <c r="Y553" s="455">
        <f t="shared" si="620"/>
        <v>123339.50557344152</v>
      </c>
      <c r="Z553" s="455">
        <f t="shared" si="620"/>
        <v>114365.00505733487</v>
      </c>
      <c r="AA553" s="455">
        <f t="shared" si="620"/>
        <v>95498.038308584495</v>
      </c>
      <c r="AB553" s="455">
        <f t="shared" si="620"/>
        <v>100261.76977146258</v>
      </c>
      <c r="AC553" s="455">
        <f t="shared" si="620"/>
        <v>64566.811592415848</v>
      </c>
      <c r="AD553" s="455">
        <f t="shared" si="620"/>
        <v>29700.870007759571</v>
      </c>
      <c r="AE553" s="455">
        <f t="shared" si="620"/>
        <v>43126.759718594083</v>
      </c>
      <c r="AF553" s="455">
        <f t="shared" si="620"/>
        <v>40696.562507147639</v>
      </c>
      <c r="AG553" s="455">
        <f t="shared" si="620"/>
        <v>2910.7803389314922</v>
      </c>
    </row>
    <row r="554" spans="1:41" x14ac:dyDescent="0.35">
      <c r="A554" s="5" t="s">
        <v>354</v>
      </c>
      <c r="B554" s="452" t="s">
        <v>85</v>
      </c>
      <c r="N554" s="451">
        <f>SUM(Q!C554:F554)</f>
        <v>-5400</v>
      </c>
      <c r="O554" s="451">
        <f>SUM(Q!G554:J554)</f>
        <v>-4000</v>
      </c>
      <c r="P554" s="451">
        <f>SUM(Q!K554:N554)</f>
        <v>-6900</v>
      </c>
      <c r="Q554" s="451">
        <f>SUM(Q!O554:R554)</f>
        <v>-5000</v>
      </c>
      <c r="R554" s="451">
        <f>SUM(Q!S554:V554)</f>
        <v>-4600</v>
      </c>
      <c r="S554" s="451">
        <f>SUM(Q!W554:Z554)</f>
        <v>-3700</v>
      </c>
      <c r="T554" s="451">
        <f>SUM(Q!AA554:AD554)</f>
        <v>-2000</v>
      </c>
      <c r="U554" s="451">
        <f>SUM(Q!AE554:AH554)</f>
        <v>0</v>
      </c>
      <c r="V554" s="451">
        <f>SUM(Q!AI554:AL554)</f>
        <v>0</v>
      </c>
      <c r="W554" s="451">
        <f>SUM(Q!AM554:AP554)</f>
        <v>0</v>
      </c>
      <c r="X554" s="451">
        <f>SUM(Q!AQ554:AT554)</f>
        <v>0</v>
      </c>
      <c r="Y554" s="451">
        <f>SUM(Q!AU554:AX554)</f>
        <v>0</v>
      </c>
      <c r="Z554" s="451">
        <f>SUM(Q!AY554:BB554)</f>
        <v>0</v>
      </c>
      <c r="AA554" s="451">
        <f>SUM(Q!BC554:BF554)</f>
        <v>0</v>
      </c>
      <c r="AB554" s="451">
        <f>SUM(Q!BG554:BJ554)</f>
        <v>0</v>
      </c>
      <c r="AC554" s="451">
        <f>SUM(Q!BK554:BN554)</f>
        <v>0</v>
      </c>
      <c r="AD554" s="451">
        <f>SUM(Q!BO554:BR554)</f>
        <v>0</v>
      </c>
      <c r="AE554" s="451">
        <f>SUM(Q!BS554:BV554)</f>
        <v>0</v>
      </c>
      <c r="AF554" s="451">
        <f>SUM(Q!BW554:BZ554)</f>
        <v>0</v>
      </c>
      <c r="AG554" s="451">
        <f>SUM(Q!CA554:CD554)</f>
        <v>0</v>
      </c>
    </row>
    <row r="555" spans="1:41" x14ac:dyDescent="0.35">
      <c r="A555" s="5" t="s">
        <v>354</v>
      </c>
      <c r="B555" s="452" t="s">
        <v>371</v>
      </c>
      <c r="N555" s="451">
        <f>SUM(Q!C555:F555)</f>
        <v>0</v>
      </c>
      <c r="O555" s="451">
        <f>SUM(Q!G555:J555)</f>
        <v>-5000</v>
      </c>
      <c r="P555" s="451">
        <f>SUM(Q!K555:N555)</f>
        <v>0</v>
      </c>
      <c r="Q555" s="451">
        <f>SUM(Q!O555:R555)</f>
        <v>116000</v>
      </c>
      <c r="R555" s="451">
        <f>SUM(Q!S555:V555)</f>
        <v>0</v>
      </c>
      <c r="S555" s="451">
        <f>SUM(Q!W555:Z555)</f>
        <v>0</v>
      </c>
      <c r="T555" s="451">
        <f>SUM(Q!AA555:AD555)</f>
        <v>0</v>
      </c>
      <c r="U555" s="451">
        <f>SUM(Q!AE555:AH555)</f>
        <v>0</v>
      </c>
      <c r="V555" s="451">
        <f>SUM(Q!AI555:AL555)</f>
        <v>0</v>
      </c>
      <c r="W555" s="451">
        <f>SUM(Q!AM555:AP555)</f>
        <v>0</v>
      </c>
      <c r="X555" s="451">
        <f>SUM(Q!AQ555:AT555)</f>
        <v>0</v>
      </c>
      <c r="Y555" s="451">
        <f>SUM(Q!AU555:AX555)</f>
        <v>0</v>
      </c>
      <c r="Z555" s="451">
        <f>SUM(Q!AY555:BB555)</f>
        <v>0</v>
      </c>
      <c r="AA555" s="451">
        <f>SUM(Q!BC555:BF555)</f>
        <v>0</v>
      </c>
      <c r="AB555" s="451">
        <f>SUM(Q!BG555:BJ555)</f>
        <v>0</v>
      </c>
      <c r="AC555" s="451">
        <f>SUM(Q!BK555:BN555)</f>
        <v>0</v>
      </c>
      <c r="AD555" s="451">
        <f>SUM(Q!BO555:BR555)</f>
        <v>0</v>
      </c>
      <c r="AE555" s="451">
        <f>SUM(Q!BS555:BV555)</f>
        <v>0</v>
      </c>
      <c r="AF555" s="451">
        <f>SUM(Q!BW555:BZ555)</f>
        <v>0</v>
      </c>
      <c r="AG555" s="451">
        <f>SUM(Q!CA555:CD555)</f>
        <v>0</v>
      </c>
    </row>
    <row r="556" spans="1:41" x14ac:dyDescent="0.35">
      <c r="A556" s="5" t="s">
        <v>354</v>
      </c>
      <c r="B556" s="452" t="s">
        <v>362</v>
      </c>
      <c r="N556" s="673">
        <f>SUM(Q!C556:F556)</f>
        <v>-3400</v>
      </c>
      <c r="O556" s="673">
        <f>SUM(Q!G556:J556)</f>
        <v>-5800</v>
      </c>
      <c r="P556" s="673">
        <f>SUM(Q!K556:N556)</f>
        <v>-3900</v>
      </c>
      <c r="Q556" s="673">
        <f>SUM(Q!O556:R556)</f>
        <v>-2700</v>
      </c>
      <c r="R556" s="673">
        <f>SUM(Q!S556:V556)</f>
        <v>-1600</v>
      </c>
      <c r="S556" s="673">
        <f>SUM(Q!W556:Z556)</f>
        <v>-3900</v>
      </c>
      <c r="T556" s="673">
        <f>SUM(Q!AA556:AD556)</f>
        <v>-25600</v>
      </c>
      <c r="U556" s="673">
        <f>SUM(Q!AE556:AH556)</f>
        <v>0</v>
      </c>
      <c r="V556" s="673">
        <f>SUM(Q!AI556:AL556)</f>
        <v>0</v>
      </c>
      <c r="W556" s="673">
        <f>SUM(Q!AM556:AP556)</f>
        <v>0</v>
      </c>
      <c r="X556" s="673">
        <f>SUM(Q!AQ556:AT556)</f>
        <v>0</v>
      </c>
      <c r="Y556" s="673">
        <f>SUM(Q!AU556:AX556)</f>
        <v>0</v>
      </c>
      <c r="Z556" s="673">
        <f>SUM(Q!AY556:BB556)</f>
        <v>0</v>
      </c>
      <c r="AA556" s="673">
        <f>SUM(Q!BC556:BF556)</f>
        <v>0</v>
      </c>
      <c r="AB556" s="673">
        <f>SUM(Q!BG556:BJ556)</f>
        <v>0</v>
      </c>
      <c r="AC556" s="673">
        <f>SUM(Q!BK556:BN556)</f>
        <v>0</v>
      </c>
      <c r="AD556" s="673">
        <f>SUM(Q!BO556:BR556)</f>
        <v>0</v>
      </c>
      <c r="AE556" s="673">
        <f>SUM(Q!BS556:BV556)</f>
        <v>0</v>
      </c>
      <c r="AF556" s="673">
        <f>SUM(Q!BW556:BZ556)</f>
        <v>0</v>
      </c>
      <c r="AG556" s="673">
        <f>SUM(Q!CA556:CD556)</f>
        <v>0</v>
      </c>
    </row>
    <row r="557" spans="1:41" x14ac:dyDescent="0.35">
      <c r="A557" s="5" t="s">
        <v>354</v>
      </c>
      <c r="B557" s="255" t="s">
        <v>372</v>
      </c>
      <c r="N557" s="451">
        <f>SUM(Q!C557:F557)</f>
        <v>58200</v>
      </c>
      <c r="O557" s="451">
        <f>SUM(Q!G557:J557)</f>
        <v>-9600</v>
      </c>
      <c r="P557" s="451">
        <f>SUM(Q!K557:N557)</f>
        <v>33900</v>
      </c>
      <c r="Q557" s="451">
        <f>SUM(Q!O557:R557)</f>
        <v>179100</v>
      </c>
      <c r="R557" s="451">
        <f>SUM(Q!S557:V557)</f>
        <v>36400</v>
      </c>
      <c r="S557" s="451">
        <f>SUM(Q!W557:Z557)</f>
        <v>18500</v>
      </c>
      <c r="T557" s="451">
        <f>SUM(Q!AA557:AD557)</f>
        <v>65341.300825593418</v>
      </c>
      <c r="U557" s="451">
        <f>SUM(Q!AE557:AH557)</f>
        <v>138799.41210341942</v>
      </c>
      <c r="V557" s="451">
        <f>SUM(Q!AI557:AL557)</f>
        <v>103206.10911458082</v>
      </c>
      <c r="W557" s="451">
        <f>SUM(Q!AM557:AP557)</f>
        <v>97977.708360346864</v>
      </c>
      <c r="X557" s="451">
        <f>SUM(Q!AQ557:AT557)</f>
        <v>107646.26471223324</v>
      </c>
      <c r="Y557" s="451">
        <f>SUM(Q!AU557:AX557)</f>
        <v>123339.50557344157</v>
      </c>
      <c r="Z557" s="451">
        <f>SUM(Q!AY557:BB557)</f>
        <v>114365.0050573349</v>
      </c>
      <c r="AA557" s="451">
        <f>SUM(Q!BC557:BF557)</f>
        <v>95498.038308584626</v>
      </c>
      <c r="AB557" s="451">
        <f>SUM(Q!BG557:BJ557)</f>
        <v>100261.76977146252</v>
      </c>
      <c r="AC557" s="451">
        <f>SUM(Q!BK557:BN557)</f>
        <v>64566.811592415841</v>
      </c>
      <c r="AD557" s="451">
        <f>SUM(Q!BO557:BR557)</f>
        <v>29700.870007759564</v>
      </c>
      <c r="AE557" s="451">
        <f>SUM(Q!BS557:BV557)</f>
        <v>43126.75971859409</v>
      </c>
      <c r="AF557" s="451">
        <f>SUM(Q!BW557:BZ557)</f>
        <v>40696.562507147653</v>
      </c>
      <c r="AG557" s="451">
        <f>SUM(Q!CA557:CD557)</f>
        <v>2910.7803389314918</v>
      </c>
    </row>
    <row r="558" spans="1:41" x14ac:dyDescent="0.35">
      <c r="A558" s="5" t="s">
        <v>354</v>
      </c>
      <c r="B558" s="452" t="s">
        <v>315</v>
      </c>
      <c r="N558" s="451">
        <f>IF(N557&lt;0,"0",N557*('General Assumptions'!$E$21+'General Assumptions'!$E$22))*-1</f>
        <v>-16528.800000000003</v>
      </c>
      <c r="O558" s="451">
        <f>IF(O557&lt;0,"0",O557*('General Assumptions'!$E$21+'General Assumptions'!$E$22))*-1</f>
        <v>0</v>
      </c>
      <c r="P558" s="451">
        <f>IF(P557&lt;0,"0",P557*('General Assumptions'!$E$21+'General Assumptions'!$E$22))*-1</f>
        <v>-9627.6</v>
      </c>
      <c r="Q558" s="451">
        <f>IF(Q557&lt;0,"0",Q557*('General Assumptions'!$E$21+'General Assumptions'!$E$22))*-1</f>
        <v>-50864.400000000009</v>
      </c>
      <c r="R558" s="451">
        <f>IF(R557&lt;0,"0",R557*('General Assumptions'!$E$21+'General Assumptions'!$E$22))*-1</f>
        <v>-10337.6</v>
      </c>
      <c r="S558" s="451">
        <f>IF(S557&lt;0,"0",S557*('General Assumptions'!$E$21+'General Assumptions'!$E$22))*-1</f>
        <v>-5254.0000000000009</v>
      </c>
      <c r="T558" s="451">
        <f>IF(T557&lt;0,"0",T557*('General Assumptions'!$E$21+'General Assumptions'!$E$22))*-1</f>
        <v>-18556.929434468533</v>
      </c>
      <c r="U558" s="451">
        <f>IF(U557&lt;0,"0",U557*('General Assumptions'!$E$21+'General Assumptions'!$E$22))*-1</f>
        <v>-39419.033037371119</v>
      </c>
      <c r="V558" s="451">
        <f>IF(V557&lt;0,"0",V557*('General Assumptions'!$E$21+'General Assumptions'!$E$22))*-1</f>
        <v>-29310.534988540956</v>
      </c>
      <c r="W558" s="451">
        <f>IF(W557&lt;0,"0",W557*('General Assumptions'!$E$21+'General Assumptions'!$E$22))*-1</f>
        <v>-27825.669174338513</v>
      </c>
      <c r="X558" s="451">
        <f>IF(X557&lt;0,"0",X557*('General Assumptions'!$E$21+'General Assumptions'!$E$22))*-1</f>
        <v>-30571.539178274244</v>
      </c>
      <c r="Y558" s="451">
        <f>IF(Y557&lt;0,"0",Y557*('General Assumptions'!$E$21+'General Assumptions'!$E$22))*-1</f>
        <v>-35028.419582857408</v>
      </c>
      <c r="Z558" s="451">
        <f>IF(Z557&lt;0,"0",Z557*('General Assumptions'!$E$21+'General Assumptions'!$E$22))*-1</f>
        <v>-32479.661436283113</v>
      </c>
      <c r="AA558" s="451">
        <f>IF(AA557&lt;0,"0",AA557*('General Assumptions'!$E$21+'General Assumptions'!$E$22))*-1</f>
        <v>-27121.442879638038</v>
      </c>
      <c r="AB558" s="451">
        <f>IF(AB557&lt;0,"0",AB557*('General Assumptions'!$E$21+'General Assumptions'!$E$22))*-1</f>
        <v>-28474.34261509536</v>
      </c>
      <c r="AC558" s="451">
        <f>IF(AC557&lt;0,"0",AC557*('General Assumptions'!$E$21+'General Assumptions'!$E$22))*-1</f>
        <v>-18336.9744922461</v>
      </c>
      <c r="AD558" s="451">
        <f>IF(AD557&lt;0,"0",AD557*('General Assumptions'!$E$21+'General Assumptions'!$E$22))*-1</f>
        <v>-8435.0470822037169</v>
      </c>
      <c r="AE558" s="451">
        <f>IF(AE557&lt;0,"0",AE557*('General Assumptions'!$E$21+'General Assumptions'!$E$22))*-1</f>
        <v>-12247.999760080724</v>
      </c>
      <c r="AF558" s="451">
        <f>IF(AF557&lt;0,"0",AF557*('General Assumptions'!$E$21+'General Assumptions'!$E$22))*-1</f>
        <v>-11557.823752029935</v>
      </c>
      <c r="AG558" s="451">
        <f>IF(AG557&lt;0,"0",AG557*('General Assumptions'!$E$21+'General Assumptions'!$E$22))*-1</f>
        <v>-826.66161625654377</v>
      </c>
    </row>
    <row r="559" spans="1:41" x14ac:dyDescent="0.35">
      <c r="A559" s="5" t="s">
        <v>354</v>
      </c>
      <c r="B559" s="255" t="s">
        <v>169</v>
      </c>
      <c r="N559" s="453">
        <f t="shared" ref="N559:AC559" si="621">N557+N558</f>
        <v>41671.199999999997</v>
      </c>
      <c r="O559" s="453">
        <f t="shared" si="621"/>
        <v>-9600</v>
      </c>
      <c r="P559" s="453">
        <f t="shared" si="621"/>
        <v>24272.400000000001</v>
      </c>
      <c r="Q559" s="453">
        <f t="shared" si="621"/>
        <v>128235.59999999999</v>
      </c>
      <c r="R559" s="453">
        <f t="shared" si="621"/>
        <v>26062.400000000001</v>
      </c>
      <c r="S559" s="453">
        <f t="shared" si="621"/>
        <v>13246</v>
      </c>
      <c r="T559" s="453">
        <f t="shared" si="621"/>
        <v>46784.371391124885</v>
      </c>
      <c r="U559" s="453">
        <f t="shared" si="621"/>
        <v>99380.379066048306</v>
      </c>
      <c r="V559" s="453">
        <f t="shared" si="621"/>
        <v>73895.574126039864</v>
      </c>
      <c r="W559" s="453">
        <f t="shared" si="621"/>
        <v>70152.039186008347</v>
      </c>
      <c r="X559" s="453">
        <f t="shared" si="621"/>
        <v>77074.72553395899</v>
      </c>
      <c r="Y559" s="453">
        <f t="shared" si="621"/>
        <v>88311.085990584164</v>
      </c>
      <c r="Z559" s="453">
        <f t="shared" si="621"/>
        <v>81885.343621051783</v>
      </c>
      <c r="AA559" s="453">
        <f t="shared" si="621"/>
        <v>68376.595428946588</v>
      </c>
      <c r="AB559" s="453">
        <f t="shared" si="621"/>
        <v>71787.427156367165</v>
      </c>
      <c r="AC559" s="453">
        <f t="shared" si="621"/>
        <v>46229.837100169738</v>
      </c>
      <c r="AD559" s="453">
        <f>AD557+AD558</f>
        <v>21265.822925555847</v>
      </c>
      <c r="AE559" s="453">
        <f t="shared" ref="AE559:AG559" si="622">AE557+AE558</f>
        <v>30878.759958513365</v>
      </c>
      <c r="AF559" s="453">
        <f t="shared" si="622"/>
        <v>29138.738755117716</v>
      </c>
      <c r="AG559" s="453">
        <f t="shared" si="622"/>
        <v>2084.118722674948</v>
      </c>
    </row>
    <row r="560" spans="1:41" x14ac:dyDescent="0.35">
      <c r="A560" s="5"/>
      <c r="B560" s="70"/>
    </row>
    <row r="561" spans="1:36" x14ac:dyDescent="0.35">
      <c r="A561" s="5"/>
      <c r="B561" s="70"/>
    </row>
    <row r="562" spans="1:36" x14ac:dyDescent="0.35">
      <c r="A562" s="5" t="s">
        <v>354</v>
      </c>
      <c r="B562" s="69" t="s">
        <v>138</v>
      </c>
      <c r="N562" s="451">
        <f>N557-N551</f>
        <v>129300</v>
      </c>
      <c r="O562" s="451">
        <f t="shared" ref="O562:AB562" si="623">O557-O551</f>
        <v>76900</v>
      </c>
      <c r="P562" s="451">
        <f t="shared" si="623"/>
        <v>129700</v>
      </c>
      <c r="Q562" s="451">
        <f t="shared" si="623"/>
        <v>262900</v>
      </c>
      <c r="R562" s="451">
        <f t="shared" si="623"/>
        <v>119100</v>
      </c>
      <c r="S562" s="451">
        <f t="shared" si="623"/>
        <v>89100</v>
      </c>
      <c r="T562" s="451">
        <f t="shared" si="623"/>
        <v>134628.71052631582</v>
      </c>
      <c r="U562" s="451">
        <f t="shared" si="623"/>
        <v>206914.04543675276</v>
      </c>
      <c r="V562" s="451">
        <f t="shared" si="623"/>
        <v>160593.48558516905</v>
      </c>
      <c r="W562" s="451">
        <f t="shared" si="623"/>
        <v>172831.38875250373</v>
      </c>
      <c r="X562" s="451">
        <f t="shared" si="623"/>
        <v>207474.15686909598</v>
      </c>
      <c r="Y562" s="451">
        <f t="shared" si="623"/>
        <v>231223.94674991217</v>
      </c>
      <c r="Z562" s="451">
        <f t="shared" si="623"/>
        <v>222469.66584164862</v>
      </c>
      <c r="AA562" s="451">
        <f t="shared" si="623"/>
        <v>193863.97752427089</v>
      </c>
      <c r="AB562" s="451">
        <f t="shared" si="623"/>
        <v>213934.06192832527</v>
      </c>
      <c r="AC562" s="451">
        <f>AC557-AC551</f>
        <v>146150.81747476879</v>
      </c>
      <c r="AD562" s="451">
        <f t="shared" ref="AD562:AG562" si="624">AD557-AD551</f>
        <v>72192.624909720354</v>
      </c>
      <c r="AE562" s="451">
        <f t="shared" si="624"/>
        <v>114448.20481663331</v>
      </c>
      <c r="AF562" s="451">
        <f t="shared" si="624"/>
        <v>112312.90564440256</v>
      </c>
      <c r="AG562" s="451">
        <f t="shared" si="624"/>
        <v>8033.0666134412968</v>
      </c>
      <c r="AH562" s="451"/>
    </row>
    <row r="563" spans="1:36" x14ac:dyDescent="0.35">
      <c r="A563" s="5" t="s">
        <v>354</v>
      </c>
      <c r="B563" s="69" t="s">
        <v>186</v>
      </c>
      <c r="N563" s="451">
        <f t="shared" ref="N563:AG563" si="625">N562-N555</f>
        <v>129300</v>
      </c>
      <c r="O563" s="451">
        <f t="shared" si="625"/>
        <v>81900</v>
      </c>
      <c r="P563" s="451">
        <f t="shared" si="625"/>
        <v>129700</v>
      </c>
      <c r="Q563" s="451">
        <f t="shared" si="625"/>
        <v>146900</v>
      </c>
      <c r="R563" s="451">
        <f t="shared" si="625"/>
        <v>119100</v>
      </c>
      <c r="S563" s="451">
        <f t="shared" si="625"/>
        <v>89100</v>
      </c>
      <c r="T563" s="451">
        <f t="shared" si="625"/>
        <v>134628.71052631582</v>
      </c>
      <c r="U563" s="451">
        <f t="shared" si="625"/>
        <v>206914.04543675276</v>
      </c>
      <c r="V563" s="451">
        <f t="shared" si="625"/>
        <v>160593.48558516905</v>
      </c>
      <c r="W563" s="451">
        <f t="shared" si="625"/>
        <v>172831.38875250373</v>
      </c>
      <c r="X563" s="451">
        <f t="shared" si="625"/>
        <v>207474.15686909598</v>
      </c>
      <c r="Y563" s="451">
        <f t="shared" si="625"/>
        <v>231223.94674991217</v>
      </c>
      <c r="Z563" s="451">
        <f t="shared" si="625"/>
        <v>222469.66584164862</v>
      </c>
      <c r="AA563" s="451">
        <f t="shared" si="625"/>
        <v>193863.97752427089</v>
      </c>
      <c r="AB563" s="451">
        <f t="shared" si="625"/>
        <v>213934.06192832527</v>
      </c>
      <c r="AC563" s="451">
        <f t="shared" si="625"/>
        <v>146150.81747476879</v>
      </c>
      <c r="AD563" s="451">
        <f t="shared" si="625"/>
        <v>72192.624909720354</v>
      </c>
      <c r="AE563" s="451">
        <f t="shared" si="625"/>
        <v>114448.20481663331</v>
      </c>
      <c r="AF563" s="451">
        <f t="shared" si="625"/>
        <v>112312.90564440256</v>
      </c>
      <c r="AG563" s="451">
        <f t="shared" si="625"/>
        <v>8033.0666134412968</v>
      </c>
      <c r="AH563" s="451"/>
    </row>
    <row r="564" spans="1:36" x14ac:dyDescent="0.35">
      <c r="A564" s="5"/>
      <c r="B564" s="69"/>
    </row>
    <row r="565" spans="1:36" x14ac:dyDescent="0.35">
      <c r="A565" s="5"/>
      <c r="B565" s="314" t="s">
        <v>766</v>
      </c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</row>
    <row r="566" spans="1:36" x14ac:dyDescent="0.35">
      <c r="A566" s="5" t="s">
        <v>354</v>
      </c>
      <c r="B566" s="69" t="s">
        <v>142</v>
      </c>
      <c r="T566" s="451">
        <f>SUM(Q!AA566:AD566)</f>
        <v>59593.385319917463</v>
      </c>
      <c r="U566" s="451">
        <f>SUM(Q!AE566:AH566)</f>
        <v>127014.19241089789</v>
      </c>
      <c r="V566" s="451">
        <f>SUM(Q!AI566:AL566)</f>
        <v>89591.958306523855</v>
      </c>
      <c r="W566" s="451">
        <f>SUM(Q!AM566:AP566)</f>
        <v>103136.96166241699</v>
      </c>
      <c r="X566" s="451">
        <f>SUM(Q!AQ566:AT566)</f>
        <v>135362.59069103768</v>
      </c>
      <c r="Y566" s="451">
        <f>SUM(Q!AU566:AX566)</f>
        <v>155189.07035655176</v>
      </c>
      <c r="Z566" s="451">
        <f>SUM(Q!AY566:BB566)</f>
        <v>148678.41457731492</v>
      </c>
      <c r="AA566" s="451">
        <f>SUM(Q!BC566:BF566)</f>
        <v>124789.46794712474</v>
      </c>
      <c r="AB566" s="451">
        <f>SUM(Q!BG566:BJ566)</f>
        <v>143668.61948545964</v>
      </c>
      <c r="AC566" s="451">
        <f>SUM(Q!BK566:BN566)</f>
        <v>84809.114576664841</v>
      </c>
      <c r="AD566" s="451">
        <f>SUM(Q!BO566:BR566)</f>
        <v>19567.407407780454</v>
      </c>
      <c r="AE566" s="451">
        <f>SUM(Q!BS566:BV566)</f>
        <v>58466.514886984784</v>
      </c>
      <c r="AF566" s="451">
        <f>SUM(Q!BW566:BZ566)</f>
        <v>56938.765017615646</v>
      </c>
      <c r="AG566" s="451">
        <f>SUM(Q!CA566:CD566)</f>
        <v>-37894.628471291573</v>
      </c>
      <c r="AH566" s="451"/>
      <c r="AI566" s="451"/>
      <c r="AJ566" s="451"/>
    </row>
    <row r="567" spans="1:36" x14ac:dyDescent="0.35">
      <c r="A567" s="5" t="s">
        <v>354</v>
      </c>
      <c r="B567" s="69" t="s">
        <v>763</v>
      </c>
      <c r="T567" s="575">
        <f>Q!AD567</f>
        <v>973111.46921606862</v>
      </c>
      <c r="U567" s="575">
        <f>Q!AH567</f>
        <v>893460.55749293615</v>
      </c>
      <c r="V567" s="575">
        <f>Q!AL567</f>
        <v>836310.02170175884</v>
      </c>
      <c r="W567" s="575">
        <f>Q!AP567</f>
        <v>776549.95736939716</v>
      </c>
      <c r="X567" s="575">
        <f>Q!AT567</f>
        <v>686103.25663119147</v>
      </c>
      <c r="Y567" s="575">
        <f>Q!AX567</f>
        <v>567557.63211201667</v>
      </c>
      <c r="Z567" s="575">
        <f>Q!BB567</f>
        <v>442417.11356608843</v>
      </c>
      <c r="AA567" s="575">
        <f>Q!BF567</f>
        <v>330596.24883863638</v>
      </c>
      <c r="AB567" s="575">
        <f>Q!BJ567</f>
        <v>205704.47647327857</v>
      </c>
      <c r="AC567" s="575">
        <f>Q!BN567</f>
        <v>113214.9126574619</v>
      </c>
      <c r="AD567" s="575">
        <f>Q!BR567</f>
        <v>80913.817883844982</v>
      </c>
      <c r="AE567" s="575">
        <f>Q!BV567</f>
        <v>35921.258738654404</v>
      </c>
      <c r="AF567" s="575">
        <f>Q!BZ567</f>
        <v>-20293.370350826521</v>
      </c>
      <c r="AG567" s="575">
        <f>Q!CD567</f>
        <v>-9218.8732343611009</v>
      </c>
      <c r="AH567" s="575"/>
      <c r="AI567" s="575"/>
      <c r="AJ567" s="575"/>
    </row>
    <row r="568" spans="1:36" x14ac:dyDescent="0.35">
      <c r="A568" s="5" t="s">
        <v>354</v>
      </c>
      <c r="B568" s="69" t="s">
        <v>764</v>
      </c>
      <c r="T568" s="451">
        <f>SUM(Q!AA568:AD568)</f>
        <v>56613.716053921584</v>
      </c>
      <c r="U568" s="451">
        <f>SUM(Q!AE568:AH568)</f>
        <v>120663.48279035298</v>
      </c>
      <c r="V568" s="451">
        <f>SUM(Q!AI568:AL568)</f>
        <v>85112.360391197668</v>
      </c>
      <c r="W568" s="451">
        <f>SUM(Q!AM568:AP568)</f>
        <v>97980.113579296143</v>
      </c>
      <c r="X568" s="451">
        <f>SUM(Q!AQ568:AT568)</f>
        <v>128594.46115648578</v>
      </c>
      <c r="Y568" s="451">
        <f>SUM(Q!AU568:AX568)</f>
        <v>147429.61683872418</v>
      </c>
      <c r="Z568" s="451">
        <f>SUM(Q!AY568:BB568)</f>
        <v>141244.49384844917</v>
      </c>
      <c r="AA568" s="451">
        <f>SUM(Q!BC568:BF568)</f>
        <v>118549.99454976848</v>
      </c>
      <c r="AB568" s="451">
        <f>SUM(Q!BG568:BJ568)</f>
        <v>136485.18851118666</v>
      </c>
      <c r="AC568" s="451">
        <f>SUM(Q!BK568:BN568)</f>
        <v>80568.658847831583</v>
      </c>
      <c r="AD568" s="451">
        <f>SUM(Q!BO568:BR568)</f>
        <v>18589.03703739143</v>
      </c>
      <c r="AE568" s="451">
        <f>SUM(Q!BS568:BV568)</f>
        <v>55543.189142635543</v>
      </c>
      <c r="AF568" s="451">
        <f>SUM(Q!BW568:BZ568)</f>
        <v>54091.826766734855</v>
      </c>
      <c r="AG568" s="451">
        <f>SUM(Q!CA568:CD568)</f>
        <v>-35999.897047726998</v>
      </c>
      <c r="AH568" s="451"/>
      <c r="AI568" s="451"/>
      <c r="AJ568" s="451"/>
    </row>
    <row r="569" spans="1:36" x14ac:dyDescent="0.35">
      <c r="A569" s="5" t="s">
        <v>354</v>
      </c>
      <c r="B569" s="69" t="s">
        <v>765</v>
      </c>
      <c r="T569" s="575">
        <f>Q!AD569</f>
        <v>924455.89575526479</v>
      </c>
      <c r="U569" s="575">
        <f>Q!AH569</f>
        <v>848787.52961828944</v>
      </c>
      <c r="V569" s="575">
        <f>Q!AL569</f>
        <v>794494.52061667072</v>
      </c>
      <c r="W569" s="575">
        <f>Q!AP569</f>
        <v>737722.45950092701</v>
      </c>
      <c r="X569" s="575">
        <f>Q!AT569</f>
        <v>651798.09379963216</v>
      </c>
      <c r="Y569" s="575">
        <f>Q!AX569</f>
        <v>539179.75050641561</v>
      </c>
      <c r="Z569" s="575">
        <f>Q!BB569</f>
        <v>420296.2578877841</v>
      </c>
      <c r="AA569" s="575">
        <f>Q!BF569</f>
        <v>314066.43639670458</v>
      </c>
      <c r="AB569" s="575">
        <f>Q!BJ569</f>
        <v>195419.25264961465</v>
      </c>
      <c r="AC569" s="575">
        <f>Q!BN569</f>
        <v>107554.16702458877</v>
      </c>
      <c r="AD569" s="575">
        <f>Q!BR569</f>
        <v>76868.126989652737</v>
      </c>
      <c r="AE569" s="575">
        <f>Q!BV569</f>
        <v>34125.195801721682</v>
      </c>
      <c r="AF569" s="575">
        <f>Q!BZ569</f>
        <v>-19278.701833285191</v>
      </c>
      <c r="AG569" s="575">
        <f>Q!CD569</f>
        <v>-8757.9295726430446</v>
      </c>
      <c r="AH569" s="575"/>
      <c r="AI569" s="575"/>
      <c r="AJ569" s="575"/>
    </row>
    <row r="570" spans="1:36" x14ac:dyDescent="0.35">
      <c r="A570" s="5"/>
      <c r="B570" s="69"/>
    </row>
    <row r="571" spans="1:36" x14ac:dyDescent="0.35">
      <c r="A571" s="5"/>
      <c r="B571" s="69"/>
    </row>
    <row r="572" spans="1:36" x14ac:dyDescent="0.35">
      <c r="A572" s="5" t="s">
        <v>354</v>
      </c>
      <c r="B572" s="314" t="s">
        <v>394</v>
      </c>
      <c r="N572" s="680">
        <f>SUM(Q!C572:F572)</f>
        <v>79600</v>
      </c>
      <c r="O572" s="680">
        <f>SUM(Q!G572:J572)</f>
        <v>87400</v>
      </c>
      <c r="P572" s="680">
        <f>SUM(Q!K572:N572)</f>
        <v>78300</v>
      </c>
      <c r="Q572" s="680">
        <f>SUM(Q!O572:R572)</f>
        <v>59400</v>
      </c>
      <c r="R572" s="680">
        <f>SUM(Q!S572:V572)</f>
        <v>64700</v>
      </c>
      <c r="S572" s="680">
        <f>SUM(Q!W572:Z572)</f>
        <v>83700</v>
      </c>
      <c r="T572" s="680">
        <f>SUM(Q!AA572:AD572)</f>
        <v>58700</v>
      </c>
      <c r="U572" s="680">
        <f>SUM(Q!AE572:AH572)</f>
        <v>45200</v>
      </c>
      <c r="V572" s="680">
        <f>SUM(Q!AI572:AL572)</f>
        <v>45200</v>
      </c>
      <c r="W572" s="680">
        <f>SUM(Q!AM572:AP572)</f>
        <v>45200</v>
      </c>
      <c r="X572" s="680">
        <f>SUM(Q!AQ572:AT572)</f>
        <v>45200</v>
      </c>
      <c r="Y572" s="680">
        <f>SUM(Q!AU572:AX572)</f>
        <v>45200</v>
      </c>
      <c r="Z572" s="680">
        <f>SUM(Q!AY572:BB572)</f>
        <v>45200</v>
      </c>
      <c r="AA572" s="680">
        <f>SUM(Q!BC572:BF572)</f>
        <v>45200</v>
      </c>
      <c r="AB572" s="680">
        <f>SUM(Q!BG572:BJ572)</f>
        <v>45200</v>
      </c>
      <c r="AC572" s="680">
        <f>SUM(Q!BK572:BN572)</f>
        <v>45200</v>
      </c>
      <c r="AD572" s="680">
        <f>SUM(Q!BO572:BR572)</f>
        <v>45200</v>
      </c>
      <c r="AE572" s="680">
        <f>SUM(Q!BS572:BV572)</f>
        <v>45200</v>
      </c>
      <c r="AF572" s="680">
        <f>SUM(Q!BW572:BZ572)</f>
        <v>45200</v>
      </c>
      <c r="AG572" s="680">
        <f>SUM(Q!CA572:CD572)</f>
        <v>45200</v>
      </c>
      <c r="AH572" s="679"/>
    </row>
    <row r="573" spans="1:36" x14ac:dyDescent="0.35">
      <c r="A573" s="5" t="s">
        <v>354</v>
      </c>
      <c r="B573" s="254" t="s">
        <v>392</v>
      </c>
      <c r="N573" s="575">
        <f>SUM(Q!C573:F573)</f>
        <v>58900</v>
      </c>
      <c r="O573" s="575">
        <f>SUM(Q!G573:J573)</f>
        <v>82600</v>
      </c>
      <c r="P573" s="575">
        <f>SUM(Q!K573:N573)</f>
        <v>64900</v>
      </c>
      <c r="Q573" s="575">
        <f>SUM(Q!O573:R573)</f>
        <v>51200</v>
      </c>
      <c r="R573" s="575">
        <f>SUM(Q!S573:V573)</f>
        <v>43700</v>
      </c>
      <c r="S573" s="575">
        <f>SUM(Q!W573:Z573)</f>
        <v>42700</v>
      </c>
      <c r="T573" s="575">
        <f>SUM(Q!AA573:AD573)</f>
        <v>26700</v>
      </c>
      <c r="U573" s="575">
        <f>SUM(Q!AE573:AH573)</f>
        <v>22000</v>
      </c>
      <c r="V573" s="575">
        <f>SUM(Q!AI573:AL573)</f>
        <v>22000</v>
      </c>
      <c r="W573" s="575">
        <f>SUM(Q!AM573:AP573)</f>
        <v>22000</v>
      </c>
      <c r="X573" s="575">
        <f>SUM(Q!AQ573:AT573)</f>
        <v>22000</v>
      </c>
      <c r="Y573" s="575">
        <f>SUM(Q!AU573:AX573)</f>
        <v>22000</v>
      </c>
      <c r="Z573" s="575">
        <f>SUM(Q!AY573:BB573)</f>
        <v>22000</v>
      </c>
      <c r="AA573" s="575">
        <f>SUM(Q!BC573:BF573)</f>
        <v>22000</v>
      </c>
      <c r="AB573" s="575">
        <f>SUM(Q!BG573:BJ573)</f>
        <v>22000</v>
      </c>
      <c r="AC573" s="575">
        <f>SUM(Q!BK573:BN573)</f>
        <v>22000</v>
      </c>
      <c r="AD573" s="575">
        <f>SUM(Q!BO573:BR573)</f>
        <v>22000</v>
      </c>
      <c r="AE573" s="575">
        <f>SUM(Q!BS573:BV573)</f>
        <v>22000</v>
      </c>
      <c r="AF573" s="575">
        <f>SUM(Q!BW573:BZ573)</f>
        <v>22000</v>
      </c>
      <c r="AG573" s="575">
        <f>SUM(Q!CA573:CD573)</f>
        <v>22000</v>
      </c>
      <c r="AH573" s="575"/>
    </row>
    <row r="574" spans="1:36" x14ac:dyDescent="0.35">
      <c r="A574" s="5" t="s">
        <v>354</v>
      </c>
      <c r="B574" s="254" t="s">
        <v>393</v>
      </c>
      <c r="N574" s="575">
        <f>SUM(Q!C574:F574)</f>
        <v>20700</v>
      </c>
      <c r="O574" s="575">
        <f>SUM(Q!G574:J574)</f>
        <v>4800</v>
      </c>
      <c r="P574" s="575">
        <f>SUM(Q!K574:N574)</f>
        <v>13400</v>
      </c>
      <c r="Q574" s="575">
        <f>SUM(Q!O574:R574)</f>
        <v>8200</v>
      </c>
      <c r="R574" s="575">
        <f>SUM(Q!S574:V574)</f>
        <v>21000</v>
      </c>
      <c r="S574" s="575">
        <f>SUM(Q!W574:Z574)</f>
        <v>41000</v>
      </c>
      <c r="T574" s="575">
        <f>SUM(Q!AA574:AD574)</f>
        <v>32000</v>
      </c>
      <c r="U574" s="575">
        <f>SUM(Q!AE574:AH574)</f>
        <v>23200</v>
      </c>
      <c r="V574" s="575">
        <f>SUM(Q!AI574:AL574)</f>
        <v>23200</v>
      </c>
      <c r="W574" s="575">
        <f>SUM(Q!AM574:AP574)</f>
        <v>23200</v>
      </c>
      <c r="X574" s="575">
        <f>SUM(Q!AQ574:AT574)</f>
        <v>23200</v>
      </c>
      <c r="Y574" s="575">
        <f>SUM(Q!AU574:AX574)</f>
        <v>23200</v>
      </c>
      <c r="Z574" s="575">
        <f>SUM(Q!AY574:BB574)</f>
        <v>23200</v>
      </c>
      <c r="AA574" s="575">
        <f>SUM(Q!BC574:BF574)</f>
        <v>23200</v>
      </c>
      <c r="AB574" s="575">
        <f>SUM(Q!BG574:BJ574)</f>
        <v>23200</v>
      </c>
      <c r="AC574" s="575">
        <f>SUM(Q!BK574:BN574)</f>
        <v>23200</v>
      </c>
      <c r="AD574" s="575">
        <f>SUM(Q!BO574:BR574)</f>
        <v>23200</v>
      </c>
      <c r="AE574" s="575">
        <f>SUM(Q!BS574:BV574)</f>
        <v>23200</v>
      </c>
      <c r="AF574" s="575">
        <f>SUM(Q!BW574:BZ574)</f>
        <v>23200</v>
      </c>
      <c r="AG574" s="575">
        <f>SUM(Q!CA574:CD574)</f>
        <v>23200</v>
      </c>
      <c r="AH574" s="575"/>
    </row>
    <row r="575" spans="1:36" x14ac:dyDescent="0.35">
      <c r="A575" s="424" t="s">
        <v>82</v>
      </c>
      <c r="B575" s="460" t="s">
        <v>419</v>
      </c>
      <c r="N575" s="425">
        <f>N573*1000/N538</f>
        <v>168.76790830945558</v>
      </c>
      <c r="O575" s="425">
        <f t="shared" ref="O575:R575" si="626">O573*1000/O538</f>
        <v>274.41860465116281</v>
      </c>
      <c r="P575" s="425">
        <f t="shared" si="626"/>
        <v>217.78523489932886</v>
      </c>
      <c r="Q575" s="425">
        <f t="shared" si="626"/>
        <v>167.3202614379085</v>
      </c>
      <c r="R575" s="425">
        <f t="shared" si="626"/>
        <v>143.75</v>
      </c>
      <c r="S575" s="425">
        <f>S573*1000/S538</f>
        <v>168.11023622047244</v>
      </c>
      <c r="T575" s="425">
        <f t="shared" ref="T575:AC575" si="627">T573*1000/T538</f>
        <v>118.00418702023725</v>
      </c>
      <c r="U575" s="425">
        <f>U573*1000/U538</f>
        <v>88.029225702933374</v>
      </c>
      <c r="V575" s="425">
        <f t="shared" si="627"/>
        <v>104.48427511659496</v>
      </c>
      <c r="W575" s="425">
        <f t="shared" si="627"/>
        <v>80.103989542788298</v>
      </c>
      <c r="X575" s="425">
        <f>X573*1000/X538</f>
        <v>60.064159443041433</v>
      </c>
      <c r="Y575" s="425">
        <f t="shared" si="627"/>
        <v>55.578713352785883</v>
      </c>
      <c r="Z575" s="425">
        <f t="shared" si="627"/>
        <v>55.465494159735591</v>
      </c>
      <c r="AA575" s="425">
        <f t="shared" si="627"/>
        <v>60.956856399500154</v>
      </c>
      <c r="AB575" s="425">
        <f t="shared" si="627"/>
        <v>52.748812552299256</v>
      </c>
      <c r="AC575" s="425">
        <f t="shared" si="627"/>
        <v>73.495758960636337</v>
      </c>
      <c r="AD575" s="425">
        <f>AD573*1000/AD538</f>
        <v>141.11157435617844</v>
      </c>
      <c r="AE575" s="425">
        <f>AE573*1000/AE538</f>
        <v>84.071185365499474</v>
      </c>
      <c r="AF575" s="425">
        <f t="shared" ref="AF575:AG575" si="628">AF573*1000/AF538</f>
        <v>83.725001427130707</v>
      </c>
      <c r="AG575" s="425">
        <f t="shared" si="628"/>
        <v>1170.5863573480899</v>
      </c>
      <c r="AH575" s="425"/>
    </row>
    <row r="576" spans="1:36" x14ac:dyDescent="0.35">
      <c r="A576" s="5"/>
      <c r="B576" s="70"/>
    </row>
    <row r="577" spans="1:41" x14ac:dyDescent="0.35">
      <c r="A577" s="5"/>
      <c r="B577" s="70"/>
    </row>
    <row r="578" spans="1:41" x14ac:dyDescent="0.35">
      <c r="A578" s="5"/>
      <c r="B578" s="70"/>
    </row>
    <row r="579" spans="1:41" x14ac:dyDescent="0.35">
      <c r="A579" s="5"/>
      <c r="B579" s="314" t="s">
        <v>395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</row>
    <row r="580" spans="1:41" x14ac:dyDescent="0.35">
      <c r="A580" s="5"/>
      <c r="B580" s="70"/>
    </row>
    <row r="581" spans="1:41" x14ac:dyDescent="0.35">
      <c r="A581" s="5" t="s">
        <v>400</v>
      </c>
      <c r="B581" s="69" t="s">
        <v>412</v>
      </c>
      <c r="N581" s="451">
        <f>-N548</f>
        <v>300600</v>
      </c>
      <c r="O581" s="451">
        <f t="shared" ref="O581:AB581" si="629">-O548</f>
        <v>258900</v>
      </c>
      <c r="P581" s="451">
        <f t="shared" si="629"/>
        <v>229100</v>
      </c>
      <c r="Q581" s="451">
        <f t="shared" si="629"/>
        <v>231000</v>
      </c>
      <c r="R581" s="451">
        <f t="shared" si="629"/>
        <v>260700</v>
      </c>
      <c r="S581" s="451">
        <f t="shared" si="629"/>
        <v>255800</v>
      </c>
      <c r="T581" s="451">
        <f t="shared" si="629"/>
        <v>236904.9736842105</v>
      </c>
      <c r="U581" s="451">
        <f t="shared" si="629"/>
        <v>266366.27331324725</v>
      </c>
      <c r="V581" s="451">
        <f t="shared" si="629"/>
        <v>228938.81441483094</v>
      </c>
      <c r="W581" s="451">
        <f t="shared" si="629"/>
        <v>304635.46674749628</v>
      </c>
      <c r="X581" s="451">
        <f t="shared" si="629"/>
        <v>414460.79313090403</v>
      </c>
      <c r="Y581" s="451">
        <f t="shared" si="629"/>
        <v>456935.20075008785</v>
      </c>
      <c r="Z581" s="451">
        <f t="shared" si="629"/>
        <v>467094.18965835136</v>
      </c>
      <c r="AA581" s="451">
        <f t="shared" si="629"/>
        <v>433579.79597572912</v>
      </c>
      <c r="AB581" s="451">
        <f t="shared" si="629"/>
        <v>511143.87157167459</v>
      </c>
      <c r="AC581" s="451">
        <f>-AC548</f>
        <v>374246.55702523125</v>
      </c>
      <c r="AD581" s="451">
        <f>AD582*AD538/1000</f>
        <v>198875.03389014676</v>
      </c>
      <c r="AE581" s="451">
        <f>AE582*AE538/1000</f>
        <v>340533.60821848508</v>
      </c>
      <c r="AF581" s="451">
        <f t="shared" ref="AF581:AG581" si="630">AF582*AF538/1000</f>
        <v>344504.04685559741</v>
      </c>
      <c r="AG581" s="451">
        <f t="shared" si="630"/>
        <v>24640.302386558706</v>
      </c>
      <c r="AH581" s="451"/>
    </row>
    <row r="582" spans="1:41" x14ac:dyDescent="0.35">
      <c r="A582" s="5" t="s">
        <v>82</v>
      </c>
      <c r="B582" s="69" t="s">
        <v>413</v>
      </c>
      <c r="N582" s="526">
        <f>AVERAGE(Q!C582:F582)</f>
        <v>866.58940018315013</v>
      </c>
      <c r="O582" s="526">
        <f>AVERAGE(Q!G582:J582)</f>
        <v>860.5522753836957</v>
      </c>
      <c r="P582" s="526">
        <f>AVERAGE(Q!K582:N582)</f>
        <v>771.39492753623188</v>
      </c>
      <c r="Q582" s="526">
        <f>AVERAGE(Q!O582:R582)</f>
        <v>754.95966999131554</v>
      </c>
      <c r="R582" s="526">
        <f>AVERAGE(Q!S582:V582)</f>
        <v>859.22291507384102</v>
      </c>
      <c r="S582" s="526">
        <f>AVERAGE(Q!W582:Z582)</f>
        <v>1016.6587772906094</v>
      </c>
      <c r="T582" s="526">
        <f>AVERAGE(Q!AA582:AD582)</f>
        <v>1043.3927083333333</v>
      </c>
      <c r="U582" s="526">
        <f>AVERAGE(Q!AE582:AH582)</f>
        <v>1065.9626794984745</v>
      </c>
      <c r="V582" s="526">
        <f>AVERAGE(Q!AI582:AL582)</f>
        <v>1087.4423611379345</v>
      </c>
      <c r="W582" s="526">
        <f>AVERAGE(Q!AM582:AP582)</f>
        <v>1109.3548691156952</v>
      </c>
      <c r="X582" s="526">
        <f>AVERAGE(Q!AQ582:AT582)</f>
        <v>1131.7089250991576</v>
      </c>
      <c r="Y582" s="526">
        <f>AVERAGE(Q!AU582:AX582)</f>
        <v>1154.5134265016857</v>
      </c>
      <c r="Z582" s="526">
        <f>AVERAGE(Q!AY582:BB582)</f>
        <v>1177.7774500239782</v>
      </c>
      <c r="AA582" s="526">
        <f>AVERAGE(Q!BC582:BF582)</f>
        <v>1201.5102552667965</v>
      </c>
      <c r="AB582" s="526">
        <f>AVERAGE(Q!BG582:BJ582)</f>
        <v>1225.7212884164933</v>
      </c>
      <c r="AC582" s="526">
        <f>AVERAGE(Q!BK582:BN582)</f>
        <v>1250.4201860048051</v>
      </c>
      <c r="AD582" s="526">
        <f>AVERAGE(Q!BO582:BR582)</f>
        <v>1275.6167787444069</v>
      </c>
      <c r="AE582" s="526">
        <f>AVERAGE(Q!BS582:BV582)</f>
        <v>1301.3210954417561</v>
      </c>
      <c r="AF582" s="526">
        <f>AVERAGE(Q!BW582:BZ582)</f>
        <v>1311.0728097562362</v>
      </c>
      <c r="AG582" s="526">
        <f>AVERAGE(Q!CA582:CD582)</f>
        <v>1311.0728097562362</v>
      </c>
      <c r="AH582" s="526"/>
    </row>
    <row r="583" spans="1:41" x14ac:dyDescent="0.35">
      <c r="A583" s="5" t="s">
        <v>82</v>
      </c>
      <c r="B583" s="461" t="s">
        <v>414</v>
      </c>
      <c r="N583" s="428"/>
      <c r="O583" s="428">
        <v>860</v>
      </c>
      <c r="P583" s="428">
        <v>768</v>
      </c>
      <c r="Q583" s="428">
        <v>755</v>
      </c>
      <c r="R583" s="428">
        <v>857</v>
      </c>
      <c r="S583" s="428">
        <v>1007</v>
      </c>
      <c r="T583" s="613">
        <f t="shared" ref="T583" si="631">T582</f>
        <v>1043.3927083333333</v>
      </c>
      <c r="U583" s="613">
        <f t="shared" ref="U583" si="632">U582</f>
        <v>1065.9626794984745</v>
      </c>
      <c r="V583" s="613">
        <f t="shared" ref="V583" si="633">V582</f>
        <v>1087.4423611379345</v>
      </c>
      <c r="W583" s="613">
        <f t="shared" ref="W583" si="634">W582</f>
        <v>1109.3548691156952</v>
      </c>
      <c r="X583" s="613">
        <f t="shared" ref="X583" si="635">X582</f>
        <v>1131.7089250991576</v>
      </c>
      <c r="Y583" s="613">
        <f t="shared" ref="Y583" si="636">Y582</f>
        <v>1154.5134265016857</v>
      </c>
      <c r="Z583" s="613">
        <f t="shared" ref="Z583" si="637">Z582</f>
        <v>1177.7774500239782</v>
      </c>
      <c r="AA583" s="613">
        <f t="shared" ref="AA583" si="638">AA582</f>
        <v>1201.5102552667965</v>
      </c>
      <c r="AB583" s="613">
        <f t="shared" ref="AB583" si="639">AB582</f>
        <v>1225.7212884164933</v>
      </c>
      <c r="AC583" s="613">
        <f t="shared" ref="AC583" si="640">AC582</f>
        <v>1250.4201860048051</v>
      </c>
      <c r="AD583" s="613">
        <f>AD582</f>
        <v>1275.6167787444069</v>
      </c>
      <c r="AE583" s="613">
        <f t="shared" ref="AE583:AG583" si="641">AE582</f>
        <v>1301.3210954417561</v>
      </c>
      <c r="AF583" s="613">
        <f t="shared" si="641"/>
        <v>1311.0728097562362</v>
      </c>
      <c r="AG583" s="613">
        <f t="shared" si="641"/>
        <v>1311.0728097562362</v>
      </c>
      <c r="AH583" s="613"/>
    </row>
    <row r="584" spans="1:41" x14ac:dyDescent="0.35">
      <c r="A584" s="5"/>
      <c r="B584" s="462" t="s">
        <v>415</v>
      </c>
      <c r="N584" s="427">
        <f t="shared" ref="N584:AB584" si="642">N583/N582-1</f>
        <v>-1</v>
      </c>
      <c r="O584" s="427">
        <f t="shared" si="642"/>
        <v>-6.4176854735464861E-4</v>
      </c>
      <c r="P584" s="427">
        <f t="shared" si="642"/>
        <v>-4.4010239308611698E-3</v>
      </c>
      <c r="Q584" s="427">
        <f t="shared" si="642"/>
        <v>5.34200835984322E-5</v>
      </c>
      <c r="R584" s="427">
        <f t="shared" si="642"/>
        <v>-2.5871226603052522E-3</v>
      </c>
      <c r="S584" s="427">
        <f t="shared" si="642"/>
        <v>-9.5005104036478549E-3</v>
      </c>
      <c r="T584" s="427">
        <f t="shared" si="642"/>
        <v>0</v>
      </c>
      <c r="U584" s="427">
        <f t="shared" si="642"/>
        <v>0</v>
      </c>
      <c r="V584" s="427">
        <f t="shared" si="642"/>
        <v>0</v>
      </c>
      <c r="W584" s="427">
        <f t="shared" si="642"/>
        <v>0</v>
      </c>
      <c r="X584" s="427">
        <f t="shared" si="642"/>
        <v>0</v>
      </c>
      <c r="Y584" s="427">
        <f t="shared" si="642"/>
        <v>0</v>
      </c>
      <c r="Z584" s="427">
        <f t="shared" si="642"/>
        <v>0</v>
      </c>
      <c r="AA584" s="427">
        <f t="shared" si="642"/>
        <v>0</v>
      </c>
      <c r="AB584" s="427">
        <f t="shared" si="642"/>
        <v>0</v>
      </c>
      <c r="AC584" s="427">
        <f>AC583/AC582-1</f>
        <v>0</v>
      </c>
      <c r="AD584" s="427">
        <f t="shared" ref="AD584:AG584" si="643">AD583/AD582-1</f>
        <v>0</v>
      </c>
      <c r="AE584" s="427">
        <f t="shared" si="643"/>
        <v>0</v>
      </c>
      <c r="AF584" s="427">
        <f t="shared" si="643"/>
        <v>0</v>
      </c>
      <c r="AG584" s="427">
        <f t="shared" si="643"/>
        <v>0</v>
      </c>
      <c r="AH584" s="427"/>
    </row>
    <row r="585" spans="1:41" x14ac:dyDescent="0.35">
      <c r="A585" s="5" t="s">
        <v>80</v>
      </c>
      <c r="B585" s="462" t="s">
        <v>710</v>
      </c>
      <c r="N585" s="318"/>
      <c r="O585" s="318"/>
      <c r="P585" s="318"/>
      <c r="Q585" s="110"/>
      <c r="R585" s="110"/>
      <c r="S585" s="318"/>
      <c r="T585" s="684">
        <f>AVERAGE(Q!AA585:AD585)</f>
        <v>5.0000000000000001E-3</v>
      </c>
      <c r="U585" s="684">
        <f>AVERAGE(Q!AE585:AH585)</f>
        <v>5.0000000000000001E-3</v>
      </c>
      <c r="V585" s="684">
        <f>AVERAGE(Q!AI585:AL585)</f>
        <v>5.0000000000000001E-3</v>
      </c>
      <c r="W585" s="684">
        <f>AVERAGE(Q!AM585:AP585)</f>
        <v>5.0000000000000001E-3</v>
      </c>
      <c r="X585" s="684">
        <f>AVERAGE(Q!AQ585:AT585)</f>
        <v>5.0000000000000001E-3</v>
      </c>
      <c r="Y585" s="684">
        <f>AVERAGE(Q!AU585:AX585)</f>
        <v>5.0000000000000001E-3</v>
      </c>
      <c r="Z585" s="684">
        <f>AVERAGE(Q!AY585:BB585)</f>
        <v>5.0000000000000001E-3</v>
      </c>
      <c r="AA585" s="684">
        <f>AVERAGE(Q!BC585:BF585)</f>
        <v>5.0000000000000001E-3</v>
      </c>
      <c r="AB585" s="684">
        <f>AVERAGE(Q!BG585:BJ585)</f>
        <v>5.0000000000000001E-3</v>
      </c>
      <c r="AC585" s="684">
        <f>AVERAGE(Q!BK585:BN585)</f>
        <v>5.0000000000000001E-3</v>
      </c>
      <c r="AD585" s="684">
        <f>AVERAGE(Q!BO585:BR585)</f>
        <v>5.0000000000000001E-3</v>
      </c>
      <c r="AE585" s="684">
        <f>AVERAGE(Q!BS585:BV585)</f>
        <v>5.0000000000000001E-3</v>
      </c>
      <c r="AF585" s="684">
        <f>AVERAGE(Q!BW585:BZ585)</f>
        <v>0</v>
      </c>
      <c r="AG585" s="684">
        <f>AVERAGE(Q!CA585:CD585)</f>
        <v>0</v>
      </c>
      <c r="AH585" s="684"/>
    </row>
    <row r="586" spans="1:41" x14ac:dyDescent="0.35">
      <c r="A586" s="5"/>
      <c r="B586" s="462"/>
    </row>
    <row r="587" spans="1:41" x14ac:dyDescent="0.35">
      <c r="A587" s="5" t="s">
        <v>400</v>
      </c>
      <c r="B587" s="69" t="s">
        <v>435</v>
      </c>
      <c r="N587" s="575">
        <f>SUM(Q!C587:F587)</f>
        <v>237975</v>
      </c>
      <c r="O587" s="575">
        <f>SUM(Q!G587:J587)</f>
        <v>225091</v>
      </c>
      <c r="P587" s="575">
        <f>SUM(Q!K587:N587)</f>
        <v>195878</v>
      </c>
      <c r="Q587" s="575">
        <f>SUM(Q!O587:R587)</f>
        <v>195462</v>
      </c>
      <c r="R587" s="575">
        <f>SUM(Q!S587:V587)</f>
        <v>218073</v>
      </c>
      <c r="S587" s="575">
        <f>SUM(Q!W587:Z587)</f>
        <v>225252</v>
      </c>
      <c r="T587" s="575">
        <f>SUM(Q!AA587:AD587)</f>
        <v>196962.38999999998</v>
      </c>
      <c r="U587" s="575">
        <f>SUM(Q!AE587:AH587)</f>
        <v>209927.13788424936</v>
      </c>
      <c r="V587" s="575">
        <f>SUM(Q!AI587:AL587)</f>
        <v>180430.01263977439</v>
      </c>
      <c r="W587" s="575">
        <f>SUM(Q!AM587:AP587)</f>
        <v>240087.64637078333</v>
      </c>
      <c r="X587" s="575">
        <f>SUM(Q!AQ587:AT587)</f>
        <v>326642.58498254686</v>
      </c>
      <c r="Y587" s="575">
        <f>SUM(Q!AU587:AX587)</f>
        <v>360117.28398972319</v>
      </c>
      <c r="Z587" s="575">
        <f>SUM(Q!AY587:BB587)</f>
        <v>368123.73104768689</v>
      </c>
      <c r="AA587" s="575">
        <f>SUM(Q!BC587:BF587)</f>
        <v>341710.54946803179</v>
      </c>
      <c r="AB587" s="575">
        <f>SUM(Q!BG587:BJ587)</f>
        <v>402839.92665966228</v>
      </c>
      <c r="AC587" s="575">
        <f>SUM(Q!BK587:BN587)</f>
        <v>294949.16004981368</v>
      </c>
      <c r="AD587" s="575">
        <f>SUM(Q!BO587:BR587)</f>
        <v>156715.17520921759</v>
      </c>
      <c r="AE587" s="575">
        <f>SUM(Q!BS587:BV587)</f>
        <v>268343.30600826105</v>
      </c>
      <c r="AF587" s="575">
        <f>SUM(Q!BW587:BZ587)</f>
        <v>271508.6547796072</v>
      </c>
      <c r="AG587" s="575">
        <f>SUM(Q!CA587:CD587)</f>
        <v>19419.381036012932</v>
      </c>
      <c r="AH587" s="575"/>
      <c r="AI587" s="575"/>
    </row>
    <row r="588" spans="1:41" x14ac:dyDescent="0.35">
      <c r="A588" s="5" t="s">
        <v>82</v>
      </c>
      <c r="B588" s="69" t="s">
        <v>398</v>
      </c>
      <c r="N588" s="526">
        <f>AVERAGE(Q!C588:F588)</f>
        <v>742.25</v>
      </c>
      <c r="O588" s="526">
        <f>AVERAGE(Q!G588:J588)</f>
        <v>784.25</v>
      </c>
      <c r="P588" s="526">
        <f>AVERAGE(Q!K588:N588)</f>
        <v>664.5</v>
      </c>
      <c r="Q588" s="526">
        <f>AVERAGE(Q!O588:R588)</f>
        <v>647.5</v>
      </c>
      <c r="R588" s="526">
        <f>AVERAGE(Q!S588:V588)</f>
        <v>763.25</v>
      </c>
      <c r="S588" s="526">
        <f>AVERAGE(Q!W588:Z588)</f>
        <v>882.5</v>
      </c>
      <c r="T588" s="526">
        <f>AVERAGE(Q!AA588:AD588)</f>
        <v>871.83624999999995</v>
      </c>
      <c r="U588" s="526">
        <f>AVERAGE(Q!AE588:AH588)</f>
        <v>884.31653315911603</v>
      </c>
      <c r="V588" s="526">
        <f>AVERAGE(Q!AI588:AL588)</f>
        <v>902.1359540132363</v>
      </c>
      <c r="W588" s="526">
        <f>AVERAGE(Q!AM588:AP588)</f>
        <v>920.3144451184146</v>
      </c>
      <c r="X588" s="526">
        <f>AVERAGE(Q!AQ588:AT588)</f>
        <v>938.85924191996958</v>
      </c>
      <c r="Y588" s="526">
        <f>AVERAGE(Q!AU588:AX588)</f>
        <v>957.77772566106444</v>
      </c>
      <c r="Z588" s="526">
        <f>AVERAGE(Q!AY588:BB588)</f>
        <v>977.07742632060842</v>
      </c>
      <c r="AA588" s="526">
        <f>AVERAGE(Q!BC588:BF588)</f>
        <v>996.76602561035486</v>
      </c>
      <c r="AB588" s="526">
        <f>AVERAGE(Q!BG588:BJ588)</f>
        <v>1016.8513600323947</v>
      </c>
      <c r="AC588" s="526">
        <f>AVERAGE(Q!BK588:BN588)</f>
        <v>1037.341423998259</v>
      </c>
      <c r="AD588" s="526">
        <f>AVERAGE(Q!BO588:BR588)</f>
        <v>1058.2443730108739</v>
      </c>
      <c r="AE588" s="526">
        <f>AVERAGE(Q!BS588:BV588)</f>
        <v>1079.5685269106316</v>
      </c>
      <c r="AF588" s="526">
        <f>AVERAGE(Q!BW588:BZ588)</f>
        <v>1087.6584932488495</v>
      </c>
      <c r="AG588" s="526">
        <f>AVERAGE(Q!CA588:CD588)</f>
        <v>1087.6584932488495</v>
      </c>
      <c r="AH588" s="526"/>
      <c r="AI588" s="526"/>
    </row>
    <row r="589" spans="1:41" x14ac:dyDescent="0.35">
      <c r="A589" s="5" t="s">
        <v>82</v>
      </c>
      <c r="B589" s="461" t="s">
        <v>436</v>
      </c>
      <c r="N589" s="428">
        <v>732</v>
      </c>
      <c r="O589" s="428">
        <v>785</v>
      </c>
      <c r="P589" s="428">
        <v>661</v>
      </c>
      <c r="Q589" s="428">
        <v>647</v>
      </c>
      <c r="R589" s="428">
        <v>760</v>
      </c>
      <c r="S589" s="428">
        <v>877</v>
      </c>
      <c r="T589" s="613">
        <f>T588</f>
        <v>871.83624999999995</v>
      </c>
      <c r="U589" s="613">
        <f t="shared" ref="U589" si="644">U588</f>
        <v>884.31653315911603</v>
      </c>
      <c r="V589" s="613">
        <f t="shared" ref="V589" si="645">V588</f>
        <v>902.1359540132363</v>
      </c>
      <c r="W589" s="613">
        <f t="shared" ref="W589" si="646">W588</f>
        <v>920.3144451184146</v>
      </c>
      <c r="X589" s="613">
        <f t="shared" ref="X589" si="647">X588</f>
        <v>938.85924191996958</v>
      </c>
      <c r="Y589" s="613">
        <f t="shared" ref="Y589" si="648">Y588</f>
        <v>957.77772566106444</v>
      </c>
      <c r="Z589" s="613">
        <f t="shared" ref="Z589" si="649">Z588</f>
        <v>977.07742632060842</v>
      </c>
      <c r="AA589" s="613">
        <f t="shared" ref="AA589" si="650">AA588</f>
        <v>996.76602561035486</v>
      </c>
      <c r="AB589" s="613">
        <f t="shared" ref="AB589" si="651">AB588</f>
        <v>1016.8513600323947</v>
      </c>
      <c r="AC589" s="613">
        <f t="shared" ref="AC589" si="652">AC588</f>
        <v>1037.341423998259</v>
      </c>
      <c r="AD589" s="613">
        <f>AD588</f>
        <v>1058.2443730108739</v>
      </c>
      <c r="AE589" s="613">
        <f t="shared" ref="AE589:AG589" si="653">AE588</f>
        <v>1079.5685269106316</v>
      </c>
      <c r="AF589" s="613">
        <f t="shared" si="653"/>
        <v>1087.6584932488495</v>
      </c>
      <c r="AG589" s="613">
        <f t="shared" si="653"/>
        <v>1087.6584932488495</v>
      </c>
      <c r="AH589" s="613"/>
      <c r="AI589" s="613"/>
      <c r="AJ589" s="613"/>
      <c r="AK589" s="613"/>
      <c r="AL589" s="613"/>
      <c r="AM589" s="613"/>
      <c r="AN589" s="613"/>
      <c r="AO589" s="613"/>
    </row>
    <row r="590" spans="1:41" x14ac:dyDescent="0.35">
      <c r="A590" s="5"/>
      <c r="B590" s="462" t="s">
        <v>406</v>
      </c>
      <c r="N590" s="427">
        <f t="shared" ref="N590:S590" si="654">N589/N588-1</f>
        <v>-1.3809363422027654E-2</v>
      </c>
      <c r="O590" s="427">
        <f>O589/O588-1</f>
        <v>9.5632770162579206E-4</v>
      </c>
      <c r="P590" s="427">
        <f t="shared" si="654"/>
        <v>-5.2671181339353224E-3</v>
      </c>
      <c r="Q590" s="427">
        <f t="shared" si="654"/>
        <v>-7.7220077220074845E-4</v>
      </c>
      <c r="R590" s="427">
        <f t="shared" si="654"/>
        <v>-4.2581067802162087E-3</v>
      </c>
      <c r="S590" s="427">
        <f t="shared" si="654"/>
        <v>-6.232294617563694E-3</v>
      </c>
      <c r="T590" s="427">
        <f>T589/T588-1</f>
        <v>0</v>
      </c>
      <c r="U590" s="427">
        <f t="shared" ref="U590:AG590" si="655">U589/U588-1</f>
        <v>0</v>
      </c>
      <c r="V590" s="427">
        <f t="shared" si="655"/>
        <v>0</v>
      </c>
      <c r="W590" s="427">
        <f t="shared" si="655"/>
        <v>0</v>
      </c>
      <c r="X590" s="427">
        <f t="shared" si="655"/>
        <v>0</v>
      </c>
      <c r="Y590" s="427">
        <f t="shared" si="655"/>
        <v>0</v>
      </c>
      <c r="Z590" s="427">
        <f t="shared" si="655"/>
        <v>0</v>
      </c>
      <c r="AA590" s="427">
        <f t="shared" si="655"/>
        <v>0</v>
      </c>
      <c r="AB590" s="427">
        <f t="shared" si="655"/>
        <v>0</v>
      </c>
      <c r="AC590" s="427">
        <f t="shared" si="655"/>
        <v>0</v>
      </c>
      <c r="AD590" s="427">
        <f t="shared" si="655"/>
        <v>0</v>
      </c>
      <c r="AE590" s="427">
        <f t="shared" si="655"/>
        <v>0</v>
      </c>
      <c r="AF590" s="427">
        <f t="shared" si="655"/>
        <v>0</v>
      </c>
      <c r="AG590" s="427">
        <f t="shared" si="655"/>
        <v>0</v>
      </c>
      <c r="AH590" s="427"/>
      <c r="AI590" s="427"/>
      <c r="AJ590" s="427"/>
      <c r="AK590" s="427"/>
      <c r="AL590" s="427"/>
      <c r="AM590" s="427"/>
      <c r="AN590" s="427"/>
      <c r="AO590" s="427"/>
    </row>
    <row r="591" spans="1:41" x14ac:dyDescent="0.35">
      <c r="A591" s="5" t="s">
        <v>80</v>
      </c>
      <c r="B591" s="462" t="s">
        <v>710</v>
      </c>
      <c r="T591" s="684">
        <f>AVERAGE(Q!AA591:AD591)</f>
        <v>5.0000000000000001E-3</v>
      </c>
      <c r="U591" s="684">
        <f>AVERAGE(Q!AE591:AH591)</f>
        <v>5.0000000000000001E-3</v>
      </c>
      <c r="V591" s="684">
        <f>AVERAGE(Q!AI591:AL591)</f>
        <v>5.0000000000000001E-3</v>
      </c>
      <c r="W591" s="684">
        <f>AVERAGE(Q!AM591:AP591)</f>
        <v>5.0000000000000001E-3</v>
      </c>
      <c r="X591" s="684">
        <f>AVERAGE(Q!AQ591:AT591)</f>
        <v>5.0000000000000001E-3</v>
      </c>
      <c r="Y591" s="684">
        <f>AVERAGE(Q!AU591:AX591)</f>
        <v>5.0000000000000001E-3</v>
      </c>
      <c r="Z591" s="684">
        <f>AVERAGE(Q!AY591:BB591)</f>
        <v>5.0000000000000001E-3</v>
      </c>
      <c r="AA591" s="684">
        <f>AVERAGE(Q!BC591:BF591)</f>
        <v>5.0000000000000001E-3</v>
      </c>
      <c r="AB591" s="684">
        <f>AVERAGE(Q!BG591:BJ591)</f>
        <v>5.0000000000000001E-3</v>
      </c>
      <c r="AC591" s="684">
        <f>AVERAGE(Q!BK591:BN591)</f>
        <v>5.0000000000000001E-3</v>
      </c>
      <c r="AD591" s="684">
        <f>AVERAGE(Q!BO591:BR591)</f>
        <v>5.0000000000000001E-3</v>
      </c>
      <c r="AE591" s="684">
        <f>AVERAGE(Q!BS591:BV591)</f>
        <v>5.0000000000000001E-3</v>
      </c>
      <c r="AF591" s="684">
        <f>AVERAGE(Q!BW591:BZ591)</f>
        <v>0</v>
      </c>
      <c r="AG591" s="684">
        <f>AVERAGE(Q!CA591:CD591)</f>
        <v>0</v>
      </c>
      <c r="AH591" s="684"/>
      <c r="AI591" s="684"/>
      <c r="AJ591" s="684"/>
      <c r="AK591" s="684"/>
      <c r="AL591" s="684"/>
      <c r="AM591" s="684"/>
      <c r="AN591" s="684"/>
      <c r="AO591" s="684"/>
    </row>
    <row r="592" spans="1:41" x14ac:dyDescent="0.35">
      <c r="A592" s="5"/>
      <c r="B592" s="462"/>
      <c r="T592" s="684"/>
      <c r="U592" s="684"/>
      <c r="V592" s="684"/>
      <c r="W592" s="684"/>
      <c r="X592" s="684"/>
      <c r="Y592" s="684"/>
      <c r="Z592" s="684"/>
      <c r="AA592" s="684"/>
      <c r="AB592" s="684"/>
      <c r="AC592" s="684"/>
      <c r="AD592" s="684"/>
      <c r="AE592" s="684"/>
      <c r="AF592" s="684"/>
      <c r="AG592" s="684"/>
      <c r="AH592" s="684"/>
      <c r="AI592" s="684"/>
    </row>
    <row r="593" spans="1:41" x14ac:dyDescent="0.35">
      <c r="A593" s="5" t="s">
        <v>400</v>
      </c>
      <c r="B593" s="69" t="s">
        <v>438</v>
      </c>
      <c r="N593" s="575">
        <f>SUM(Q!C593:F593)</f>
        <v>25357</v>
      </c>
      <c r="O593" s="575">
        <f>SUM(Q!G593:J593)</f>
        <v>19227</v>
      </c>
      <c r="P593" s="575">
        <f>SUM(Q!K593:N593)</f>
        <v>20083</v>
      </c>
      <c r="Q593" s="575">
        <f>SUM(Q!O593:R593)</f>
        <v>21175</v>
      </c>
      <c r="R593" s="575">
        <f>SUM(Q!S593:V593)</f>
        <v>21612</v>
      </c>
      <c r="S593" s="575">
        <f>SUM(Q!W593:Z593)</f>
        <v>20685</v>
      </c>
      <c r="T593" s="575">
        <f>SUM(Q!AA593:AD593)</f>
        <v>23940.894516164626</v>
      </c>
      <c r="U593" s="575">
        <f>SUM(Q!AE593:AH593)</f>
        <v>29269.956819968556</v>
      </c>
      <c r="V593" s="575">
        <f>SUM(Q!AI593:AL593)</f>
        <v>24090.572012578621</v>
      </c>
      <c r="W593" s="575">
        <f>SUM(Q!AM593:AP593)</f>
        <v>29528.872614779873</v>
      </c>
      <c r="X593" s="575">
        <f>SUM(Q!AQ593:AT593)</f>
        <v>38463.482232704402</v>
      </c>
      <c r="Y593" s="575">
        <f>SUM(Q!AU593:AX593)</f>
        <v>42559.108702830177</v>
      </c>
      <c r="Z593" s="575">
        <f>SUM(Q!AY593:BB593)</f>
        <v>42645.982677672946</v>
      </c>
      <c r="AA593" s="575">
        <f>SUM(Q!BC593:BF593)</f>
        <v>38804.17467138364</v>
      </c>
      <c r="AB593" s="575">
        <f>SUM(Q!BG593:BJ593)</f>
        <v>44842.345992138362</v>
      </c>
      <c r="AC593" s="575">
        <f>SUM(Q!BK593:BN593)</f>
        <v>32183.90471226415</v>
      </c>
      <c r="AD593" s="575">
        <f>SUM(Q!BO593:BR593)</f>
        <v>16762.483970125784</v>
      </c>
      <c r="AE593" s="575">
        <f>SUM(Q!BS593:BV593)</f>
        <v>28135.448463836474</v>
      </c>
      <c r="AF593" s="575">
        <f>SUM(Q!BW593:BZ593)</f>
        <v>28251.782177672951</v>
      </c>
      <c r="AG593" s="575">
        <f>SUM(Q!CA593:CD593)</f>
        <v>2020.6800534591193</v>
      </c>
      <c r="AH593" s="575"/>
      <c r="AI593" s="575"/>
      <c r="AJ593" s="575"/>
      <c r="AK593" s="575"/>
      <c r="AL593" s="575"/>
      <c r="AM593" s="575"/>
      <c r="AN593" s="575"/>
      <c r="AO593" s="575"/>
    </row>
    <row r="594" spans="1:41" x14ac:dyDescent="0.35">
      <c r="A594" s="5"/>
      <c r="B594" s="461" t="s">
        <v>432</v>
      </c>
      <c r="N594" s="428">
        <v>72</v>
      </c>
      <c r="O594" s="428">
        <v>64</v>
      </c>
      <c r="P594" s="428">
        <v>68</v>
      </c>
      <c r="Q594" s="428">
        <v>69</v>
      </c>
      <c r="R594" s="428">
        <v>71</v>
      </c>
      <c r="S594" s="428">
        <v>81</v>
      </c>
      <c r="T594" s="526">
        <f>AVERAGE(Q!AA594:AD594)</f>
        <v>106.75524109014675</v>
      </c>
      <c r="U594" s="526">
        <f>AVERAGE(Q!AE594:AH594)</f>
        <v>117.11871069182391</v>
      </c>
      <c r="V594" s="526">
        <f>AVERAGE(Q!AI594:AL594)</f>
        <v>114.41299790356395</v>
      </c>
      <c r="W594" s="526">
        <f>AVERAGE(Q!AM594:AP594)</f>
        <v>107.51729559748428</v>
      </c>
      <c r="X594" s="526">
        <f>AVERAGE(Q!AQ594:AT594)</f>
        <v>105.0125786163522</v>
      </c>
      <c r="Y594" s="526">
        <f>AVERAGE(Q!AU594:AX594)</f>
        <v>107.51729559748426</v>
      </c>
      <c r="Z594" s="526">
        <f>AVERAGE(Q!AY594:BB594)</f>
        <v>107.51729559748426</v>
      </c>
      <c r="AA594" s="526">
        <f>AVERAGE(Q!BC594:BF594)</f>
        <v>107.51729559748426</v>
      </c>
      <c r="AB594" s="526">
        <f>AVERAGE(Q!BG594:BJ594)</f>
        <v>107.51729559748426</v>
      </c>
      <c r="AC594" s="526">
        <f>AVERAGE(Q!BK594:BN594)</f>
        <v>107.51729559748426</v>
      </c>
      <c r="AD594" s="526">
        <f>AVERAGE(Q!BO594:BR594)</f>
        <v>107.51729559748426</v>
      </c>
      <c r="AE594" s="526">
        <f>AVERAGE(Q!BS594:BV594)</f>
        <v>107.51729559748426</v>
      </c>
      <c r="AF594" s="526">
        <f>AVERAGE(Q!BW594:BZ594)</f>
        <v>107.51729559748426</v>
      </c>
      <c r="AG594" s="526">
        <f>AVERAGE(Q!CA594:CD594)</f>
        <v>107.51729559748426</v>
      </c>
      <c r="AH594" s="526"/>
    </row>
    <row r="595" spans="1:41" x14ac:dyDescent="0.35">
      <c r="A595" s="5"/>
      <c r="B595" s="462" t="s">
        <v>648</v>
      </c>
      <c r="O595" s="472">
        <f>O541/N541-1</f>
        <v>-7.8283330021855724E-2</v>
      </c>
      <c r="P595" s="472">
        <f t="shared" ref="P595" si="656">P541/O541-1</f>
        <v>7.04893295968958E-2</v>
      </c>
      <c r="Q595" s="472">
        <f t="shared" ref="Q595" si="657">Q541/P541-1</f>
        <v>1.4498590414820711E-2</v>
      </c>
      <c r="R595" s="472">
        <f t="shared" ref="R595" si="658">R541/Q541-1</f>
        <v>6.7487098054783701E-3</v>
      </c>
      <c r="S595" s="472">
        <f t="shared" ref="S595" si="659">S541/R541-1</f>
        <v>9.9960567823343949E-2</v>
      </c>
      <c r="T595" s="472">
        <f t="shared" ref="T595" si="660">T541/S541-1</f>
        <v>0.27406345223158279</v>
      </c>
      <c r="U595" s="472">
        <f t="shared" ref="U595" si="661">U541/T541-1</f>
        <v>6.5700619020821582E-2</v>
      </c>
      <c r="V595" s="472">
        <f t="shared" ref="V595" si="662">V541/U541-1</f>
        <v>-2.3102310231023049E-2</v>
      </c>
      <c r="W595" s="472">
        <f t="shared" ref="W595" si="663">W541/V541-1</f>
        <v>-6.0270270270270321E-2</v>
      </c>
      <c r="X595" s="472">
        <f t="shared" ref="X595" si="664">X541/W541-1</f>
        <v>-2.3295944779982758E-2</v>
      </c>
      <c r="Y595" s="472">
        <f t="shared" ref="Y595" si="665">Y541/X541-1</f>
        <v>2.3851590106007015E-2</v>
      </c>
      <c r="Z595" s="472">
        <f t="shared" ref="Z595" si="666">Z541/Y541-1</f>
        <v>0</v>
      </c>
      <c r="AA595" s="472">
        <f t="shared" ref="AA595" si="667">AA541/Z541-1</f>
        <v>0</v>
      </c>
      <c r="AB595" s="472">
        <f t="shared" ref="AB595" si="668">AB541/AA541-1</f>
        <v>0</v>
      </c>
      <c r="AC595" s="472">
        <f t="shared" ref="AC595" si="669">AC541/AB541-1</f>
        <v>0</v>
      </c>
      <c r="AD595" s="472">
        <f>AD541/AC541-1</f>
        <v>0</v>
      </c>
      <c r="AE595" s="472">
        <f t="shared" ref="AE595" si="670">AE541/AD541-1</f>
        <v>0</v>
      </c>
      <c r="AF595" s="472">
        <f t="shared" ref="AF595" si="671">AF541/AE541-1</f>
        <v>0</v>
      </c>
      <c r="AG595" s="472">
        <f t="shared" ref="AG595" si="672">AG541/AF541-1</f>
        <v>0</v>
      </c>
      <c r="AH595" s="472"/>
      <c r="AI595" s="472"/>
      <c r="AJ595" s="472"/>
      <c r="AK595" s="472"/>
      <c r="AL595" s="472"/>
      <c r="AM595" s="472"/>
      <c r="AN595" s="472"/>
      <c r="AO595" s="472"/>
    </row>
    <row r="596" spans="1:41" x14ac:dyDescent="0.35">
      <c r="A596" s="5"/>
      <c r="B596" s="462"/>
    </row>
    <row r="597" spans="1:41" x14ac:dyDescent="0.35">
      <c r="A597" s="5"/>
      <c r="B597" s="462"/>
    </row>
    <row r="598" spans="1:41" x14ac:dyDescent="0.35">
      <c r="A598" s="5" t="s">
        <v>400</v>
      </c>
      <c r="B598" s="69" t="s">
        <v>437</v>
      </c>
      <c r="N598" s="451">
        <f>N587+N593</f>
        <v>263332</v>
      </c>
      <c r="O598" s="451">
        <f t="shared" ref="O598:U598" si="673">O587+O593</f>
        <v>244318</v>
      </c>
      <c r="P598" s="451">
        <f t="shared" si="673"/>
        <v>215961</v>
      </c>
      <c r="Q598" s="451">
        <f t="shared" si="673"/>
        <v>216637</v>
      </c>
      <c r="R598" s="451">
        <f t="shared" si="673"/>
        <v>239685</v>
      </c>
      <c r="S598" s="451">
        <f t="shared" si="673"/>
        <v>245937</v>
      </c>
      <c r="T598" s="451">
        <f t="shared" si="673"/>
        <v>220903.28451616463</v>
      </c>
      <c r="U598" s="451">
        <f t="shared" si="673"/>
        <v>239197.09470421792</v>
      </c>
      <c r="V598" s="451">
        <f>V587+V593</f>
        <v>204520.58465235302</v>
      </c>
      <c r="W598" s="451">
        <f t="shared" ref="W598:AB598" si="674">W587+W593</f>
        <v>269616.51898556319</v>
      </c>
      <c r="X598" s="451">
        <f t="shared" si="674"/>
        <v>365106.06721525127</v>
      </c>
      <c r="Y598" s="451">
        <f t="shared" si="674"/>
        <v>402676.39269255335</v>
      </c>
      <c r="Z598" s="451">
        <f t="shared" si="674"/>
        <v>410769.71372535982</v>
      </c>
      <c r="AA598" s="451">
        <f t="shared" si="674"/>
        <v>380514.72413941543</v>
      </c>
      <c r="AB598" s="451">
        <f t="shared" si="674"/>
        <v>447682.27265180065</v>
      </c>
      <c r="AC598" s="451">
        <f>AC587+AC593</f>
        <v>327133.06476207782</v>
      </c>
      <c r="AD598" s="451">
        <f>AD587+AD593</f>
        <v>173477.65917934338</v>
      </c>
      <c r="AE598" s="451">
        <f t="shared" ref="AE598:AG598" si="675">AE587+AE593</f>
        <v>296478.7544720975</v>
      </c>
      <c r="AF598" s="451">
        <f t="shared" si="675"/>
        <v>299760.43695728015</v>
      </c>
      <c r="AG598" s="451">
        <f t="shared" si="675"/>
        <v>21440.061089472052</v>
      </c>
      <c r="AH598" s="451"/>
    </row>
    <row r="599" spans="1:41" x14ac:dyDescent="0.35">
      <c r="A599" s="5" t="s">
        <v>82</v>
      </c>
      <c r="B599" s="69" t="s">
        <v>398</v>
      </c>
      <c r="N599" s="426">
        <f>N588+N594</f>
        <v>814.25</v>
      </c>
      <c r="O599" s="426">
        <f t="shared" ref="O599:AG599" si="676">O588+O594</f>
        <v>848.25</v>
      </c>
      <c r="P599" s="426">
        <f t="shared" si="676"/>
        <v>732.5</v>
      </c>
      <c r="Q599" s="426">
        <f t="shared" si="676"/>
        <v>716.5</v>
      </c>
      <c r="R599" s="426">
        <f t="shared" si="676"/>
        <v>834.25</v>
      </c>
      <c r="S599" s="426">
        <f t="shared" si="676"/>
        <v>963.5</v>
      </c>
      <c r="T599" s="426">
        <f t="shared" si="676"/>
        <v>978.59149109014675</v>
      </c>
      <c r="U599" s="426">
        <f t="shared" si="676"/>
        <v>1001.43524385094</v>
      </c>
      <c r="V599" s="426">
        <f t="shared" si="676"/>
        <v>1016.5489519168002</v>
      </c>
      <c r="W599" s="426">
        <f t="shared" si="676"/>
        <v>1027.8317407158988</v>
      </c>
      <c r="X599" s="426">
        <f t="shared" si="676"/>
        <v>1043.8718205363218</v>
      </c>
      <c r="Y599" s="426">
        <f t="shared" si="676"/>
        <v>1065.2950212585488</v>
      </c>
      <c r="Z599" s="426">
        <f t="shared" si="676"/>
        <v>1084.5947219180928</v>
      </c>
      <c r="AA599" s="426">
        <f t="shared" si="676"/>
        <v>1104.2833212078392</v>
      </c>
      <c r="AB599" s="426">
        <f t="shared" si="676"/>
        <v>1124.368655629879</v>
      </c>
      <c r="AC599" s="426">
        <f t="shared" si="676"/>
        <v>1144.8587195957432</v>
      </c>
      <c r="AD599" s="426">
        <f t="shared" si="676"/>
        <v>1165.7616686083581</v>
      </c>
      <c r="AE599" s="426">
        <f t="shared" si="676"/>
        <v>1187.0858225081158</v>
      </c>
      <c r="AF599" s="426">
        <f t="shared" si="676"/>
        <v>1195.1757888463337</v>
      </c>
      <c r="AG599" s="426">
        <f t="shared" si="676"/>
        <v>1195.1757888463337</v>
      </c>
      <c r="AH599" s="426"/>
      <c r="AI599" s="426"/>
      <c r="AJ599" s="426"/>
      <c r="AK599" s="426"/>
      <c r="AL599" s="426"/>
      <c r="AM599" s="426"/>
      <c r="AN599" s="426"/>
      <c r="AO599" s="426"/>
    </row>
    <row r="600" spans="1:41" x14ac:dyDescent="0.35">
      <c r="A600" s="5" t="s">
        <v>82</v>
      </c>
      <c r="B600" s="461" t="s">
        <v>448</v>
      </c>
      <c r="N600" s="428">
        <v>804</v>
      </c>
      <c r="O600" s="428">
        <v>849</v>
      </c>
      <c r="P600" s="428">
        <v>729</v>
      </c>
      <c r="Q600" s="428">
        <v>716</v>
      </c>
      <c r="R600" s="428">
        <v>831</v>
      </c>
      <c r="S600" s="428">
        <v>958</v>
      </c>
      <c r="T600" s="613">
        <f>T599</f>
        <v>978.59149109014675</v>
      </c>
      <c r="U600" s="613">
        <f t="shared" ref="U600:AG600" si="677">U599</f>
        <v>1001.43524385094</v>
      </c>
      <c r="V600" s="613">
        <f t="shared" si="677"/>
        <v>1016.5489519168002</v>
      </c>
      <c r="W600" s="613">
        <f t="shared" si="677"/>
        <v>1027.8317407158988</v>
      </c>
      <c r="X600" s="613">
        <f t="shared" si="677"/>
        <v>1043.8718205363218</v>
      </c>
      <c r="Y600" s="613">
        <f t="shared" si="677"/>
        <v>1065.2950212585488</v>
      </c>
      <c r="Z600" s="613">
        <f t="shared" si="677"/>
        <v>1084.5947219180928</v>
      </c>
      <c r="AA600" s="613">
        <f t="shared" si="677"/>
        <v>1104.2833212078392</v>
      </c>
      <c r="AB600" s="613">
        <f t="shared" si="677"/>
        <v>1124.368655629879</v>
      </c>
      <c r="AC600" s="613">
        <f t="shared" si="677"/>
        <v>1144.8587195957432</v>
      </c>
      <c r="AD600" s="613">
        <f t="shared" si="677"/>
        <v>1165.7616686083581</v>
      </c>
      <c r="AE600" s="613">
        <f t="shared" si="677"/>
        <v>1187.0858225081158</v>
      </c>
      <c r="AF600" s="613">
        <f t="shared" si="677"/>
        <v>1195.1757888463337</v>
      </c>
      <c r="AG600" s="613">
        <f t="shared" si="677"/>
        <v>1195.1757888463337</v>
      </c>
    </row>
    <row r="601" spans="1:41" x14ac:dyDescent="0.35">
      <c r="A601" s="5"/>
      <c r="B601" s="462" t="s">
        <v>406</v>
      </c>
      <c r="N601" s="427">
        <f t="shared" ref="N601" si="678">N600/N599-1</f>
        <v>-1.2588271415412966E-2</v>
      </c>
      <c r="O601" s="427">
        <f>O600/O599-1</f>
        <v>8.8417329796630639E-4</v>
      </c>
      <c r="P601" s="427">
        <f t="shared" ref="P601" si="679">P600/P599-1</f>
        <v>-4.778156996587013E-3</v>
      </c>
      <c r="Q601" s="427">
        <f t="shared" ref="Q601" si="680">Q600/Q599-1</f>
        <v>-6.9783670621070826E-4</v>
      </c>
      <c r="R601" s="427">
        <f t="shared" ref="R601" si="681">R600/R599-1</f>
        <v>-3.8957147138147796E-3</v>
      </c>
      <c r="S601" s="427">
        <f t="shared" ref="S601" si="682">S600/S599-1</f>
        <v>-5.7083549558899493E-3</v>
      </c>
      <c r="T601" s="427">
        <f>T600/T599-1</f>
        <v>0</v>
      </c>
      <c r="U601" s="427">
        <f t="shared" ref="U601:AG601" si="683">U600/U599-1</f>
        <v>0</v>
      </c>
      <c r="V601" s="427">
        <f t="shared" si="683"/>
        <v>0</v>
      </c>
      <c r="W601" s="427">
        <f t="shared" si="683"/>
        <v>0</v>
      </c>
      <c r="X601" s="427">
        <f t="shared" si="683"/>
        <v>0</v>
      </c>
      <c r="Y601" s="427">
        <f t="shared" si="683"/>
        <v>0</v>
      </c>
      <c r="Z601" s="427">
        <f t="shared" si="683"/>
        <v>0</v>
      </c>
      <c r="AA601" s="427">
        <f t="shared" si="683"/>
        <v>0</v>
      </c>
      <c r="AB601" s="427">
        <f t="shared" si="683"/>
        <v>0</v>
      </c>
      <c r="AC601" s="427">
        <f t="shared" si="683"/>
        <v>0</v>
      </c>
      <c r="AD601" s="427">
        <f t="shared" si="683"/>
        <v>0</v>
      </c>
      <c r="AE601" s="427">
        <f t="shared" si="683"/>
        <v>0</v>
      </c>
      <c r="AF601" s="427">
        <f t="shared" si="683"/>
        <v>0</v>
      </c>
      <c r="AG601" s="427">
        <f t="shared" si="683"/>
        <v>0</v>
      </c>
    </row>
    <row r="602" spans="1:41" x14ac:dyDescent="0.35">
      <c r="A602" s="5"/>
      <c r="B602" s="70"/>
    </row>
    <row r="603" spans="1:41" x14ac:dyDescent="0.35">
      <c r="A603" s="5"/>
      <c r="B603" s="464"/>
    </row>
    <row r="604" spans="1:41" x14ac:dyDescent="0.35">
      <c r="A604" s="5" t="s">
        <v>402</v>
      </c>
      <c r="B604" s="69" t="s">
        <v>397</v>
      </c>
      <c r="N604" s="451">
        <f>N598+N573</f>
        <v>322232</v>
      </c>
      <c r="O604" s="451">
        <f t="shared" ref="O604:P604" si="684">O598+O573</f>
        <v>326918</v>
      </c>
      <c r="P604" s="451">
        <f t="shared" si="684"/>
        <v>280861</v>
      </c>
      <c r="Q604" s="451">
        <f>Q598+Q573</f>
        <v>267837</v>
      </c>
      <c r="R604" s="451">
        <f t="shared" ref="R604:AB604" si="685">R598+R573</f>
        <v>283385</v>
      </c>
      <c r="S604" s="451">
        <f t="shared" si="685"/>
        <v>288637</v>
      </c>
      <c r="T604" s="451">
        <f t="shared" si="685"/>
        <v>247603.28451616463</v>
      </c>
      <c r="U604" s="451">
        <f t="shared" si="685"/>
        <v>261197.09470421792</v>
      </c>
      <c r="V604" s="451">
        <f t="shared" si="685"/>
        <v>226520.58465235302</v>
      </c>
      <c r="W604" s="451">
        <f t="shared" si="685"/>
        <v>291616.51898556319</v>
      </c>
      <c r="X604" s="451">
        <f t="shared" si="685"/>
        <v>387106.06721525127</v>
      </c>
      <c r="Y604" s="451">
        <f t="shared" si="685"/>
        <v>424676.39269255335</v>
      </c>
      <c r="Z604" s="451">
        <f t="shared" si="685"/>
        <v>432769.71372535982</v>
      </c>
      <c r="AA604" s="451">
        <f t="shared" si="685"/>
        <v>402514.72413941543</v>
      </c>
      <c r="AB604" s="451">
        <f t="shared" si="685"/>
        <v>469682.27265180065</v>
      </c>
      <c r="AC604" s="451">
        <f>AC598+AC573</f>
        <v>349133.06476207782</v>
      </c>
      <c r="AD604" s="451">
        <f>AD598+AD573</f>
        <v>195477.65917934338</v>
      </c>
      <c r="AE604" s="451">
        <f t="shared" ref="AE604:AG604" si="686">AE598+AE573</f>
        <v>318478.7544720975</v>
      </c>
      <c r="AF604" s="451">
        <f t="shared" si="686"/>
        <v>321760.43695728015</v>
      </c>
      <c r="AG604" s="451">
        <f t="shared" si="686"/>
        <v>43440.061089472052</v>
      </c>
    </row>
    <row r="605" spans="1:41" x14ac:dyDescent="0.35">
      <c r="A605" s="5" t="s">
        <v>82</v>
      </c>
      <c r="B605" s="69" t="s">
        <v>401</v>
      </c>
      <c r="N605" s="429">
        <f>N599+N575</f>
        <v>983.01790830945561</v>
      </c>
      <c r="O605" s="429">
        <f t="shared" ref="O605:P605" si="687">O599+O575</f>
        <v>1122.6686046511627</v>
      </c>
      <c r="P605" s="429">
        <f t="shared" si="687"/>
        <v>950.28523489932888</v>
      </c>
      <c r="Q605" s="429">
        <f>Q599+Q575</f>
        <v>883.82026143790847</v>
      </c>
      <c r="R605" s="429">
        <f t="shared" ref="R605" si="688">R599+R575</f>
        <v>978</v>
      </c>
      <c r="S605" s="429">
        <f>S599+S575</f>
        <v>1131.6102362204724</v>
      </c>
      <c r="T605" s="429">
        <f t="shared" ref="T605:AG605" si="689">T599+T575</f>
        <v>1096.5956781103839</v>
      </c>
      <c r="U605" s="429">
        <f t="shared" si="689"/>
        <v>1089.4644695538734</v>
      </c>
      <c r="V605" s="429">
        <f t="shared" si="689"/>
        <v>1121.0332270333952</v>
      </c>
      <c r="W605" s="429">
        <f t="shared" si="689"/>
        <v>1107.935730258687</v>
      </c>
      <c r="X605" s="429">
        <f t="shared" si="689"/>
        <v>1103.9359799793633</v>
      </c>
      <c r="Y605" s="429">
        <f t="shared" si="689"/>
        <v>1120.8737346113346</v>
      </c>
      <c r="Z605" s="429">
        <f t="shared" si="689"/>
        <v>1140.0602160778283</v>
      </c>
      <c r="AA605" s="429">
        <f t="shared" si="689"/>
        <v>1165.2401776073393</v>
      </c>
      <c r="AB605" s="429">
        <f t="shared" si="689"/>
        <v>1177.1174681821783</v>
      </c>
      <c r="AC605" s="429">
        <f t="shared" si="689"/>
        <v>1218.3544785563795</v>
      </c>
      <c r="AD605" s="429">
        <f t="shared" si="689"/>
        <v>1306.8732429645365</v>
      </c>
      <c r="AE605" s="429">
        <f t="shared" si="689"/>
        <v>1271.1570078736154</v>
      </c>
      <c r="AF605" s="429">
        <f t="shared" si="689"/>
        <v>1278.9007902734645</v>
      </c>
      <c r="AG605" s="429">
        <f t="shared" si="689"/>
        <v>2365.7621461944236</v>
      </c>
    </row>
    <row r="606" spans="1:41" x14ac:dyDescent="0.35">
      <c r="A606" s="5" t="s">
        <v>82</v>
      </c>
      <c r="B606" s="461" t="s">
        <v>403</v>
      </c>
      <c r="N606" s="428">
        <v>1045</v>
      </c>
      <c r="O606" s="428">
        <v>1165</v>
      </c>
      <c r="P606" s="428">
        <v>988</v>
      </c>
      <c r="Q606" s="428">
        <v>931</v>
      </c>
      <c r="R606" s="428">
        <v>1006</v>
      </c>
      <c r="S606" s="428">
        <v>1165</v>
      </c>
      <c r="T606" s="613">
        <f>T605</f>
        <v>1096.5956781103839</v>
      </c>
      <c r="U606" s="613">
        <f t="shared" ref="U606:AG606" si="690">U605</f>
        <v>1089.4644695538734</v>
      </c>
      <c r="V606" s="613">
        <f t="shared" si="690"/>
        <v>1121.0332270333952</v>
      </c>
      <c r="W606" s="613">
        <f t="shared" si="690"/>
        <v>1107.935730258687</v>
      </c>
      <c r="X606" s="613">
        <f t="shared" si="690"/>
        <v>1103.9359799793633</v>
      </c>
      <c r="Y606" s="613">
        <f t="shared" si="690"/>
        <v>1120.8737346113346</v>
      </c>
      <c r="Z606" s="613">
        <f t="shared" si="690"/>
        <v>1140.0602160778283</v>
      </c>
      <c r="AA606" s="613">
        <f t="shared" si="690"/>
        <v>1165.2401776073393</v>
      </c>
      <c r="AB606" s="613">
        <f t="shared" si="690"/>
        <v>1177.1174681821783</v>
      </c>
      <c r="AC606" s="613">
        <f t="shared" si="690"/>
        <v>1218.3544785563795</v>
      </c>
      <c r="AD606" s="613">
        <f t="shared" si="690"/>
        <v>1306.8732429645365</v>
      </c>
      <c r="AE606" s="613">
        <f t="shared" si="690"/>
        <v>1271.1570078736154</v>
      </c>
      <c r="AF606" s="613">
        <f t="shared" si="690"/>
        <v>1278.9007902734645</v>
      </c>
      <c r="AG606" s="613">
        <f t="shared" si="690"/>
        <v>2365.7621461944236</v>
      </c>
    </row>
    <row r="607" spans="1:41" x14ac:dyDescent="0.35">
      <c r="A607" s="5"/>
      <c r="B607" s="462" t="s">
        <v>404</v>
      </c>
      <c r="N607" s="427">
        <f t="shared" ref="N607" si="691">N606/N605-1</f>
        <v>6.3052861160116658E-2</v>
      </c>
      <c r="O607" s="427">
        <f>O606/O605-1</f>
        <v>3.7706047157157752E-2</v>
      </c>
      <c r="P607" s="427">
        <f t="shared" ref="P607" si="692">P606/P605-1</f>
        <v>3.968783657326469E-2</v>
      </c>
      <c r="Q607" s="427">
        <f t="shared" ref="Q607" si="693">Q606/Q605-1</f>
        <v>5.3381598748747594E-2</v>
      </c>
      <c r="R607" s="427">
        <f t="shared" ref="R607" si="694">R606/R605-1</f>
        <v>2.8629856850715729E-2</v>
      </c>
      <c r="S607" s="427">
        <f t="shared" ref="S607" si="695">S606/S605-1</f>
        <v>2.9506417236952354E-2</v>
      </c>
      <c r="T607" s="427">
        <f>T606/T605-1</f>
        <v>0</v>
      </c>
      <c r="U607" s="427">
        <f t="shared" ref="U607:AG607" si="696">U606/U605-1</f>
        <v>0</v>
      </c>
      <c r="V607" s="427">
        <f t="shared" si="696"/>
        <v>0</v>
      </c>
      <c r="W607" s="427">
        <f t="shared" si="696"/>
        <v>0</v>
      </c>
      <c r="X607" s="427">
        <f t="shared" si="696"/>
        <v>0</v>
      </c>
      <c r="Y607" s="427">
        <f t="shared" si="696"/>
        <v>0</v>
      </c>
      <c r="Z607" s="427">
        <f t="shared" si="696"/>
        <v>0</v>
      </c>
      <c r="AA607" s="427">
        <f t="shared" si="696"/>
        <v>0</v>
      </c>
      <c r="AB607" s="427">
        <f t="shared" si="696"/>
        <v>0</v>
      </c>
      <c r="AC607" s="427">
        <f t="shared" si="696"/>
        <v>0</v>
      </c>
      <c r="AD607" s="427">
        <f t="shared" si="696"/>
        <v>0</v>
      </c>
      <c r="AE607" s="427">
        <f t="shared" si="696"/>
        <v>0</v>
      </c>
      <c r="AF607" s="427">
        <f t="shared" si="696"/>
        <v>0</v>
      </c>
      <c r="AG607" s="427">
        <f t="shared" si="696"/>
        <v>0</v>
      </c>
    </row>
    <row r="608" spans="1:41" x14ac:dyDescent="0.35">
      <c r="A608" s="5"/>
      <c r="B608" s="462"/>
    </row>
    <row r="609" spans="1:41" x14ac:dyDescent="0.35">
      <c r="A609" s="5"/>
      <c r="B609" s="462"/>
    </row>
    <row r="610" spans="1:41" x14ac:dyDescent="0.35">
      <c r="A610" s="5"/>
      <c r="B610" s="462"/>
    </row>
    <row r="611" spans="1:41" x14ac:dyDescent="0.35">
      <c r="A611" s="5"/>
      <c r="B611" s="462"/>
    </row>
    <row r="612" spans="1:41" x14ac:dyDescent="0.35">
      <c r="A612" s="5"/>
      <c r="B612" s="314" t="s">
        <v>194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</row>
    <row r="613" spans="1:41" x14ac:dyDescent="0.35">
      <c r="A613" s="5"/>
      <c r="B613" s="465"/>
    </row>
    <row r="614" spans="1:41" x14ac:dyDescent="0.35">
      <c r="A614" s="5" t="s">
        <v>81</v>
      </c>
      <c r="B614" s="70" t="s">
        <v>449</v>
      </c>
      <c r="N614" s="679">
        <f>SUM(Q!C614:F614)</f>
        <v>342000</v>
      </c>
      <c r="O614" s="679">
        <f>SUM(Q!G614:J614)</f>
        <v>302000</v>
      </c>
      <c r="P614" s="679">
        <f>SUM(Q!K614:N614)</f>
        <v>312000</v>
      </c>
      <c r="Q614" s="679">
        <f>SUM(Q!O614:R614)</f>
        <v>318000</v>
      </c>
      <c r="R614" s="679">
        <f>SUM(Q!S614:V614)</f>
        <v>302000</v>
      </c>
      <c r="S614" s="679">
        <f>SUM(Q!W614:Z614)</f>
        <v>264000</v>
      </c>
      <c r="T614" s="679">
        <f>SUM(Q!AA614:AD614)</f>
        <v>242263.15789473685</v>
      </c>
      <c r="U614" s="679">
        <f>SUM(Q!AE614:AH614)</f>
        <v>249917</v>
      </c>
      <c r="V614" s="679">
        <f>SUM(Q!AI614:AL614)</f>
        <v>210558</v>
      </c>
      <c r="W614" s="679">
        <f>SUM(Q!AM614:AP614)</f>
        <v>274642.99999999994</v>
      </c>
      <c r="X614" s="679">
        <f>SUM(Q!AQ614:AT614)</f>
        <v>366275</v>
      </c>
      <c r="Y614" s="679">
        <f>SUM(Q!AU614:AX614)</f>
        <v>395835</v>
      </c>
      <c r="Z614" s="679">
        <f>SUM(Q!AY614:BB614)</f>
        <v>396642.99999999994</v>
      </c>
      <c r="AA614" s="679">
        <f>SUM(Q!BC614:BF614)</f>
        <v>360911</v>
      </c>
      <c r="AB614" s="679">
        <f>SUM(Q!BG614:BJ614)</f>
        <v>417070.99999999994</v>
      </c>
      <c r="AC614" s="679">
        <f>SUM(Q!BK614:BN614)</f>
        <v>299337</v>
      </c>
      <c r="AD614" s="679">
        <f>SUM(Q!BO614:BR614)</f>
        <v>155905</v>
      </c>
      <c r="AE614" s="679">
        <f>SUM(Q!BS614:BV614)</f>
        <v>261683</v>
      </c>
      <c r="AF614" s="679">
        <f>SUM(Q!BW614:BZ614)</f>
        <v>262765</v>
      </c>
      <c r="AG614" s="679">
        <f>SUM(Q!CA614:CD614)</f>
        <v>18794</v>
      </c>
      <c r="AH614" s="588"/>
      <c r="AI614" s="588"/>
      <c r="AJ614" s="588"/>
      <c r="AK614" s="588"/>
      <c r="AL614" s="588"/>
      <c r="AM614" s="588"/>
      <c r="AN614" s="588"/>
      <c r="AO614" s="588"/>
    </row>
    <row r="615" spans="1:41" x14ac:dyDescent="0.35">
      <c r="A615" s="424"/>
      <c r="B615" s="466" t="s">
        <v>407</v>
      </c>
      <c r="O615" s="687">
        <f>O614/N614-1</f>
        <v>-0.11695906432748537</v>
      </c>
      <c r="P615" s="687">
        <f t="shared" ref="P615:AG615" si="697">P614/O614-1</f>
        <v>3.3112582781456901E-2</v>
      </c>
      <c r="Q615" s="687">
        <f t="shared" si="697"/>
        <v>1.9230769230769162E-2</v>
      </c>
      <c r="R615" s="687">
        <f t="shared" si="697"/>
        <v>-5.031446540880502E-2</v>
      </c>
      <c r="S615" s="687">
        <f t="shared" si="697"/>
        <v>-0.1258278145695364</v>
      </c>
      <c r="T615" s="687">
        <f>T614/S614-1</f>
        <v>-8.2336523125996819E-2</v>
      </c>
      <c r="U615" s="687">
        <f>U614/T614-1</f>
        <v>3.1593091462089884E-2</v>
      </c>
      <c r="V615" s="687">
        <f t="shared" si="697"/>
        <v>-0.15748828611098886</v>
      </c>
      <c r="W615" s="687">
        <f t="shared" si="697"/>
        <v>0.3043579441294082</v>
      </c>
      <c r="X615" s="687">
        <f t="shared" si="697"/>
        <v>0.33364039862658101</v>
      </c>
      <c r="Y615" s="687">
        <f t="shared" si="697"/>
        <v>8.0704388778922942E-2</v>
      </c>
      <c r="Z615" s="687">
        <f t="shared" si="697"/>
        <v>2.0412545631385282E-3</v>
      </c>
      <c r="AA615" s="687">
        <f t="shared" si="697"/>
        <v>-9.0086047150712223E-2</v>
      </c>
      <c r="AB615" s="687">
        <f t="shared" si="697"/>
        <v>0.15560622979072392</v>
      </c>
      <c r="AC615" s="687">
        <f t="shared" si="697"/>
        <v>-0.28228766804692718</v>
      </c>
      <c r="AD615" s="687">
        <f t="shared" si="697"/>
        <v>-0.47916562269281782</v>
      </c>
      <c r="AE615" s="687">
        <f t="shared" si="697"/>
        <v>0.67847727782944744</v>
      </c>
      <c r="AF615" s="687">
        <f t="shared" si="697"/>
        <v>4.1347737529759954E-3</v>
      </c>
      <c r="AG615" s="687">
        <f t="shared" si="697"/>
        <v>-0.92847601468993202</v>
      </c>
    </row>
    <row r="616" spans="1:41" x14ac:dyDescent="0.35">
      <c r="A616" s="424"/>
      <c r="B616" s="466" t="s">
        <v>408</v>
      </c>
    </row>
    <row r="617" spans="1:41" x14ac:dyDescent="0.35">
      <c r="A617" s="5"/>
      <c r="B617" s="254" t="s">
        <v>180</v>
      </c>
      <c r="O617" s="687">
        <v>1</v>
      </c>
      <c r="P617" s="687">
        <v>1</v>
      </c>
      <c r="Q617" s="687">
        <v>1</v>
      </c>
      <c r="R617" s="687">
        <v>1</v>
      </c>
      <c r="S617" s="687">
        <v>1</v>
      </c>
      <c r="T617" s="687">
        <v>1</v>
      </c>
      <c r="U617" s="687">
        <v>1</v>
      </c>
      <c r="V617" s="687">
        <v>1</v>
      </c>
      <c r="W617" s="687">
        <v>1</v>
      </c>
      <c r="X617" s="687">
        <v>1</v>
      </c>
      <c r="Y617" s="687">
        <v>1</v>
      </c>
      <c r="Z617" s="687">
        <v>1</v>
      </c>
      <c r="AA617" s="687">
        <v>1</v>
      </c>
      <c r="AB617" s="687">
        <v>1</v>
      </c>
      <c r="AC617" s="687">
        <v>1</v>
      </c>
      <c r="AD617" s="687">
        <v>1</v>
      </c>
      <c r="AE617" s="687">
        <v>1</v>
      </c>
      <c r="AF617" s="687">
        <v>1</v>
      </c>
      <c r="AG617" s="687">
        <v>1</v>
      </c>
    </row>
    <row r="618" spans="1:41" x14ac:dyDescent="0.35">
      <c r="A618" s="5"/>
      <c r="B618" s="254"/>
    </row>
    <row r="619" spans="1:41" x14ac:dyDescent="0.35">
      <c r="A619" s="5" t="s">
        <v>81</v>
      </c>
      <c r="B619" s="70" t="s">
        <v>434</v>
      </c>
      <c r="N619" s="679">
        <f>SUM(Q!C619:F619)</f>
        <v>325000</v>
      </c>
      <c r="O619" s="679">
        <f>SUM(Q!G619:J619)</f>
        <v>287000</v>
      </c>
      <c r="P619" s="679">
        <f>SUM(Q!K619:N619)</f>
        <v>296000</v>
      </c>
      <c r="Q619" s="679">
        <f>SUM(Q!O619:R619)</f>
        <v>302000</v>
      </c>
      <c r="R619" s="679">
        <f>SUM(Q!S619:V619)</f>
        <v>287000</v>
      </c>
      <c r="S619" s="679">
        <f>SUM(Q!W619:Z619)</f>
        <v>257000</v>
      </c>
      <c r="T619" s="679">
        <f>SUM(Q!AA619:AD619)</f>
        <v>225000</v>
      </c>
      <c r="U619" s="679">
        <f>SUM(Q!AE619:AH619)</f>
        <v>237421.14999999997</v>
      </c>
      <c r="V619" s="679">
        <f>SUM(Q!AI619:AL619)</f>
        <v>200030.09999999998</v>
      </c>
      <c r="W619" s="679">
        <f>SUM(Q!AM619:AP619)</f>
        <v>260910.84999999995</v>
      </c>
      <c r="X619" s="679">
        <f>SUM(Q!AQ619:AT619)</f>
        <v>347961.25</v>
      </c>
      <c r="Y619" s="679">
        <f>SUM(Q!AU619:AX619)</f>
        <v>376043.24999999994</v>
      </c>
      <c r="Z619" s="679">
        <f>SUM(Q!AY619:BB619)</f>
        <v>376810.85</v>
      </c>
      <c r="AA619" s="679">
        <f>SUM(Q!BC619:BF619)</f>
        <v>342865.44999999995</v>
      </c>
      <c r="AB619" s="679">
        <f>SUM(Q!BG619:BJ619)</f>
        <v>396217.44999999995</v>
      </c>
      <c r="AC619" s="679">
        <f>SUM(Q!BK619:BN619)</f>
        <v>284370.14999999997</v>
      </c>
      <c r="AD619" s="679">
        <f>SUM(Q!BO619:BR619)</f>
        <v>148109.75</v>
      </c>
      <c r="AE619" s="679">
        <f>SUM(Q!BS619:BV619)</f>
        <v>248598.84999999998</v>
      </c>
      <c r="AF619" s="679">
        <f>SUM(Q!BW619:BZ619)</f>
        <v>249626.75</v>
      </c>
      <c r="AG619" s="679">
        <f>SUM(Q!CA619:CD619)</f>
        <v>17854.299999999996</v>
      </c>
    </row>
    <row r="620" spans="1:41" x14ac:dyDescent="0.35">
      <c r="A620" s="424"/>
      <c r="B620" s="466" t="s">
        <v>407</v>
      </c>
      <c r="O620" s="687">
        <f>O619/N619-1</f>
        <v>-0.11692307692307691</v>
      </c>
      <c r="P620" s="687">
        <f t="shared" ref="P620" si="698">P619/O619-1</f>
        <v>3.1358885017421567E-2</v>
      </c>
      <c r="Q620" s="687">
        <f t="shared" ref="Q620" si="699">Q619/P619-1</f>
        <v>2.0270270270270174E-2</v>
      </c>
      <c r="R620" s="687">
        <f t="shared" ref="R620" si="700">R619/Q619-1</f>
        <v>-4.9668874172185462E-2</v>
      </c>
      <c r="S620" s="687">
        <f t="shared" ref="S620" si="701">S619/R619-1</f>
        <v>-0.10452961672473871</v>
      </c>
      <c r="T620" s="687">
        <f t="shared" ref="T620" si="702">T619/S619-1</f>
        <v>-0.1245136186770428</v>
      </c>
      <c r="U620" s="687">
        <f t="shared" ref="U620" si="703">U619/T619-1</f>
        <v>5.5205111111110927E-2</v>
      </c>
      <c r="V620" s="687">
        <f t="shared" ref="V620" si="704">V619/U619-1</f>
        <v>-0.15748828611098886</v>
      </c>
      <c r="W620" s="687">
        <f t="shared" ref="W620" si="705">W619/V619-1</f>
        <v>0.30435794412940842</v>
      </c>
      <c r="X620" s="687">
        <f t="shared" ref="X620" si="706">X619/W619-1</f>
        <v>0.33364039862658101</v>
      </c>
      <c r="Y620" s="687">
        <f t="shared" ref="Y620" si="707">Y619/X619-1</f>
        <v>8.070438877892272E-2</v>
      </c>
      <c r="Z620" s="687">
        <f t="shared" ref="Z620" si="708">Z619/Y619-1</f>
        <v>2.0412545631387502E-3</v>
      </c>
      <c r="AA620" s="687">
        <f t="shared" ref="AA620" si="709">AA619/Z619-1</f>
        <v>-9.0086047150712445E-2</v>
      </c>
      <c r="AB620" s="687">
        <f t="shared" ref="AB620" si="710">AB619/AA619-1</f>
        <v>0.15560622979072414</v>
      </c>
      <c r="AC620" s="687">
        <f t="shared" ref="AC620" si="711">AC619/AB619-1</f>
        <v>-0.28228766804692729</v>
      </c>
      <c r="AD620" s="687">
        <f t="shared" ref="AD620" si="712">AD619/AC619-1</f>
        <v>-0.47916562269281771</v>
      </c>
      <c r="AE620" s="687">
        <f t="shared" ref="AE620" si="713">AE619/AD619-1</f>
        <v>0.67847727782944722</v>
      </c>
      <c r="AF620" s="687">
        <f t="shared" ref="AF620" si="714">AF619/AE619-1</f>
        <v>4.1347737529759954E-3</v>
      </c>
      <c r="AG620" s="687">
        <f t="shared" ref="AG620" si="715">AG619/AF619-1</f>
        <v>-0.92847601468993213</v>
      </c>
    </row>
    <row r="621" spans="1:41" x14ac:dyDescent="0.35">
      <c r="A621" s="424"/>
      <c r="B621" s="466" t="s">
        <v>408</v>
      </c>
    </row>
    <row r="622" spans="1:41" x14ac:dyDescent="0.35">
      <c r="A622" s="5"/>
      <c r="B622" s="254" t="s">
        <v>180</v>
      </c>
      <c r="O622" s="687">
        <v>1</v>
      </c>
      <c r="P622" s="687">
        <v>1</v>
      </c>
      <c r="Q622" s="687">
        <v>1</v>
      </c>
      <c r="R622" s="687">
        <v>1</v>
      </c>
      <c r="S622" s="687">
        <v>1</v>
      </c>
      <c r="T622" s="687">
        <v>1</v>
      </c>
      <c r="U622" s="687">
        <v>1</v>
      </c>
      <c r="V622" s="687">
        <v>1</v>
      </c>
      <c r="W622" s="687">
        <v>1</v>
      </c>
      <c r="X622" s="687">
        <v>1</v>
      </c>
      <c r="Y622" s="687">
        <v>1</v>
      </c>
      <c r="Z622" s="687">
        <v>1</v>
      </c>
      <c r="AA622" s="687">
        <v>1</v>
      </c>
      <c r="AB622" s="687">
        <v>1</v>
      </c>
      <c r="AC622" s="687">
        <v>1</v>
      </c>
      <c r="AD622" s="687">
        <v>1</v>
      </c>
      <c r="AE622" s="687">
        <v>1</v>
      </c>
      <c r="AF622" s="687">
        <v>1</v>
      </c>
      <c r="AG622" s="687">
        <v>1</v>
      </c>
    </row>
    <row r="623" spans="1:41" x14ac:dyDescent="0.35">
      <c r="A623" s="5"/>
      <c r="B623" s="254"/>
    </row>
    <row r="624" spans="1:41" x14ac:dyDescent="0.35">
      <c r="A624" s="5" t="s">
        <v>81</v>
      </c>
      <c r="B624" s="70" t="s">
        <v>276</v>
      </c>
      <c r="N624" s="679">
        <f>SUM(Q!C624:F624)</f>
        <v>349000</v>
      </c>
      <c r="O624" s="679">
        <f>SUM(Q!G624:J624)</f>
        <v>301000</v>
      </c>
      <c r="P624" s="679">
        <f>SUM(Q!K624:N624)</f>
        <v>298000</v>
      </c>
      <c r="Q624" s="679">
        <f>SUM(Q!O624:R624)</f>
        <v>306000</v>
      </c>
      <c r="R624" s="679">
        <f>SUM(Q!S624:V624)</f>
        <v>304000</v>
      </c>
      <c r="S624" s="679">
        <f>SUM(Q!W624:Z624)</f>
        <v>254000</v>
      </c>
      <c r="T624" s="679">
        <f>SUM(Q!AA624:AD624)</f>
        <v>226263.15789473685</v>
      </c>
      <c r="U624" s="679">
        <f>SUM(Q!AE624:AH624)</f>
        <v>249917</v>
      </c>
      <c r="V624" s="679">
        <f>SUM(Q!AI624:AL624)</f>
        <v>210558</v>
      </c>
      <c r="W624" s="679">
        <f>SUM(Q!AM624:AP624)</f>
        <v>274642.99999999994</v>
      </c>
      <c r="X624" s="679">
        <f>SUM(Q!AQ624:AT624)</f>
        <v>366275</v>
      </c>
      <c r="Y624" s="679">
        <f>SUM(Q!AU624:AX624)</f>
        <v>395835</v>
      </c>
      <c r="Z624" s="679">
        <f>SUM(Q!AY624:BB624)</f>
        <v>396642.99999999994</v>
      </c>
      <c r="AA624" s="679">
        <f>SUM(Q!BC624:BF624)</f>
        <v>360911</v>
      </c>
      <c r="AB624" s="679">
        <f>SUM(Q!BG624:BJ624)</f>
        <v>417070.99999999994</v>
      </c>
      <c r="AC624" s="679">
        <f>SUM(Q!BK624:BN624)</f>
        <v>299337</v>
      </c>
      <c r="AD624" s="679">
        <f>SUM(Q!BO624:BR624)</f>
        <v>155905</v>
      </c>
      <c r="AE624" s="679">
        <f>SUM(Q!BS624:BV624)</f>
        <v>261683</v>
      </c>
      <c r="AF624" s="679">
        <f>SUM(Q!BW624:BZ624)</f>
        <v>262765</v>
      </c>
      <c r="AG624" s="679">
        <f>SUM(Q!CA624:CD624)</f>
        <v>18794</v>
      </c>
    </row>
    <row r="625" spans="1:33" x14ac:dyDescent="0.35">
      <c r="A625" s="424"/>
      <c r="B625" s="466" t="s">
        <v>649</v>
      </c>
      <c r="O625" s="687">
        <f>O624/N624-1</f>
        <v>-0.13753581661891112</v>
      </c>
      <c r="P625" s="687">
        <f t="shared" ref="P625" si="716">P624/O624-1</f>
        <v>-9.966777408637828E-3</v>
      </c>
      <c r="Q625" s="687">
        <f t="shared" ref="Q625" si="717">Q624/P624-1</f>
        <v>2.6845637583892579E-2</v>
      </c>
      <c r="R625" s="687">
        <f t="shared" ref="R625" si="718">R624/Q624-1</f>
        <v>-6.5359477124182774E-3</v>
      </c>
      <c r="S625" s="687">
        <f t="shared" ref="S625" si="719">S624/R624-1</f>
        <v>-0.16447368421052633</v>
      </c>
      <c r="T625" s="687">
        <f t="shared" ref="T625" si="720">T624/S624-1</f>
        <v>-0.10920016576875258</v>
      </c>
      <c r="U625" s="687">
        <f t="shared" ref="U625" si="721">U624/T624-1</f>
        <v>0.10454128867178403</v>
      </c>
      <c r="V625" s="687">
        <f t="shared" ref="V625" si="722">V624/U624-1</f>
        <v>-0.15748828611098886</v>
      </c>
      <c r="W625" s="687">
        <f t="shared" ref="W625" si="723">W624/V624-1</f>
        <v>0.3043579441294082</v>
      </c>
      <c r="X625" s="687">
        <f t="shared" ref="X625" si="724">X624/W624-1</f>
        <v>0.33364039862658101</v>
      </c>
      <c r="Y625" s="687">
        <f t="shared" ref="Y625" si="725">Y624/X624-1</f>
        <v>8.0704388778922942E-2</v>
      </c>
      <c r="Z625" s="687">
        <f t="shared" ref="Z625" si="726">Z624/Y624-1</f>
        <v>2.0412545631385282E-3</v>
      </c>
      <c r="AA625" s="687">
        <f t="shared" ref="AA625" si="727">AA624/Z624-1</f>
        <v>-9.0086047150712223E-2</v>
      </c>
      <c r="AB625" s="687">
        <f t="shared" ref="AB625" si="728">AB624/AA624-1</f>
        <v>0.15560622979072392</v>
      </c>
      <c r="AC625" s="687">
        <f t="shared" ref="AC625" si="729">AC624/AB624-1</f>
        <v>-0.28228766804692718</v>
      </c>
      <c r="AD625" s="687">
        <f t="shared" ref="AD625" si="730">AD624/AC624-1</f>
        <v>-0.47916562269281782</v>
      </c>
      <c r="AE625" s="687">
        <f t="shared" ref="AE625" si="731">AE624/AD624-1</f>
        <v>0.67847727782944744</v>
      </c>
      <c r="AF625" s="687">
        <f t="shared" ref="AF625" si="732">AF624/AE624-1</f>
        <v>4.1347737529759954E-3</v>
      </c>
      <c r="AG625" s="687">
        <f t="shared" ref="AG625" si="733">AG624/AF624-1</f>
        <v>-0.92847601468993202</v>
      </c>
    </row>
    <row r="626" spans="1:33" x14ac:dyDescent="0.35">
      <c r="A626" s="424"/>
      <c r="B626" s="466" t="s">
        <v>650</v>
      </c>
    </row>
    <row r="627" spans="1:33" x14ac:dyDescent="0.35">
      <c r="A627" s="5"/>
      <c r="B627" s="254"/>
    </row>
    <row r="628" spans="1:33" x14ac:dyDescent="0.35">
      <c r="A628" s="5" t="s">
        <v>354</v>
      </c>
      <c r="B628" s="70" t="s">
        <v>420</v>
      </c>
      <c r="N628" s="679">
        <f>SUM(Q!C628:F628)</f>
        <v>438700</v>
      </c>
      <c r="O628" s="679">
        <f>SUM(Q!G628:J628)</f>
        <v>350600</v>
      </c>
      <c r="P628" s="679">
        <f>SUM(Q!K628:N628)</f>
        <v>369600</v>
      </c>
      <c r="Q628" s="679">
        <f>SUM(Q!O628:R628)</f>
        <v>385600</v>
      </c>
      <c r="R628" s="679">
        <f>SUM(Q!S628:V628)</f>
        <v>386000</v>
      </c>
      <c r="S628" s="679">
        <f>SUM(Q!W628:Z628)</f>
        <v>352500</v>
      </c>
      <c r="T628" s="679">
        <f>SUM(Q!AA628:AD628)</f>
        <v>399133.68421052635</v>
      </c>
      <c r="U628" s="679">
        <f>SUM(Q!AE628:AH628)</f>
        <v>473280.31874999998</v>
      </c>
      <c r="V628" s="679">
        <f>SUM(Q!AI628:AL628)</f>
        <v>389532.30000000005</v>
      </c>
      <c r="W628" s="679">
        <f>SUM(Q!AM628:AP628)</f>
        <v>477466.85549999995</v>
      </c>
      <c r="X628" s="679">
        <f>SUM(Q!AQ628:AT628)</f>
        <v>621934.94999999995</v>
      </c>
      <c r="Y628" s="679">
        <f>SUM(Q!AU628:AX628)</f>
        <v>688159.14749999996</v>
      </c>
      <c r="Z628" s="679">
        <f>SUM(Q!AY628:BB628)</f>
        <v>689563.85549999995</v>
      </c>
      <c r="AA628" s="679">
        <f>SUM(Q!BC628:BF628)</f>
        <v>627443.77349999989</v>
      </c>
      <c r="AB628" s="679">
        <f>SUM(Q!BG628:BJ628)</f>
        <v>725077.93349999993</v>
      </c>
      <c r="AC628" s="679">
        <f>SUM(Q!BK628:BN628)</f>
        <v>520397.37450000003</v>
      </c>
      <c r="AD628" s="679">
        <f>SUM(Q!BO628:BR628)</f>
        <v>271040.84249999997</v>
      </c>
      <c r="AE628" s="679">
        <f>SUM(Q!BS628:BV628)</f>
        <v>454935.89549999998</v>
      </c>
      <c r="AF628" s="679">
        <f>SUM(Q!BW628:BZ628)</f>
        <v>456816.95250000001</v>
      </c>
      <c r="AG628" s="679">
        <f>SUM(Q!CA628:CD628)</f>
        <v>32673.368999999999</v>
      </c>
    </row>
    <row r="629" spans="1:33" x14ac:dyDescent="0.35">
      <c r="A629" s="5"/>
      <c r="B629" s="463" t="s">
        <v>410</v>
      </c>
      <c r="O629" s="687">
        <f>O628/N628-1</f>
        <v>-0.20082060633690446</v>
      </c>
      <c r="P629" s="687">
        <f t="shared" ref="P629" si="734">P628/O628-1</f>
        <v>5.4192812321734118E-2</v>
      </c>
      <c r="Q629" s="687">
        <f t="shared" ref="Q629" si="735">Q628/P628-1</f>
        <v>4.3290043290043378E-2</v>
      </c>
      <c r="R629" s="687">
        <f t="shared" ref="R629" si="736">R628/Q628-1</f>
        <v>1.0373443983402453E-3</v>
      </c>
      <c r="S629" s="687">
        <f t="shared" ref="S629" si="737">S628/R628-1</f>
        <v>-8.6787564766839354E-2</v>
      </c>
      <c r="T629" s="687">
        <f t="shared" ref="T629" si="738">T628/S628-1</f>
        <v>0.13229413960433001</v>
      </c>
      <c r="U629" s="687">
        <f t="shared" ref="U629" si="739">U628/T628-1</f>
        <v>0.18576892272606171</v>
      </c>
      <c r="V629" s="687">
        <f t="shared" ref="V629" si="740">V628/U628-1</f>
        <v>-0.17695225309852358</v>
      </c>
      <c r="W629" s="687">
        <f t="shared" ref="W629" si="741">W628/V628-1</f>
        <v>0.22574393830755479</v>
      </c>
      <c r="X629" s="687">
        <f t="shared" ref="X629" si="742">X628/W628-1</f>
        <v>0.30257198554382181</v>
      </c>
      <c r="Y629" s="687">
        <f t="shared" ref="Y629" si="743">Y628/X628-1</f>
        <v>0.10648090688584078</v>
      </c>
      <c r="Z629" s="687">
        <f t="shared" ref="Z629" si="744">Z628/Y628-1</f>
        <v>2.0412545631387502E-3</v>
      </c>
      <c r="AA629" s="687">
        <f t="shared" ref="AA629" si="745">AA628/Z628-1</f>
        <v>-9.0086047150712445E-2</v>
      </c>
      <c r="AB629" s="687">
        <f t="shared" ref="AB629" si="746">AB628/AA628-1</f>
        <v>0.15560622979072414</v>
      </c>
      <c r="AC629" s="687">
        <f t="shared" ref="AC629" si="747">AC628/AB628-1</f>
        <v>-0.28228766804692718</v>
      </c>
      <c r="AD629" s="687">
        <f t="shared" ref="AD629" si="748">AD628/AC628-1</f>
        <v>-0.47916562269281793</v>
      </c>
      <c r="AE629" s="687">
        <f t="shared" ref="AE629" si="749">AE628/AD628-1</f>
        <v>0.67847727782944744</v>
      </c>
      <c r="AF629" s="687">
        <f t="shared" ref="AF629" si="750">AF628/AE628-1</f>
        <v>4.1347737529759954E-3</v>
      </c>
      <c r="AG629" s="687">
        <f t="shared" ref="AG629" si="751">AG628/AF628-1</f>
        <v>-0.92847601468993202</v>
      </c>
    </row>
    <row r="630" spans="1:33" x14ac:dyDescent="0.35">
      <c r="A630" s="5"/>
      <c r="B630" s="463" t="s">
        <v>411</v>
      </c>
    </row>
    <row r="631" spans="1:33" x14ac:dyDescent="0.35">
      <c r="A631" s="5"/>
      <c r="B631" s="463"/>
    </row>
    <row r="632" spans="1:33" x14ac:dyDescent="0.35">
      <c r="A632" s="5" t="s">
        <v>354</v>
      </c>
      <c r="B632" s="70" t="s">
        <v>186</v>
      </c>
      <c r="N632" s="679">
        <f>SUM(Q!C632:F632)</f>
        <v>129300</v>
      </c>
      <c r="O632" s="679">
        <f>SUM(Q!G632:J632)</f>
        <v>81900</v>
      </c>
      <c r="P632" s="679">
        <f>SUM(Q!K632:N632)</f>
        <v>129700</v>
      </c>
      <c r="Q632" s="679">
        <f>SUM(Q!O632:R632)</f>
        <v>146900</v>
      </c>
      <c r="R632" s="679">
        <f>SUM(Q!S632:V632)</f>
        <v>119100</v>
      </c>
      <c r="S632" s="679">
        <f>SUM(Q!W632:Z632)</f>
        <v>89100</v>
      </c>
      <c r="T632" s="679">
        <f>SUM(Q!AA632:AD632)</f>
        <v>134628.71052631582</v>
      </c>
      <c r="U632" s="679">
        <f>SUM(Q!AE632:AH632)</f>
        <v>206914.04543675276</v>
      </c>
      <c r="V632" s="679">
        <f>SUM(Q!AI632:AL632)</f>
        <v>160593.48558516905</v>
      </c>
      <c r="W632" s="679">
        <f>SUM(Q!AM632:AP632)</f>
        <v>172831.38875250373</v>
      </c>
      <c r="X632" s="679">
        <f>SUM(Q!AQ632:AT632)</f>
        <v>207474.15686909598</v>
      </c>
      <c r="Y632" s="679">
        <f>SUM(Q!AU632:AX632)</f>
        <v>231223.94674991217</v>
      </c>
      <c r="Z632" s="679">
        <f>SUM(Q!AY632:BB632)</f>
        <v>222469.66584164865</v>
      </c>
      <c r="AA632" s="679">
        <f>SUM(Q!BC632:BF632)</f>
        <v>193863.97752427091</v>
      </c>
      <c r="AB632" s="679">
        <f>SUM(Q!BG632:BJ632)</f>
        <v>213934.06192832527</v>
      </c>
      <c r="AC632" s="679">
        <f>SUM(Q!BK632:BN632)</f>
        <v>146150.81747476879</v>
      </c>
      <c r="AD632" s="679">
        <f>SUM(Q!BO632:BR632)</f>
        <v>72192.624909720354</v>
      </c>
      <c r="AE632" s="679">
        <f>SUM(Q!BS632:BV632)</f>
        <v>114448.20481663331</v>
      </c>
      <c r="AF632" s="679">
        <f>SUM(Q!BW632:BZ632)</f>
        <v>112312.90564440256</v>
      </c>
      <c r="AG632" s="679">
        <f>SUM(Q!CA632:CD632)</f>
        <v>8033.0666134412959</v>
      </c>
    </row>
    <row r="633" spans="1:33" x14ac:dyDescent="0.35">
      <c r="A633" s="5"/>
      <c r="B633" s="463" t="s">
        <v>410</v>
      </c>
      <c r="O633" s="687">
        <f>O632/N632-1</f>
        <v>-0.36658932714617165</v>
      </c>
      <c r="P633" s="687">
        <f t="shared" ref="P633" si="752">P632/O632-1</f>
        <v>0.58363858363858356</v>
      </c>
      <c r="Q633" s="687">
        <f t="shared" ref="Q633" si="753">Q632/P632-1</f>
        <v>0.13261372397841176</v>
      </c>
      <c r="R633" s="687">
        <f t="shared" ref="R633" si="754">R632/Q632-1</f>
        <v>-0.18924438393464937</v>
      </c>
      <c r="S633" s="687">
        <f t="shared" ref="S633" si="755">S632/R632-1</f>
        <v>-0.25188916876574308</v>
      </c>
      <c r="T633" s="687">
        <f t="shared" ref="T633" si="756">T632/S632-1</f>
        <v>0.51098440545808987</v>
      </c>
      <c r="U633" s="687">
        <f t="shared" ref="U633" si="757">U632/T632-1</f>
        <v>0.53692362221880874</v>
      </c>
      <c r="V633" s="687">
        <f t="shared" ref="V633" si="758">V632/U632-1</f>
        <v>-0.2238637776078013</v>
      </c>
      <c r="W633" s="687">
        <f t="shared" ref="W633" si="759">W632/V632-1</f>
        <v>7.6204231589733107E-2</v>
      </c>
      <c r="X633" s="687">
        <f t="shared" ref="X633" si="760">X632/W632-1</f>
        <v>0.2004425721892511</v>
      </c>
      <c r="Y633" s="687">
        <f t="shared" ref="Y633" si="761">Y632/X632-1</f>
        <v>0.1144710755267746</v>
      </c>
      <c r="Z633" s="687">
        <f t="shared" ref="Z633" si="762">Z632/Y632-1</f>
        <v>-3.7860615352838023E-2</v>
      </c>
      <c r="AA633" s="687">
        <f t="shared" ref="AA633" si="763">AA632/Z632-1</f>
        <v>-0.12858242137936648</v>
      </c>
      <c r="AB633" s="687">
        <f t="shared" ref="AB633" si="764">AB632/AA632-1</f>
        <v>0.10352663068383428</v>
      </c>
      <c r="AC633" s="687">
        <f t="shared" ref="AC633" si="765">AC632/AB632-1</f>
        <v>-0.31684175882317434</v>
      </c>
      <c r="AD633" s="687">
        <f t="shared" ref="AD633" si="766">AD632/AC632-1</f>
        <v>-0.50604022504230217</v>
      </c>
      <c r="AE633" s="687">
        <f t="shared" ref="AE633" si="767">AE632/AD632-1</f>
        <v>0.58531712844290085</v>
      </c>
      <c r="AF633" s="687">
        <f t="shared" ref="AF633" si="768">AF632/AE632-1</f>
        <v>-1.865734089627602E-2</v>
      </c>
      <c r="AG633" s="687">
        <f t="shared" ref="AG633" si="769">AG632/AF632-1</f>
        <v>-0.92847601468993202</v>
      </c>
    </row>
    <row r="634" spans="1:33" x14ac:dyDescent="0.35">
      <c r="A634" s="5"/>
      <c r="B634" s="463" t="s">
        <v>411</v>
      </c>
    </row>
    <row r="635" spans="1:33" x14ac:dyDescent="0.35">
      <c r="A635" s="5"/>
      <c r="B635" s="254"/>
    </row>
    <row r="636" spans="1:33" x14ac:dyDescent="0.35">
      <c r="A636" s="5" t="s">
        <v>82</v>
      </c>
      <c r="B636" s="70" t="s">
        <v>788</v>
      </c>
      <c r="N636" s="683"/>
      <c r="O636" s="683">
        <f>AVERAGE(Q!G636:J636)</f>
        <v>943</v>
      </c>
      <c r="P636" s="683">
        <f>AVERAGE(Q!K636:N636)</f>
        <v>770.75</v>
      </c>
      <c r="Q636" s="683">
        <f>AVERAGE(Q!O636:R636)</f>
        <v>755</v>
      </c>
      <c r="R636" s="683">
        <f>AVERAGE(Q!S636:V636)</f>
        <v>859.25</v>
      </c>
      <c r="S636" s="683">
        <f>AVERAGE(Q!W636:Z636)</f>
        <v>1015.75</v>
      </c>
      <c r="T636" s="683">
        <f>AVERAGE(Q!AA636:AD636)</f>
        <v>1043.684375</v>
      </c>
      <c r="U636" s="683">
        <f>AVERAGE(Q!AE636:AH636)</f>
        <v>1065.9626794984745</v>
      </c>
      <c r="V636" s="683">
        <f>AVERAGE(Q!AI636:AL636)</f>
        <v>1087.4423611379345</v>
      </c>
      <c r="W636" s="683">
        <f>AVERAGE(Q!AM636:AP636)</f>
        <v>1109.3548691156952</v>
      </c>
      <c r="X636" s="683">
        <f>AVERAGE(Q!AQ636:AT636)</f>
        <v>1131.7089250991576</v>
      </c>
      <c r="Y636" s="683">
        <f>AVERAGE(Q!AU636:AX636)</f>
        <v>1154.5134265016857</v>
      </c>
      <c r="Z636" s="683">
        <f>AVERAGE(Q!AY636:BB636)</f>
        <v>1177.7774500239782</v>
      </c>
      <c r="AA636" s="683">
        <f>AVERAGE(Q!BC636:BF636)</f>
        <v>1201.5102552667965</v>
      </c>
      <c r="AB636" s="683">
        <f>AVERAGE(Q!BG636:BJ636)</f>
        <v>1225.7212884164933</v>
      </c>
      <c r="AC636" s="683">
        <f>AVERAGE(Q!BK636:BN636)</f>
        <v>1250.4201860048051</v>
      </c>
      <c r="AD636" s="683">
        <f>AVERAGE(Q!BO636:BR636)</f>
        <v>1275.6167787444069</v>
      </c>
      <c r="AE636" s="683">
        <f>AVERAGE(Q!BS636:BV636)</f>
        <v>1301.3210954417561</v>
      </c>
      <c r="AF636" s="683">
        <f>AVERAGE(Q!BW636:BZ636)</f>
        <v>1311.0728097562362</v>
      </c>
      <c r="AG636" s="683">
        <f>AVERAGE(Q!CA636:CD636)</f>
        <v>1311.0728097562362</v>
      </c>
    </row>
    <row r="637" spans="1:33" x14ac:dyDescent="0.35">
      <c r="A637" s="191"/>
      <c r="B637" s="463" t="s">
        <v>410</v>
      </c>
      <c r="O637" s="687" t="e">
        <f>O636/N636-1</f>
        <v>#DIV/0!</v>
      </c>
      <c r="P637" s="687">
        <f t="shared" ref="P637" si="770">P636/O636-1</f>
        <v>-0.18266171792152708</v>
      </c>
      <c r="Q637" s="687">
        <f t="shared" ref="Q637" si="771">Q636/P636-1</f>
        <v>-2.043464158287378E-2</v>
      </c>
      <c r="R637" s="687">
        <f t="shared" ref="R637" si="772">R636/Q636-1</f>
        <v>0.13807947019867539</v>
      </c>
      <c r="S637" s="687">
        <f t="shared" ref="S637" si="773">S636/R636-1</f>
        <v>0.18213558335757929</v>
      </c>
      <c r="T637" s="687">
        <f t="shared" ref="T637" si="774">T636/S636-1</f>
        <v>2.7501230617770211E-2</v>
      </c>
      <c r="U637" s="687">
        <f t="shared" ref="U637" si="775">U636/T636-1</f>
        <v>2.134582545462993E-2</v>
      </c>
      <c r="V637" s="687">
        <f t="shared" ref="V637" si="776">V636/U636-1</f>
        <v>2.0150500624999346E-2</v>
      </c>
      <c r="W637" s="687">
        <f t="shared" ref="W637" si="777">W636/V636-1</f>
        <v>2.0150500624999346E-2</v>
      </c>
      <c r="X637" s="687">
        <f t="shared" ref="X637" si="778">X636/W636-1</f>
        <v>2.015050062499979E-2</v>
      </c>
      <c r="Y637" s="687">
        <f t="shared" ref="Y637" si="779">Y636/X636-1</f>
        <v>2.0150500624999568E-2</v>
      </c>
      <c r="Z637" s="687">
        <f t="shared" ref="Z637" si="780">Z636/Y636-1</f>
        <v>2.0150500624999568E-2</v>
      </c>
      <c r="AA637" s="687">
        <f t="shared" ref="AA637" si="781">AA636/Z636-1</f>
        <v>2.0150500624999346E-2</v>
      </c>
      <c r="AB637" s="687">
        <f t="shared" ref="AB637" si="782">AB636/AA636-1</f>
        <v>2.0150500624999346E-2</v>
      </c>
      <c r="AC637" s="687">
        <f t="shared" ref="AC637" si="783">AC636/AB636-1</f>
        <v>2.0150500624999568E-2</v>
      </c>
      <c r="AD637" s="687">
        <f t="shared" ref="AD637" si="784">AD636/AC636-1</f>
        <v>2.0150500624999568E-2</v>
      </c>
      <c r="AE637" s="687">
        <f t="shared" ref="AE637" si="785">AE636/AD636-1</f>
        <v>2.0150500624999568E-2</v>
      </c>
      <c r="AF637" s="687">
        <f t="shared" ref="AF637" si="786">AF636/AE636-1</f>
        <v>7.4937033977533485E-3</v>
      </c>
      <c r="AG637" s="687">
        <f t="shared" ref="AG637" si="787">AG636/AF636-1</f>
        <v>0</v>
      </c>
    </row>
    <row r="638" spans="1:33" x14ac:dyDescent="0.35">
      <c r="A638" s="424"/>
      <c r="B638" s="463" t="s">
        <v>411</v>
      </c>
    </row>
    <row r="639" spans="1:33" x14ac:dyDescent="0.35">
      <c r="A639" s="5"/>
      <c r="B639" s="322"/>
    </row>
    <row r="640" spans="1:33" x14ac:dyDescent="0.35">
      <c r="A640" s="5" t="s">
        <v>82</v>
      </c>
      <c r="B640" s="70" t="s">
        <v>789</v>
      </c>
      <c r="N640" s="683">
        <f>AVERAGE(Q!C640:F640)</f>
        <v>815.25</v>
      </c>
      <c r="O640" s="683">
        <f>AVERAGE(Q!G640:J640)</f>
        <v>848</v>
      </c>
      <c r="P640" s="683">
        <f>AVERAGE(Q!K640:N640)</f>
        <v>732</v>
      </c>
      <c r="Q640" s="683">
        <f>AVERAGE(Q!O640:R640)</f>
        <v>716.75</v>
      </c>
      <c r="R640" s="683">
        <f>AVERAGE(Q!S640:V640)</f>
        <v>834.5</v>
      </c>
      <c r="S640" s="683">
        <f>AVERAGE(Q!W640:Z640)</f>
        <v>964.5</v>
      </c>
      <c r="T640" s="683">
        <f>AVERAGE(Q!AA640:AD640)</f>
        <v>978.59149109014675</v>
      </c>
      <c r="U640" s="683">
        <f>AVERAGE(Q!AE640:AH640)</f>
        <v>1001.43524385094</v>
      </c>
      <c r="V640" s="683">
        <f>AVERAGE(Q!AI640:AL640)</f>
        <v>1016.5489519168002</v>
      </c>
      <c r="W640" s="683">
        <f>AVERAGE(Q!AM640:AP640)</f>
        <v>1027.8317407158991</v>
      </c>
      <c r="X640" s="683">
        <f>AVERAGE(Q!AQ640:AT640)</f>
        <v>1043.8718205363216</v>
      </c>
      <c r="Y640" s="683">
        <f>AVERAGE(Q!AU640:AX640)</f>
        <v>1065.2950212585488</v>
      </c>
      <c r="Z640" s="683">
        <f>AVERAGE(Q!AY640:BB640)</f>
        <v>1084.5947219180928</v>
      </c>
      <c r="AA640" s="683">
        <f>AVERAGE(Q!BC640:BF640)</f>
        <v>1104.2833212078392</v>
      </c>
      <c r="AB640" s="683">
        <f>AVERAGE(Q!BG640:BJ640)</f>
        <v>1124.368655629879</v>
      </c>
      <c r="AC640" s="683">
        <f>AVERAGE(Q!BK640:BN640)</f>
        <v>1144.8587195957432</v>
      </c>
      <c r="AD640" s="683">
        <f>AVERAGE(Q!BO640:BR640)</f>
        <v>1165.7616686083579</v>
      </c>
      <c r="AE640" s="683">
        <f>AVERAGE(Q!BS640:BV640)</f>
        <v>1187.0858225081158</v>
      </c>
      <c r="AF640" s="683">
        <f>AVERAGE(Q!BW640:BZ640)</f>
        <v>1195.1757888463337</v>
      </c>
      <c r="AG640" s="683">
        <f>AVERAGE(Q!CA640:CD640)</f>
        <v>1195.1757888463337</v>
      </c>
    </row>
    <row r="641" spans="1:33" x14ac:dyDescent="0.35">
      <c r="A641" s="191"/>
      <c r="B641" s="463" t="s">
        <v>410</v>
      </c>
      <c r="O641" s="687">
        <f>O640/N640-1</f>
        <v>4.0171726464274693E-2</v>
      </c>
      <c r="P641" s="687">
        <f t="shared" ref="P641" si="788">P640/O640-1</f>
        <v>-0.1367924528301887</v>
      </c>
      <c r="Q641" s="687">
        <f t="shared" ref="Q641" si="789">Q640/P640-1</f>
        <v>-2.083333333333337E-2</v>
      </c>
      <c r="R641" s="687">
        <f t="shared" ref="R641" si="790">R640/Q640-1</f>
        <v>0.16428322288106023</v>
      </c>
      <c r="S641" s="687">
        <f t="shared" ref="S641" si="791">S640/R640-1</f>
        <v>0.15578190533253444</v>
      </c>
      <c r="T641" s="687">
        <f t="shared" ref="T641" si="792">T640/S640-1</f>
        <v>1.4610151467233434E-2</v>
      </c>
      <c r="U641" s="687">
        <f t="shared" ref="U641" si="793">U640/T640-1</f>
        <v>2.3343502338596167E-2</v>
      </c>
      <c r="V641" s="687">
        <f t="shared" ref="V641" si="794">V640/U640-1</f>
        <v>1.5092047297778022E-2</v>
      </c>
      <c r="W641" s="687">
        <f t="shared" ref="W641" si="795">W640/V640-1</f>
        <v>1.1099110158762304E-2</v>
      </c>
      <c r="X641" s="687">
        <f t="shared" ref="X641" si="796">X640/W640-1</f>
        <v>1.560574477808041E-2</v>
      </c>
      <c r="Y641" s="687">
        <f t="shared" ref="Y641" si="797">Y640/X640-1</f>
        <v>2.0522826941741235E-2</v>
      </c>
      <c r="Z641" s="687">
        <f t="shared" ref="Z641" si="798">Z640/Y640-1</f>
        <v>1.8116766036081922E-2</v>
      </c>
      <c r="AA641" s="687">
        <f t="shared" ref="AA641" si="799">AA640/Z640-1</f>
        <v>1.8152955100986912E-2</v>
      </c>
      <c r="AB641" s="687">
        <f t="shared" ref="AB641" si="800">AB640/AA640-1</f>
        <v>1.8188569940611687E-2</v>
      </c>
      <c r="AC641" s="687">
        <f t="shared" ref="AC641" si="801">AC640/AB640-1</f>
        <v>1.8223617194651931E-2</v>
      </c>
      <c r="AD641" s="687">
        <f t="shared" ref="AD641" si="802">AD640/AC640-1</f>
        <v>1.8258103515161883E-2</v>
      </c>
      <c r="AE641" s="687">
        <f t="shared" ref="AE641" si="803">AE640/AD640-1</f>
        <v>1.8292035562649689E-2</v>
      </c>
      <c r="AF641" s="687">
        <f t="shared" ref="AF641" si="804">AF640/AE640-1</f>
        <v>6.8149801680936761E-3</v>
      </c>
      <c r="AG641" s="687">
        <f t="shared" ref="AG641" si="805">AG640/AF640-1</f>
        <v>0</v>
      </c>
    </row>
    <row r="642" spans="1:33" x14ac:dyDescent="0.35">
      <c r="A642" s="424"/>
      <c r="B642" s="463" t="s">
        <v>411</v>
      </c>
    </row>
    <row r="643" spans="1:33" x14ac:dyDescent="0.35">
      <c r="A643" s="5"/>
      <c r="B643" s="254"/>
    </row>
    <row r="644" spans="1:33" x14ac:dyDescent="0.35">
      <c r="A644" s="5" t="s">
        <v>82</v>
      </c>
      <c r="B644" s="70" t="s">
        <v>786</v>
      </c>
      <c r="N644" s="683">
        <f>AVERAGE(Q!C644:F644)</f>
        <v>1052.75</v>
      </c>
      <c r="O644" s="683">
        <f>AVERAGE(Q!G644:J644)</f>
        <v>1168</v>
      </c>
      <c r="P644" s="683">
        <f>AVERAGE(Q!K644:N644)</f>
        <v>997</v>
      </c>
      <c r="Q644" s="683">
        <f>AVERAGE(Q!O644:R644)</f>
        <v>931.25</v>
      </c>
      <c r="R644" s="683">
        <f>AVERAGE(Q!S644:V644)</f>
        <v>1010.75</v>
      </c>
      <c r="S644" s="683">
        <f>AVERAGE(Q!W644:Z644)</f>
        <v>1171.25</v>
      </c>
      <c r="T644" s="683">
        <f>AVERAGE(Q!AA644:AD644)</f>
        <v>1158.9100394772436</v>
      </c>
      <c r="U644" s="683">
        <f>AVERAGE(Q!AE644:AH644)</f>
        <v>1090.4788854442513</v>
      </c>
      <c r="V644" s="683">
        <f>AVERAGE(Q!AI644:AL644)</f>
        <v>1122.2372647620762</v>
      </c>
      <c r="W644" s="683">
        <f>AVERAGE(Q!AM644:AP644)</f>
        <v>1108.8588186901259</v>
      </c>
      <c r="X644" s="683">
        <f>AVERAGE(Q!AQ644:AT644)</f>
        <v>1104.6281368999162</v>
      </c>
      <c r="Y644" s="683">
        <f>AVERAGE(Q!AU644:AX644)</f>
        <v>1121.5142029278697</v>
      </c>
      <c r="Z644" s="683">
        <f>AVERAGE(Q!AY644:BB644)</f>
        <v>1140.6993796987053</v>
      </c>
      <c r="AA644" s="683">
        <f>AVERAGE(Q!BC644:BF644)</f>
        <v>1165.9426216339155</v>
      </c>
      <c r="AB644" s="683">
        <f>AVERAGE(Q!BG644:BJ644)</f>
        <v>1177.7253257797468</v>
      </c>
      <c r="AC644" s="683">
        <f>AVERAGE(Q!BK644:BN644)</f>
        <v>1219.2014162088435</v>
      </c>
      <c r="AD644" s="683">
        <f>AVERAGE(Q!BO644:BR644)</f>
        <v>1308.49935999783</v>
      </c>
      <c r="AE644" s="683">
        <f>AVERAGE(Q!BS644:BV644)</f>
        <v>1272.1258127867186</v>
      </c>
      <c r="AF644" s="683">
        <f>AVERAGE(Q!BW644:BZ644)</f>
        <v>1279.8656058922707</v>
      </c>
      <c r="AG644" s="683">
        <f>AVERAGE(Q!CA644:CD644)</f>
        <v>2379.2515457940626</v>
      </c>
    </row>
    <row r="645" spans="1:33" x14ac:dyDescent="0.35">
      <c r="A645" s="191"/>
      <c r="B645" s="463" t="s">
        <v>410</v>
      </c>
      <c r="O645" s="687">
        <f>O644/N644-1</f>
        <v>0.10947518404179535</v>
      </c>
      <c r="P645" s="687">
        <f t="shared" ref="P645" si="806">P644/O644-1</f>
        <v>-0.14640410958904104</v>
      </c>
      <c r="Q645" s="687">
        <f t="shared" ref="Q645" si="807">Q644/P644-1</f>
        <v>-6.5947843530591799E-2</v>
      </c>
      <c r="R645" s="687">
        <f t="shared" ref="R645" si="808">R644/Q644-1</f>
        <v>8.5369127516778498E-2</v>
      </c>
      <c r="S645" s="687">
        <f t="shared" ref="S645" si="809">S644/R644-1</f>
        <v>0.15879297551323268</v>
      </c>
      <c r="T645" s="687">
        <f t="shared" ref="T645" si="810">T644/S644-1</f>
        <v>-1.0535718696056739E-2</v>
      </c>
      <c r="U645" s="687">
        <f t="shared" ref="U645" si="811">U644/T644-1</f>
        <v>-5.9047856780893748E-2</v>
      </c>
      <c r="V645" s="687">
        <f t="shared" ref="V645" si="812">V644/U644-1</f>
        <v>2.9123332640124122E-2</v>
      </c>
      <c r="W645" s="687">
        <f t="shared" ref="W645" si="813">W644/V644-1</f>
        <v>-1.1921227793827205E-2</v>
      </c>
      <c r="X645" s="687">
        <f t="shared" ref="X645" si="814">X644/W644-1</f>
        <v>-3.815347561745841E-3</v>
      </c>
      <c r="Y645" s="687">
        <f t="shared" ref="Y645" si="815">Y644/X644-1</f>
        <v>1.528665209936042E-2</v>
      </c>
      <c r="Z645" s="687">
        <f t="shared" ref="Z645" si="816">Z644/Y644-1</f>
        <v>1.7106494702207042E-2</v>
      </c>
      <c r="AA645" s="687">
        <f t="shared" ref="AA645" si="817">AA644/Z644-1</f>
        <v>2.2129618359113756E-2</v>
      </c>
      <c r="AB645" s="687">
        <f t="shared" ref="AB645" si="818">AB644/AA644-1</f>
        <v>1.010573241530488E-2</v>
      </c>
      <c r="AC645" s="687">
        <f t="shared" ref="AC645" si="819">AC644/AB644-1</f>
        <v>3.5217116861808506E-2</v>
      </c>
      <c r="AD645" s="687">
        <f t="shared" ref="AD645" si="820">AD644/AC644-1</f>
        <v>7.3242979053175672E-2</v>
      </c>
      <c r="AE645" s="687">
        <f t="shared" ref="AE645" si="821">AE644/AD644-1</f>
        <v>-2.7797909821806632E-2</v>
      </c>
      <c r="AF645" s="687">
        <f t="shared" ref="AF645" si="822">AF644/AE644-1</f>
        <v>6.0841412286078977E-3</v>
      </c>
      <c r="AG645" s="687">
        <f t="shared" ref="AG645" si="823">AG644/AF644-1</f>
        <v>0.85898545506685786</v>
      </c>
    </row>
    <row r="646" spans="1:33" x14ac:dyDescent="0.35">
      <c r="A646" s="424"/>
      <c r="B646" s="463" t="s">
        <v>411</v>
      </c>
    </row>
    <row r="647" spans="1:33" x14ac:dyDescent="0.35">
      <c r="A647" s="5"/>
      <c r="B647" s="322"/>
    </row>
    <row r="648" spans="1:33" x14ac:dyDescent="0.35">
      <c r="A648" s="5" t="s">
        <v>82</v>
      </c>
      <c r="B648" s="70" t="s">
        <v>421</v>
      </c>
      <c r="N648" s="683">
        <f>AVERAGE(Q!C648:F648)</f>
        <v>207.187125276914</v>
      </c>
      <c r="O648" s="683">
        <f>AVERAGE(Q!G648:J648)</f>
        <v>286.74519468098231</v>
      </c>
      <c r="P648" s="683">
        <f>AVERAGE(Q!K648:N648)</f>
        <v>309.23809523809524</v>
      </c>
      <c r="Q648" s="683">
        <f>AVERAGE(Q!O648:R648)</f>
        <v>263.83948647560055</v>
      </c>
      <c r="R648" s="683">
        <f>AVERAGE(Q!S648:V648)</f>
        <v>274.99326396283266</v>
      </c>
      <c r="S648" s="683">
        <f>AVERAGE(Q!W648:Z648)</f>
        <v>272.23801912974523</v>
      </c>
      <c r="T648" s="683">
        <f>AVERAGE(Q!AA648:AD648)</f>
        <v>285.12348526559623</v>
      </c>
      <c r="U648" s="683">
        <f>AVERAGE(Q!AE648:AH648)</f>
        <v>272.54901960784315</v>
      </c>
      <c r="V648" s="683">
        <f>AVERAGE(Q!AI648:AL648)</f>
        <v>272.54901960784315</v>
      </c>
      <c r="W648" s="683">
        <f>AVERAGE(Q!AM648:AP648)</f>
        <v>272.54901960784315</v>
      </c>
      <c r="X648" s="683">
        <f>AVERAGE(Q!AQ648:AT648)</f>
        <v>272.54901960784315</v>
      </c>
      <c r="Y648" s="683">
        <f>AVERAGE(Q!AU648:AX648)</f>
        <v>272.54901960784315</v>
      </c>
      <c r="Z648" s="683">
        <f>AVERAGE(Q!AY648:BB648)</f>
        <v>272.54901960784315</v>
      </c>
      <c r="AA648" s="683">
        <f>AVERAGE(Q!BC648:BF648)</f>
        <v>272.54901960784315</v>
      </c>
      <c r="AB648" s="683">
        <f>AVERAGE(Q!BG648:BJ648)</f>
        <v>272.54901960784315</v>
      </c>
      <c r="AC648" s="683">
        <f>AVERAGE(Q!BK648:BN648)</f>
        <v>272.54901960784315</v>
      </c>
      <c r="AD648" s="683">
        <f>AVERAGE(Q!BO648:BR648)</f>
        <v>272.54901960784315</v>
      </c>
      <c r="AE648" s="683">
        <f>AVERAGE(Q!BS648:BV648)</f>
        <v>272.54901960784315</v>
      </c>
      <c r="AF648" s="683">
        <f>AVERAGE(Q!BW648:BZ648)</f>
        <v>272.54901960784315</v>
      </c>
      <c r="AG648" s="683">
        <f>AVERAGE(Q!CA648:CD648)</f>
        <v>272.54901960784315</v>
      </c>
    </row>
    <row r="649" spans="1:33" x14ac:dyDescent="0.35">
      <c r="A649" s="191"/>
      <c r="B649" s="463" t="s">
        <v>410</v>
      </c>
      <c r="O649" s="687">
        <f>O648/N648-1</f>
        <v>0.3839913763837195</v>
      </c>
      <c r="P649" s="687">
        <f t="shared" ref="P649" si="824">P648/O648-1</f>
        <v>7.8442118558036622E-2</v>
      </c>
      <c r="Q649" s="687">
        <f t="shared" ref="Q649" si="825">Q648/P648-1</f>
        <v>-0.14680794333421443</v>
      </c>
      <c r="R649" s="687">
        <f t="shared" ref="R649" si="826">R648/Q648-1</f>
        <v>4.2274860507900414E-2</v>
      </c>
      <c r="S649" s="687">
        <f t="shared" ref="S649" si="827">S648/R648-1</f>
        <v>-1.0019317540300943E-2</v>
      </c>
      <c r="T649" s="687">
        <f t="shared" ref="T649" si="828">T648/S648-1</f>
        <v>4.7331618768905237E-2</v>
      </c>
      <c r="U649" s="687">
        <f t="shared" ref="U649" si="829">U648/T648-1</f>
        <v>-4.410182362227999E-2</v>
      </c>
      <c r="V649" s="687">
        <f t="shared" ref="V649" si="830">V648/U648-1</f>
        <v>0</v>
      </c>
      <c r="W649" s="687">
        <f t="shared" ref="W649" si="831">W648/V648-1</f>
        <v>0</v>
      </c>
      <c r="X649" s="687">
        <f t="shared" ref="X649" si="832">X648/W648-1</f>
        <v>0</v>
      </c>
      <c r="Y649" s="687">
        <f t="shared" ref="Y649" si="833">Y648/X648-1</f>
        <v>0</v>
      </c>
      <c r="Z649" s="687">
        <f t="shared" ref="Z649" si="834">Z648/Y648-1</f>
        <v>0</v>
      </c>
      <c r="AA649" s="687">
        <f t="shared" ref="AA649" si="835">AA648/Z648-1</f>
        <v>0</v>
      </c>
      <c r="AB649" s="687">
        <f t="shared" ref="AB649" si="836">AB648/AA648-1</f>
        <v>0</v>
      </c>
      <c r="AC649" s="687">
        <f t="shared" ref="AC649" si="837">AC648/AB648-1</f>
        <v>0</v>
      </c>
      <c r="AD649" s="687">
        <f t="shared" ref="AD649" si="838">AD648/AC648-1</f>
        <v>0</v>
      </c>
      <c r="AE649" s="687">
        <f t="shared" ref="AE649" si="839">AE648/AD648-1</f>
        <v>0</v>
      </c>
      <c r="AF649" s="687">
        <f t="shared" ref="AF649" si="840">AF648/AE648-1</f>
        <v>0</v>
      </c>
      <c r="AG649" s="687">
        <f t="shared" ref="AG649" si="841">AG648/AF648-1</f>
        <v>0</v>
      </c>
    </row>
    <row r="650" spans="1:33" x14ac:dyDescent="0.35">
      <c r="A650" s="424"/>
      <c r="B650" s="463" t="s">
        <v>411</v>
      </c>
    </row>
    <row r="651" spans="1:33" x14ac:dyDescent="0.35">
      <c r="A651" s="5"/>
      <c r="B651" s="463" t="s">
        <v>451</v>
      </c>
      <c r="O651" s="492">
        <f>(O551/(O551+O548))</f>
        <v>0.25043427909669946</v>
      </c>
      <c r="P651" s="492">
        <f t="shared" ref="P651:AF651" si="842">(P551/(P551+P548))</f>
        <v>0.29485995690981842</v>
      </c>
      <c r="Q651" s="492">
        <f t="shared" si="842"/>
        <v>0.26620076238881829</v>
      </c>
      <c r="R651" s="492">
        <f t="shared" si="842"/>
        <v>0.24082702387885849</v>
      </c>
      <c r="S651" s="492">
        <f t="shared" si="842"/>
        <v>0.21629901960784315</v>
      </c>
      <c r="T651" s="492">
        <f t="shared" si="842"/>
        <v>0.22628717584270222</v>
      </c>
      <c r="U651" s="492">
        <f t="shared" si="842"/>
        <v>0.20364281482083121</v>
      </c>
      <c r="V651" s="492">
        <f t="shared" si="842"/>
        <v>0.20042657045493015</v>
      </c>
      <c r="W651" s="492">
        <f t="shared" si="842"/>
        <v>0.19724854045591581</v>
      </c>
      <c r="X651" s="492">
        <f t="shared" si="842"/>
        <v>0.1941086689492395</v>
      </c>
      <c r="Y651" s="492">
        <f t="shared" si="842"/>
        <v>0.19100688639029029</v>
      </c>
      <c r="Z651" s="492">
        <f t="shared" si="842"/>
        <v>0.1879431099368816</v>
      </c>
      <c r="AA651" s="492">
        <f t="shared" si="842"/>
        <v>0.18491724382429772</v>
      </c>
      <c r="AB651" s="492">
        <f t="shared" si="842"/>
        <v>0.18192917974229891</v>
      </c>
      <c r="AC651" s="492">
        <f t="shared" si="842"/>
        <v>0.17897879721350191</v>
      </c>
      <c r="AD651" s="492">
        <f t="shared" si="842"/>
        <v>0.17606596397257393</v>
      </c>
      <c r="AE651" s="492">
        <f t="shared" si="842"/>
        <v>0.17319053634569598</v>
      </c>
      <c r="AF651" s="492">
        <f t="shared" si="842"/>
        <v>0.17210486402381064</v>
      </c>
      <c r="AG651" s="492">
        <f>(AG551/(AG551+AG548))</f>
        <v>0.17210486402381067</v>
      </c>
    </row>
    <row r="652" spans="1:33" x14ac:dyDescent="0.35">
      <c r="A652" s="5"/>
      <c r="B652" s="463"/>
    </row>
    <row r="653" spans="1:33" x14ac:dyDescent="0.35">
      <c r="A653" s="5"/>
      <c r="B653" s="70" t="s">
        <v>60</v>
      </c>
      <c r="N653" s="682">
        <f>AVERAGE(Q!C653:F653)</f>
        <v>3.6250000000000004</v>
      </c>
      <c r="O653" s="682">
        <f>AVERAGE(Q!G653:J653)</f>
        <v>3.55</v>
      </c>
      <c r="P653" s="682">
        <f>AVERAGE(Q!K653:N653)</f>
        <v>3.4</v>
      </c>
      <c r="Q653" s="682">
        <f>AVERAGE(Q!O653:R653)</f>
        <v>3.1999999999999997</v>
      </c>
      <c r="R653" s="682">
        <f>AVERAGE(Q!S653:V653)</f>
        <v>3.0250000000000004</v>
      </c>
      <c r="S653" s="682">
        <f>AVERAGE(Q!W653:Z653)</f>
        <v>3.4499999999999997</v>
      </c>
      <c r="T653" s="682">
        <f>AVERAGE(Q!AA653:AD653)</f>
        <v>4.333333333333333</v>
      </c>
      <c r="U653" s="682" t="e">
        <f>AVERAGE(Q!AE653:AH653)</f>
        <v>#DIV/0!</v>
      </c>
      <c r="V653" s="682" t="e">
        <f>AVERAGE(Q!AI653:AL653)</f>
        <v>#DIV/0!</v>
      </c>
      <c r="W653" s="682" t="e">
        <f>AVERAGE(Q!AM653:AP653)</f>
        <v>#DIV/0!</v>
      </c>
      <c r="X653" s="682" t="e">
        <f>AVERAGE(Q!AQ653:AT653)</f>
        <v>#DIV/0!</v>
      </c>
      <c r="Y653" s="682" t="e">
        <f>AVERAGE(Q!AU653:AX653)</f>
        <v>#DIV/0!</v>
      </c>
      <c r="Z653" s="682" t="e">
        <f>AVERAGE(Q!AY653:BB653)</f>
        <v>#DIV/0!</v>
      </c>
      <c r="AA653" s="682" t="e">
        <f>AVERAGE(Q!BC653:BF653)</f>
        <v>#DIV/0!</v>
      </c>
      <c r="AB653" s="682" t="e">
        <f>AVERAGE(Q!BG653:BJ653)</f>
        <v>#DIV/0!</v>
      </c>
      <c r="AC653" s="682" t="e">
        <f>AVERAGE(Q!BK653:BN653)</f>
        <v>#DIV/0!</v>
      </c>
      <c r="AD653" s="682" t="e">
        <f>AVERAGE(Q!BO653:BR653)</f>
        <v>#DIV/0!</v>
      </c>
      <c r="AE653" s="682" t="e">
        <f>AVERAGE(Q!BS653:BV653)</f>
        <v>#DIV/0!</v>
      </c>
      <c r="AF653" s="682" t="e">
        <f>AVERAGE(Q!BW653:BZ653)</f>
        <v>#DIV/0!</v>
      </c>
      <c r="AG653" s="682" t="e">
        <f>AVERAGE(Q!CA653:CD653)</f>
        <v>#DIV/0!</v>
      </c>
    </row>
    <row r="654" spans="1:33" x14ac:dyDescent="0.35">
      <c r="A654" s="191"/>
      <c r="B654" s="463" t="s">
        <v>410</v>
      </c>
      <c r="O654" s="687">
        <f>O653/N653-1</f>
        <v>-2.0689655172413945E-2</v>
      </c>
      <c r="P654" s="687">
        <f t="shared" ref="P654" si="843">P653/O653-1</f>
        <v>-4.2253521126760507E-2</v>
      </c>
      <c r="Q654" s="687">
        <f t="shared" ref="Q654" si="844">Q653/P653-1</f>
        <v>-5.8823529411764719E-2</v>
      </c>
      <c r="R654" s="687">
        <f t="shared" ref="R654" si="845">R653/Q653-1</f>
        <v>-5.4687499999999778E-2</v>
      </c>
      <c r="S654" s="687">
        <f t="shared" ref="S654" si="846">S653/R653-1</f>
        <v>0.1404958677685948</v>
      </c>
      <c r="T654" s="687">
        <f t="shared" ref="T654" si="847">T653/S653-1</f>
        <v>0.2560386473429952</v>
      </c>
      <c r="U654" s="687" t="e">
        <f t="shared" ref="U654" si="848">U653/T653-1</f>
        <v>#DIV/0!</v>
      </c>
      <c r="V654" s="687" t="e">
        <f t="shared" ref="V654" si="849">V653/U653-1</f>
        <v>#DIV/0!</v>
      </c>
      <c r="W654" s="687" t="e">
        <f t="shared" ref="W654" si="850">W653/V653-1</f>
        <v>#DIV/0!</v>
      </c>
      <c r="X654" s="687" t="e">
        <f t="shared" ref="X654" si="851">X653/W653-1</f>
        <v>#DIV/0!</v>
      </c>
      <c r="Y654" s="687" t="e">
        <f t="shared" ref="Y654" si="852">Y653/X653-1</f>
        <v>#DIV/0!</v>
      </c>
      <c r="Z654" s="687" t="e">
        <f t="shared" ref="Z654" si="853">Z653/Y653-1</f>
        <v>#DIV/0!</v>
      </c>
      <c r="AA654" s="687" t="e">
        <f t="shared" ref="AA654" si="854">AA653/Z653-1</f>
        <v>#DIV/0!</v>
      </c>
      <c r="AB654" s="687" t="e">
        <f t="shared" ref="AB654" si="855">AB653/AA653-1</f>
        <v>#DIV/0!</v>
      </c>
      <c r="AC654" s="687" t="e">
        <f t="shared" ref="AC654" si="856">AC653/AB653-1</f>
        <v>#DIV/0!</v>
      </c>
      <c r="AD654" s="687" t="e">
        <f t="shared" ref="AD654" si="857">AD653/AC653-1</f>
        <v>#DIV/0!</v>
      </c>
      <c r="AE654" s="687" t="e">
        <f t="shared" ref="AE654" si="858">AE653/AD653-1</f>
        <v>#DIV/0!</v>
      </c>
      <c r="AF654" s="687" t="e">
        <f t="shared" ref="AF654" si="859">AF653/AE653-1</f>
        <v>#DIV/0!</v>
      </c>
      <c r="AG654" s="687" t="e">
        <f t="shared" ref="AG654" si="860">AG653/AF653-1</f>
        <v>#DIV/0!</v>
      </c>
    </row>
    <row r="655" spans="1:33" x14ac:dyDescent="0.35">
      <c r="A655" s="424"/>
      <c r="B655" s="463" t="s">
        <v>411</v>
      </c>
    </row>
    <row r="656" spans="1:33" x14ac:dyDescent="0.35">
      <c r="A656" s="5"/>
      <c r="B656" s="462"/>
    </row>
    <row r="657" spans="1:41" x14ac:dyDescent="0.35">
      <c r="A657" s="5"/>
      <c r="B657" s="462"/>
    </row>
    <row r="658" spans="1:41" x14ac:dyDescent="0.35">
      <c r="A658" s="5"/>
      <c r="B658" s="462"/>
    </row>
    <row r="659" spans="1:41" x14ac:dyDescent="0.35">
      <c r="A659" s="5"/>
      <c r="B659" s="550" t="s">
        <v>405</v>
      </c>
      <c r="N659" s="550"/>
      <c r="O659" s="550"/>
      <c r="P659" s="550"/>
      <c r="Q659" s="550"/>
      <c r="R659" s="550"/>
      <c r="S659" s="550"/>
      <c r="T659" s="550"/>
      <c r="U659" s="550"/>
      <c r="V659" s="550"/>
      <c r="W659" s="550"/>
      <c r="X659" s="550"/>
      <c r="Y659" s="550"/>
      <c r="Z659" s="550"/>
      <c r="AA659" s="550"/>
      <c r="AB659" s="550"/>
      <c r="AC659" s="550"/>
      <c r="AD659" s="550"/>
      <c r="AE659" s="550"/>
      <c r="AF659" s="550"/>
      <c r="AG659" s="550"/>
      <c r="AH659" s="550"/>
      <c r="AI659" s="550"/>
      <c r="AJ659" s="550"/>
      <c r="AK659" s="550"/>
      <c r="AL659" s="550"/>
      <c r="AM659" s="550"/>
      <c r="AN659" s="550"/>
      <c r="AO659" s="550"/>
    </row>
    <row r="660" spans="1:41" x14ac:dyDescent="0.35">
      <c r="B660" s="70"/>
    </row>
    <row r="661" spans="1:41" x14ac:dyDescent="0.35">
      <c r="B661" s="70" t="s">
        <v>253</v>
      </c>
    </row>
    <row r="662" spans="1:41" x14ac:dyDescent="0.35">
      <c r="B662" s="70" t="s">
        <v>254</v>
      </c>
      <c r="N662" s="582">
        <v>13851</v>
      </c>
      <c r="O662" s="582">
        <v>14080</v>
      </c>
      <c r="P662" s="582">
        <v>14735</v>
      </c>
      <c r="Q662" s="582">
        <v>15028</v>
      </c>
      <c r="R662" s="582">
        <v>16098</v>
      </c>
      <c r="S662" s="582">
        <v>12277</v>
      </c>
    </row>
    <row r="663" spans="1:41" x14ac:dyDescent="0.35">
      <c r="B663" s="70" t="s">
        <v>440</v>
      </c>
      <c r="N663" s="582">
        <v>49215</v>
      </c>
      <c r="O663" s="582">
        <v>49432</v>
      </c>
      <c r="P663" s="582">
        <v>49394</v>
      </c>
      <c r="Q663" s="582">
        <v>47802</v>
      </c>
      <c r="R663" s="582">
        <v>48076</v>
      </c>
      <c r="S663" s="582">
        <v>41049</v>
      </c>
    </row>
    <row r="664" spans="1:41" x14ac:dyDescent="0.35">
      <c r="B664" s="70" t="s">
        <v>441</v>
      </c>
      <c r="N664" s="582">
        <v>63066</v>
      </c>
      <c r="O664" s="582">
        <v>63512</v>
      </c>
      <c r="P664" s="582">
        <v>64129</v>
      </c>
      <c r="Q664" s="582">
        <v>62830</v>
      </c>
      <c r="R664" s="582">
        <v>64174</v>
      </c>
      <c r="S664" s="582">
        <v>53326</v>
      </c>
    </row>
    <row r="665" spans="1:41" x14ac:dyDescent="0.35">
      <c r="B665" s="70" t="s">
        <v>424</v>
      </c>
      <c r="N665" s="578">
        <v>3.6</v>
      </c>
      <c r="O665" s="578">
        <v>3.5</v>
      </c>
      <c r="P665" s="578">
        <v>3.4</v>
      </c>
      <c r="Q665" s="578">
        <v>3.2</v>
      </c>
      <c r="R665" s="578">
        <v>3</v>
      </c>
      <c r="S665" s="578">
        <v>3.3</v>
      </c>
    </row>
    <row r="666" spans="1:41" x14ac:dyDescent="0.35">
      <c r="B666" s="70" t="s">
        <v>256</v>
      </c>
      <c r="N666" s="582">
        <v>13050</v>
      </c>
      <c r="O666" s="582">
        <v>12291</v>
      </c>
      <c r="P666" s="582">
        <v>12604</v>
      </c>
      <c r="Q666" s="582">
        <v>12832</v>
      </c>
      <c r="R666" s="582">
        <v>12209</v>
      </c>
      <c r="S666" s="582">
        <v>12166</v>
      </c>
    </row>
    <row r="667" spans="1:41" x14ac:dyDescent="0.35">
      <c r="B667" s="70" t="s">
        <v>442</v>
      </c>
      <c r="N667" s="582"/>
      <c r="O667" s="582"/>
      <c r="P667" s="582"/>
      <c r="Q667" s="582"/>
      <c r="R667" s="582"/>
      <c r="S667" s="582"/>
    </row>
    <row r="668" spans="1:41" x14ac:dyDescent="0.35">
      <c r="B668" s="70" t="s">
        <v>443</v>
      </c>
      <c r="N668" s="582"/>
      <c r="O668" s="582"/>
      <c r="P668" s="582"/>
      <c r="Q668" s="582"/>
      <c r="R668" s="582"/>
      <c r="S668" s="582"/>
    </row>
    <row r="669" spans="1:41" x14ac:dyDescent="0.35">
      <c r="B669" s="70" t="s">
        <v>257</v>
      </c>
      <c r="N669" s="578">
        <v>0.86</v>
      </c>
      <c r="O669" s="578">
        <v>0.8</v>
      </c>
      <c r="P669" s="578">
        <v>0.82</v>
      </c>
      <c r="Q669" s="578">
        <v>0.83</v>
      </c>
      <c r="R669" s="578">
        <v>0.82</v>
      </c>
      <c r="S669" s="578">
        <v>0.71</v>
      </c>
    </row>
    <row r="670" spans="1:41" x14ac:dyDescent="0.35">
      <c r="B670" s="70" t="s">
        <v>250</v>
      </c>
      <c r="N670" s="581">
        <v>0.95</v>
      </c>
      <c r="O670" s="581">
        <v>0.95</v>
      </c>
      <c r="P670" s="581">
        <v>0.94</v>
      </c>
      <c r="Q670" s="581">
        <v>0.93</v>
      </c>
      <c r="R670" s="581">
        <v>0.94</v>
      </c>
      <c r="S670" s="581">
        <v>0.95</v>
      </c>
    </row>
    <row r="671" spans="1:41" x14ac:dyDescent="0.35">
      <c r="B671" s="70" t="s">
        <v>261</v>
      </c>
      <c r="N671" s="582">
        <v>342</v>
      </c>
      <c r="O671" s="582">
        <v>302</v>
      </c>
      <c r="P671" s="582">
        <v>312</v>
      </c>
      <c r="Q671" s="582">
        <v>318</v>
      </c>
      <c r="R671" s="582">
        <v>302</v>
      </c>
      <c r="S671" s="582">
        <v>264</v>
      </c>
    </row>
    <row r="672" spans="1:41" x14ac:dyDescent="0.35">
      <c r="B672" s="70" t="s">
        <v>444</v>
      </c>
      <c r="N672" s="582"/>
      <c r="O672" s="582"/>
      <c r="P672" s="582"/>
      <c r="Q672" s="582"/>
      <c r="R672" s="582"/>
      <c r="S672" s="582"/>
    </row>
    <row r="673" spans="2:19" x14ac:dyDescent="0.35">
      <c r="B673" s="70" t="s">
        <v>425</v>
      </c>
      <c r="N673" s="582">
        <v>325</v>
      </c>
      <c r="O673" s="582">
        <v>287</v>
      </c>
      <c r="P673" s="582">
        <v>296</v>
      </c>
      <c r="Q673" s="582">
        <v>302</v>
      </c>
      <c r="R673" s="582">
        <v>287</v>
      </c>
      <c r="S673" s="582">
        <v>251</v>
      </c>
    </row>
    <row r="674" spans="2:19" x14ac:dyDescent="0.35">
      <c r="B674" s="70" t="s">
        <v>262</v>
      </c>
      <c r="N674" s="582">
        <v>349</v>
      </c>
      <c r="O674" s="582">
        <v>301</v>
      </c>
      <c r="P674" s="582">
        <v>298</v>
      </c>
      <c r="Q674" s="582">
        <v>306</v>
      </c>
      <c r="R674" s="582">
        <v>304</v>
      </c>
      <c r="S674" s="582">
        <v>254</v>
      </c>
    </row>
    <row r="675" spans="2:19" x14ac:dyDescent="0.35">
      <c r="B675" s="70" t="s">
        <v>263</v>
      </c>
      <c r="N675" s="582"/>
      <c r="O675" s="582"/>
      <c r="P675" s="582"/>
      <c r="Q675" s="582"/>
      <c r="R675" s="582"/>
      <c r="S675" s="582"/>
    </row>
    <row r="676" spans="2:19" x14ac:dyDescent="0.35">
      <c r="B676" s="70" t="s">
        <v>264</v>
      </c>
      <c r="N676" s="584">
        <v>1256</v>
      </c>
      <c r="O676" s="584">
        <v>1163</v>
      </c>
      <c r="P676" s="584">
        <v>1239</v>
      </c>
      <c r="Q676" s="584">
        <v>1260</v>
      </c>
      <c r="R676" s="584">
        <v>1268</v>
      </c>
      <c r="S676" s="584">
        <v>1387</v>
      </c>
    </row>
    <row r="677" spans="2:19" x14ac:dyDescent="0.35">
      <c r="B677" s="70" t="s">
        <v>265</v>
      </c>
      <c r="N677" s="584"/>
      <c r="O677" s="584">
        <v>860</v>
      </c>
      <c r="P677" s="584">
        <v>768</v>
      </c>
      <c r="Q677" s="584">
        <v>755</v>
      </c>
      <c r="R677" s="584">
        <v>857</v>
      </c>
      <c r="S677" s="584">
        <v>1007</v>
      </c>
    </row>
    <row r="678" spans="2:19" x14ac:dyDescent="0.35">
      <c r="B678" s="70" t="s">
        <v>445</v>
      </c>
      <c r="N678" s="584">
        <v>732</v>
      </c>
      <c r="O678" s="584">
        <v>785</v>
      </c>
      <c r="P678" s="584">
        <v>661</v>
      </c>
      <c r="Q678" s="584">
        <v>647</v>
      </c>
      <c r="R678" s="584">
        <v>760</v>
      </c>
      <c r="S678" s="584">
        <v>877</v>
      </c>
    </row>
    <row r="679" spans="2:19" x14ac:dyDescent="0.35">
      <c r="B679" s="70" t="s">
        <v>427</v>
      </c>
      <c r="N679" s="584">
        <v>72</v>
      </c>
      <c r="O679" s="584">
        <v>64</v>
      </c>
      <c r="P679" s="584">
        <v>68</v>
      </c>
      <c r="Q679" s="584">
        <v>69</v>
      </c>
      <c r="R679" s="584">
        <v>71</v>
      </c>
      <c r="S679" s="584">
        <v>81</v>
      </c>
    </row>
    <row r="680" spans="2:19" x14ac:dyDescent="0.35">
      <c r="B680" s="70" t="s">
        <v>266</v>
      </c>
      <c r="N680" s="584">
        <v>804</v>
      </c>
      <c r="O680" s="584">
        <v>849</v>
      </c>
      <c r="P680" s="584">
        <v>729</v>
      </c>
      <c r="Q680" s="584">
        <v>716</v>
      </c>
      <c r="R680" s="584">
        <v>831</v>
      </c>
      <c r="S680" s="584">
        <v>958</v>
      </c>
    </row>
    <row r="681" spans="2:19" x14ac:dyDescent="0.35">
      <c r="B681" s="70" t="s">
        <v>267</v>
      </c>
      <c r="N681" s="584">
        <v>1045</v>
      </c>
      <c r="O681" s="584">
        <v>1165</v>
      </c>
      <c r="P681" s="584">
        <v>988</v>
      </c>
      <c r="Q681" s="584">
        <v>931</v>
      </c>
      <c r="R681" s="584">
        <v>1006</v>
      </c>
      <c r="S681" s="584">
        <v>1165</v>
      </c>
    </row>
    <row r="682" spans="2:19" x14ac:dyDescent="0.35">
      <c r="B682" s="70"/>
    </row>
    <row r="683" spans="2:19" x14ac:dyDescent="0.35">
      <c r="B683" s="70"/>
    </row>
    <row r="684" spans="2:19" x14ac:dyDescent="0.35">
      <c r="B684" s="70"/>
    </row>
    <row r="685" spans="2:19" x14ac:dyDescent="0.35">
      <c r="B685" s="70" t="s">
        <v>89</v>
      </c>
      <c r="N685" s="578">
        <v>438.7</v>
      </c>
      <c r="O685" s="578">
        <v>350.6</v>
      </c>
      <c r="P685" s="578">
        <v>369.6</v>
      </c>
      <c r="Q685" s="578">
        <v>385.6</v>
      </c>
      <c r="R685" s="578">
        <v>386</v>
      </c>
      <c r="S685" s="578">
        <v>352.5</v>
      </c>
    </row>
    <row r="686" spans="2:19" x14ac:dyDescent="0.35">
      <c r="B686" s="70" t="s">
        <v>358</v>
      </c>
      <c r="N686" s="578">
        <v>300.60000000000002</v>
      </c>
      <c r="O686" s="578">
        <v>258.89999999999998</v>
      </c>
      <c r="P686" s="578">
        <v>229.1</v>
      </c>
      <c r="Q686" s="578">
        <v>231</v>
      </c>
      <c r="R686" s="578">
        <v>260.7</v>
      </c>
      <c r="S686" s="578">
        <v>255.8</v>
      </c>
    </row>
    <row r="687" spans="2:19" x14ac:dyDescent="0.35">
      <c r="B687" s="70" t="s">
        <v>359</v>
      </c>
      <c r="N687" s="578">
        <v>71.099999999999994</v>
      </c>
      <c r="O687" s="578">
        <v>86.5</v>
      </c>
      <c r="P687" s="578">
        <v>95.8</v>
      </c>
      <c r="Q687" s="578">
        <v>83.8</v>
      </c>
      <c r="R687" s="578">
        <v>82.7</v>
      </c>
      <c r="S687" s="578">
        <v>70.599999999999994</v>
      </c>
    </row>
    <row r="688" spans="2:19" x14ac:dyDescent="0.35">
      <c r="B688" s="70" t="s">
        <v>85</v>
      </c>
      <c r="N688" s="578">
        <v>5.4</v>
      </c>
      <c r="O688" s="578">
        <v>4</v>
      </c>
      <c r="P688" s="578">
        <v>6.9</v>
      </c>
      <c r="Q688" s="578">
        <v>5</v>
      </c>
      <c r="R688" s="578">
        <v>4.5999999999999996</v>
      </c>
      <c r="S688" s="578">
        <v>3.7</v>
      </c>
    </row>
    <row r="689" spans="1:41" x14ac:dyDescent="0.35">
      <c r="B689" s="70" t="s">
        <v>361</v>
      </c>
      <c r="N689" s="578">
        <v>0</v>
      </c>
      <c r="O689" s="578">
        <v>5</v>
      </c>
      <c r="P689" s="578">
        <v>0</v>
      </c>
      <c r="Q689" s="578">
        <v>-116</v>
      </c>
      <c r="R689" s="578"/>
      <c r="S689" s="578">
        <v>0</v>
      </c>
    </row>
    <row r="690" spans="1:41" x14ac:dyDescent="0.35">
      <c r="B690" s="70" t="s">
        <v>362</v>
      </c>
      <c r="N690" s="578">
        <v>3.4</v>
      </c>
      <c r="O690" s="578">
        <v>5.8</v>
      </c>
      <c r="P690" s="578">
        <v>3.9</v>
      </c>
      <c r="Q690" s="578">
        <v>2.7</v>
      </c>
      <c r="R690" s="578">
        <v>1.6</v>
      </c>
      <c r="S690" s="578">
        <v>3.9</v>
      </c>
    </row>
    <row r="691" spans="1:41" x14ac:dyDescent="0.35">
      <c r="B691" s="70" t="s">
        <v>363</v>
      </c>
      <c r="N691" s="578">
        <v>58.2</v>
      </c>
      <c r="O691" s="578">
        <v>-9.6</v>
      </c>
      <c r="P691" s="578">
        <v>33.9</v>
      </c>
      <c r="Q691" s="578">
        <v>179.1</v>
      </c>
      <c r="R691" s="578">
        <v>36.4</v>
      </c>
      <c r="S691" s="578">
        <v>18.5</v>
      </c>
    </row>
    <row r="692" spans="1:41" x14ac:dyDescent="0.35">
      <c r="B692" s="70" t="s">
        <v>364</v>
      </c>
      <c r="N692" s="578">
        <v>80.3</v>
      </c>
      <c r="O692" s="578">
        <v>87.4</v>
      </c>
      <c r="P692" s="578">
        <v>78.3</v>
      </c>
      <c r="Q692" s="578">
        <v>59.4</v>
      </c>
      <c r="R692" s="578">
        <v>64.7</v>
      </c>
      <c r="S692" s="578">
        <v>83.7</v>
      </c>
    </row>
    <row r="693" spans="1:41" x14ac:dyDescent="0.35">
      <c r="B693" s="70" t="s">
        <v>365</v>
      </c>
      <c r="N693" s="578">
        <v>580</v>
      </c>
      <c r="O693" s="578">
        <v>529.29999999999995</v>
      </c>
      <c r="P693" s="578">
        <v>512.79999999999995</v>
      </c>
      <c r="Q693" s="578">
        <v>643.29999999999995</v>
      </c>
      <c r="R693" s="578">
        <v>674.3</v>
      </c>
      <c r="S693" s="578">
        <v>756.1</v>
      </c>
    </row>
    <row r="694" spans="1:41" x14ac:dyDescent="0.35">
      <c r="B694" s="70" t="s">
        <v>366</v>
      </c>
      <c r="N694" s="578">
        <v>740.9</v>
      </c>
      <c r="O694" s="578">
        <v>637.29999999999995</v>
      </c>
      <c r="P694" s="578">
        <v>667.3</v>
      </c>
      <c r="Q694" s="578">
        <v>825.4</v>
      </c>
      <c r="R694" s="578">
        <v>847.1</v>
      </c>
      <c r="S694" s="578">
        <v>938.5</v>
      </c>
    </row>
    <row r="695" spans="1:41" x14ac:dyDescent="0.35">
      <c r="B695" s="70" t="s">
        <v>367</v>
      </c>
      <c r="N695" s="578">
        <v>261.3</v>
      </c>
      <c r="O695" s="578">
        <v>195.2</v>
      </c>
      <c r="P695" s="578">
        <v>198.1</v>
      </c>
      <c r="Q695" s="578">
        <v>256</v>
      </c>
      <c r="R695" s="578">
        <v>292.89999999999998</v>
      </c>
      <c r="S695" s="578">
        <v>360.8</v>
      </c>
    </row>
    <row r="696" spans="1:41" x14ac:dyDescent="0.35">
      <c r="A696" s="5"/>
      <c r="B696" s="70"/>
    </row>
    <row r="697" spans="1:41" x14ac:dyDescent="0.35">
      <c r="A697" s="5"/>
      <c r="B697" s="70"/>
    </row>
    <row r="698" spans="1:41" x14ac:dyDescent="0.35">
      <c r="A698" s="5"/>
      <c r="B698" s="70"/>
    </row>
    <row r="699" spans="1:41" x14ac:dyDescent="0.35">
      <c r="B699" s="69"/>
    </row>
    <row r="700" spans="1:41" x14ac:dyDescent="0.35">
      <c r="B700" s="69"/>
    </row>
    <row r="701" spans="1:41" x14ac:dyDescent="0.35">
      <c r="A701" s="5"/>
      <c r="B701" s="534" t="s">
        <v>687</v>
      </c>
      <c r="N701" s="534"/>
      <c r="O701" s="534"/>
      <c r="P701" s="534"/>
      <c r="Q701" s="534"/>
      <c r="R701" s="534"/>
      <c r="S701" s="534"/>
      <c r="T701" s="534"/>
      <c r="U701" s="534"/>
      <c r="V701" s="534"/>
      <c r="W701" s="534"/>
      <c r="X701" s="534"/>
      <c r="Y701" s="534"/>
      <c r="Z701" s="534"/>
      <c r="AA701" s="534"/>
      <c r="AB701" s="534"/>
      <c r="AC701" s="534"/>
      <c r="AD701" s="534"/>
      <c r="AE701" s="534"/>
      <c r="AF701" s="534"/>
      <c r="AG701" s="534"/>
      <c r="AH701" s="534"/>
      <c r="AI701" s="534"/>
      <c r="AJ701" s="534"/>
      <c r="AK701" s="534"/>
      <c r="AL701" s="534"/>
      <c r="AM701" s="534"/>
      <c r="AN701" s="534"/>
      <c r="AO701" s="534"/>
    </row>
    <row r="702" spans="1:41" x14ac:dyDescent="0.35">
      <c r="A702" s="5"/>
      <c r="B702" s="322"/>
    </row>
    <row r="703" spans="1:41" x14ac:dyDescent="0.35">
      <c r="A703" s="5" t="s">
        <v>80</v>
      </c>
      <c r="B703" s="69" t="s">
        <v>225</v>
      </c>
      <c r="N703" s="580">
        <f>AVERAGE(Q!C703:F703)</f>
        <v>1</v>
      </c>
      <c r="O703" s="580">
        <f>AVERAGE(Q!G703:J703)</f>
        <v>1</v>
      </c>
      <c r="P703" s="580">
        <f>AVERAGE(Q!K703:N703)</f>
        <v>1</v>
      </c>
      <c r="Q703" s="580">
        <f>AVERAGE(Q!O703:R703)</f>
        <v>1</v>
      </c>
      <c r="R703" s="580">
        <f>AVERAGE(Q!S703:V703)</f>
        <v>1</v>
      </c>
      <c r="S703" s="580">
        <f>AVERAGE(Q!W703:Z703)</f>
        <v>1</v>
      </c>
      <c r="T703" s="580">
        <f>AVERAGE(Q!AA703:AD703)</f>
        <v>1</v>
      </c>
      <c r="U703" s="580">
        <f>AVERAGE(Q!AE703:AH703)</f>
        <v>1</v>
      </c>
      <c r="V703" s="580">
        <f>AVERAGE(Q!AI703:AL703)</f>
        <v>1</v>
      </c>
      <c r="W703" s="580">
        <f>AVERAGE(Q!AM703:AP703)</f>
        <v>1</v>
      </c>
      <c r="X703" s="580">
        <f>AVERAGE(Q!AQ703:AT703)</f>
        <v>1</v>
      </c>
      <c r="Y703" s="580">
        <f>AVERAGE(Q!AU703:AX703)</f>
        <v>1</v>
      </c>
      <c r="Z703" s="580">
        <f>AVERAGE(Q!AY703:BB703)</f>
        <v>1</v>
      </c>
      <c r="AA703" s="580">
        <f>AVERAGE(Q!BC703:BF703)</f>
        <v>1</v>
      </c>
      <c r="AB703" s="580">
        <f>AVERAGE(Q!BG703:BJ703)</f>
        <v>1</v>
      </c>
      <c r="AC703" s="580"/>
      <c r="AD703" s="580"/>
      <c r="AE703" s="580"/>
      <c r="AF703" s="580"/>
      <c r="AG703" s="580"/>
      <c r="AH703" s="580"/>
      <c r="AI703" s="580"/>
      <c r="AJ703" s="580"/>
      <c r="AK703" s="580"/>
      <c r="AL703" s="580"/>
      <c r="AM703" s="580"/>
      <c r="AN703" s="580"/>
      <c r="AO703" s="580"/>
    </row>
    <row r="704" spans="1:41" x14ac:dyDescent="0.35">
      <c r="A704" s="5" t="s">
        <v>80</v>
      </c>
      <c r="B704" s="69" t="s">
        <v>226</v>
      </c>
      <c r="N704" s="580">
        <f>AVERAGE(Q!C704:F704)</f>
        <v>1</v>
      </c>
      <c r="O704" s="580">
        <f>AVERAGE(Q!G704:J704)</f>
        <v>1</v>
      </c>
      <c r="P704" s="580">
        <f>AVERAGE(Q!K704:N704)</f>
        <v>1</v>
      </c>
      <c r="Q704" s="580">
        <f>AVERAGE(Q!O704:R704)</f>
        <v>1</v>
      </c>
      <c r="R704" s="580">
        <f>AVERAGE(Q!S704:V704)</f>
        <v>1</v>
      </c>
      <c r="S704" s="580">
        <f>AVERAGE(Q!W704:Z704)</f>
        <v>1</v>
      </c>
      <c r="T704" s="580">
        <f>AVERAGE(Q!AA704:AD704)</f>
        <v>1</v>
      </c>
      <c r="U704" s="580">
        <f>AVERAGE(Q!AE704:AH704)</f>
        <v>1</v>
      </c>
      <c r="V704" s="580">
        <f>AVERAGE(Q!AI704:AL704)</f>
        <v>1</v>
      </c>
      <c r="W704" s="580">
        <f>AVERAGE(Q!AM704:AP704)</f>
        <v>1</v>
      </c>
      <c r="X704" s="580">
        <f>AVERAGE(Q!AQ704:AT704)</f>
        <v>1</v>
      </c>
      <c r="Y704" s="580">
        <f>AVERAGE(Q!AU704:AX704)</f>
        <v>1</v>
      </c>
      <c r="Z704" s="580">
        <f>AVERAGE(Q!AY704:BB704)</f>
        <v>1</v>
      </c>
      <c r="AA704" s="580">
        <f>AVERAGE(Q!BC704:BF704)</f>
        <v>1</v>
      </c>
      <c r="AB704" s="580">
        <f>AVERAGE(Q!BG704:BJ704)</f>
        <v>1</v>
      </c>
      <c r="AC704" s="580"/>
      <c r="AD704" s="580"/>
      <c r="AE704" s="580"/>
      <c r="AF704" s="580"/>
      <c r="AG704" s="580"/>
      <c r="AH704" s="580"/>
      <c r="AI704" s="580"/>
      <c r="AJ704" s="580"/>
      <c r="AK704" s="580"/>
      <c r="AL704" s="580"/>
      <c r="AM704" s="580"/>
      <c r="AN704" s="580"/>
      <c r="AO704" s="580"/>
    </row>
    <row r="705" spans="1:41" x14ac:dyDescent="0.35">
      <c r="A705" s="5"/>
      <c r="B705" s="70"/>
    </row>
    <row r="706" spans="1:41" x14ac:dyDescent="0.35">
      <c r="A706" s="5"/>
      <c r="B706" s="70"/>
    </row>
    <row r="707" spans="1:41" x14ac:dyDescent="0.35">
      <c r="A707" s="5"/>
      <c r="B707" s="444" t="s">
        <v>224</v>
      </c>
      <c r="N707" s="444"/>
      <c r="O707" s="444"/>
      <c r="P707" s="444"/>
      <c r="Q707" s="444"/>
      <c r="R707" s="444"/>
      <c r="S707" s="444"/>
      <c r="T707" s="444"/>
      <c r="U707" s="444"/>
      <c r="V707" s="444"/>
      <c r="W707" s="444"/>
      <c r="X707" s="444"/>
      <c r="Y707" s="444"/>
      <c r="Z707" s="444"/>
      <c r="AA707" s="444"/>
      <c r="AB707" s="444"/>
      <c r="AC707" s="444"/>
      <c r="AD707" s="444"/>
      <c r="AE707" s="444"/>
      <c r="AF707" s="444"/>
      <c r="AG707" s="444"/>
      <c r="AH707" s="444"/>
      <c r="AI707" s="444"/>
      <c r="AJ707" s="444"/>
      <c r="AK707" s="444"/>
      <c r="AL707" s="444"/>
      <c r="AM707" s="444"/>
      <c r="AN707" s="444"/>
      <c r="AO707" s="444"/>
    </row>
    <row r="708" spans="1:41" x14ac:dyDescent="0.35">
      <c r="A708" s="5"/>
      <c r="B708" s="70"/>
    </row>
    <row r="709" spans="1:41" x14ac:dyDescent="0.35">
      <c r="A709" s="5"/>
      <c r="B709" s="70" t="s">
        <v>106</v>
      </c>
    </row>
    <row r="710" spans="1:41" x14ac:dyDescent="0.35">
      <c r="A710" s="5" t="s">
        <v>229</v>
      </c>
      <c r="B710" s="69" t="s">
        <v>247</v>
      </c>
      <c r="N710" s="575">
        <f>Q!F710</f>
        <v>14830</v>
      </c>
      <c r="O710" s="575">
        <f>Q!J710</f>
        <v>18548</v>
      </c>
      <c r="P710" s="575">
        <f>Q!N710</f>
        <v>13807</v>
      </c>
      <c r="Q710" s="575">
        <f>Q!R710</f>
        <v>9720</v>
      </c>
      <c r="R710" s="575">
        <f>Q!V710</f>
        <v>13811</v>
      </c>
      <c r="S710" s="575">
        <f>Q!Z710</f>
        <v>12586</v>
      </c>
      <c r="T710" s="575">
        <f>Q!AD710</f>
        <v>11694.777006451613</v>
      </c>
      <c r="U710" s="575">
        <f>Q!AH710</f>
        <v>10691.439045161291</v>
      </c>
      <c r="V710" s="575">
        <f>Q!AL710</f>
        <v>9688.1010838709681</v>
      </c>
      <c r="W710" s="575">
        <f>Q!AP710</f>
        <v>8684.7631225806454</v>
      </c>
      <c r="X710" s="575">
        <f>Q!AT710</f>
        <v>7681.4251612903226</v>
      </c>
      <c r="Y710" s="575">
        <f>Q!AX710</f>
        <v>6678.0871999999999</v>
      </c>
      <c r="Z710" s="575">
        <f>Q!BB710</f>
        <v>5674.7492387096772</v>
      </c>
      <c r="AA710" s="575">
        <f>Q!BF710</f>
        <v>4671.4112774193545</v>
      </c>
      <c r="AB710" s="575">
        <f>Q!BJ710</f>
        <v>3668.0733161290318</v>
      </c>
      <c r="AC710" s="575"/>
      <c r="AD710" s="575"/>
      <c r="AE710" s="575"/>
      <c r="AF710" s="575"/>
      <c r="AG710" s="575"/>
      <c r="AH710" s="575"/>
      <c r="AI710" s="575"/>
      <c r="AJ710" s="575"/>
      <c r="AK710" s="575"/>
      <c r="AL710" s="575"/>
      <c r="AM710" s="575"/>
      <c r="AN710" s="575"/>
      <c r="AO710" s="575"/>
    </row>
    <row r="711" spans="1:41" x14ac:dyDescent="0.35">
      <c r="A711" s="5" t="s">
        <v>230</v>
      </c>
      <c r="B711" s="69" t="s">
        <v>227</v>
      </c>
      <c r="N711" s="577">
        <f>Q!F711</f>
        <v>1.3</v>
      </c>
      <c r="O711" s="577">
        <f>Q!J711</f>
        <v>1.1000000000000001</v>
      </c>
      <c r="P711" s="577">
        <f>Q!N711</f>
        <v>1.1000000000000001</v>
      </c>
      <c r="Q711" s="577">
        <f>Q!R711</f>
        <v>1.2</v>
      </c>
      <c r="R711" s="577">
        <f>Q!V711</f>
        <v>1.1000000000000001</v>
      </c>
      <c r="S711" s="577">
        <f>Q!Z711</f>
        <v>1.1000000000000001</v>
      </c>
      <c r="T711" s="577">
        <f>Q!AD711</f>
        <v>0.99857503852685281</v>
      </c>
      <c r="U711" s="577">
        <f>Q!AH711</f>
        <v>0.81075133845825886</v>
      </c>
      <c r="V711" s="577">
        <f>Q!AL711</f>
        <v>0.58402411195504356</v>
      </c>
      <c r="W711" s="577">
        <f>Q!AP711</f>
        <v>0.30490995675891347</v>
      </c>
      <c r="X711" s="577">
        <f>Q!AT711</f>
        <v>-4.7119268638776565E-2</v>
      </c>
      <c r="Y711" s="577">
        <f>Q!AX711</f>
        <v>-0.50492856990164248</v>
      </c>
      <c r="Z711" s="577">
        <f>Q!BB711</f>
        <v>-1.1246260645160353</v>
      </c>
      <c r="AA711" s="577">
        <f>Q!BF711</f>
        <v>-2.0105240642619782</v>
      </c>
      <c r="AB711" s="577">
        <f>Q!BJ711</f>
        <v>-3.3810661898861292</v>
      </c>
      <c r="AC711" s="577"/>
      <c r="AD711" s="577"/>
      <c r="AE711" s="577"/>
      <c r="AF711" s="577"/>
      <c r="AG711" s="577"/>
      <c r="AH711" s="577"/>
      <c r="AI711" s="577"/>
      <c r="AJ711" s="577"/>
      <c r="AK711" s="577"/>
      <c r="AL711" s="577"/>
      <c r="AM711" s="577"/>
      <c r="AN711" s="577"/>
      <c r="AO711" s="577"/>
    </row>
    <row r="712" spans="1:41" x14ac:dyDescent="0.35">
      <c r="A712" s="5" t="s">
        <v>231</v>
      </c>
      <c r="B712" s="69" t="s">
        <v>228</v>
      </c>
      <c r="N712" s="575">
        <f>Q!F712</f>
        <v>628</v>
      </c>
      <c r="O712" s="575">
        <f>Q!J712</f>
        <v>637</v>
      </c>
      <c r="P712" s="575">
        <f>Q!N712</f>
        <v>488</v>
      </c>
      <c r="Q712" s="575">
        <f>Q!R712</f>
        <v>386</v>
      </c>
      <c r="R712" s="575">
        <f>Q!V712</f>
        <v>470</v>
      </c>
      <c r="S712" s="575">
        <f>Q!Z712</f>
        <v>446</v>
      </c>
      <c r="T712" s="575">
        <f>Q!AD712</f>
        <v>375.46003216529067</v>
      </c>
      <c r="U712" s="575">
        <f>Q!AH712</f>
        <v>278.6858386169036</v>
      </c>
      <c r="V712" s="575">
        <f>Q!AL712</f>
        <v>181.91164506851652</v>
      </c>
      <c r="W712" s="575">
        <f>Q!AP712</f>
        <v>85.137451520129446</v>
      </c>
      <c r="X712" s="575">
        <f>Q!AT712</f>
        <v>-11.636742028257636</v>
      </c>
      <c r="Y712" s="575">
        <f>Q!AX712</f>
        <v>-108.41093557664472</v>
      </c>
      <c r="Z712" s="575">
        <f>Q!BB712</f>
        <v>-205.18512912503181</v>
      </c>
      <c r="AA712" s="575">
        <f>Q!BF712</f>
        <v>-301.95932267341891</v>
      </c>
      <c r="AB712" s="575">
        <f>Q!BJ712</f>
        <v>-398.73351622180598</v>
      </c>
      <c r="AC712" s="575"/>
      <c r="AD712" s="575"/>
      <c r="AE712" s="575"/>
      <c r="AF712" s="575"/>
      <c r="AG712" s="575"/>
      <c r="AH712" s="575"/>
      <c r="AI712" s="575"/>
      <c r="AJ712" s="575"/>
      <c r="AK712" s="575"/>
      <c r="AL712" s="575"/>
      <c r="AM712" s="575"/>
      <c r="AN712" s="575"/>
      <c r="AO712" s="575"/>
    </row>
    <row r="713" spans="1:41" x14ac:dyDescent="0.35">
      <c r="A713" s="5"/>
      <c r="B713" s="444"/>
      <c r="N713" s="444"/>
      <c r="O713" s="444"/>
      <c r="P713" s="444"/>
      <c r="Q713" s="444"/>
      <c r="R713" s="444"/>
      <c r="S713" s="444"/>
      <c r="T713" s="444"/>
      <c r="U713" s="444"/>
      <c r="V713" s="444"/>
      <c r="W713" s="444"/>
      <c r="X713" s="444"/>
      <c r="Y713" s="444"/>
      <c r="Z713" s="444"/>
      <c r="AA713" s="444"/>
      <c r="AB713" s="444"/>
      <c r="AC713" s="444"/>
      <c r="AD713" s="444"/>
      <c r="AE713" s="444"/>
      <c r="AF713" s="444"/>
      <c r="AG713" s="444"/>
      <c r="AH713" s="444"/>
      <c r="AI713" s="444"/>
      <c r="AJ713" s="444"/>
      <c r="AK713" s="444"/>
      <c r="AL713" s="444"/>
      <c r="AM713" s="444"/>
      <c r="AN713" s="444"/>
      <c r="AO713" s="444"/>
    </row>
    <row r="714" spans="1:41" x14ac:dyDescent="0.35">
      <c r="A714" s="5"/>
      <c r="B714" s="70" t="s">
        <v>246</v>
      </c>
    </row>
    <row r="715" spans="1:41" x14ac:dyDescent="0.35">
      <c r="A715" s="5" t="s">
        <v>229</v>
      </c>
      <c r="B715" s="69" t="s">
        <v>245</v>
      </c>
      <c r="N715" s="575">
        <f>Q!F715</f>
        <v>1455</v>
      </c>
      <c r="O715" s="575">
        <f>Q!J715</f>
        <v>1450</v>
      </c>
      <c r="P715" s="575">
        <f>Q!N715</f>
        <v>2079</v>
      </c>
      <c r="Q715" s="575">
        <f>Q!R715</f>
        <v>2808</v>
      </c>
      <c r="R715" s="575">
        <f>Q!V715</f>
        <v>3169</v>
      </c>
      <c r="S715" s="575">
        <f>Q!Z715</f>
        <v>4133</v>
      </c>
      <c r="T715" s="575">
        <f>Q!AD715</f>
        <v>2105.777006451613</v>
      </c>
      <c r="U715" s="575">
        <f>Q!AH715</f>
        <v>1102.4390451612903</v>
      </c>
      <c r="V715" s="575">
        <f>Q!AL715</f>
        <v>99.101083870967727</v>
      </c>
      <c r="W715" s="575">
        <f>Q!AP715</f>
        <v>-904.23687741935487</v>
      </c>
      <c r="X715" s="575">
        <f>Q!AT715</f>
        <v>-1907.5748387096776</v>
      </c>
      <c r="Y715" s="575">
        <f>Q!AX715</f>
        <v>-2910.9128000000001</v>
      </c>
      <c r="Z715" s="575">
        <f>Q!BB715</f>
        <v>-3914.2507612903228</v>
      </c>
      <c r="AA715" s="575">
        <f>Q!BF715</f>
        <v>-4917.5887225806455</v>
      </c>
      <c r="AB715" s="575">
        <f>Q!BJ715</f>
        <v>-5920.9266838709682</v>
      </c>
      <c r="AC715" s="575"/>
      <c r="AD715" s="575"/>
      <c r="AE715" s="575"/>
      <c r="AF715" s="575"/>
      <c r="AG715" s="575"/>
      <c r="AH715" s="575"/>
      <c r="AI715" s="575"/>
      <c r="AJ715" s="575"/>
      <c r="AK715" s="575"/>
      <c r="AL715" s="575"/>
      <c r="AM715" s="575"/>
      <c r="AN715" s="575"/>
      <c r="AO715" s="575"/>
    </row>
    <row r="716" spans="1:41" x14ac:dyDescent="0.35">
      <c r="A716" s="5" t="s">
        <v>230</v>
      </c>
      <c r="B716" s="69" t="s">
        <v>227</v>
      </c>
      <c r="N716" s="577">
        <f>Q!F716</f>
        <v>11.1</v>
      </c>
      <c r="O716" s="577">
        <f>Q!J716</f>
        <v>11.8</v>
      </c>
      <c r="P716" s="577">
        <f>Q!N716</f>
        <v>13.7</v>
      </c>
      <c r="Q716" s="577">
        <f>Q!R716</f>
        <v>11.9</v>
      </c>
      <c r="R716" s="577">
        <f>Q!V716</f>
        <v>10.8</v>
      </c>
      <c r="S716" s="577">
        <f>Q!Z716</f>
        <v>8.3000000000000007</v>
      </c>
      <c r="T716" s="577">
        <f>Q!AD716</f>
        <v>15.65864441883298</v>
      </c>
      <c r="U716" s="577">
        <f>Q!AH716</f>
        <v>27.179370702645627</v>
      </c>
      <c r="V716" s="577">
        <f>Q!AL716</f>
        <v>271.98073470853973</v>
      </c>
      <c r="W716" s="577">
        <f>Q!AP716</f>
        <v>0</v>
      </c>
      <c r="X716" s="577">
        <f>Q!AT716</f>
        <v>0</v>
      </c>
      <c r="Y716" s="577">
        <f>Q!AX716</f>
        <v>0</v>
      </c>
      <c r="Z716" s="577">
        <f>Q!BB716</f>
        <v>0</v>
      </c>
      <c r="AA716" s="577">
        <f>Q!BF716</f>
        <v>0</v>
      </c>
      <c r="AB716" s="577">
        <f>Q!BJ716</f>
        <v>0</v>
      </c>
      <c r="AC716" s="577"/>
      <c r="AD716" s="577"/>
      <c r="AE716" s="577"/>
      <c r="AF716" s="577"/>
      <c r="AG716" s="577"/>
      <c r="AH716" s="577"/>
      <c r="AI716" s="577"/>
      <c r="AJ716" s="577"/>
      <c r="AK716" s="577"/>
      <c r="AL716" s="577"/>
      <c r="AM716" s="577"/>
      <c r="AN716" s="577"/>
      <c r="AO716" s="577"/>
    </row>
    <row r="717" spans="1:41" x14ac:dyDescent="0.35">
      <c r="A717" s="5" t="s">
        <v>231</v>
      </c>
      <c r="B717" s="69" t="s">
        <v>228</v>
      </c>
      <c r="N717" s="575">
        <f>Q!F717</f>
        <v>520</v>
      </c>
      <c r="O717" s="575">
        <f>Q!J717</f>
        <v>549</v>
      </c>
      <c r="P717" s="575">
        <f>Q!N717</f>
        <v>915</v>
      </c>
      <c r="Q717" s="575">
        <f>Q!R717</f>
        <v>1078</v>
      </c>
      <c r="R717" s="575">
        <f>Q!V717</f>
        <v>1101</v>
      </c>
      <c r="S717" s="575">
        <f>Q!Z717</f>
        <v>1108</v>
      </c>
      <c r="T717" s="575">
        <f>Q!AD717</f>
        <v>1060.1262868908716</v>
      </c>
      <c r="U717" s="575">
        <f>Q!AH717</f>
        <v>963.3520933424843</v>
      </c>
      <c r="V717" s="575">
        <f>Q!AL717</f>
        <v>866.57789979409699</v>
      </c>
      <c r="W717" s="575">
        <f>Q!AP717</f>
        <v>769.80370624570969</v>
      </c>
      <c r="X717" s="575">
        <f>Q!AT717</f>
        <v>673.02951269732239</v>
      </c>
      <c r="Y717" s="575">
        <f>Q!AX717</f>
        <v>576.25531914893509</v>
      </c>
      <c r="Z717" s="575">
        <f>Q!BB717</f>
        <v>479.4811256005479</v>
      </c>
      <c r="AA717" s="575">
        <f>Q!BF717</f>
        <v>382.70693205216082</v>
      </c>
      <c r="AB717" s="575">
        <f>Q!BJ717</f>
        <v>285.93273850377375</v>
      </c>
      <c r="AC717" s="575"/>
      <c r="AD717" s="575"/>
      <c r="AE717" s="575"/>
      <c r="AF717" s="575"/>
      <c r="AG717" s="575"/>
      <c r="AH717" s="575"/>
      <c r="AI717" s="575"/>
      <c r="AJ717" s="575"/>
      <c r="AK717" s="575"/>
      <c r="AL717" s="575"/>
      <c r="AM717" s="575"/>
      <c r="AN717" s="575"/>
      <c r="AO717" s="575"/>
    </row>
    <row r="718" spans="1:41" x14ac:dyDescent="0.35">
      <c r="A718" s="5"/>
      <c r="B718" s="69"/>
    </row>
    <row r="719" spans="1:41" x14ac:dyDescent="0.35">
      <c r="A719" s="5"/>
      <c r="B719" s="70" t="s">
        <v>244</v>
      </c>
    </row>
    <row r="720" spans="1:41" x14ac:dyDescent="0.35">
      <c r="A720" s="5" t="s">
        <v>229</v>
      </c>
      <c r="B720" s="69" t="s">
        <v>243</v>
      </c>
      <c r="N720" s="575">
        <f>Q!F720</f>
        <v>199</v>
      </c>
      <c r="O720" s="575">
        <f>Q!J720</f>
        <v>466</v>
      </c>
      <c r="P720" s="575">
        <f>Q!N720</f>
        <v>652</v>
      </c>
      <c r="Q720" s="575">
        <f>Q!R720</f>
        <v>788</v>
      </c>
      <c r="R720" s="575">
        <f>Q!V720</f>
        <v>1007</v>
      </c>
      <c r="S720" s="575">
        <f>Q!Z720</f>
        <v>925</v>
      </c>
      <c r="T720" s="575">
        <f>Q!AD720</f>
        <v>269.77700645161292</v>
      </c>
      <c r="U720" s="575">
        <f>Q!AH720</f>
        <v>-733.56095483870956</v>
      </c>
      <c r="V720" s="575">
        <f>Q!AL720</f>
        <v>-1736.8989161290322</v>
      </c>
      <c r="W720" s="575">
        <f>Q!AP720</f>
        <v>-2740.2368774193546</v>
      </c>
      <c r="X720" s="575">
        <f>Q!AT720</f>
        <v>-3743.5748387096774</v>
      </c>
      <c r="Y720" s="575">
        <f>Q!AX720</f>
        <v>-4746.9128000000001</v>
      </c>
      <c r="Z720" s="575">
        <f>Q!BB720</f>
        <v>-5750.2507612903228</v>
      </c>
      <c r="AA720" s="575">
        <f>Q!BF720</f>
        <v>-6753.5887225806455</v>
      </c>
      <c r="AB720" s="575">
        <f>Q!BJ720</f>
        <v>-7756.9266838709682</v>
      </c>
      <c r="AC720" s="575"/>
      <c r="AD720" s="575"/>
      <c r="AE720" s="575"/>
      <c r="AF720" s="575"/>
      <c r="AG720" s="575"/>
      <c r="AH720" s="575"/>
      <c r="AI720" s="575"/>
      <c r="AJ720" s="575"/>
      <c r="AK720" s="575"/>
      <c r="AL720" s="575"/>
      <c r="AM720" s="575"/>
      <c r="AN720" s="575"/>
      <c r="AO720" s="575"/>
    </row>
    <row r="721" spans="1:41" x14ac:dyDescent="0.35">
      <c r="A721" s="5" t="s">
        <v>230</v>
      </c>
      <c r="B721" s="69" t="s">
        <v>227</v>
      </c>
      <c r="N721" s="577">
        <f>Q!F721</f>
        <v>11.7</v>
      </c>
      <c r="O721" s="577">
        <f>Q!J721</f>
        <v>12.7</v>
      </c>
      <c r="P721" s="577">
        <f>Q!N721</f>
        <v>12.9</v>
      </c>
      <c r="Q721" s="577">
        <f>Q!R721</f>
        <v>13.2</v>
      </c>
      <c r="R721" s="577">
        <f>Q!V721</f>
        <v>11.9</v>
      </c>
      <c r="S721" s="577">
        <f>Q!Z721</f>
        <v>12.1</v>
      </c>
      <c r="T721" s="577">
        <f>Q!AD721</f>
        <v>39.214276311120067</v>
      </c>
      <c r="U721" s="577">
        <f>Q!AH721</f>
        <v>0</v>
      </c>
      <c r="V721" s="577">
        <f>Q!AL721</f>
        <v>0</v>
      </c>
      <c r="W721" s="577">
        <f>Q!AP721</f>
        <v>0</v>
      </c>
      <c r="X721" s="577">
        <f>Q!AT721</f>
        <v>0</v>
      </c>
      <c r="Y721" s="577">
        <f>Q!AX721</f>
        <v>0</v>
      </c>
      <c r="Z721" s="577">
        <f>Q!BB721</f>
        <v>0</v>
      </c>
      <c r="AA721" s="577">
        <f>Q!BF721</f>
        <v>0</v>
      </c>
      <c r="AB721" s="577">
        <f>Q!BJ721</f>
        <v>0</v>
      </c>
      <c r="AC721" s="577"/>
      <c r="AD721" s="577"/>
      <c r="AE721" s="577"/>
      <c r="AF721" s="577"/>
      <c r="AG721" s="577"/>
      <c r="AH721" s="577"/>
      <c r="AI721" s="577"/>
      <c r="AJ721" s="577"/>
      <c r="AK721" s="577"/>
      <c r="AL721" s="577"/>
      <c r="AM721" s="577"/>
      <c r="AN721" s="577"/>
      <c r="AO721" s="577"/>
    </row>
    <row r="722" spans="1:41" x14ac:dyDescent="0.35">
      <c r="A722" s="5" t="s">
        <v>231</v>
      </c>
      <c r="B722" s="69" t="s">
        <v>228</v>
      </c>
      <c r="N722" s="575">
        <f>Q!F722</f>
        <v>75</v>
      </c>
      <c r="O722" s="575">
        <f>Q!J722</f>
        <v>190</v>
      </c>
      <c r="P722" s="575">
        <f>Q!N722</f>
        <v>271</v>
      </c>
      <c r="Q722" s="575">
        <f>Q!R722</f>
        <v>335</v>
      </c>
      <c r="R722" s="575">
        <f>Q!V722</f>
        <v>385</v>
      </c>
      <c r="S722" s="575">
        <f>Q!Z722</f>
        <v>359</v>
      </c>
      <c r="T722" s="575">
        <f>Q!AD722</f>
        <v>340.12628689087165</v>
      </c>
      <c r="U722" s="575">
        <f>Q!AH722</f>
        <v>243.35209334248458</v>
      </c>
      <c r="V722" s="575">
        <f>Q!AL722</f>
        <v>146.5778997940975</v>
      </c>
      <c r="W722" s="575">
        <f>Q!AP722</f>
        <v>49.80370624571043</v>
      </c>
      <c r="X722" s="575">
        <f>Q!AT722</f>
        <v>-46.970487302676659</v>
      </c>
      <c r="Y722" s="575">
        <f>Q!AX722</f>
        <v>-143.74468085106375</v>
      </c>
      <c r="Z722" s="575">
        <f>Q!BB722</f>
        <v>-240.51887439945082</v>
      </c>
      <c r="AA722" s="575">
        <f>Q!BF722</f>
        <v>-337.29306794783793</v>
      </c>
      <c r="AB722" s="575">
        <f>Q!BJ722</f>
        <v>-434.067261496225</v>
      </c>
      <c r="AC722" s="575"/>
      <c r="AD722" s="575"/>
      <c r="AE722" s="575"/>
      <c r="AF722" s="575"/>
      <c r="AG722" s="575"/>
      <c r="AH722" s="575"/>
      <c r="AI722" s="575"/>
      <c r="AJ722" s="575"/>
      <c r="AK722" s="575"/>
      <c r="AL722" s="575"/>
      <c r="AM722" s="575"/>
      <c r="AN722" s="575"/>
      <c r="AO722" s="575"/>
    </row>
    <row r="723" spans="1:41" x14ac:dyDescent="0.35">
      <c r="A723" s="5"/>
      <c r="B723" s="69"/>
    </row>
    <row r="724" spans="1:41" x14ac:dyDescent="0.35">
      <c r="A724" s="5"/>
      <c r="B724" s="70" t="s">
        <v>353</v>
      </c>
    </row>
    <row r="725" spans="1:41" x14ac:dyDescent="0.35">
      <c r="A725" s="5" t="s">
        <v>229</v>
      </c>
      <c r="B725" s="69" t="s">
        <v>249</v>
      </c>
      <c r="N725" s="575">
        <f>Q!F725</f>
        <v>1654</v>
      </c>
      <c r="O725" s="575">
        <f>Q!J725</f>
        <v>1916</v>
      </c>
      <c r="P725" s="575">
        <f>Q!N725</f>
        <v>2731</v>
      </c>
      <c r="Q725" s="575">
        <f>Q!R725</f>
        <v>3596</v>
      </c>
      <c r="R725" s="575">
        <f>Q!V725</f>
        <v>4176</v>
      </c>
      <c r="S725" s="575">
        <f>Q!Z725</f>
        <v>5058</v>
      </c>
      <c r="T725" s="575">
        <f>Q!AD725</f>
        <v>2375.5540129032261</v>
      </c>
      <c r="U725" s="575">
        <f>Q!AH725</f>
        <v>368.87809032258076</v>
      </c>
      <c r="V725" s="575">
        <f>Q!AL725</f>
        <v>-1637.7978322580643</v>
      </c>
      <c r="W725" s="575">
        <f>Q!AP725</f>
        <v>-3644.4737548387093</v>
      </c>
      <c r="X725" s="575">
        <f>Q!AT725</f>
        <v>-5651.1496774193547</v>
      </c>
      <c r="Y725" s="575">
        <f>Q!AX725</f>
        <v>-7657.8256000000001</v>
      </c>
      <c r="Z725" s="575">
        <f>Q!BB725</f>
        <v>-9664.5015225806455</v>
      </c>
      <c r="AA725" s="575">
        <f>Q!BF725</f>
        <v>-11671.177445161291</v>
      </c>
      <c r="AB725" s="575">
        <f>Q!BJ725</f>
        <v>-13677.853367741936</v>
      </c>
      <c r="AC725" s="575"/>
      <c r="AD725" s="575"/>
      <c r="AE725" s="575"/>
      <c r="AF725" s="575"/>
      <c r="AG725" s="575"/>
      <c r="AH725" s="575"/>
      <c r="AI725" s="575"/>
      <c r="AJ725" s="575"/>
      <c r="AK725" s="575"/>
      <c r="AL725" s="575"/>
      <c r="AM725" s="575"/>
      <c r="AN725" s="575"/>
      <c r="AO725" s="575"/>
    </row>
    <row r="726" spans="1:41" x14ac:dyDescent="0.35">
      <c r="A726" s="5" t="s">
        <v>230</v>
      </c>
      <c r="B726" s="69" t="s">
        <v>227</v>
      </c>
      <c r="N726" s="577">
        <f>Q!F726</f>
        <v>11.399999999999999</v>
      </c>
      <c r="O726" s="577">
        <f>Q!J726</f>
        <v>12.25</v>
      </c>
      <c r="P726" s="577">
        <f>Q!N726</f>
        <v>13.3</v>
      </c>
      <c r="Q726" s="577">
        <f>Q!R726</f>
        <v>12.55</v>
      </c>
      <c r="R726" s="577">
        <f>Q!V726</f>
        <v>11.350000000000001</v>
      </c>
      <c r="S726" s="577">
        <f>Q!Z726</f>
        <v>10.199999999999999</v>
      </c>
      <c r="T726" s="577">
        <f>Q!AD726</f>
        <v>27.436460364976522</v>
      </c>
      <c r="U726" s="577">
        <f>Q!AH726</f>
        <v>13.589685351322814</v>
      </c>
      <c r="V726" s="577">
        <f>Q!AL726</f>
        <v>135.99036735426986</v>
      </c>
      <c r="W726" s="577">
        <f>Q!AP726</f>
        <v>0</v>
      </c>
      <c r="X726" s="577">
        <f>Q!AT726</f>
        <v>0</v>
      </c>
      <c r="Y726" s="577">
        <f>Q!AX726</f>
        <v>0</v>
      </c>
      <c r="Z726" s="577">
        <f>Q!BB726</f>
        <v>0</v>
      </c>
      <c r="AA726" s="577">
        <f>Q!BF726</f>
        <v>0</v>
      </c>
      <c r="AB726" s="577">
        <f>Q!BJ726</f>
        <v>0</v>
      </c>
      <c r="AC726" s="577"/>
      <c r="AD726" s="577"/>
      <c r="AE726" s="577"/>
      <c r="AF726" s="577"/>
      <c r="AG726" s="577"/>
      <c r="AH726" s="577"/>
      <c r="AI726" s="577"/>
      <c r="AJ726" s="577"/>
      <c r="AK726" s="577"/>
      <c r="AL726" s="577"/>
      <c r="AM726" s="577"/>
      <c r="AN726" s="577"/>
      <c r="AO726" s="577"/>
    </row>
    <row r="727" spans="1:41" x14ac:dyDescent="0.35">
      <c r="A727" s="5" t="s">
        <v>231</v>
      </c>
      <c r="B727" s="69" t="s">
        <v>228</v>
      </c>
      <c r="N727" s="575">
        <f>Q!F727</f>
        <v>595</v>
      </c>
      <c r="O727" s="575">
        <f>Q!J727</f>
        <v>739</v>
      </c>
      <c r="P727" s="575">
        <f>Q!N727</f>
        <v>1186</v>
      </c>
      <c r="Q727" s="575">
        <f>Q!R727</f>
        <v>1413</v>
      </c>
      <c r="R727" s="575">
        <f>Q!V727</f>
        <v>1486</v>
      </c>
      <c r="S727" s="575">
        <f>Q!Z727</f>
        <v>1467</v>
      </c>
      <c r="T727" s="575">
        <f>Q!AD727</f>
        <v>1400.2525737817432</v>
      </c>
      <c r="U727" s="575">
        <f>Q!AH727</f>
        <v>1206.7041866849688</v>
      </c>
      <c r="V727" s="575">
        <f>Q!AL727</f>
        <v>1013.1557995881944</v>
      </c>
      <c r="W727" s="575">
        <f>Q!AP727</f>
        <v>819.60741249142006</v>
      </c>
      <c r="X727" s="575">
        <f>Q!AT727</f>
        <v>626.05902539464569</v>
      </c>
      <c r="Y727" s="575">
        <f>Q!AX727</f>
        <v>432.51063829787131</v>
      </c>
      <c r="Z727" s="575">
        <f>Q!BB727</f>
        <v>238.96225120109708</v>
      </c>
      <c r="AA727" s="575">
        <f>Q!BF727</f>
        <v>45.413864104322897</v>
      </c>
      <c r="AB727" s="575">
        <f>Q!BJ727</f>
        <v>-148.13452299245125</v>
      </c>
      <c r="AC727" s="575"/>
      <c r="AD727" s="575"/>
      <c r="AE727" s="575"/>
      <c r="AF727" s="575"/>
      <c r="AG727" s="575"/>
      <c r="AH727" s="575"/>
      <c r="AI727" s="575"/>
      <c r="AJ727" s="575"/>
      <c r="AK727" s="575"/>
      <c r="AL727" s="575"/>
      <c r="AM727" s="575"/>
      <c r="AN727" s="575"/>
      <c r="AO727" s="575"/>
    </row>
    <row r="728" spans="1:41" x14ac:dyDescent="0.35">
      <c r="A728" s="5"/>
      <c r="B728" s="444"/>
      <c r="N728" s="444"/>
      <c r="O728" s="444"/>
      <c r="P728" s="444"/>
      <c r="Q728" s="444"/>
      <c r="R728" s="444"/>
      <c r="S728" s="444"/>
      <c r="T728" s="444"/>
      <c r="U728" s="444"/>
      <c r="V728" s="444"/>
      <c r="W728" s="444"/>
      <c r="X728" s="444"/>
      <c r="Y728" s="444"/>
      <c r="Z728" s="444"/>
      <c r="AA728" s="444"/>
      <c r="AB728" s="444"/>
      <c r="AC728" s="444"/>
      <c r="AD728" s="444"/>
      <c r="AE728" s="444"/>
      <c r="AF728" s="444"/>
      <c r="AG728" s="444"/>
      <c r="AH728" s="444"/>
      <c r="AI728" s="444"/>
      <c r="AJ728" s="444"/>
      <c r="AK728" s="444"/>
      <c r="AL728" s="444"/>
      <c r="AM728" s="444"/>
      <c r="AN728" s="444"/>
      <c r="AO728" s="444"/>
    </row>
    <row r="729" spans="1:41" x14ac:dyDescent="0.35">
      <c r="A729" s="5"/>
      <c r="B729" s="70" t="s">
        <v>170</v>
      </c>
    </row>
    <row r="730" spans="1:41" x14ac:dyDescent="0.35">
      <c r="A730" s="5" t="s">
        <v>229</v>
      </c>
      <c r="B730" s="69" t="s">
        <v>232</v>
      </c>
      <c r="N730" s="575">
        <f>Q!F730</f>
        <v>2070</v>
      </c>
      <c r="O730" s="575">
        <f>Q!J730</f>
        <v>1718</v>
      </c>
      <c r="P730" s="575">
        <f>Q!N730</f>
        <v>2714</v>
      </c>
      <c r="Q730" s="575">
        <f>Q!R730</f>
        <v>3770</v>
      </c>
      <c r="R730" s="575">
        <f>Q!V730</f>
        <v>3627</v>
      </c>
      <c r="S730" s="575">
        <f>Q!Z730</f>
        <v>4073</v>
      </c>
      <c r="T730" s="575">
        <f>Q!AD730</f>
        <v>1921.777006451613</v>
      </c>
      <c r="U730" s="575">
        <f>Q!AH730</f>
        <v>918.43904516129032</v>
      </c>
      <c r="V730" s="575">
        <f>Q!AL730</f>
        <v>-84.898916129032216</v>
      </c>
      <c r="W730" s="575">
        <f>Q!AP730</f>
        <v>-1088.2368774193549</v>
      </c>
      <c r="X730" s="575">
        <f>Q!AT730</f>
        <v>-2091.5748387096774</v>
      </c>
      <c r="Y730" s="575">
        <f>Q!AX730</f>
        <v>-3094.9128000000001</v>
      </c>
      <c r="Z730" s="575">
        <f>Q!BB730</f>
        <v>-4098.2507612903228</v>
      </c>
      <c r="AA730" s="575">
        <f>Q!BF730</f>
        <v>-5101.5887225806455</v>
      </c>
      <c r="AB730" s="575">
        <f>Q!BJ730</f>
        <v>-6104.9266838709682</v>
      </c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</row>
    <row r="731" spans="1:41" x14ac:dyDescent="0.35">
      <c r="A731" s="5" t="s">
        <v>230</v>
      </c>
      <c r="B731" s="69" t="s">
        <v>233</v>
      </c>
      <c r="N731" s="577">
        <f>Q!F731</f>
        <v>7</v>
      </c>
      <c r="O731" s="577">
        <f>Q!J731</f>
        <v>7.6</v>
      </c>
      <c r="P731" s="577">
        <f>Q!N731</f>
        <v>9.1</v>
      </c>
      <c r="Q731" s="577">
        <f>Q!R731</f>
        <v>7.6</v>
      </c>
      <c r="R731" s="577">
        <f>Q!V731</f>
        <v>7.5</v>
      </c>
      <c r="S731" s="577">
        <f>Q!Z731</f>
        <v>6.7</v>
      </c>
      <c r="T731" s="577">
        <f>Q!AD731</f>
        <v>8.6123299235119113</v>
      </c>
      <c r="U731" s="577">
        <f>Q!AH731</f>
        <v>14.743453913951823</v>
      </c>
      <c r="V731" s="577">
        <f>Q!AL731</f>
        <v>0</v>
      </c>
      <c r="W731" s="577">
        <f>Q!AP731</f>
        <v>0</v>
      </c>
      <c r="X731" s="577">
        <f>Q!AT731</f>
        <v>0</v>
      </c>
      <c r="Y731" s="577">
        <f>Q!AX731</f>
        <v>0</v>
      </c>
      <c r="Z731" s="577">
        <f>Q!BB731</f>
        <v>0</v>
      </c>
      <c r="AA731" s="577">
        <f>Q!BF731</f>
        <v>0</v>
      </c>
      <c r="AB731" s="577">
        <f>Q!BJ731</f>
        <v>0</v>
      </c>
      <c r="AC731" s="577"/>
      <c r="AD731" s="577"/>
      <c r="AE731" s="577"/>
      <c r="AF731" s="577"/>
      <c r="AG731" s="577"/>
      <c r="AH731" s="577"/>
      <c r="AI731" s="577"/>
      <c r="AJ731" s="577"/>
      <c r="AK731" s="577"/>
      <c r="AL731" s="577"/>
      <c r="AM731" s="577"/>
      <c r="AN731" s="577"/>
      <c r="AO731" s="577"/>
    </row>
    <row r="732" spans="1:41" x14ac:dyDescent="0.35">
      <c r="A732" s="5" t="s">
        <v>231</v>
      </c>
      <c r="B732" s="69" t="s">
        <v>234</v>
      </c>
      <c r="N732" s="575">
        <f>Q!F732</f>
        <v>468</v>
      </c>
      <c r="O732" s="575">
        <f>Q!J732</f>
        <v>418</v>
      </c>
      <c r="P732" s="575">
        <f>Q!N732</f>
        <v>792</v>
      </c>
      <c r="Q732" s="575">
        <f>Q!R732</f>
        <v>924</v>
      </c>
      <c r="R732" s="575">
        <f>Q!V732</f>
        <v>875</v>
      </c>
      <c r="S732" s="575">
        <f>Q!Z732</f>
        <v>871</v>
      </c>
      <c r="T732" s="575">
        <f>Q!AD732</f>
        <v>532.1262868908716</v>
      </c>
      <c r="U732" s="575">
        <f>Q!AH732</f>
        <v>435.35209334248452</v>
      </c>
      <c r="V732" s="575">
        <f>Q!AL732</f>
        <v>338.57789979409745</v>
      </c>
      <c r="W732" s="575">
        <f>Q!AP732</f>
        <v>241.80370624571037</v>
      </c>
      <c r="X732" s="575">
        <f>Q!AT732</f>
        <v>145.0295126973233</v>
      </c>
      <c r="Y732" s="575">
        <f>Q!AX732</f>
        <v>48.255319148936223</v>
      </c>
      <c r="Z732" s="575">
        <f>Q!BB732</f>
        <v>-48.518874399450866</v>
      </c>
      <c r="AA732" s="575">
        <f>Q!BF732</f>
        <v>-145.29306794783795</v>
      </c>
      <c r="AB732" s="575">
        <f>Q!BJ732</f>
        <v>-242.06726149622503</v>
      </c>
      <c r="AC732" s="575"/>
      <c r="AD732" s="575"/>
      <c r="AE732" s="575"/>
      <c r="AF732" s="575"/>
      <c r="AG732" s="575"/>
      <c r="AH732" s="575"/>
      <c r="AI732" s="575"/>
      <c r="AJ732" s="575"/>
      <c r="AK732" s="575"/>
      <c r="AL732" s="575"/>
      <c r="AM732" s="575"/>
      <c r="AN732" s="575"/>
      <c r="AO732" s="575"/>
    </row>
    <row r="733" spans="1:41" x14ac:dyDescent="0.35">
      <c r="A733" s="5"/>
      <c r="B733" s="70"/>
    </row>
    <row r="734" spans="1:41" x14ac:dyDescent="0.35">
      <c r="A734" s="5"/>
      <c r="B734" s="70" t="s">
        <v>235</v>
      </c>
    </row>
    <row r="735" spans="1:41" x14ac:dyDescent="0.35">
      <c r="A735" s="5" t="s">
        <v>229</v>
      </c>
      <c r="B735" s="69" t="s">
        <v>236</v>
      </c>
      <c r="N735" s="575">
        <f>Q!F735</f>
        <v>301</v>
      </c>
      <c r="O735" s="575">
        <f>Q!J735</f>
        <v>744</v>
      </c>
      <c r="P735" s="575">
        <f>Q!N735</f>
        <v>971</v>
      </c>
      <c r="Q735" s="575">
        <f>Q!R735</f>
        <v>998</v>
      </c>
      <c r="R735" s="575">
        <f>Q!V735</f>
        <v>1317</v>
      </c>
      <c r="S735" s="575">
        <f>Q!Z735</f>
        <v>1196</v>
      </c>
      <c r="T735" s="575">
        <f>Q!AD735</f>
        <v>-566.22299354838708</v>
      </c>
      <c r="U735" s="575">
        <f>Q!AH735</f>
        <v>-1569.5609548387097</v>
      </c>
      <c r="V735" s="575">
        <f>Q!AL735</f>
        <v>-2572.8989161290324</v>
      </c>
      <c r="W735" s="575">
        <f>Q!AP735</f>
        <v>-3576.2368774193551</v>
      </c>
      <c r="X735" s="575">
        <f>Q!AT735</f>
        <v>-4579.5748387096774</v>
      </c>
      <c r="Y735" s="575">
        <f>Q!AX735</f>
        <v>-5582.9128000000001</v>
      </c>
      <c r="Z735" s="575">
        <f>Q!BB735</f>
        <v>-6586.2507612903228</v>
      </c>
      <c r="AA735" s="575">
        <f>Q!BF735</f>
        <v>-7589.5887225806455</v>
      </c>
      <c r="AB735" s="575">
        <f>Q!BJ735</f>
        <v>-8592.9266838709682</v>
      </c>
      <c r="AC735" s="575"/>
      <c r="AD735" s="575"/>
      <c r="AE735" s="575"/>
      <c r="AF735" s="575"/>
      <c r="AG735" s="575"/>
      <c r="AH735" s="575"/>
      <c r="AI735" s="575"/>
      <c r="AJ735" s="575"/>
      <c r="AK735" s="575"/>
      <c r="AL735" s="575"/>
      <c r="AM735" s="575"/>
      <c r="AN735" s="575"/>
      <c r="AO735" s="575"/>
    </row>
    <row r="736" spans="1:41" x14ac:dyDescent="0.35">
      <c r="A736" s="5" t="s">
        <v>230</v>
      </c>
      <c r="B736" s="69" t="s">
        <v>237</v>
      </c>
      <c r="N736" s="577">
        <f>Q!F736</f>
        <v>7.3</v>
      </c>
      <c r="O736" s="577">
        <f>Q!J736</f>
        <v>7.5</v>
      </c>
      <c r="P736" s="577">
        <f>Q!N736</f>
        <v>8.1</v>
      </c>
      <c r="Q736" s="577">
        <f>Q!R736</f>
        <v>7.9</v>
      </c>
      <c r="R736" s="577">
        <f>Q!V736</f>
        <v>7.9</v>
      </c>
      <c r="S736" s="577">
        <f>Q!Z736</f>
        <v>8.1</v>
      </c>
      <c r="T736" s="577">
        <f>Q!AD736</f>
        <v>0</v>
      </c>
      <c r="U736" s="577">
        <f>Q!AH736</f>
        <v>0</v>
      </c>
      <c r="V736" s="577">
        <f>Q!AL736</f>
        <v>0</v>
      </c>
      <c r="W736" s="577">
        <f>Q!AP736</f>
        <v>0</v>
      </c>
      <c r="X736" s="577">
        <f>Q!AT736</f>
        <v>0</v>
      </c>
      <c r="Y736" s="577">
        <f>Q!AX736</f>
        <v>0</v>
      </c>
      <c r="Z736" s="577">
        <f>Q!BB736</f>
        <v>0</v>
      </c>
      <c r="AA736" s="577">
        <f>Q!BF736</f>
        <v>0</v>
      </c>
      <c r="AB736" s="577">
        <f>Q!BJ736</f>
        <v>0</v>
      </c>
      <c r="AC736" s="577"/>
      <c r="AD736" s="577"/>
      <c r="AE736" s="577"/>
      <c r="AF736" s="577"/>
      <c r="AG736" s="577"/>
      <c r="AH736" s="577"/>
      <c r="AI736" s="577"/>
      <c r="AJ736" s="577"/>
      <c r="AK736" s="577"/>
      <c r="AL736" s="577"/>
      <c r="AM736" s="577"/>
      <c r="AN736" s="577"/>
      <c r="AO736" s="577"/>
    </row>
    <row r="737" spans="1:41" x14ac:dyDescent="0.35">
      <c r="A737" s="5" t="s">
        <v>231</v>
      </c>
      <c r="B737" s="69" t="s">
        <v>238</v>
      </c>
      <c r="N737" s="575">
        <f>Q!F737</f>
        <v>71</v>
      </c>
      <c r="O737" s="575">
        <f>Q!J737</f>
        <v>180</v>
      </c>
      <c r="P737" s="575">
        <f>Q!N737</f>
        <v>254</v>
      </c>
      <c r="Q737" s="575">
        <f>Q!R737</f>
        <v>252</v>
      </c>
      <c r="R737" s="575">
        <f>Q!V737</f>
        <v>336</v>
      </c>
      <c r="S737" s="575">
        <f>Q!Z737</f>
        <v>313</v>
      </c>
      <c r="T737" s="575">
        <f>Q!AD737</f>
        <v>-37.873713109128346</v>
      </c>
      <c r="U737" s="575">
        <f>Q!AH737</f>
        <v>-134.64790665751542</v>
      </c>
      <c r="V737" s="575">
        <f>Q!AL737</f>
        <v>-231.4221002059025</v>
      </c>
      <c r="W737" s="575">
        <f>Q!AP737</f>
        <v>-328.19629375428957</v>
      </c>
      <c r="X737" s="575">
        <f>Q!AT737</f>
        <v>-424.97048730267664</v>
      </c>
      <c r="Y737" s="575">
        <f>Q!AX737</f>
        <v>-521.74468085106378</v>
      </c>
      <c r="Z737" s="575">
        <f>Q!BB737</f>
        <v>-618.51887439945108</v>
      </c>
      <c r="AA737" s="575">
        <f>Q!BF737</f>
        <v>-715.29306794783838</v>
      </c>
      <c r="AB737" s="575">
        <f>Q!BJ737</f>
        <v>-812.06726149622568</v>
      </c>
      <c r="AC737" s="575"/>
      <c r="AD737" s="575"/>
      <c r="AE737" s="575"/>
      <c r="AF737" s="575"/>
      <c r="AG737" s="575"/>
      <c r="AH737" s="575"/>
      <c r="AI737" s="575"/>
      <c r="AJ737" s="575"/>
      <c r="AK737" s="575"/>
      <c r="AL737" s="575"/>
      <c r="AM737" s="575"/>
      <c r="AN737" s="575"/>
      <c r="AO737" s="575"/>
    </row>
    <row r="738" spans="1:41" x14ac:dyDescent="0.35">
      <c r="A738" s="5"/>
      <c r="B738" s="70"/>
    </row>
    <row r="739" spans="1:41" x14ac:dyDescent="0.35">
      <c r="A739" s="5"/>
      <c r="B739" s="70" t="s">
        <v>239</v>
      </c>
    </row>
    <row r="740" spans="1:41" x14ac:dyDescent="0.35">
      <c r="A740" s="5" t="s">
        <v>229</v>
      </c>
      <c r="B740" s="69" t="s">
        <v>240</v>
      </c>
      <c r="N740" s="575">
        <f>Q!F740</f>
        <v>2371</v>
      </c>
      <c r="O740" s="575">
        <f>Q!J740</f>
        <v>2462</v>
      </c>
      <c r="P740" s="575">
        <f>Q!N740</f>
        <v>3685</v>
      </c>
      <c r="Q740" s="575">
        <f>Q!R740</f>
        <v>4768</v>
      </c>
      <c r="R740" s="575">
        <f>Q!V740</f>
        <v>4944</v>
      </c>
      <c r="S740" s="575">
        <f>Q!Z740</f>
        <v>5269</v>
      </c>
      <c r="T740" s="575">
        <f>Q!AD740</f>
        <v>1355.5540129032261</v>
      </c>
      <c r="U740" s="575">
        <f>Q!AH740</f>
        <v>-651.12190967741935</v>
      </c>
      <c r="V740" s="575">
        <f>Q!AL740</f>
        <v>-2657.7978322580648</v>
      </c>
      <c r="W740" s="575">
        <f>Q!AP740</f>
        <v>-4664.4737548387102</v>
      </c>
      <c r="X740" s="575">
        <f>Q!AT740</f>
        <v>-6671.1496774193547</v>
      </c>
      <c r="Y740" s="575">
        <f>Q!AX740</f>
        <v>-8677.8256000000001</v>
      </c>
      <c r="Z740" s="575">
        <f>Q!BB740</f>
        <v>-10684.501522580646</v>
      </c>
      <c r="AA740" s="575">
        <f>Q!BF740</f>
        <v>-12691.177445161291</v>
      </c>
      <c r="AB740" s="575">
        <f>Q!BJ740</f>
        <v>-14697.853367741936</v>
      </c>
      <c r="AC740" s="575"/>
      <c r="AD740" s="575"/>
      <c r="AE740" s="575"/>
      <c r="AF740" s="575"/>
      <c r="AG740" s="575"/>
      <c r="AH740" s="575"/>
      <c r="AI740" s="575"/>
      <c r="AJ740" s="575"/>
      <c r="AK740" s="575"/>
      <c r="AL740" s="575"/>
      <c r="AM740" s="575"/>
      <c r="AN740" s="575"/>
      <c r="AO740" s="575"/>
    </row>
    <row r="741" spans="1:41" x14ac:dyDescent="0.35">
      <c r="A741" s="5" t="s">
        <v>230</v>
      </c>
      <c r="B741" s="69" t="s">
        <v>241</v>
      </c>
      <c r="N741" s="577">
        <f>Q!F741</f>
        <v>7.15</v>
      </c>
      <c r="O741" s="577">
        <f>Q!J741</f>
        <v>7.55</v>
      </c>
      <c r="P741" s="577">
        <f>Q!N741</f>
        <v>8.6</v>
      </c>
      <c r="Q741" s="577">
        <f>Q!R741</f>
        <v>7.75</v>
      </c>
      <c r="R741" s="577">
        <f>Q!V741</f>
        <v>7.7</v>
      </c>
      <c r="S741" s="577">
        <f>Q!Z741</f>
        <v>7.4</v>
      </c>
      <c r="T741" s="577">
        <f>Q!AD741</f>
        <v>4.3061649617559556</v>
      </c>
      <c r="U741" s="577">
        <f>Q!AH741</f>
        <v>7.3717269569759116</v>
      </c>
      <c r="V741" s="577">
        <f>Q!AL741</f>
        <v>0</v>
      </c>
      <c r="W741" s="577">
        <f>Q!AP741</f>
        <v>0</v>
      </c>
      <c r="X741" s="577">
        <f>Q!AT741</f>
        <v>0</v>
      </c>
      <c r="Y741" s="577">
        <f>Q!AX741</f>
        <v>0</v>
      </c>
      <c r="Z741" s="577">
        <f>Q!BB741</f>
        <v>0</v>
      </c>
      <c r="AA741" s="577">
        <f>Q!BF741</f>
        <v>0</v>
      </c>
      <c r="AB741" s="577">
        <f>Q!BJ741</f>
        <v>0</v>
      </c>
      <c r="AC741" s="577"/>
      <c r="AD741" s="577"/>
      <c r="AE741" s="577"/>
      <c r="AF741" s="577"/>
      <c r="AG741" s="577"/>
      <c r="AH741" s="577"/>
      <c r="AI741" s="577"/>
      <c r="AJ741" s="577"/>
      <c r="AK741" s="577"/>
      <c r="AL741" s="577"/>
      <c r="AM741" s="577"/>
      <c r="AN741" s="577"/>
      <c r="AO741" s="577"/>
    </row>
    <row r="742" spans="1:41" x14ac:dyDescent="0.35">
      <c r="A742" s="5" t="s">
        <v>231</v>
      </c>
      <c r="B742" s="69" t="s">
        <v>242</v>
      </c>
      <c r="N742" s="575">
        <f>Q!F742</f>
        <v>539</v>
      </c>
      <c r="O742" s="575">
        <f>Q!J742</f>
        <v>598</v>
      </c>
      <c r="P742" s="575">
        <f>Q!N742</f>
        <v>1046</v>
      </c>
      <c r="Q742" s="575">
        <f>Q!R742</f>
        <v>1176</v>
      </c>
      <c r="R742" s="575">
        <f>Q!V742</f>
        <v>1211</v>
      </c>
      <c r="S742" s="575">
        <f>Q!Z742</f>
        <v>1184</v>
      </c>
      <c r="T742" s="575">
        <f>Q!AD742</f>
        <v>494.25257378174325</v>
      </c>
      <c r="U742" s="575">
        <f>Q!AH742</f>
        <v>300.7041866849691</v>
      </c>
      <c r="V742" s="575">
        <f>Q!AL742</f>
        <v>107.15579958819495</v>
      </c>
      <c r="W742" s="575">
        <f>Q!AP742</f>
        <v>-86.392587508579197</v>
      </c>
      <c r="X742" s="575">
        <f>Q!AT742</f>
        <v>-279.94097460535335</v>
      </c>
      <c r="Y742" s="575">
        <f>Q!AX742</f>
        <v>-473.48936170212755</v>
      </c>
      <c r="Z742" s="575">
        <f>Q!BB742</f>
        <v>-667.03774879890193</v>
      </c>
      <c r="AA742" s="575">
        <f>Q!BF742</f>
        <v>-860.58613589567631</v>
      </c>
      <c r="AB742" s="575">
        <f>Q!BJ742</f>
        <v>-1054.1345229924507</v>
      </c>
      <c r="AC742" s="575"/>
      <c r="AD742" s="575"/>
      <c r="AE742" s="575"/>
      <c r="AF742" s="575"/>
      <c r="AG742" s="575"/>
      <c r="AH742" s="575"/>
      <c r="AI742" s="575"/>
      <c r="AJ742" s="575"/>
      <c r="AK742" s="575"/>
      <c r="AL742" s="575"/>
      <c r="AM742" s="575"/>
      <c r="AN742" s="575"/>
      <c r="AO742" s="575"/>
    </row>
    <row r="743" spans="1:41" x14ac:dyDescent="0.35">
      <c r="A743" s="5"/>
      <c r="B743" s="445"/>
      <c r="N743" s="444"/>
      <c r="O743" s="444"/>
      <c r="P743" s="444"/>
      <c r="Q743" s="444"/>
      <c r="R743" s="444"/>
      <c r="S743" s="444"/>
      <c r="T743" s="444"/>
      <c r="U743" s="444"/>
      <c r="V743" s="444"/>
      <c r="W743" s="444"/>
      <c r="X743" s="444"/>
      <c r="Y743" s="444"/>
      <c r="Z743" s="444"/>
      <c r="AA743" s="444"/>
      <c r="AB743" s="444"/>
      <c r="AC743" s="444"/>
      <c r="AD743" s="444"/>
      <c r="AE743" s="444"/>
      <c r="AF743" s="444"/>
      <c r="AG743" s="444"/>
      <c r="AH743" s="444"/>
      <c r="AI743" s="444"/>
      <c r="AJ743" s="444"/>
      <c r="AK743" s="444"/>
      <c r="AL743" s="444"/>
      <c r="AM743" s="444"/>
      <c r="AN743" s="444"/>
      <c r="AO743" s="444"/>
    </row>
    <row r="744" spans="1:41" x14ac:dyDescent="0.35">
      <c r="A744" s="5"/>
      <c r="B744" s="322"/>
    </row>
    <row r="745" spans="1:41" x14ac:dyDescent="0.35">
      <c r="A745" s="5"/>
      <c r="B745" s="322"/>
    </row>
    <row r="746" spans="1:41" x14ac:dyDescent="0.35">
      <c r="A746" s="256"/>
      <c r="B746" s="314" t="s">
        <v>268</v>
      </c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</row>
    <row r="747" spans="1:41" x14ac:dyDescent="0.35">
      <c r="A747" s="256" t="s">
        <v>269</v>
      </c>
      <c r="B747" s="69" t="s">
        <v>270</v>
      </c>
      <c r="N747" s="575">
        <f>SUM(Q!C747:F747)</f>
        <v>328000</v>
      </c>
      <c r="O747" s="575">
        <f>SUM(Q!G747:J747)</f>
        <v>375000</v>
      </c>
      <c r="P747" s="575">
        <f>SUM(Q!K747:N747)</f>
        <v>347000</v>
      </c>
      <c r="Q747" s="575">
        <f>SUM(Q!O747:R747)</f>
        <v>624000</v>
      </c>
      <c r="R747" s="575">
        <f>SUM(Q!S747:V747)</f>
        <v>693000</v>
      </c>
      <c r="S747" s="575">
        <f>SUM(Q!W747:Z747)</f>
        <v>625000</v>
      </c>
      <c r="T747" s="575">
        <f>SUM(Q!AA747:AD747)</f>
        <v>878222.99354838708</v>
      </c>
      <c r="U747" s="575">
        <f>SUM(Q!AE747:AH747)</f>
        <v>1003337.9612903225</v>
      </c>
      <c r="V747" s="575">
        <f>SUM(Q!AI747:AL747)</f>
        <v>1003337.9612903225</v>
      </c>
      <c r="W747" s="575">
        <f>SUM(Q!AM747:AP747)</f>
        <v>1003337.9612903225</v>
      </c>
      <c r="X747" s="575">
        <f>SUM(Q!AQ747:AT747)</f>
        <v>1003337.9612903225</v>
      </c>
      <c r="Y747" s="575">
        <f>SUM(Q!AU747:AX747)</f>
        <v>1003337.9612903225</v>
      </c>
      <c r="Z747" s="575">
        <f>SUM(Q!AY747:BB747)</f>
        <v>1003337.9612903225</v>
      </c>
      <c r="AA747" s="575">
        <f>SUM(Q!BC747:BF747)</f>
        <v>1003337.9612903225</v>
      </c>
      <c r="AB747" s="575">
        <f>SUM(Q!BG747:BJ747)</f>
        <v>1003337.9612903225</v>
      </c>
      <c r="AC747" s="575"/>
      <c r="AD747" s="575"/>
      <c r="AE747" s="575"/>
      <c r="AF747" s="575"/>
      <c r="AG747" s="575"/>
      <c r="AH747" s="575"/>
      <c r="AI747" s="575"/>
      <c r="AJ747" s="575"/>
      <c r="AK747" s="575"/>
      <c r="AL747" s="575"/>
      <c r="AM747" s="575"/>
      <c r="AN747" s="575"/>
      <c r="AO747" s="575"/>
    </row>
    <row r="748" spans="1:41" x14ac:dyDescent="0.35">
      <c r="A748" s="256" t="s">
        <v>230</v>
      </c>
      <c r="B748" s="69" t="s">
        <v>271</v>
      </c>
      <c r="N748" s="677">
        <f>AVERAGE(Q!C748:F748)</f>
        <v>8.9799999999999986</v>
      </c>
      <c r="O748" s="677">
        <f>AVERAGE(Q!G748:J748)</f>
        <v>5.6425000000000001</v>
      </c>
      <c r="P748" s="677">
        <f>AVERAGE(Q!K748:N748)</f>
        <v>6.1349999999999998</v>
      </c>
      <c r="Q748" s="677">
        <f>AVERAGE(Q!O748:R748)</f>
        <v>6.6275000000000004</v>
      </c>
      <c r="R748" s="677">
        <f>AVERAGE(Q!S748:V748)</f>
        <v>6.2200000000000006</v>
      </c>
      <c r="S748" s="677">
        <f>AVERAGE(Q!W748:Z748)</f>
        <v>4.8525</v>
      </c>
      <c r="T748" s="677">
        <f>AVERAGE(Q!AA748:AD748)</f>
        <v>2.8975</v>
      </c>
      <c r="U748" s="677">
        <f>AVERAGE(Q!AE748:AH748)</f>
        <v>3</v>
      </c>
      <c r="V748" s="677">
        <f>AVERAGE(Q!AI748:AL748)</f>
        <v>3</v>
      </c>
      <c r="W748" s="677">
        <f>AVERAGE(Q!AM748:AP748)</f>
        <v>3</v>
      </c>
      <c r="X748" s="677">
        <f>AVERAGE(Q!AQ748:AT748)</f>
        <v>3</v>
      </c>
      <c r="Y748" s="677">
        <f>AVERAGE(Q!AU748:AX748)</f>
        <v>3</v>
      </c>
      <c r="Z748" s="677">
        <f>AVERAGE(Q!AY748:BB748)</f>
        <v>3</v>
      </c>
      <c r="AA748" s="677">
        <f>AVERAGE(Q!BC748:BF748)</f>
        <v>3</v>
      </c>
      <c r="AB748" s="677">
        <f>AVERAGE(Q!BG748:BJ748)</f>
        <v>3</v>
      </c>
      <c r="AC748" s="677"/>
      <c r="AD748" s="677"/>
      <c r="AE748" s="677"/>
      <c r="AF748" s="677"/>
      <c r="AG748" s="677"/>
      <c r="AH748" s="677"/>
      <c r="AI748" s="677"/>
      <c r="AJ748" s="677"/>
      <c r="AK748" s="677"/>
      <c r="AL748" s="677"/>
      <c r="AM748" s="677"/>
      <c r="AN748" s="677"/>
      <c r="AO748" s="677"/>
    </row>
    <row r="749" spans="1:41" x14ac:dyDescent="0.35">
      <c r="A749" s="5"/>
      <c r="B749" s="322"/>
    </row>
    <row r="750" spans="1:41" x14ac:dyDescent="0.35">
      <c r="A750" s="5"/>
      <c r="B750" s="322"/>
    </row>
    <row r="751" spans="1:41" x14ac:dyDescent="0.35">
      <c r="A751" s="256"/>
      <c r="B751" s="314" t="s">
        <v>272</v>
      </c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</row>
    <row r="752" spans="1:41" x14ac:dyDescent="0.35">
      <c r="A752" s="256" t="s">
        <v>81</v>
      </c>
      <c r="B752" s="69" t="s">
        <v>273</v>
      </c>
      <c r="N752" s="575">
        <f>SUM(Q!C752:F752)</f>
        <v>84320.155488212185</v>
      </c>
      <c r="O752" s="575">
        <f>SUM(Q!G752:J752)</f>
        <v>63298.38984431477</v>
      </c>
      <c r="P752" s="575">
        <f>SUM(Q!K752:N752)</f>
        <v>68437.043668378581</v>
      </c>
      <c r="Q752" s="575">
        <f>SUM(Q!O752:R752)</f>
        <v>132676.16435729139</v>
      </c>
      <c r="R752" s="575">
        <f>SUM(Q!S752:V752)</f>
        <v>136062.602493365</v>
      </c>
      <c r="S752" s="575">
        <f>SUM(Q!W752:Z752)</f>
        <v>96833.226052722195</v>
      </c>
      <c r="T752" s="575">
        <f>SUM(Q!AA752:AD752)</f>
        <v>79006.568829795957</v>
      </c>
      <c r="U752" s="575">
        <f>SUM(Q!AE752:AH752)</f>
        <v>96774.193548387091</v>
      </c>
      <c r="V752" s="575">
        <f>SUM(Q!AI752:AL752)</f>
        <v>96774.193548387091</v>
      </c>
      <c r="W752" s="575">
        <f>SUM(Q!AM752:AP752)</f>
        <v>96774.193548387091</v>
      </c>
      <c r="X752" s="575">
        <f>SUM(Q!AQ752:AT752)</f>
        <v>96774.193548387091</v>
      </c>
      <c r="Y752" s="575">
        <f>SUM(Q!AU752:AX752)</f>
        <v>96774.193548387091</v>
      </c>
      <c r="Z752" s="575">
        <f>SUM(Q!AY752:BB752)</f>
        <v>96774.193548387091</v>
      </c>
      <c r="AA752" s="575">
        <f>SUM(Q!BC752:BF752)</f>
        <v>96774.193548387091</v>
      </c>
      <c r="AB752" s="575">
        <f>SUM(Q!BG752:BJ752)</f>
        <v>96774.193548387091</v>
      </c>
      <c r="AC752" s="575"/>
      <c r="AD752" s="575"/>
      <c r="AE752" s="575"/>
      <c r="AF752" s="575"/>
      <c r="AG752" s="575"/>
      <c r="AH752" s="575"/>
      <c r="AI752" s="575"/>
      <c r="AJ752" s="575"/>
      <c r="AK752" s="575"/>
      <c r="AL752" s="575"/>
      <c r="AM752" s="575"/>
      <c r="AN752" s="575"/>
      <c r="AO752" s="575"/>
    </row>
    <row r="753" spans="1:41" x14ac:dyDescent="0.35">
      <c r="A753" s="256" t="s">
        <v>80</v>
      </c>
      <c r="B753" s="69" t="s">
        <v>274</v>
      </c>
      <c r="N753" s="580">
        <f>AVERAGE(Q!C753:F753)</f>
        <v>0.94750000000000001</v>
      </c>
      <c r="O753" s="580">
        <f>AVERAGE(Q!G753:J753)</f>
        <v>0.94500000000000006</v>
      </c>
      <c r="P753" s="580">
        <f>AVERAGE(Q!K753:N753)</f>
        <v>0.9375</v>
      </c>
      <c r="Q753" s="580">
        <f>AVERAGE(Q!O753:R753)</f>
        <v>0.94249999999999989</v>
      </c>
      <c r="R753" s="580">
        <f>AVERAGE(Q!S753:V753)</f>
        <v>0.94750000000000001</v>
      </c>
      <c r="S753" s="580">
        <f>AVERAGE(Q!W753:Z753)</f>
        <v>0.93750000000000011</v>
      </c>
      <c r="T753" s="580">
        <f>AVERAGE(Q!AA753:AD753)</f>
        <v>0.9375</v>
      </c>
      <c r="U753" s="580">
        <f>AVERAGE(Q!AE753:AH753)</f>
        <v>0.93</v>
      </c>
      <c r="V753" s="580">
        <f>AVERAGE(Q!AI753:AL753)</f>
        <v>0.93</v>
      </c>
      <c r="W753" s="580">
        <f>AVERAGE(Q!AM753:AP753)</f>
        <v>0.93</v>
      </c>
      <c r="X753" s="580">
        <f>AVERAGE(Q!AQ753:AT753)</f>
        <v>0.93</v>
      </c>
      <c r="Y753" s="580">
        <f>AVERAGE(Q!AU753:AX753)</f>
        <v>0.93</v>
      </c>
      <c r="Z753" s="580">
        <f>AVERAGE(Q!AY753:BB753)</f>
        <v>0.93</v>
      </c>
      <c r="AA753" s="580">
        <f>AVERAGE(Q!BC753:BF753)</f>
        <v>0.93</v>
      </c>
      <c r="AB753" s="580">
        <f>AVERAGE(Q!BG753:BJ753)</f>
        <v>0.93</v>
      </c>
      <c r="AC753" s="580"/>
      <c r="AD753" s="580"/>
      <c r="AE753" s="580"/>
      <c r="AF753" s="580"/>
      <c r="AG753" s="580"/>
      <c r="AH753" s="580"/>
      <c r="AI753" s="580"/>
      <c r="AJ753" s="580"/>
      <c r="AK753" s="580"/>
      <c r="AL753" s="580"/>
      <c r="AM753" s="580"/>
      <c r="AN753" s="580"/>
      <c r="AO753" s="580"/>
    </row>
    <row r="754" spans="1:41" x14ac:dyDescent="0.35">
      <c r="A754" s="256" t="s">
        <v>81</v>
      </c>
      <c r="B754" s="69" t="s">
        <v>275</v>
      </c>
      <c r="N754" s="575">
        <f>SUM(Q!C754:F754)</f>
        <v>80000</v>
      </c>
      <c r="O754" s="575">
        <f>SUM(Q!G754:J754)</f>
        <v>60000</v>
      </c>
      <c r="P754" s="575">
        <f>SUM(Q!K754:N754)</f>
        <v>65000</v>
      </c>
      <c r="Q754" s="575">
        <f>SUM(Q!O754:R754)</f>
        <v>125000</v>
      </c>
      <c r="R754" s="575">
        <f>SUM(Q!S754:V754)</f>
        <v>129000</v>
      </c>
      <c r="S754" s="575">
        <f>SUM(Q!W754:Z754)</f>
        <v>91000</v>
      </c>
      <c r="T754" s="575">
        <f>SUM(Q!AA754:AD754)</f>
        <v>80000</v>
      </c>
      <c r="U754" s="575">
        <f>SUM(Q!AE754:AH754)</f>
        <v>90000</v>
      </c>
      <c r="V754" s="575">
        <f>SUM(Q!AI754:AL754)</f>
        <v>90000</v>
      </c>
      <c r="W754" s="575">
        <f>SUM(Q!AM754:AP754)</f>
        <v>90000</v>
      </c>
      <c r="X754" s="575">
        <f>SUM(Q!AQ754:AT754)</f>
        <v>90000</v>
      </c>
      <c r="Y754" s="575">
        <f>SUM(Q!AU754:AX754)</f>
        <v>90000</v>
      </c>
      <c r="Z754" s="575">
        <f>SUM(Q!AY754:BB754)</f>
        <v>90000</v>
      </c>
      <c r="AA754" s="575">
        <f>SUM(Q!BC754:BF754)</f>
        <v>90000</v>
      </c>
      <c r="AB754" s="575">
        <f>SUM(Q!BG754:BJ754)</f>
        <v>90000</v>
      </c>
      <c r="AC754" s="575"/>
      <c r="AD754" s="575"/>
      <c r="AE754" s="575"/>
      <c r="AF754" s="575"/>
      <c r="AG754" s="575"/>
      <c r="AH754" s="575"/>
      <c r="AI754" s="575"/>
      <c r="AJ754" s="575"/>
      <c r="AK754" s="575"/>
      <c r="AL754" s="575"/>
      <c r="AM754" s="575"/>
      <c r="AN754" s="575"/>
      <c r="AO754" s="575"/>
    </row>
    <row r="755" spans="1:41" x14ac:dyDescent="0.35">
      <c r="A755" s="5"/>
      <c r="B755" s="322"/>
    </row>
    <row r="756" spans="1:41" x14ac:dyDescent="0.35">
      <c r="A756" s="5"/>
      <c r="B756" s="322"/>
    </row>
    <row r="757" spans="1:41" x14ac:dyDescent="0.35">
      <c r="A757" s="256"/>
      <c r="B757" s="314" t="s">
        <v>276</v>
      </c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</row>
    <row r="758" spans="1:41" x14ac:dyDescent="0.35">
      <c r="A758" s="256" t="s">
        <v>81</v>
      </c>
      <c r="B758" s="69" t="s">
        <v>277</v>
      </c>
      <c r="N758" s="575">
        <f>SUM(Q!C758:F758)</f>
        <v>76000</v>
      </c>
      <c r="O758" s="575">
        <f>SUM(Q!G758:J758)</f>
        <v>65000</v>
      </c>
      <c r="P758" s="575">
        <f>SUM(Q!K758:N758)</f>
        <v>68000</v>
      </c>
      <c r="Q758" s="575">
        <f>SUM(Q!O758:R758)</f>
        <v>125000</v>
      </c>
      <c r="R758" s="575">
        <f>SUM(Q!S758:V758)</f>
        <v>124000</v>
      </c>
      <c r="S758" s="575">
        <f>SUM(Q!W758:Z758)</f>
        <v>94000</v>
      </c>
      <c r="T758" s="575">
        <f>SUM(Q!AA758:AD758)</f>
        <v>81000</v>
      </c>
      <c r="U758" s="575">
        <f>SUM(Q!AE758:AH758)</f>
        <v>90000</v>
      </c>
      <c r="V758" s="575">
        <f>SUM(Q!AI758:AL758)</f>
        <v>90000</v>
      </c>
      <c r="W758" s="575">
        <f>SUM(Q!AM758:AP758)</f>
        <v>90000</v>
      </c>
      <c r="X758" s="575">
        <f>SUM(Q!AQ758:AT758)</f>
        <v>90000</v>
      </c>
      <c r="Y758" s="575">
        <f>SUM(Q!AU758:AX758)</f>
        <v>90000</v>
      </c>
      <c r="Z758" s="575">
        <f>SUM(Q!AY758:BB758)</f>
        <v>90000</v>
      </c>
      <c r="AA758" s="575">
        <f>SUM(Q!BC758:BF758)</f>
        <v>90000</v>
      </c>
      <c r="AB758" s="575">
        <f>SUM(Q!BG758:BJ758)</f>
        <v>90000</v>
      </c>
      <c r="AC758" s="575"/>
      <c r="AD758" s="575"/>
      <c r="AE758" s="575"/>
      <c r="AF758" s="575"/>
      <c r="AG758" s="575"/>
      <c r="AH758" s="575"/>
      <c r="AI758" s="575"/>
      <c r="AJ758" s="575"/>
      <c r="AK758" s="575"/>
      <c r="AL758" s="575"/>
      <c r="AM758" s="575"/>
      <c r="AN758" s="575"/>
      <c r="AO758" s="575"/>
    </row>
    <row r="759" spans="1:41" x14ac:dyDescent="0.35">
      <c r="A759" s="256"/>
      <c r="B759" s="69"/>
    </row>
    <row r="760" spans="1:41" x14ac:dyDescent="0.35">
      <c r="A760" s="256"/>
      <c r="B760" s="314" t="s">
        <v>278</v>
      </c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</row>
    <row r="761" spans="1:41" x14ac:dyDescent="0.35">
      <c r="A761" s="256" t="s">
        <v>82</v>
      </c>
      <c r="B761" s="69" t="s">
        <v>279</v>
      </c>
      <c r="N761" s="526">
        <f>AVERAGE(Q!C761:F761)</f>
        <v>1217.75</v>
      </c>
      <c r="O761" s="526">
        <f>AVERAGE(Q!G761:J761)</f>
        <v>1153.5</v>
      </c>
      <c r="P761" s="526">
        <f>AVERAGE(Q!K761:N761)</f>
        <v>1249.5</v>
      </c>
      <c r="Q761" s="526">
        <f>AVERAGE(Q!O761:R761)</f>
        <v>1260.5</v>
      </c>
      <c r="R761" s="526">
        <f>AVERAGE(Q!S761:V761)</f>
        <v>1268.25</v>
      </c>
      <c r="S761" s="526">
        <f>AVERAGE(Q!W761:Z761)</f>
        <v>1399.25</v>
      </c>
      <c r="T761" s="526">
        <f>AVERAGE(Q!AA761:AD761)</f>
        <v>1778.5</v>
      </c>
      <c r="U761" s="526">
        <f>AVERAGE(Q!AE761:AH761)</f>
        <v>1893.75</v>
      </c>
      <c r="V761" s="526">
        <f>AVERAGE(Q!AI761:AL761)</f>
        <v>1850</v>
      </c>
      <c r="W761" s="526">
        <f>AVERAGE(Q!AM761:AP761)</f>
        <v>1738.5</v>
      </c>
      <c r="X761" s="526">
        <f>AVERAGE(Q!AQ761:AT761)</f>
        <v>1698</v>
      </c>
      <c r="Y761" s="526">
        <f>AVERAGE(Q!AU761:AX761)</f>
        <v>1738.5</v>
      </c>
      <c r="Z761" s="526">
        <f>AVERAGE(Q!AY761:BB761)</f>
        <v>1738.5</v>
      </c>
      <c r="AA761" s="526">
        <f>AVERAGE(Q!BC761:BF761)</f>
        <v>1738.5</v>
      </c>
      <c r="AB761" s="526">
        <f>AVERAGE(Q!BG761:BJ761)</f>
        <v>1738.5</v>
      </c>
      <c r="AC761" s="526"/>
      <c r="AD761" s="526"/>
      <c r="AE761" s="526"/>
      <c r="AF761" s="526"/>
      <c r="AG761" s="526"/>
      <c r="AH761" s="526"/>
      <c r="AI761" s="526"/>
      <c r="AJ761" s="526"/>
      <c r="AK761" s="526"/>
      <c r="AL761" s="526"/>
      <c r="AM761" s="526"/>
      <c r="AN761" s="526"/>
      <c r="AO761" s="526"/>
    </row>
    <row r="762" spans="1:41" x14ac:dyDescent="0.35">
      <c r="A762" s="256"/>
      <c r="B762" s="69" t="s">
        <v>280</v>
      </c>
      <c r="N762" s="532">
        <f>AVERAGE(Q!C762:F762)</f>
        <v>1.105</v>
      </c>
      <c r="O762" s="532">
        <f>AVERAGE(Q!G762:J762)</f>
        <v>1.28</v>
      </c>
      <c r="P762" s="532">
        <f>AVERAGE(Q!K762:N762)</f>
        <v>1.325</v>
      </c>
      <c r="Q762" s="532">
        <f>AVERAGE(Q!O762:R762)</f>
        <v>1.2949999999999999</v>
      </c>
      <c r="R762" s="532">
        <f>AVERAGE(Q!S762:V762)</f>
        <v>1.2949999999999999</v>
      </c>
      <c r="S762" s="532">
        <f>AVERAGE(Q!W762:Z762)</f>
        <v>1.3275000000000001</v>
      </c>
      <c r="T762" s="532">
        <f>AVERAGE(Q!AA762:AD762)</f>
        <v>1.34</v>
      </c>
      <c r="U762" s="532">
        <f>AVERAGE(Q!AE762:AH762)</f>
        <v>1.27</v>
      </c>
      <c r="V762" s="532">
        <f>AVERAGE(Q!AI762:AL762)</f>
        <v>1.25</v>
      </c>
      <c r="W762" s="532">
        <f>AVERAGE(Q!AM762:AP762)</f>
        <v>1.26</v>
      </c>
      <c r="X762" s="532">
        <f>AVERAGE(Q!AQ762:AT762)</f>
        <v>1.26</v>
      </c>
      <c r="Y762" s="532">
        <f>AVERAGE(Q!AU762:AX762)</f>
        <v>1.26</v>
      </c>
      <c r="Z762" s="532">
        <f>AVERAGE(Q!AY762:BB762)</f>
        <v>1.26</v>
      </c>
      <c r="AA762" s="532">
        <f>AVERAGE(Q!BC762:BF762)</f>
        <v>1.26</v>
      </c>
      <c r="AB762" s="532">
        <f>AVERAGE(Q!BG762:BJ762)</f>
        <v>1.26</v>
      </c>
      <c r="AC762" s="532"/>
      <c r="AD762" s="532"/>
      <c r="AE762" s="532"/>
      <c r="AF762" s="532"/>
      <c r="AG762" s="532"/>
      <c r="AH762" s="532"/>
      <c r="AI762" s="532"/>
      <c r="AJ762" s="532"/>
      <c r="AK762" s="532"/>
      <c r="AL762" s="532"/>
      <c r="AM762" s="532"/>
      <c r="AN762" s="532"/>
      <c r="AO762" s="532"/>
    </row>
    <row r="763" spans="1:41" x14ac:dyDescent="0.35">
      <c r="A763" s="5"/>
      <c r="B763" s="322"/>
    </row>
    <row r="764" spans="1:41" x14ac:dyDescent="0.35">
      <c r="A764" s="5"/>
      <c r="B764" s="322"/>
    </row>
    <row r="765" spans="1:41" x14ac:dyDescent="0.35">
      <c r="A765" s="256" t="s">
        <v>354</v>
      </c>
      <c r="B765" s="452" t="s">
        <v>355</v>
      </c>
      <c r="N765" s="575">
        <f>SUM(Q!C765:F765)</f>
        <v>93596</v>
      </c>
      <c r="O765" s="575">
        <f>SUM(Q!G765:J765)</f>
        <v>77334</v>
      </c>
      <c r="P765" s="575">
        <f>SUM(Q!K765:N765)</f>
        <v>84786</v>
      </c>
      <c r="Q765" s="575">
        <f>SUM(Q!O765:R765)</f>
        <v>157736</v>
      </c>
      <c r="R765" s="575">
        <f>SUM(Q!S765:V765)</f>
        <v>157926</v>
      </c>
      <c r="S765" s="575">
        <f>SUM(Q!W765:Z765)</f>
        <v>132248</v>
      </c>
      <c r="T765" s="575">
        <f>SUM(Q!AA765:AD765)</f>
        <v>143559</v>
      </c>
      <c r="U765" s="575">
        <f>SUM(Q!AE765:AH765)</f>
        <v>170437.5</v>
      </c>
      <c r="V765" s="575">
        <f>SUM(Q!AI765:AL765)</f>
        <v>166500</v>
      </c>
      <c r="W765" s="575">
        <f>SUM(Q!AM765:AP765)</f>
        <v>156465</v>
      </c>
      <c r="X765" s="575">
        <f>SUM(Q!AQ765:AT765)</f>
        <v>152820</v>
      </c>
      <c r="Y765" s="575">
        <f>SUM(Q!AU765:AX765)</f>
        <v>156465</v>
      </c>
      <c r="Z765" s="575">
        <f>SUM(Q!AY765:BB765)</f>
        <v>156465</v>
      </c>
      <c r="AA765" s="575">
        <f>SUM(Q!BC765:BF765)</f>
        <v>156465</v>
      </c>
      <c r="AB765" s="575">
        <f>SUM(Q!BG765:BJ765)</f>
        <v>156465</v>
      </c>
      <c r="AC765" s="575"/>
      <c r="AD765" s="575"/>
      <c r="AE765" s="575"/>
      <c r="AF765" s="575"/>
      <c r="AG765" s="575"/>
      <c r="AH765" s="575"/>
      <c r="AI765" s="575"/>
      <c r="AJ765" s="575"/>
      <c r="AK765" s="575"/>
      <c r="AL765" s="575"/>
      <c r="AM765" s="575"/>
      <c r="AN765" s="575"/>
      <c r="AO765" s="575"/>
    </row>
    <row r="766" spans="1:41" x14ac:dyDescent="0.35">
      <c r="A766" s="256" t="s">
        <v>354</v>
      </c>
      <c r="B766" s="452" t="s">
        <v>356</v>
      </c>
      <c r="N766" s="575">
        <f>SUM(Q!C766:F766)</f>
        <v>9304</v>
      </c>
      <c r="O766" s="575">
        <f>SUM(Q!G766:J766)</f>
        <v>766</v>
      </c>
      <c r="P766" s="575">
        <f>SUM(Q!K766:N766)</f>
        <v>3414</v>
      </c>
      <c r="Q766" s="575">
        <f>SUM(Q!O766:R766)</f>
        <v>3764</v>
      </c>
      <c r="R766" s="575">
        <f>SUM(Q!S766:V766)</f>
        <v>2574</v>
      </c>
      <c r="S766" s="575">
        <f>SUM(Q!W766:Z766)</f>
        <v>1352</v>
      </c>
      <c r="T766" s="575">
        <f>SUM(Q!AA766:AD766)</f>
        <v>1381</v>
      </c>
      <c r="U766" s="575">
        <f>SUM(Q!AE766:AH766)</f>
        <v>0</v>
      </c>
      <c r="V766" s="575">
        <f>SUM(Q!AI766:AL766)</f>
        <v>0</v>
      </c>
      <c r="W766" s="575">
        <f>SUM(Q!AM766:AP766)</f>
        <v>0</v>
      </c>
      <c r="X766" s="575">
        <f>SUM(Q!AQ766:AT766)</f>
        <v>0</v>
      </c>
      <c r="Y766" s="575">
        <f>SUM(Q!AU766:AX766)</f>
        <v>0</v>
      </c>
      <c r="Z766" s="575">
        <f>SUM(Q!AY766:BB766)</f>
        <v>0</v>
      </c>
      <c r="AA766" s="575">
        <f>SUM(Q!BC766:BF766)</f>
        <v>0</v>
      </c>
      <c r="AB766" s="575">
        <f>SUM(Q!BG766:BJ766)</f>
        <v>0</v>
      </c>
      <c r="AC766" s="575"/>
      <c r="AD766" s="575"/>
      <c r="AE766" s="575"/>
      <c r="AF766" s="575"/>
      <c r="AG766" s="575"/>
      <c r="AH766" s="575"/>
      <c r="AI766" s="575"/>
      <c r="AJ766" s="575"/>
      <c r="AK766" s="575"/>
      <c r="AL766" s="575"/>
      <c r="AM766" s="575"/>
      <c r="AN766" s="575"/>
      <c r="AO766" s="575"/>
    </row>
    <row r="767" spans="1:41" x14ac:dyDescent="0.35">
      <c r="A767" s="256" t="s">
        <v>354</v>
      </c>
      <c r="B767" s="255" t="s">
        <v>357</v>
      </c>
      <c r="C767" s="255"/>
      <c r="D767" s="255"/>
      <c r="E767" s="255"/>
      <c r="F767" s="255"/>
      <c r="G767" s="255"/>
      <c r="H767" s="255"/>
      <c r="I767" s="255"/>
      <c r="J767" s="255"/>
      <c r="K767" s="255"/>
      <c r="L767" s="255"/>
      <c r="M767" s="255"/>
      <c r="N767" s="678">
        <f>SUM(Q!C767:F767)</f>
        <v>102900</v>
      </c>
      <c r="O767" s="678">
        <f>SUM(Q!G767:J767)</f>
        <v>78100</v>
      </c>
      <c r="P767" s="678">
        <f>SUM(Q!K767:N767)</f>
        <v>88200</v>
      </c>
      <c r="Q767" s="678">
        <f>SUM(Q!O767:R767)</f>
        <v>161500</v>
      </c>
      <c r="R767" s="678">
        <f>SUM(Q!S767:V767)</f>
        <v>160500</v>
      </c>
      <c r="S767" s="678">
        <f>SUM(Q!W767:Z767)</f>
        <v>133600</v>
      </c>
      <c r="T767" s="678">
        <f>SUM(Q!AA767:AD767)</f>
        <v>144940</v>
      </c>
      <c r="U767" s="678">
        <f>SUM(Q!AE767:AH767)</f>
        <v>170437.5</v>
      </c>
      <c r="V767" s="678">
        <f>SUM(Q!AI767:AL767)</f>
        <v>166500</v>
      </c>
      <c r="W767" s="678">
        <f>SUM(Q!AM767:AP767)</f>
        <v>156465</v>
      </c>
      <c r="X767" s="678">
        <f>SUM(Q!AQ767:AT767)</f>
        <v>152820</v>
      </c>
      <c r="Y767" s="678">
        <f>SUM(Q!AU767:AX767)</f>
        <v>156465</v>
      </c>
      <c r="Z767" s="678">
        <f>SUM(Q!AY767:BB767)</f>
        <v>156465</v>
      </c>
      <c r="AA767" s="678">
        <f>SUM(Q!BC767:BF767)</f>
        <v>156465</v>
      </c>
      <c r="AB767" s="678">
        <f>SUM(Q!BG767:BJ767)</f>
        <v>156465</v>
      </c>
      <c r="AC767" s="678"/>
      <c r="AD767" s="678"/>
      <c r="AE767" s="678"/>
      <c r="AF767" s="678"/>
      <c r="AG767" s="678"/>
      <c r="AH767" s="678"/>
      <c r="AI767" s="678"/>
      <c r="AJ767" s="678"/>
      <c r="AK767" s="678"/>
      <c r="AL767" s="678"/>
      <c r="AM767" s="678"/>
      <c r="AN767" s="678"/>
      <c r="AO767" s="678"/>
    </row>
    <row r="768" spans="1:41" x14ac:dyDescent="0.35">
      <c r="A768" s="256" t="s">
        <v>354</v>
      </c>
      <c r="B768" s="452" t="s">
        <v>370</v>
      </c>
      <c r="N768" s="451">
        <f>SUM(Q!C768:F768)</f>
        <v>-59800</v>
      </c>
      <c r="O768" s="451">
        <f>SUM(Q!G768:J768)</f>
        <v>-95000</v>
      </c>
      <c r="P768" s="451">
        <f>SUM(Q!K768:N768)</f>
        <v>-90400</v>
      </c>
      <c r="Q768" s="451">
        <f>SUM(Q!O768:R768)</f>
        <v>-105500</v>
      </c>
      <c r="R768" s="451">
        <f>SUM(Q!S768:V768)</f>
        <v>-110000</v>
      </c>
      <c r="S768" s="451">
        <f>SUM(Q!W768:Z768)</f>
        <v>-99300</v>
      </c>
      <c r="T768" s="451">
        <f>SUM(Q!AA768:AD768)</f>
        <v>-99739.456521739135</v>
      </c>
      <c r="U768" s="451">
        <f>SUM(Q!AE768:AH768)</f>
        <v>-127822.60790997581</v>
      </c>
      <c r="V768" s="451">
        <f>SUM(Q!AI768:AL768)</f>
        <v>-130398.29745055485</v>
      </c>
      <c r="W768" s="451">
        <f>SUM(Q!AM768:AP768)</f>
        <v>-133025.88842483115</v>
      </c>
      <c r="X768" s="451">
        <f>SUM(Q!AQ768:AT768)</f>
        <v>-135706.42667267684</v>
      </c>
      <c r="Y768" s="451">
        <f>SUM(Q!AU768:AX768)</f>
        <v>-138440.97910816106</v>
      </c>
      <c r="Z768" s="451">
        <f>SUM(Q!AY768:BB768)</f>
        <v>-141230.63414420563</v>
      </c>
      <c r="AA768" s="451">
        <f>SUM(Q!BC768:BF768)</f>
        <v>-144076.5021257975</v>
      </c>
      <c r="AB768" s="451">
        <f>SUM(Q!BG768:BJ768)</f>
        <v>-146979.71577193117</v>
      </c>
      <c r="AC768" s="451"/>
      <c r="AD768" s="451"/>
      <c r="AE768" s="451"/>
      <c r="AF768" s="451"/>
      <c r="AG768" s="451"/>
      <c r="AH768" s="451"/>
      <c r="AI768" s="451"/>
      <c r="AJ768" s="451"/>
      <c r="AK768" s="451"/>
      <c r="AL768" s="451"/>
      <c r="AM768" s="451"/>
      <c r="AN768" s="451"/>
      <c r="AO768" s="451"/>
    </row>
    <row r="769" spans="1:41" x14ac:dyDescent="0.35">
      <c r="A769" s="256" t="s">
        <v>354</v>
      </c>
      <c r="B769" s="452" t="s">
        <v>144</v>
      </c>
      <c r="N769" s="451">
        <f>SUM(Q!C769:F769)</f>
        <v>-27500</v>
      </c>
      <c r="O769" s="451">
        <f>SUM(Q!G769:J769)</f>
        <v>-52900</v>
      </c>
      <c r="P769" s="451">
        <f>SUM(Q!K769:N769)</f>
        <v>-52400</v>
      </c>
      <c r="Q769" s="451">
        <f>SUM(Q!O769:R769)</f>
        <v>-45300</v>
      </c>
      <c r="R769" s="451">
        <f>SUM(Q!S769:V769)</f>
        <v>-45000</v>
      </c>
      <c r="S769" s="451">
        <f>SUM(Q!W769:Z769)</f>
        <v>-48200</v>
      </c>
      <c r="T769" s="451">
        <f>SUM(Q!AA769:AD769)</f>
        <v>-18430.434782608696</v>
      </c>
      <c r="U769" s="451">
        <f>SUM(Q!AE769:AH769)</f>
        <v>-18782.608695652172</v>
      </c>
      <c r="V769" s="451">
        <f>SUM(Q!AI769:AL769)</f>
        <v>-18782.608695652172</v>
      </c>
      <c r="W769" s="451">
        <f>SUM(Q!AM769:AP769)</f>
        <v>-18782.608695652172</v>
      </c>
      <c r="X769" s="451">
        <f>SUM(Q!AQ769:AT769)</f>
        <v>-18782.608695652172</v>
      </c>
      <c r="Y769" s="451">
        <f>SUM(Q!AU769:AX769)</f>
        <v>-18782.608695652172</v>
      </c>
      <c r="Z769" s="451">
        <f>SUM(Q!AY769:BB769)</f>
        <v>-18782.608695652172</v>
      </c>
      <c r="AA769" s="451">
        <f>SUM(Q!BC769:BF769)</f>
        <v>-18782.608695652172</v>
      </c>
      <c r="AB769" s="451">
        <f>SUM(Q!BG769:BJ769)</f>
        <v>-18782.608695652172</v>
      </c>
      <c r="AC769" s="451"/>
      <c r="AD769" s="451"/>
      <c r="AE769" s="451"/>
      <c r="AF769" s="451"/>
      <c r="AG769" s="451"/>
      <c r="AH769" s="451"/>
      <c r="AI769" s="451"/>
      <c r="AJ769" s="451"/>
      <c r="AK769" s="451"/>
      <c r="AL769" s="451"/>
      <c r="AM769" s="451"/>
      <c r="AN769" s="451"/>
      <c r="AO769" s="451"/>
    </row>
    <row r="770" spans="1:41" x14ac:dyDescent="0.35">
      <c r="A770" s="256" t="s">
        <v>354</v>
      </c>
      <c r="B770" s="454" t="s">
        <v>368</v>
      </c>
      <c r="C770" s="454"/>
      <c r="D770" s="454"/>
      <c r="E770" s="454"/>
      <c r="F770" s="454"/>
      <c r="G770" s="454"/>
      <c r="H770" s="454"/>
      <c r="I770" s="454"/>
      <c r="J770" s="454"/>
      <c r="K770" s="454"/>
      <c r="L770" s="454"/>
      <c r="M770" s="454"/>
      <c r="N770" s="688">
        <f>SUM(Q!C770:F770)</f>
        <v>43100</v>
      </c>
      <c r="O770" s="688">
        <f>SUM(Q!G770:J770)</f>
        <v>-16900</v>
      </c>
      <c r="P770" s="688">
        <f>SUM(Q!K770:N770)</f>
        <v>-2200</v>
      </c>
      <c r="Q770" s="688">
        <f>SUM(Q!O770:R770)</f>
        <v>56000</v>
      </c>
      <c r="R770" s="688">
        <f>SUM(Q!S770:V770)</f>
        <v>50500</v>
      </c>
      <c r="S770" s="688">
        <f>SUM(Q!W770:Z770)</f>
        <v>34300</v>
      </c>
      <c r="T770" s="688">
        <f>SUM(Q!AA770:AD770)</f>
        <v>45200.543478260872</v>
      </c>
      <c r="U770" s="688">
        <f>SUM(Q!AE770:AH770)</f>
        <v>42614.892090024194</v>
      </c>
      <c r="V770" s="688">
        <f>SUM(Q!AI770:AL770)</f>
        <v>36101.702549445159</v>
      </c>
      <c r="W770" s="688">
        <f>SUM(Q!AM770:AP770)</f>
        <v>23439.111575168856</v>
      </c>
      <c r="X770" s="688">
        <f>SUM(Q!AQ770:AT770)</f>
        <v>17113.573327323167</v>
      </c>
      <c r="Y770" s="688">
        <f>SUM(Q!AU770:AX770)</f>
        <v>18024.02089183894</v>
      </c>
      <c r="Z770" s="688">
        <f>SUM(Q!AY770:BB770)</f>
        <v>15234.365855794371</v>
      </c>
      <c r="AA770" s="688">
        <f>SUM(Q!BC770:BF770)</f>
        <v>12388.497874202469</v>
      </c>
      <c r="AB770" s="688">
        <f>SUM(Q!BG770:BJ770)</f>
        <v>9485.2842280688346</v>
      </c>
      <c r="AC770" s="688"/>
      <c r="AD770" s="688"/>
      <c r="AE770" s="688"/>
      <c r="AF770" s="688"/>
      <c r="AG770" s="688"/>
      <c r="AH770" s="688"/>
      <c r="AI770" s="688"/>
      <c r="AJ770" s="688"/>
      <c r="AK770" s="688"/>
      <c r="AL770" s="688"/>
      <c r="AM770" s="688"/>
      <c r="AN770" s="688"/>
      <c r="AO770" s="688"/>
    </row>
    <row r="771" spans="1:41" x14ac:dyDescent="0.35">
      <c r="A771" s="256" t="s">
        <v>354</v>
      </c>
      <c r="B771" s="454" t="s">
        <v>369</v>
      </c>
      <c r="C771" s="454"/>
      <c r="D771" s="454"/>
      <c r="E771" s="454"/>
      <c r="F771" s="454"/>
      <c r="G771" s="454"/>
      <c r="H771" s="454"/>
      <c r="I771" s="454"/>
      <c r="J771" s="454"/>
      <c r="K771" s="454"/>
      <c r="L771" s="454"/>
      <c r="M771" s="454"/>
      <c r="N771" s="688">
        <f>SUM(Q!C771:F771)</f>
        <v>15600</v>
      </c>
      <c r="O771" s="688">
        <f>SUM(Q!G771:J771)</f>
        <v>-69800</v>
      </c>
      <c r="P771" s="688">
        <f>SUM(Q!K771:N771)</f>
        <v>-54600</v>
      </c>
      <c r="Q771" s="688">
        <f>SUM(Q!O771:R771)</f>
        <v>10700.000000000004</v>
      </c>
      <c r="R771" s="688">
        <f>SUM(Q!S771:V771)</f>
        <v>5500</v>
      </c>
      <c r="S771" s="688">
        <f>SUM(Q!W771:Z771)</f>
        <v>-13900</v>
      </c>
      <c r="T771" s="688">
        <f>SUM(Q!AA771:AD771)</f>
        <v>26770.108695652176</v>
      </c>
      <c r="U771" s="688">
        <f>SUM(Q!AE771:AH771)</f>
        <v>23832.283394372022</v>
      </c>
      <c r="V771" s="688">
        <f>SUM(Q!AI771:AL771)</f>
        <v>17319.093853792987</v>
      </c>
      <c r="W771" s="688">
        <f>SUM(Q!AM771:AP771)</f>
        <v>4656.5028795166836</v>
      </c>
      <c r="X771" s="688">
        <f>SUM(Q!AQ771:AT771)</f>
        <v>-1669.035368329005</v>
      </c>
      <c r="Y771" s="688">
        <f>SUM(Q!AU771:AX771)</f>
        <v>-758.58780381323231</v>
      </c>
      <c r="Z771" s="688">
        <f>SUM(Q!AY771:BB771)</f>
        <v>-3548.2428398578013</v>
      </c>
      <c r="AA771" s="688">
        <f>SUM(Q!BC771:BF771)</f>
        <v>-6394.1108214497035</v>
      </c>
      <c r="AB771" s="688">
        <f>SUM(Q!BG771:BJ771)</f>
        <v>-9297.3244675833375</v>
      </c>
      <c r="AC771" s="688"/>
      <c r="AD771" s="688"/>
      <c r="AE771" s="688"/>
      <c r="AF771" s="688"/>
      <c r="AG771" s="688"/>
      <c r="AH771" s="688"/>
      <c r="AI771" s="688"/>
      <c r="AJ771" s="688"/>
      <c r="AK771" s="688"/>
      <c r="AL771" s="688"/>
      <c r="AM771" s="688"/>
      <c r="AN771" s="688"/>
      <c r="AO771" s="688"/>
    </row>
    <row r="772" spans="1:41" x14ac:dyDescent="0.35">
      <c r="A772" s="256" t="s">
        <v>354</v>
      </c>
      <c r="B772" s="452" t="s">
        <v>85</v>
      </c>
      <c r="N772" s="575">
        <f>SUM(Q!C772:F772)</f>
        <v>0</v>
      </c>
      <c r="O772" s="575">
        <f>SUM(Q!G772:J772)</f>
        <v>0</v>
      </c>
      <c r="P772" s="575">
        <f>SUM(Q!K772:N772)</f>
        <v>0</v>
      </c>
      <c r="Q772" s="575">
        <f>SUM(Q!O772:R772)</f>
        <v>0</v>
      </c>
      <c r="R772" s="575">
        <f>SUM(Q!S772:V772)</f>
        <v>0</v>
      </c>
      <c r="S772" s="575">
        <f>SUM(Q!W772:Z772)</f>
        <v>0</v>
      </c>
      <c r="T772" s="575">
        <f>SUM(Q!AA772:AD772)</f>
        <v>0</v>
      </c>
      <c r="U772" s="575">
        <f>SUM(Q!AE772:AH772)</f>
        <v>0</v>
      </c>
      <c r="V772" s="575">
        <f>SUM(Q!AI772:AL772)</f>
        <v>0</v>
      </c>
      <c r="W772" s="575">
        <f>SUM(Q!AM772:AP772)</f>
        <v>0</v>
      </c>
      <c r="X772" s="575">
        <f>SUM(Q!AQ772:AT772)</f>
        <v>0</v>
      </c>
      <c r="Y772" s="575">
        <f>SUM(Q!AU772:AX772)</f>
        <v>0</v>
      </c>
      <c r="Z772" s="575">
        <f>SUM(Q!AY772:BB772)</f>
        <v>0</v>
      </c>
      <c r="AA772" s="575">
        <f>SUM(Q!BC772:BF772)</f>
        <v>0</v>
      </c>
      <c r="AB772" s="575">
        <f>SUM(Q!BG772:BJ772)</f>
        <v>0</v>
      </c>
      <c r="AC772" s="575"/>
      <c r="AD772" s="575"/>
      <c r="AE772" s="575"/>
      <c r="AF772" s="575"/>
      <c r="AG772" s="575"/>
      <c r="AH772" s="575"/>
      <c r="AI772" s="575"/>
      <c r="AJ772" s="575"/>
      <c r="AK772" s="575"/>
      <c r="AL772" s="575"/>
      <c r="AM772" s="575"/>
      <c r="AN772" s="575"/>
      <c r="AO772" s="575"/>
    </row>
    <row r="773" spans="1:41" x14ac:dyDescent="0.35">
      <c r="A773" s="256" t="s">
        <v>354</v>
      </c>
      <c r="B773" s="452" t="s">
        <v>371</v>
      </c>
      <c r="N773" s="451">
        <f>SUM(Q!C773:F773)</f>
        <v>0</v>
      </c>
      <c r="O773" s="451">
        <f>SUM(Q!G773:J773)</f>
        <v>-215500</v>
      </c>
      <c r="P773" s="451">
        <f>SUM(Q!K773:N773)</f>
        <v>0</v>
      </c>
      <c r="Q773" s="451">
        <f>SUM(Q!O773:R773)</f>
        <v>0</v>
      </c>
      <c r="R773" s="451">
        <f>SUM(Q!S773:V773)</f>
        <v>0</v>
      </c>
      <c r="S773" s="451">
        <f>SUM(Q!W773:Z773)</f>
        <v>-395000</v>
      </c>
      <c r="T773" s="451">
        <f>SUM(Q!AA773:AD773)</f>
        <v>0</v>
      </c>
      <c r="U773" s="451">
        <f>SUM(Q!AE773:AH773)</f>
        <v>0</v>
      </c>
      <c r="V773" s="451">
        <f>SUM(Q!AI773:AL773)</f>
        <v>0</v>
      </c>
      <c r="W773" s="451">
        <f>SUM(Q!AM773:AP773)</f>
        <v>0</v>
      </c>
      <c r="X773" s="451">
        <f>SUM(Q!AQ773:AT773)</f>
        <v>0</v>
      </c>
      <c r="Y773" s="451">
        <f>SUM(Q!AU773:AX773)</f>
        <v>0</v>
      </c>
      <c r="Z773" s="451">
        <f>SUM(Q!AY773:BB773)</f>
        <v>0</v>
      </c>
      <c r="AA773" s="451">
        <f>SUM(Q!BC773:BF773)</f>
        <v>0</v>
      </c>
      <c r="AB773" s="451">
        <f>SUM(Q!BG773:BJ773)</f>
        <v>0</v>
      </c>
      <c r="AC773" s="451"/>
      <c r="AD773" s="451"/>
      <c r="AE773" s="451"/>
      <c r="AF773" s="451"/>
      <c r="AG773" s="451"/>
      <c r="AH773" s="451"/>
      <c r="AI773" s="451"/>
      <c r="AJ773" s="451"/>
      <c r="AK773" s="451"/>
      <c r="AL773" s="451"/>
      <c r="AM773" s="451"/>
      <c r="AN773" s="451"/>
      <c r="AO773" s="451"/>
    </row>
    <row r="774" spans="1:41" x14ac:dyDescent="0.35">
      <c r="A774" s="256" t="s">
        <v>354</v>
      </c>
      <c r="B774" s="467" t="s">
        <v>362</v>
      </c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673">
        <f>SUM(Q!C774:F774)</f>
        <v>-49000</v>
      </c>
      <c r="O774" s="673">
        <f>SUM(Q!G774:J774)</f>
        <v>-3400</v>
      </c>
      <c r="P774" s="673">
        <f>SUM(Q!K774:N774)</f>
        <v>8500</v>
      </c>
      <c r="Q774" s="673">
        <f>SUM(Q!O774:R774)</f>
        <v>-6200</v>
      </c>
      <c r="R774" s="673">
        <f>SUM(Q!S774:V774)</f>
        <v>-7400</v>
      </c>
      <c r="S774" s="673">
        <f>SUM(Q!W774:Z774)</f>
        <v>-28000</v>
      </c>
      <c r="T774" s="673">
        <f>SUM(Q!AA774:AD774)</f>
        <v>-6800</v>
      </c>
      <c r="U774" s="673">
        <f>SUM(Q!AE774:AH774)</f>
        <v>0</v>
      </c>
      <c r="V774" s="673">
        <f>SUM(Q!AI774:AL774)</f>
        <v>0</v>
      </c>
      <c r="W774" s="673">
        <f>SUM(Q!AM774:AP774)</f>
        <v>0</v>
      </c>
      <c r="X774" s="673">
        <f>SUM(Q!AQ774:AT774)</f>
        <v>0</v>
      </c>
      <c r="Y774" s="673">
        <f>SUM(Q!AU774:AX774)</f>
        <v>0</v>
      </c>
      <c r="Z774" s="673">
        <f>SUM(Q!AY774:BB774)</f>
        <v>0</v>
      </c>
      <c r="AA774" s="673">
        <f>SUM(Q!BC774:BF774)</f>
        <v>0</v>
      </c>
      <c r="AB774" s="673">
        <f>SUM(Q!BG774:BJ774)</f>
        <v>0</v>
      </c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</row>
    <row r="775" spans="1:41" x14ac:dyDescent="0.35">
      <c r="A775" s="256" t="s">
        <v>354</v>
      </c>
      <c r="B775" s="72" t="s">
        <v>372</v>
      </c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568">
        <f>SUM(Q!C775:F775)</f>
        <v>-33000</v>
      </c>
      <c r="O775" s="568">
        <f>SUM(Q!G775:J775)</f>
        <v>-288700</v>
      </c>
      <c r="P775" s="568">
        <f>SUM(Q!K775:N775)</f>
        <v>-46100</v>
      </c>
      <c r="Q775" s="568">
        <f>SUM(Q!O775:R775)</f>
        <v>4500</v>
      </c>
      <c r="R775" s="568">
        <f>SUM(Q!S775:V775)</f>
        <v>-1900</v>
      </c>
      <c r="S775" s="568">
        <f>SUM(Q!W775:Z775)</f>
        <v>-436900</v>
      </c>
      <c r="T775" s="568">
        <f>SUM(Q!AA775:AD775)</f>
        <v>19970.108695652176</v>
      </c>
      <c r="U775" s="568">
        <f>SUM(Q!AE775:AH775)</f>
        <v>23832.283394372022</v>
      </c>
      <c r="V775" s="568">
        <f>SUM(Q!AI775:AL775)</f>
        <v>17319.093853792987</v>
      </c>
      <c r="W775" s="568">
        <f>SUM(Q!AM775:AP775)</f>
        <v>4656.5028795166836</v>
      </c>
      <c r="X775" s="568">
        <f>SUM(Q!AQ775:AT775)</f>
        <v>-1669.035368329005</v>
      </c>
      <c r="Y775" s="568">
        <f>SUM(Q!AU775:AX775)</f>
        <v>-758.58780381323231</v>
      </c>
      <c r="Z775" s="568">
        <f>SUM(Q!AY775:BB775)</f>
        <v>-3548.2428398578013</v>
      </c>
      <c r="AA775" s="568">
        <f>SUM(Q!BC775:BF775)</f>
        <v>-6394.1108214497035</v>
      </c>
      <c r="AB775" s="568">
        <f>SUM(Q!BG775:BJ775)</f>
        <v>-9297.3244675833375</v>
      </c>
      <c r="AC775" s="568"/>
      <c r="AD775" s="568"/>
      <c r="AE775" s="568"/>
      <c r="AF775" s="568"/>
      <c r="AG775" s="568"/>
      <c r="AH775" s="568"/>
      <c r="AI775" s="568"/>
      <c r="AJ775" s="568"/>
      <c r="AK775" s="568"/>
      <c r="AL775" s="568"/>
      <c r="AM775" s="568"/>
      <c r="AN775" s="568"/>
      <c r="AO775" s="568"/>
    </row>
    <row r="776" spans="1:41" x14ac:dyDescent="0.35">
      <c r="A776" s="256" t="s">
        <v>354</v>
      </c>
      <c r="B776" s="452" t="s">
        <v>315</v>
      </c>
      <c r="N776" s="451">
        <f>SUM(Q!C776:F776)</f>
        <v>-2300.4</v>
      </c>
      <c r="O776" s="451">
        <f>SUM(Q!G776:J776)</f>
        <v>0</v>
      </c>
      <c r="P776" s="451">
        <f>SUM(Q!K776:N776)</f>
        <v>0</v>
      </c>
      <c r="Q776" s="451">
        <f>SUM(Q!O776:R776)</f>
        <v>-2783.2000000000003</v>
      </c>
      <c r="R776" s="451">
        <f>SUM(Q!S776:V776)</f>
        <v>-3862.4000000000005</v>
      </c>
      <c r="S776" s="451">
        <f>SUM(Q!W776:Z776)</f>
        <v>-142.00000000000003</v>
      </c>
      <c r="T776" s="451">
        <f>SUM(Q!AA776:AD776)</f>
        <v>-5671.5108695652189</v>
      </c>
      <c r="U776" s="451">
        <f>SUM(Q!AE776:AH776)</f>
        <v>-6768.368484001654</v>
      </c>
      <c r="V776" s="451">
        <f>SUM(Q!AI776:AL776)</f>
        <v>-4918.6226544772089</v>
      </c>
      <c r="W776" s="451">
        <f>SUM(Q!AM776:AP776)</f>
        <v>-1322.4468177827382</v>
      </c>
      <c r="X776" s="451">
        <f>SUM(Q!AQ776:AT776)</f>
        <v>0</v>
      </c>
      <c r="Y776" s="451">
        <f>SUM(Q!AU776:AX776)</f>
        <v>-19.553688906122797</v>
      </c>
      <c r="Z776" s="451">
        <f>SUM(Q!AY776:BB776)</f>
        <v>0</v>
      </c>
      <c r="AA776" s="451">
        <f>SUM(Q!BC776:BF776)</f>
        <v>0</v>
      </c>
      <c r="AB776" s="451">
        <f>SUM(Q!BG776:BJ776)</f>
        <v>0</v>
      </c>
      <c r="AC776" s="451"/>
      <c r="AD776" s="451"/>
      <c r="AE776" s="451"/>
      <c r="AF776" s="451"/>
      <c r="AG776" s="451"/>
      <c r="AH776" s="451"/>
      <c r="AI776" s="451"/>
      <c r="AJ776" s="451"/>
      <c r="AK776" s="451"/>
      <c r="AL776" s="451"/>
      <c r="AM776" s="451"/>
      <c r="AN776" s="451"/>
      <c r="AO776" s="451"/>
    </row>
    <row r="777" spans="1:41" x14ac:dyDescent="0.35">
      <c r="A777" s="256" t="s">
        <v>354</v>
      </c>
      <c r="B777" s="456" t="s">
        <v>169</v>
      </c>
      <c r="C777" s="255"/>
      <c r="D777" s="255"/>
      <c r="E777" s="255"/>
      <c r="F777" s="255"/>
      <c r="G777" s="255"/>
      <c r="H777" s="255"/>
      <c r="I777" s="255"/>
      <c r="J777" s="255"/>
      <c r="K777" s="255"/>
      <c r="L777" s="255"/>
      <c r="M777" s="255"/>
      <c r="N777" s="453">
        <f>SUM(Q!C777:F777)</f>
        <v>-35300.400000000001</v>
      </c>
      <c r="O777" s="453">
        <f>SUM(Q!G777:J777)</f>
        <v>-288700</v>
      </c>
      <c r="P777" s="453">
        <f>SUM(Q!K777:N777)</f>
        <v>-46100</v>
      </c>
      <c r="Q777" s="453">
        <f>SUM(Q!O777:R777)</f>
        <v>1716.8000000000002</v>
      </c>
      <c r="R777" s="453">
        <f>SUM(Q!S777:V777)</f>
        <v>-5762.4000000000015</v>
      </c>
      <c r="S777" s="453">
        <f>SUM(Q!W777:Z777)</f>
        <v>-437042</v>
      </c>
      <c r="T777" s="453">
        <f>SUM(Q!AA777:AD777)</f>
        <v>14298.597826086958</v>
      </c>
      <c r="U777" s="453">
        <f>SUM(Q!AE777:AH777)</f>
        <v>17063.914910370368</v>
      </c>
      <c r="V777" s="453">
        <f>SUM(Q!AI777:AL777)</f>
        <v>12400.471199315778</v>
      </c>
      <c r="W777" s="453">
        <f>SUM(Q!AM777:AP777)</f>
        <v>3334.0560617339452</v>
      </c>
      <c r="X777" s="453">
        <f>SUM(Q!AQ777:AT777)</f>
        <v>-1669.035368329005</v>
      </c>
      <c r="Y777" s="453">
        <f>SUM(Q!AU777:AX777)</f>
        <v>-778.14149271935514</v>
      </c>
      <c r="Z777" s="453">
        <f>SUM(Q!AY777:BB777)</f>
        <v>-3548.2428398578013</v>
      </c>
      <c r="AA777" s="453">
        <f>SUM(Q!BC777:BF777)</f>
        <v>-6394.1108214497035</v>
      </c>
      <c r="AB777" s="453">
        <f>SUM(Q!BG777:BJ777)</f>
        <v>-9297.3244675833375</v>
      </c>
      <c r="AC777" s="453"/>
      <c r="AD777" s="453"/>
      <c r="AE777" s="453"/>
      <c r="AF777" s="453"/>
      <c r="AG777" s="453"/>
      <c r="AH777" s="453"/>
      <c r="AI777" s="453"/>
      <c r="AJ777" s="453"/>
      <c r="AK777" s="453"/>
      <c r="AL777" s="453"/>
      <c r="AM777" s="453"/>
      <c r="AN777" s="453"/>
      <c r="AO777" s="453"/>
    </row>
    <row r="778" spans="1:41" x14ac:dyDescent="0.35">
      <c r="A778" s="256"/>
      <c r="B778" s="70"/>
    </row>
    <row r="779" spans="1:41" x14ac:dyDescent="0.35">
      <c r="A779" s="256"/>
      <c r="B779" s="70"/>
    </row>
    <row r="780" spans="1:41" x14ac:dyDescent="0.35">
      <c r="A780" s="256" t="s">
        <v>354</v>
      </c>
      <c r="B780" s="69" t="s">
        <v>138</v>
      </c>
      <c r="N780" s="451">
        <f>SUM(Q!C780:F780)</f>
        <v>-5500</v>
      </c>
      <c r="O780" s="451">
        <f>SUM(Q!G780:J780)</f>
        <v>-235800</v>
      </c>
      <c r="P780" s="451">
        <f>SUM(Q!K780:N780)</f>
        <v>6300</v>
      </c>
      <c r="Q780" s="451">
        <f>SUM(Q!O780:R780)</f>
        <v>49800</v>
      </c>
      <c r="R780" s="451">
        <f>SUM(Q!S780:V780)</f>
        <v>43100</v>
      </c>
      <c r="S780" s="451">
        <f>SUM(Q!W780:Z780)</f>
        <v>-388700</v>
      </c>
      <c r="T780" s="451">
        <f>SUM(Q!AA780:AD780)</f>
        <v>38400.543478260872</v>
      </c>
      <c r="U780" s="451">
        <f>SUM(Q!AE780:AH780)</f>
        <v>42614.892090024194</v>
      </c>
      <c r="V780" s="451">
        <f>SUM(Q!AI780:AL780)</f>
        <v>36101.702549445159</v>
      </c>
      <c r="W780" s="451">
        <f>SUM(Q!AM780:AP780)</f>
        <v>23439.111575168856</v>
      </c>
      <c r="X780" s="451">
        <f>SUM(Q!AQ780:AT780)</f>
        <v>17113.573327323167</v>
      </c>
      <c r="Y780" s="451">
        <f>SUM(Q!AU780:AX780)</f>
        <v>18024.02089183894</v>
      </c>
      <c r="Z780" s="451">
        <f>SUM(Q!AY780:BB780)</f>
        <v>15234.365855794371</v>
      </c>
      <c r="AA780" s="451">
        <f>SUM(Q!BC780:BF780)</f>
        <v>12388.497874202469</v>
      </c>
      <c r="AB780" s="451">
        <f>SUM(Q!BG780:BJ780)</f>
        <v>9485.2842280688346</v>
      </c>
      <c r="AC780" s="451"/>
      <c r="AD780" s="451"/>
      <c r="AE780" s="451"/>
      <c r="AF780" s="451"/>
      <c r="AG780" s="451"/>
      <c r="AH780" s="451"/>
      <c r="AI780" s="451"/>
      <c r="AJ780" s="451"/>
      <c r="AK780" s="451"/>
      <c r="AL780" s="451"/>
      <c r="AM780" s="451"/>
      <c r="AN780" s="451"/>
      <c r="AO780" s="451"/>
    </row>
    <row r="781" spans="1:41" x14ac:dyDescent="0.35">
      <c r="A781" s="256" t="s">
        <v>354</v>
      </c>
      <c r="B781" s="69" t="s">
        <v>186</v>
      </c>
      <c r="N781" s="451">
        <f>SUM(Q!C781:F781)</f>
        <v>-5500</v>
      </c>
      <c r="O781" s="451">
        <f>SUM(Q!G781:J781)</f>
        <v>-20300</v>
      </c>
      <c r="P781" s="451">
        <f>SUM(Q!K781:N781)</f>
        <v>6300</v>
      </c>
      <c r="Q781" s="451">
        <f>SUM(Q!O781:R781)</f>
        <v>49800</v>
      </c>
      <c r="R781" s="451">
        <f>SUM(Q!S781:V781)</f>
        <v>43100</v>
      </c>
      <c r="S781" s="451">
        <f>SUM(Q!W781:Z781)</f>
        <v>6300</v>
      </c>
      <c r="T781" s="451">
        <f>SUM(Q!AA781:AD781)</f>
        <v>38400.543478260872</v>
      </c>
      <c r="U781" s="451">
        <f>SUM(Q!AE781:AH781)</f>
        <v>42614.892090024194</v>
      </c>
      <c r="V781" s="451">
        <f>SUM(Q!AI781:AL781)</f>
        <v>36101.702549445159</v>
      </c>
      <c r="W781" s="451">
        <f>SUM(Q!AM781:AP781)</f>
        <v>23439.111575168856</v>
      </c>
      <c r="X781" s="451">
        <f>SUM(Q!AQ781:AT781)</f>
        <v>17113.573327323167</v>
      </c>
      <c r="Y781" s="451">
        <f>SUM(Q!AU781:AX781)</f>
        <v>18024.02089183894</v>
      </c>
      <c r="Z781" s="451">
        <f>SUM(Q!AY781:BB781)</f>
        <v>15234.365855794371</v>
      </c>
      <c r="AA781" s="451">
        <f>SUM(Q!BC781:BF781)</f>
        <v>12388.497874202469</v>
      </c>
      <c r="AB781" s="451">
        <f>SUM(Q!BG781:BJ781)</f>
        <v>9485.2842280688346</v>
      </c>
      <c r="AC781" s="451"/>
      <c r="AD781" s="451"/>
      <c r="AE781" s="451"/>
      <c r="AF781" s="451"/>
      <c r="AG781" s="451"/>
      <c r="AH781" s="451"/>
      <c r="AI781" s="451"/>
      <c r="AJ781" s="451"/>
      <c r="AK781" s="451"/>
      <c r="AL781" s="451"/>
      <c r="AM781" s="451"/>
      <c r="AN781" s="451"/>
      <c r="AO781" s="451"/>
    </row>
    <row r="782" spans="1:41" x14ac:dyDescent="0.35">
      <c r="A782" s="256"/>
      <c r="B782" s="69"/>
    </row>
    <row r="783" spans="1:41" x14ac:dyDescent="0.35">
      <c r="A783" s="5"/>
      <c r="B783" s="314" t="s">
        <v>766</v>
      </c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</row>
    <row r="784" spans="1:41" x14ac:dyDescent="0.35">
      <c r="A784" s="5" t="s">
        <v>354</v>
      </c>
      <c r="B784" s="69" t="s">
        <v>142</v>
      </c>
      <c r="T784" s="451">
        <f>SUM(Q!AA784:AD784)</f>
        <v>8308.0163043478278</v>
      </c>
      <c r="U784" s="451">
        <f>SUM(Q!AE784:AH784)</f>
        <v>5056.8212414311874</v>
      </c>
      <c r="V784" s="451">
        <f>SUM(Q!AI784:AL784)</f>
        <v>171.92908599691327</v>
      </c>
      <c r="W784" s="451">
        <f>SUM(Q!AM784:AP784)</f>
        <v>-9325.0141447103142</v>
      </c>
      <c r="X784" s="451">
        <f>SUM(Q!AQ784:AT784)</f>
        <v>-14069.167830594582</v>
      </c>
      <c r="Y784" s="451">
        <f>SUM(Q!AU784:AX784)</f>
        <v>-13386.332157207751</v>
      </c>
      <c r="Z784" s="451">
        <f>SUM(Q!AY784:BB784)</f>
        <v>-15478.573434241178</v>
      </c>
      <c r="AA784" s="451">
        <f>SUM(Q!BC784:BF784)</f>
        <v>-17612.974420435105</v>
      </c>
      <c r="AB784" s="451">
        <f>SUM(Q!BG784:BJ784)</f>
        <v>-19790.38465503533</v>
      </c>
      <c r="AC784" s="451"/>
      <c r="AD784" s="451"/>
      <c r="AE784" s="451"/>
      <c r="AF784" s="451"/>
      <c r="AG784" s="451"/>
      <c r="AH784" s="451"/>
      <c r="AI784" s="451"/>
      <c r="AJ784" s="451"/>
      <c r="AK784" s="451"/>
      <c r="AL784" s="451"/>
      <c r="AM784" s="451"/>
      <c r="AN784" s="451"/>
      <c r="AO784" s="451"/>
    </row>
    <row r="785" spans="1:41" x14ac:dyDescent="0.35">
      <c r="A785" s="5" t="s">
        <v>354</v>
      </c>
      <c r="B785" s="69" t="s">
        <v>763</v>
      </c>
      <c r="T785" s="451">
        <f>Q!AD785</f>
        <v>-64717.577921159245</v>
      </c>
      <c r="U785" s="451">
        <f>Q!AH785</f>
        <v>-70118.792685929919</v>
      </c>
      <c r="V785" s="451">
        <f>Q!AL785</f>
        <v>-75068.777628573283</v>
      </c>
      <c r="W785" s="451">
        <f>Q!AP785</f>
        <v>-71789.090868440864</v>
      </c>
      <c r="X785" s="451">
        <f>Q!AT785</f>
        <v>-62280.780342441343</v>
      </c>
      <c r="Y785" s="451">
        <f>Q!AX785</f>
        <v>-51585.29503658972</v>
      </c>
      <c r="Z785" s="451">
        <f>Q!BB785</f>
        <v>-38943.636461661576</v>
      </c>
      <c r="AA785" s="451">
        <f>Q!BF785</f>
        <v>-23506.861205167741</v>
      </c>
      <c r="AB785" s="451">
        <f>Q!BJ785</f>
        <v>-5091.6272200418825</v>
      </c>
      <c r="AC785" s="451"/>
      <c r="AD785" s="451"/>
      <c r="AE785" s="451"/>
      <c r="AF785" s="451"/>
      <c r="AG785" s="451"/>
      <c r="AH785" s="451"/>
      <c r="AI785" s="451"/>
      <c r="AJ785" s="451"/>
      <c r="AK785" s="451"/>
      <c r="AL785" s="451"/>
      <c r="AM785" s="451"/>
      <c r="AN785" s="451"/>
      <c r="AO785" s="451"/>
    </row>
    <row r="786" spans="1:41" x14ac:dyDescent="0.35">
      <c r="A786" s="5" t="s">
        <v>354</v>
      </c>
      <c r="B786" s="69" t="s">
        <v>764</v>
      </c>
      <c r="T786" s="451">
        <f>SUM(Q!AA786:AD786)</f>
        <v>8308.0163043478278</v>
      </c>
      <c r="U786" s="451">
        <f>SUM(Q!AE786:AH786)</f>
        <v>5056.8212414311874</v>
      </c>
      <c r="V786" s="451">
        <f>SUM(Q!AI786:AL786)</f>
        <v>171.92908599691327</v>
      </c>
      <c r="W786" s="451">
        <f>SUM(Q!AM786:AP786)</f>
        <v>-9325.0141447103142</v>
      </c>
      <c r="X786" s="451">
        <f>SUM(Q!AQ786:AT786)</f>
        <v>-14069.167830594582</v>
      </c>
      <c r="Y786" s="451">
        <f>SUM(Q!AU786:AX786)</f>
        <v>-13386.332157207751</v>
      </c>
      <c r="Z786" s="451">
        <f>SUM(Q!AY786:BB786)</f>
        <v>-15478.573434241178</v>
      </c>
      <c r="AA786" s="451">
        <f>SUM(Q!BC786:BF786)</f>
        <v>-17612.974420435105</v>
      </c>
      <c r="AB786" s="451">
        <f>SUM(Q!BG786:BJ786)</f>
        <v>-19790.38465503533</v>
      </c>
      <c r="AC786" s="451"/>
      <c r="AD786" s="451"/>
      <c r="AE786" s="451"/>
      <c r="AF786" s="451"/>
      <c r="AG786" s="451"/>
      <c r="AH786" s="451"/>
      <c r="AI786" s="451"/>
      <c r="AJ786" s="451"/>
      <c r="AK786" s="451"/>
      <c r="AL786" s="451"/>
      <c r="AM786" s="451"/>
      <c r="AN786" s="451"/>
      <c r="AO786" s="451"/>
    </row>
    <row r="787" spans="1:41" x14ac:dyDescent="0.35">
      <c r="A787" s="5" t="s">
        <v>354</v>
      </c>
      <c r="B787" s="69" t="s">
        <v>765</v>
      </c>
      <c r="T787" s="451">
        <f>Q!AD787</f>
        <v>-64717.577921159245</v>
      </c>
      <c r="U787" s="451">
        <f>Q!AH787</f>
        <v>-70118.792685929919</v>
      </c>
      <c r="V787" s="451">
        <f>Q!AL787</f>
        <v>-75068.777628573283</v>
      </c>
      <c r="W787" s="451">
        <f>Q!AP787</f>
        <v>-71789.090868440864</v>
      </c>
      <c r="X787" s="451">
        <f>Q!AT787</f>
        <v>-62280.780342441343</v>
      </c>
      <c r="Y787" s="451">
        <f>Q!AX787</f>
        <v>-51585.29503658972</v>
      </c>
      <c r="Z787" s="451">
        <f>Q!BB787</f>
        <v>-38943.636461661576</v>
      </c>
      <c r="AA787" s="451">
        <f>Q!BF787</f>
        <v>-23506.861205167741</v>
      </c>
      <c r="AB787" s="451">
        <f>Q!BJ787</f>
        <v>-5091.6272200418825</v>
      </c>
      <c r="AC787" s="451"/>
      <c r="AD787" s="451"/>
      <c r="AE787" s="451"/>
      <c r="AF787" s="451"/>
      <c r="AG787" s="451"/>
      <c r="AH787" s="451"/>
      <c r="AI787" s="451"/>
      <c r="AJ787" s="451"/>
      <c r="AK787" s="451"/>
      <c r="AL787" s="451"/>
      <c r="AM787" s="451"/>
      <c r="AN787" s="451"/>
      <c r="AO787" s="451"/>
    </row>
    <row r="788" spans="1:41" x14ac:dyDescent="0.35">
      <c r="A788" s="256"/>
      <c r="B788" s="69"/>
    </row>
    <row r="789" spans="1:41" x14ac:dyDescent="0.35">
      <c r="A789" s="256"/>
      <c r="B789" s="69"/>
    </row>
    <row r="790" spans="1:41" x14ac:dyDescent="0.35">
      <c r="A790" s="381" t="s">
        <v>354</v>
      </c>
      <c r="B790" s="457" t="s">
        <v>394</v>
      </c>
      <c r="C790" s="314"/>
      <c r="D790" s="314"/>
      <c r="E790" s="314"/>
      <c r="F790" s="314"/>
      <c r="G790" s="314"/>
      <c r="H790" s="314"/>
      <c r="I790" s="314"/>
      <c r="J790" s="314"/>
      <c r="K790" s="314"/>
      <c r="L790" s="314"/>
      <c r="M790" s="314"/>
      <c r="N790" s="680">
        <f>SUM(Q!C790:F790)</f>
        <v>90500</v>
      </c>
      <c r="O790" s="680">
        <f>SUM(Q!G790:J790)</f>
        <v>72100</v>
      </c>
      <c r="P790" s="680">
        <f>SUM(Q!K790:N790)</f>
        <v>85800</v>
      </c>
      <c r="Q790" s="680">
        <f>SUM(Q!O790:R790)</f>
        <v>61100</v>
      </c>
      <c r="R790" s="680">
        <f>SUM(Q!S790:V790)</f>
        <v>55100</v>
      </c>
      <c r="S790" s="680">
        <f>SUM(Q!W790:Z790)</f>
        <v>31700</v>
      </c>
      <c r="T790" s="680">
        <f>SUM(Q!AA790:AD790)</f>
        <v>25100</v>
      </c>
      <c r="U790" s="680">
        <f>SUM(Q!AE790:AH790)</f>
        <v>31600</v>
      </c>
      <c r="V790" s="680">
        <f>SUM(Q!AI790:AL790)</f>
        <v>31600</v>
      </c>
      <c r="W790" s="680">
        <f>SUM(Q!AM790:AP790)</f>
        <v>31600</v>
      </c>
      <c r="X790" s="680">
        <f>SUM(Q!AQ790:AT790)</f>
        <v>31600</v>
      </c>
      <c r="Y790" s="680">
        <f>SUM(Q!AU790:AX790)</f>
        <v>31600</v>
      </c>
      <c r="Z790" s="680">
        <f>SUM(Q!AY790:BB790)</f>
        <v>31600</v>
      </c>
      <c r="AA790" s="680">
        <f>SUM(Q!BC790:BF790)</f>
        <v>31600</v>
      </c>
      <c r="AB790" s="680">
        <f>SUM(Q!BG790:BJ790)</f>
        <v>31600</v>
      </c>
      <c r="AC790" s="680"/>
      <c r="AD790" s="680"/>
      <c r="AE790" s="680"/>
      <c r="AF790" s="680"/>
      <c r="AG790" s="680"/>
      <c r="AH790" s="680"/>
      <c r="AI790" s="680"/>
      <c r="AJ790" s="680"/>
      <c r="AK790" s="680"/>
      <c r="AL790" s="680"/>
      <c r="AM790" s="680"/>
      <c r="AN790" s="680"/>
      <c r="AO790" s="680"/>
    </row>
    <row r="791" spans="1:41" x14ac:dyDescent="0.35">
      <c r="A791" s="381" t="s">
        <v>354</v>
      </c>
      <c r="B791" s="254" t="s">
        <v>392</v>
      </c>
      <c r="N791" s="575">
        <f>SUM(Q!C791:F791)</f>
        <v>16600</v>
      </c>
      <c r="O791" s="575">
        <f>SUM(Q!G791:J791)</f>
        <v>17600</v>
      </c>
      <c r="P791" s="575">
        <f>SUM(Q!K791:N791)</f>
        <v>21400</v>
      </c>
      <c r="Q791" s="575">
        <f>SUM(Q!O791:R791)</f>
        <v>17500</v>
      </c>
      <c r="R791" s="575">
        <f>SUM(Q!S791:V791)</f>
        <v>23500</v>
      </c>
      <c r="S791" s="575">
        <f>SUM(Q!W791:Z791)</f>
        <v>13800</v>
      </c>
      <c r="T791" s="575">
        <f>SUM(Q!AA791:AD791)</f>
        <v>14300</v>
      </c>
      <c r="U791" s="575">
        <f>SUM(Q!AE791:AH791)</f>
        <v>18800</v>
      </c>
      <c r="V791" s="575">
        <f>SUM(Q!AI791:AL791)</f>
        <v>18800</v>
      </c>
      <c r="W791" s="575">
        <f>SUM(Q!AM791:AP791)</f>
        <v>18800</v>
      </c>
      <c r="X791" s="575">
        <f>SUM(Q!AQ791:AT791)</f>
        <v>18800</v>
      </c>
      <c r="Y791" s="575">
        <f>SUM(Q!AU791:AX791)</f>
        <v>18800</v>
      </c>
      <c r="Z791" s="575">
        <f>SUM(Q!AY791:BB791)</f>
        <v>18800</v>
      </c>
      <c r="AA791" s="575">
        <f>SUM(Q!BC791:BF791)</f>
        <v>18800</v>
      </c>
      <c r="AB791" s="575">
        <f>SUM(Q!BG791:BJ791)</f>
        <v>18800</v>
      </c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</row>
    <row r="792" spans="1:41" x14ac:dyDescent="0.35">
      <c r="A792" s="381" t="s">
        <v>354</v>
      </c>
      <c r="B792" s="254" t="s">
        <v>393</v>
      </c>
      <c r="N792" s="575">
        <f>SUM(Q!C792:F792)</f>
        <v>73900</v>
      </c>
      <c r="O792" s="575">
        <f>SUM(Q!G792:J792)</f>
        <v>54500</v>
      </c>
      <c r="P792" s="575">
        <f>SUM(Q!K792:N792)</f>
        <v>64400</v>
      </c>
      <c r="Q792" s="575">
        <f>SUM(Q!O792:R792)</f>
        <v>43600</v>
      </c>
      <c r="R792" s="575">
        <f>SUM(Q!S792:V792)</f>
        <v>31600</v>
      </c>
      <c r="S792" s="575">
        <f>SUM(Q!W792:Z792)</f>
        <v>17900</v>
      </c>
      <c r="T792" s="575">
        <f>SUM(Q!AA792:AD792)</f>
        <v>10800</v>
      </c>
      <c r="U792" s="575">
        <f>SUM(Q!AE792:AH792)</f>
        <v>12800</v>
      </c>
      <c r="V792" s="575">
        <f>SUM(Q!AI792:AL792)</f>
        <v>12800</v>
      </c>
      <c r="W792" s="575">
        <f>SUM(Q!AM792:AP792)</f>
        <v>12800</v>
      </c>
      <c r="X792" s="575">
        <f>SUM(Q!AQ792:AT792)</f>
        <v>12800</v>
      </c>
      <c r="Y792" s="575">
        <f>SUM(Q!AU792:AX792)</f>
        <v>12800</v>
      </c>
      <c r="Z792" s="575">
        <f>SUM(Q!AY792:BB792)</f>
        <v>12800</v>
      </c>
      <c r="AA792" s="575">
        <f>SUM(Q!BC792:BF792)</f>
        <v>12800</v>
      </c>
      <c r="AB792" s="575">
        <f>SUM(Q!BG792:BJ792)</f>
        <v>12800</v>
      </c>
      <c r="AC792" s="575"/>
      <c r="AD792" s="575"/>
      <c r="AE792" s="575"/>
      <c r="AF792" s="575"/>
      <c r="AG792" s="575"/>
      <c r="AH792" s="575"/>
      <c r="AI792" s="575"/>
      <c r="AJ792" s="575"/>
      <c r="AK792" s="575"/>
      <c r="AL792" s="575"/>
      <c r="AM792" s="575"/>
      <c r="AN792" s="575"/>
      <c r="AO792" s="575"/>
    </row>
    <row r="793" spans="1:41" x14ac:dyDescent="0.35">
      <c r="A793" s="422" t="s">
        <v>82</v>
      </c>
      <c r="B793" s="460" t="s">
        <v>419</v>
      </c>
      <c r="N793" s="425">
        <f>N791*1000/N758</f>
        <v>218.42105263157896</v>
      </c>
      <c r="O793" s="425">
        <f t="shared" ref="O793:AB793" si="861">O791*1000/O758</f>
        <v>270.76923076923077</v>
      </c>
      <c r="P793" s="425">
        <f t="shared" si="861"/>
        <v>314.70588235294116</v>
      </c>
      <c r="Q793" s="425">
        <f t="shared" si="861"/>
        <v>140</v>
      </c>
      <c r="R793" s="425">
        <f t="shared" si="861"/>
        <v>189.51612903225808</v>
      </c>
      <c r="S793" s="425">
        <f t="shared" si="861"/>
        <v>146.80851063829786</v>
      </c>
      <c r="T793" s="425">
        <f t="shared" si="861"/>
        <v>176.54320987654322</v>
      </c>
      <c r="U793" s="425">
        <f t="shared" si="861"/>
        <v>208.88888888888889</v>
      </c>
      <c r="V793" s="425">
        <f t="shared" si="861"/>
        <v>208.88888888888889</v>
      </c>
      <c r="W793" s="425">
        <f t="shared" si="861"/>
        <v>208.88888888888889</v>
      </c>
      <c r="X793" s="425">
        <f t="shared" si="861"/>
        <v>208.88888888888889</v>
      </c>
      <c r="Y793" s="425">
        <f t="shared" si="861"/>
        <v>208.88888888888889</v>
      </c>
      <c r="Z793" s="425">
        <f t="shared" si="861"/>
        <v>208.88888888888889</v>
      </c>
      <c r="AA793" s="425">
        <f t="shared" si="861"/>
        <v>208.88888888888889</v>
      </c>
      <c r="AB793" s="425">
        <f t="shared" si="861"/>
        <v>208.88888888888889</v>
      </c>
      <c r="AC793" s="425"/>
      <c r="AD793" s="425"/>
      <c r="AE793" s="425"/>
      <c r="AF793" s="425"/>
      <c r="AG793" s="425"/>
      <c r="AH793" s="425"/>
      <c r="AI793" s="425"/>
      <c r="AJ793" s="425"/>
      <c r="AK793" s="425"/>
      <c r="AL793" s="425"/>
      <c r="AM793" s="425"/>
      <c r="AN793" s="425"/>
      <c r="AO793" s="425"/>
    </row>
    <row r="794" spans="1:41" x14ac:dyDescent="0.35">
      <c r="A794" s="256"/>
      <c r="B794" s="69"/>
    </row>
    <row r="795" spans="1:41" x14ac:dyDescent="0.35">
      <c r="A795" s="256"/>
      <c r="B795" s="69"/>
    </row>
    <row r="796" spans="1:41" x14ac:dyDescent="0.35">
      <c r="A796" s="256"/>
      <c r="B796" s="70"/>
    </row>
    <row r="797" spans="1:41" x14ac:dyDescent="0.35">
      <c r="A797" s="256"/>
      <c r="B797" s="314" t="s">
        <v>395</v>
      </c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</row>
    <row r="798" spans="1:41" x14ac:dyDescent="0.35">
      <c r="A798" s="256"/>
      <c r="B798" s="70"/>
    </row>
    <row r="799" spans="1:41" x14ac:dyDescent="0.35">
      <c r="A799" s="5" t="s">
        <v>400</v>
      </c>
      <c r="B799" s="69" t="s">
        <v>412</v>
      </c>
      <c r="N799" s="451">
        <f>-N768</f>
        <v>59800</v>
      </c>
      <c r="O799" s="451">
        <f t="shared" ref="O799:AB799" si="862">-O768</f>
        <v>95000</v>
      </c>
      <c r="P799" s="451">
        <f t="shared" si="862"/>
        <v>90400</v>
      </c>
      <c r="Q799" s="451">
        <f t="shared" si="862"/>
        <v>105500</v>
      </c>
      <c r="R799" s="451">
        <f t="shared" si="862"/>
        <v>110000</v>
      </c>
      <c r="S799" s="451">
        <f t="shared" si="862"/>
        <v>99300</v>
      </c>
      <c r="T799" s="451">
        <f t="shared" si="862"/>
        <v>99739.456521739135</v>
      </c>
      <c r="U799" s="451">
        <f t="shared" si="862"/>
        <v>127822.60790997581</v>
      </c>
      <c r="V799" s="451">
        <f t="shared" si="862"/>
        <v>130398.29745055485</v>
      </c>
      <c r="W799" s="451">
        <f t="shared" si="862"/>
        <v>133025.88842483115</v>
      </c>
      <c r="X799" s="451">
        <f t="shared" si="862"/>
        <v>135706.42667267684</v>
      </c>
      <c r="Y799" s="451">
        <f t="shared" si="862"/>
        <v>138440.97910816106</v>
      </c>
      <c r="Z799" s="451">
        <f t="shared" si="862"/>
        <v>141230.63414420563</v>
      </c>
      <c r="AA799" s="451">
        <f t="shared" si="862"/>
        <v>144076.5021257975</v>
      </c>
      <c r="AB799" s="451">
        <f t="shared" si="862"/>
        <v>146979.71577193117</v>
      </c>
      <c r="AC799" s="451"/>
      <c r="AD799" s="451"/>
      <c r="AE799" s="451"/>
      <c r="AF799" s="451"/>
      <c r="AG799" s="451"/>
    </row>
    <row r="800" spans="1:41" x14ac:dyDescent="0.35">
      <c r="A800" s="256" t="s">
        <v>82</v>
      </c>
      <c r="B800" s="69" t="s">
        <v>413</v>
      </c>
      <c r="N800" s="526">
        <f>AVERAGE(Q!C800:F800)</f>
        <v>727.73561037318154</v>
      </c>
      <c r="O800" s="526">
        <f>AVERAGE(Q!G800:J800)</f>
        <v>3288.8247863247861</v>
      </c>
      <c r="P800" s="526">
        <f>AVERAGE(Q!K800:N800)</f>
        <v>1328.6458333333335</v>
      </c>
      <c r="Q800" s="526">
        <f>AVERAGE(Q!O800:R800)</f>
        <v>840.49795186891959</v>
      </c>
      <c r="R800" s="526">
        <f>AVERAGE(Q!S800:V800)</f>
        <v>904.35222672064776</v>
      </c>
      <c r="S800" s="526">
        <f>AVERAGE(Q!W800:Z800)</f>
        <v>1080.5670131441457</v>
      </c>
      <c r="T800" s="526">
        <f>AVERAGE(Q!AA800:AD800)</f>
        <v>1240.5338556371164</v>
      </c>
      <c r="U800" s="526">
        <f>AVERAGE(Q!AE800:AH800)</f>
        <v>1420.2511989997311</v>
      </c>
      <c r="V800" s="526">
        <f>AVERAGE(Q!AI800:AL800)</f>
        <v>1448.8699716728315</v>
      </c>
      <c r="W800" s="526">
        <f>AVERAGE(Q!AM800:AP800)</f>
        <v>1478.0654269425684</v>
      </c>
      <c r="X800" s="526">
        <f>AVERAGE(Q!AQ800:AT800)</f>
        <v>1507.8491852519649</v>
      </c>
      <c r="Y800" s="526">
        <f>AVERAGE(Q!AU800:AX800)</f>
        <v>1538.2331012017896</v>
      </c>
      <c r="Z800" s="526">
        <f>AVERAGE(Q!AY800:BB800)</f>
        <v>1569.2292682689513</v>
      </c>
      <c r="AA800" s="526">
        <f>AVERAGE(Q!BC800:BF800)</f>
        <v>1600.8500236199725</v>
      </c>
      <c r="AB800" s="526">
        <f>AVERAGE(Q!BG800:BJ800)</f>
        <v>1633.1079530214577</v>
      </c>
      <c r="AC800" s="526"/>
      <c r="AD800" s="526"/>
      <c r="AE800" s="526"/>
      <c r="AF800" s="526"/>
      <c r="AG800" s="526"/>
    </row>
    <row r="801" spans="1:33" x14ac:dyDescent="0.35">
      <c r="A801" s="256" t="s">
        <v>82</v>
      </c>
      <c r="B801" s="461" t="s">
        <v>414</v>
      </c>
      <c r="O801" s="689">
        <v>1467</v>
      </c>
      <c r="P801" s="689">
        <v>1324</v>
      </c>
      <c r="Q801" s="689">
        <v>844</v>
      </c>
      <c r="R801" s="689">
        <v>886</v>
      </c>
      <c r="S801" s="689">
        <v>1061</v>
      </c>
      <c r="T801" s="613">
        <f t="shared" ref="T801:AB801" si="863">T800</f>
        <v>1240.5338556371164</v>
      </c>
      <c r="U801" s="613">
        <f t="shared" si="863"/>
        <v>1420.2511989997311</v>
      </c>
      <c r="V801" s="613">
        <f t="shared" si="863"/>
        <v>1448.8699716728315</v>
      </c>
      <c r="W801" s="613">
        <f t="shared" si="863"/>
        <v>1478.0654269425684</v>
      </c>
      <c r="X801" s="613">
        <f t="shared" si="863"/>
        <v>1507.8491852519649</v>
      </c>
      <c r="Y801" s="613">
        <f t="shared" si="863"/>
        <v>1538.2331012017896</v>
      </c>
      <c r="Z801" s="613">
        <f t="shared" si="863"/>
        <v>1569.2292682689513</v>
      </c>
      <c r="AA801" s="613">
        <f t="shared" si="863"/>
        <v>1600.8500236199725</v>
      </c>
      <c r="AB801" s="613">
        <f t="shared" si="863"/>
        <v>1633.1079530214577</v>
      </c>
      <c r="AC801" s="613"/>
      <c r="AD801" s="613"/>
      <c r="AE801" s="613"/>
      <c r="AF801" s="613"/>
      <c r="AG801" s="613"/>
    </row>
    <row r="802" spans="1:33" x14ac:dyDescent="0.35">
      <c r="A802" s="256"/>
      <c r="B802" s="462" t="s">
        <v>415</v>
      </c>
      <c r="O802" s="427">
        <f t="shared" ref="O802:S802" si="864">O801/O800-1</f>
        <v>-0.55394400878395489</v>
      </c>
      <c r="P802" s="427">
        <f t="shared" si="864"/>
        <v>-3.4966679733439143E-3</v>
      </c>
      <c r="Q802" s="427">
        <f t="shared" si="864"/>
        <v>4.1666349374120948E-3</v>
      </c>
      <c r="R802" s="427">
        <f t="shared" si="864"/>
        <v>-2.029322887520979E-2</v>
      </c>
      <c r="S802" s="427">
        <f t="shared" si="864"/>
        <v>-1.8108097791372679E-2</v>
      </c>
      <c r="T802" s="427">
        <f>T801/T800-1</f>
        <v>0</v>
      </c>
      <c r="U802" s="427">
        <f t="shared" ref="U802:AB802" si="865">U801/U800-1</f>
        <v>0</v>
      </c>
      <c r="V802" s="427">
        <f t="shared" si="865"/>
        <v>0</v>
      </c>
      <c r="W802" s="427">
        <f t="shared" si="865"/>
        <v>0</v>
      </c>
      <c r="X802" s="427">
        <f t="shared" si="865"/>
        <v>0</v>
      </c>
      <c r="Y802" s="427">
        <f t="shared" si="865"/>
        <v>0</v>
      </c>
      <c r="Z802" s="427">
        <f t="shared" si="865"/>
        <v>0</v>
      </c>
      <c r="AA802" s="427">
        <f t="shared" si="865"/>
        <v>0</v>
      </c>
      <c r="AB802" s="427">
        <f t="shared" si="865"/>
        <v>0</v>
      </c>
      <c r="AC802" s="427"/>
      <c r="AD802" s="427"/>
      <c r="AE802" s="427"/>
      <c r="AF802" s="427"/>
      <c r="AG802" s="427"/>
    </row>
    <row r="803" spans="1:33" x14ac:dyDescent="0.35">
      <c r="A803" s="5" t="s">
        <v>80</v>
      </c>
      <c r="B803" s="462" t="s">
        <v>710</v>
      </c>
      <c r="T803" s="684">
        <f>AVERAGE(Q!AA803:AD803)</f>
        <v>5.0000000000000001E-3</v>
      </c>
      <c r="U803" s="684">
        <f>AVERAGE(Q!AE803:AH803)</f>
        <v>5.0000000000000001E-3</v>
      </c>
      <c r="V803" s="684">
        <f>AVERAGE(Q!AI803:AL803)</f>
        <v>5.0000000000000001E-3</v>
      </c>
      <c r="W803" s="684">
        <f>AVERAGE(Q!AM803:AP803)</f>
        <v>5.0000000000000001E-3</v>
      </c>
      <c r="X803" s="684">
        <f>AVERAGE(Q!AQ803:AT803)</f>
        <v>5.0000000000000001E-3</v>
      </c>
      <c r="Y803" s="684">
        <f>AVERAGE(Q!AU803:AX803)</f>
        <v>5.0000000000000001E-3</v>
      </c>
      <c r="Z803" s="684">
        <f>AVERAGE(Q!AY803:BB803)</f>
        <v>5.0000000000000001E-3</v>
      </c>
      <c r="AA803" s="684">
        <f>AVERAGE(Q!BC803:BF803)</f>
        <v>5.0000000000000001E-3</v>
      </c>
      <c r="AB803" s="684">
        <f>AVERAGE(Q!BG803:BJ803)</f>
        <v>5.0000000000000001E-3</v>
      </c>
      <c r="AC803" s="684"/>
      <c r="AD803" s="684"/>
      <c r="AE803" s="684"/>
      <c r="AF803" s="684"/>
      <c r="AG803" s="684"/>
    </row>
    <row r="804" spans="1:33" x14ac:dyDescent="0.35">
      <c r="A804" s="5"/>
      <c r="B804" s="464"/>
    </row>
    <row r="805" spans="1:33" x14ac:dyDescent="0.35">
      <c r="A805" s="5" t="s">
        <v>400</v>
      </c>
      <c r="B805" s="69" t="s">
        <v>399</v>
      </c>
      <c r="N805" s="575">
        <f>SUM(Q!C805:F805)</f>
        <v>56595</v>
      </c>
      <c r="O805" s="575">
        <f>SUM(Q!G805:J805)</f>
        <v>59922</v>
      </c>
      <c r="P805" s="575">
        <f>SUM(Q!K805:N805)</f>
        <v>58071</v>
      </c>
      <c r="Q805" s="575">
        <f>SUM(Q!O805:R805)</f>
        <v>102944</v>
      </c>
      <c r="R805" s="575">
        <f>SUM(Q!S805:V805)</f>
        <v>113975</v>
      </c>
      <c r="S805" s="575">
        <f>SUM(Q!W805:Z805)</f>
        <v>82896</v>
      </c>
      <c r="T805" s="575">
        <f>SUM(Q!AA805:AD805)</f>
        <v>92978.049999999988</v>
      </c>
      <c r="U805" s="575">
        <f>SUM(Q!AE805:AH805)</f>
        <v>114849.21050901938</v>
      </c>
      <c r="V805" s="575">
        <f>SUM(Q!AI805:AL805)</f>
        <v>117163.47959716209</v>
      </c>
      <c r="W805" s="575">
        <f>SUM(Q!AM805:AP805)</f>
        <v>119524.38236601182</v>
      </c>
      <c r="X805" s="575">
        <f>SUM(Q!AQ805:AT805)</f>
        <v>121932.85850758085</v>
      </c>
      <c r="Y805" s="575">
        <f>SUM(Q!AU805:AX805)</f>
        <v>124389.86664914583</v>
      </c>
      <c r="Z805" s="575">
        <f>SUM(Q!AY805:BB805)</f>
        <v>126896.38473480305</v>
      </c>
      <c r="AA805" s="575">
        <f>SUM(Q!BC805:BF805)</f>
        <v>129453.41041471191</v>
      </c>
      <c r="AB805" s="575">
        <f>SUM(Q!BG805:BJ805)</f>
        <v>132061.9614421819</v>
      </c>
      <c r="AC805" s="575"/>
      <c r="AD805" s="575"/>
      <c r="AE805" s="575"/>
      <c r="AF805" s="575"/>
      <c r="AG805" s="575"/>
    </row>
    <row r="806" spans="1:33" x14ac:dyDescent="0.35">
      <c r="A806" s="256" t="s">
        <v>82</v>
      </c>
      <c r="B806" s="69" t="s">
        <v>398</v>
      </c>
      <c r="N806" s="526">
        <f>AVERAGE(Q!C806:F806)</f>
        <v>808.5</v>
      </c>
      <c r="O806" s="526">
        <f>AVERAGE(Q!G806:J806)</f>
        <v>1100</v>
      </c>
      <c r="P806" s="526">
        <f>AVERAGE(Q!K806:N806)</f>
        <v>893.25</v>
      </c>
      <c r="Q806" s="526">
        <f>AVERAGE(Q!O806:R806)</f>
        <v>825.25</v>
      </c>
      <c r="R806" s="526">
        <f>AVERAGE(Q!S806:V806)</f>
        <v>900.75</v>
      </c>
      <c r="S806" s="526">
        <f>AVERAGE(Q!W806:Z806)</f>
        <v>900.75</v>
      </c>
      <c r="T806" s="526">
        <f>AVERAGE(Q!AA806:AD806)</f>
        <v>1164.5674999999999</v>
      </c>
      <c r="U806" s="526">
        <f>AVERAGE(Q!AE806:AH806)</f>
        <v>1276.1023389891043</v>
      </c>
      <c r="V806" s="526">
        <f>AVERAGE(Q!AI806:AL806)</f>
        <v>1301.8164399684674</v>
      </c>
      <c r="W806" s="526">
        <f>AVERAGE(Q!AM806:AP806)</f>
        <v>1328.0486929556869</v>
      </c>
      <c r="X806" s="526">
        <f>AVERAGE(Q!AQ806:AT806)</f>
        <v>1354.8095389731207</v>
      </c>
      <c r="Y806" s="526">
        <f>AVERAGE(Q!AU806:AX806)</f>
        <v>1382.1096294349536</v>
      </c>
      <c r="Z806" s="526">
        <f>AVERAGE(Q!AY806:BB806)</f>
        <v>1409.9598303867008</v>
      </c>
      <c r="AA806" s="526">
        <f>AVERAGE(Q!BC806:BF806)</f>
        <v>1438.3712268301322</v>
      </c>
      <c r="AB806" s="526">
        <f>AVERAGE(Q!BG806:BJ806)</f>
        <v>1467.3551271353545</v>
      </c>
      <c r="AC806" s="526"/>
      <c r="AD806" s="526"/>
      <c r="AE806" s="526"/>
      <c r="AF806" s="526"/>
      <c r="AG806" s="526"/>
    </row>
    <row r="807" spans="1:33" x14ac:dyDescent="0.35">
      <c r="A807" s="256" t="s">
        <v>82</v>
      </c>
      <c r="B807" s="461" t="s">
        <v>396</v>
      </c>
      <c r="N807" s="428">
        <v>822</v>
      </c>
      <c r="O807" s="428">
        <v>1001</v>
      </c>
      <c r="P807" s="428">
        <v>894</v>
      </c>
      <c r="Q807" s="428">
        <v>824</v>
      </c>
      <c r="R807" s="428">
        <v>884</v>
      </c>
      <c r="S807" s="428">
        <v>911</v>
      </c>
      <c r="T807" s="613">
        <f>T806</f>
        <v>1164.5674999999999</v>
      </c>
      <c r="U807" s="613">
        <f t="shared" ref="U807:AB807" si="866">U806</f>
        <v>1276.1023389891043</v>
      </c>
      <c r="V807" s="613">
        <f t="shared" si="866"/>
        <v>1301.8164399684674</v>
      </c>
      <c r="W807" s="613">
        <f t="shared" si="866"/>
        <v>1328.0486929556869</v>
      </c>
      <c r="X807" s="613">
        <f t="shared" si="866"/>
        <v>1354.8095389731207</v>
      </c>
      <c r="Y807" s="613">
        <f t="shared" si="866"/>
        <v>1382.1096294349536</v>
      </c>
      <c r="Z807" s="613">
        <f t="shared" si="866"/>
        <v>1409.9598303867008</v>
      </c>
      <c r="AA807" s="613">
        <f t="shared" si="866"/>
        <v>1438.3712268301322</v>
      </c>
      <c r="AB807" s="613">
        <f t="shared" si="866"/>
        <v>1467.3551271353545</v>
      </c>
      <c r="AC807" s="613"/>
      <c r="AD807" s="613"/>
      <c r="AE807" s="613"/>
      <c r="AF807" s="613"/>
      <c r="AG807" s="613"/>
    </row>
    <row r="808" spans="1:33" x14ac:dyDescent="0.35">
      <c r="A808" s="256"/>
      <c r="B808" s="462" t="s">
        <v>406</v>
      </c>
      <c r="N808" s="427">
        <f t="shared" ref="N808" si="867">N807/N806-1</f>
        <v>1.6697588126159513E-2</v>
      </c>
      <c r="O808" s="427">
        <f>O807/O806-1</f>
        <v>-8.9999999999999969E-2</v>
      </c>
      <c r="P808" s="427">
        <f t="shared" ref="P808:S808" si="868">P807/P806-1</f>
        <v>8.3963056255242918E-4</v>
      </c>
      <c r="Q808" s="427">
        <f t="shared" si="868"/>
        <v>-1.5146925174189807E-3</v>
      </c>
      <c r="R808" s="427">
        <f t="shared" si="868"/>
        <v>-1.8595614765473223E-2</v>
      </c>
      <c r="S808" s="427">
        <f t="shared" si="868"/>
        <v>1.1379406050513463E-2</v>
      </c>
      <c r="T808" s="427">
        <f>T807/T806-1</f>
        <v>0</v>
      </c>
      <c r="U808" s="427">
        <f t="shared" ref="U808:AB808" si="869">U807/U806-1</f>
        <v>0</v>
      </c>
      <c r="V808" s="427">
        <f t="shared" si="869"/>
        <v>0</v>
      </c>
      <c r="W808" s="427">
        <f t="shared" si="869"/>
        <v>0</v>
      </c>
      <c r="X808" s="427">
        <f t="shared" si="869"/>
        <v>0</v>
      </c>
      <c r="Y808" s="427">
        <f t="shared" si="869"/>
        <v>0</v>
      </c>
      <c r="Z808" s="427">
        <f t="shared" si="869"/>
        <v>0</v>
      </c>
      <c r="AA808" s="427">
        <f t="shared" si="869"/>
        <v>0</v>
      </c>
      <c r="AB808" s="427">
        <f t="shared" si="869"/>
        <v>0</v>
      </c>
      <c r="AC808" s="427"/>
      <c r="AD808" s="427"/>
      <c r="AE808" s="427"/>
      <c r="AF808" s="427"/>
      <c r="AG808" s="427"/>
    </row>
    <row r="809" spans="1:33" x14ac:dyDescent="0.35">
      <c r="A809" s="256"/>
      <c r="B809" s="462" t="s">
        <v>710</v>
      </c>
      <c r="T809" s="684">
        <f>AVERAGE(Q!AA809:AD809)</f>
        <v>5.0000000000000001E-3</v>
      </c>
      <c r="U809" s="684">
        <f>AVERAGE(Q!AE809:AH809)</f>
        <v>5.0000000000000001E-3</v>
      </c>
      <c r="V809" s="684">
        <f>AVERAGE(Q!AI809:AL809)</f>
        <v>5.0000000000000001E-3</v>
      </c>
      <c r="W809" s="684">
        <f>AVERAGE(Q!AM809:AP809)</f>
        <v>5.0000000000000001E-3</v>
      </c>
      <c r="X809" s="684">
        <f>AVERAGE(Q!AQ809:AT809)</f>
        <v>5.0000000000000001E-3</v>
      </c>
      <c r="Y809" s="684">
        <f>AVERAGE(Q!AU809:AX809)</f>
        <v>5.0000000000000001E-3</v>
      </c>
      <c r="Z809" s="684">
        <f>AVERAGE(Q!AY809:BB809)</f>
        <v>5.0000000000000001E-3</v>
      </c>
      <c r="AA809" s="684">
        <f>AVERAGE(Q!BC809:BF809)</f>
        <v>5.0000000000000001E-3</v>
      </c>
      <c r="AB809" s="684">
        <f>AVERAGE(Q!BG809:BJ809)</f>
        <v>5.0000000000000001E-3</v>
      </c>
      <c r="AC809" s="684"/>
      <c r="AD809" s="684"/>
      <c r="AE809" s="684"/>
      <c r="AF809" s="684"/>
      <c r="AG809" s="684"/>
    </row>
    <row r="810" spans="1:33" x14ac:dyDescent="0.35">
      <c r="A810" s="5"/>
      <c r="B810" s="464"/>
    </row>
    <row r="811" spans="1:33" x14ac:dyDescent="0.35">
      <c r="A811" s="5" t="s">
        <v>354</v>
      </c>
      <c r="B811" s="69" t="s">
        <v>397</v>
      </c>
      <c r="N811" s="451">
        <f>N805+N791</f>
        <v>73195</v>
      </c>
      <c r="O811" s="451">
        <f t="shared" ref="O811:AB811" si="870">O805+O791</f>
        <v>77522</v>
      </c>
      <c r="P811" s="451">
        <f t="shared" si="870"/>
        <v>79471</v>
      </c>
      <c r="Q811" s="451">
        <f t="shared" si="870"/>
        <v>120444</v>
      </c>
      <c r="R811" s="451">
        <f t="shared" si="870"/>
        <v>137475</v>
      </c>
      <c r="S811" s="451">
        <f t="shared" si="870"/>
        <v>96696</v>
      </c>
      <c r="T811" s="451">
        <f t="shared" si="870"/>
        <v>107278.04999999999</v>
      </c>
      <c r="U811" s="451">
        <f t="shared" si="870"/>
        <v>133649.21050901938</v>
      </c>
      <c r="V811" s="451">
        <f t="shared" si="870"/>
        <v>135963.47959716211</v>
      </c>
      <c r="W811" s="451">
        <f t="shared" si="870"/>
        <v>138324.38236601182</v>
      </c>
      <c r="X811" s="451">
        <f t="shared" si="870"/>
        <v>140732.85850758085</v>
      </c>
      <c r="Y811" s="451">
        <f t="shared" si="870"/>
        <v>143189.86664914584</v>
      </c>
      <c r="Z811" s="451">
        <f t="shared" si="870"/>
        <v>145696.38473480305</v>
      </c>
      <c r="AA811" s="451">
        <f t="shared" si="870"/>
        <v>148253.41041471192</v>
      </c>
      <c r="AB811" s="451">
        <f t="shared" si="870"/>
        <v>150861.9614421819</v>
      </c>
      <c r="AC811" s="451"/>
      <c r="AD811" s="451"/>
      <c r="AE811" s="451"/>
      <c r="AF811" s="451"/>
      <c r="AG811" s="451"/>
    </row>
    <row r="812" spans="1:33" x14ac:dyDescent="0.35">
      <c r="A812" s="5" t="s">
        <v>82</v>
      </c>
      <c r="B812" s="69" t="s">
        <v>401</v>
      </c>
      <c r="N812" s="429">
        <f>N806+N793</f>
        <v>1026.921052631579</v>
      </c>
      <c r="O812" s="429">
        <f t="shared" ref="O812:S812" si="871">O806+O793</f>
        <v>1370.7692307692307</v>
      </c>
      <c r="P812" s="429">
        <f t="shared" si="871"/>
        <v>1207.9558823529412</v>
      </c>
      <c r="Q812" s="429">
        <f t="shared" si="871"/>
        <v>965.25</v>
      </c>
      <c r="R812" s="429">
        <f t="shared" si="871"/>
        <v>1090.266129032258</v>
      </c>
      <c r="S812" s="429">
        <f t="shared" si="871"/>
        <v>1047.5585106382978</v>
      </c>
      <c r="T812" s="429">
        <f t="shared" ref="T812:AB812" si="872">T806+T782</f>
        <v>1164.5674999999999</v>
      </c>
      <c r="U812" s="429">
        <f t="shared" si="872"/>
        <v>1276.1023389891043</v>
      </c>
      <c r="V812" s="429">
        <f t="shared" si="872"/>
        <v>1301.8164399684674</v>
      </c>
      <c r="W812" s="429">
        <f t="shared" si="872"/>
        <v>1328.0486929556869</v>
      </c>
      <c r="X812" s="429">
        <f t="shared" si="872"/>
        <v>1354.8095389731207</v>
      </c>
      <c r="Y812" s="429">
        <f t="shared" si="872"/>
        <v>1382.1096294349536</v>
      </c>
      <c r="Z812" s="429">
        <f t="shared" si="872"/>
        <v>1409.9598303867008</v>
      </c>
      <c r="AA812" s="429">
        <f t="shared" si="872"/>
        <v>1438.3712268301322</v>
      </c>
      <c r="AB812" s="429">
        <f t="shared" si="872"/>
        <v>1467.3551271353545</v>
      </c>
      <c r="AC812" s="429"/>
      <c r="AD812" s="429"/>
      <c r="AE812" s="429"/>
      <c r="AF812" s="429"/>
      <c r="AG812" s="429"/>
    </row>
    <row r="813" spans="1:33" x14ac:dyDescent="0.35">
      <c r="A813" s="5" t="s">
        <v>82</v>
      </c>
      <c r="B813" s="461" t="s">
        <v>403</v>
      </c>
      <c r="N813" s="428">
        <v>1031</v>
      </c>
      <c r="O813" s="428">
        <v>1292</v>
      </c>
      <c r="P813" s="428">
        <v>1182</v>
      </c>
      <c r="Q813" s="428">
        <v>972</v>
      </c>
      <c r="R813" s="428">
        <v>1073</v>
      </c>
      <c r="S813" s="428">
        <v>1079</v>
      </c>
      <c r="T813" s="613">
        <f>T812</f>
        <v>1164.5674999999999</v>
      </c>
      <c r="U813" s="613">
        <f t="shared" ref="U813:AB813" si="873">U812</f>
        <v>1276.1023389891043</v>
      </c>
      <c r="V813" s="613">
        <f t="shared" si="873"/>
        <v>1301.8164399684674</v>
      </c>
      <c r="W813" s="613">
        <f t="shared" si="873"/>
        <v>1328.0486929556869</v>
      </c>
      <c r="X813" s="613">
        <f t="shared" si="873"/>
        <v>1354.8095389731207</v>
      </c>
      <c r="Y813" s="613">
        <f t="shared" si="873"/>
        <v>1382.1096294349536</v>
      </c>
      <c r="Z813" s="613">
        <f t="shared" si="873"/>
        <v>1409.9598303867008</v>
      </c>
      <c r="AA813" s="613">
        <f t="shared" si="873"/>
        <v>1438.3712268301322</v>
      </c>
      <c r="AB813" s="613">
        <f t="shared" si="873"/>
        <v>1467.3551271353545</v>
      </c>
      <c r="AC813" s="613"/>
      <c r="AD813" s="613"/>
      <c r="AE813" s="613"/>
      <c r="AF813" s="613"/>
      <c r="AG813" s="613"/>
    </row>
    <row r="814" spans="1:33" x14ac:dyDescent="0.35">
      <c r="A814" s="5"/>
      <c r="B814" s="462" t="s">
        <v>404</v>
      </c>
      <c r="N814" s="427">
        <f t="shared" ref="N814" si="874">N813/N812-1</f>
        <v>3.9720165030878718E-3</v>
      </c>
      <c r="O814" s="427">
        <f>O813/O812-1</f>
        <v>-5.7463524130190735E-2</v>
      </c>
      <c r="P814" s="427">
        <f t="shared" ref="P814:S814" si="875">P813/P812-1</f>
        <v>-2.1487442324783057E-2</v>
      </c>
      <c r="Q814" s="427">
        <f t="shared" si="875"/>
        <v>6.9930069930070893E-3</v>
      </c>
      <c r="R814" s="427">
        <f t="shared" si="875"/>
        <v>-1.5836618759846988E-2</v>
      </c>
      <c r="S814" s="427">
        <f t="shared" si="875"/>
        <v>3.0014065126103828E-2</v>
      </c>
      <c r="T814" s="427">
        <f>T813/T812-1</f>
        <v>0</v>
      </c>
      <c r="U814" s="427">
        <f t="shared" ref="U814:AB814" si="876">U813/U812-1</f>
        <v>0</v>
      </c>
      <c r="V814" s="427">
        <f t="shared" si="876"/>
        <v>0</v>
      </c>
      <c r="W814" s="427">
        <f t="shared" si="876"/>
        <v>0</v>
      </c>
      <c r="X814" s="427">
        <f t="shared" si="876"/>
        <v>0</v>
      </c>
      <c r="Y814" s="427">
        <f t="shared" si="876"/>
        <v>0</v>
      </c>
      <c r="Z814" s="427">
        <f t="shared" si="876"/>
        <v>0</v>
      </c>
      <c r="AA814" s="427">
        <f t="shared" si="876"/>
        <v>0</v>
      </c>
      <c r="AB814" s="427">
        <f t="shared" si="876"/>
        <v>0</v>
      </c>
      <c r="AC814" s="427"/>
      <c r="AD814" s="427"/>
      <c r="AE814" s="427"/>
      <c r="AF814" s="427"/>
      <c r="AG814" s="427"/>
    </row>
    <row r="815" spans="1:33" x14ac:dyDescent="0.35">
      <c r="A815" s="5"/>
      <c r="B815" s="464"/>
    </row>
    <row r="816" spans="1:33" x14ac:dyDescent="0.35">
      <c r="A816" s="5"/>
      <c r="B816" s="464"/>
    </row>
    <row r="817" spans="1:41" x14ac:dyDescent="0.35">
      <c r="A817" s="5"/>
      <c r="B817" s="464"/>
    </row>
    <row r="818" spans="1:41" x14ac:dyDescent="0.35">
      <c r="A818" s="5"/>
      <c r="B818" s="322"/>
    </row>
    <row r="819" spans="1:41" x14ac:dyDescent="0.35">
      <c r="A819" s="5"/>
      <c r="B819" s="457" t="s">
        <v>194</v>
      </c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</row>
    <row r="820" spans="1:41" x14ac:dyDescent="0.35">
      <c r="A820" s="5"/>
      <c r="B820" s="465"/>
    </row>
    <row r="821" spans="1:41" x14ac:dyDescent="0.35">
      <c r="A821" s="256" t="s">
        <v>81</v>
      </c>
      <c r="B821" s="70" t="s">
        <v>409</v>
      </c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679">
        <f>SUM(Q!C821:F821)</f>
        <v>80000</v>
      </c>
      <c r="O821" s="679">
        <f>SUM(Q!G821:J821)</f>
        <v>60000</v>
      </c>
      <c r="P821" s="679">
        <f>SUM(Q!K821:N821)</f>
        <v>65000</v>
      </c>
      <c r="Q821" s="679">
        <f>SUM(Q!O821:R821)</f>
        <v>125000</v>
      </c>
      <c r="R821" s="679">
        <f>SUM(Q!S821:V821)</f>
        <v>129000</v>
      </c>
      <c r="S821" s="679">
        <f>SUM(Q!W821:Z821)</f>
        <v>91000</v>
      </c>
      <c r="T821" s="679">
        <f>SUM(Q!AA821:AD821)</f>
        <v>80000</v>
      </c>
      <c r="U821" s="679">
        <f>SUM(Q!AE821:AH821)</f>
        <v>90000</v>
      </c>
      <c r="V821" s="679">
        <f>SUM(Q!AI821:AL821)</f>
        <v>90000</v>
      </c>
      <c r="W821" s="679">
        <f>SUM(Q!AM821:AP821)</f>
        <v>90000</v>
      </c>
      <c r="X821" s="679">
        <f>SUM(Q!AQ821:AT821)</f>
        <v>90000</v>
      </c>
      <c r="Y821" s="679">
        <f>SUM(Q!AU821:AX821)</f>
        <v>90000</v>
      </c>
      <c r="Z821" s="679">
        <f>SUM(Q!AY821:BB821)</f>
        <v>90000</v>
      </c>
      <c r="AA821" s="679">
        <f>SUM(Q!BC821:BF821)</f>
        <v>90000</v>
      </c>
      <c r="AB821" s="679">
        <f>SUM(Q!BG821:BJ821)</f>
        <v>90000</v>
      </c>
      <c r="AC821" s="575"/>
      <c r="AD821" s="575"/>
      <c r="AE821" s="575"/>
      <c r="AF821" s="575"/>
      <c r="AG821" s="575"/>
    </row>
    <row r="822" spans="1:41" x14ac:dyDescent="0.35">
      <c r="A822" s="424"/>
      <c r="B822" s="466" t="s">
        <v>407</v>
      </c>
      <c r="O822" s="690">
        <f>O821/N821-1</f>
        <v>-0.25</v>
      </c>
      <c r="P822" s="690">
        <f t="shared" ref="P822:AB822" si="877">P821/O821-1</f>
        <v>8.3333333333333259E-2</v>
      </c>
      <c r="Q822" s="690">
        <f t="shared" si="877"/>
        <v>0.92307692307692313</v>
      </c>
      <c r="R822" s="690">
        <f t="shared" si="877"/>
        <v>3.2000000000000028E-2</v>
      </c>
      <c r="S822" s="690">
        <f t="shared" si="877"/>
        <v>-0.29457364341085268</v>
      </c>
      <c r="T822" s="690">
        <f t="shared" si="877"/>
        <v>-0.12087912087912089</v>
      </c>
      <c r="U822" s="690">
        <f t="shared" si="877"/>
        <v>0.125</v>
      </c>
      <c r="V822" s="690">
        <f t="shared" si="877"/>
        <v>0</v>
      </c>
      <c r="W822" s="690">
        <f t="shared" si="877"/>
        <v>0</v>
      </c>
      <c r="X822" s="690">
        <f t="shared" si="877"/>
        <v>0</v>
      </c>
      <c r="Y822" s="690">
        <f t="shared" si="877"/>
        <v>0</v>
      </c>
      <c r="Z822" s="690">
        <f t="shared" si="877"/>
        <v>0</v>
      </c>
      <c r="AA822" s="690">
        <f t="shared" si="877"/>
        <v>0</v>
      </c>
      <c r="AB822" s="690">
        <f t="shared" si="877"/>
        <v>0</v>
      </c>
    </row>
    <row r="823" spans="1:41" x14ac:dyDescent="0.35">
      <c r="A823" s="424"/>
      <c r="B823" s="466" t="s">
        <v>408</v>
      </c>
    </row>
    <row r="824" spans="1:41" x14ac:dyDescent="0.35">
      <c r="A824" s="5"/>
      <c r="B824" s="254" t="s">
        <v>180</v>
      </c>
      <c r="N824" s="687">
        <v>1</v>
      </c>
      <c r="O824" s="687">
        <v>1</v>
      </c>
      <c r="P824" s="687">
        <v>1</v>
      </c>
      <c r="Q824" s="687">
        <v>1</v>
      </c>
      <c r="R824" s="687">
        <v>1</v>
      </c>
      <c r="S824" s="687">
        <v>1</v>
      </c>
      <c r="T824" s="687">
        <v>1</v>
      </c>
      <c r="U824" s="687">
        <v>1</v>
      </c>
      <c r="V824" s="687">
        <v>1</v>
      </c>
      <c r="W824" s="687">
        <v>1</v>
      </c>
      <c r="X824" s="687">
        <v>1</v>
      </c>
      <c r="Y824" s="687">
        <v>1</v>
      </c>
      <c r="Z824" s="687">
        <v>1</v>
      </c>
      <c r="AA824" s="687">
        <v>1</v>
      </c>
      <c r="AB824" s="687">
        <v>1</v>
      </c>
    </row>
    <row r="825" spans="1:41" x14ac:dyDescent="0.35">
      <c r="A825" s="5"/>
      <c r="B825" s="254"/>
    </row>
    <row r="826" spans="1:41" x14ac:dyDescent="0.35">
      <c r="A826" s="5" t="s">
        <v>81</v>
      </c>
      <c r="B826" s="70" t="s">
        <v>276</v>
      </c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679">
        <f>SUM(Q!C826:F826)</f>
        <v>76000</v>
      </c>
      <c r="O826" s="679">
        <f>SUM(Q!G826:J826)</f>
        <v>65000</v>
      </c>
      <c r="P826" s="679">
        <f>SUM(Q!K826:N826)</f>
        <v>68000</v>
      </c>
      <c r="Q826" s="679">
        <f>SUM(Q!O826:R826)</f>
        <v>125000</v>
      </c>
      <c r="R826" s="679">
        <f>SUM(Q!S826:V826)</f>
        <v>124000</v>
      </c>
      <c r="S826" s="679">
        <f>SUM(Q!W826:Z826)</f>
        <v>94000</v>
      </c>
      <c r="T826" s="679">
        <f>SUM(Q!AA826:AD826)</f>
        <v>81000</v>
      </c>
      <c r="U826" s="679">
        <f>SUM(Q!AE826:AH826)</f>
        <v>90000</v>
      </c>
      <c r="V826" s="679">
        <f>SUM(Q!AI826:AL826)</f>
        <v>90000</v>
      </c>
      <c r="W826" s="679">
        <f>SUM(Q!AM826:AP826)</f>
        <v>90000</v>
      </c>
      <c r="X826" s="679">
        <f>SUM(Q!AQ826:AT826)</f>
        <v>90000</v>
      </c>
      <c r="Y826" s="679">
        <f>SUM(Q!AU826:AX826)</f>
        <v>90000</v>
      </c>
      <c r="Z826" s="679">
        <f>SUM(Q!AY826:BB826)</f>
        <v>90000</v>
      </c>
      <c r="AA826" s="679">
        <f>SUM(Q!BC826:BF826)</f>
        <v>90000</v>
      </c>
      <c r="AB826" s="679">
        <f>SUM(Q!BG826:BJ826)</f>
        <v>90000</v>
      </c>
      <c r="AC826" s="575"/>
      <c r="AD826" s="575"/>
      <c r="AE826" s="575"/>
      <c r="AF826" s="575"/>
      <c r="AG826" s="575"/>
    </row>
    <row r="827" spans="1:41" x14ac:dyDescent="0.35">
      <c r="A827" s="424"/>
      <c r="B827" s="466" t="s">
        <v>649</v>
      </c>
      <c r="P827" s="690">
        <f t="shared" ref="P827" si="878">P826/O826-1</f>
        <v>4.6153846153846212E-2</v>
      </c>
      <c r="Q827" s="690">
        <f t="shared" ref="Q827" si="879">Q826/P826-1</f>
        <v>0.83823529411764697</v>
      </c>
      <c r="R827" s="690">
        <f t="shared" ref="R827" si="880">R826/Q826-1</f>
        <v>-8.0000000000000071E-3</v>
      </c>
      <c r="S827" s="690">
        <f t="shared" ref="S827" si="881">S826/R826-1</f>
        <v>-0.24193548387096775</v>
      </c>
      <c r="T827" s="690">
        <f t="shared" ref="T827" si="882">T826/S826-1</f>
        <v>-0.13829787234042556</v>
      </c>
      <c r="U827" s="690">
        <f t="shared" ref="U827" si="883">U826/T826-1</f>
        <v>0.11111111111111116</v>
      </c>
      <c r="V827" s="690">
        <f t="shared" ref="V827" si="884">V826/U826-1</f>
        <v>0</v>
      </c>
      <c r="W827" s="690">
        <f t="shared" ref="W827" si="885">W826/V826-1</f>
        <v>0</v>
      </c>
      <c r="X827" s="690">
        <f t="shared" ref="X827" si="886">X826/W826-1</f>
        <v>0</v>
      </c>
      <c r="Y827" s="690">
        <f t="shared" ref="Y827" si="887">Y826/X826-1</f>
        <v>0</v>
      </c>
      <c r="Z827" s="690">
        <f t="shared" ref="Z827" si="888">Z826/Y826-1</f>
        <v>0</v>
      </c>
      <c r="AA827" s="690">
        <f t="shared" ref="AA827" si="889">AA826/Z826-1</f>
        <v>0</v>
      </c>
      <c r="AB827" s="690">
        <f t="shared" ref="AB827" si="890">AB826/AA826-1</f>
        <v>0</v>
      </c>
    </row>
    <row r="828" spans="1:41" x14ac:dyDescent="0.35">
      <c r="A828" s="424"/>
      <c r="B828" s="466" t="s">
        <v>650</v>
      </c>
    </row>
    <row r="829" spans="1:41" x14ac:dyDescent="0.35">
      <c r="A829" s="5"/>
      <c r="B829" s="254"/>
    </row>
    <row r="830" spans="1:41" x14ac:dyDescent="0.35">
      <c r="A830" s="256" t="s">
        <v>354</v>
      </c>
      <c r="B830" s="70" t="s">
        <v>420</v>
      </c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679">
        <f>SUM(Q!C830:F830)</f>
        <v>102900</v>
      </c>
      <c r="O830" s="679">
        <f>SUM(Q!G830:J830)</f>
        <v>78100</v>
      </c>
      <c r="P830" s="679">
        <f>SUM(Q!K830:N830)</f>
        <v>88200</v>
      </c>
      <c r="Q830" s="679">
        <f>SUM(Q!O830:R830)</f>
        <v>161500</v>
      </c>
      <c r="R830" s="679">
        <f>SUM(Q!S830:V830)</f>
        <v>160500</v>
      </c>
      <c r="S830" s="679">
        <f>SUM(Q!W830:Z830)</f>
        <v>133600</v>
      </c>
      <c r="T830" s="679">
        <f>SUM(Q!AA830:AD830)</f>
        <v>144940</v>
      </c>
      <c r="U830" s="679">
        <f>SUM(Q!AE830:AH830)</f>
        <v>170437.5</v>
      </c>
      <c r="V830" s="679">
        <f>SUM(Q!AI830:AL830)</f>
        <v>166500</v>
      </c>
      <c r="W830" s="679">
        <f>SUM(Q!AM830:AP830)</f>
        <v>156465</v>
      </c>
      <c r="X830" s="679">
        <f>SUM(Q!AQ830:AT830)</f>
        <v>152820</v>
      </c>
      <c r="Y830" s="679">
        <f>SUM(Q!AU830:AX830)</f>
        <v>156465</v>
      </c>
      <c r="Z830" s="679">
        <f>SUM(Q!AY830:BB830)</f>
        <v>156465</v>
      </c>
      <c r="AA830" s="679">
        <f>SUM(Q!BC830:BF830)</f>
        <v>156465</v>
      </c>
      <c r="AB830" s="679">
        <f>SUM(Q!BG830:BJ830)</f>
        <v>156465</v>
      </c>
      <c r="AC830" s="575"/>
      <c r="AD830" s="575"/>
      <c r="AE830" s="575"/>
      <c r="AF830" s="575"/>
      <c r="AG830" s="575"/>
    </row>
    <row r="831" spans="1:41" x14ac:dyDescent="0.35">
      <c r="A831" s="5"/>
      <c r="B831" s="463" t="s">
        <v>410</v>
      </c>
      <c r="P831" s="690">
        <f t="shared" ref="P831" si="891">P830/O830-1</f>
        <v>0.12932138284250971</v>
      </c>
      <c r="Q831" s="690">
        <f t="shared" ref="Q831" si="892">Q830/P830-1</f>
        <v>0.83106575963718821</v>
      </c>
      <c r="R831" s="690">
        <f t="shared" ref="R831" si="893">R830/Q830-1</f>
        <v>-6.1919504643962453E-3</v>
      </c>
      <c r="S831" s="690">
        <f t="shared" ref="S831" si="894">S830/R830-1</f>
        <v>-0.16760124610591898</v>
      </c>
      <c r="T831" s="690">
        <f t="shared" ref="T831" si="895">T830/S830-1</f>
        <v>8.4880239520958023E-2</v>
      </c>
      <c r="U831" s="690">
        <f t="shared" ref="U831" si="896">U830/T830-1</f>
        <v>0.17591762108458675</v>
      </c>
      <c r="V831" s="690">
        <f t="shared" ref="V831" si="897">V830/U830-1</f>
        <v>-2.3102310231023049E-2</v>
      </c>
      <c r="W831" s="690">
        <f t="shared" ref="W831" si="898">W830/V830-1</f>
        <v>-6.0270270270270321E-2</v>
      </c>
      <c r="X831" s="690">
        <f t="shared" ref="X831" si="899">X830/W830-1</f>
        <v>-2.3295944779982758E-2</v>
      </c>
      <c r="Y831" s="690">
        <f t="shared" ref="Y831" si="900">Y830/X830-1</f>
        <v>2.3851590106007015E-2</v>
      </c>
      <c r="Z831" s="690">
        <f t="shared" ref="Z831" si="901">Z830/Y830-1</f>
        <v>0</v>
      </c>
      <c r="AA831" s="690">
        <f t="shared" ref="AA831" si="902">AA830/Z830-1</f>
        <v>0</v>
      </c>
      <c r="AB831" s="690">
        <f t="shared" ref="AB831" si="903">AB830/AA830-1</f>
        <v>0</v>
      </c>
    </row>
    <row r="832" spans="1:41" x14ac:dyDescent="0.35">
      <c r="A832" s="5"/>
      <c r="B832" s="463" t="s">
        <v>411</v>
      </c>
    </row>
    <row r="833" spans="1:33" x14ac:dyDescent="0.35">
      <c r="A833" s="5"/>
      <c r="B833" s="463"/>
    </row>
    <row r="834" spans="1:33" x14ac:dyDescent="0.35">
      <c r="A834" s="256" t="s">
        <v>354</v>
      </c>
      <c r="B834" s="70" t="s">
        <v>186</v>
      </c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568">
        <f>SUM(Q!C834:F834)</f>
        <v>-5500</v>
      </c>
      <c r="O834" s="568">
        <f>SUM(Q!G834:J834)</f>
        <v>-20300</v>
      </c>
      <c r="P834" s="568">
        <f>SUM(Q!K834:N834)</f>
        <v>6300</v>
      </c>
      <c r="Q834" s="568">
        <f>SUM(Q!O834:R834)</f>
        <v>49800</v>
      </c>
      <c r="R834" s="568">
        <f>SUM(Q!S834:V834)</f>
        <v>43100</v>
      </c>
      <c r="S834" s="568">
        <f>SUM(Q!W834:Z834)</f>
        <v>6300</v>
      </c>
      <c r="T834" s="568">
        <f>SUM(Q!AA834:AD834)</f>
        <v>38400.543478260872</v>
      </c>
      <c r="U834" s="568">
        <f>SUM(Q!AE834:AH834)</f>
        <v>42614.892090024194</v>
      </c>
      <c r="V834" s="568">
        <f>SUM(Q!AI834:AL834)</f>
        <v>36101.702549445159</v>
      </c>
      <c r="W834" s="568">
        <f>SUM(Q!AM834:AP834)</f>
        <v>23439.111575168856</v>
      </c>
      <c r="X834" s="568">
        <f>SUM(Q!AQ834:AT834)</f>
        <v>17113.573327323167</v>
      </c>
      <c r="Y834" s="568">
        <f>SUM(Q!AU834:AX834)</f>
        <v>18024.02089183894</v>
      </c>
      <c r="Z834" s="568">
        <f>SUM(Q!AY834:BB834)</f>
        <v>15234.365855794371</v>
      </c>
      <c r="AA834" s="568">
        <f>SUM(Q!BC834:BF834)</f>
        <v>12388.497874202469</v>
      </c>
      <c r="AB834" s="568">
        <f>SUM(Q!BG834:BJ834)</f>
        <v>9485.2842280688346</v>
      </c>
      <c r="AC834" s="575"/>
      <c r="AD834" s="575"/>
      <c r="AE834" s="575"/>
      <c r="AF834" s="575"/>
      <c r="AG834" s="575"/>
    </row>
    <row r="835" spans="1:33" x14ac:dyDescent="0.35">
      <c r="A835" s="5"/>
      <c r="B835" s="463" t="s">
        <v>410</v>
      </c>
      <c r="P835" s="690">
        <f t="shared" ref="P835" si="904">P834/O834-1</f>
        <v>-1.3103448275862069</v>
      </c>
      <c r="Q835" s="690">
        <f t="shared" ref="Q835" si="905">Q834/P834-1</f>
        <v>6.9047619047619051</v>
      </c>
      <c r="R835" s="690">
        <f t="shared" ref="R835" si="906">R834/Q834-1</f>
        <v>-0.13453815261044177</v>
      </c>
      <c r="S835" s="690">
        <f t="shared" ref="S835" si="907">S834/R834-1</f>
        <v>-0.85382830626450112</v>
      </c>
      <c r="T835" s="690">
        <f t="shared" ref="T835" si="908">T834/S834-1</f>
        <v>5.0953243616287098</v>
      </c>
      <c r="U835" s="690">
        <f t="shared" ref="U835" si="909">U834/T834-1</f>
        <v>0.10974710850509517</v>
      </c>
      <c r="V835" s="690">
        <f t="shared" ref="V835" si="910">V834/U834-1</f>
        <v>-0.15283834408919506</v>
      </c>
      <c r="W835" s="690">
        <f t="shared" ref="W835" si="911">W834/V834-1</f>
        <v>-0.35074775093871335</v>
      </c>
      <c r="X835" s="690">
        <f t="shared" ref="X835" si="912">X834/W834-1</f>
        <v>-0.26987107542706079</v>
      </c>
      <c r="Y835" s="690">
        <f t="shared" ref="Y835" si="913">Y834/X834-1</f>
        <v>5.3200319249643302E-2</v>
      </c>
      <c r="Z835" s="690">
        <f t="shared" ref="Z835" si="914">Z834/Y834-1</f>
        <v>-0.15477428997586717</v>
      </c>
      <c r="AA835" s="690">
        <f t="shared" ref="AA835" si="915">AA834/Z834-1</f>
        <v>-0.18680580527803725</v>
      </c>
      <c r="AB835" s="690">
        <f t="shared" ref="AB835" si="916">AB834/AA834-1</f>
        <v>-0.23434751134592524</v>
      </c>
    </row>
    <row r="836" spans="1:33" x14ac:dyDescent="0.35">
      <c r="A836" s="5"/>
      <c r="B836" s="463" t="s">
        <v>411</v>
      </c>
    </row>
    <row r="837" spans="1:33" x14ac:dyDescent="0.35">
      <c r="A837" s="5"/>
      <c r="B837" s="254"/>
    </row>
    <row r="838" spans="1:33" x14ac:dyDescent="0.35">
      <c r="A838" s="5" t="s">
        <v>82</v>
      </c>
      <c r="B838" s="70" t="s">
        <v>788</v>
      </c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683">
        <f>AVERAGE(Q!C838:F838)</f>
        <v>0</v>
      </c>
      <c r="O838" s="683">
        <f>AVERAGE(Q!G838:J838)</f>
        <v>490.75</v>
      </c>
      <c r="P838" s="683">
        <f>AVERAGE(Q!K838:N838)</f>
        <v>1322</v>
      </c>
      <c r="Q838" s="683">
        <f>AVERAGE(Q!O838:R838)</f>
        <v>840.75</v>
      </c>
      <c r="R838" s="683">
        <f>AVERAGE(Q!S838:V838)</f>
        <v>905</v>
      </c>
      <c r="S838" s="683">
        <f>AVERAGE(Q!W838:Z838)</f>
        <v>1088</v>
      </c>
      <c r="T838" s="683">
        <f>AVERAGE(Q!AA838:AD838)</f>
        <v>1242.907608695652</v>
      </c>
      <c r="U838" s="683">
        <f>AVERAGE(Q!AE838:AH838)</f>
        <v>1420.2511989997311</v>
      </c>
      <c r="V838" s="683">
        <f>AVERAGE(Q!AI838:AL838)</f>
        <v>1448.8699716728315</v>
      </c>
      <c r="W838" s="683">
        <f>AVERAGE(Q!AM838:AP838)</f>
        <v>1478.0654269425684</v>
      </c>
      <c r="X838" s="683">
        <f>AVERAGE(Q!AQ838:AT838)</f>
        <v>1507.8491852519649</v>
      </c>
      <c r="Y838" s="683">
        <f>AVERAGE(Q!AU838:AX838)</f>
        <v>1538.2331012017896</v>
      </c>
      <c r="Z838" s="683">
        <f>AVERAGE(Q!AY838:BB838)</f>
        <v>1569.2292682689513</v>
      </c>
      <c r="AA838" s="683">
        <f>AVERAGE(Q!BC838:BF838)</f>
        <v>1600.8500236199725</v>
      </c>
      <c r="AB838" s="683">
        <f>AVERAGE(Q!BG838:BJ838)</f>
        <v>1633.1079530214577</v>
      </c>
      <c r="AC838" s="526"/>
      <c r="AD838" s="526"/>
      <c r="AE838" s="526"/>
      <c r="AF838" s="526"/>
      <c r="AG838" s="526"/>
    </row>
    <row r="839" spans="1:33" x14ac:dyDescent="0.35">
      <c r="A839" s="191"/>
      <c r="B839" s="463" t="s">
        <v>410</v>
      </c>
      <c r="P839" s="690">
        <f>P838/O838-1</f>
        <v>1.6938359653591442</v>
      </c>
      <c r="Q839" s="690">
        <f t="shared" ref="Q839" si="917">Q838/P838-1</f>
        <v>-0.36403177004538578</v>
      </c>
      <c r="R839" s="690">
        <f t="shared" ref="R839" si="918">R838/Q838-1</f>
        <v>7.641986321736538E-2</v>
      </c>
      <c r="S839" s="690">
        <f t="shared" ref="S839" si="919">S838/R838-1</f>
        <v>0.20220994475138121</v>
      </c>
      <c r="T839" s="690">
        <f t="shared" ref="T839" si="920">T838/S838-1</f>
        <v>0.14237831681585655</v>
      </c>
      <c r="U839" s="690">
        <f t="shared" ref="U839" si="921">U838/T838-1</f>
        <v>0.14268445141323838</v>
      </c>
      <c r="V839" s="690">
        <f t="shared" ref="V839" si="922">V838/U838-1</f>
        <v>2.0150500624999568E-2</v>
      </c>
      <c r="W839" s="690">
        <f t="shared" ref="W839" si="923">W838/V838-1</f>
        <v>2.015050062499979E-2</v>
      </c>
      <c r="X839" s="690">
        <f t="shared" ref="X839" si="924">X838/W838-1</f>
        <v>2.0150500624999568E-2</v>
      </c>
      <c r="Y839" s="690">
        <f t="shared" ref="Y839" si="925">Y838/X838-1</f>
        <v>2.0150500624999568E-2</v>
      </c>
      <c r="Z839" s="690">
        <f t="shared" ref="Z839" si="926">Z838/Y838-1</f>
        <v>2.0150500624999568E-2</v>
      </c>
      <c r="AA839" s="690">
        <f t="shared" ref="AA839" si="927">AA838/Z838-1</f>
        <v>2.0150500624999568E-2</v>
      </c>
      <c r="AB839" s="690">
        <f t="shared" ref="AB839" si="928">AB838/AA838-1</f>
        <v>2.015050062499979E-2</v>
      </c>
    </row>
    <row r="840" spans="1:33" x14ac:dyDescent="0.35">
      <c r="A840" s="424"/>
      <c r="B840" s="463" t="s">
        <v>411</v>
      </c>
    </row>
    <row r="841" spans="1:33" x14ac:dyDescent="0.35">
      <c r="A841" s="5"/>
      <c r="B841" s="322"/>
    </row>
    <row r="842" spans="1:33" x14ac:dyDescent="0.35">
      <c r="A842" s="5" t="s">
        <v>82</v>
      </c>
      <c r="B842" s="70" t="s">
        <v>787</v>
      </c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683">
        <f>AVERAGE(Q!C842:F842)</f>
        <v>404.25</v>
      </c>
      <c r="O842" s="683">
        <f>AVERAGE(Q!G842:J842)</f>
        <v>1100</v>
      </c>
      <c r="P842" s="683">
        <f>AVERAGE(Q!K842:N842)</f>
        <v>893.25</v>
      </c>
      <c r="Q842" s="683">
        <f>AVERAGE(Q!O842:R842)</f>
        <v>825.25</v>
      </c>
      <c r="R842" s="683">
        <f>AVERAGE(Q!S842:V842)</f>
        <v>900.75</v>
      </c>
      <c r="S842" s="683">
        <f>AVERAGE(Q!W842:Z842)</f>
        <v>900.75</v>
      </c>
      <c r="T842" s="683">
        <f>AVERAGE(Q!AA842:AD842)</f>
        <v>1164.5674999999999</v>
      </c>
      <c r="U842" s="683">
        <f>AVERAGE(Q!AE842:AH842)</f>
        <v>1276.1023389891043</v>
      </c>
      <c r="V842" s="683">
        <f>AVERAGE(Q!AI842:AL842)</f>
        <v>1301.8164399684674</v>
      </c>
      <c r="W842" s="683">
        <f>AVERAGE(Q!AM842:AP842)</f>
        <v>1328.0486929556869</v>
      </c>
      <c r="X842" s="683">
        <f>AVERAGE(Q!AQ842:AT842)</f>
        <v>1354.8095389731207</v>
      </c>
      <c r="Y842" s="683">
        <f>AVERAGE(Q!AU842:AX842)</f>
        <v>1382.1096294349536</v>
      </c>
      <c r="Z842" s="683">
        <f>AVERAGE(Q!AY842:BB842)</f>
        <v>1409.9598303867008</v>
      </c>
      <c r="AA842" s="683">
        <f>AVERAGE(Q!BC842:BF842)</f>
        <v>1438.3712268301322</v>
      </c>
      <c r="AB842" s="683">
        <f>AVERAGE(Q!BG842:BJ842)</f>
        <v>1467.3551271353545</v>
      </c>
      <c r="AC842" s="526"/>
      <c r="AD842" s="526"/>
      <c r="AE842" s="526"/>
      <c r="AF842" s="526"/>
      <c r="AG842" s="526"/>
    </row>
    <row r="843" spans="1:33" x14ac:dyDescent="0.35">
      <c r="A843" s="191"/>
      <c r="B843" s="463" t="s">
        <v>410</v>
      </c>
      <c r="P843" s="690">
        <f>P842/O842-1</f>
        <v>-0.18795454545454549</v>
      </c>
      <c r="Q843" s="690">
        <f t="shared" ref="Q843" si="929">Q842/P842-1</f>
        <v>-7.6126504338091205E-2</v>
      </c>
      <c r="R843" s="690">
        <f t="shared" ref="R843" si="930">R842/Q842-1</f>
        <v>9.1487428052105413E-2</v>
      </c>
      <c r="S843" s="690">
        <f t="shared" ref="S843" si="931">S842/R842-1</f>
        <v>0</v>
      </c>
      <c r="T843" s="690">
        <f t="shared" ref="T843" si="932">T842/S842-1</f>
        <v>0.29288648348598367</v>
      </c>
      <c r="U843" s="690">
        <f t="shared" ref="U843" si="933">U842/T842-1</f>
        <v>9.577361465875045E-2</v>
      </c>
      <c r="V843" s="690">
        <f t="shared" ref="V843" si="934">V842/U842-1</f>
        <v>2.0150500624999346E-2</v>
      </c>
      <c r="W843" s="690">
        <f t="shared" ref="W843" si="935">W842/V842-1</f>
        <v>2.0150500624999568E-2</v>
      </c>
      <c r="X843" s="690">
        <f t="shared" ref="X843" si="936">X842/W842-1</f>
        <v>2.015050062499979E-2</v>
      </c>
      <c r="Y843" s="690">
        <f t="shared" ref="Y843" si="937">Y842/X842-1</f>
        <v>2.0150500624999346E-2</v>
      </c>
      <c r="Z843" s="690">
        <f t="shared" ref="Z843" si="938">Z842/Y842-1</f>
        <v>2.015050062499979E-2</v>
      </c>
      <c r="AA843" s="690">
        <f t="shared" ref="AA843" si="939">AA842/Z842-1</f>
        <v>2.0150500624999568E-2</v>
      </c>
      <c r="AB843" s="690">
        <f t="shared" ref="AB843" si="940">AB842/AA842-1</f>
        <v>2.015050062499979E-2</v>
      </c>
    </row>
    <row r="844" spans="1:33" x14ac:dyDescent="0.35">
      <c r="A844" s="424"/>
      <c r="B844" s="463" t="s">
        <v>411</v>
      </c>
    </row>
    <row r="845" spans="1:33" x14ac:dyDescent="0.35">
      <c r="A845" s="5"/>
      <c r="B845" s="254"/>
    </row>
    <row r="846" spans="1:33" x14ac:dyDescent="0.35">
      <c r="A846" s="5" t="s">
        <v>82</v>
      </c>
      <c r="B846" s="70" t="s">
        <v>786</v>
      </c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683">
        <f>AVERAGE(Q!C846:F846)</f>
        <v>517.25</v>
      </c>
      <c r="O846" s="683">
        <f>AVERAGE(Q!G846:J846)</f>
        <v>1391.75</v>
      </c>
      <c r="P846" s="683">
        <f>AVERAGE(Q!K846:N846)</f>
        <v>1179.75</v>
      </c>
      <c r="Q846" s="683">
        <f>AVERAGE(Q!O846:R846)</f>
        <v>971</v>
      </c>
      <c r="R846" s="683">
        <f>AVERAGE(Q!S846:V846)</f>
        <v>1095.75</v>
      </c>
      <c r="S846" s="683">
        <f>AVERAGE(Q!W846:Z846)</f>
        <v>1083</v>
      </c>
      <c r="T846" s="683">
        <f>AVERAGE(Q!AA846:AD846)</f>
        <v>1365.9008333333331</v>
      </c>
      <c r="U846" s="683">
        <f>AVERAGE(Q!AE846:AH846)</f>
        <v>1484.991227877993</v>
      </c>
      <c r="V846" s="683">
        <f>AVERAGE(Q!AI846:AL846)</f>
        <v>1510.7053288573566</v>
      </c>
      <c r="W846" s="683">
        <f>AVERAGE(Q!AM846:AP846)</f>
        <v>1536.937581844576</v>
      </c>
      <c r="X846" s="683">
        <f>AVERAGE(Q!AQ846:AT846)</f>
        <v>1563.6984278620096</v>
      </c>
      <c r="Y846" s="683">
        <f>AVERAGE(Q!AU846:AX846)</f>
        <v>1590.9985183238425</v>
      </c>
      <c r="Z846" s="683">
        <f>AVERAGE(Q!AY846:BB846)</f>
        <v>1618.8487192755895</v>
      </c>
      <c r="AA846" s="683">
        <f>AVERAGE(Q!BC846:BF846)</f>
        <v>1647.2601157190211</v>
      </c>
      <c r="AB846" s="683">
        <f>AVERAGE(Q!BG846:BJ846)</f>
        <v>1676.2440160242431</v>
      </c>
      <c r="AC846" s="526"/>
      <c r="AD846" s="526"/>
      <c r="AE846" s="526"/>
      <c r="AF846" s="526"/>
      <c r="AG846" s="526"/>
    </row>
    <row r="847" spans="1:33" x14ac:dyDescent="0.35">
      <c r="A847" s="191"/>
      <c r="B847" s="463" t="s">
        <v>410</v>
      </c>
      <c r="P847" s="690">
        <f>P846/O846-1</f>
        <v>-0.15232620801149632</v>
      </c>
      <c r="Q847" s="690">
        <f t="shared" ref="Q847" si="941">Q846/P846-1</f>
        <v>-0.17694426785335882</v>
      </c>
      <c r="R847" s="690">
        <f t="shared" ref="R847" si="942">R846/Q846-1</f>
        <v>0.12847579814624099</v>
      </c>
      <c r="S847" s="690">
        <f t="shared" ref="S847" si="943">S846/R846-1</f>
        <v>-1.1635865845311399E-2</v>
      </c>
      <c r="T847" s="690">
        <f t="shared" ref="T847" si="944">T846/S846-1</f>
        <v>0.26121960603262528</v>
      </c>
      <c r="U847" s="690">
        <f t="shared" ref="U847" si="945">U846/T846-1</f>
        <v>8.7188170354968397E-2</v>
      </c>
      <c r="V847" s="690">
        <f t="shared" ref="V847" si="946">V846/U846-1</f>
        <v>1.7315995203627033E-2</v>
      </c>
      <c r="W847" s="690">
        <f t="shared" ref="W847" si="947">W846/V846-1</f>
        <v>1.7364242043854228E-2</v>
      </c>
      <c r="X847" s="690">
        <f t="shared" ref="X847" si="948">X846/W846-1</f>
        <v>1.7411797546986962E-2</v>
      </c>
      <c r="Y847" s="690">
        <f t="shared" ref="Y847" si="949">Y846/X846-1</f>
        <v>1.7458667205517031E-2</v>
      </c>
      <c r="Z847" s="690">
        <f t="shared" ref="Z847" si="950">Z846/Y846-1</f>
        <v>1.7504856623680398E-2</v>
      </c>
      <c r="AA847" s="690">
        <f t="shared" ref="AA847" si="951">AA846/Z846-1</f>
        <v>1.7550371511023677E-2</v>
      </c>
      <c r="AB847" s="690">
        <f t="shared" ref="AB847" si="952">AB846/AA846-1</f>
        <v>1.7595217676092734E-2</v>
      </c>
    </row>
    <row r="848" spans="1:33" x14ac:dyDescent="0.35">
      <c r="A848" s="424"/>
      <c r="B848" s="463" t="s">
        <v>411</v>
      </c>
    </row>
    <row r="849" spans="1:41" x14ac:dyDescent="0.35">
      <c r="A849" s="5"/>
      <c r="B849" s="322"/>
    </row>
    <row r="850" spans="1:41" x14ac:dyDescent="0.35">
      <c r="A850" s="5" t="s">
        <v>82</v>
      </c>
      <c r="B850" s="70" t="s">
        <v>421</v>
      </c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683">
        <f>AVERAGE(Q!C850:F850)</f>
        <v>247.53968253968253</v>
      </c>
      <c r="O850" s="683">
        <f>AVERAGE(Q!G850:J850)</f>
        <v>2235.1094557616298</v>
      </c>
      <c r="P850" s="683">
        <f>AVERAGE(Q!K850:N850)</f>
        <v>806.45833333333337</v>
      </c>
      <c r="Q850" s="683">
        <f>AVERAGE(Q!O850:R850)</f>
        <v>363.38296760710557</v>
      </c>
      <c r="R850" s="683">
        <f>AVERAGE(Q!S850:V850)</f>
        <v>355.69796466973889</v>
      </c>
      <c r="S850" s="683">
        <f>AVERAGE(Q!W850:Z850)</f>
        <v>565.51661669165424</v>
      </c>
      <c r="T850" s="683">
        <f>AVERAGE(Q!AA850:AD850)</f>
        <v>227.87055335968378</v>
      </c>
      <c r="U850" s="683">
        <f>AVERAGE(Q!AE850:AH850)</f>
        <v>208.69565217391303</v>
      </c>
      <c r="V850" s="683">
        <f>AVERAGE(Q!AI850:AL850)</f>
        <v>208.69565217391303</v>
      </c>
      <c r="W850" s="683">
        <f>AVERAGE(Q!AM850:AP850)</f>
        <v>208.69565217391303</v>
      </c>
      <c r="X850" s="683">
        <f>AVERAGE(Q!AQ850:AT850)</f>
        <v>208.69565217391303</v>
      </c>
      <c r="Y850" s="683">
        <f>AVERAGE(Q!AU850:AX850)</f>
        <v>208.69565217391303</v>
      </c>
      <c r="Z850" s="683">
        <f>AVERAGE(Q!AY850:BB850)</f>
        <v>208.69565217391303</v>
      </c>
      <c r="AA850" s="683">
        <f>AVERAGE(Q!BC850:BF850)</f>
        <v>208.69565217391303</v>
      </c>
      <c r="AB850" s="683">
        <f>AVERAGE(Q!BG850:BJ850)</f>
        <v>208.69565217391303</v>
      </c>
      <c r="AC850" s="526"/>
      <c r="AD850" s="526"/>
      <c r="AE850" s="526"/>
      <c r="AF850" s="526"/>
      <c r="AG850" s="526"/>
    </row>
    <row r="851" spans="1:41" x14ac:dyDescent="0.35">
      <c r="A851" s="191"/>
      <c r="B851" s="463" t="s">
        <v>410</v>
      </c>
      <c r="P851" s="690">
        <f>P850/O850-1</f>
        <v>-0.63918620125987213</v>
      </c>
      <c r="Q851" s="690">
        <f t="shared" ref="Q851" si="953">Q850/P850-1</f>
        <v>-0.54940887509323</v>
      </c>
      <c r="R851" s="690">
        <f t="shared" ref="R851" si="954">R850/Q850-1</f>
        <v>-2.114849517568973E-2</v>
      </c>
      <c r="S851" s="690">
        <f t="shared" ref="S851" si="955">S850/R850-1</f>
        <v>0.58987869727264064</v>
      </c>
      <c r="T851" s="690">
        <f t="shared" ref="T851" si="956">T850/S850-1</f>
        <v>-0.59705772273720947</v>
      </c>
      <c r="U851" s="690">
        <f t="shared" ref="U851" si="957">U850/T850-1</f>
        <v>-8.4148218815723874E-2</v>
      </c>
      <c r="V851" s="690">
        <f t="shared" ref="V851" si="958">V850/U850-1</f>
        <v>0</v>
      </c>
      <c r="W851" s="690">
        <f t="shared" ref="W851" si="959">W850/V850-1</f>
        <v>0</v>
      </c>
      <c r="X851" s="690">
        <f t="shared" ref="X851" si="960">X850/W850-1</f>
        <v>0</v>
      </c>
      <c r="Y851" s="690">
        <f t="shared" ref="Y851" si="961">Y850/X850-1</f>
        <v>0</v>
      </c>
      <c r="Z851" s="690">
        <f t="shared" ref="Z851" si="962">Z850/Y850-1</f>
        <v>0</v>
      </c>
      <c r="AA851" s="690">
        <f t="shared" ref="AA851" si="963">AA850/Z850-1</f>
        <v>0</v>
      </c>
      <c r="AB851" s="690">
        <f t="shared" ref="AB851" si="964">AB850/AA850-1</f>
        <v>0</v>
      </c>
    </row>
    <row r="852" spans="1:41" x14ac:dyDescent="0.35">
      <c r="A852" s="424"/>
      <c r="B852" s="463" t="s">
        <v>411</v>
      </c>
    </row>
    <row r="853" spans="1:41" x14ac:dyDescent="0.35">
      <c r="A853" s="5"/>
      <c r="B853" s="463" t="s">
        <v>451</v>
      </c>
      <c r="P853" s="492">
        <f>(P769/(P768+P769))</f>
        <v>0.36694677871148457</v>
      </c>
      <c r="Q853" s="492">
        <f t="shared" ref="Q853:AB853" si="965">(Q769/(Q768+Q769))</f>
        <v>0.3003978779840849</v>
      </c>
      <c r="R853" s="492">
        <f t="shared" si="965"/>
        <v>0.29032258064516131</v>
      </c>
      <c r="S853" s="492">
        <f t="shared" si="965"/>
        <v>0.32677966101694916</v>
      </c>
      <c r="T853" s="492">
        <f t="shared" si="965"/>
        <v>0.15596557277979473</v>
      </c>
      <c r="U853" s="492">
        <f t="shared" si="965"/>
        <v>0.12811691923745047</v>
      </c>
      <c r="V853" s="492">
        <f t="shared" si="965"/>
        <v>0.12590491089552702</v>
      </c>
      <c r="W853" s="492">
        <f t="shared" si="965"/>
        <v>0.12372567446435685</v>
      </c>
      <c r="X853" s="492">
        <f t="shared" si="965"/>
        <v>0.1215789110914644</v>
      </c>
      <c r="Y853" s="492">
        <f t="shared" si="965"/>
        <v>0.11946431803279729</v>
      </c>
      <c r="Z853" s="492">
        <f t="shared" si="965"/>
        <v>0.1173815889379226</v>
      </c>
      <c r="AA853" s="492">
        <f t="shared" si="965"/>
        <v>0.11533041412859275</v>
      </c>
      <c r="AB853" s="492">
        <f t="shared" si="965"/>
        <v>0.11331048087061135</v>
      </c>
    </row>
    <row r="854" spans="1:41" x14ac:dyDescent="0.35">
      <c r="A854" s="5"/>
      <c r="B854" s="463"/>
    </row>
    <row r="855" spans="1:41" x14ac:dyDescent="0.35">
      <c r="A855" s="5"/>
      <c r="B855" s="70" t="s">
        <v>60</v>
      </c>
    </row>
    <row r="856" spans="1:41" x14ac:dyDescent="0.35">
      <c r="A856" s="5"/>
      <c r="B856" s="463" t="s">
        <v>410</v>
      </c>
    </row>
    <row r="857" spans="1:41" x14ac:dyDescent="0.35">
      <c r="A857" s="5"/>
      <c r="B857" s="463" t="s">
        <v>411</v>
      </c>
    </row>
    <row r="858" spans="1:41" x14ac:dyDescent="0.35">
      <c r="A858" s="5"/>
      <c r="B858" s="463"/>
    </row>
    <row r="859" spans="1:41" x14ac:dyDescent="0.35">
      <c r="A859" s="5"/>
      <c r="B859" s="550" t="s">
        <v>405</v>
      </c>
      <c r="N859" s="550"/>
      <c r="O859" s="550"/>
      <c r="P859" s="550"/>
      <c r="Q859" s="550"/>
      <c r="R859" s="550"/>
      <c r="S859" s="550"/>
      <c r="T859" s="550"/>
      <c r="U859" s="550"/>
      <c r="V859" s="550"/>
      <c r="W859" s="550"/>
      <c r="X859" s="550"/>
      <c r="Y859" s="550"/>
      <c r="Z859" s="550"/>
      <c r="AA859" s="550"/>
      <c r="AB859" s="550"/>
      <c r="AC859" s="550"/>
      <c r="AD859" s="550"/>
      <c r="AE859" s="550"/>
      <c r="AF859" s="550"/>
      <c r="AG859" s="550"/>
      <c r="AH859" s="550"/>
      <c r="AI859" s="550"/>
      <c r="AJ859" s="550"/>
      <c r="AK859" s="550"/>
      <c r="AL859" s="550"/>
      <c r="AM859" s="550"/>
      <c r="AN859" s="550"/>
      <c r="AO859" s="550"/>
    </row>
    <row r="860" spans="1:41" x14ac:dyDescent="0.35">
      <c r="A860" s="5"/>
      <c r="B860" s="322"/>
    </row>
    <row r="861" spans="1:41" x14ac:dyDescent="0.35">
      <c r="A861" s="5"/>
      <c r="B861" s="322" t="s">
        <v>253</v>
      </c>
    </row>
    <row r="862" spans="1:41" x14ac:dyDescent="0.35">
      <c r="A862" s="5"/>
      <c r="B862" s="322" t="s">
        <v>254</v>
      </c>
      <c r="N862" s="578">
        <v>327</v>
      </c>
      <c r="O862" s="578">
        <v>295</v>
      </c>
      <c r="P862" s="578">
        <v>285</v>
      </c>
      <c r="Q862" s="578">
        <v>518</v>
      </c>
      <c r="R862" s="578">
        <v>576</v>
      </c>
      <c r="S862" s="578">
        <v>537</v>
      </c>
      <c r="T862" s="578"/>
      <c r="U862" s="578"/>
    </row>
    <row r="863" spans="1:41" x14ac:dyDescent="0.35">
      <c r="A863" s="5"/>
      <c r="B863" s="322" t="s">
        <v>255</v>
      </c>
      <c r="N863" s="578"/>
      <c r="O863" s="578"/>
      <c r="P863" s="578"/>
      <c r="Q863" s="578"/>
      <c r="R863" s="578"/>
      <c r="S863" s="578"/>
      <c r="T863" s="578"/>
      <c r="U863" s="578"/>
    </row>
    <row r="864" spans="1:41" x14ac:dyDescent="0.35">
      <c r="A864" s="5"/>
      <c r="B864" s="322" t="s">
        <v>256</v>
      </c>
      <c r="N864" s="578">
        <v>328</v>
      </c>
      <c r="O864" s="578">
        <v>375</v>
      </c>
      <c r="P864" s="578">
        <v>347</v>
      </c>
      <c r="Q864" s="578">
        <v>624</v>
      </c>
      <c r="R864" s="578">
        <v>693</v>
      </c>
      <c r="S864" s="578">
        <v>625</v>
      </c>
      <c r="T864" s="578"/>
      <c r="U864" s="578"/>
    </row>
    <row r="865" spans="1:21" x14ac:dyDescent="0.35">
      <c r="A865" s="5"/>
      <c r="B865" s="322" t="s">
        <v>257</v>
      </c>
      <c r="N865" s="578">
        <v>7.98</v>
      </c>
      <c r="O865" s="578">
        <v>5.26</v>
      </c>
      <c r="P865" s="578">
        <v>6.14</v>
      </c>
      <c r="Q865" s="578">
        <v>6.61</v>
      </c>
      <c r="R865" s="578">
        <v>6.11</v>
      </c>
      <c r="S865" s="578">
        <v>4.82</v>
      </c>
      <c r="T865" s="578"/>
      <c r="U865" s="578"/>
    </row>
    <row r="866" spans="1:21" x14ac:dyDescent="0.35">
      <c r="A866" s="5"/>
      <c r="B866" s="322" t="s">
        <v>258</v>
      </c>
      <c r="N866" s="578"/>
      <c r="O866" s="578"/>
      <c r="P866" s="578"/>
      <c r="Q866" s="578"/>
      <c r="R866" s="578"/>
      <c r="S866" s="578"/>
      <c r="T866" s="578"/>
      <c r="U866" s="578"/>
    </row>
    <row r="867" spans="1:21" x14ac:dyDescent="0.35">
      <c r="A867" s="5"/>
      <c r="B867" s="322" t="s">
        <v>250</v>
      </c>
      <c r="N867" s="578">
        <v>0.95</v>
      </c>
      <c r="O867" s="578">
        <v>0.95</v>
      </c>
      <c r="P867" s="578">
        <v>0.94</v>
      </c>
      <c r="Q867" s="578">
        <v>0.94</v>
      </c>
      <c r="R867" s="578">
        <v>0.94</v>
      </c>
      <c r="S867" s="578">
        <v>0.94</v>
      </c>
      <c r="T867" s="578"/>
      <c r="U867" s="578"/>
    </row>
    <row r="868" spans="1:21" x14ac:dyDescent="0.35">
      <c r="A868" s="5"/>
      <c r="B868" s="322" t="s">
        <v>259</v>
      </c>
      <c r="N868" s="578">
        <v>10</v>
      </c>
      <c r="O868" s="578">
        <v>0</v>
      </c>
      <c r="P868" s="578"/>
      <c r="Q868" s="578"/>
      <c r="R868" s="578"/>
      <c r="S868" s="578"/>
      <c r="T868" s="578"/>
      <c r="U868" s="578"/>
    </row>
    <row r="869" spans="1:21" x14ac:dyDescent="0.35">
      <c r="A869" s="5"/>
      <c r="B869" s="322" t="s">
        <v>260</v>
      </c>
      <c r="N869" s="578">
        <v>11</v>
      </c>
      <c r="O869" s="578">
        <v>0</v>
      </c>
      <c r="P869" s="578"/>
      <c r="Q869" s="578"/>
      <c r="R869" s="578"/>
      <c r="S869" s="578"/>
      <c r="T869" s="578"/>
      <c r="U869" s="578"/>
    </row>
    <row r="870" spans="1:21" x14ac:dyDescent="0.35">
      <c r="A870" s="5"/>
      <c r="B870" s="322" t="s">
        <v>261</v>
      </c>
      <c r="N870" s="578">
        <v>70</v>
      </c>
      <c r="O870" s="578">
        <v>60</v>
      </c>
      <c r="P870" s="578">
        <v>65</v>
      </c>
      <c r="Q870" s="578">
        <v>125</v>
      </c>
      <c r="R870" s="578">
        <v>129</v>
      </c>
      <c r="S870" s="578">
        <v>91</v>
      </c>
      <c r="T870" s="578"/>
      <c r="U870" s="578"/>
    </row>
    <row r="871" spans="1:21" x14ac:dyDescent="0.35">
      <c r="A871" s="5"/>
      <c r="B871" s="322" t="s">
        <v>262</v>
      </c>
      <c r="N871" s="578">
        <v>65</v>
      </c>
      <c r="O871" s="578">
        <v>65</v>
      </c>
      <c r="P871" s="578">
        <v>68</v>
      </c>
      <c r="Q871" s="578">
        <v>125</v>
      </c>
      <c r="R871" s="578">
        <v>124</v>
      </c>
      <c r="S871" s="578">
        <v>94</v>
      </c>
      <c r="T871" s="578"/>
      <c r="U871" s="578"/>
    </row>
    <row r="872" spans="1:21" x14ac:dyDescent="0.35">
      <c r="A872" s="5"/>
      <c r="B872" s="322" t="s">
        <v>263</v>
      </c>
      <c r="N872" s="584"/>
      <c r="O872" s="584"/>
      <c r="P872" s="584"/>
      <c r="Q872" s="584"/>
      <c r="R872" s="584"/>
      <c r="S872" s="584"/>
      <c r="T872" s="584"/>
      <c r="U872" s="584"/>
    </row>
    <row r="873" spans="1:21" x14ac:dyDescent="0.35">
      <c r="A873" s="5"/>
      <c r="B873" s="322" t="s">
        <v>264</v>
      </c>
      <c r="N873" s="584">
        <v>1237</v>
      </c>
      <c r="O873" s="584">
        <v>1190</v>
      </c>
      <c r="P873" s="584">
        <v>1247</v>
      </c>
      <c r="Q873" s="584">
        <v>1262</v>
      </c>
      <c r="R873" s="584">
        <v>1274</v>
      </c>
      <c r="S873" s="584">
        <v>1407</v>
      </c>
      <c r="T873" s="584"/>
      <c r="U873" s="584"/>
    </row>
    <row r="874" spans="1:21" x14ac:dyDescent="0.35">
      <c r="A874" s="5"/>
      <c r="B874" s="322" t="s">
        <v>265</v>
      </c>
      <c r="N874" s="584"/>
      <c r="O874" s="584">
        <v>1467</v>
      </c>
      <c r="P874" s="584">
        <v>1324</v>
      </c>
      <c r="Q874" s="584">
        <v>844</v>
      </c>
      <c r="R874" s="584">
        <v>886</v>
      </c>
      <c r="S874" s="584">
        <v>1061</v>
      </c>
      <c r="T874" s="584"/>
      <c r="U874" s="584"/>
    </row>
    <row r="875" spans="1:21" x14ac:dyDescent="0.35">
      <c r="A875" s="5"/>
      <c r="B875" s="322" t="s">
        <v>266</v>
      </c>
      <c r="N875" s="584">
        <v>822</v>
      </c>
      <c r="O875" s="584">
        <v>1001</v>
      </c>
      <c r="P875" s="584">
        <v>894</v>
      </c>
      <c r="Q875" s="584">
        <v>824</v>
      </c>
      <c r="R875" s="584">
        <v>884</v>
      </c>
      <c r="S875" s="584">
        <v>911</v>
      </c>
      <c r="T875" s="584"/>
      <c r="U875" s="584"/>
    </row>
    <row r="876" spans="1:21" x14ac:dyDescent="0.35">
      <c r="A876" s="5"/>
      <c r="B876" s="322" t="s">
        <v>267</v>
      </c>
      <c r="N876" s="584">
        <v>1031</v>
      </c>
      <c r="O876" s="584">
        <v>1292</v>
      </c>
      <c r="P876" s="584">
        <v>1182</v>
      </c>
      <c r="Q876" s="584">
        <v>972</v>
      </c>
      <c r="R876" s="584">
        <v>1073</v>
      </c>
      <c r="S876" s="584">
        <v>1079</v>
      </c>
      <c r="T876" s="584"/>
      <c r="U876" s="584"/>
    </row>
    <row r="877" spans="1:21" x14ac:dyDescent="0.35">
      <c r="A877" s="5"/>
      <c r="B877" s="322"/>
    </row>
    <row r="878" spans="1:21" x14ac:dyDescent="0.35">
      <c r="A878" s="5"/>
      <c r="B878" s="322"/>
    </row>
    <row r="879" spans="1:21" x14ac:dyDescent="0.35">
      <c r="A879" s="5"/>
      <c r="B879" s="322"/>
    </row>
    <row r="880" spans="1:21" x14ac:dyDescent="0.35">
      <c r="A880" s="5" t="s">
        <v>84</v>
      </c>
      <c r="B880" s="322" t="s">
        <v>89</v>
      </c>
      <c r="N880" s="578">
        <v>102.9</v>
      </c>
      <c r="O880" s="578">
        <v>78.099999999999994</v>
      </c>
      <c r="P880" s="578">
        <v>88.2</v>
      </c>
      <c r="Q880" s="578">
        <v>161.5</v>
      </c>
      <c r="R880" s="578">
        <v>160.5</v>
      </c>
      <c r="S880" s="578">
        <v>133.6</v>
      </c>
    </row>
    <row r="881" spans="1:19" x14ac:dyDescent="0.35">
      <c r="A881" s="5" t="s">
        <v>84</v>
      </c>
      <c r="B881" s="322" t="s">
        <v>358</v>
      </c>
      <c r="N881" s="578">
        <v>59.8</v>
      </c>
      <c r="O881" s="578">
        <v>95</v>
      </c>
      <c r="P881" s="578">
        <v>90.4</v>
      </c>
      <c r="Q881" s="578">
        <v>105.5</v>
      </c>
      <c r="R881" s="578">
        <v>110</v>
      </c>
      <c r="S881" s="578">
        <v>99.4</v>
      </c>
    </row>
    <row r="882" spans="1:19" x14ac:dyDescent="0.35">
      <c r="A882" s="5" t="s">
        <v>84</v>
      </c>
      <c r="B882" s="322" t="s">
        <v>359</v>
      </c>
      <c r="N882" s="578">
        <v>27.5</v>
      </c>
      <c r="O882" s="578">
        <v>52.9</v>
      </c>
      <c r="P882" s="578">
        <v>52.4</v>
      </c>
      <c r="Q882" s="578">
        <v>45.3</v>
      </c>
      <c r="R882" s="578">
        <v>45</v>
      </c>
      <c r="S882" s="578">
        <v>48.1</v>
      </c>
    </row>
    <row r="883" spans="1:19" x14ac:dyDescent="0.35">
      <c r="A883" s="5" t="s">
        <v>84</v>
      </c>
      <c r="B883" s="322" t="s">
        <v>360</v>
      </c>
      <c r="N883" s="578">
        <v>-0.4</v>
      </c>
      <c r="O883" s="578"/>
      <c r="P883" s="578"/>
      <c r="Q883" s="578">
        <v>0</v>
      </c>
      <c r="R883" s="578">
        <v>0</v>
      </c>
      <c r="S883" s="578">
        <v>0</v>
      </c>
    </row>
    <row r="884" spans="1:19" x14ac:dyDescent="0.35">
      <c r="A884" s="5" t="s">
        <v>84</v>
      </c>
      <c r="B884" s="322" t="s">
        <v>85</v>
      </c>
      <c r="N884" s="578"/>
      <c r="O884" s="578"/>
      <c r="P884" s="578"/>
      <c r="Q884" s="578"/>
      <c r="R884" s="578"/>
      <c r="S884" s="578"/>
    </row>
    <row r="885" spans="1:19" x14ac:dyDescent="0.35">
      <c r="A885" s="5" t="s">
        <v>84</v>
      </c>
      <c r="B885" s="322" t="s">
        <v>361</v>
      </c>
      <c r="N885" s="578">
        <v>0</v>
      </c>
      <c r="O885" s="578">
        <v>215.5</v>
      </c>
      <c r="P885" s="578">
        <v>0</v>
      </c>
      <c r="Q885" s="578">
        <v>0</v>
      </c>
      <c r="R885" s="578"/>
      <c r="S885" s="578">
        <v>395</v>
      </c>
    </row>
    <row r="886" spans="1:19" x14ac:dyDescent="0.35">
      <c r="A886" s="5" t="s">
        <v>84</v>
      </c>
      <c r="B886" s="322" t="s">
        <v>362</v>
      </c>
      <c r="N886" s="578">
        <v>49</v>
      </c>
      <c r="O886" s="578">
        <v>3.4</v>
      </c>
      <c r="P886" s="578">
        <v>-8.5</v>
      </c>
      <c r="Q886" s="578">
        <v>6.2</v>
      </c>
      <c r="R886" s="578">
        <v>7.4</v>
      </c>
      <c r="S886" s="578">
        <v>27.8</v>
      </c>
    </row>
    <row r="887" spans="1:19" x14ac:dyDescent="0.35">
      <c r="A887" s="5" t="s">
        <v>84</v>
      </c>
      <c r="B887" s="322" t="s">
        <v>363</v>
      </c>
      <c r="N887" s="578">
        <v>-33</v>
      </c>
      <c r="O887" s="578">
        <v>-288.7</v>
      </c>
      <c r="P887" s="578">
        <v>-46.1</v>
      </c>
      <c r="Q887" s="578">
        <v>4.5</v>
      </c>
      <c r="R887" s="578">
        <v>-1.9</v>
      </c>
      <c r="S887" s="578">
        <v>-436.7</v>
      </c>
    </row>
    <row r="888" spans="1:19" x14ac:dyDescent="0.35">
      <c r="A888" s="5" t="s">
        <v>84</v>
      </c>
      <c r="B888" s="322" t="s">
        <v>364</v>
      </c>
      <c r="N888" s="578">
        <v>108.5</v>
      </c>
      <c r="O888" s="578">
        <v>72.099999999999994</v>
      </c>
      <c r="P888" s="578">
        <v>85.8</v>
      </c>
      <c r="Q888" s="578">
        <v>61.1</v>
      </c>
      <c r="R888" s="578">
        <v>55.1</v>
      </c>
      <c r="S888" s="578">
        <v>31.7</v>
      </c>
    </row>
    <row r="889" spans="1:19" x14ac:dyDescent="0.35">
      <c r="A889" s="5" t="s">
        <v>84</v>
      </c>
      <c r="B889" s="322" t="s">
        <v>365</v>
      </c>
      <c r="N889" s="578">
        <v>818.7</v>
      </c>
      <c r="O889" s="578">
        <v>628.6</v>
      </c>
      <c r="P889" s="578">
        <v>675</v>
      </c>
      <c r="Q889" s="578">
        <v>697</v>
      </c>
      <c r="R889" s="578">
        <v>717.2</v>
      </c>
      <c r="S889" s="578">
        <v>315.39999999999998</v>
      </c>
    </row>
    <row r="890" spans="1:19" x14ac:dyDescent="0.35">
      <c r="A890" s="5" t="s">
        <v>84</v>
      </c>
      <c r="B890" s="322" t="s">
        <v>366</v>
      </c>
      <c r="N890" s="578">
        <v>849.5</v>
      </c>
      <c r="O890" s="578">
        <v>718.3</v>
      </c>
      <c r="P890" s="578">
        <v>783.7</v>
      </c>
      <c r="Q890" s="578">
        <v>717</v>
      </c>
      <c r="R890" s="578">
        <v>747.7</v>
      </c>
      <c r="S890" s="578">
        <v>338.9</v>
      </c>
    </row>
    <row r="891" spans="1:19" x14ac:dyDescent="0.35">
      <c r="A891" s="5" t="s">
        <v>84</v>
      </c>
      <c r="B891" s="322" t="s">
        <v>367</v>
      </c>
      <c r="N891" s="578">
        <v>175.4</v>
      </c>
      <c r="O891" s="578">
        <v>128.5</v>
      </c>
      <c r="P891" s="578">
        <v>195.8</v>
      </c>
      <c r="Q891" s="578">
        <v>205.3</v>
      </c>
      <c r="R891" s="578">
        <v>207.1</v>
      </c>
      <c r="S891" s="578">
        <v>203.7</v>
      </c>
    </row>
    <row r="892" spans="1:19" x14ac:dyDescent="0.35">
      <c r="A892" s="5"/>
      <c r="B892" s="322"/>
    </row>
    <row r="893" spans="1:19" x14ac:dyDescent="0.35">
      <c r="A893" s="5"/>
      <c r="B893" s="322"/>
    </row>
    <row r="894" spans="1:19" x14ac:dyDescent="0.35">
      <c r="A894" s="5"/>
      <c r="B894" s="322"/>
    </row>
    <row r="895" spans="1:19" x14ac:dyDescent="0.35">
      <c r="B895" s="69"/>
    </row>
    <row r="896" spans="1:19" x14ac:dyDescent="0.35">
      <c r="B896" s="69"/>
    </row>
    <row r="897" spans="1:41" x14ac:dyDescent="0.35">
      <c r="B897" s="69"/>
    </row>
    <row r="898" spans="1:41" x14ac:dyDescent="0.35">
      <c r="B898" s="69"/>
    </row>
    <row r="899" spans="1:41" x14ac:dyDescent="0.35">
      <c r="B899" s="534" t="s">
        <v>137</v>
      </c>
      <c r="N899" s="534"/>
      <c r="O899" s="534"/>
      <c r="P899" s="534"/>
      <c r="Q899" s="534"/>
      <c r="R899" s="534"/>
      <c r="S899" s="534"/>
      <c r="T899" s="534"/>
      <c r="U899" s="534"/>
      <c r="V899" s="534"/>
      <c r="W899" s="534"/>
      <c r="X899" s="534"/>
      <c r="Y899" s="534"/>
      <c r="Z899" s="534"/>
      <c r="AA899" s="534"/>
      <c r="AB899" s="534"/>
      <c r="AC899" s="534"/>
      <c r="AD899" s="534"/>
      <c r="AE899" s="534"/>
      <c r="AF899" s="534"/>
      <c r="AG899" s="534"/>
      <c r="AH899" s="534"/>
      <c r="AI899" s="534"/>
      <c r="AJ899" s="534"/>
      <c r="AK899" s="534"/>
      <c r="AL899" s="534"/>
      <c r="AM899" s="534"/>
      <c r="AN899" s="534"/>
      <c r="AO899" s="534"/>
    </row>
    <row r="900" spans="1:41" x14ac:dyDescent="0.35">
      <c r="B900" s="69"/>
    </row>
    <row r="901" spans="1:41" x14ac:dyDescent="0.35">
      <c r="B901" s="69"/>
    </row>
    <row r="902" spans="1:41" x14ac:dyDescent="0.35">
      <c r="A902" s="5" t="s">
        <v>80</v>
      </c>
      <c r="B902" s="69" t="s">
        <v>225</v>
      </c>
      <c r="N902" s="580"/>
      <c r="O902" s="580"/>
      <c r="P902" s="580"/>
      <c r="Q902" s="580"/>
      <c r="R902" s="580"/>
      <c r="S902" s="580">
        <f>AVERAGE(Q!W902:Z902)</f>
        <v>0.7</v>
      </c>
      <c r="T902" s="580">
        <f>AVERAGE(Q!AA902:AD902)</f>
        <v>0.7</v>
      </c>
      <c r="U902" s="580">
        <f>AVERAGE(Q!AE902:AH902)</f>
        <v>0.7</v>
      </c>
      <c r="V902" s="580">
        <f>AVERAGE(Q!AI902:AL902)</f>
        <v>0.7</v>
      </c>
      <c r="W902" s="580">
        <f>AVERAGE(Q!AM902:AP902)</f>
        <v>0.7</v>
      </c>
      <c r="X902" s="580">
        <f>AVERAGE(Q!AQ902:AT902)</f>
        <v>0.7</v>
      </c>
      <c r="Y902" s="580">
        <f>AVERAGE(Q!AU902:AX902)</f>
        <v>0.7</v>
      </c>
      <c r="Z902" s="580">
        <f>AVERAGE(Q!AY902:BB902)</f>
        <v>0.7</v>
      </c>
      <c r="AA902" s="580">
        <f>AVERAGE(Q!BC902:BF902)</f>
        <v>0.7</v>
      </c>
      <c r="AB902" s="580">
        <f>AVERAGE(Q!BG902:BJ902)</f>
        <v>0.7</v>
      </c>
      <c r="AC902" s="427">
        <f>AVERAGE(Q!BK902:BN902)</f>
        <v>0.7</v>
      </c>
      <c r="AD902" s="427">
        <f>AVERAGE(Q!BO902:BR902)</f>
        <v>0.7</v>
      </c>
      <c r="AE902" s="427">
        <f>AVERAGE(Q!BS902:BV902)</f>
        <v>0.7</v>
      </c>
      <c r="AF902" s="427">
        <f>AVERAGE(Q!BW902:BZ902)</f>
        <v>0.7</v>
      </c>
      <c r="AG902" s="427">
        <f>AVERAGE(Q!CA902:CD902)</f>
        <v>0.7</v>
      </c>
      <c r="AH902" s="427">
        <f>AVERAGE(Q!CE902:CH902)</f>
        <v>0.7</v>
      </c>
      <c r="AI902" s="427">
        <f>AVERAGE(Q!CI902:CL902)</f>
        <v>0.7</v>
      </c>
      <c r="AJ902" s="427">
        <f>AVERAGE(Q!CM902:CP902)</f>
        <v>0.7</v>
      </c>
      <c r="AK902" s="427">
        <f>AVERAGE(Q!CQ902:CT902)</f>
        <v>0.7</v>
      </c>
      <c r="AL902" s="427">
        <f>AVERAGE(Q!CU902:CX902)</f>
        <v>0.7</v>
      </c>
      <c r="AM902" s="427">
        <f>AVERAGE(Q!CY902:DB902)</f>
        <v>0.7</v>
      </c>
      <c r="AN902" s="427">
        <f>AVERAGE(Q!DC902:DF902)</f>
        <v>0.7</v>
      </c>
      <c r="AO902" s="427">
        <f>AVERAGE(Q!DG902:DJ902)</f>
        <v>0.7</v>
      </c>
    </row>
    <row r="903" spans="1:41" x14ac:dyDescent="0.35">
      <c r="A903" s="5" t="s">
        <v>80</v>
      </c>
      <c r="B903" s="69" t="s">
        <v>226</v>
      </c>
      <c r="N903" s="580"/>
      <c r="O903" s="580"/>
      <c r="P903" s="580"/>
      <c r="Q903" s="580"/>
      <c r="R903" s="580"/>
      <c r="S903" s="580">
        <f>AVERAGE(Q!W903:Z903)</f>
        <v>0.7</v>
      </c>
      <c r="T903" s="580">
        <f>AVERAGE(Q!AA903:AD903)</f>
        <v>0.7</v>
      </c>
      <c r="U903" s="580">
        <f>AVERAGE(Q!AE903:AH903)</f>
        <v>0.7</v>
      </c>
      <c r="V903" s="580">
        <f>AVERAGE(Q!AI903:AL903)</f>
        <v>0.7</v>
      </c>
      <c r="W903" s="580">
        <f>AVERAGE(Q!AM903:AP903)</f>
        <v>0.7</v>
      </c>
      <c r="X903" s="580">
        <f>AVERAGE(Q!AQ903:AT903)</f>
        <v>0.7</v>
      </c>
      <c r="Y903" s="580">
        <f>AVERAGE(Q!AU903:AX903)</f>
        <v>0.7</v>
      </c>
      <c r="Z903" s="580">
        <f>AVERAGE(Q!AY903:BB903)</f>
        <v>0.7</v>
      </c>
      <c r="AA903" s="580">
        <f>AVERAGE(Q!BC903:BF903)</f>
        <v>0.7</v>
      </c>
      <c r="AB903" s="580">
        <f>AVERAGE(Q!BG903:BJ903)</f>
        <v>0.7</v>
      </c>
      <c r="AC903" s="427">
        <f>AVERAGE(Q!BK903:BN903)</f>
        <v>0.7</v>
      </c>
      <c r="AD903" s="427">
        <f>AVERAGE(Q!BO903:BR903)</f>
        <v>0.7</v>
      </c>
      <c r="AE903" s="427">
        <f>AVERAGE(Q!BS903:BV903)</f>
        <v>0.7</v>
      </c>
      <c r="AF903" s="427">
        <f>AVERAGE(Q!BW903:BZ903)</f>
        <v>0.7</v>
      </c>
      <c r="AG903" s="427">
        <f>AVERAGE(Q!CA903:CD903)</f>
        <v>0.7</v>
      </c>
      <c r="AH903" s="427">
        <f>AVERAGE(Q!CE903:CH903)</f>
        <v>0.7</v>
      </c>
      <c r="AI903" s="427">
        <f>AVERAGE(Q!CI903:CL903)</f>
        <v>0.7</v>
      </c>
      <c r="AJ903" s="427">
        <f>AVERAGE(Q!CM903:CP903)</f>
        <v>0.7</v>
      </c>
      <c r="AK903" s="427">
        <f>AVERAGE(Q!CQ903:CT903)</f>
        <v>0.7</v>
      </c>
      <c r="AL903" s="427">
        <f>AVERAGE(Q!CU903:CX903)</f>
        <v>0.7</v>
      </c>
      <c r="AM903" s="427">
        <f>AVERAGE(Q!CY903:DB903)</f>
        <v>0.7</v>
      </c>
      <c r="AN903" s="427">
        <f>AVERAGE(Q!DC903:DF903)</f>
        <v>0.7</v>
      </c>
      <c r="AO903" s="427">
        <f>AVERAGE(Q!DG903:DJ903)</f>
        <v>0.7</v>
      </c>
    </row>
    <row r="904" spans="1:41" x14ac:dyDescent="0.35">
      <c r="A904" s="5"/>
      <c r="B904" s="70"/>
    </row>
    <row r="905" spans="1:41" x14ac:dyDescent="0.35">
      <c r="A905" s="5"/>
      <c r="B905" s="70"/>
    </row>
    <row r="906" spans="1:41" x14ac:dyDescent="0.35">
      <c r="A906" s="5"/>
      <c r="B906" s="70" t="s">
        <v>224</v>
      </c>
    </row>
    <row r="907" spans="1:41" x14ac:dyDescent="0.35">
      <c r="A907" s="5"/>
      <c r="B907" s="70"/>
    </row>
    <row r="908" spans="1:41" x14ac:dyDescent="0.35">
      <c r="A908" s="5"/>
      <c r="B908" s="70" t="s">
        <v>106</v>
      </c>
    </row>
    <row r="909" spans="1:41" x14ac:dyDescent="0.35">
      <c r="A909" s="5" t="s">
        <v>229</v>
      </c>
      <c r="B909" s="69" t="s">
        <v>247</v>
      </c>
      <c r="N909" s="575">
        <f>Q!F909</f>
        <v>52300</v>
      </c>
      <c r="O909" s="575">
        <f>Q!J909</f>
        <v>66894</v>
      </c>
      <c r="P909" s="575">
        <f>Q!N909</f>
        <v>66894</v>
      </c>
      <c r="Q909" s="575">
        <f>Q!R909</f>
        <v>76471</v>
      </c>
      <c r="R909" s="575">
        <f>Q!V909</f>
        <v>112800</v>
      </c>
      <c r="S909" s="575">
        <f>Q!Z909</f>
        <v>122800</v>
      </c>
      <c r="T909" s="575">
        <f>Q!AD909</f>
        <v>122800</v>
      </c>
      <c r="U909" s="575">
        <f>Q!AH909</f>
        <v>122800</v>
      </c>
      <c r="V909" s="575">
        <f>Q!AL909</f>
        <v>122800</v>
      </c>
      <c r="W909" s="575">
        <f>Q!AP909</f>
        <v>122800</v>
      </c>
      <c r="X909" s="575">
        <f>Q!AT909</f>
        <v>109805.00120108697</v>
      </c>
      <c r="Y909" s="575">
        <f>Q!AX909</f>
        <v>92196.60174456524</v>
      </c>
      <c r="Z909" s="575">
        <f>Q!BB909</f>
        <v>72510.41115217394</v>
      </c>
      <c r="AA909" s="575">
        <f>Q!BF909</f>
        <v>53176.388548913063</v>
      </c>
      <c r="AB909" s="575">
        <f>Q!BJ909</f>
        <v>35990.590679347835</v>
      </c>
      <c r="AC909" s="575">
        <f>Q!BN909</f>
        <v>23735.144657608704</v>
      </c>
      <c r="AD909" s="575">
        <f>Q!BR909</f>
        <v>10493.628266304353</v>
      </c>
      <c r="AE909" s="575">
        <f>Q!BV909</f>
        <v>-3100.0561141304293</v>
      </c>
      <c r="AF909" s="575">
        <f>Q!BZ909</f>
        <v>-18278.496445652167</v>
      </c>
      <c r="AG909" s="575" t="str">
        <f t="shared" ref="AG909" si="966">IF((OR(AF909-(AG$191/1000)&lt;0,AF909="")),"",(AF909-(AG$191/1000)))</f>
        <v/>
      </c>
      <c r="AH909" s="575" t="e">
        <f t="shared" ref="AH909" si="967">IF((OR(AG909-(AH$191/1000)&lt;0,AG909="")),"",(AG909-(AH$191/1000)))</f>
        <v>#VALUE!</v>
      </c>
      <c r="AI909" s="575" t="e">
        <f t="shared" ref="AI909" si="968">IF((OR(AH909-(AI$191/1000)&lt;0,AH909="")),"",(AH909-(AI$191/1000)))</f>
        <v>#VALUE!</v>
      </c>
      <c r="AJ909" s="575" t="e">
        <f t="shared" ref="AJ909" si="969">IF((OR(AI909-(AJ$191/1000)&lt;0,AI909="")),"",(AI909-(AJ$191/1000)))</f>
        <v>#VALUE!</v>
      </c>
      <c r="AK909" s="575" t="e">
        <f t="shared" ref="AK909" si="970">IF((OR(AJ909-(AK$191/1000)&lt;0,AJ909="")),"",(AJ909-(AK$191/1000)))</f>
        <v>#VALUE!</v>
      </c>
      <c r="AL909" s="575" t="e">
        <f t="shared" ref="AL909" si="971">IF((OR(AK909-(AL$191/1000)&lt;0,AK909="")),"",(AK909-(AL$191/1000)))</f>
        <v>#VALUE!</v>
      </c>
      <c r="AM909" s="575" t="e">
        <f t="shared" ref="AM909" si="972">IF((OR(AL909-(AM$191/1000)&lt;0,AL909="")),"",(AL909-(AM$191/1000)))</f>
        <v>#VALUE!</v>
      </c>
      <c r="AN909" s="575" t="e">
        <f t="shared" ref="AN909" si="973">IF((OR(AM909-(AN$191/1000)&lt;0,AM909="")),"",(AM909-(AN$191/1000)))</f>
        <v>#VALUE!</v>
      </c>
      <c r="AO909" s="575" t="e">
        <f t="shared" ref="AO909" si="974">IF((OR(AN909-(AO$191/1000)&lt;0,AN909="")),"",(AN909-(AO$191/1000)))</f>
        <v>#VALUE!</v>
      </c>
    </row>
    <row r="910" spans="1:41" x14ac:dyDescent="0.35">
      <c r="A910" s="5" t="s">
        <v>230</v>
      </c>
      <c r="B910" s="69" t="s">
        <v>227</v>
      </c>
      <c r="N910" s="577">
        <f>Q!F910</f>
        <v>0.7</v>
      </c>
      <c r="O910" s="577">
        <f>Q!J910</f>
        <v>0.6</v>
      </c>
      <c r="P910" s="577">
        <f>Q!N910</f>
        <v>0.6</v>
      </c>
      <c r="Q910" s="577">
        <f>Q!R910</f>
        <v>0.5</v>
      </c>
      <c r="R910" s="577">
        <f>Q!V910</f>
        <v>0.7</v>
      </c>
      <c r="S910" s="577">
        <f>Q!Z910</f>
        <v>0.7</v>
      </c>
      <c r="T910" s="577">
        <f>Q!AD910</f>
        <v>0.61548410931596098</v>
      </c>
      <c r="U910" s="577">
        <f>Q!AH910</f>
        <v>0.61548410931596098</v>
      </c>
      <c r="V910" s="577">
        <f>Q!AL910</f>
        <v>0.61548410931596098</v>
      </c>
      <c r="W910" s="577">
        <f>Q!AP910</f>
        <v>0.61548410931596098</v>
      </c>
      <c r="X910" s="577">
        <f>Q!AT910</f>
        <v>0.57471198111893251</v>
      </c>
      <c r="Y910" s="577">
        <f>Q!AX910</f>
        <v>0.50112678151400625</v>
      </c>
      <c r="Z910" s="577">
        <f>Q!BB910</f>
        <v>0.37654514567275843</v>
      </c>
      <c r="AA910" s="577">
        <f>Q!BF910</f>
        <v>0.16441097016046261</v>
      </c>
      <c r="AB910" s="577">
        <f>Q!BJ910</f>
        <v>-0.21548922030547324</v>
      </c>
      <c r="AC910" s="577">
        <f>Q!BN910</f>
        <v>-0.82244337611137908</v>
      </c>
      <c r="AD910" s="577">
        <f>Q!BR910</f>
        <v>-3.0716418975740547</v>
      </c>
      <c r="AE910" s="577">
        <f>Q!BV910</f>
        <v>0</v>
      </c>
      <c r="AF910" s="577">
        <f>Q!BZ910</f>
        <v>0</v>
      </c>
      <c r="AG910" s="592" t="e">
        <f>IF(AG909&gt;0,AG911/AG909*g_troz,0)</f>
        <v>#DIV/0!</v>
      </c>
      <c r="AH910" s="577" t="e">
        <f t="shared" ref="AH910:AO910" si="975">IF(AH909&gt;0,AH911/AH909*g_troz,0)</f>
        <v>#VALUE!</v>
      </c>
      <c r="AI910" s="577" t="e">
        <f t="shared" si="975"/>
        <v>#VALUE!</v>
      </c>
      <c r="AJ910" s="577" t="e">
        <f t="shared" si="975"/>
        <v>#VALUE!</v>
      </c>
      <c r="AK910" s="577" t="e">
        <f t="shared" si="975"/>
        <v>#VALUE!</v>
      </c>
      <c r="AL910" s="577" t="e">
        <f t="shared" si="975"/>
        <v>#VALUE!</v>
      </c>
      <c r="AM910" s="577" t="e">
        <f t="shared" si="975"/>
        <v>#VALUE!</v>
      </c>
      <c r="AN910" s="577" t="e">
        <f t="shared" si="975"/>
        <v>#VALUE!</v>
      </c>
      <c r="AO910" s="577" t="e">
        <f t="shared" si="975"/>
        <v>#VALUE!</v>
      </c>
    </row>
    <row r="911" spans="1:41" x14ac:dyDescent="0.35">
      <c r="A911" s="5" t="s">
        <v>231</v>
      </c>
      <c r="B911" s="69" t="s">
        <v>228</v>
      </c>
      <c r="N911" s="575">
        <f>Q!F911</f>
        <v>1241</v>
      </c>
      <c r="O911" s="575">
        <f>Q!J911</f>
        <v>1174</v>
      </c>
      <c r="P911" s="575">
        <f>Q!N911</f>
        <v>1174</v>
      </c>
      <c r="Q911" s="575">
        <f>Q!R911</f>
        <v>1231</v>
      </c>
      <c r="R911" s="575">
        <f>Q!V911</f>
        <v>2430</v>
      </c>
      <c r="S911" s="575">
        <f>Q!Z911</f>
        <v>2430</v>
      </c>
      <c r="T911" s="575">
        <f>Q!AD911</f>
        <v>2430</v>
      </c>
      <c r="U911" s="575">
        <f>Q!AH911</f>
        <v>2430</v>
      </c>
      <c r="V911" s="575">
        <f>Q!AL911</f>
        <v>2430</v>
      </c>
      <c r="W911" s="575">
        <f>Q!AP911</f>
        <v>2430</v>
      </c>
      <c r="X911" s="575">
        <f>Q!AT911</f>
        <v>2028.9130434782603</v>
      </c>
      <c r="Y911" s="575">
        <f>Q!AX911</f>
        <v>1485.4347826086953</v>
      </c>
      <c r="Z911" s="575">
        <f>Q!BB911</f>
        <v>877.82608695652129</v>
      </c>
      <c r="AA911" s="575">
        <f>Q!BF911</f>
        <v>281.08695652173878</v>
      </c>
      <c r="AB911" s="575">
        <f>Q!BJ911</f>
        <v>-249.34782608695684</v>
      </c>
      <c r="AC911" s="575">
        <f>Q!BN911</f>
        <v>-627.60869565217433</v>
      </c>
      <c r="AD911" s="575">
        <f>Q!BR911</f>
        <v>-1036.3043478260875</v>
      </c>
      <c r="AE911" s="575">
        <f>Q!BV911</f>
        <v>-1455.8695652173915</v>
      </c>
      <c r="AF911" s="575">
        <f>Q!BZ911</f>
        <v>-1924.3478260869565</v>
      </c>
      <c r="AG911" s="591" t="e">
        <f t="shared" ref="AG911" si="976">AF911-(AG$198/1000/AG$197)</f>
        <v>#DIV/0!</v>
      </c>
      <c r="AH911" s="575" t="e">
        <f t="shared" ref="AH911" si="977">AG911-(AH$198/1000/AH$197)</f>
        <v>#DIV/0!</v>
      </c>
      <c r="AI911" s="575" t="e">
        <f t="shared" ref="AI911" si="978">AH911-(AI$198/1000/AI$197)</f>
        <v>#DIV/0!</v>
      </c>
      <c r="AJ911" s="575" t="e">
        <f t="shared" ref="AJ911" si="979">AI911-(AJ$198/1000/AJ$197)</f>
        <v>#DIV/0!</v>
      </c>
      <c r="AK911" s="575" t="e">
        <f t="shared" ref="AK911" si="980">AJ911-(AK$198/1000/AK$197)</f>
        <v>#DIV/0!</v>
      </c>
      <c r="AL911" s="575" t="e">
        <f t="shared" ref="AL911" si="981">AK911-(AL$198/1000/AL$197)</f>
        <v>#DIV/0!</v>
      </c>
      <c r="AM911" s="575" t="e">
        <f t="shared" ref="AM911" si="982">AL911-(AM$198/1000/AM$197)</f>
        <v>#DIV/0!</v>
      </c>
      <c r="AN911" s="575" t="e">
        <f t="shared" ref="AN911" si="983">AM911-(AN$198/1000/AN$197)</f>
        <v>#DIV/0!</v>
      </c>
      <c r="AO911" s="575" t="e">
        <f t="shared" ref="AO911" si="984">AN911-(AO$198/1000/AO$197)</f>
        <v>#DIV/0!</v>
      </c>
    </row>
    <row r="912" spans="1:41" x14ac:dyDescent="0.35">
      <c r="A912" s="5"/>
      <c r="B912" s="444"/>
      <c r="N912" s="444"/>
      <c r="O912" s="444"/>
      <c r="P912" s="444"/>
      <c r="Q912" s="444"/>
      <c r="R912" s="444"/>
      <c r="S912" s="444"/>
      <c r="T912" s="444"/>
      <c r="U912" s="444"/>
      <c r="V912" s="444"/>
      <c r="W912" s="444"/>
      <c r="X912" s="444"/>
      <c r="Y912" s="444"/>
      <c r="Z912" s="444"/>
      <c r="AA912" s="444"/>
      <c r="AB912" s="444"/>
      <c r="AC912" s="444"/>
      <c r="AD912" s="444"/>
      <c r="AE912" s="444"/>
      <c r="AF912" s="444"/>
      <c r="AG912" s="691"/>
      <c r="AH912" s="444"/>
      <c r="AI912" s="444"/>
      <c r="AJ912" s="444"/>
      <c r="AK912" s="444"/>
      <c r="AL912" s="444"/>
      <c r="AM912" s="444"/>
      <c r="AN912" s="444"/>
      <c r="AO912" s="444"/>
    </row>
    <row r="913" spans="1:41" x14ac:dyDescent="0.35">
      <c r="A913" s="5"/>
      <c r="B913" s="70" t="s">
        <v>246</v>
      </c>
      <c r="AG913" s="461"/>
    </row>
    <row r="914" spans="1:41" x14ac:dyDescent="0.35">
      <c r="A914" s="5" t="s">
        <v>229</v>
      </c>
      <c r="B914" s="69" t="s">
        <v>245</v>
      </c>
      <c r="N914" s="575">
        <f>Q!F914</f>
        <v>278600</v>
      </c>
      <c r="O914" s="575">
        <f>Q!J914</f>
        <v>289183</v>
      </c>
      <c r="P914" s="575">
        <f>Q!N914</f>
        <v>289183</v>
      </c>
      <c r="Q914" s="575">
        <f>Q!R914</f>
        <v>281171</v>
      </c>
      <c r="R914" s="575">
        <f>Q!V914</f>
        <v>183500</v>
      </c>
      <c r="S914" s="575">
        <f>Q!Z914</f>
        <v>183500</v>
      </c>
      <c r="T914" s="575">
        <f>Q!AD914</f>
        <v>183500</v>
      </c>
      <c r="U914" s="575">
        <f>Q!AH914</f>
        <v>183500</v>
      </c>
      <c r="V914" s="575">
        <f>Q!AL914</f>
        <v>183500</v>
      </c>
      <c r="W914" s="575">
        <f>Q!AP914</f>
        <v>183500</v>
      </c>
      <c r="X914" s="575">
        <f>Q!AT914</f>
        <v>170505.00120108691</v>
      </c>
      <c r="Y914" s="575">
        <f>Q!AX914</f>
        <v>152896.60174456518</v>
      </c>
      <c r="Z914" s="575">
        <f>Q!BB914</f>
        <v>133210.41115217388</v>
      </c>
      <c r="AA914" s="575">
        <f>Q!BF914</f>
        <v>113876.388548913</v>
      </c>
      <c r="AB914" s="575">
        <f>Q!BJ914</f>
        <v>96690.590679347806</v>
      </c>
      <c r="AC914" s="575">
        <f>Q!BN914</f>
        <v>84435.144657608704</v>
      </c>
      <c r="AD914" s="575">
        <f>Q!BR914</f>
        <v>71193.628266304382</v>
      </c>
      <c r="AE914" s="575">
        <f>Q!BV914</f>
        <v>57599.943885869601</v>
      </c>
      <c r="AF914" s="575">
        <f>Q!BZ914</f>
        <v>42421.503554347866</v>
      </c>
      <c r="AG914" s="591">
        <f t="shared" ref="AG914" si="985">IF((OR(AF914-(AG$191/1000)&lt;0,AF914="")),"",(AF914-(AG$191/1000)))</f>
        <v>42421.503554347866</v>
      </c>
      <c r="AH914" s="575">
        <f t="shared" ref="AH914" si="986">IF((OR(AG914-(AH$191/1000)&lt;0,AG914="")),"",(AG914-(AH$191/1000)))</f>
        <v>42421.503554347866</v>
      </c>
      <c r="AI914" s="575">
        <f t="shared" ref="AI914" si="987">IF((OR(AH914-(AI$191/1000)&lt;0,AH914="")),"",(AH914-(AI$191/1000)))</f>
        <v>42421.503554347866</v>
      </c>
      <c r="AJ914" s="575">
        <f t="shared" ref="AJ914" si="988">IF((OR(AI914-(AJ$191/1000)&lt;0,AI914="")),"",(AI914-(AJ$191/1000)))</f>
        <v>42421.503554347866</v>
      </c>
      <c r="AK914" s="575">
        <f t="shared" ref="AK914" si="989">IF((OR(AJ914-(AK$191/1000)&lt;0,AJ914="")),"",(AJ914-(AK$191/1000)))</f>
        <v>42421.503554347866</v>
      </c>
      <c r="AL914" s="575">
        <f t="shared" ref="AL914" si="990">IF((OR(AK914-(AL$191/1000)&lt;0,AK914="")),"",(AK914-(AL$191/1000)))</f>
        <v>42421.503554347866</v>
      </c>
      <c r="AM914" s="575">
        <f t="shared" ref="AM914" si="991">IF((OR(AL914-(AM$191/1000)&lt;0,AL914="")),"",(AL914-(AM$191/1000)))</f>
        <v>42421.503554347866</v>
      </c>
      <c r="AN914" s="575">
        <f t="shared" ref="AN914" si="992">IF((OR(AM914-(AN$191/1000)&lt;0,AM914="")),"",(AM914-(AN$191/1000)))</f>
        <v>42421.503554347866</v>
      </c>
      <c r="AO914" s="575">
        <f t="shared" ref="AO914" si="993">IF((OR(AN914-(AO$191/1000)&lt;0,AN914="")),"",(AN914-(AO$191/1000)))</f>
        <v>42421.503554347866</v>
      </c>
    </row>
    <row r="915" spans="1:41" x14ac:dyDescent="0.35">
      <c r="A915" s="5" t="s">
        <v>230</v>
      </c>
      <c r="B915" s="69" t="s">
        <v>227</v>
      </c>
      <c r="N915" s="577">
        <f>Q!F915</f>
        <v>0.9</v>
      </c>
      <c r="O915" s="577">
        <f>Q!J915</f>
        <v>0.9</v>
      </c>
      <c r="P915" s="577">
        <f>Q!N915</f>
        <v>0.9</v>
      </c>
      <c r="Q915" s="577">
        <f>Q!R915</f>
        <v>0.9</v>
      </c>
      <c r="R915" s="577">
        <f>Q!V915</f>
        <v>0.8</v>
      </c>
      <c r="S915" s="577">
        <f>Q!Z915</f>
        <v>0.8</v>
      </c>
      <c r="T915" s="577">
        <f>Q!AD915</f>
        <v>0.78987575960762946</v>
      </c>
      <c r="U915" s="577">
        <f>Q!AH915</f>
        <v>0.78987575960762946</v>
      </c>
      <c r="V915" s="577">
        <f>Q!AL915</f>
        <v>0.78987575960762946</v>
      </c>
      <c r="W915" s="577">
        <f>Q!AP915</f>
        <v>0.78987575960762946</v>
      </c>
      <c r="X915" s="577">
        <f>Q!AT915</f>
        <v>0.77690978040472292</v>
      </c>
      <c r="Y915" s="577">
        <f>Q!AX915</f>
        <v>0.7558241206423042</v>
      </c>
      <c r="Z915" s="577">
        <f>Q!BB915</f>
        <v>0.72565046348863738</v>
      </c>
      <c r="AA915" s="577">
        <f>Q!BF915</f>
        <v>0.68586241529260406</v>
      </c>
      <c r="AB915" s="577">
        <f>Q!BJ915</f>
        <v>0.6371371661641132</v>
      </c>
      <c r="AC915" s="577">
        <f>Q!BN915</f>
        <v>0.59027483119036861</v>
      </c>
      <c r="AD915" s="577">
        <f>Q!BR915</f>
        <v>0.52150853844352685</v>
      </c>
      <c r="AE915" s="577">
        <f>Q!BV915</f>
        <v>0.41802381033814878</v>
      </c>
      <c r="AF915" s="577">
        <f>Q!BZ915</f>
        <v>0.22410439290522327</v>
      </c>
      <c r="AG915" s="592" t="e">
        <f>IF(AG914&gt;0,AG916/AG914*g_troz,0)</f>
        <v>#DIV/0!</v>
      </c>
      <c r="AH915" s="577" t="e">
        <f t="shared" ref="AH915:AO915" si="994">IF(AH914&gt;0,AH916/AH914*g_troz,0)</f>
        <v>#DIV/0!</v>
      </c>
      <c r="AI915" s="577" t="e">
        <f t="shared" si="994"/>
        <v>#DIV/0!</v>
      </c>
      <c r="AJ915" s="577" t="e">
        <f t="shared" si="994"/>
        <v>#DIV/0!</v>
      </c>
      <c r="AK915" s="577" t="e">
        <f t="shared" si="994"/>
        <v>#DIV/0!</v>
      </c>
      <c r="AL915" s="577" t="e">
        <f t="shared" si="994"/>
        <v>#DIV/0!</v>
      </c>
      <c r="AM915" s="577" t="e">
        <f t="shared" si="994"/>
        <v>#DIV/0!</v>
      </c>
      <c r="AN915" s="577" t="e">
        <f t="shared" si="994"/>
        <v>#DIV/0!</v>
      </c>
      <c r="AO915" s="577" t="e">
        <f t="shared" si="994"/>
        <v>#DIV/0!</v>
      </c>
    </row>
    <row r="916" spans="1:41" x14ac:dyDescent="0.35">
      <c r="A916" s="5" t="s">
        <v>231</v>
      </c>
      <c r="B916" s="69" t="s">
        <v>228</v>
      </c>
      <c r="N916" s="575">
        <f>Q!F916</f>
        <v>7716</v>
      </c>
      <c r="O916" s="575">
        <f>Q!J916</f>
        <v>8354</v>
      </c>
      <c r="P916" s="575">
        <f>Q!N916</f>
        <v>8354</v>
      </c>
      <c r="Q916" s="575">
        <f>Q!R916</f>
        <v>8037</v>
      </c>
      <c r="R916" s="575">
        <f>Q!V916</f>
        <v>4660</v>
      </c>
      <c r="S916" s="575">
        <f>Q!Z916</f>
        <v>4660</v>
      </c>
      <c r="T916" s="575">
        <f>Q!AD916</f>
        <v>4660</v>
      </c>
      <c r="U916" s="575">
        <f>Q!AH916</f>
        <v>4660</v>
      </c>
      <c r="V916" s="575">
        <f>Q!AL916</f>
        <v>4660</v>
      </c>
      <c r="W916" s="575">
        <f>Q!AP916</f>
        <v>4660</v>
      </c>
      <c r="X916" s="575">
        <f>Q!AT916</f>
        <v>4258.9130434782601</v>
      </c>
      <c r="Y916" s="575">
        <f>Q!AX916</f>
        <v>3715.4347826086946</v>
      </c>
      <c r="Z916" s="575">
        <f>Q!BB916</f>
        <v>3107.8260869565206</v>
      </c>
      <c r="AA916" s="575">
        <f>Q!BF916</f>
        <v>2511.0869565217386</v>
      </c>
      <c r="AB916" s="575">
        <f>Q!BJ916</f>
        <v>1980.6521739130426</v>
      </c>
      <c r="AC916" s="575">
        <f>Q!BN916</f>
        <v>1602.3913043478256</v>
      </c>
      <c r="AD916" s="575">
        <f>Q!BR916</f>
        <v>1193.6956521739125</v>
      </c>
      <c r="AE916" s="575">
        <f>Q!BV916</f>
        <v>774.13043478260818</v>
      </c>
      <c r="AF916" s="575">
        <f>Q!BZ916</f>
        <v>305.65217391304304</v>
      </c>
      <c r="AG916" s="591" t="e">
        <f>AF916-(AG$198/1000/AG$197)</f>
        <v>#DIV/0!</v>
      </c>
      <c r="AH916" s="575" t="e">
        <f t="shared" ref="AH916" si="995">AG916-(AH$198/1000/AH$197)</f>
        <v>#DIV/0!</v>
      </c>
      <c r="AI916" s="575" t="e">
        <f t="shared" ref="AI916" si="996">AH916-(AI$198/1000/AI$197)</f>
        <v>#DIV/0!</v>
      </c>
      <c r="AJ916" s="575" t="e">
        <f t="shared" ref="AJ916" si="997">AI916-(AJ$198/1000/AJ$197)</f>
        <v>#DIV/0!</v>
      </c>
      <c r="AK916" s="575" t="e">
        <f t="shared" ref="AK916" si="998">AJ916-(AK$198/1000/AK$197)</f>
        <v>#DIV/0!</v>
      </c>
      <c r="AL916" s="575" t="e">
        <f t="shared" ref="AL916" si="999">AK916-(AL$198/1000/AL$197)</f>
        <v>#DIV/0!</v>
      </c>
      <c r="AM916" s="575" t="e">
        <f t="shared" ref="AM916" si="1000">AL916-(AM$198/1000/AM$197)</f>
        <v>#DIV/0!</v>
      </c>
      <c r="AN916" s="575" t="e">
        <f t="shared" ref="AN916" si="1001">AM916-(AN$198/1000/AN$197)</f>
        <v>#DIV/0!</v>
      </c>
      <c r="AO916" s="575" t="e">
        <f t="shared" ref="AO916" si="1002">AN916-(AO$198/1000/AO$197)</f>
        <v>#DIV/0!</v>
      </c>
    </row>
    <row r="917" spans="1:41" x14ac:dyDescent="0.35">
      <c r="A917" s="5"/>
      <c r="B917" s="69"/>
      <c r="AG917" s="461"/>
    </row>
    <row r="918" spans="1:41" x14ac:dyDescent="0.35">
      <c r="A918" s="5"/>
      <c r="B918" s="70" t="s">
        <v>244</v>
      </c>
      <c r="AG918" s="461"/>
    </row>
    <row r="919" spans="1:41" x14ac:dyDescent="0.35">
      <c r="A919" s="5" t="s">
        <v>229</v>
      </c>
      <c r="B919" s="69" t="s">
        <v>243</v>
      </c>
      <c r="N919" s="575">
        <f>Q!F919</f>
        <v>0</v>
      </c>
      <c r="O919" s="575">
        <f>Q!J919</f>
        <v>0</v>
      </c>
      <c r="P919" s="575">
        <f>Q!N919</f>
        <v>0</v>
      </c>
      <c r="Q919" s="575">
        <f>Q!R919</f>
        <v>0</v>
      </c>
      <c r="R919" s="575">
        <f>Q!V919</f>
        <v>171900</v>
      </c>
      <c r="S919" s="575">
        <f>Q!Z919</f>
        <v>171900</v>
      </c>
      <c r="T919" s="575">
        <f>Q!AD919</f>
        <v>171900</v>
      </c>
      <c r="U919" s="575">
        <f>Q!AH919</f>
        <v>171900</v>
      </c>
      <c r="V919" s="575">
        <f>Q!AL919</f>
        <v>171900</v>
      </c>
      <c r="W919" s="575">
        <f>Q!AP919</f>
        <v>171900</v>
      </c>
      <c r="X919" s="575">
        <f>Q!AT919</f>
        <v>158905.00120108691</v>
      </c>
      <c r="Y919" s="575">
        <f>Q!AX919</f>
        <v>141296.60174456518</v>
      </c>
      <c r="Z919" s="575">
        <f>Q!BB919</f>
        <v>121610.41115217388</v>
      </c>
      <c r="AA919" s="575">
        <f>Q!BF919</f>
        <v>102276.388548913</v>
      </c>
      <c r="AB919" s="575">
        <f>Q!BJ919</f>
        <v>85090.590679347806</v>
      </c>
      <c r="AC919" s="575">
        <f>Q!BN919</f>
        <v>72835.144657608704</v>
      </c>
      <c r="AD919" s="575">
        <f>Q!BR919</f>
        <v>59593.628266304368</v>
      </c>
      <c r="AE919" s="575">
        <f>Q!BV919</f>
        <v>45999.943885869594</v>
      </c>
      <c r="AF919" s="575">
        <f>Q!BZ919</f>
        <v>30821.503554347859</v>
      </c>
      <c r="AG919" s="591">
        <f t="shared" ref="AG919" si="1003">IF((OR(AF919-(AG$191/1000)&lt;0,AF919="")),"",(AF919-(AG$191/1000)))</f>
        <v>30821.503554347859</v>
      </c>
      <c r="AH919" s="575">
        <f t="shared" ref="AH919" si="1004">IF((OR(AG919-(AH$191/1000)&lt;0,AG919="")),"",(AG919-(AH$191/1000)))</f>
        <v>30821.503554347859</v>
      </c>
      <c r="AI919" s="575">
        <f t="shared" ref="AI919" si="1005">IF((OR(AH919-(AI$191/1000)&lt;0,AH919="")),"",(AH919-(AI$191/1000)))</f>
        <v>30821.503554347859</v>
      </c>
      <c r="AJ919" s="575">
        <f t="shared" ref="AJ919" si="1006">IF((OR(AI919-(AJ$191/1000)&lt;0,AI919="")),"",(AI919-(AJ$191/1000)))</f>
        <v>30821.503554347859</v>
      </c>
      <c r="AK919" s="575">
        <f t="shared" ref="AK919" si="1007">IF((OR(AJ919-(AK$191/1000)&lt;0,AJ919="")),"",(AJ919-(AK$191/1000)))</f>
        <v>30821.503554347859</v>
      </c>
      <c r="AL919" s="575">
        <f t="shared" ref="AL919" si="1008">IF((OR(AK919-(AL$191/1000)&lt;0,AK919="")),"",(AK919-(AL$191/1000)))</f>
        <v>30821.503554347859</v>
      </c>
      <c r="AM919" s="575">
        <f t="shared" ref="AM919" si="1009">IF((OR(AL919-(AM$191/1000)&lt;0,AL919="")),"",(AL919-(AM$191/1000)))</f>
        <v>30821.503554347859</v>
      </c>
      <c r="AN919" s="575">
        <f t="shared" ref="AN919" si="1010">IF((OR(AM919-(AN$191/1000)&lt;0,AM919="")),"",(AM919-(AN$191/1000)))</f>
        <v>30821.503554347859</v>
      </c>
      <c r="AO919" s="575">
        <f t="shared" ref="AO919" si="1011">IF((OR(AN919-(AO$191/1000)&lt;0,AN919="")),"",(AN919-(AO$191/1000)))</f>
        <v>30821.503554347859</v>
      </c>
    </row>
    <row r="920" spans="1:41" x14ac:dyDescent="0.35">
      <c r="A920" s="5" t="s">
        <v>230</v>
      </c>
      <c r="B920" s="69" t="s">
        <v>227</v>
      </c>
      <c r="N920" s="577">
        <f>Q!F920</f>
        <v>0</v>
      </c>
      <c r="O920" s="577">
        <f>Q!J920</f>
        <v>0</v>
      </c>
      <c r="P920" s="577">
        <f>Q!N920</f>
        <v>0</v>
      </c>
      <c r="Q920" s="577">
        <f>Q!R920</f>
        <v>0</v>
      </c>
      <c r="R920" s="577">
        <f>Q!V920</f>
        <v>1</v>
      </c>
      <c r="S920" s="577">
        <f>Q!Z920</f>
        <v>1</v>
      </c>
      <c r="T920" s="577">
        <f>Q!AD920</f>
        <v>0.96078802680628272</v>
      </c>
      <c r="U920" s="577">
        <f>Q!AH920</f>
        <v>0.96078802680628272</v>
      </c>
      <c r="V920" s="577">
        <f>Q!AL920</f>
        <v>0.96078802680628272</v>
      </c>
      <c r="W920" s="577">
        <f>Q!AP920</f>
        <v>0.96078802680628272</v>
      </c>
      <c r="X920" s="577">
        <f>Q!AT920</f>
        <v>0.9608524703878174</v>
      </c>
      <c r="Y920" s="577">
        <f>Q!AX920</f>
        <v>0.96095870534979277</v>
      </c>
      <c r="Z920" s="577">
        <f>Q!BB920</f>
        <v>0.9611138997616786</v>
      </c>
      <c r="AA920" s="577">
        <f>Q!BF920</f>
        <v>0.96132446804117744</v>
      </c>
      <c r="AB920" s="577">
        <f>Q!BJ920</f>
        <v>0.96159197164949206</v>
      </c>
      <c r="AC920" s="577">
        <f>Q!BN920</f>
        <v>0.96185984127081503</v>
      </c>
      <c r="AD920" s="577">
        <f>Q!BR920</f>
        <v>0.96227309213989554</v>
      </c>
      <c r="AE920" s="577">
        <f>Q!BV920</f>
        <v>0.96294482550535476</v>
      </c>
      <c r="AF920" s="577">
        <f>Q!BZ920</f>
        <v>0.96439504217440708</v>
      </c>
      <c r="AG920" s="592" t="e">
        <f>IF(AG919&gt;0,AG921/AG919*g_troz,0)</f>
        <v>#DIV/0!</v>
      </c>
      <c r="AH920" s="577" t="e">
        <f t="shared" ref="AH920:AO920" si="1012">IF(AH919&gt;0,AH921/AH919*g_troz,0)</f>
        <v>#DIV/0!</v>
      </c>
      <c r="AI920" s="577" t="e">
        <f t="shared" si="1012"/>
        <v>#DIV/0!</v>
      </c>
      <c r="AJ920" s="577" t="e">
        <f t="shared" si="1012"/>
        <v>#DIV/0!</v>
      </c>
      <c r="AK920" s="577" t="e">
        <f t="shared" si="1012"/>
        <v>#DIV/0!</v>
      </c>
      <c r="AL920" s="577" t="e">
        <f t="shared" si="1012"/>
        <v>#DIV/0!</v>
      </c>
      <c r="AM920" s="577" t="e">
        <f t="shared" si="1012"/>
        <v>#DIV/0!</v>
      </c>
      <c r="AN920" s="577" t="e">
        <f t="shared" si="1012"/>
        <v>#DIV/0!</v>
      </c>
      <c r="AO920" s="577" t="e">
        <f t="shared" si="1012"/>
        <v>#DIV/0!</v>
      </c>
    </row>
    <row r="921" spans="1:41" x14ac:dyDescent="0.35">
      <c r="A921" s="5" t="s">
        <v>231</v>
      </c>
      <c r="B921" s="69" t="s">
        <v>228</v>
      </c>
      <c r="N921" s="575">
        <f>Q!F921</f>
        <v>0</v>
      </c>
      <c r="O921" s="575">
        <f>Q!J921</f>
        <v>0</v>
      </c>
      <c r="P921" s="575">
        <f>Q!N921</f>
        <v>0</v>
      </c>
      <c r="Q921" s="575">
        <f>Q!R921</f>
        <v>0</v>
      </c>
      <c r="R921" s="575">
        <f>Q!V921</f>
        <v>5310</v>
      </c>
      <c r="S921" s="575">
        <f>Q!Z921</f>
        <v>5310</v>
      </c>
      <c r="T921" s="575">
        <f>Q!AD921</f>
        <v>5310</v>
      </c>
      <c r="U921" s="575">
        <f>Q!AH921</f>
        <v>5310</v>
      </c>
      <c r="V921" s="575">
        <f>Q!AL921</f>
        <v>5310</v>
      </c>
      <c r="W921" s="575">
        <f>Q!AP921</f>
        <v>5310</v>
      </c>
      <c r="X921" s="575">
        <f>Q!AT921</f>
        <v>4908.9130434782601</v>
      </c>
      <c r="Y921" s="575">
        <f>Q!AX921</f>
        <v>4365.434782608696</v>
      </c>
      <c r="Z921" s="575">
        <f>Q!BB921</f>
        <v>3757.8260869565224</v>
      </c>
      <c r="AA921" s="575">
        <f>Q!BF921</f>
        <v>3161.0869565217404</v>
      </c>
      <c r="AB921" s="575">
        <f>Q!BJ921</f>
        <v>2630.6521739130444</v>
      </c>
      <c r="AC921" s="575">
        <f>Q!BN921</f>
        <v>2252.3913043478265</v>
      </c>
      <c r="AD921" s="575">
        <f>Q!BR921</f>
        <v>1843.6956521739135</v>
      </c>
      <c r="AE921" s="575">
        <f>Q!BV921</f>
        <v>1424.1304347826094</v>
      </c>
      <c r="AF921" s="575">
        <f>Q!BZ921</f>
        <v>955.65217391304441</v>
      </c>
      <c r="AG921" s="591" t="e">
        <f t="shared" ref="AG921" si="1013">AF921-(AG$198/1000/AG$197)</f>
        <v>#DIV/0!</v>
      </c>
      <c r="AH921" s="575" t="e">
        <f t="shared" ref="AH921" si="1014">AG921-(AH$198/1000/AH$197)</f>
        <v>#DIV/0!</v>
      </c>
      <c r="AI921" s="575" t="e">
        <f t="shared" ref="AI921" si="1015">AH921-(AI$198/1000/AI$197)</f>
        <v>#DIV/0!</v>
      </c>
      <c r="AJ921" s="575" t="e">
        <f t="shared" ref="AJ921" si="1016">AI921-(AJ$198/1000/AJ$197)</f>
        <v>#DIV/0!</v>
      </c>
      <c r="AK921" s="575" t="e">
        <f t="shared" ref="AK921" si="1017">AJ921-(AK$198/1000/AK$197)</f>
        <v>#DIV/0!</v>
      </c>
      <c r="AL921" s="575" t="e">
        <f t="shared" ref="AL921" si="1018">AK921-(AL$198/1000/AL$197)</f>
        <v>#DIV/0!</v>
      </c>
      <c r="AM921" s="575" t="e">
        <f t="shared" ref="AM921" si="1019">AL921-(AM$198/1000/AM$197)</f>
        <v>#DIV/0!</v>
      </c>
      <c r="AN921" s="575" t="e">
        <f t="shared" ref="AN921" si="1020">AM921-(AN$198/1000/AN$197)</f>
        <v>#DIV/0!</v>
      </c>
      <c r="AO921" s="575" t="e">
        <f t="shared" ref="AO921" si="1021">AN921-(AO$198/1000/AO$197)</f>
        <v>#DIV/0!</v>
      </c>
    </row>
    <row r="922" spans="1:41" x14ac:dyDescent="0.35">
      <c r="A922" s="5"/>
      <c r="B922" s="69"/>
      <c r="AG922" s="461"/>
    </row>
    <row r="923" spans="1:41" x14ac:dyDescent="0.35">
      <c r="A923" s="5"/>
      <c r="B923" s="70" t="s">
        <v>446</v>
      </c>
      <c r="AG923" s="461"/>
    </row>
    <row r="924" spans="1:41" x14ac:dyDescent="0.35">
      <c r="A924" s="5" t="s">
        <v>229</v>
      </c>
      <c r="B924" s="69" t="s">
        <v>249</v>
      </c>
      <c r="N924" s="575">
        <f>Q!F924</f>
        <v>278600</v>
      </c>
      <c r="O924" s="575">
        <f>Q!J924</f>
        <v>289183</v>
      </c>
      <c r="P924" s="575">
        <f>Q!N924</f>
        <v>289183</v>
      </c>
      <c r="Q924" s="575">
        <f>Q!R924</f>
        <v>281171</v>
      </c>
      <c r="R924" s="575">
        <f>Q!V924</f>
        <v>355400</v>
      </c>
      <c r="S924" s="575">
        <f>Q!Z924</f>
        <v>355400</v>
      </c>
      <c r="T924" s="575">
        <f>Q!AD924</f>
        <v>355400</v>
      </c>
      <c r="U924" s="575">
        <f>Q!AH924</f>
        <v>355400</v>
      </c>
      <c r="V924" s="575">
        <f>Q!AL924</f>
        <v>355400</v>
      </c>
      <c r="W924" s="575">
        <f>Q!AP924</f>
        <v>355400</v>
      </c>
      <c r="X924" s="575">
        <f>Q!AT924</f>
        <v>329410.00240217382</v>
      </c>
      <c r="Y924" s="575">
        <f>Q!AX924</f>
        <v>294193.20348913036</v>
      </c>
      <c r="Z924" s="575">
        <f>Q!BB924</f>
        <v>254820.82230434776</v>
      </c>
      <c r="AA924" s="575">
        <f>Q!BF924</f>
        <v>216152.77709782601</v>
      </c>
      <c r="AB924" s="575">
        <f>Q!BJ924</f>
        <v>181781.18135869561</v>
      </c>
      <c r="AC924" s="575">
        <f>Q!BN924</f>
        <v>157270.28931521741</v>
      </c>
      <c r="AD924" s="575">
        <f>Q!BR924</f>
        <v>130787.25653260875</v>
      </c>
      <c r="AE924" s="575">
        <f>Q!BV924</f>
        <v>103599.88777173919</v>
      </c>
      <c r="AF924" s="575">
        <f>Q!BZ924</f>
        <v>73243.007108695718</v>
      </c>
      <c r="AG924" s="591">
        <f t="shared" ref="AG924" si="1022">IF((OR(AF924-(AG$191/1000)&lt;0,AF924="")),"",(AF924-(AG$191/1000)))</f>
        <v>73243.007108695718</v>
      </c>
      <c r="AH924" s="575">
        <f t="shared" ref="AH924" si="1023">IF((OR(AG924-(AH$191/1000)&lt;0,AG924="")),"",(AG924-(AH$191/1000)))</f>
        <v>73243.007108695718</v>
      </c>
      <c r="AI924" s="575">
        <f t="shared" ref="AI924" si="1024">IF((OR(AH924-(AI$191/1000)&lt;0,AH924="")),"",(AH924-(AI$191/1000)))</f>
        <v>73243.007108695718</v>
      </c>
      <c r="AJ924" s="575">
        <f t="shared" ref="AJ924" si="1025">IF((OR(AI924-(AJ$191/1000)&lt;0,AI924="")),"",(AI924-(AJ$191/1000)))</f>
        <v>73243.007108695718</v>
      </c>
      <c r="AK924" s="575">
        <f t="shared" ref="AK924" si="1026">IF((OR(AJ924-(AK$191/1000)&lt;0,AJ924="")),"",(AJ924-(AK$191/1000)))</f>
        <v>73243.007108695718</v>
      </c>
      <c r="AL924" s="575">
        <f t="shared" ref="AL924" si="1027">IF((OR(AK924-(AL$191/1000)&lt;0,AK924="")),"",(AK924-(AL$191/1000)))</f>
        <v>73243.007108695718</v>
      </c>
      <c r="AM924" s="575">
        <f t="shared" ref="AM924" si="1028">IF((OR(AL924-(AM$191/1000)&lt;0,AL924="")),"",(AL924-(AM$191/1000)))</f>
        <v>73243.007108695718</v>
      </c>
      <c r="AN924" s="575">
        <f t="shared" ref="AN924" si="1029">IF((OR(AM924-(AN$191/1000)&lt;0,AM924="")),"",(AM924-(AN$191/1000)))</f>
        <v>73243.007108695718</v>
      </c>
      <c r="AO924" s="575">
        <f t="shared" ref="AO924" si="1030">IF((OR(AN924-(AO$191/1000)&lt;0,AN924="")),"",(AN924-(AO$191/1000)))</f>
        <v>73243.007108695718</v>
      </c>
    </row>
    <row r="925" spans="1:41" x14ac:dyDescent="0.35">
      <c r="A925" s="5" t="s">
        <v>230</v>
      </c>
      <c r="B925" s="69" t="s">
        <v>227</v>
      </c>
      <c r="N925" s="577">
        <f>Q!F925</f>
        <v>0.9</v>
      </c>
      <c r="O925" s="577">
        <f>Q!J925</f>
        <v>0.9</v>
      </c>
      <c r="P925" s="577">
        <f>Q!N925</f>
        <v>0.9</v>
      </c>
      <c r="Q925" s="577">
        <f>Q!R925</f>
        <v>0.9</v>
      </c>
      <c r="R925" s="577">
        <f>Q!V925</f>
        <v>0.9</v>
      </c>
      <c r="S925" s="577">
        <f>Q!Z925</f>
        <v>0.9</v>
      </c>
      <c r="T925" s="577">
        <f>Q!AD925</f>
        <v>0.87533189320695604</v>
      </c>
      <c r="U925" s="577">
        <f>Q!AH925</f>
        <v>0.87533189320695604</v>
      </c>
      <c r="V925" s="577">
        <f>Q!AL925</f>
        <v>0.87533189320695604</v>
      </c>
      <c r="W925" s="577">
        <f>Q!AP925</f>
        <v>0.87533189320695604</v>
      </c>
      <c r="X925" s="577">
        <f>Q!AT925</f>
        <v>0.86888112539627016</v>
      </c>
      <c r="Y925" s="577">
        <f>Q!AX925</f>
        <v>0.85839141299604849</v>
      </c>
      <c r="Z925" s="577">
        <f>Q!BB925</f>
        <v>0.84338218162515799</v>
      </c>
      <c r="AA925" s="577">
        <f>Q!BF925</f>
        <v>0.82359344166689075</v>
      </c>
      <c r="AB925" s="577">
        <f>Q!BJ925</f>
        <v>0.79936456890680263</v>
      </c>
      <c r="AC925" s="577">
        <f>Q!BN925</f>
        <v>0.77606733623059188</v>
      </c>
      <c r="AD925" s="577">
        <f>Q!BR925</f>
        <v>0.74189081529171119</v>
      </c>
      <c r="AE925" s="577">
        <f>Q!BV925</f>
        <v>0.6904843179217518</v>
      </c>
      <c r="AF925" s="577">
        <f>Q!BZ925</f>
        <v>0.59424971753981515</v>
      </c>
      <c r="AG925" s="592" t="e">
        <f>IF(AG924&gt;0,AG926/AG924*g_troz,0)</f>
        <v>#DIV/0!</v>
      </c>
      <c r="AH925" s="577" t="e">
        <f t="shared" ref="AH925:AO925" si="1031">IF(AH924&gt;0,AH926/AH924*g_troz,0)</f>
        <v>#DIV/0!</v>
      </c>
      <c r="AI925" s="577" t="e">
        <f t="shared" si="1031"/>
        <v>#DIV/0!</v>
      </c>
      <c r="AJ925" s="577" t="e">
        <f t="shared" si="1031"/>
        <v>#DIV/0!</v>
      </c>
      <c r="AK925" s="577" t="e">
        <f t="shared" si="1031"/>
        <v>#DIV/0!</v>
      </c>
      <c r="AL925" s="577" t="e">
        <f t="shared" si="1031"/>
        <v>#DIV/0!</v>
      </c>
      <c r="AM925" s="577" t="e">
        <f t="shared" si="1031"/>
        <v>#DIV/0!</v>
      </c>
      <c r="AN925" s="577" t="e">
        <f t="shared" si="1031"/>
        <v>#DIV/0!</v>
      </c>
      <c r="AO925" s="577" t="e">
        <f t="shared" si="1031"/>
        <v>#DIV/0!</v>
      </c>
    </row>
    <row r="926" spans="1:41" x14ac:dyDescent="0.35">
      <c r="A926" s="5" t="s">
        <v>231</v>
      </c>
      <c r="B926" s="69" t="s">
        <v>228</v>
      </c>
      <c r="N926" s="575">
        <f>Q!F926</f>
        <v>7716</v>
      </c>
      <c r="O926" s="575">
        <f>Q!J926</f>
        <v>8354</v>
      </c>
      <c r="P926" s="575">
        <f>Q!N926</f>
        <v>8354</v>
      </c>
      <c r="Q926" s="575">
        <f>Q!R926</f>
        <v>8037</v>
      </c>
      <c r="R926" s="575">
        <f>Q!V926</f>
        <v>9970</v>
      </c>
      <c r="S926" s="575">
        <f>Q!Z926</f>
        <v>9970</v>
      </c>
      <c r="T926" s="575">
        <f>Q!AD926</f>
        <v>9970</v>
      </c>
      <c r="U926" s="575">
        <f>Q!AH926</f>
        <v>9970</v>
      </c>
      <c r="V926" s="575">
        <f>Q!AL926</f>
        <v>9970</v>
      </c>
      <c r="W926" s="575">
        <f>Q!AP926</f>
        <v>9970</v>
      </c>
      <c r="X926" s="575">
        <f>Q!AT926</f>
        <v>9167.8260869565202</v>
      </c>
      <c r="Y926" s="575">
        <f>Q!AX926</f>
        <v>8080.8695652173901</v>
      </c>
      <c r="Z926" s="575">
        <f>Q!BB926</f>
        <v>6865.652173913043</v>
      </c>
      <c r="AA926" s="575">
        <f>Q!BF926</f>
        <v>5672.1739130434789</v>
      </c>
      <c r="AB926" s="575">
        <f>Q!BJ926</f>
        <v>4611.304347826087</v>
      </c>
      <c r="AC926" s="575">
        <f>Q!BN926</f>
        <v>3854.782608695652</v>
      </c>
      <c r="AD926" s="575">
        <f>Q!BR926</f>
        <v>3037.391304347826</v>
      </c>
      <c r="AE926" s="575">
        <f>Q!BV926</f>
        <v>2198.2608695652175</v>
      </c>
      <c r="AF926" s="575">
        <f>Q!BZ926</f>
        <v>1261.3043478260875</v>
      </c>
      <c r="AG926" s="591" t="e">
        <f t="shared" ref="AG926" si="1032">AF926-(AG$198/1000/AG$197)</f>
        <v>#DIV/0!</v>
      </c>
      <c r="AH926" s="575" t="e">
        <f t="shared" ref="AH926" si="1033">AG926-(AH$198/1000/AH$197)</f>
        <v>#DIV/0!</v>
      </c>
      <c r="AI926" s="575" t="e">
        <f t="shared" ref="AI926" si="1034">AH926-(AI$198/1000/AI$197)</f>
        <v>#DIV/0!</v>
      </c>
      <c r="AJ926" s="575" t="e">
        <f t="shared" ref="AJ926" si="1035">AI926-(AJ$198/1000/AJ$197)</f>
        <v>#DIV/0!</v>
      </c>
      <c r="AK926" s="575" t="e">
        <f t="shared" ref="AK926" si="1036">AJ926-(AK$198/1000/AK$197)</f>
        <v>#DIV/0!</v>
      </c>
      <c r="AL926" s="575" t="e">
        <f t="shared" ref="AL926" si="1037">AK926-(AL$198/1000/AL$197)</f>
        <v>#DIV/0!</v>
      </c>
      <c r="AM926" s="575" t="e">
        <f t="shared" ref="AM926" si="1038">AL926-(AM$198/1000/AM$197)</f>
        <v>#DIV/0!</v>
      </c>
      <c r="AN926" s="575" t="e">
        <f t="shared" ref="AN926" si="1039">AM926-(AN$198/1000/AN$197)</f>
        <v>#DIV/0!</v>
      </c>
      <c r="AO926" s="575" t="e">
        <f t="shared" ref="AO926" si="1040">AN926-(AO$198/1000/AO$197)</f>
        <v>#DIV/0!</v>
      </c>
    </row>
    <row r="927" spans="1:41" x14ac:dyDescent="0.35">
      <c r="A927" s="5"/>
      <c r="B927" s="444"/>
      <c r="N927" s="444"/>
      <c r="O927" s="444"/>
      <c r="P927" s="444"/>
      <c r="Q927" s="444"/>
      <c r="R927" s="444"/>
      <c r="S927" s="444"/>
      <c r="T927" s="444"/>
      <c r="U927" s="444"/>
      <c r="V927" s="444"/>
      <c r="W927" s="444"/>
      <c r="X927" s="444"/>
      <c r="Y927" s="444"/>
      <c r="Z927" s="444"/>
      <c r="AA927" s="444"/>
      <c r="AB927" s="444"/>
      <c r="AC927" s="444"/>
      <c r="AD927" s="444"/>
      <c r="AE927" s="444"/>
      <c r="AF927" s="444"/>
      <c r="AG927" s="691"/>
      <c r="AH927" s="444"/>
      <c r="AI927" s="444"/>
      <c r="AJ927" s="444"/>
      <c r="AK927" s="444"/>
      <c r="AL927" s="444"/>
      <c r="AM927" s="444"/>
      <c r="AN927" s="444"/>
      <c r="AO927" s="444"/>
    </row>
    <row r="928" spans="1:41" x14ac:dyDescent="0.35">
      <c r="A928" s="5"/>
      <c r="B928" s="70" t="s">
        <v>170</v>
      </c>
      <c r="AG928" s="461"/>
    </row>
    <row r="929" spans="1:41" x14ac:dyDescent="0.35">
      <c r="A929" s="5" t="s">
        <v>229</v>
      </c>
      <c r="B929" s="69" t="s">
        <v>232</v>
      </c>
      <c r="N929" s="575">
        <f>Q!F929</f>
        <v>0</v>
      </c>
      <c r="O929" s="575">
        <f>Q!J929</f>
        <v>0</v>
      </c>
      <c r="P929" s="575">
        <f>Q!N929</f>
        <v>0</v>
      </c>
      <c r="Q929" s="575">
        <f>Q!R929</f>
        <v>196079</v>
      </c>
      <c r="R929" s="575">
        <f>Q!V929</f>
        <v>93747</v>
      </c>
      <c r="S929" s="575">
        <f>Q!Z929</f>
        <v>93747</v>
      </c>
      <c r="T929" s="575">
        <f>Q!AD929</f>
        <v>93747</v>
      </c>
      <c r="U929" s="575">
        <f>Q!AH929</f>
        <v>93747</v>
      </c>
      <c r="V929" s="575">
        <f>Q!AL929</f>
        <v>93747</v>
      </c>
      <c r="W929" s="575">
        <f>Q!AP929</f>
        <v>93747</v>
      </c>
      <c r="X929" s="575">
        <f>Q!AT929</f>
        <v>80752.001201086969</v>
      </c>
      <c r="Y929" s="575">
        <f>Q!AX929</f>
        <v>63143.60174456524</v>
      </c>
      <c r="Z929" s="575">
        <f>Q!BB929</f>
        <v>43457.41115217394</v>
      </c>
      <c r="AA929" s="575">
        <f>Q!BF929</f>
        <v>24123.388548913063</v>
      </c>
      <c r="AB929" s="575">
        <f>Q!BJ929</f>
        <v>6937.5906793478407</v>
      </c>
      <c r="AC929" s="575">
        <f>Q!BN929</f>
        <v>-5317.855342391289</v>
      </c>
      <c r="AD929" s="575">
        <f>Q!BR929</f>
        <v>-18559.37173369564</v>
      </c>
      <c r="AE929" s="575">
        <f>Q!BV929</f>
        <v>-32153.056114130428</v>
      </c>
      <c r="AF929" s="575">
        <f>Q!BZ929</f>
        <v>-47331.496445652163</v>
      </c>
      <c r="AG929" s="591" t="str">
        <f t="shared" ref="AG929" si="1041">IF((OR(AF929-(AG$191/1000)&lt;0,AF929="")),"",(AF929-(AG$191/1000)))</f>
        <v/>
      </c>
      <c r="AH929" s="575" t="e">
        <f t="shared" ref="AH929" si="1042">IF((OR(AG929-(AH$191/1000)&lt;0,AG929="")),"",(AG929-(AH$191/1000)))</f>
        <v>#VALUE!</v>
      </c>
      <c r="AI929" s="575" t="e">
        <f t="shared" ref="AI929" si="1043">IF((OR(AH929-(AI$191/1000)&lt;0,AH929="")),"",(AH929-(AI$191/1000)))</f>
        <v>#VALUE!</v>
      </c>
      <c r="AJ929" s="575" t="e">
        <f t="shared" ref="AJ929" si="1044">IF((OR(AI929-(AJ$191/1000)&lt;0,AI929="")),"",(AI929-(AJ$191/1000)))</f>
        <v>#VALUE!</v>
      </c>
      <c r="AK929" s="575" t="e">
        <f t="shared" ref="AK929" si="1045">IF((OR(AJ929-(AK$191/1000)&lt;0,AJ929="")),"",(AJ929-(AK$191/1000)))</f>
        <v>#VALUE!</v>
      </c>
      <c r="AL929" s="575" t="e">
        <f t="shared" ref="AL929" si="1046">IF((OR(AK929-(AL$191/1000)&lt;0,AK929="")),"",(AK929-(AL$191/1000)))</f>
        <v>#VALUE!</v>
      </c>
      <c r="AM929" s="575" t="e">
        <f t="shared" ref="AM929" si="1047">IF((OR(AL929-(AM$191/1000)&lt;0,AL929="")),"",(AL929-(AM$191/1000)))</f>
        <v>#VALUE!</v>
      </c>
      <c r="AN929" s="575" t="e">
        <f t="shared" ref="AN929" si="1048">IF((OR(AM929-(AN$191/1000)&lt;0,AM929="")),"",(AM929-(AN$191/1000)))</f>
        <v>#VALUE!</v>
      </c>
      <c r="AO929" s="575" t="e">
        <f t="shared" ref="AO929" si="1049">IF((OR(AN929-(AO$191/1000)&lt;0,AN929="")),"",(AN929-(AO$191/1000)))</f>
        <v>#VALUE!</v>
      </c>
    </row>
    <row r="930" spans="1:41" x14ac:dyDescent="0.35">
      <c r="A930" s="5" t="s">
        <v>230</v>
      </c>
      <c r="B930" s="69" t="s">
        <v>233</v>
      </c>
      <c r="N930" s="577">
        <f>Q!F930</f>
        <v>0</v>
      </c>
      <c r="O930" s="577">
        <f>Q!J930</f>
        <v>0</v>
      </c>
      <c r="P930" s="577">
        <f>Q!N930</f>
        <v>0</v>
      </c>
      <c r="Q930" s="577">
        <f>Q!R930</f>
        <v>0.9</v>
      </c>
      <c r="R930" s="577">
        <f>Q!V930</f>
        <v>0.9</v>
      </c>
      <c r="S930" s="577">
        <f>Q!Z930</f>
        <v>0.9</v>
      </c>
      <c r="T930" s="577">
        <f>Q!AD930</f>
        <v>0.87722905969471021</v>
      </c>
      <c r="U930" s="577">
        <f>Q!AH930</f>
        <v>0.87722905969471021</v>
      </c>
      <c r="V930" s="577">
        <f>Q!AL930</f>
        <v>0.87722905969471021</v>
      </c>
      <c r="W930" s="577">
        <f>Q!AP930</f>
        <v>0.87722905969471021</v>
      </c>
      <c r="X930" s="577">
        <f>Q!AT930</f>
        <v>0.86390916354534153</v>
      </c>
      <c r="Y930" s="577">
        <f>Q!AX930</f>
        <v>0.8371130070756867</v>
      </c>
      <c r="Z930" s="577">
        <f>Q!BB930</f>
        <v>0.78144524639011115</v>
      </c>
      <c r="AA930" s="577">
        <f>Q!BF930</f>
        <v>0.63834007543895954</v>
      </c>
      <c r="AB930" s="577">
        <f>Q!BJ930</f>
        <v>-0.15847580802064007</v>
      </c>
      <c r="AC930" s="577">
        <f>Q!BN930</f>
        <v>0</v>
      </c>
      <c r="AD930" s="577">
        <f>Q!BR930</f>
        <v>0</v>
      </c>
      <c r="AE930" s="577">
        <f>Q!BV930</f>
        <v>0</v>
      </c>
      <c r="AF930" s="577">
        <f>Q!BZ930</f>
        <v>0</v>
      </c>
      <c r="AG930" s="592" t="e">
        <f>IF(AG929&gt;0,AG931/AG929*g_troz,0)</f>
        <v>#DIV/0!</v>
      </c>
      <c r="AH930" s="577" t="e">
        <f t="shared" ref="AH930:AO930" si="1050">IF(AH929&gt;0,AH931/AH929*g_troz,0)</f>
        <v>#VALUE!</v>
      </c>
      <c r="AI930" s="577" t="e">
        <f t="shared" si="1050"/>
        <v>#VALUE!</v>
      </c>
      <c r="AJ930" s="577" t="e">
        <f t="shared" si="1050"/>
        <v>#VALUE!</v>
      </c>
      <c r="AK930" s="577" t="e">
        <f t="shared" si="1050"/>
        <v>#VALUE!</v>
      </c>
      <c r="AL930" s="577" t="e">
        <f t="shared" si="1050"/>
        <v>#VALUE!</v>
      </c>
      <c r="AM930" s="577" t="e">
        <f t="shared" si="1050"/>
        <v>#VALUE!</v>
      </c>
      <c r="AN930" s="577" t="e">
        <f t="shared" si="1050"/>
        <v>#VALUE!</v>
      </c>
      <c r="AO930" s="577" t="e">
        <f t="shared" si="1050"/>
        <v>#VALUE!</v>
      </c>
    </row>
    <row r="931" spans="1:41" x14ac:dyDescent="0.35">
      <c r="A931" s="5" t="s">
        <v>231</v>
      </c>
      <c r="B931" s="69" t="s">
        <v>234</v>
      </c>
      <c r="N931" s="575">
        <f>Q!F931</f>
        <v>0</v>
      </c>
      <c r="O931" s="575">
        <f>Q!J931</f>
        <v>0</v>
      </c>
      <c r="P931" s="575">
        <f>Q!N931</f>
        <v>0</v>
      </c>
      <c r="Q931" s="575">
        <f>Q!R931</f>
        <v>5926</v>
      </c>
      <c r="R931" s="575">
        <f>Q!V931</f>
        <v>2644</v>
      </c>
      <c r="S931" s="575">
        <f>Q!Z931</f>
        <v>2644</v>
      </c>
      <c r="T931" s="575">
        <f>Q!AD931</f>
        <v>2644</v>
      </c>
      <c r="U931" s="575">
        <f>Q!AH931</f>
        <v>2644</v>
      </c>
      <c r="V931" s="575">
        <f>Q!AL931</f>
        <v>2644</v>
      </c>
      <c r="W931" s="575">
        <f>Q!AP931</f>
        <v>2644</v>
      </c>
      <c r="X931" s="575">
        <f>Q!AT931</f>
        <v>2242.9130434782601</v>
      </c>
      <c r="Y931" s="575">
        <f>Q!AX931</f>
        <v>1699.4347826086948</v>
      </c>
      <c r="Z931" s="575">
        <f>Q!BB931</f>
        <v>1091.8260869565208</v>
      </c>
      <c r="AA931" s="575">
        <f>Q!BF931</f>
        <v>495.08695652173833</v>
      </c>
      <c r="AB931" s="575">
        <f>Q!BJ931</f>
        <v>-35.347826086957269</v>
      </c>
      <c r="AC931" s="575">
        <f>Q!BN931</f>
        <v>-413.60869565217467</v>
      </c>
      <c r="AD931" s="575">
        <f>Q!BR931</f>
        <v>-822.30434782608768</v>
      </c>
      <c r="AE931" s="575">
        <f>Q!BV931</f>
        <v>-1241.8695652173919</v>
      </c>
      <c r="AF931" s="575">
        <f>Q!BZ931</f>
        <v>-1710.347826086957</v>
      </c>
      <c r="AG931" s="591" t="e">
        <f t="shared" ref="AG931" si="1051">AF931-(AG$198/1000/AG$197)</f>
        <v>#DIV/0!</v>
      </c>
      <c r="AH931" s="575" t="e">
        <f t="shared" ref="AH931" si="1052">AG931-(AH$198/1000/AH$197)</f>
        <v>#DIV/0!</v>
      </c>
      <c r="AI931" s="575" t="e">
        <f t="shared" ref="AI931" si="1053">AH931-(AI$198/1000/AI$197)</f>
        <v>#DIV/0!</v>
      </c>
      <c r="AJ931" s="575" t="e">
        <f t="shared" ref="AJ931" si="1054">AI931-(AJ$198/1000/AJ$197)</f>
        <v>#DIV/0!</v>
      </c>
      <c r="AK931" s="575" t="e">
        <f t="shared" ref="AK931" si="1055">AJ931-(AK$198/1000/AK$197)</f>
        <v>#DIV/0!</v>
      </c>
      <c r="AL931" s="575" t="e">
        <f t="shared" ref="AL931" si="1056">AK931-(AL$198/1000/AL$197)</f>
        <v>#DIV/0!</v>
      </c>
      <c r="AM931" s="575" t="e">
        <f t="shared" ref="AM931" si="1057">AL931-(AM$198/1000/AM$197)</f>
        <v>#DIV/0!</v>
      </c>
      <c r="AN931" s="575" t="e">
        <f t="shared" ref="AN931" si="1058">AM931-(AN$198/1000/AN$197)</f>
        <v>#DIV/0!</v>
      </c>
      <c r="AO931" s="575" t="e">
        <f t="shared" ref="AO931" si="1059">AN931-(AO$198/1000/AO$197)</f>
        <v>#DIV/0!</v>
      </c>
    </row>
    <row r="932" spans="1:41" x14ac:dyDescent="0.35">
      <c r="A932" s="5"/>
      <c r="B932" s="70"/>
      <c r="AG932" s="461"/>
    </row>
    <row r="933" spans="1:41" x14ac:dyDescent="0.35">
      <c r="A933" s="5"/>
      <c r="B933" s="70" t="s">
        <v>235</v>
      </c>
      <c r="AG933" s="461"/>
    </row>
    <row r="934" spans="1:41" x14ac:dyDescent="0.35">
      <c r="A934" s="5" t="s">
        <v>229</v>
      </c>
      <c r="B934" s="69" t="s">
        <v>236</v>
      </c>
      <c r="N934" s="575">
        <f>Q!F934</f>
        <v>0</v>
      </c>
      <c r="O934" s="575">
        <f>Q!J934</f>
        <v>0</v>
      </c>
      <c r="P934" s="575">
        <f>Q!N934</f>
        <v>0</v>
      </c>
      <c r="Q934" s="575">
        <f>Q!R934</f>
        <v>0</v>
      </c>
      <c r="R934" s="575">
        <f>Q!V934</f>
        <v>153700</v>
      </c>
      <c r="S934" s="575">
        <f>Q!Z934</f>
        <v>139253</v>
      </c>
      <c r="T934" s="575">
        <f>Q!AD934</f>
        <v>139253</v>
      </c>
      <c r="U934" s="575">
        <f>Q!AH934</f>
        <v>139253</v>
      </c>
      <c r="V934" s="575">
        <f>Q!AL934</f>
        <v>139253</v>
      </c>
      <c r="W934" s="575">
        <f>Q!AP934</f>
        <v>139253</v>
      </c>
      <c r="X934" s="575">
        <f>Q!AT934</f>
        <v>126258.00120108694</v>
      </c>
      <c r="Y934" s="575">
        <f>Q!AX934</f>
        <v>108649.60174456521</v>
      </c>
      <c r="Z934" s="575">
        <f>Q!BB934</f>
        <v>88963.411152173911</v>
      </c>
      <c r="AA934" s="575">
        <f>Q!BF934</f>
        <v>69629.388548913033</v>
      </c>
      <c r="AB934" s="575">
        <f>Q!BJ934</f>
        <v>52443.590679347806</v>
      </c>
      <c r="AC934" s="575">
        <f>Q!BN934</f>
        <v>40188.144657608675</v>
      </c>
      <c r="AD934" s="575">
        <f>Q!BR934</f>
        <v>26946.628266304324</v>
      </c>
      <c r="AE934" s="575">
        <f>Q!BV934</f>
        <v>13352.943885869538</v>
      </c>
      <c r="AF934" s="575">
        <f>Q!BZ934</f>
        <v>-1825.4964456522021</v>
      </c>
      <c r="AG934" s="591" t="str">
        <f t="shared" ref="AG934" si="1060">IF((OR(AF934-(AG$191/1000)&lt;0,AF934="")),"",(AF934-(AG$191/1000)))</f>
        <v/>
      </c>
      <c r="AH934" s="575" t="e">
        <f t="shared" ref="AH934" si="1061">IF((OR(AG934-(AH$191/1000)&lt;0,AG934="")),"",(AG934-(AH$191/1000)))</f>
        <v>#VALUE!</v>
      </c>
      <c r="AI934" s="575" t="e">
        <f t="shared" ref="AI934" si="1062">IF((OR(AH934-(AI$191/1000)&lt;0,AH934="")),"",(AH934-(AI$191/1000)))</f>
        <v>#VALUE!</v>
      </c>
      <c r="AJ934" s="575" t="e">
        <f t="shared" ref="AJ934" si="1063">IF((OR(AI934-(AJ$191/1000)&lt;0,AI934="")),"",(AI934-(AJ$191/1000)))</f>
        <v>#VALUE!</v>
      </c>
      <c r="AK934" s="575" t="e">
        <f t="shared" ref="AK934" si="1064">IF((OR(AJ934-(AK$191/1000)&lt;0,AJ934="")),"",(AJ934-(AK$191/1000)))</f>
        <v>#VALUE!</v>
      </c>
      <c r="AL934" s="575" t="e">
        <f t="shared" ref="AL934" si="1065">IF((OR(AK934-(AL$191/1000)&lt;0,AK934="")),"",(AK934-(AL$191/1000)))</f>
        <v>#VALUE!</v>
      </c>
      <c r="AM934" s="575" t="e">
        <f t="shared" ref="AM934" si="1066">IF((OR(AL934-(AM$191/1000)&lt;0,AL934="")),"",(AL934-(AM$191/1000)))</f>
        <v>#VALUE!</v>
      </c>
      <c r="AN934" s="575" t="e">
        <f t="shared" ref="AN934" si="1067">IF((OR(AM934-(AN$191/1000)&lt;0,AM934="")),"",(AM934-(AN$191/1000)))</f>
        <v>#VALUE!</v>
      </c>
      <c r="AO934" s="575" t="e">
        <f t="shared" ref="AO934" si="1068">IF((OR(AN934-(AO$191/1000)&lt;0,AN934="")),"",(AN934-(AO$191/1000)))</f>
        <v>#VALUE!</v>
      </c>
    </row>
    <row r="935" spans="1:41" x14ac:dyDescent="0.35">
      <c r="A935" s="5" t="s">
        <v>230</v>
      </c>
      <c r="B935" s="69" t="s">
        <v>237</v>
      </c>
      <c r="N935" s="577">
        <f>Q!F935</f>
        <v>0</v>
      </c>
      <c r="O935" s="577">
        <f>Q!J935</f>
        <v>0</v>
      </c>
      <c r="P935" s="577">
        <f>Q!N935</f>
        <v>0</v>
      </c>
      <c r="Q935" s="577">
        <f>Q!R935</f>
        <v>0</v>
      </c>
      <c r="R935" s="577">
        <f>Q!V935</f>
        <v>1</v>
      </c>
      <c r="S935" s="577">
        <f>Q!Z935</f>
        <v>1</v>
      </c>
      <c r="T935" s="577">
        <f>Q!AD935</f>
        <v>1.0363879582630176</v>
      </c>
      <c r="U935" s="577">
        <f>Q!AH935</f>
        <v>1.0363879582630176</v>
      </c>
      <c r="V935" s="577">
        <f>Q!AL935</f>
        <v>1.0363879582630176</v>
      </c>
      <c r="W935" s="577">
        <f>Q!AP935</f>
        <v>1.0363879582630176</v>
      </c>
      <c r="X935" s="577">
        <f>Q!AT935</f>
        <v>1.0442501247509723</v>
      </c>
      <c r="Y935" s="577">
        <f>Q!AX935</f>
        <v>1.0579042001185435</v>
      </c>
      <c r="Z935" s="577">
        <f>Q!BB935</f>
        <v>1.0795688453740238</v>
      </c>
      <c r="AA935" s="577">
        <f>Q!BF935</f>
        <v>1.11276957867478</v>
      </c>
      <c r="AB935" s="577">
        <f>Q!BJ935</f>
        <v>1.1628322663304769</v>
      </c>
      <c r="AC935" s="577">
        <f>Q!BN935</f>
        <v>1.224686325846249</v>
      </c>
      <c r="AD935" s="577">
        <f>Q!BR935</f>
        <v>1.3547526290441858</v>
      </c>
      <c r="AE935" s="577">
        <f>Q!BV935</f>
        <v>1.7566222611971469</v>
      </c>
      <c r="AF935" s="577">
        <f>Q!BZ935</f>
        <v>0</v>
      </c>
      <c r="AG935" s="592" t="e">
        <f>IF(AG934&gt;0,AG936/AG934*g_troz,0)</f>
        <v>#DIV/0!</v>
      </c>
      <c r="AH935" s="577" t="e">
        <f t="shared" ref="AH935:AO935" si="1069">IF(AH934&gt;0,AH936/AH934*g_troz,0)</f>
        <v>#VALUE!</v>
      </c>
      <c r="AI935" s="577" t="e">
        <f t="shared" si="1069"/>
        <v>#VALUE!</v>
      </c>
      <c r="AJ935" s="577" t="e">
        <f t="shared" si="1069"/>
        <v>#VALUE!</v>
      </c>
      <c r="AK935" s="577" t="e">
        <f t="shared" si="1069"/>
        <v>#VALUE!</v>
      </c>
      <c r="AL935" s="577" t="e">
        <f t="shared" si="1069"/>
        <v>#VALUE!</v>
      </c>
      <c r="AM935" s="577" t="e">
        <f t="shared" si="1069"/>
        <v>#VALUE!</v>
      </c>
      <c r="AN935" s="577" t="e">
        <f t="shared" si="1069"/>
        <v>#VALUE!</v>
      </c>
      <c r="AO935" s="577" t="e">
        <f t="shared" si="1069"/>
        <v>#VALUE!</v>
      </c>
    </row>
    <row r="936" spans="1:41" x14ac:dyDescent="0.35">
      <c r="A936" s="5" t="s">
        <v>231</v>
      </c>
      <c r="B936" s="69" t="s">
        <v>238</v>
      </c>
      <c r="N936" s="575">
        <f>Q!F936</f>
        <v>0</v>
      </c>
      <c r="O936" s="575">
        <f>Q!J936</f>
        <v>0</v>
      </c>
      <c r="P936" s="575">
        <f>Q!N936</f>
        <v>0</v>
      </c>
      <c r="Q936" s="575">
        <f>Q!R936</f>
        <v>0</v>
      </c>
      <c r="R936" s="575">
        <f>Q!V936</f>
        <v>4640</v>
      </c>
      <c r="S936" s="575">
        <f>Q!Z936</f>
        <v>4640</v>
      </c>
      <c r="T936" s="575">
        <f>Q!AD936</f>
        <v>4640</v>
      </c>
      <c r="U936" s="575">
        <f>Q!AH936</f>
        <v>4640</v>
      </c>
      <c r="V936" s="575">
        <f>Q!AL936</f>
        <v>4640</v>
      </c>
      <c r="W936" s="575">
        <f>Q!AP936</f>
        <v>4640</v>
      </c>
      <c r="X936" s="575">
        <f>Q!AT936</f>
        <v>4238.9130434782601</v>
      </c>
      <c r="Y936" s="575">
        <f>Q!AX936</f>
        <v>3695.4347826086946</v>
      </c>
      <c r="Z936" s="575">
        <f>Q!BB936</f>
        <v>3087.8260869565206</v>
      </c>
      <c r="AA936" s="575">
        <f>Q!BF936</f>
        <v>2491.0869565217386</v>
      </c>
      <c r="AB936" s="575">
        <f>Q!BJ936</f>
        <v>1960.6521739130426</v>
      </c>
      <c r="AC936" s="575">
        <f>Q!BN936</f>
        <v>1582.3913043478256</v>
      </c>
      <c r="AD936" s="575">
        <f>Q!BR936</f>
        <v>1173.6956521739125</v>
      </c>
      <c r="AE936" s="575">
        <f>Q!BV936</f>
        <v>754.13043478260818</v>
      </c>
      <c r="AF936" s="575">
        <f>Q!BZ936</f>
        <v>285.65217391304304</v>
      </c>
      <c r="AG936" s="591" t="e">
        <f t="shared" ref="AG936" si="1070">AF936-(AG$198/1000/AG$197)</f>
        <v>#DIV/0!</v>
      </c>
      <c r="AH936" s="575" t="e">
        <f t="shared" ref="AH936" si="1071">AG936-(AH$198/1000/AH$197)</f>
        <v>#DIV/0!</v>
      </c>
      <c r="AI936" s="575" t="e">
        <f t="shared" ref="AI936" si="1072">AH936-(AI$198/1000/AI$197)</f>
        <v>#DIV/0!</v>
      </c>
      <c r="AJ936" s="575" t="e">
        <f t="shared" ref="AJ936" si="1073">AI936-(AJ$198/1000/AJ$197)</f>
        <v>#DIV/0!</v>
      </c>
      <c r="AK936" s="575" t="e">
        <f t="shared" ref="AK936" si="1074">AJ936-(AK$198/1000/AK$197)</f>
        <v>#DIV/0!</v>
      </c>
      <c r="AL936" s="575" t="e">
        <f t="shared" ref="AL936" si="1075">AK936-(AL$198/1000/AL$197)</f>
        <v>#DIV/0!</v>
      </c>
      <c r="AM936" s="575" t="e">
        <f t="shared" ref="AM936" si="1076">AL936-(AM$198/1000/AM$197)</f>
        <v>#DIV/0!</v>
      </c>
      <c r="AN936" s="575" t="e">
        <f t="shared" ref="AN936" si="1077">AM936-(AN$198/1000/AN$197)</f>
        <v>#DIV/0!</v>
      </c>
      <c r="AO936" s="575" t="e">
        <f t="shared" ref="AO936" si="1078">AN936-(AO$198/1000/AO$197)</f>
        <v>#DIV/0!</v>
      </c>
    </row>
    <row r="937" spans="1:41" x14ac:dyDescent="0.35">
      <c r="A937" s="5"/>
      <c r="B937" s="70"/>
      <c r="AG937" s="461"/>
    </row>
    <row r="938" spans="1:41" x14ac:dyDescent="0.35">
      <c r="A938" s="5"/>
      <c r="B938" s="70" t="s">
        <v>239</v>
      </c>
      <c r="AG938" s="461"/>
    </row>
    <row r="939" spans="1:41" x14ac:dyDescent="0.35">
      <c r="A939" s="5" t="s">
        <v>229</v>
      </c>
      <c r="B939" s="69" t="s">
        <v>240</v>
      </c>
      <c r="N939" s="575">
        <f>Q!F939</f>
        <v>0</v>
      </c>
      <c r="O939" s="575">
        <f>Q!J939</f>
        <v>0</v>
      </c>
      <c r="P939" s="575">
        <f>Q!N939</f>
        <v>0</v>
      </c>
      <c r="Q939" s="575">
        <f>Q!R939</f>
        <v>196079</v>
      </c>
      <c r="R939" s="575">
        <f>Q!V939</f>
        <v>247447</v>
      </c>
      <c r="S939" s="575">
        <f>Q!Z939</f>
        <v>233000</v>
      </c>
      <c r="T939" s="575">
        <f>Q!AD939</f>
        <v>233000</v>
      </c>
      <c r="U939" s="575">
        <f>Q!AH939</f>
        <v>233000</v>
      </c>
      <c r="V939" s="575">
        <f>Q!AL939</f>
        <v>233000</v>
      </c>
      <c r="W939" s="575">
        <f>Q!AP939</f>
        <v>233000</v>
      </c>
      <c r="X939" s="575">
        <f>Q!AT939</f>
        <v>207010.00240217391</v>
      </c>
      <c r="Y939" s="575">
        <f>Q!AX939</f>
        <v>171793.20348913045</v>
      </c>
      <c r="Z939" s="575">
        <f>Q!BB939</f>
        <v>132420.82230434785</v>
      </c>
      <c r="AA939" s="575">
        <f>Q!BF939</f>
        <v>93752.777097826096</v>
      </c>
      <c r="AB939" s="575">
        <f>Q!BJ939</f>
        <v>59381.181358695649</v>
      </c>
      <c r="AC939" s="575">
        <f>Q!BN939</f>
        <v>34870.289315217386</v>
      </c>
      <c r="AD939" s="575">
        <f>Q!BR939</f>
        <v>8387.2565326086842</v>
      </c>
      <c r="AE939" s="575">
        <f>Q!BV939</f>
        <v>-18800.112228260892</v>
      </c>
      <c r="AF939" s="575">
        <f>Q!BZ939</f>
        <v>-49156.992891304362</v>
      </c>
      <c r="AG939" s="591" t="str">
        <f t="shared" ref="AG939" si="1079">IF((OR(AF939-(AG$191/1000)&lt;0,AF939="")),"",(AF939-(AG$191/1000)))</f>
        <v/>
      </c>
      <c r="AH939" s="575" t="e">
        <f t="shared" ref="AH939" si="1080">IF((OR(AG939-(AH$191/1000)&lt;0,AG939="")),"",(AG939-(AH$191/1000)))</f>
        <v>#VALUE!</v>
      </c>
      <c r="AI939" s="575" t="e">
        <f t="shared" ref="AI939" si="1081">IF((OR(AH939-(AI$191/1000)&lt;0,AH939="")),"",(AH939-(AI$191/1000)))</f>
        <v>#VALUE!</v>
      </c>
      <c r="AJ939" s="575" t="e">
        <f t="shared" ref="AJ939" si="1082">IF((OR(AI939-(AJ$191/1000)&lt;0,AI939="")),"",(AI939-(AJ$191/1000)))</f>
        <v>#VALUE!</v>
      </c>
      <c r="AK939" s="575" t="e">
        <f t="shared" ref="AK939" si="1083">IF((OR(AJ939-(AK$191/1000)&lt;0,AJ939="")),"",(AJ939-(AK$191/1000)))</f>
        <v>#VALUE!</v>
      </c>
      <c r="AL939" s="575" t="e">
        <f t="shared" ref="AL939" si="1084">IF((OR(AK939-(AL$191/1000)&lt;0,AK939="")),"",(AK939-(AL$191/1000)))</f>
        <v>#VALUE!</v>
      </c>
      <c r="AM939" s="575" t="e">
        <f t="shared" ref="AM939" si="1085">IF((OR(AL939-(AM$191/1000)&lt;0,AL939="")),"",(AL939-(AM$191/1000)))</f>
        <v>#VALUE!</v>
      </c>
      <c r="AN939" s="575" t="e">
        <f t="shared" ref="AN939" si="1086">IF((OR(AM939-(AN$191/1000)&lt;0,AM939="")),"",(AM939-(AN$191/1000)))</f>
        <v>#VALUE!</v>
      </c>
      <c r="AO939" s="575" t="e">
        <f t="shared" ref="AO939" si="1087">IF((OR(AN939-(AO$191/1000)&lt;0,AN939="")),"",(AN939-(AO$191/1000)))</f>
        <v>#VALUE!</v>
      </c>
    </row>
    <row r="940" spans="1:41" x14ac:dyDescent="0.35">
      <c r="A940" s="5" t="s">
        <v>230</v>
      </c>
      <c r="B940" s="69" t="s">
        <v>241</v>
      </c>
      <c r="N940" s="577">
        <f>Q!F940</f>
        <v>0</v>
      </c>
      <c r="O940" s="577">
        <f>Q!J940</f>
        <v>0</v>
      </c>
      <c r="P940" s="577">
        <f>Q!N940</f>
        <v>0</v>
      </c>
      <c r="Q940" s="577">
        <f>Q!R940</f>
        <v>0.9</v>
      </c>
      <c r="R940" s="577">
        <f>Q!V940</f>
        <v>0.95</v>
      </c>
      <c r="S940" s="577">
        <f>Q!Z940</f>
        <v>0.95</v>
      </c>
      <c r="T940" s="577">
        <f>Q!AD940</f>
        <v>0.95680850897886383</v>
      </c>
      <c r="U940" s="577">
        <f>Q!AH940</f>
        <v>0.95680850897886383</v>
      </c>
      <c r="V940" s="577">
        <f>Q!AL940</f>
        <v>0.95680850897886383</v>
      </c>
      <c r="W940" s="577">
        <f>Q!AP940</f>
        <v>0.95680850897886383</v>
      </c>
      <c r="X940" s="577">
        <f>Q!AT940</f>
        <v>0.95407964414815694</v>
      </c>
      <c r="Y940" s="577">
        <f>Q!AX940</f>
        <v>0.94750860359711508</v>
      </c>
      <c r="Z940" s="577">
        <f>Q!BB940</f>
        <v>0.93050704588206745</v>
      </c>
      <c r="AA940" s="577">
        <f>Q!BF940</f>
        <v>0.87555482705686982</v>
      </c>
      <c r="AB940" s="577">
        <f>Q!BJ940</f>
        <v>0.50217822915491839</v>
      </c>
      <c r="AC940" s="577">
        <f>Q!BN940</f>
        <v>0.61234316292312452</v>
      </c>
      <c r="AD940" s="577">
        <f>Q!BR940</f>
        <v>0.6773763145220929</v>
      </c>
      <c r="AE940" s="577">
        <f>Q!BV940</f>
        <v>0.87831113059857346</v>
      </c>
      <c r="AF940" s="577">
        <f>Q!BZ940</f>
        <v>0</v>
      </c>
      <c r="AG940" s="592" t="e">
        <f>IF(AG939&gt;0,AG941/AG939*g_troz,0)</f>
        <v>#DIV/0!</v>
      </c>
      <c r="AH940" s="577" t="e">
        <f t="shared" ref="AH940:AO940" si="1088">IF(AH939&gt;0,AH941/AH939*g_troz,0)</f>
        <v>#VALUE!</v>
      </c>
      <c r="AI940" s="577" t="e">
        <f t="shared" si="1088"/>
        <v>#VALUE!</v>
      </c>
      <c r="AJ940" s="577" t="e">
        <f t="shared" si="1088"/>
        <v>#VALUE!</v>
      </c>
      <c r="AK940" s="577" t="e">
        <f t="shared" si="1088"/>
        <v>#VALUE!</v>
      </c>
      <c r="AL940" s="577" t="e">
        <f t="shared" si="1088"/>
        <v>#VALUE!</v>
      </c>
      <c r="AM940" s="577" t="e">
        <f t="shared" si="1088"/>
        <v>#VALUE!</v>
      </c>
      <c r="AN940" s="577" t="e">
        <f t="shared" si="1088"/>
        <v>#VALUE!</v>
      </c>
      <c r="AO940" s="577" t="e">
        <f t="shared" si="1088"/>
        <v>#VALUE!</v>
      </c>
    </row>
    <row r="941" spans="1:41" x14ac:dyDescent="0.35">
      <c r="A941" s="5" t="s">
        <v>231</v>
      </c>
      <c r="B941" s="69" t="s">
        <v>242</v>
      </c>
      <c r="N941" s="575">
        <f>Q!F941</f>
        <v>0</v>
      </c>
      <c r="O941" s="575">
        <f>Q!J941</f>
        <v>0</v>
      </c>
      <c r="P941" s="575">
        <f>Q!N941</f>
        <v>0</v>
      </c>
      <c r="Q941" s="575">
        <f>Q!R941</f>
        <v>5926</v>
      </c>
      <c r="R941" s="575">
        <f>Q!V941</f>
        <v>7284</v>
      </c>
      <c r="S941" s="575">
        <f>Q!Z941</f>
        <v>7284</v>
      </c>
      <c r="T941" s="575">
        <f>Q!AD941</f>
        <v>7284</v>
      </c>
      <c r="U941" s="575">
        <f>Q!AH941</f>
        <v>7284</v>
      </c>
      <c r="V941" s="575">
        <f>Q!AL941</f>
        <v>7284</v>
      </c>
      <c r="W941" s="575">
        <f>Q!AP941</f>
        <v>7284</v>
      </c>
      <c r="X941" s="575">
        <f>Q!AT941</f>
        <v>6481.8260869565202</v>
      </c>
      <c r="Y941" s="575">
        <f>Q!AX941</f>
        <v>5394.8695652173892</v>
      </c>
      <c r="Z941" s="575">
        <f>Q!BB941</f>
        <v>4179.6521739130412</v>
      </c>
      <c r="AA941" s="575">
        <f>Q!BF941</f>
        <v>2986.1739130434771</v>
      </c>
      <c r="AB941" s="575">
        <f>Q!BJ941</f>
        <v>1925.3043478260854</v>
      </c>
      <c r="AC941" s="575">
        <f>Q!BN941</f>
        <v>1168.7826086956509</v>
      </c>
      <c r="AD941" s="575">
        <f>Q!BR941</f>
        <v>351.39130434782487</v>
      </c>
      <c r="AE941" s="575">
        <f>Q!BV941</f>
        <v>-487.73913043478376</v>
      </c>
      <c r="AF941" s="575">
        <f>Q!BZ941</f>
        <v>-1424.6956521739139</v>
      </c>
      <c r="AG941" s="591" t="e">
        <f t="shared" ref="AG941" si="1089">AF941-(AG$198/1000/AG$197)</f>
        <v>#DIV/0!</v>
      </c>
      <c r="AH941" s="575" t="e">
        <f t="shared" ref="AH941" si="1090">AG941-(AH$198/1000/AH$197)</f>
        <v>#DIV/0!</v>
      </c>
      <c r="AI941" s="575" t="e">
        <f t="shared" ref="AI941" si="1091">AH941-(AI$198/1000/AI$197)</f>
        <v>#DIV/0!</v>
      </c>
      <c r="AJ941" s="575" t="e">
        <f t="shared" ref="AJ941" si="1092">AI941-(AJ$198/1000/AJ$197)</f>
        <v>#DIV/0!</v>
      </c>
      <c r="AK941" s="575" t="e">
        <f t="shared" ref="AK941" si="1093">AJ941-(AK$198/1000/AK$197)</f>
        <v>#DIV/0!</v>
      </c>
      <c r="AL941" s="575" t="e">
        <f t="shared" ref="AL941" si="1094">AK941-(AL$198/1000/AL$197)</f>
        <v>#DIV/0!</v>
      </c>
      <c r="AM941" s="575" t="e">
        <f t="shared" ref="AM941" si="1095">AL941-(AM$198/1000/AM$197)</f>
        <v>#DIV/0!</v>
      </c>
      <c r="AN941" s="575" t="e">
        <f t="shared" ref="AN941" si="1096">AM941-(AN$198/1000/AN$197)</f>
        <v>#DIV/0!</v>
      </c>
      <c r="AO941" s="575" t="e">
        <f t="shared" ref="AO941" si="1097">AN941-(AO$198/1000/AO$197)</f>
        <v>#DIV/0!</v>
      </c>
    </row>
    <row r="942" spans="1:41" x14ac:dyDescent="0.35">
      <c r="B942" s="444"/>
      <c r="N942" s="444"/>
      <c r="O942" s="444"/>
      <c r="P942" s="444"/>
      <c r="Q942" s="444"/>
      <c r="R942" s="444"/>
      <c r="S942" s="444"/>
      <c r="T942" s="444"/>
      <c r="U942" s="444"/>
      <c r="V942" s="444"/>
      <c r="W942" s="444"/>
      <c r="X942" s="444"/>
      <c r="Y942" s="444"/>
      <c r="Z942" s="444"/>
      <c r="AA942" s="444"/>
      <c r="AB942" s="444"/>
      <c r="AC942" s="444"/>
      <c r="AD942" s="444"/>
      <c r="AE942" s="444"/>
      <c r="AF942" s="444"/>
      <c r="AG942" s="691"/>
      <c r="AH942" s="444"/>
      <c r="AI942" s="444"/>
      <c r="AJ942" s="444"/>
      <c r="AK942" s="444"/>
      <c r="AL942" s="444"/>
      <c r="AM942" s="444"/>
      <c r="AN942" s="444"/>
      <c r="AO942" s="444"/>
    </row>
    <row r="943" spans="1:41" x14ac:dyDescent="0.35">
      <c r="B943" s="69"/>
    </row>
    <row r="944" spans="1:41" x14ac:dyDescent="0.35">
      <c r="B944" s="69"/>
    </row>
    <row r="945" spans="1:41" x14ac:dyDescent="0.35">
      <c r="B945" s="69"/>
    </row>
    <row r="946" spans="1:41" x14ac:dyDescent="0.35">
      <c r="A946" s="5"/>
      <c r="B946" s="70" t="s">
        <v>252</v>
      </c>
    </row>
    <row r="947" spans="1:41" x14ac:dyDescent="0.35">
      <c r="A947" s="5"/>
      <c r="B947" s="70"/>
    </row>
    <row r="948" spans="1:41" x14ac:dyDescent="0.35">
      <c r="A948" s="5"/>
      <c r="B948" s="70" t="s">
        <v>106</v>
      </c>
    </row>
    <row r="949" spans="1:41" x14ac:dyDescent="0.35">
      <c r="A949" s="5" t="s">
        <v>229</v>
      </c>
      <c r="B949" s="69" t="s">
        <v>247</v>
      </c>
      <c r="N949" s="575">
        <f>Q!F949</f>
        <v>48378</v>
      </c>
      <c r="O949" s="575">
        <f>Q!J949</f>
        <v>61877</v>
      </c>
      <c r="P949" s="575">
        <f>Q!N949</f>
        <v>61877</v>
      </c>
      <c r="Q949" s="575">
        <f>Q!R949</f>
        <v>49515</v>
      </c>
      <c r="R949" s="575">
        <f>Q!V949</f>
        <v>73038</v>
      </c>
      <c r="S949" s="575">
        <f>Q!Z949</f>
        <v>73038</v>
      </c>
      <c r="T949" s="575">
        <f>Q!AD949</f>
        <v>73038</v>
      </c>
      <c r="U949" s="575">
        <f>Q!AH949</f>
        <v>73038</v>
      </c>
      <c r="V949" s="575">
        <f>Q!AL949</f>
        <v>73038</v>
      </c>
      <c r="W949" s="575">
        <f>Q!AP949</f>
        <v>73038</v>
      </c>
      <c r="X949" s="575">
        <f>Q!AT949</f>
        <v>60043.001201086969</v>
      </c>
      <c r="Y949" s="575">
        <f>Q!AX949</f>
        <v>42434.60174456524</v>
      </c>
      <c r="Z949" s="575">
        <f>Q!BB949</f>
        <v>22748.41115217394</v>
      </c>
      <c r="AA949" s="575">
        <f>Q!BF949</f>
        <v>3414.388548913068</v>
      </c>
      <c r="AB949" s="575">
        <f>Q!BJ949</f>
        <v>-13771.409320652152</v>
      </c>
      <c r="AC949" s="575">
        <f>Q!BN949</f>
        <v>-26026.855342391282</v>
      </c>
      <c r="AD949" s="575">
        <f>Q!BR949</f>
        <v>-39268.371733695632</v>
      </c>
      <c r="AE949" s="575">
        <f>Q!BV949</f>
        <v>-52862.056114130406</v>
      </c>
      <c r="AF949" s="575">
        <f>Q!BZ949</f>
        <v>-68040.496445652141</v>
      </c>
      <c r="AG949" s="575" t="str">
        <f t="shared" ref="AG949" si="1098">IF((OR(AF949-(AG$191/1000)&lt;0,AF949="")),"",(AF949-(AG$191/1000)))</f>
        <v/>
      </c>
      <c r="AH949" s="575" t="e">
        <f t="shared" ref="AH949" si="1099">IF((OR(AG949-(AH$191/1000)&lt;0,AG949="")),"",(AG949-(AH$191/1000)))</f>
        <v>#VALUE!</v>
      </c>
      <c r="AI949" s="575" t="e">
        <f t="shared" ref="AI949" si="1100">IF((OR(AH949-(AI$191/1000)&lt;0,AH949="")),"",(AH949-(AI$191/1000)))</f>
        <v>#VALUE!</v>
      </c>
      <c r="AJ949" s="575" t="e">
        <f t="shared" ref="AJ949" si="1101">IF((OR(AI949-(AJ$191/1000)&lt;0,AI949="")),"",(AI949-(AJ$191/1000)))</f>
        <v>#VALUE!</v>
      </c>
      <c r="AK949" s="575" t="e">
        <f t="shared" ref="AK949" si="1102">IF((OR(AJ949-(AK$191/1000)&lt;0,AJ949="")),"",(AJ949-(AK$191/1000)))</f>
        <v>#VALUE!</v>
      </c>
      <c r="AL949" s="575" t="e">
        <f t="shared" ref="AL949" si="1103">IF((OR(AK949-(AL$191/1000)&lt;0,AK949="")),"",(AK949-(AL$191/1000)))</f>
        <v>#VALUE!</v>
      </c>
      <c r="AM949" s="575" t="e">
        <f t="shared" ref="AM949" si="1104">IF((OR(AL949-(AM$191/1000)&lt;0,AL949="")),"",(AL949-(AM$191/1000)))</f>
        <v>#VALUE!</v>
      </c>
      <c r="AN949" s="575" t="e">
        <f t="shared" ref="AN949" si="1105">IF((OR(AM949-(AN$191/1000)&lt;0,AM949="")),"",(AM949-(AN$191/1000)))</f>
        <v>#VALUE!</v>
      </c>
      <c r="AO949" s="575" t="e">
        <f t="shared" ref="AO949" si="1106">IF((OR(AN949-(AO$191/1000)&lt;0,AN949="")),"",(AN949-(AO$191/1000)))</f>
        <v>#VALUE!</v>
      </c>
    </row>
    <row r="950" spans="1:41" x14ac:dyDescent="0.35">
      <c r="A950" s="5" t="s">
        <v>230</v>
      </c>
      <c r="B950" s="69" t="s">
        <v>227</v>
      </c>
      <c r="N950" s="577">
        <f>Q!F950</f>
        <v>0.7</v>
      </c>
      <c r="O950" s="577">
        <f>Q!J950</f>
        <v>0.6</v>
      </c>
      <c r="P950" s="577">
        <f>Q!N950</f>
        <v>0.6</v>
      </c>
      <c r="Q950" s="577">
        <f>Q!R950</f>
        <v>0.5</v>
      </c>
      <c r="R950" s="577">
        <f>Q!V950</f>
        <v>0.7</v>
      </c>
      <c r="S950" s="577">
        <f>Q!Z950</f>
        <v>0.7</v>
      </c>
      <c r="T950" s="577">
        <f>Q!AD950</f>
        <v>0.66986731573153691</v>
      </c>
      <c r="U950" s="577">
        <f>Q!AH950</f>
        <v>0.66986731573153691</v>
      </c>
      <c r="V950" s="577">
        <f>Q!AL950</f>
        <v>0.66986731573153691</v>
      </c>
      <c r="W950" s="577">
        <f>Q!AP950</f>
        <v>0.66986731573153691</v>
      </c>
      <c r="X950" s="577">
        <f>Q!AT950</f>
        <v>0.60707442050354421</v>
      </c>
      <c r="Y950" s="577">
        <f>Q!AX950</f>
        <v>0.46062660841835312</v>
      </c>
      <c r="Z950" s="577">
        <f>Q!BB950</f>
        <v>2.847511890627414E-2</v>
      </c>
      <c r="AA950" s="577">
        <f>Q!BF950</f>
        <v>-5.2462974644013016</v>
      </c>
      <c r="AB950" s="577">
        <f>Q!BJ950</f>
        <v>0</v>
      </c>
      <c r="AC950" s="577">
        <f>Q!BN950</f>
        <v>0</v>
      </c>
      <c r="AD950" s="577">
        <f>Q!BR950</f>
        <v>0</v>
      </c>
      <c r="AE950" s="577">
        <f>Q!BV950</f>
        <v>0</v>
      </c>
      <c r="AF950" s="577">
        <f>Q!BZ950</f>
        <v>0</v>
      </c>
      <c r="AG950" s="577" t="e">
        <f>IF(AG949&gt;0,AG951/AG949*g_troz,0)</f>
        <v>#DIV/0!</v>
      </c>
      <c r="AH950" s="577" t="e">
        <f t="shared" ref="AH950:AO950" si="1107">IF(AH949&gt;0,AH951/AH949*g_troz,0)</f>
        <v>#VALUE!</v>
      </c>
      <c r="AI950" s="577" t="e">
        <f t="shared" si="1107"/>
        <v>#VALUE!</v>
      </c>
      <c r="AJ950" s="577" t="e">
        <f t="shared" si="1107"/>
        <v>#VALUE!</v>
      </c>
      <c r="AK950" s="577" t="e">
        <f t="shared" si="1107"/>
        <v>#VALUE!</v>
      </c>
      <c r="AL950" s="577" t="e">
        <f t="shared" si="1107"/>
        <v>#VALUE!</v>
      </c>
      <c r="AM950" s="577" t="e">
        <f t="shared" si="1107"/>
        <v>#VALUE!</v>
      </c>
      <c r="AN950" s="577" t="e">
        <f t="shared" si="1107"/>
        <v>#VALUE!</v>
      </c>
      <c r="AO950" s="577" t="e">
        <f t="shared" si="1107"/>
        <v>#VALUE!</v>
      </c>
    </row>
    <row r="951" spans="1:41" x14ac:dyDescent="0.35">
      <c r="A951" s="5" t="s">
        <v>231</v>
      </c>
      <c r="B951" s="69" t="s">
        <v>228</v>
      </c>
      <c r="N951" s="575">
        <f>Q!F951</f>
        <v>1148</v>
      </c>
      <c r="O951" s="575">
        <f>Q!J951</f>
        <v>1086</v>
      </c>
      <c r="P951" s="575">
        <f>Q!N951</f>
        <v>1086</v>
      </c>
      <c r="Q951" s="575">
        <f>Q!R951</f>
        <v>797</v>
      </c>
      <c r="R951" s="575">
        <f>Q!V951</f>
        <v>1573</v>
      </c>
      <c r="S951" s="575">
        <f>Q!Z951</f>
        <v>1573</v>
      </c>
      <c r="T951" s="575">
        <f>Q!AD951</f>
        <v>1573</v>
      </c>
      <c r="U951" s="575">
        <f>Q!AH951</f>
        <v>1573</v>
      </c>
      <c r="V951" s="575">
        <f>Q!AL951</f>
        <v>1573</v>
      </c>
      <c r="W951" s="575">
        <f>Q!AP951</f>
        <v>1573</v>
      </c>
      <c r="X951" s="575">
        <f>Q!AT951</f>
        <v>1171.913043478261</v>
      </c>
      <c r="Y951" s="575">
        <f>Q!AX951</f>
        <v>628.43478260869597</v>
      </c>
      <c r="Z951" s="575">
        <f>Q!BB951</f>
        <v>20.826086956522033</v>
      </c>
      <c r="AA951" s="575">
        <f>Q!BF951</f>
        <v>-575.91304347826053</v>
      </c>
      <c r="AB951" s="575">
        <f>Q!BJ951</f>
        <v>-1106.347826086956</v>
      </c>
      <c r="AC951" s="575">
        <f>Q!BN951</f>
        <v>-1484.6086956521731</v>
      </c>
      <c r="AD951" s="575">
        <f>Q!BR951</f>
        <v>-1893.3043478260861</v>
      </c>
      <c r="AE951" s="575">
        <f>Q!BV951</f>
        <v>-2312.8695652173901</v>
      </c>
      <c r="AF951" s="575">
        <f>Q!BZ951</f>
        <v>-2781.347826086956</v>
      </c>
      <c r="AG951" s="575" t="e">
        <f t="shared" ref="AG951" si="1108">AF951-(AG$198/1000/AG$197)</f>
        <v>#DIV/0!</v>
      </c>
      <c r="AH951" s="575" t="e">
        <f t="shared" ref="AH951" si="1109">AG951-(AH$198/1000/AH$197)</f>
        <v>#DIV/0!</v>
      </c>
      <c r="AI951" s="575" t="e">
        <f t="shared" ref="AI951" si="1110">AH951-(AI$198/1000/AI$197)</f>
        <v>#DIV/0!</v>
      </c>
      <c r="AJ951" s="575" t="e">
        <f t="shared" ref="AJ951" si="1111">AI951-(AJ$198/1000/AJ$197)</f>
        <v>#DIV/0!</v>
      </c>
      <c r="AK951" s="575" t="e">
        <f t="shared" ref="AK951" si="1112">AJ951-(AK$198/1000/AK$197)</f>
        <v>#DIV/0!</v>
      </c>
      <c r="AL951" s="575" t="e">
        <f t="shared" ref="AL951" si="1113">AK951-(AL$198/1000/AL$197)</f>
        <v>#DIV/0!</v>
      </c>
      <c r="AM951" s="575" t="e">
        <f t="shared" ref="AM951" si="1114">AL951-(AM$198/1000/AM$197)</f>
        <v>#DIV/0!</v>
      </c>
      <c r="AN951" s="575" t="e">
        <f t="shared" ref="AN951" si="1115">AM951-(AN$198/1000/AN$197)</f>
        <v>#DIV/0!</v>
      </c>
      <c r="AO951" s="575" t="e">
        <f t="shared" ref="AO951" si="1116">AN951-(AO$198/1000/AO$197)</f>
        <v>#DIV/0!</v>
      </c>
    </row>
    <row r="952" spans="1:41" x14ac:dyDescent="0.35">
      <c r="A952" s="5"/>
      <c r="B952" s="444"/>
      <c r="N952" s="444"/>
      <c r="O952" s="444"/>
      <c r="P952" s="444"/>
      <c r="Q952" s="444"/>
      <c r="R952" s="444"/>
      <c r="S952" s="444"/>
      <c r="T952" s="444"/>
      <c r="U952" s="444"/>
      <c r="V952" s="444"/>
      <c r="W952" s="444"/>
      <c r="X952" s="444"/>
      <c r="Y952" s="444"/>
      <c r="Z952" s="444"/>
      <c r="AA952" s="444"/>
      <c r="AB952" s="444"/>
      <c r="AC952" s="444"/>
      <c r="AD952" s="444"/>
      <c r="AE952" s="444"/>
      <c r="AF952" s="444"/>
      <c r="AG952" s="444"/>
      <c r="AH952" s="444"/>
      <c r="AI952" s="444"/>
      <c r="AJ952" s="444"/>
      <c r="AK952" s="444"/>
      <c r="AL952" s="444"/>
      <c r="AM952" s="444"/>
      <c r="AN952" s="444"/>
      <c r="AO952" s="444"/>
    </row>
    <row r="953" spans="1:41" x14ac:dyDescent="0.35">
      <c r="A953" s="5"/>
      <c r="B953" s="70" t="s">
        <v>246</v>
      </c>
    </row>
    <row r="954" spans="1:41" x14ac:dyDescent="0.35">
      <c r="A954" s="5" t="s">
        <v>229</v>
      </c>
      <c r="B954" s="69" t="s">
        <v>245</v>
      </c>
      <c r="N954" s="575">
        <f>Q!F954</f>
        <v>257705</v>
      </c>
      <c r="O954" s="575">
        <f>Q!J954</f>
        <v>267494</v>
      </c>
      <c r="P954" s="575">
        <f>Q!N954</f>
        <v>267494</v>
      </c>
      <c r="Q954" s="575">
        <f>Q!R954</f>
        <v>182058</v>
      </c>
      <c r="R954" s="575">
        <f>Q!V954</f>
        <v>118816</v>
      </c>
      <c r="S954" s="575">
        <f>Q!Z954</f>
        <v>118816</v>
      </c>
      <c r="T954" s="575">
        <f>Q!AD954</f>
        <v>118816</v>
      </c>
      <c r="U954" s="575">
        <f>Q!AH954</f>
        <v>118816</v>
      </c>
      <c r="V954" s="575">
        <f>Q!AL954</f>
        <v>118816</v>
      </c>
      <c r="W954" s="575">
        <f>Q!AP954</f>
        <v>118816</v>
      </c>
      <c r="X954" s="575">
        <f>Q!AT954</f>
        <v>105821.00120108697</v>
      </c>
      <c r="Y954" s="575">
        <f>Q!AX954</f>
        <v>88212.60174456524</v>
      </c>
      <c r="Z954" s="575">
        <f>Q!BB954</f>
        <v>68526.41115217394</v>
      </c>
      <c r="AA954" s="575">
        <f>Q!BF954</f>
        <v>49192.388548913063</v>
      </c>
      <c r="AB954" s="575">
        <f>Q!BJ954</f>
        <v>32006.590679347835</v>
      </c>
      <c r="AC954" s="575">
        <f>Q!BN954</f>
        <v>19751.144657608704</v>
      </c>
      <c r="AD954" s="575">
        <f>Q!BR954</f>
        <v>6509.6282663043539</v>
      </c>
      <c r="AE954" s="575">
        <f>Q!BV954</f>
        <v>-7084.0561141304288</v>
      </c>
      <c r="AF954" s="575">
        <f>Q!BZ954</f>
        <v>-22262.496445652167</v>
      </c>
      <c r="AG954" s="575" t="str">
        <f t="shared" ref="AG954" si="1117">IF((OR(AF954-(AG$191/1000)&lt;0,AF954="")),"",(AF954-(AG$191/1000)))</f>
        <v/>
      </c>
      <c r="AH954" s="575" t="e">
        <f t="shared" ref="AH954" si="1118">IF((OR(AG954-(AH$191/1000)&lt;0,AG954="")),"",(AG954-(AH$191/1000)))</f>
        <v>#VALUE!</v>
      </c>
      <c r="AI954" s="575" t="e">
        <f t="shared" ref="AI954" si="1119">IF((OR(AH954-(AI$191/1000)&lt;0,AH954="")),"",(AH954-(AI$191/1000)))</f>
        <v>#VALUE!</v>
      </c>
      <c r="AJ954" s="575" t="e">
        <f t="shared" ref="AJ954" si="1120">IF((OR(AI954-(AJ$191/1000)&lt;0,AI954="")),"",(AI954-(AJ$191/1000)))</f>
        <v>#VALUE!</v>
      </c>
      <c r="AK954" s="575" t="e">
        <f t="shared" ref="AK954" si="1121">IF((OR(AJ954-(AK$191/1000)&lt;0,AJ954="")),"",(AJ954-(AK$191/1000)))</f>
        <v>#VALUE!</v>
      </c>
      <c r="AL954" s="575" t="e">
        <f t="shared" ref="AL954" si="1122">IF((OR(AK954-(AL$191/1000)&lt;0,AK954="")),"",(AK954-(AL$191/1000)))</f>
        <v>#VALUE!</v>
      </c>
      <c r="AM954" s="575" t="e">
        <f t="shared" ref="AM954" si="1123">IF((OR(AL954-(AM$191/1000)&lt;0,AL954="")),"",(AL954-(AM$191/1000)))</f>
        <v>#VALUE!</v>
      </c>
      <c r="AN954" s="575" t="e">
        <f t="shared" ref="AN954" si="1124">IF((OR(AM954-(AN$191/1000)&lt;0,AM954="")),"",(AM954-(AN$191/1000)))</f>
        <v>#VALUE!</v>
      </c>
      <c r="AO954" s="575" t="e">
        <f t="shared" ref="AO954" si="1125">IF((OR(AN954-(AO$191/1000)&lt;0,AN954="")),"",(AN954-(AO$191/1000)))</f>
        <v>#VALUE!</v>
      </c>
    </row>
    <row r="955" spans="1:41" x14ac:dyDescent="0.35">
      <c r="A955" s="5" t="s">
        <v>230</v>
      </c>
      <c r="B955" s="69" t="s">
        <v>227</v>
      </c>
      <c r="N955" s="577">
        <f>Q!F955</f>
        <v>0.9</v>
      </c>
      <c r="O955" s="577">
        <f>Q!J955</f>
        <v>0.9</v>
      </c>
      <c r="P955" s="577">
        <f>Q!N955</f>
        <v>0.9</v>
      </c>
      <c r="Q955" s="577">
        <f>Q!R955</f>
        <v>0.9</v>
      </c>
      <c r="R955" s="577">
        <f>Q!V955</f>
        <v>0.8</v>
      </c>
      <c r="S955" s="577">
        <f>Q!Z955</f>
        <v>0.8</v>
      </c>
      <c r="T955" s="577">
        <f>Q!AD955</f>
        <v>0.7897857990977647</v>
      </c>
      <c r="U955" s="577">
        <f>Q!AH955</f>
        <v>0.7897857990977647</v>
      </c>
      <c r="V955" s="577">
        <f>Q!AL955</f>
        <v>0.7897857990977647</v>
      </c>
      <c r="W955" s="577">
        <f>Q!AP955</f>
        <v>0.7897857990977647</v>
      </c>
      <c r="X955" s="577">
        <f>Q!AT955</f>
        <v>0.76888320593405712</v>
      </c>
      <c r="Y955" s="577">
        <f>Q!AX955</f>
        <v>0.73073377165586118</v>
      </c>
      <c r="Z955" s="577">
        <f>Q!BB955</f>
        <v>0.66487042653541206</v>
      </c>
      <c r="AA955" s="577">
        <f>Q!BF955</f>
        <v>0.54887602145419845</v>
      </c>
      <c r="AB955" s="577">
        <f>Q!BJ955</f>
        <v>0.3281248122609432</v>
      </c>
      <c r="AC955" s="577">
        <f>Q!BN955</f>
        <v>-6.394928724341703E-2</v>
      </c>
      <c r="AD955" s="577">
        <f>Q!BR955</f>
        <v>-2.1468088171925244</v>
      </c>
      <c r="AE955" s="577">
        <f>Q!BV955</f>
        <v>0</v>
      </c>
      <c r="AF955" s="577">
        <f>Q!BZ955</f>
        <v>0</v>
      </c>
      <c r="AG955" s="577" t="e">
        <f>IF(AG954&gt;0,AG956/AG954*g_troz,0)</f>
        <v>#DIV/0!</v>
      </c>
      <c r="AH955" s="577" t="e">
        <f t="shared" ref="AH955:AO955" si="1126">IF(AH954&gt;0,AH956/AH954*g_troz,0)</f>
        <v>#VALUE!</v>
      </c>
      <c r="AI955" s="577" t="e">
        <f t="shared" si="1126"/>
        <v>#VALUE!</v>
      </c>
      <c r="AJ955" s="577" t="e">
        <f t="shared" si="1126"/>
        <v>#VALUE!</v>
      </c>
      <c r="AK955" s="577" t="e">
        <f t="shared" si="1126"/>
        <v>#VALUE!</v>
      </c>
      <c r="AL955" s="577" t="e">
        <f t="shared" si="1126"/>
        <v>#VALUE!</v>
      </c>
      <c r="AM955" s="577" t="e">
        <f t="shared" si="1126"/>
        <v>#VALUE!</v>
      </c>
      <c r="AN955" s="577" t="e">
        <f t="shared" si="1126"/>
        <v>#VALUE!</v>
      </c>
      <c r="AO955" s="577" t="e">
        <f t="shared" si="1126"/>
        <v>#VALUE!</v>
      </c>
    </row>
    <row r="956" spans="1:41" x14ac:dyDescent="0.35">
      <c r="A956" s="5" t="s">
        <v>231</v>
      </c>
      <c r="B956" s="69" t="s">
        <v>228</v>
      </c>
      <c r="N956" s="575">
        <f>Q!F956</f>
        <v>7137</v>
      </c>
      <c r="O956" s="575">
        <f>Q!J956</f>
        <v>7727</v>
      </c>
      <c r="P956" s="575">
        <f>Q!N956</f>
        <v>7727</v>
      </c>
      <c r="Q956" s="575">
        <f>Q!R956</f>
        <v>5204</v>
      </c>
      <c r="R956" s="575">
        <f>Q!V956</f>
        <v>3017</v>
      </c>
      <c r="S956" s="575">
        <f>Q!Z956</f>
        <v>3017</v>
      </c>
      <c r="T956" s="575">
        <f>Q!AD956</f>
        <v>3017</v>
      </c>
      <c r="U956" s="575">
        <f>Q!AH956</f>
        <v>3017</v>
      </c>
      <c r="V956" s="575">
        <f>Q!AL956</f>
        <v>3017</v>
      </c>
      <c r="W956" s="575">
        <f>Q!AP956</f>
        <v>3017</v>
      </c>
      <c r="X956" s="575">
        <f>Q!AT956</f>
        <v>2615.9130434782601</v>
      </c>
      <c r="Y956" s="575">
        <f>Q!AX956</f>
        <v>2072.4347826086941</v>
      </c>
      <c r="Z956" s="575">
        <f>Q!BB956</f>
        <v>1464.8260869565202</v>
      </c>
      <c r="AA956" s="575">
        <f>Q!BF956</f>
        <v>868.08695652173742</v>
      </c>
      <c r="AB956" s="575">
        <f>Q!BJ956</f>
        <v>337.65217391304191</v>
      </c>
      <c r="AC956" s="575">
        <f>Q!BN956</f>
        <v>-40.60869565217547</v>
      </c>
      <c r="AD956" s="575">
        <f>Q!BR956</f>
        <v>-449.30434782608847</v>
      </c>
      <c r="AE956" s="575">
        <f>Q!BV956</f>
        <v>-868.86956521739296</v>
      </c>
      <c r="AF956" s="575">
        <f>Q!BZ956</f>
        <v>-1337.3478260869581</v>
      </c>
      <c r="AG956" s="575" t="e">
        <f t="shared" ref="AG956" si="1127">AF956-(AG$198/1000/AG$197)</f>
        <v>#DIV/0!</v>
      </c>
      <c r="AH956" s="575" t="e">
        <f t="shared" ref="AH956" si="1128">AG956-(AH$198/1000/AH$197)</f>
        <v>#DIV/0!</v>
      </c>
      <c r="AI956" s="575" t="e">
        <f t="shared" ref="AI956" si="1129">AH956-(AI$198/1000/AI$197)</f>
        <v>#DIV/0!</v>
      </c>
      <c r="AJ956" s="575" t="e">
        <f t="shared" ref="AJ956" si="1130">AI956-(AJ$198/1000/AJ$197)</f>
        <v>#DIV/0!</v>
      </c>
      <c r="AK956" s="575" t="e">
        <f t="shared" ref="AK956" si="1131">AJ956-(AK$198/1000/AK$197)</f>
        <v>#DIV/0!</v>
      </c>
      <c r="AL956" s="575" t="e">
        <f t="shared" ref="AL956" si="1132">AK956-(AL$198/1000/AL$197)</f>
        <v>#DIV/0!</v>
      </c>
      <c r="AM956" s="575" t="e">
        <f t="shared" ref="AM956" si="1133">AL956-(AM$198/1000/AM$197)</f>
        <v>#DIV/0!</v>
      </c>
      <c r="AN956" s="575" t="e">
        <f t="shared" ref="AN956" si="1134">AM956-(AN$198/1000/AN$197)</f>
        <v>#DIV/0!</v>
      </c>
      <c r="AO956" s="575" t="e">
        <f t="shared" ref="AO956" si="1135">AN956-(AO$198/1000/AO$197)</f>
        <v>#DIV/0!</v>
      </c>
    </row>
    <row r="957" spans="1:41" x14ac:dyDescent="0.35">
      <c r="A957" s="5"/>
      <c r="B957" s="69"/>
    </row>
    <row r="958" spans="1:41" x14ac:dyDescent="0.35">
      <c r="A958" s="5"/>
      <c r="B958" s="70" t="s">
        <v>244</v>
      </c>
    </row>
    <row r="959" spans="1:41" x14ac:dyDescent="0.35">
      <c r="A959" s="5" t="s">
        <v>229</v>
      </c>
      <c r="B959" s="69" t="s">
        <v>243</v>
      </c>
      <c r="N959" s="575">
        <f>Q!F959</f>
        <v>0</v>
      </c>
      <c r="O959" s="575">
        <f>Q!J959</f>
        <v>0</v>
      </c>
      <c r="P959" s="575">
        <f>Q!N959</f>
        <v>0</v>
      </c>
      <c r="Q959" s="575">
        <f>Q!R959</f>
        <v>111305</v>
      </c>
      <c r="R959" s="575">
        <f>Q!V959</f>
        <v>111305</v>
      </c>
      <c r="S959" s="575">
        <f>Q!Z959</f>
        <v>111305</v>
      </c>
      <c r="T959" s="575">
        <f>Q!AD959</f>
        <v>111305</v>
      </c>
      <c r="U959" s="575">
        <f>Q!AH959</f>
        <v>111305</v>
      </c>
      <c r="V959" s="575">
        <f>Q!AL959</f>
        <v>111305</v>
      </c>
      <c r="W959" s="575">
        <f>Q!AP959</f>
        <v>111305</v>
      </c>
      <c r="X959" s="575">
        <f>Q!AT959</f>
        <v>98310.001201086969</v>
      </c>
      <c r="Y959" s="575">
        <f>Q!AX959</f>
        <v>80701.60174456524</v>
      </c>
      <c r="Z959" s="575">
        <f>Q!BB959</f>
        <v>61015.41115217394</v>
      </c>
      <c r="AA959" s="575">
        <f>Q!BF959</f>
        <v>41681.388548913063</v>
      </c>
      <c r="AB959" s="575">
        <f>Q!BJ959</f>
        <v>24495.590679347835</v>
      </c>
      <c r="AC959" s="575">
        <f>Q!BN959</f>
        <v>12240.144657608704</v>
      </c>
      <c r="AD959" s="575">
        <f>Q!BR959</f>
        <v>-1001.3717336956443</v>
      </c>
      <c r="AE959" s="575">
        <f>Q!BV959</f>
        <v>-14595.056114130426</v>
      </c>
      <c r="AF959" s="575">
        <f>Q!BZ959</f>
        <v>-29773.496445652163</v>
      </c>
      <c r="AG959" s="575" t="str">
        <f t="shared" ref="AG959" si="1136">IF((OR(AF959-(AG$191/1000)&lt;0,AF959="")),"",(AF959-(AG$191/1000)))</f>
        <v/>
      </c>
      <c r="AH959" s="575" t="e">
        <f t="shared" ref="AH959" si="1137">IF((OR(AG959-(AH$191/1000)&lt;0,AG959="")),"",(AG959-(AH$191/1000)))</f>
        <v>#VALUE!</v>
      </c>
      <c r="AI959" s="575" t="e">
        <f t="shared" ref="AI959" si="1138">IF((OR(AH959-(AI$191/1000)&lt;0,AH959="")),"",(AH959-(AI$191/1000)))</f>
        <v>#VALUE!</v>
      </c>
      <c r="AJ959" s="575" t="e">
        <f t="shared" ref="AJ959" si="1139">IF((OR(AI959-(AJ$191/1000)&lt;0,AI959="")),"",(AI959-(AJ$191/1000)))</f>
        <v>#VALUE!</v>
      </c>
      <c r="AK959" s="575" t="e">
        <f t="shared" ref="AK959" si="1140">IF((OR(AJ959-(AK$191/1000)&lt;0,AJ959="")),"",(AJ959-(AK$191/1000)))</f>
        <v>#VALUE!</v>
      </c>
      <c r="AL959" s="575" t="e">
        <f t="shared" ref="AL959" si="1141">IF((OR(AK959-(AL$191/1000)&lt;0,AK959="")),"",(AK959-(AL$191/1000)))</f>
        <v>#VALUE!</v>
      </c>
      <c r="AM959" s="575" t="e">
        <f t="shared" ref="AM959" si="1142">IF((OR(AL959-(AM$191/1000)&lt;0,AL959="")),"",(AL959-(AM$191/1000)))</f>
        <v>#VALUE!</v>
      </c>
      <c r="AN959" s="575" t="e">
        <f t="shared" ref="AN959" si="1143">IF((OR(AM959-(AN$191/1000)&lt;0,AM959="")),"",(AM959-(AN$191/1000)))</f>
        <v>#VALUE!</v>
      </c>
      <c r="AO959" s="575" t="e">
        <f t="shared" ref="AO959" si="1144">IF((OR(AN959-(AO$191/1000)&lt;0,AN959="")),"",(AN959-(AO$191/1000)))</f>
        <v>#VALUE!</v>
      </c>
    </row>
    <row r="960" spans="1:41" x14ac:dyDescent="0.35">
      <c r="A960" s="5" t="s">
        <v>230</v>
      </c>
      <c r="B960" s="69" t="s">
        <v>227</v>
      </c>
      <c r="N960" s="577">
        <f>Q!F960</f>
        <v>0</v>
      </c>
      <c r="O960" s="577">
        <f>Q!J960</f>
        <v>0</v>
      </c>
      <c r="P960" s="577">
        <f>Q!N960</f>
        <v>0</v>
      </c>
      <c r="Q960" s="577">
        <f>Q!R960</f>
        <v>1</v>
      </c>
      <c r="R960" s="577">
        <f>Q!V960</f>
        <v>1</v>
      </c>
      <c r="S960" s="577">
        <f>Q!Z960</f>
        <v>1</v>
      </c>
      <c r="T960" s="577">
        <f>Q!AD960</f>
        <v>0.96072730998966804</v>
      </c>
      <c r="U960" s="577">
        <f>Q!AH960</f>
        <v>0.96072730998966804</v>
      </c>
      <c r="V960" s="577">
        <f>Q!AL960</f>
        <v>0.96072730998966804</v>
      </c>
      <c r="W960" s="577">
        <f>Q!AP960</f>
        <v>0.96072730998966804</v>
      </c>
      <c r="X960" s="577">
        <f>Q!AT960</f>
        <v>0.96082344865640257</v>
      </c>
      <c r="Y960" s="577">
        <f>Q!AX960</f>
        <v>0.96100311811227934</v>
      </c>
      <c r="Z960" s="577">
        <f>Q!BB960</f>
        <v>0.96132676707197828</v>
      </c>
      <c r="AA960" s="577">
        <f>Q!BF960</f>
        <v>0.96194219149644977</v>
      </c>
      <c r="AB960" s="577">
        <f>Q!BJ960</f>
        <v>0.96330480858615031</v>
      </c>
      <c r="AC960" s="577">
        <f>Q!BN960</f>
        <v>0.96661374850252346</v>
      </c>
      <c r="AD960" s="577">
        <f>Q!BR960</f>
        <v>0</v>
      </c>
      <c r="AE960" s="577">
        <f>Q!BV960</f>
        <v>0</v>
      </c>
      <c r="AF960" s="577">
        <f>Q!BZ960</f>
        <v>0</v>
      </c>
      <c r="AG960" s="577" t="e">
        <f>IF(AG959&gt;0,AG961/AG959*g_troz,0)</f>
        <v>#DIV/0!</v>
      </c>
      <c r="AH960" s="577" t="e">
        <f t="shared" ref="AH960:AO960" si="1145">IF(AH959&gt;0,AH961/AH959*g_troz,0)</f>
        <v>#VALUE!</v>
      </c>
      <c r="AI960" s="577" t="e">
        <f t="shared" si="1145"/>
        <v>#VALUE!</v>
      </c>
      <c r="AJ960" s="577" t="e">
        <f t="shared" si="1145"/>
        <v>#VALUE!</v>
      </c>
      <c r="AK960" s="577" t="e">
        <f t="shared" si="1145"/>
        <v>#VALUE!</v>
      </c>
      <c r="AL960" s="577" t="e">
        <f t="shared" si="1145"/>
        <v>#VALUE!</v>
      </c>
      <c r="AM960" s="577" t="e">
        <f t="shared" si="1145"/>
        <v>#VALUE!</v>
      </c>
      <c r="AN960" s="577" t="e">
        <f t="shared" si="1145"/>
        <v>#VALUE!</v>
      </c>
      <c r="AO960" s="577" t="e">
        <f t="shared" si="1145"/>
        <v>#VALUE!</v>
      </c>
    </row>
    <row r="961" spans="1:41" x14ac:dyDescent="0.35">
      <c r="A961" s="5" t="s">
        <v>231</v>
      </c>
      <c r="B961" s="69" t="s">
        <v>228</v>
      </c>
      <c r="N961" s="575">
        <f>Q!F961</f>
        <v>0</v>
      </c>
      <c r="O961" s="575">
        <f>Q!J961</f>
        <v>0</v>
      </c>
      <c r="P961" s="575">
        <f>Q!N961</f>
        <v>0</v>
      </c>
      <c r="Q961" s="575">
        <f>Q!R961</f>
        <v>3438</v>
      </c>
      <c r="R961" s="575">
        <f>Q!V961</f>
        <v>3438</v>
      </c>
      <c r="S961" s="575">
        <f>Q!Z961</f>
        <v>3438</v>
      </c>
      <c r="T961" s="575">
        <f>Q!AD961</f>
        <v>3438</v>
      </c>
      <c r="U961" s="575">
        <f>Q!AH961</f>
        <v>3438</v>
      </c>
      <c r="V961" s="575">
        <f>Q!AL961</f>
        <v>3438</v>
      </c>
      <c r="W961" s="575">
        <f>Q!AP961</f>
        <v>3438</v>
      </c>
      <c r="X961" s="575">
        <f>Q!AT961</f>
        <v>3036.9130434782601</v>
      </c>
      <c r="Y961" s="575">
        <f>Q!AX961</f>
        <v>2493.4347826086941</v>
      </c>
      <c r="Z961" s="575">
        <f>Q!BB961</f>
        <v>1885.8260869565202</v>
      </c>
      <c r="AA961" s="575">
        <f>Q!BF961</f>
        <v>1289.0869565217372</v>
      </c>
      <c r="AB961" s="575">
        <f>Q!BJ961</f>
        <v>758.65217391304157</v>
      </c>
      <c r="AC961" s="575">
        <f>Q!BN961</f>
        <v>380.39130434782408</v>
      </c>
      <c r="AD961" s="575">
        <f>Q!BR961</f>
        <v>-28.304347826088929</v>
      </c>
      <c r="AE961" s="575">
        <f>Q!BV961</f>
        <v>-447.86956521739319</v>
      </c>
      <c r="AF961" s="575">
        <f>Q!BZ961</f>
        <v>-916.34782608695821</v>
      </c>
      <c r="AG961" s="575" t="e">
        <f t="shared" ref="AG961" si="1146">AF961-(AG$198/1000/AG$197)</f>
        <v>#DIV/0!</v>
      </c>
      <c r="AH961" s="575" t="e">
        <f t="shared" ref="AH961" si="1147">AG961-(AH$198/1000/AH$197)</f>
        <v>#DIV/0!</v>
      </c>
      <c r="AI961" s="575" t="e">
        <f t="shared" ref="AI961" si="1148">AH961-(AI$198/1000/AI$197)</f>
        <v>#DIV/0!</v>
      </c>
      <c r="AJ961" s="575" t="e">
        <f t="shared" ref="AJ961" si="1149">AI961-(AJ$198/1000/AJ$197)</f>
        <v>#DIV/0!</v>
      </c>
      <c r="AK961" s="575" t="e">
        <f t="shared" ref="AK961" si="1150">AJ961-(AK$198/1000/AK$197)</f>
        <v>#DIV/0!</v>
      </c>
      <c r="AL961" s="575" t="e">
        <f t="shared" ref="AL961" si="1151">AK961-(AL$198/1000/AL$197)</f>
        <v>#DIV/0!</v>
      </c>
      <c r="AM961" s="575" t="e">
        <f t="shared" ref="AM961" si="1152">AL961-(AM$198/1000/AM$197)</f>
        <v>#DIV/0!</v>
      </c>
      <c r="AN961" s="575" t="e">
        <f t="shared" ref="AN961" si="1153">AM961-(AN$198/1000/AN$197)</f>
        <v>#DIV/0!</v>
      </c>
      <c r="AO961" s="575" t="e">
        <f t="shared" ref="AO961" si="1154">AN961-(AO$198/1000/AO$197)</f>
        <v>#DIV/0!</v>
      </c>
    </row>
    <row r="962" spans="1:41" x14ac:dyDescent="0.35">
      <c r="A962" s="5"/>
      <c r="B962" s="69"/>
    </row>
    <row r="963" spans="1:41" x14ac:dyDescent="0.35">
      <c r="A963" s="5"/>
      <c r="B963" s="70" t="s">
        <v>248</v>
      </c>
    </row>
    <row r="964" spans="1:41" x14ac:dyDescent="0.35">
      <c r="A964" s="5" t="s">
        <v>229</v>
      </c>
      <c r="B964" s="69" t="s">
        <v>249</v>
      </c>
      <c r="N964" s="575">
        <f>Q!F964</f>
        <v>257705</v>
      </c>
      <c r="O964" s="575">
        <f>Q!J964</f>
        <v>267494</v>
      </c>
      <c r="P964" s="575">
        <f>Q!N964</f>
        <v>267494</v>
      </c>
      <c r="Q964" s="575">
        <f>Q!R964</f>
        <v>293363</v>
      </c>
      <c r="R964" s="575">
        <f>Q!V964</f>
        <v>230121</v>
      </c>
      <c r="S964" s="575">
        <f>Q!Z964</f>
        <v>230121</v>
      </c>
      <c r="T964" s="575">
        <f>Q!AD964</f>
        <v>230121</v>
      </c>
      <c r="U964" s="575">
        <f>Q!AH964</f>
        <v>230121</v>
      </c>
      <c r="V964" s="575">
        <f>Q!AL964</f>
        <v>230121</v>
      </c>
      <c r="W964" s="575">
        <f>Q!AP964</f>
        <v>230121</v>
      </c>
      <c r="X964" s="575">
        <f>Q!AT964</f>
        <v>204131.00240217394</v>
      </c>
      <c r="Y964" s="575">
        <f>Q!AX964</f>
        <v>168914.20348913048</v>
      </c>
      <c r="Z964" s="575">
        <f>Q!BB964</f>
        <v>129541.82230434788</v>
      </c>
      <c r="AA964" s="575">
        <f>Q!BF964</f>
        <v>90873.777097826125</v>
      </c>
      <c r="AB964" s="575">
        <f>Q!BJ964</f>
        <v>56502.18135869567</v>
      </c>
      <c r="AC964" s="575">
        <f>Q!BN964</f>
        <v>31991.289315217407</v>
      </c>
      <c r="AD964" s="575">
        <f>Q!BR964</f>
        <v>5508.2565326087097</v>
      </c>
      <c r="AE964" s="575">
        <f>Q!BV964</f>
        <v>-21679.112228260856</v>
      </c>
      <c r="AF964" s="575">
        <f>Q!BZ964</f>
        <v>-52035.992891304326</v>
      </c>
      <c r="AG964" s="575" t="str">
        <f t="shared" ref="AG964" si="1155">IF((OR(AF964-(AG$191/1000)&lt;0,AF964="")),"",(AF964-(AG$191/1000)))</f>
        <v/>
      </c>
      <c r="AH964" s="575" t="e">
        <f t="shared" ref="AH964" si="1156">IF((OR(AG964-(AH$191/1000)&lt;0,AG964="")),"",(AG964-(AH$191/1000)))</f>
        <v>#VALUE!</v>
      </c>
      <c r="AI964" s="575" t="e">
        <f t="shared" ref="AI964" si="1157">IF((OR(AH964-(AI$191/1000)&lt;0,AH964="")),"",(AH964-(AI$191/1000)))</f>
        <v>#VALUE!</v>
      </c>
      <c r="AJ964" s="575" t="e">
        <f t="shared" ref="AJ964" si="1158">IF((OR(AI964-(AJ$191/1000)&lt;0,AI964="")),"",(AI964-(AJ$191/1000)))</f>
        <v>#VALUE!</v>
      </c>
      <c r="AK964" s="575" t="e">
        <f t="shared" ref="AK964" si="1159">IF((OR(AJ964-(AK$191/1000)&lt;0,AJ964="")),"",(AJ964-(AK$191/1000)))</f>
        <v>#VALUE!</v>
      </c>
      <c r="AL964" s="575" t="e">
        <f t="shared" ref="AL964" si="1160">IF((OR(AK964-(AL$191/1000)&lt;0,AK964="")),"",(AK964-(AL$191/1000)))</f>
        <v>#VALUE!</v>
      </c>
      <c r="AM964" s="575" t="e">
        <f t="shared" ref="AM964" si="1161">IF((OR(AL964-(AM$191/1000)&lt;0,AL964="")),"",(AL964-(AM$191/1000)))</f>
        <v>#VALUE!</v>
      </c>
      <c r="AN964" s="575" t="e">
        <f t="shared" ref="AN964" si="1162">IF((OR(AM964-(AN$191/1000)&lt;0,AM964="")),"",(AM964-(AN$191/1000)))</f>
        <v>#VALUE!</v>
      </c>
      <c r="AO964" s="575" t="e">
        <f t="shared" ref="AO964" si="1163">IF((OR(AN964-(AO$191/1000)&lt;0,AN964="")),"",(AN964-(AO$191/1000)))</f>
        <v>#VALUE!</v>
      </c>
    </row>
    <row r="965" spans="1:41" x14ac:dyDescent="0.35">
      <c r="A965" s="5" t="s">
        <v>230</v>
      </c>
      <c r="B965" s="69" t="s">
        <v>227</v>
      </c>
      <c r="N965" s="577">
        <f>Q!F965</f>
        <v>0.9</v>
      </c>
      <c r="O965" s="577">
        <f>Q!J965</f>
        <v>0.9</v>
      </c>
      <c r="P965" s="577">
        <f>Q!N965</f>
        <v>0.9</v>
      </c>
      <c r="Q965" s="577">
        <f>Q!R965</f>
        <v>0.95</v>
      </c>
      <c r="R965" s="577">
        <f>Q!V965</f>
        <v>0.9</v>
      </c>
      <c r="S965" s="577">
        <f>Q!Z965</f>
        <v>0.9</v>
      </c>
      <c r="T965" s="577">
        <f>Q!AD965</f>
        <v>0.87525655454371631</v>
      </c>
      <c r="U965" s="577">
        <f>Q!AH965</f>
        <v>0.87525655454371631</v>
      </c>
      <c r="V965" s="577">
        <f>Q!AL965</f>
        <v>0.87525655454371631</v>
      </c>
      <c r="W965" s="577">
        <f>Q!AP965</f>
        <v>0.87525655454371631</v>
      </c>
      <c r="X965" s="577">
        <f>Q!AT965</f>
        <v>0.8648533272952299</v>
      </c>
      <c r="Y965" s="577">
        <f>Q!AX965</f>
        <v>0.84586844488407031</v>
      </c>
      <c r="Z965" s="577">
        <f>Q!BB965</f>
        <v>0.81309859680369523</v>
      </c>
      <c r="AA965" s="577">
        <f>Q!BF965</f>
        <v>0.75540910647532411</v>
      </c>
      <c r="AB965" s="577">
        <f>Q!BJ965</f>
        <v>0.64571481042354673</v>
      </c>
      <c r="AC965" s="577">
        <f>Q!BN965</f>
        <v>0.45133223062955319</v>
      </c>
      <c r="AD965" s="577">
        <f>Q!BR965</f>
        <v>-1.0734044085962622</v>
      </c>
      <c r="AE965" s="577">
        <f>Q!BV965</f>
        <v>0</v>
      </c>
      <c r="AF965" s="577">
        <f>Q!BZ965</f>
        <v>0</v>
      </c>
      <c r="AG965" s="577" t="e">
        <f>IF(AG964&gt;0,AG966/AG964*g_troz,0)</f>
        <v>#DIV/0!</v>
      </c>
      <c r="AH965" s="577" t="e">
        <f t="shared" ref="AH965:AO965" si="1164">IF(AH964&gt;0,AH966/AH964*g_troz,0)</f>
        <v>#VALUE!</v>
      </c>
      <c r="AI965" s="577" t="e">
        <f t="shared" si="1164"/>
        <v>#VALUE!</v>
      </c>
      <c r="AJ965" s="577" t="e">
        <f t="shared" si="1164"/>
        <v>#VALUE!</v>
      </c>
      <c r="AK965" s="577" t="e">
        <f t="shared" si="1164"/>
        <v>#VALUE!</v>
      </c>
      <c r="AL965" s="577" t="e">
        <f t="shared" si="1164"/>
        <v>#VALUE!</v>
      </c>
      <c r="AM965" s="577" t="e">
        <f t="shared" si="1164"/>
        <v>#VALUE!</v>
      </c>
      <c r="AN965" s="577" t="e">
        <f t="shared" si="1164"/>
        <v>#VALUE!</v>
      </c>
      <c r="AO965" s="577" t="e">
        <f t="shared" si="1164"/>
        <v>#VALUE!</v>
      </c>
    </row>
    <row r="966" spans="1:41" x14ac:dyDescent="0.35">
      <c r="A966" s="5" t="s">
        <v>231</v>
      </c>
      <c r="B966" s="69" t="s">
        <v>228</v>
      </c>
      <c r="N966" s="575">
        <f>Q!F966</f>
        <v>7137</v>
      </c>
      <c r="O966" s="575">
        <f>Q!J966</f>
        <v>7727</v>
      </c>
      <c r="P966" s="575">
        <f>Q!N966</f>
        <v>7727</v>
      </c>
      <c r="Q966" s="575">
        <f>Q!R966</f>
        <v>8642</v>
      </c>
      <c r="R966" s="575">
        <f>Q!V966</f>
        <v>6455</v>
      </c>
      <c r="S966" s="575">
        <f>Q!Z966</f>
        <v>6455</v>
      </c>
      <c r="T966" s="575">
        <f>Q!AD966</f>
        <v>6455</v>
      </c>
      <c r="U966" s="575">
        <f>Q!AH966</f>
        <v>6455</v>
      </c>
      <c r="V966" s="575">
        <f>Q!AL966</f>
        <v>6455</v>
      </c>
      <c r="W966" s="575">
        <f>Q!AP966</f>
        <v>6455</v>
      </c>
      <c r="X966" s="575">
        <f>Q!AT966</f>
        <v>5652.8260869565202</v>
      </c>
      <c r="Y966" s="575">
        <f>Q!AX966</f>
        <v>4565.8695652173883</v>
      </c>
      <c r="Z966" s="575">
        <f>Q!BB966</f>
        <v>3350.6521739130403</v>
      </c>
      <c r="AA966" s="575">
        <f>Q!BF966</f>
        <v>2157.1739130434744</v>
      </c>
      <c r="AB966" s="575">
        <f>Q!BJ966</f>
        <v>1096.3043478260834</v>
      </c>
      <c r="AC966" s="575">
        <f>Q!BN966</f>
        <v>339.78260869564861</v>
      </c>
      <c r="AD966" s="575">
        <f>Q!BR966</f>
        <v>-477.6086956521774</v>
      </c>
      <c r="AE966" s="575">
        <f>Q!BV966</f>
        <v>-1316.7391304347861</v>
      </c>
      <c r="AF966" s="575">
        <f>Q!BZ966</f>
        <v>-2253.6956521739162</v>
      </c>
      <c r="AG966" s="575" t="e">
        <f t="shared" ref="AG966" si="1165">AF966-(AG$198/1000/AG$197)</f>
        <v>#DIV/0!</v>
      </c>
      <c r="AH966" s="575" t="e">
        <f t="shared" ref="AH966" si="1166">AG966-(AH$198/1000/AH$197)</f>
        <v>#DIV/0!</v>
      </c>
      <c r="AI966" s="575" t="e">
        <f t="shared" ref="AI966" si="1167">AH966-(AI$198/1000/AI$197)</f>
        <v>#DIV/0!</v>
      </c>
      <c r="AJ966" s="575" t="e">
        <f t="shared" ref="AJ966" si="1168">AI966-(AJ$198/1000/AJ$197)</f>
        <v>#DIV/0!</v>
      </c>
      <c r="AK966" s="575" t="e">
        <f t="shared" ref="AK966" si="1169">AJ966-(AK$198/1000/AK$197)</f>
        <v>#DIV/0!</v>
      </c>
      <c r="AL966" s="575" t="e">
        <f t="shared" ref="AL966" si="1170">AK966-(AL$198/1000/AL$197)</f>
        <v>#DIV/0!</v>
      </c>
      <c r="AM966" s="575" t="e">
        <f t="shared" ref="AM966" si="1171">AL966-(AM$198/1000/AM$197)</f>
        <v>#DIV/0!</v>
      </c>
      <c r="AN966" s="575" t="e">
        <f t="shared" ref="AN966" si="1172">AM966-(AN$198/1000/AN$197)</f>
        <v>#DIV/0!</v>
      </c>
      <c r="AO966" s="575" t="e">
        <f t="shared" ref="AO966" si="1173">AN966-(AO$198/1000/AO$197)</f>
        <v>#DIV/0!</v>
      </c>
    </row>
    <row r="967" spans="1:41" x14ac:dyDescent="0.35">
      <c r="A967" s="5"/>
      <c r="B967" s="444"/>
      <c r="N967" s="444"/>
      <c r="O967" s="444"/>
      <c r="P967" s="444"/>
      <c r="Q967" s="444"/>
      <c r="R967" s="444"/>
      <c r="S967" s="444"/>
      <c r="T967" s="444"/>
      <c r="U967" s="444"/>
      <c r="V967" s="444"/>
      <c r="W967" s="444"/>
      <c r="X967" s="444"/>
      <c r="Y967" s="444"/>
      <c r="Z967" s="444"/>
      <c r="AA967" s="444"/>
      <c r="AB967" s="444"/>
      <c r="AC967" s="444"/>
      <c r="AD967" s="444"/>
      <c r="AE967" s="444"/>
      <c r="AF967" s="444"/>
      <c r="AG967" s="444"/>
      <c r="AH967" s="444"/>
      <c r="AI967" s="444"/>
      <c r="AJ967" s="444"/>
      <c r="AK967" s="444"/>
      <c r="AL967" s="444"/>
      <c r="AM967" s="444"/>
      <c r="AN967" s="444"/>
      <c r="AO967" s="444"/>
    </row>
    <row r="968" spans="1:41" x14ac:dyDescent="0.35">
      <c r="A968" s="5"/>
      <c r="B968" s="70" t="s">
        <v>170</v>
      </c>
    </row>
    <row r="969" spans="1:41" x14ac:dyDescent="0.35">
      <c r="A969" s="5" t="s">
        <v>229</v>
      </c>
      <c r="B969" s="69" t="s">
        <v>232</v>
      </c>
      <c r="N969" s="575">
        <f>Q!F969</f>
        <v>0</v>
      </c>
      <c r="O969" s="575">
        <f>Q!J969</f>
        <v>0</v>
      </c>
      <c r="P969" s="575">
        <f>Q!N969</f>
        <v>0</v>
      </c>
      <c r="Q969" s="575">
        <f>Q!R969</f>
        <v>126961</v>
      </c>
      <c r="R969" s="575">
        <f>Q!V969</f>
        <v>60701</v>
      </c>
      <c r="S969" s="575">
        <f>Q!Z969</f>
        <v>60701</v>
      </c>
      <c r="T969" s="575">
        <f>Q!AD969</f>
        <v>60701</v>
      </c>
      <c r="U969" s="575">
        <f>Q!AH969</f>
        <v>60701</v>
      </c>
      <c r="V969" s="575">
        <f>Q!AL969</f>
        <v>60701</v>
      </c>
      <c r="W969" s="575">
        <f>Q!AP969</f>
        <v>60701</v>
      </c>
      <c r="X969" s="575">
        <f>Q!AT969</f>
        <v>47706.001201086969</v>
      </c>
      <c r="Y969" s="575">
        <f>Q!AX969</f>
        <v>30097.601744565236</v>
      </c>
      <c r="Z969" s="575">
        <f>Q!BB969</f>
        <v>10411.411152173936</v>
      </c>
      <c r="AA969" s="575">
        <f>Q!BF969</f>
        <v>-8922.6114510869338</v>
      </c>
      <c r="AB969" s="575">
        <f>Q!BJ969</f>
        <v>-26108.409320652157</v>
      </c>
      <c r="AC969" s="575">
        <f>Q!BN969</f>
        <v>-38363.855342391289</v>
      </c>
      <c r="AD969" s="575">
        <f>Q!BR969</f>
        <v>-51605.37173369564</v>
      </c>
      <c r="AE969" s="575">
        <f>Q!BV969</f>
        <v>-65199.056114130413</v>
      </c>
      <c r="AF969" s="575">
        <f>Q!BZ969</f>
        <v>-80377.496445652156</v>
      </c>
      <c r="AG969" s="575" t="str">
        <f t="shared" ref="AG969" si="1174">IF((OR(AF969-(AG$191/1000)&lt;0,AF969="")),"",(AF969-(AG$191/1000)))</f>
        <v/>
      </c>
      <c r="AH969" s="575" t="e">
        <f t="shared" ref="AH969" si="1175">IF((OR(AG969-(AH$191/1000)&lt;0,AG969="")),"",(AG969-(AH$191/1000)))</f>
        <v>#VALUE!</v>
      </c>
      <c r="AI969" s="575" t="e">
        <f t="shared" ref="AI969" si="1176">IF((OR(AH969-(AI$191/1000)&lt;0,AH969="")),"",(AH969-(AI$191/1000)))</f>
        <v>#VALUE!</v>
      </c>
      <c r="AJ969" s="575" t="e">
        <f t="shared" ref="AJ969" si="1177">IF((OR(AI969-(AJ$191/1000)&lt;0,AI969="")),"",(AI969-(AJ$191/1000)))</f>
        <v>#VALUE!</v>
      </c>
      <c r="AK969" s="575" t="e">
        <f t="shared" ref="AK969" si="1178">IF((OR(AJ969-(AK$191/1000)&lt;0,AJ969="")),"",(AJ969-(AK$191/1000)))</f>
        <v>#VALUE!</v>
      </c>
      <c r="AL969" s="575" t="e">
        <f t="shared" ref="AL969" si="1179">IF((OR(AK969-(AL$191/1000)&lt;0,AK969="")),"",(AK969-(AL$191/1000)))</f>
        <v>#VALUE!</v>
      </c>
      <c r="AM969" s="575" t="e">
        <f t="shared" ref="AM969" si="1180">IF((OR(AL969-(AM$191/1000)&lt;0,AL969="")),"",(AL969-(AM$191/1000)))</f>
        <v>#VALUE!</v>
      </c>
      <c r="AN969" s="575" t="e">
        <f t="shared" ref="AN969" si="1181">IF((OR(AM969-(AN$191/1000)&lt;0,AM969="")),"",(AM969-(AN$191/1000)))</f>
        <v>#VALUE!</v>
      </c>
      <c r="AO969" s="575" t="e">
        <f t="shared" ref="AO969" si="1182">IF((OR(AN969-(AO$191/1000)&lt;0,AN969="")),"",(AN969-(AO$191/1000)))</f>
        <v>#VALUE!</v>
      </c>
    </row>
    <row r="970" spans="1:41" x14ac:dyDescent="0.35">
      <c r="A970" s="5" t="s">
        <v>230</v>
      </c>
      <c r="B970" s="69" t="s">
        <v>233</v>
      </c>
      <c r="N970" s="577">
        <f>Q!F970</f>
        <v>0</v>
      </c>
      <c r="O970" s="577">
        <f>Q!J970</f>
        <v>0</v>
      </c>
      <c r="P970" s="577">
        <f>Q!N970</f>
        <v>0</v>
      </c>
      <c r="Q970" s="577">
        <f>Q!R970</f>
        <v>0.9</v>
      </c>
      <c r="R970" s="577">
        <f>Q!V970</f>
        <v>0.9</v>
      </c>
      <c r="S970" s="577">
        <f>Q!Z970</f>
        <v>0.9</v>
      </c>
      <c r="T970" s="577">
        <f>Q!AD970</f>
        <v>0.8772368211660434</v>
      </c>
      <c r="U970" s="577">
        <f>Q!AH970</f>
        <v>0.8772368211660434</v>
      </c>
      <c r="V970" s="577">
        <f>Q!AL970</f>
        <v>0.8772368211660434</v>
      </c>
      <c r="W970" s="577">
        <f>Q!AP970</f>
        <v>0.8772368211660434</v>
      </c>
      <c r="X970" s="577">
        <f>Q!AT970</f>
        <v>0.85469233237084774</v>
      </c>
      <c r="Y970" s="577">
        <f>Q!AX970</f>
        <v>0.79308278975060975</v>
      </c>
      <c r="Z970" s="577">
        <f>Q!BB970</f>
        <v>0.47747100897547146</v>
      </c>
      <c r="AA970" s="577">
        <f>Q!BF970</f>
        <v>0</v>
      </c>
      <c r="AB970" s="577">
        <f>Q!BJ970</f>
        <v>0</v>
      </c>
      <c r="AC970" s="577">
        <f>Q!BN970</f>
        <v>0</v>
      </c>
      <c r="AD970" s="577">
        <f>Q!BR970</f>
        <v>0</v>
      </c>
      <c r="AE970" s="577">
        <f>Q!BV970</f>
        <v>0</v>
      </c>
      <c r="AF970" s="577">
        <f>Q!BZ970</f>
        <v>0</v>
      </c>
      <c r="AG970" s="577" t="e">
        <f>IF(AG969&gt;0,AG971/AG969*g_troz,0)</f>
        <v>#DIV/0!</v>
      </c>
      <c r="AH970" s="577" t="e">
        <f t="shared" ref="AH970:AO970" si="1183">IF(AH969&gt;0,AH971/AH969*g_troz,0)</f>
        <v>#VALUE!</v>
      </c>
      <c r="AI970" s="577" t="e">
        <f t="shared" si="1183"/>
        <v>#VALUE!</v>
      </c>
      <c r="AJ970" s="577" t="e">
        <f t="shared" si="1183"/>
        <v>#VALUE!</v>
      </c>
      <c r="AK970" s="577" t="e">
        <f t="shared" si="1183"/>
        <v>#VALUE!</v>
      </c>
      <c r="AL970" s="577" t="e">
        <f t="shared" si="1183"/>
        <v>#VALUE!</v>
      </c>
      <c r="AM970" s="577" t="e">
        <f t="shared" si="1183"/>
        <v>#VALUE!</v>
      </c>
      <c r="AN970" s="577" t="e">
        <f t="shared" si="1183"/>
        <v>#VALUE!</v>
      </c>
      <c r="AO970" s="577" t="e">
        <f t="shared" si="1183"/>
        <v>#VALUE!</v>
      </c>
    </row>
    <row r="971" spans="1:41" x14ac:dyDescent="0.35">
      <c r="A971" s="5" t="s">
        <v>231</v>
      </c>
      <c r="B971" s="69" t="s">
        <v>234</v>
      </c>
      <c r="N971" s="575">
        <f>Q!F971</f>
        <v>0</v>
      </c>
      <c r="O971" s="575">
        <f>Q!J971</f>
        <v>0</v>
      </c>
      <c r="P971" s="575">
        <f>Q!N971</f>
        <v>0</v>
      </c>
      <c r="Q971" s="575">
        <f>Q!R971</f>
        <v>3837</v>
      </c>
      <c r="R971" s="575">
        <f>Q!V971</f>
        <v>1712</v>
      </c>
      <c r="S971" s="575">
        <f>Q!Z971</f>
        <v>1712</v>
      </c>
      <c r="T971" s="575">
        <f>Q!AD971</f>
        <v>1712</v>
      </c>
      <c r="U971" s="575">
        <f>Q!AH971</f>
        <v>1712</v>
      </c>
      <c r="V971" s="575">
        <f>Q!AL971</f>
        <v>1712</v>
      </c>
      <c r="W971" s="575">
        <f>Q!AP971</f>
        <v>1712</v>
      </c>
      <c r="X971" s="575">
        <f>Q!AT971</f>
        <v>1310.913043478261</v>
      </c>
      <c r="Y971" s="575">
        <f>Q!AX971</f>
        <v>767.43478260869597</v>
      </c>
      <c r="Z971" s="575">
        <f>Q!BB971</f>
        <v>159.826086956522</v>
      </c>
      <c r="AA971" s="575">
        <f>Q!BF971</f>
        <v>-436.91304347826065</v>
      </c>
      <c r="AB971" s="575">
        <f>Q!BJ971</f>
        <v>-967.34782608695616</v>
      </c>
      <c r="AC971" s="575">
        <f>Q!BN971</f>
        <v>-1345.6086956521733</v>
      </c>
      <c r="AD971" s="575">
        <f>Q!BR971</f>
        <v>-1754.3043478260863</v>
      </c>
      <c r="AE971" s="575">
        <f>Q!BV971</f>
        <v>-2173.8695652173906</v>
      </c>
      <c r="AF971" s="575">
        <f>Q!BZ971</f>
        <v>-2642.3478260869565</v>
      </c>
      <c r="AG971" s="575" t="e">
        <f t="shared" ref="AG971" si="1184">AF971-(AG$198/1000/AG$197)</f>
        <v>#DIV/0!</v>
      </c>
      <c r="AH971" s="575" t="e">
        <f t="shared" ref="AH971" si="1185">AG971-(AH$198/1000/AH$197)</f>
        <v>#DIV/0!</v>
      </c>
      <c r="AI971" s="575" t="e">
        <f t="shared" ref="AI971" si="1186">AH971-(AI$198/1000/AI$197)</f>
        <v>#DIV/0!</v>
      </c>
      <c r="AJ971" s="575" t="e">
        <f t="shared" ref="AJ971" si="1187">AI971-(AJ$198/1000/AJ$197)</f>
        <v>#DIV/0!</v>
      </c>
      <c r="AK971" s="575" t="e">
        <f t="shared" ref="AK971" si="1188">AJ971-(AK$198/1000/AK$197)</f>
        <v>#DIV/0!</v>
      </c>
      <c r="AL971" s="575" t="e">
        <f t="shared" ref="AL971" si="1189">AK971-(AL$198/1000/AL$197)</f>
        <v>#DIV/0!</v>
      </c>
      <c r="AM971" s="575" t="e">
        <f t="shared" ref="AM971" si="1190">AL971-(AM$198/1000/AM$197)</f>
        <v>#DIV/0!</v>
      </c>
      <c r="AN971" s="575" t="e">
        <f t="shared" ref="AN971" si="1191">AM971-(AN$198/1000/AN$197)</f>
        <v>#DIV/0!</v>
      </c>
      <c r="AO971" s="575" t="e">
        <f t="shared" ref="AO971" si="1192">AN971-(AO$198/1000/AO$197)</f>
        <v>#DIV/0!</v>
      </c>
    </row>
    <row r="972" spans="1:41" x14ac:dyDescent="0.35">
      <c r="A972" s="5"/>
      <c r="B972" s="70"/>
    </row>
    <row r="973" spans="1:41" x14ac:dyDescent="0.35">
      <c r="A973" s="5"/>
      <c r="B973" s="70" t="s">
        <v>235</v>
      </c>
    </row>
    <row r="974" spans="1:41" x14ac:dyDescent="0.35">
      <c r="A974" s="5" t="s">
        <v>229</v>
      </c>
      <c r="B974" s="69" t="s">
        <v>236</v>
      </c>
      <c r="N974" s="575">
        <f>Q!F974</f>
        <v>0</v>
      </c>
      <c r="O974" s="575">
        <f>Q!J974</f>
        <v>0</v>
      </c>
      <c r="P974" s="575">
        <f>Q!N974</f>
        <v>0</v>
      </c>
      <c r="Q974" s="575">
        <f>Q!R974</f>
        <v>0</v>
      </c>
      <c r="R974" s="575">
        <f>Q!V974</f>
        <v>90166</v>
      </c>
      <c r="S974" s="575">
        <f>Q!Z974</f>
        <v>90166</v>
      </c>
      <c r="T974" s="575">
        <f>Q!AD974</f>
        <v>90166</v>
      </c>
      <c r="U974" s="575">
        <f>Q!AH974</f>
        <v>90166</v>
      </c>
      <c r="V974" s="575">
        <f>Q!AL974</f>
        <v>90166</v>
      </c>
      <c r="W974" s="575">
        <f>Q!AP974</f>
        <v>90166</v>
      </c>
      <c r="X974" s="575">
        <f>Q!AT974</f>
        <v>77171.001201086969</v>
      </c>
      <c r="Y974" s="575">
        <f>Q!AX974</f>
        <v>59562.60174456524</v>
      </c>
      <c r="Z974" s="575">
        <f>Q!BB974</f>
        <v>39876.41115217394</v>
      </c>
      <c r="AA974" s="575">
        <f>Q!BF974</f>
        <v>20542.388548913063</v>
      </c>
      <c r="AB974" s="575">
        <f>Q!BJ974</f>
        <v>3356.5906793478425</v>
      </c>
      <c r="AC974" s="575">
        <f>Q!BN974</f>
        <v>-8898.8553423912872</v>
      </c>
      <c r="AD974" s="575">
        <f>Q!BR974</f>
        <v>-22140.371733695636</v>
      </c>
      <c r="AE974" s="575">
        <f>Q!BV974</f>
        <v>-35734.056114130421</v>
      </c>
      <c r="AF974" s="575">
        <f>Q!BZ974</f>
        <v>-50912.496445652156</v>
      </c>
      <c r="AG974" s="575" t="str">
        <f t="shared" ref="AG974" si="1193">IF((OR(AF974-(AG$191/1000)&lt;0,AF974="")),"",(AF974-(AG$191/1000)))</f>
        <v/>
      </c>
      <c r="AH974" s="575" t="e">
        <f t="shared" ref="AH974" si="1194">IF((OR(AG974-(AH$191/1000)&lt;0,AG974="")),"",(AG974-(AH$191/1000)))</f>
        <v>#VALUE!</v>
      </c>
      <c r="AI974" s="575" t="e">
        <f t="shared" ref="AI974" si="1195">IF((OR(AH974-(AI$191/1000)&lt;0,AH974="")),"",(AH974-(AI$191/1000)))</f>
        <v>#VALUE!</v>
      </c>
      <c r="AJ974" s="575" t="e">
        <f t="shared" ref="AJ974" si="1196">IF((OR(AI974-(AJ$191/1000)&lt;0,AI974="")),"",(AI974-(AJ$191/1000)))</f>
        <v>#VALUE!</v>
      </c>
      <c r="AK974" s="575" t="e">
        <f t="shared" ref="AK974" si="1197">IF((OR(AJ974-(AK$191/1000)&lt;0,AJ974="")),"",(AJ974-(AK$191/1000)))</f>
        <v>#VALUE!</v>
      </c>
      <c r="AL974" s="575" t="e">
        <f t="shared" ref="AL974" si="1198">IF((OR(AK974-(AL$191/1000)&lt;0,AK974="")),"",(AK974-(AL$191/1000)))</f>
        <v>#VALUE!</v>
      </c>
      <c r="AM974" s="575" t="e">
        <f t="shared" ref="AM974" si="1199">IF((OR(AL974-(AM$191/1000)&lt;0,AL974="")),"",(AL974-(AM$191/1000)))</f>
        <v>#VALUE!</v>
      </c>
      <c r="AN974" s="575" t="e">
        <f t="shared" ref="AN974" si="1200">IF((OR(AM974-(AN$191/1000)&lt;0,AM974="")),"",(AM974-(AN$191/1000)))</f>
        <v>#VALUE!</v>
      </c>
      <c r="AO974" s="575" t="e">
        <f t="shared" ref="AO974" si="1201">IF((OR(AN974-(AO$191/1000)&lt;0,AN974="")),"",(AN974-(AO$191/1000)))</f>
        <v>#VALUE!</v>
      </c>
    </row>
    <row r="975" spans="1:41" x14ac:dyDescent="0.35">
      <c r="A975" s="5" t="s">
        <v>230</v>
      </c>
      <c r="B975" s="69" t="s">
        <v>237</v>
      </c>
      <c r="N975" s="577">
        <f>Q!F975</f>
        <v>0</v>
      </c>
      <c r="O975" s="577">
        <f>Q!J975</f>
        <v>0</v>
      </c>
      <c r="P975" s="577">
        <f>Q!N975</f>
        <v>0</v>
      </c>
      <c r="Q975" s="577">
        <f>Q!R975</f>
        <v>0</v>
      </c>
      <c r="R975" s="577">
        <f>Q!V975</f>
        <v>1</v>
      </c>
      <c r="S975" s="577">
        <f>Q!Z975</f>
        <v>1</v>
      </c>
      <c r="T975" s="577">
        <f>Q!AD975</f>
        <v>1.0362536245059113</v>
      </c>
      <c r="U975" s="577">
        <f>Q!AH975</f>
        <v>1.0362536245059113</v>
      </c>
      <c r="V975" s="577">
        <f>Q!AL975</f>
        <v>1.0362536245059113</v>
      </c>
      <c r="W975" s="577">
        <f>Q!AP975</f>
        <v>1.0362536245059113</v>
      </c>
      <c r="X975" s="577">
        <f>Q!AT975</f>
        <v>1.0490941441757935</v>
      </c>
      <c r="Y975" s="577">
        <f>Q!AX975</f>
        <v>1.0754329076605067</v>
      </c>
      <c r="Z975" s="577">
        <f>Q!BB975</f>
        <v>1.1324198369046332</v>
      </c>
      <c r="AA975" s="577">
        <f>Q!BF975</f>
        <v>1.2946974131478846</v>
      </c>
      <c r="AB975" s="577">
        <f>Q!BJ975</f>
        <v>3.0083535122417087</v>
      </c>
      <c r="AC975" s="577">
        <f>Q!BN975</f>
        <v>0</v>
      </c>
      <c r="AD975" s="577">
        <f>Q!BR975</f>
        <v>0</v>
      </c>
      <c r="AE975" s="577">
        <f>Q!BV975</f>
        <v>0</v>
      </c>
      <c r="AF975" s="577">
        <f>Q!BZ975</f>
        <v>0</v>
      </c>
      <c r="AG975" s="577" t="e">
        <f>IF(AG974&gt;0,AG976/AG974*g_troz,0)</f>
        <v>#DIV/0!</v>
      </c>
      <c r="AH975" s="577" t="e">
        <f t="shared" ref="AH975:AO975" si="1202">IF(AH974&gt;0,AH976/AH974*g_troz,0)</f>
        <v>#VALUE!</v>
      </c>
      <c r="AI975" s="577" t="e">
        <f t="shared" si="1202"/>
        <v>#VALUE!</v>
      </c>
      <c r="AJ975" s="577" t="e">
        <f t="shared" si="1202"/>
        <v>#VALUE!</v>
      </c>
      <c r="AK975" s="577" t="e">
        <f t="shared" si="1202"/>
        <v>#VALUE!</v>
      </c>
      <c r="AL975" s="577" t="e">
        <f t="shared" si="1202"/>
        <v>#VALUE!</v>
      </c>
      <c r="AM975" s="577" t="e">
        <f t="shared" si="1202"/>
        <v>#VALUE!</v>
      </c>
      <c r="AN975" s="577" t="e">
        <f t="shared" si="1202"/>
        <v>#VALUE!</v>
      </c>
      <c r="AO975" s="577" t="e">
        <f t="shared" si="1202"/>
        <v>#VALUE!</v>
      </c>
    </row>
    <row r="976" spans="1:41" x14ac:dyDescent="0.35">
      <c r="A976" s="5" t="s">
        <v>231</v>
      </c>
      <c r="B976" s="69" t="s">
        <v>238</v>
      </c>
      <c r="N976" s="575">
        <f>Q!F976</f>
        <v>0</v>
      </c>
      <c r="O976" s="575">
        <f>Q!J976</f>
        <v>0</v>
      </c>
      <c r="P976" s="575">
        <f>Q!N976</f>
        <v>0</v>
      </c>
      <c r="Q976" s="575">
        <f>Q!R976</f>
        <v>0</v>
      </c>
      <c r="R976" s="575">
        <f>Q!V976</f>
        <v>3004</v>
      </c>
      <c r="S976" s="575">
        <f>Q!Z976</f>
        <v>3004</v>
      </c>
      <c r="T976" s="575">
        <f>Q!AD976</f>
        <v>3004</v>
      </c>
      <c r="U976" s="575">
        <f>Q!AH976</f>
        <v>3004</v>
      </c>
      <c r="V976" s="575">
        <f>Q!AL976</f>
        <v>3004</v>
      </c>
      <c r="W976" s="575">
        <f>Q!AP976</f>
        <v>3004</v>
      </c>
      <c r="X976" s="575">
        <f>Q!AT976</f>
        <v>2602.9130434782601</v>
      </c>
      <c r="Y976" s="575">
        <f>Q!AX976</f>
        <v>2059.4347826086941</v>
      </c>
      <c r="Z976" s="575">
        <f>Q!BB976</f>
        <v>1451.8260869565202</v>
      </c>
      <c r="AA976" s="575">
        <f>Q!BF976</f>
        <v>855.08695652173742</v>
      </c>
      <c r="AB976" s="575">
        <f>Q!BJ976</f>
        <v>324.65217391304191</v>
      </c>
      <c r="AC976" s="575">
        <f>Q!BN976</f>
        <v>-53.60869565217547</v>
      </c>
      <c r="AD976" s="575">
        <f>Q!BR976</f>
        <v>-462.30434782608847</v>
      </c>
      <c r="AE976" s="575">
        <f>Q!BV976</f>
        <v>-881.86956521739296</v>
      </c>
      <c r="AF976" s="575">
        <f>Q!BZ976</f>
        <v>-1350.3478260869581</v>
      </c>
      <c r="AG976" s="575" t="e">
        <f t="shared" ref="AG976" si="1203">AF976-(AG$198/1000/AG$197)</f>
        <v>#DIV/0!</v>
      </c>
      <c r="AH976" s="575" t="e">
        <f t="shared" ref="AH976" si="1204">AG976-(AH$198/1000/AH$197)</f>
        <v>#DIV/0!</v>
      </c>
      <c r="AI976" s="575" t="e">
        <f t="shared" ref="AI976" si="1205">AH976-(AI$198/1000/AI$197)</f>
        <v>#DIV/0!</v>
      </c>
      <c r="AJ976" s="575" t="e">
        <f t="shared" ref="AJ976" si="1206">AI976-(AJ$198/1000/AJ$197)</f>
        <v>#DIV/0!</v>
      </c>
      <c r="AK976" s="575" t="e">
        <f t="shared" ref="AK976" si="1207">AJ976-(AK$198/1000/AK$197)</f>
        <v>#DIV/0!</v>
      </c>
      <c r="AL976" s="575" t="e">
        <f t="shared" ref="AL976" si="1208">AK976-(AL$198/1000/AL$197)</f>
        <v>#DIV/0!</v>
      </c>
      <c r="AM976" s="575" t="e">
        <f t="shared" ref="AM976" si="1209">AL976-(AM$198/1000/AM$197)</f>
        <v>#DIV/0!</v>
      </c>
      <c r="AN976" s="575" t="e">
        <f t="shared" ref="AN976" si="1210">AM976-(AN$198/1000/AN$197)</f>
        <v>#DIV/0!</v>
      </c>
      <c r="AO976" s="575" t="e">
        <f t="shared" ref="AO976" si="1211">AN976-(AO$198/1000/AO$197)</f>
        <v>#DIV/0!</v>
      </c>
    </row>
    <row r="977" spans="1:41" x14ac:dyDescent="0.35">
      <c r="A977" s="5"/>
      <c r="B977" s="70"/>
    </row>
    <row r="978" spans="1:41" x14ac:dyDescent="0.35">
      <c r="A978" s="5"/>
      <c r="B978" s="70" t="s">
        <v>239</v>
      </c>
    </row>
    <row r="979" spans="1:41" x14ac:dyDescent="0.35">
      <c r="A979" s="5" t="s">
        <v>229</v>
      </c>
      <c r="B979" s="69" t="s">
        <v>240</v>
      </c>
      <c r="N979" s="575">
        <f>Q!F979</f>
        <v>0</v>
      </c>
      <c r="O979" s="575">
        <f>Q!J979</f>
        <v>0</v>
      </c>
      <c r="P979" s="575">
        <f>Q!N979</f>
        <v>0</v>
      </c>
      <c r="Q979" s="575">
        <f>Q!R979</f>
        <v>126961</v>
      </c>
      <c r="R979" s="575">
        <f>Q!V979</f>
        <v>150867</v>
      </c>
      <c r="S979" s="575">
        <f>Q!Z979</f>
        <v>150867</v>
      </c>
      <c r="T979" s="575">
        <f>Q!AD979</f>
        <v>150867</v>
      </c>
      <c r="U979" s="575">
        <f>Q!AH979</f>
        <v>150867</v>
      </c>
      <c r="V979" s="575">
        <f>Q!AL979</f>
        <v>150867</v>
      </c>
      <c r="W979" s="575">
        <f>Q!AP979</f>
        <v>150867</v>
      </c>
      <c r="X979" s="575">
        <f>Q!AT979</f>
        <v>124877.00240217394</v>
      </c>
      <c r="Y979" s="575">
        <f>Q!AX979</f>
        <v>89660.203489130479</v>
      </c>
      <c r="Z979" s="575">
        <f>Q!BB979</f>
        <v>50287.822304347879</v>
      </c>
      <c r="AA979" s="575">
        <f>Q!BF979</f>
        <v>11619.777097826129</v>
      </c>
      <c r="AB979" s="575">
        <f>Q!BJ979</f>
        <v>-22751.818641304315</v>
      </c>
      <c r="AC979" s="575">
        <f>Q!BN979</f>
        <v>-47262.710684782578</v>
      </c>
      <c r="AD979" s="575">
        <f>Q!BR979</f>
        <v>-73745.743467391279</v>
      </c>
      <c r="AE979" s="575">
        <f>Q!BV979</f>
        <v>-100933.11222826084</v>
      </c>
      <c r="AF979" s="575">
        <f>Q!BZ979</f>
        <v>-131289.99289130431</v>
      </c>
      <c r="AG979" s="575" t="str">
        <f t="shared" ref="AG979" si="1212">IF((OR(AF979-(AG$191/1000)&lt;0,AF979="")),"",(AF979-(AG$191/1000)))</f>
        <v/>
      </c>
      <c r="AH979" s="575" t="e">
        <f t="shared" ref="AH979" si="1213">IF((OR(AG979-(AH$191/1000)&lt;0,AG979="")),"",(AG979-(AH$191/1000)))</f>
        <v>#VALUE!</v>
      </c>
      <c r="AI979" s="575" t="e">
        <f t="shared" ref="AI979" si="1214">IF((OR(AH979-(AI$191/1000)&lt;0,AH979="")),"",(AH979-(AI$191/1000)))</f>
        <v>#VALUE!</v>
      </c>
      <c r="AJ979" s="575" t="e">
        <f t="shared" ref="AJ979" si="1215">IF((OR(AI979-(AJ$191/1000)&lt;0,AI979="")),"",(AI979-(AJ$191/1000)))</f>
        <v>#VALUE!</v>
      </c>
      <c r="AK979" s="575" t="e">
        <f t="shared" ref="AK979" si="1216">IF((OR(AJ979-(AK$191/1000)&lt;0,AJ979="")),"",(AJ979-(AK$191/1000)))</f>
        <v>#VALUE!</v>
      </c>
      <c r="AL979" s="575" t="e">
        <f t="shared" ref="AL979" si="1217">IF((OR(AK979-(AL$191/1000)&lt;0,AK979="")),"",(AK979-(AL$191/1000)))</f>
        <v>#VALUE!</v>
      </c>
      <c r="AM979" s="575" t="e">
        <f t="shared" ref="AM979" si="1218">IF((OR(AL979-(AM$191/1000)&lt;0,AL979="")),"",(AL979-(AM$191/1000)))</f>
        <v>#VALUE!</v>
      </c>
      <c r="AN979" s="575" t="e">
        <f t="shared" ref="AN979" si="1219">IF((OR(AM979-(AN$191/1000)&lt;0,AM979="")),"",(AM979-(AN$191/1000)))</f>
        <v>#VALUE!</v>
      </c>
      <c r="AO979" s="575" t="e">
        <f t="shared" ref="AO979" si="1220">IF((OR(AN979-(AO$191/1000)&lt;0,AN979="")),"",(AN979-(AO$191/1000)))</f>
        <v>#VALUE!</v>
      </c>
    </row>
    <row r="980" spans="1:41" x14ac:dyDescent="0.35">
      <c r="A980" s="5" t="s">
        <v>230</v>
      </c>
      <c r="B980" s="69" t="s">
        <v>241</v>
      </c>
      <c r="N980" s="577">
        <f>Q!F980</f>
        <v>0</v>
      </c>
      <c r="O980" s="577">
        <f>Q!J980</f>
        <v>0</v>
      </c>
      <c r="P980" s="577">
        <f>Q!N980</f>
        <v>0</v>
      </c>
      <c r="Q980" s="577">
        <f>Q!R980</f>
        <v>0.9</v>
      </c>
      <c r="R980" s="577">
        <f>Q!V980</f>
        <v>0.95</v>
      </c>
      <c r="S980" s="577">
        <f>Q!Z980</f>
        <v>0.95</v>
      </c>
      <c r="T980" s="577">
        <f>Q!AD980</f>
        <v>0.9567452228359774</v>
      </c>
      <c r="U980" s="577">
        <f>Q!AH980</f>
        <v>0.9567452228359774</v>
      </c>
      <c r="V980" s="577">
        <f>Q!AL980</f>
        <v>0.9567452228359774</v>
      </c>
      <c r="W980" s="577">
        <f>Q!AP980</f>
        <v>0.9567452228359774</v>
      </c>
      <c r="X980" s="577">
        <f>Q!AT980</f>
        <v>0.95189323827332062</v>
      </c>
      <c r="Y980" s="577">
        <f>Q!AX980</f>
        <v>0.93425784870555817</v>
      </c>
      <c r="Z980" s="577">
        <f>Q!BB980</f>
        <v>0.80494542294005234</v>
      </c>
      <c r="AA980" s="577">
        <f>Q!BF980</f>
        <v>0.64734870657394228</v>
      </c>
      <c r="AB980" s="577">
        <f>Q!BJ980</f>
        <v>1.5041767561208543</v>
      </c>
      <c r="AC980" s="577">
        <f>Q!BN980</f>
        <v>0</v>
      </c>
      <c r="AD980" s="577">
        <f>Q!BR980</f>
        <v>0</v>
      </c>
      <c r="AE980" s="577">
        <f>Q!BV980</f>
        <v>0</v>
      </c>
      <c r="AF980" s="577">
        <f>Q!BZ980</f>
        <v>0</v>
      </c>
      <c r="AG980" s="577" t="e">
        <f>IF(AG979&gt;0,AG981/AG979*g_troz,0)</f>
        <v>#DIV/0!</v>
      </c>
      <c r="AH980" s="577" t="e">
        <f t="shared" ref="AH980:AO980" si="1221">IF(AH979&gt;0,AH981/AH979*g_troz,0)</f>
        <v>#VALUE!</v>
      </c>
      <c r="AI980" s="577" t="e">
        <f t="shared" si="1221"/>
        <v>#VALUE!</v>
      </c>
      <c r="AJ980" s="577" t="e">
        <f t="shared" si="1221"/>
        <v>#VALUE!</v>
      </c>
      <c r="AK980" s="577" t="e">
        <f t="shared" si="1221"/>
        <v>#VALUE!</v>
      </c>
      <c r="AL980" s="577" t="e">
        <f t="shared" si="1221"/>
        <v>#VALUE!</v>
      </c>
      <c r="AM980" s="577" t="e">
        <f t="shared" si="1221"/>
        <v>#VALUE!</v>
      </c>
      <c r="AN980" s="577" t="e">
        <f t="shared" si="1221"/>
        <v>#VALUE!</v>
      </c>
      <c r="AO980" s="577" t="e">
        <f t="shared" si="1221"/>
        <v>#VALUE!</v>
      </c>
    </row>
    <row r="981" spans="1:41" x14ac:dyDescent="0.35">
      <c r="A981" s="5" t="s">
        <v>231</v>
      </c>
      <c r="B981" s="69" t="s">
        <v>242</v>
      </c>
      <c r="N981" s="575">
        <f>Q!F981</f>
        <v>0</v>
      </c>
      <c r="O981" s="575">
        <f>Q!J981</f>
        <v>0</v>
      </c>
      <c r="P981" s="575">
        <f>Q!N981</f>
        <v>0</v>
      </c>
      <c r="Q981" s="575">
        <f>Q!R981</f>
        <v>3837</v>
      </c>
      <c r="R981" s="575">
        <f>Q!V981</f>
        <v>4716</v>
      </c>
      <c r="S981" s="575">
        <f>Q!Z981</f>
        <v>4716</v>
      </c>
      <c r="T981" s="575">
        <f>Q!AD981</f>
        <v>4716</v>
      </c>
      <c r="U981" s="575">
        <f>Q!AH981</f>
        <v>4716</v>
      </c>
      <c r="V981" s="575">
        <f>Q!AL981</f>
        <v>4716</v>
      </c>
      <c r="W981" s="575">
        <f>Q!AP981</f>
        <v>4716</v>
      </c>
      <c r="X981" s="575">
        <f>Q!AT981</f>
        <v>3913.8260869565211</v>
      </c>
      <c r="Y981" s="575">
        <f>Q!AX981</f>
        <v>2826.8695652173901</v>
      </c>
      <c r="Z981" s="575">
        <f>Q!BB981</f>
        <v>1611.6521739130421</v>
      </c>
      <c r="AA981" s="575">
        <f>Q!BF981</f>
        <v>418.17391304347677</v>
      </c>
      <c r="AB981" s="575">
        <f>Q!BJ981</f>
        <v>-642.69565217391425</v>
      </c>
      <c r="AC981" s="575">
        <f>Q!BN981</f>
        <v>-1399.2173913043489</v>
      </c>
      <c r="AD981" s="575">
        <f>Q!BR981</f>
        <v>-2216.6086956521749</v>
      </c>
      <c r="AE981" s="575">
        <f>Q!BV981</f>
        <v>-3055.7391304347834</v>
      </c>
      <c r="AF981" s="575">
        <f>Q!BZ981</f>
        <v>-3992.6956521739148</v>
      </c>
      <c r="AG981" s="575" t="e">
        <f t="shared" ref="AG981" si="1222">AF981-(AG$198/1000/AG$197)</f>
        <v>#DIV/0!</v>
      </c>
      <c r="AH981" s="575" t="e">
        <f t="shared" ref="AH981" si="1223">AG981-(AH$198/1000/AH$197)</f>
        <v>#DIV/0!</v>
      </c>
      <c r="AI981" s="575" t="e">
        <f t="shared" ref="AI981" si="1224">AH981-(AI$198/1000/AI$197)</f>
        <v>#DIV/0!</v>
      </c>
      <c r="AJ981" s="575" t="e">
        <f t="shared" ref="AJ981" si="1225">AI981-(AJ$198/1000/AJ$197)</f>
        <v>#DIV/0!</v>
      </c>
      <c r="AK981" s="575" t="e">
        <f t="shared" ref="AK981" si="1226">AJ981-(AK$198/1000/AK$197)</f>
        <v>#DIV/0!</v>
      </c>
      <c r="AL981" s="575" t="e">
        <f t="shared" ref="AL981" si="1227">AK981-(AL$198/1000/AL$197)</f>
        <v>#DIV/0!</v>
      </c>
      <c r="AM981" s="575" t="e">
        <f t="shared" ref="AM981" si="1228">AL981-(AM$198/1000/AM$197)</f>
        <v>#DIV/0!</v>
      </c>
      <c r="AN981" s="575" t="e">
        <f t="shared" ref="AN981" si="1229">AM981-(AN$198/1000/AN$197)</f>
        <v>#DIV/0!</v>
      </c>
      <c r="AO981" s="575" t="e">
        <f t="shared" ref="AO981" si="1230">AN981-(AO$198/1000/AO$197)</f>
        <v>#DIV/0!</v>
      </c>
    </row>
    <row r="982" spans="1:41" x14ac:dyDescent="0.35">
      <c r="B982" s="444"/>
      <c r="N982" s="444"/>
      <c r="O982" s="444"/>
      <c r="P982" s="444"/>
      <c r="Q982" s="444"/>
      <c r="R982" s="444"/>
      <c r="S982" s="444"/>
      <c r="T982" s="444"/>
      <c r="U982" s="444"/>
      <c r="V982" s="444"/>
      <c r="W982" s="444"/>
      <c r="X982" s="444"/>
      <c r="Y982" s="444"/>
      <c r="Z982" s="444"/>
      <c r="AA982" s="444"/>
      <c r="AB982" s="444"/>
      <c r="AC982" s="444"/>
      <c r="AD982" s="444"/>
      <c r="AE982" s="444"/>
      <c r="AF982" s="444"/>
      <c r="AG982" s="444"/>
      <c r="AH982" s="444"/>
      <c r="AI982" s="444"/>
      <c r="AJ982" s="444"/>
      <c r="AK982" s="444"/>
      <c r="AL982" s="444"/>
      <c r="AM982" s="444"/>
      <c r="AN982" s="444"/>
      <c r="AO982" s="444"/>
    </row>
    <row r="983" spans="1:41" x14ac:dyDescent="0.35">
      <c r="B983" s="69"/>
    </row>
    <row r="984" spans="1:41" x14ac:dyDescent="0.35">
      <c r="B984" s="69"/>
    </row>
    <row r="985" spans="1:41" x14ac:dyDescent="0.35">
      <c r="A985" s="5"/>
      <c r="B985" s="314" t="s">
        <v>268</v>
      </c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</row>
    <row r="986" spans="1:41" x14ac:dyDescent="0.35">
      <c r="A986" s="5" t="s">
        <v>269</v>
      </c>
      <c r="B986" s="69" t="s">
        <v>270</v>
      </c>
      <c r="N986" s="575">
        <f>SUM(Q!C986:F986)</f>
        <v>0</v>
      </c>
      <c r="O986" s="575">
        <f>SUM(Q!G986:J986)</f>
        <v>0</v>
      </c>
      <c r="P986" s="575">
        <f>SUM(Q!K986:N986)</f>
        <v>0</v>
      </c>
      <c r="Q986" s="575">
        <f>SUM(Q!O986:R986)</f>
        <v>0</v>
      </c>
      <c r="R986" s="575">
        <f>SUM(Q!S986:V986)</f>
        <v>0</v>
      </c>
      <c r="S986" s="575">
        <f>SUM(Q!W986:Z986)</f>
        <v>0</v>
      </c>
      <c r="T986" s="575">
        <f>SUM(Q!AA986:AD986)</f>
        <v>0</v>
      </c>
      <c r="U986" s="575">
        <f>SUM(Q!AE986:AH986)</f>
        <v>0</v>
      </c>
      <c r="V986" s="575">
        <f>SUM(Q!AI986:AL986)</f>
        <v>0</v>
      </c>
      <c r="W986" s="575">
        <f>SUM(Q!AM986:AP986)</f>
        <v>0</v>
      </c>
      <c r="X986" s="575">
        <f>SUM(Q!AQ986:AT986)</f>
        <v>12994998.798913045</v>
      </c>
      <c r="Y986" s="575">
        <f>SUM(Q!AU986:AX986)</f>
        <v>17608399.456521742</v>
      </c>
      <c r="Z986" s="575">
        <f>SUM(Q!AY986:BB986)</f>
        <v>19686190.592391305</v>
      </c>
      <c r="AA986" s="575">
        <f>SUM(Q!BC986:BF986)</f>
        <v>19334022.603260871</v>
      </c>
      <c r="AB986" s="575">
        <f>SUM(Q!BG986:BJ986)</f>
        <v>17185797.869565219</v>
      </c>
      <c r="AC986" s="575">
        <f>SUM(Q!BK986:BN986)</f>
        <v>12255446.021739129</v>
      </c>
      <c r="AD986" s="575">
        <f>SUM(Q!BO986:BR986)</f>
        <v>13241516.391304348</v>
      </c>
      <c r="AE986" s="575">
        <f>SUM(Q!BS986:BV986)</f>
        <v>13593684.380434783</v>
      </c>
      <c r="AF986" s="575">
        <f>SUM(Q!BW986:BZ986)</f>
        <v>15178440.331521738</v>
      </c>
      <c r="AG986" s="575">
        <f>SUM(Q!CA986:CD986)</f>
        <v>13734551.576086957</v>
      </c>
      <c r="AH986" s="575">
        <f>SUM(Q!CE986:CH986)</f>
        <v>11058074.858695652</v>
      </c>
      <c r="AI986" s="575">
        <f>SUM(Q!CI986:CL986)</f>
        <v>8628115.7336956523</v>
      </c>
      <c r="AJ986" s="575">
        <f>SUM(Q!CM986:CP986)</f>
        <v>11445459.646739131</v>
      </c>
      <c r="AK986" s="575">
        <f>SUM(Q!CQ986:CT986)</f>
        <v>16129293.902173912</v>
      </c>
      <c r="AL986" s="575">
        <f>SUM(Q!CU986:CX986)</f>
        <v>13628901.179347826</v>
      </c>
      <c r="AM986" s="575">
        <f>SUM(Q!CY986:DB986)</f>
        <v>6303807.0054347822</v>
      </c>
      <c r="AN986" s="575">
        <f>SUM(Q!DC986:DF986)</f>
        <v>5669904.625</v>
      </c>
      <c r="AO986" s="575">
        <f>SUM(Q!DG986:DJ986)</f>
        <v>5106435.8423913047</v>
      </c>
    </row>
    <row r="987" spans="1:41" x14ac:dyDescent="0.35">
      <c r="A987" s="5" t="s">
        <v>230</v>
      </c>
      <c r="B987" s="69" t="s">
        <v>271</v>
      </c>
      <c r="N987" s="677"/>
      <c r="O987" s="677"/>
      <c r="P987" s="677"/>
      <c r="Q987" s="677"/>
      <c r="R987" s="677"/>
      <c r="S987" s="677"/>
      <c r="T987" s="677"/>
      <c r="U987" s="677"/>
      <c r="V987" s="677"/>
      <c r="W987" s="677"/>
      <c r="X987" s="677">
        <f>AVERAGE(Q!AQ987:AT987)</f>
        <v>0.96</v>
      </c>
      <c r="Y987" s="677">
        <f>AVERAGE(Q!AU987:AX987)</f>
        <v>0.96</v>
      </c>
      <c r="Z987" s="677">
        <f>AVERAGE(Q!AY987:BB987)</f>
        <v>0.96</v>
      </c>
      <c r="AA987" s="677">
        <f>AVERAGE(Q!BC987:BF987)</f>
        <v>0.96</v>
      </c>
      <c r="AB987" s="677">
        <f>AVERAGE(Q!BG987:BJ987)</f>
        <v>0.96</v>
      </c>
      <c r="AC987" s="677">
        <f>AVERAGE(Q!BK987:BN987)</f>
        <v>0.96</v>
      </c>
      <c r="AD987" s="677">
        <f>AVERAGE(Q!BO987:BR987)</f>
        <v>0.96</v>
      </c>
      <c r="AE987" s="677">
        <f>AVERAGE(Q!BS987:BV987)</f>
        <v>0.96</v>
      </c>
      <c r="AF987" s="677">
        <f>AVERAGE(Q!BW987:BZ987)</f>
        <v>0.96</v>
      </c>
      <c r="AG987" s="677">
        <f>AVERAGE(Q!CA987:CD987)</f>
        <v>0.96</v>
      </c>
      <c r="AH987" s="677">
        <f>AVERAGE(Q!CE987:CH987)</f>
        <v>0.96</v>
      </c>
      <c r="AI987" s="677">
        <f>AVERAGE(Q!CI987:CL987)</f>
        <v>0.96</v>
      </c>
      <c r="AJ987" s="677">
        <f>AVERAGE(Q!CM987:CP987)</f>
        <v>0.96</v>
      </c>
      <c r="AK987" s="677">
        <f>AVERAGE(Q!CQ987:CT987)</f>
        <v>0.96</v>
      </c>
      <c r="AL987" s="677">
        <f>AVERAGE(Q!CU987:CX987)</f>
        <v>0.96</v>
      </c>
      <c r="AM987" s="677">
        <f>AVERAGE(Q!CY987:DB987)</f>
        <v>0.96</v>
      </c>
      <c r="AN987" s="677">
        <f>AVERAGE(Q!DC987:DF987)</f>
        <v>0.96</v>
      </c>
      <c r="AO987" s="677">
        <f>AVERAGE(Q!DG987:DJ987)</f>
        <v>0.96</v>
      </c>
    </row>
    <row r="988" spans="1:41" x14ac:dyDescent="0.35">
      <c r="A988" s="5"/>
      <c r="B988" s="322"/>
    </row>
    <row r="989" spans="1:41" x14ac:dyDescent="0.35">
      <c r="A989" s="5"/>
      <c r="B989" s="322"/>
    </row>
    <row r="990" spans="1:41" x14ac:dyDescent="0.35">
      <c r="A990" s="5"/>
      <c r="B990" s="314" t="s">
        <v>272</v>
      </c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</row>
    <row r="991" spans="1:41" x14ac:dyDescent="0.35">
      <c r="A991" s="5" t="s">
        <v>81</v>
      </c>
      <c r="B991" s="69" t="s">
        <v>273</v>
      </c>
      <c r="N991" s="575">
        <f>SUM(Q!C991:F991)</f>
        <v>0</v>
      </c>
      <c r="O991" s="575">
        <f>SUM(Q!G991:J991)</f>
        <v>0</v>
      </c>
      <c r="P991" s="575">
        <f>SUM(Q!K991:N991)</f>
        <v>0</v>
      </c>
      <c r="Q991" s="575">
        <f>SUM(Q!O991:R991)</f>
        <v>0</v>
      </c>
      <c r="R991" s="575">
        <f>SUM(Q!S991:V991)</f>
        <v>0</v>
      </c>
      <c r="S991" s="575">
        <f>SUM(Q!W991:Z991)</f>
        <v>0</v>
      </c>
      <c r="T991" s="575">
        <f>SUM(Q!AA991:AD991)</f>
        <v>0</v>
      </c>
      <c r="U991" s="575">
        <f>SUM(Q!AE991:AH991)</f>
        <v>0</v>
      </c>
      <c r="V991" s="575">
        <f>SUM(Q!AI991:AL991)</f>
        <v>0</v>
      </c>
      <c r="W991" s="575">
        <f>SUM(Q!AM991:AP991)</f>
        <v>0</v>
      </c>
      <c r="X991" s="575">
        <f>SUM(Q!AQ991:AT991)</f>
        <v>401086.95652173919</v>
      </c>
      <c r="Y991" s="575">
        <f>SUM(Q!AU991:AX991)</f>
        <v>543478.2608695653</v>
      </c>
      <c r="Z991" s="575">
        <f>SUM(Q!AY991:BB991)</f>
        <v>607608.69565217395</v>
      </c>
      <c r="AA991" s="575">
        <f>SUM(Q!BC991:BF991)</f>
        <v>596739.13043478259</v>
      </c>
      <c r="AB991" s="575">
        <f>SUM(Q!BG991:BJ991)</f>
        <v>530434.78260869568</v>
      </c>
      <c r="AC991" s="575">
        <f>SUM(Q!BK991:BN991)</f>
        <v>378260.86956521729</v>
      </c>
      <c r="AD991" s="575">
        <f>SUM(Q!BO991:BR991)</f>
        <v>408695.65217391303</v>
      </c>
      <c r="AE991" s="575">
        <f>SUM(Q!BS991:BV991)</f>
        <v>419565.21739130438</v>
      </c>
      <c r="AF991" s="575">
        <f>SUM(Q!BW991:BZ991)</f>
        <v>468478.26086956519</v>
      </c>
      <c r="AG991" s="575">
        <f>SUM(Q!CA991:CD991)</f>
        <v>423913.04347826086</v>
      </c>
      <c r="AH991" s="575">
        <f>SUM(Q!CE991:CH991)</f>
        <v>341304.34782608697</v>
      </c>
      <c r="AI991" s="575">
        <f>SUM(Q!CI991:CL991)</f>
        <v>266304.34782608697</v>
      </c>
      <c r="AJ991" s="575">
        <f>SUM(Q!CM991:CP991)</f>
        <v>353260.86956521735</v>
      </c>
      <c r="AK991" s="575">
        <f>SUM(Q!CQ991:CT991)</f>
        <v>497826.08695652173</v>
      </c>
      <c r="AL991" s="575">
        <f>SUM(Q!CU991:CX991)</f>
        <v>420652.17391304346</v>
      </c>
      <c r="AM991" s="575">
        <f>SUM(Q!CY991:DB991)</f>
        <v>194565.21739130432</v>
      </c>
      <c r="AN991" s="575">
        <f>SUM(Q!DC991:DF991)</f>
        <v>175000</v>
      </c>
      <c r="AO991" s="575">
        <f>SUM(Q!DG991:DJ991)</f>
        <v>157608.69565217392</v>
      </c>
    </row>
    <row r="992" spans="1:41" x14ac:dyDescent="0.35">
      <c r="A992" s="5" t="s">
        <v>80</v>
      </c>
      <c r="B992" s="69" t="s">
        <v>274</v>
      </c>
      <c r="N992" s="427">
        <f>SUM(Q!C992:F992)</f>
        <v>0</v>
      </c>
      <c r="O992" s="427">
        <f>SUM(Q!G992:J992)</f>
        <v>0</v>
      </c>
      <c r="P992" s="427">
        <f>SUM(Q!K992:N992)</f>
        <v>0</v>
      </c>
      <c r="Q992" s="427">
        <f>SUM(Q!O992:R992)</f>
        <v>0</v>
      </c>
      <c r="R992" s="427">
        <f>SUM(Q!S992:V992)</f>
        <v>0</v>
      </c>
      <c r="S992" s="427">
        <f>SUM(Q!W992:Z992)</f>
        <v>0</v>
      </c>
      <c r="T992" s="427">
        <f>SUM(Q!AA992:AD992)</f>
        <v>0</v>
      </c>
      <c r="U992" s="427">
        <f>SUM(Q!AE992:AH992)</f>
        <v>0</v>
      </c>
      <c r="V992" s="427">
        <f>SUM(Q!AI992:AL992)</f>
        <v>0</v>
      </c>
      <c r="W992" s="427">
        <f>SUM(Q!AM992:AP992)</f>
        <v>0</v>
      </c>
      <c r="X992" s="427">
        <f>AVERAGE(Q!AQ992:AT992)</f>
        <v>0.92</v>
      </c>
      <c r="Y992" s="427">
        <f>AVERAGE(Q!AU992:AX992)</f>
        <v>0.92</v>
      </c>
      <c r="Z992" s="427">
        <f>AVERAGE(Q!AY992:BB992)</f>
        <v>0.92</v>
      </c>
      <c r="AA992" s="427">
        <f>AVERAGE(Q!BC992:BF992)</f>
        <v>0.92</v>
      </c>
      <c r="AB992" s="427">
        <f>AVERAGE(Q!BG992:BJ992)</f>
        <v>0.92</v>
      </c>
      <c r="AC992" s="427">
        <f>AVERAGE(Q!BK992:BN992)</f>
        <v>0.92</v>
      </c>
      <c r="AD992" s="427">
        <f>AVERAGE(Q!BO992:BR992)</f>
        <v>0.92</v>
      </c>
      <c r="AE992" s="427">
        <f>AVERAGE(Q!BS992:BV992)</f>
        <v>0.92</v>
      </c>
      <c r="AF992" s="427">
        <f>AVERAGE(Q!BW992:BZ992)</f>
        <v>0.92</v>
      </c>
      <c r="AG992" s="427">
        <f>AVERAGE(Q!CA992:CD992)</f>
        <v>0.92</v>
      </c>
      <c r="AH992" s="427">
        <f>AVERAGE(Q!CE992:CH992)</f>
        <v>0.92</v>
      </c>
      <c r="AI992" s="427">
        <f>AVERAGE(Q!CI992:CL992)</f>
        <v>0.92</v>
      </c>
      <c r="AJ992" s="427">
        <f>AVERAGE(Q!CM992:CP992)</f>
        <v>0.92</v>
      </c>
      <c r="AK992" s="427">
        <f>AVERAGE(Q!CQ992:CT992)</f>
        <v>0.92</v>
      </c>
      <c r="AL992" s="427">
        <f>AVERAGE(Q!CU992:CX992)</f>
        <v>0.92</v>
      </c>
      <c r="AM992" s="427">
        <f>AVERAGE(Q!CY992:DB992)</f>
        <v>0.92</v>
      </c>
      <c r="AN992" s="427">
        <f>AVERAGE(Q!DC992:DF992)</f>
        <v>0.92</v>
      </c>
      <c r="AO992" s="427">
        <f>AVERAGE(Q!DG992:DJ992)</f>
        <v>0.92</v>
      </c>
    </row>
    <row r="993" spans="1:42" x14ac:dyDescent="0.35">
      <c r="A993" s="5" t="s">
        <v>81</v>
      </c>
      <c r="B993" s="69" t="s">
        <v>429</v>
      </c>
      <c r="N993" s="575">
        <f>SUM(Q!C993:F993)</f>
        <v>0</v>
      </c>
      <c r="O993" s="575">
        <f>SUM(Q!G993:J993)</f>
        <v>0</v>
      </c>
      <c r="P993" s="575">
        <f>SUM(Q!K993:N993)</f>
        <v>0</v>
      </c>
      <c r="Q993" s="575">
        <f>SUM(Q!O993:R993)</f>
        <v>0</v>
      </c>
      <c r="R993" s="575">
        <f>SUM(Q!S993:V993)</f>
        <v>0</v>
      </c>
      <c r="S993" s="575">
        <f>SUM(Q!W993:Z993)</f>
        <v>0</v>
      </c>
      <c r="T993" s="575">
        <f>SUM(Q!AA993:AD993)</f>
        <v>0</v>
      </c>
      <c r="U993" s="575">
        <f>SUM(Q!AE993:AH993)</f>
        <v>0</v>
      </c>
      <c r="V993" s="575">
        <f>SUM(Q!AI993:AL993)</f>
        <v>0</v>
      </c>
      <c r="W993" s="575">
        <f>SUM(Q!AM993:AP993)</f>
        <v>0</v>
      </c>
      <c r="X993" s="575">
        <f>SUM(Q!AQ993:AT993)</f>
        <v>369000</v>
      </c>
      <c r="Y993" s="575">
        <f>SUM(Q!AU993:AX993)</f>
        <v>500000</v>
      </c>
      <c r="Z993" s="575">
        <f>SUM(Q!AY993:BB993)</f>
        <v>559000</v>
      </c>
      <c r="AA993" s="575">
        <f>SUM(Q!BC993:BF993)</f>
        <v>549000</v>
      </c>
      <c r="AB993" s="575">
        <f>SUM(Q!BG993:BJ993)</f>
        <v>488000</v>
      </c>
      <c r="AC993" s="575">
        <f>SUM(Q!BK993:BN993)</f>
        <v>348000</v>
      </c>
      <c r="AD993" s="575">
        <f>SUM(Q!BO993:BR993)</f>
        <v>376000</v>
      </c>
      <c r="AE993" s="575">
        <f>SUM(Q!BS993:BV993)</f>
        <v>386000</v>
      </c>
      <c r="AF993" s="575">
        <f>SUM(Q!BW993:BZ993)</f>
        <v>431000</v>
      </c>
      <c r="AG993" s="575">
        <f>SUM(Q!CA993:CD993)</f>
        <v>390000</v>
      </c>
      <c r="AH993" s="575">
        <f>SUM(Q!CE993:CH993)</f>
        <v>314000</v>
      </c>
      <c r="AI993" s="575">
        <f>SUM(Q!CI993:CL993)</f>
        <v>245000</v>
      </c>
      <c r="AJ993" s="575">
        <f>SUM(Q!CM993:CP993)</f>
        <v>325000</v>
      </c>
      <c r="AK993" s="575">
        <f>SUM(Q!CQ993:CT993)</f>
        <v>458000</v>
      </c>
      <c r="AL993" s="575">
        <f>SUM(Q!CU993:CX993)</f>
        <v>387000</v>
      </c>
      <c r="AM993" s="575">
        <f>SUM(Q!CY993:DB993)</f>
        <v>179000</v>
      </c>
      <c r="AN993" s="575">
        <f>SUM(Q!DC993:DF993)</f>
        <v>161000</v>
      </c>
      <c r="AO993" s="575">
        <f>SUM(Q!DG993:DJ993)</f>
        <v>145000</v>
      </c>
    </row>
    <row r="994" spans="1:42" x14ac:dyDescent="0.35">
      <c r="A994" s="5" t="s">
        <v>81</v>
      </c>
      <c r="B994" s="69" t="s">
        <v>428</v>
      </c>
      <c r="N994" s="575">
        <f>SUM(Q!C994:F994)</f>
        <v>0</v>
      </c>
      <c r="O994" s="575">
        <f>SUM(Q!G994:J994)</f>
        <v>0</v>
      </c>
      <c r="P994" s="575">
        <f>SUM(Q!K994:N994)</f>
        <v>0</v>
      </c>
      <c r="Q994" s="575">
        <f>SUM(Q!O994:R994)</f>
        <v>0</v>
      </c>
      <c r="R994" s="575">
        <f>SUM(Q!S994:V994)</f>
        <v>0</v>
      </c>
      <c r="S994" s="575">
        <f>SUM(Q!W994:Z994)</f>
        <v>0</v>
      </c>
      <c r="T994" s="575">
        <f>SUM(Q!AA994:AD994)</f>
        <v>0</v>
      </c>
      <c r="U994" s="575">
        <f>SUM(Q!AE994:AH994)</f>
        <v>0</v>
      </c>
      <c r="V994" s="575">
        <f>SUM(Q!AI994:AL994)</f>
        <v>0</v>
      </c>
      <c r="W994" s="575">
        <f>SUM(Q!AM994:AP994)</f>
        <v>0</v>
      </c>
      <c r="X994" s="575">
        <f>SUM(Q!AQ994:AT994)</f>
        <v>258299.99999999997</v>
      </c>
      <c r="Y994" s="575">
        <f>SUM(Q!AU994:AX994)</f>
        <v>350000</v>
      </c>
      <c r="Z994" s="575">
        <f>SUM(Q!AY994:BB994)</f>
        <v>391300</v>
      </c>
      <c r="AA994" s="575">
        <f>SUM(Q!BC994:BF994)</f>
        <v>384300</v>
      </c>
      <c r="AB994" s="575">
        <f>SUM(Q!BG994:BJ994)</f>
        <v>341600</v>
      </c>
      <c r="AC994" s="575">
        <f>SUM(Q!BK994:BN994)</f>
        <v>243599.99999999997</v>
      </c>
      <c r="AD994" s="575">
        <f>SUM(Q!BO994:BR994)</f>
        <v>263200</v>
      </c>
      <c r="AE994" s="575">
        <f>SUM(Q!BS994:BV994)</f>
        <v>270200</v>
      </c>
      <c r="AF994" s="575">
        <f>SUM(Q!BW994:BZ994)</f>
        <v>301700</v>
      </c>
      <c r="AG994" s="575">
        <f>SUM(Q!CA994:CD994)</f>
        <v>273000</v>
      </c>
      <c r="AH994" s="575">
        <f>SUM(Q!CE994:CH994)</f>
        <v>219800</v>
      </c>
      <c r="AI994" s="575">
        <f>SUM(Q!CI994:CL994)</f>
        <v>171500</v>
      </c>
      <c r="AJ994" s="575">
        <f>SUM(Q!CM994:CP994)</f>
        <v>227500</v>
      </c>
      <c r="AK994" s="575">
        <f>SUM(Q!CQ994:CT994)</f>
        <v>320600</v>
      </c>
      <c r="AL994" s="575">
        <f>SUM(Q!CU994:CX994)</f>
        <v>270900</v>
      </c>
      <c r="AM994" s="575">
        <f>SUM(Q!CY994:DB994)</f>
        <v>125299.99999999999</v>
      </c>
      <c r="AN994" s="575">
        <f>SUM(Q!DC994:DF994)</f>
        <v>112700</v>
      </c>
      <c r="AO994" s="575">
        <f>SUM(Q!DG994:DJ994)</f>
        <v>101500</v>
      </c>
    </row>
    <row r="995" spans="1:42" x14ac:dyDescent="0.35">
      <c r="A995" s="5"/>
      <c r="B995" s="322"/>
    </row>
    <row r="996" spans="1:42" x14ac:dyDescent="0.35">
      <c r="A996" s="5"/>
      <c r="B996" s="322"/>
    </row>
    <row r="997" spans="1:42" x14ac:dyDescent="0.35">
      <c r="A997" s="5"/>
      <c r="B997" s="314" t="s">
        <v>276</v>
      </c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</row>
    <row r="998" spans="1:42" x14ac:dyDescent="0.35">
      <c r="A998" s="5" t="s">
        <v>81</v>
      </c>
      <c r="B998" s="69" t="s">
        <v>277</v>
      </c>
      <c r="N998" s="575">
        <f>SUM(Q!C998:F998)</f>
        <v>0</v>
      </c>
      <c r="O998" s="575">
        <f>SUM(Q!G998:J998)</f>
        <v>0</v>
      </c>
      <c r="P998" s="575">
        <f>SUM(Q!K998:N998)</f>
        <v>0</v>
      </c>
      <c r="Q998" s="575">
        <f>SUM(Q!O998:R998)</f>
        <v>0</v>
      </c>
      <c r="R998" s="575">
        <f>SUM(Q!S998:V998)</f>
        <v>0</v>
      </c>
      <c r="S998" s="575">
        <f>SUM(Q!W998:Z998)</f>
        <v>0</v>
      </c>
      <c r="T998" s="575">
        <f>SUM(Q!AA998:AD998)</f>
        <v>0</v>
      </c>
      <c r="U998" s="575">
        <f>SUM(Q!AE998:AH998)</f>
        <v>0</v>
      </c>
      <c r="V998" s="575">
        <f>SUM(Q!AI998:AL998)</f>
        <v>0</v>
      </c>
      <c r="W998" s="575">
        <f>SUM(Q!AM998:AP998)</f>
        <v>0</v>
      </c>
      <c r="X998" s="575">
        <f>SUM(Q!AQ998:AT998)</f>
        <v>258299.99999999997</v>
      </c>
      <c r="Y998" s="575">
        <f>SUM(Q!AU998:AX998)</f>
        <v>350000</v>
      </c>
      <c r="Z998" s="575">
        <f>SUM(Q!AY998:BB998)</f>
        <v>391300</v>
      </c>
      <c r="AA998" s="575">
        <f>SUM(Q!BC998:BF998)</f>
        <v>384300</v>
      </c>
      <c r="AB998" s="575">
        <f>SUM(Q!BG998:BJ998)</f>
        <v>341600</v>
      </c>
      <c r="AC998" s="575">
        <f>SUM(Q!BK998:BN998)</f>
        <v>243599.99999999997</v>
      </c>
      <c r="AD998" s="575">
        <f>SUM(Q!BO998:BR998)</f>
        <v>263200</v>
      </c>
      <c r="AE998" s="575">
        <f>SUM(Q!BS998:BV998)</f>
        <v>270200</v>
      </c>
      <c r="AF998" s="575">
        <f>SUM(Q!BW998:BZ998)</f>
        <v>301700</v>
      </c>
      <c r="AG998" s="575">
        <f>SUM(Q!CA998:CD998)</f>
        <v>273000</v>
      </c>
      <c r="AH998" s="575">
        <f>SUM(Q!CE998:CH998)</f>
        <v>219800</v>
      </c>
      <c r="AI998" s="575">
        <f>SUM(Q!CI998:CL998)</f>
        <v>171500</v>
      </c>
      <c r="AJ998" s="575">
        <f>SUM(Q!CM998:CP998)</f>
        <v>227500</v>
      </c>
      <c r="AK998" s="575">
        <f>SUM(Q!CQ998:CT998)</f>
        <v>320600</v>
      </c>
      <c r="AL998" s="575">
        <f>SUM(Q!CU998:CX998)</f>
        <v>270900</v>
      </c>
      <c r="AM998" s="575">
        <f>SUM(Q!CY998:DB998)</f>
        <v>125299.99999999999</v>
      </c>
      <c r="AN998" s="575">
        <f>SUM(Q!DC998:DF998)</f>
        <v>112700</v>
      </c>
      <c r="AO998" s="575">
        <f>SUM(Q!DG998:DJ998)</f>
        <v>101500</v>
      </c>
    </row>
    <row r="999" spans="1:42" x14ac:dyDescent="0.35">
      <c r="A999" s="5"/>
      <c r="B999" s="69"/>
    </row>
    <row r="1000" spans="1:42" x14ac:dyDescent="0.35">
      <c r="A1000" s="5"/>
      <c r="B1000" s="314" t="s">
        <v>278</v>
      </c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</row>
    <row r="1001" spans="1:42" x14ac:dyDescent="0.35">
      <c r="A1001" s="5" t="s">
        <v>82</v>
      </c>
      <c r="B1001" s="69" t="s">
        <v>279</v>
      </c>
      <c r="N1001" s="526">
        <f>SUM(Q!C1001:F1001)</f>
        <v>0</v>
      </c>
      <c r="O1001" s="526">
        <f>SUM(Q!G1001:J1001)</f>
        <v>0</v>
      </c>
      <c r="P1001" s="526">
        <f>SUM(Q!K1001:N1001)</f>
        <v>0</v>
      </c>
      <c r="Q1001" s="526">
        <f>SUM(Q!O1001:R1001)</f>
        <v>0</v>
      </c>
      <c r="R1001" s="526">
        <f>SUM(Q!S1001:V1001)</f>
        <v>0</v>
      </c>
      <c r="S1001" s="526">
        <f>SUM(Q!W1001:Z1001)</f>
        <v>0</v>
      </c>
      <c r="T1001" s="526">
        <f>SUM(Q!AA1001:AD1001)</f>
        <v>0</v>
      </c>
      <c r="U1001" s="526">
        <f>SUM(Q!AE1001:AH1001)</f>
        <v>0</v>
      </c>
      <c r="V1001" s="526">
        <f>SUM(Q!AI1001:AL1001)</f>
        <v>0</v>
      </c>
      <c r="W1001" s="526">
        <f>SUM(Q!AM1001:AP1001)</f>
        <v>0</v>
      </c>
      <c r="X1001" s="532">
        <f>AVERAGE(Q!AQ1001:AT1001)</f>
        <v>1698</v>
      </c>
      <c r="Y1001" s="532">
        <f>AVERAGE(Q!AU1001:AX1001)</f>
        <v>1738.5</v>
      </c>
      <c r="Z1001" s="532">
        <f>AVERAGE(Q!AY1001:BB1001)</f>
        <v>1738.5</v>
      </c>
      <c r="AA1001" s="532">
        <f>AVERAGE(Q!BC1001:BF1001)</f>
        <v>1738.5</v>
      </c>
      <c r="AB1001" s="526">
        <f>AVERAGE(Q!BG1001:BJ1001)</f>
        <v>1738.5</v>
      </c>
      <c r="AC1001" s="526">
        <f>AVERAGE(Q!BK1001:BN1001)</f>
        <v>1738.5</v>
      </c>
      <c r="AD1001" s="526">
        <f>AVERAGE(Q!BO1001:BR1001)</f>
        <v>1738.5</v>
      </c>
      <c r="AE1001" s="526">
        <f>AVERAGE(Q!BS1001:BV1001)</f>
        <v>1738.5</v>
      </c>
      <c r="AF1001" s="526">
        <f>AVERAGE(Q!BW1001:BZ1001)</f>
        <v>1738.5</v>
      </c>
      <c r="AG1001" s="526">
        <f>AVERAGE(Q!CA1001:CD1001)</f>
        <v>1738.5</v>
      </c>
      <c r="AH1001" s="526">
        <f>AVERAGE(Q!CE1001:CH1001)</f>
        <v>1738.5</v>
      </c>
      <c r="AI1001" s="526">
        <f>AVERAGE(Q!CI1001:CL1001)</f>
        <v>1738.5</v>
      </c>
      <c r="AJ1001" s="526">
        <f>AVERAGE(Q!CM1001:CP1001)</f>
        <v>1738.5</v>
      </c>
      <c r="AK1001" s="526">
        <f>AVERAGE(Q!CQ1001:CT1001)</f>
        <v>1738.5</v>
      </c>
      <c r="AL1001" s="526">
        <f>AVERAGE(Q!CU1001:CX1001)</f>
        <v>1738.5</v>
      </c>
      <c r="AM1001" s="526">
        <f>AVERAGE(Q!CY1001:DB1001)</f>
        <v>1738.5</v>
      </c>
      <c r="AN1001" s="526">
        <f>AVERAGE(Q!DC1001:DF1001)</f>
        <v>1738.5</v>
      </c>
      <c r="AO1001" s="526">
        <f>AVERAGE(Q!DG1001:DJ1001)</f>
        <v>1738.5</v>
      </c>
    </row>
    <row r="1002" spans="1:42" x14ac:dyDescent="0.35">
      <c r="A1002" s="5"/>
      <c r="B1002" s="69" t="s">
        <v>280</v>
      </c>
      <c r="N1002" s="532">
        <f>SUM(Q!C1002:F1002)</f>
        <v>0</v>
      </c>
      <c r="O1002" s="532">
        <f>SUM(Q!G1002:J1002)</f>
        <v>0</v>
      </c>
      <c r="P1002" s="532">
        <f>SUM(Q!K1002:N1002)</f>
        <v>0</v>
      </c>
      <c r="Q1002" s="532">
        <f>SUM(Q!O1002:R1002)</f>
        <v>0</v>
      </c>
      <c r="R1002" s="532">
        <f>SUM(Q!S1002:V1002)</f>
        <v>0</v>
      </c>
      <c r="S1002" s="532">
        <f>SUM(Q!W1002:Z1002)</f>
        <v>0</v>
      </c>
      <c r="T1002" s="532">
        <f>SUM(Q!AA1002:AD1002)</f>
        <v>0</v>
      </c>
      <c r="U1002" s="532">
        <f>SUM(Q!AE1002:AH1002)</f>
        <v>0</v>
      </c>
      <c r="V1002" s="532">
        <f>SUM(Q!AI1002:AL1002)</f>
        <v>0</v>
      </c>
      <c r="W1002" s="532">
        <f>SUM(Q!AM1002:AP1002)</f>
        <v>0</v>
      </c>
      <c r="X1002" s="532">
        <f>AVERAGE(Q!AQ1002:AT1002)</f>
        <v>1.26</v>
      </c>
      <c r="Y1002" s="532">
        <f>AVERAGE(Q!AU1002:AX1002)</f>
        <v>1.26</v>
      </c>
      <c r="Z1002" s="532">
        <f>AVERAGE(Q!AY1002:BB1002)</f>
        <v>1.26</v>
      </c>
      <c r="AA1002" s="532">
        <f>AVERAGE(Q!BC1002:BF1002)</f>
        <v>1.26</v>
      </c>
      <c r="AB1002" s="532">
        <f>AVERAGE(Q!BG1002:BJ1002)</f>
        <v>1.26</v>
      </c>
      <c r="AC1002" s="532">
        <f>AVERAGE(Q!BK1002:BN1002)</f>
        <v>1.26</v>
      </c>
      <c r="AD1002" s="532">
        <f>AVERAGE(Q!BO1002:BR1002)</f>
        <v>1.26</v>
      </c>
      <c r="AE1002" s="532">
        <f>AVERAGE(Q!BS1002:BV1002)</f>
        <v>1.26</v>
      </c>
      <c r="AF1002" s="532">
        <f>AVERAGE(Q!BW1002:BZ1002)</f>
        <v>1.26</v>
      </c>
      <c r="AG1002" s="532">
        <f>AVERAGE(Q!CA1002:CD1002)</f>
        <v>1.26</v>
      </c>
      <c r="AH1002" s="532">
        <f>AVERAGE(Q!CE1002:CH1002)</f>
        <v>1.26</v>
      </c>
      <c r="AI1002" s="532">
        <f>AVERAGE(Q!CI1002:CL1002)</f>
        <v>1.26</v>
      </c>
      <c r="AJ1002" s="532">
        <f>AVERAGE(Q!CM1002:CP1002)</f>
        <v>1.26</v>
      </c>
      <c r="AK1002" s="532">
        <f>AVERAGE(Q!CQ1002:CT1002)</f>
        <v>1.26</v>
      </c>
      <c r="AL1002" s="532">
        <f>AVERAGE(Q!CU1002:CX1002)</f>
        <v>1.26</v>
      </c>
      <c r="AM1002" s="532">
        <f>AVERAGE(Q!CY1002:DB1002)</f>
        <v>1.26</v>
      </c>
      <c r="AN1002" s="532">
        <f>AVERAGE(Q!DC1002:DF1002)</f>
        <v>1.26</v>
      </c>
      <c r="AO1002" s="532">
        <f>AVERAGE(Q!DG1002:DJ1002)</f>
        <v>1.26</v>
      </c>
    </row>
    <row r="1003" spans="1:42" x14ac:dyDescent="0.35">
      <c r="A1003" s="5"/>
      <c r="B1003" s="322"/>
    </row>
    <row r="1004" spans="1:42" x14ac:dyDescent="0.35">
      <c r="A1004" s="5"/>
      <c r="B1004" s="322"/>
    </row>
    <row r="1005" spans="1:42" x14ac:dyDescent="0.35">
      <c r="A1005" s="5" t="s">
        <v>354</v>
      </c>
      <c r="B1005" s="452" t="s">
        <v>355</v>
      </c>
      <c r="N1005" s="575">
        <f>SUM(Q!C1005:F1005)</f>
        <v>0</v>
      </c>
      <c r="O1005" s="575">
        <f>SUM(Q!G1005:J1005)</f>
        <v>0</v>
      </c>
      <c r="P1005" s="575">
        <f>SUM(Q!K1005:N1005)</f>
        <v>0</v>
      </c>
      <c r="Q1005" s="575">
        <f>SUM(Q!O1005:R1005)</f>
        <v>0</v>
      </c>
      <c r="R1005" s="575">
        <f>SUM(Q!S1005:V1005)</f>
        <v>0</v>
      </c>
      <c r="S1005" s="575">
        <f>SUM(Q!W1005:Z1005)</f>
        <v>0</v>
      </c>
      <c r="T1005" s="575">
        <f>SUM(Q!AA1005:AD1005)</f>
        <v>0</v>
      </c>
      <c r="U1005" s="575">
        <f>SUM(Q!AE1005:AH1005)</f>
        <v>0</v>
      </c>
      <c r="V1005" s="575">
        <f>SUM(Q!AI1005:AL1005)</f>
        <v>0</v>
      </c>
      <c r="W1005" s="575">
        <f>SUM(Q!AM1005:AP1005)</f>
        <v>0</v>
      </c>
      <c r="X1005" s="451">
        <f>SUM(Q!AQ1005:AT1005)</f>
        <v>438593.39999999997</v>
      </c>
      <c r="Y1005" s="451">
        <f>SUM(Q!AU1005:AX1005)</f>
        <v>608475</v>
      </c>
      <c r="Z1005" s="451">
        <f>SUM(Q!AY1005:BB1005)</f>
        <v>680275.05</v>
      </c>
      <c r="AA1005" s="451">
        <f>SUM(Q!BC1005:BF1005)</f>
        <v>668105.55000000005</v>
      </c>
      <c r="AB1005" s="451">
        <f>SUM(Q!BG1005:BJ1005)</f>
        <v>593871.6</v>
      </c>
      <c r="AC1005" s="451">
        <f>SUM(Q!BK1005:BN1005)</f>
        <v>423498.59999999992</v>
      </c>
      <c r="AD1005" s="451">
        <f>SUM(Q!BO1005:BR1005)</f>
        <v>457573.2</v>
      </c>
      <c r="AE1005" s="451">
        <f>SUM(Q!BS1005:BV1005)</f>
        <v>469742.7</v>
      </c>
      <c r="AF1005" s="451">
        <f>SUM(Q!BW1005:BZ1005)</f>
        <v>524505.44999999995</v>
      </c>
      <c r="AG1005" s="451">
        <f>SUM(Q!CA1005:CD1005)</f>
        <v>474610.5</v>
      </c>
      <c r="AH1005" s="451">
        <f>SUM(Q!CE1005:CH1005)</f>
        <v>382122.3</v>
      </c>
      <c r="AI1005" s="451">
        <f>SUM(Q!CI1005:CL1005)</f>
        <v>298152.75</v>
      </c>
      <c r="AJ1005" s="451">
        <f>SUM(Q!CM1005:CP1005)</f>
        <v>395508.75</v>
      </c>
      <c r="AK1005" s="451">
        <f>SUM(Q!CQ1005:CT1005)</f>
        <v>557363.1</v>
      </c>
      <c r="AL1005" s="451">
        <f>SUM(Q!CU1005:CX1005)</f>
        <v>470959.65</v>
      </c>
      <c r="AM1005" s="451">
        <f>SUM(Q!CY1005:DB1005)</f>
        <v>217834.04999999996</v>
      </c>
      <c r="AN1005" s="451">
        <f>SUM(Q!DC1005:DF1005)</f>
        <v>195928.95</v>
      </c>
      <c r="AO1005" s="451">
        <f>SUM(Q!DG1005:DJ1005)</f>
        <v>176457.75</v>
      </c>
      <c r="AP1005" s="451"/>
    </row>
    <row r="1006" spans="1:42" x14ac:dyDescent="0.35">
      <c r="A1006" s="5" t="s">
        <v>354</v>
      </c>
      <c r="B1006" s="452" t="s">
        <v>356</v>
      </c>
      <c r="N1006" s="575">
        <f>SUM(Q!C1006:F1006)</f>
        <v>0</v>
      </c>
      <c r="O1006" s="575">
        <f>SUM(Q!G1006:J1006)</f>
        <v>0</v>
      </c>
      <c r="P1006" s="575">
        <f>SUM(Q!K1006:N1006)</f>
        <v>0</v>
      </c>
      <c r="Q1006" s="575">
        <f>SUM(Q!O1006:R1006)</f>
        <v>0</v>
      </c>
      <c r="R1006" s="575">
        <f>SUM(Q!S1006:V1006)</f>
        <v>0</v>
      </c>
      <c r="S1006" s="575">
        <f>SUM(Q!W1006:Z1006)</f>
        <v>0</v>
      </c>
      <c r="T1006" s="575">
        <f>SUM(Q!AA1006:AD1006)</f>
        <v>0</v>
      </c>
      <c r="U1006" s="575">
        <f>SUM(Q!AE1006:AH1006)</f>
        <v>0</v>
      </c>
      <c r="V1006" s="575">
        <f>SUM(Q!AI1006:AL1006)</f>
        <v>0</v>
      </c>
      <c r="W1006" s="575">
        <f>SUM(Q!AM1006:AP1006)</f>
        <v>0</v>
      </c>
      <c r="X1006" s="451">
        <f>SUM(Q!AQ1006:AT1006)</f>
        <v>0</v>
      </c>
      <c r="Y1006" s="451">
        <f>SUM(Q!AU1006:AX1006)</f>
        <v>0</v>
      </c>
      <c r="Z1006" s="451">
        <f>SUM(Q!AY1006:BB1006)</f>
        <v>0</v>
      </c>
      <c r="AA1006" s="451">
        <f>SUM(Q!BC1006:BF1006)</f>
        <v>0</v>
      </c>
      <c r="AB1006" s="451">
        <f>SUM(Q!BG1006:BJ1006)</f>
        <v>0</v>
      </c>
      <c r="AC1006" s="451">
        <f>SUM(Q!BK1006:BN1006)</f>
        <v>0</v>
      </c>
      <c r="AD1006" s="451">
        <f>SUM(Q!BO1006:BR1006)</f>
        <v>0</v>
      </c>
      <c r="AE1006" s="451">
        <f>SUM(Q!BS1006:BV1006)</f>
        <v>0</v>
      </c>
      <c r="AF1006" s="451">
        <f>SUM(Q!BW1006:BZ1006)</f>
        <v>0</v>
      </c>
      <c r="AG1006" s="451">
        <f>SUM(Q!CA1006:CD1006)</f>
        <v>0</v>
      </c>
      <c r="AH1006" s="451">
        <f>SUM(Q!CE1006:CH1006)</f>
        <v>0</v>
      </c>
      <c r="AI1006" s="451">
        <f>SUM(Q!CI1006:CL1006)</f>
        <v>0</v>
      </c>
      <c r="AJ1006" s="451">
        <f>SUM(Q!CM1006:CP1006)</f>
        <v>0</v>
      </c>
      <c r="AK1006" s="451">
        <f>SUM(Q!CQ1006:CT1006)</f>
        <v>0</v>
      </c>
      <c r="AL1006" s="451">
        <f>SUM(Q!CU1006:CX1006)</f>
        <v>0</v>
      </c>
      <c r="AM1006" s="451">
        <f>SUM(Q!CY1006:DB1006)</f>
        <v>0</v>
      </c>
      <c r="AN1006" s="451">
        <f>SUM(Q!DC1006:DF1006)</f>
        <v>0</v>
      </c>
      <c r="AO1006" s="451">
        <f>SUM(Q!DG1006:DJ1006)</f>
        <v>0</v>
      </c>
      <c r="AP1006" s="451"/>
    </row>
    <row r="1007" spans="1:42" x14ac:dyDescent="0.35">
      <c r="A1007" s="5" t="s">
        <v>354</v>
      </c>
      <c r="B1007" s="255" t="s">
        <v>357</v>
      </c>
      <c r="C1007" s="560"/>
      <c r="D1007" s="560"/>
      <c r="E1007" s="560"/>
      <c r="F1007" s="560"/>
      <c r="G1007" s="560"/>
      <c r="H1007" s="560"/>
      <c r="I1007" s="560"/>
      <c r="J1007" s="560"/>
      <c r="K1007" s="560"/>
      <c r="L1007" s="560"/>
      <c r="M1007" s="560"/>
      <c r="N1007" s="692">
        <f>SUM(Q!C1007:F1007)</f>
        <v>0</v>
      </c>
      <c r="O1007" s="692">
        <f>SUM(Q!G1007:J1007)</f>
        <v>0</v>
      </c>
      <c r="P1007" s="692">
        <f>SUM(Q!K1007:N1007)</f>
        <v>0</v>
      </c>
      <c r="Q1007" s="692">
        <f>SUM(Q!O1007:R1007)</f>
        <v>0</v>
      </c>
      <c r="R1007" s="692">
        <f>SUM(Q!S1007:V1007)</f>
        <v>0</v>
      </c>
      <c r="S1007" s="692">
        <f>SUM(Q!W1007:Z1007)</f>
        <v>0</v>
      </c>
      <c r="T1007" s="692">
        <f>SUM(Q!AA1007:AD1007)</f>
        <v>0</v>
      </c>
      <c r="U1007" s="692">
        <f>SUM(Q!AE1007:AH1007)</f>
        <v>0</v>
      </c>
      <c r="V1007" s="692">
        <f>SUM(Q!AI1007:AL1007)</f>
        <v>0</v>
      </c>
      <c r="W1007" s="692">
        <f>SUM(Q!AM1007:AP1007)</f>
        <v>0</v>
      </c>
      <c r="X1007" s="636">
        <f>SUM(Q!AQ1007:AT1007)</f>
        <v>438593.39999999997</v>
      </c>
      <c r="Y1007" s="636">
        <f>SUM(Q!AU1007:AX1007)</f>
        <v>608475</v>
      </c>
      <c r="Z1007" s="636">
        <f>SUM(Q!AY1007:BB1007)</f>
        <v>680275.05</v>
      </c>
      <c r="AA1007" s="636">
        <f>SUM(Q!BC1007:BF1007)</f>
        <v>668105.55000000005</v>
      </c>
      <c r="AB1007" s="636">
        <f>SUM(Q!BG1007:BJ1007)</f>
        <v>593871.6</v>
      </c>
      <c r="AC1007" s="636">
        <f>SUM(Q!BK1007:BN1007)</f>
        <v>423498.59999999992</v>
      </c>
      <c r="AD1007" s="636">
        <f>SUM(Q!BO1007:BR1007)</f>
        <v>457573.2</v>
      </c>
      <c r="AE1007" s="636">
        <f>SUM(Q!BS1007:BV1007)</f>
        <v>469742.7</v>
      </c>
      <c r="AF1007" s="636">
        <f>SUM(Q!BW1007:BZ1007)</f>
        <v>524505.44999999995</v>
      </c>
      <c r="AG1007" s="636">
        <f>SUM(Q!CA1007:CD1007)</f>
        <v>474610.5</v>
      </c>
      <c r="AH1007" s="636">
        <f>SUM(Q!CE1007:CH1007)</f>
        <v>382122.3</v>
      </c>
      <c r="AI1007" s="636">
        <f>SUM(Q!CI1007:CL1007)</f>
        <v>298152.75</v>
      </c>
      <c r="AJ1007" s="636">
        <f>SUM(Q!CM1007:CP1007)</f>
        <v>395508.75</v>
      </c>
      <c r="AK1007" s="636">
        <f>SUM(Q!CQ1007:CT1007)</f>
        <v>557363.1</v>
      </c>
      <c r="AL1007" s="636">
        <f>SUM(Q!CU1007:CX1007)</f>
        <v>470959.65</v>
      </c>
      <c r="AM1007" s="636">
        <f>SUM(Q!CY1007:DB1007)</f>
        <v>217834.04999999996</v>
      </c>
      <c r="AN1007" s="636">
        <f>SUM(Q!DC1007:DF1007)</f>
        <v>195928.95</v>
      </c>
      <c r="AO1007" s="636">
        <f>SUM(Q!DG1007:DJ1007)</f>
        <v>176457.75</v>
      </c>
      <c r="AP1007" s="451"/>
    </row>
    <row r="1008" spans="1:42" x14ac:dyDescent="0.35">
      <c r="A1008" s="5" t="s">
        <v>354</v>
      </c>
      <c r="B1008" s="452" t="s">
        <v>370</v>
      </c>
      <c r="N1008" s="575">
        <f>SUM(Q!C1008:F1008)</f>
        <v>0</v>
      </c>
      <c r="O1008" s="575">
        <f>SUM(Q!G1008:J1008)</f>
        <v>0</v>
      </c>
      <c r="P1008" s="575">
        <f>SUM(Q!K1008:N1008)</f>
        <v>0</v>
      </c>
      <c r="Q1008" s="575">
        <f>SUM(Q!O1008:R1008)</f>
        <v>0</v>
      </c>
      <c r="R1008" s="575">
        <f>SUM(Q!S1008:V1008)</f>
        <v>0</v>
      </c>
      <c r="S1008" s="575">
        <f>SUM(Q!W1008:Z1008)</f>
        <v>0</v>
      </c>
      <c r="T1008" s="575">
        <f>SUM(Q!AA1008:AD1008)</f>
        <v>0</v>
      </c>
      <c r="U1008" s="575">
        <f>SUM(Q!AE1008:AH1008)</f>
        <v>0</v>
      </c>
      <c r="V1008" s="575">
        <f>SUM(Q!AI1008:AL1008)</f>
        <v>0</v>
      </c>
      <c r="W1008" s="575">
        <f>SUM(Q!AM1008:AP1008)</f>
        <v>0</v>
      </c>
      <c r="X1008" s="451">
        <f>SUM(Q!AQ1008:AT1008)</f>
        <v>-134936.36652401715</v>
      </c>
      <c r="Y1008" s="451">
        <f>SUM(Q!AU1008:AX1008)</f>
        <v>-186524.93477235033</v>
      </c>
      <c r="Z1008" s="451">
        <f>SUM(Q!AY1008:BB1008)</f>
        <v>-212736.95924633145</v>
      </c>
      <c r="AA1008" s="451">
        <f>SUM(Q!BC1008:BF1008)</f>
        <v>-213141.35920687878</v>
      </c>
      <c r="AB1008" s="451">
        <f>SUM(Q!BG1008:BJ1008)</f>
        <v>-193276.67937670246</v>
      </c>
      <c r="AC1008" s="451">
        <f>SUM(Q!BK1008:BN1008)</f>
        <v>-140605.76398851973</v>
      </c>
      <c r="AD1008" s="451">
        <f>SUM(Q!BO1008:BR1008)</f>
        <v>-154980.11274968964</v>
      </c>
      <c r="AE1008" s="451">
        <f>SUM(Q!BS1008:BV1008)</f>
        <v>-162307.90768320928</v>
      </c>
      <c r="AF1008" s="451">
        <f>SUM(Q!BW1008:BZ1008)</f>
        <v>-184881.68549999991</v>
      </c>
      <c r="AG1008" s="451">
        <f>SUM(Q!CA1008:CD1008)</f>
        <v>-170665.39714036023</v>
      </c>
      <c r="AH1008" s="451">
        <f>SUM(Q!CE1008:CH1008)</f>
        <v>-140176.35529302643</v>
      </c>
      <c r="AI1008" s="451">
        <f>SUM(Q!CI1008:CL1008)</f>
        <v>-111577.19701226856</v>
      </c>
      <c r="AJ1008" s="451">
        <f>SUM(Q!CM1008:CP1008)</f>
        <v>-150993.05449746933</v>
      </c>
      <c r="AK1008" s="451">
        <f>SUM(Q!CQ1008:CT1008)</f>
        <v>-217071.76363850146</v>
      </c>
      <c r="AL1008" s="451">
        <f>SUM(Q!CU1008:CX1008)</f>
        <v>-187116.92369089904</v>
      </c>
      <c r="AM1008" s="451">
        <f>SUM(Q!CY1008:DB1008)</f>
        <v>-88291.59892708993</v>
      </c>
      <c r="AN1008" s="451">
        <f>SUM(Q!DC1008:DF1008)</f>
        <v>-81013.328124462845</v>
      </c>
      <c r="AO1008" s="451">
        <f>SUM(Q!DG1008:DJ1008)</f>
        <v>-74432.541306229075</v>
      </c>
      <c r="AP1008" s="451"/>
    </row>
    <row r="1009" spans="1:42" x14ac:dyDescent="0.35">
      <c r="A1009" s="5" t="s">
        <v>354</v>
      </c>
      <c r="B1009" s="460" t="s">
        <v>430</v>
      </c>
      <c r="N1009" s="575">
        <f>SUM(Q!C1009:F1009)</f>
        <v>0</v>
      </c>
      <c r="O1009" s="575">
        <f>SUM(Q!G1009:J1009)</f>
        <v>0</v>
      </c>
      <c r="P1009" s="575">
        <f>SUM(Q!K1009:N1009)</f>
        <v>0</v>
      </c>
      <c r="Q1009" s="575">
        <f>SUM(Q!O1009:R1009)</f>
        <v>0</v>
      </c>
      <c r="R1009" s="575">
        <f>SUM(Q!S1009:V1009)</f>
        <v>0</v>
      </c>
      <c r="S1009" s="575">
        <f>SUM(Q!W1009:Z1009)</f>
        <v>0</v>
      </c>
      <c r="T1009" s="575">
        <f>SUM(Q!AA1009:AD1009)</f>
        <v>0</v>
      </c>
      <c r="U1009" s="575">
        <f>SUM(Q!AE1009:AH1009)</f>
        <v>0</v>
      </c>
      <c r="V1009" s="575">
        <f>SUM(Q!AI1009:AL1009)</f>
        <v>0</v>
      </c>
      <c r="W1009" s="575">
        <f>SUM(Q!AM1009:AP1009)</f>
        <v>0</v>
      </c>
      <c r="X1009" s="451"/>
      <c r="Y1009" s="451"/>
      <c r="Z1009" s="451"/>
      <c r="AA1009" s="451"/>
      <c r="AB1009" s="451"/>
      <c r="AC1009" s="451"/>
      <c r="AD1009" s="451"/>
      <c r="AE1009" s="451"/>
      <c r="AF1009" s="451"/>
      <c r="AG1009" s="451"/>
      <c r="AH1009" s="451"/>
      <c r="AI1009" s="451"/>
      <c r="AJ1009" s="451"/>
      <c r="AK1009" s="451"/>
      <c r="AL1009" s="451"/>
      <c r="AM1009" s="451"/>
      <c r="AN1009" s="451"/>
      <c r="AO1009" s="451"/>
      <c r="AP1009" s="451"/>
    </row>
    <row r="1010" spans="1:42" x14ac:dyDescent="0.35">
      <c r="A1010" s="5" t="s">
        <v>354</v>
      </c>
      <c r="B1010" s="460" t="s">
        <v>431</v>
      </c>
      <c r="N1010" s="575">
        <f>SUM(Q!C1010:F1010)</f>
        <v>0</v>
      </c>
      <c r="O1010" s="575">
        <f>SUM(Q!G1010:J1010)</f>
        <v>0</v>
      </c>
      <c r="P1010" s="575">
        <f>SUM(Q!K1010:N1010)</f>
        <v>0</v>
      </c>
      <c r="Q1010" s="575">
        <f>SUM(Q!O1010:R1010)</f>
        <v>0</v>
      </c>
      <c r="R1010" s="575">
        <f>SUM(Q!S1010:V1010)</f>
        <v>0</v>
      </c>
      <c r="S1010" s="575">
        <f>SUM(Q!W1010:Z1010)</f>
        <v>0</v>
      </c>
      <c r="T1010" s="575">
        <f>SUM(Q!AA1010:AD1010)</f>
        <v>0</v>
      </c>
      <c r="U1010" s="575">
        <f>SUM(Q!AE1010:AH1010)</f>
        <v>0</v>
      </c>
      <c r="V1010" s="575">
        <f>SUM(Q!AI1010:AL1010)</f>
        <v>0</v>
      </c>
      <c r="W1010" s="575">
        <f>SUM(Q!AM1010:AP1010)</f>
        <v>0</v>
      </c>
      <c r="X1010" s="451"/>
      <c r="Y1010" s="451"/>
      <c r="Z1010" s="451"/>
      <c r="AA1010" s="451"/>
      <c r="AB1010" s="451"/>
      <c r="AC1010" s="451"/>
      <c r="AD1010" s="451"/>
      <c r="AE1010" s="451"/>
      <c r="AF1010" s="451"/>
      <c r="AG1010" s="451"/>
      <c r="AH1010" s="451"/>
      <c r="AI1010" s="451"/>
      <c r="AJ1010" s="451"/>
      <c r="AK1010" s="451"/>
      <c r="AL1010" s="451"/>
      <c r="AM1010" s="451"/>
      <c r="AN1010" s="451"/>
      <c r="AO1010" s="451"/>
      <c r="AP1010" s="451"/>
    </row>
    <row r="1011" spans="1:42" x14ac:dyDescent="0.35">
      <c r="A1011" s="5" t="s">
        <v>354</v>
      </c>
      <c r="B1011" s="452" t="s">
        <v>144</v>
      </c>
      <c r="N1011" s="575">
        <f>SUM(Q!C1011:F1011)</f>
        <v>0</v>
      </c>
      <c r="O1011" s="575">
        <f>SUM(Q!G1011:J1011)</f>
        <v>0</v>
      </c>
      <c r="P1011" s="575">
        <f>SUM(Q!K1011:N1011)</f>
        <v>0</v>
      </c>
      <c r="Q1011" s="575">
        <f>SUM(Q!O1011:R1011)</f>
        <v>0</v>
      </c>
      <c r="R1011" s="575">
        <f>SUM(Q!S1011:V1011)</f>
        <v>0</v>
      </c>
      <c r="S1011" s="575">
        <f>SUM(Q!W1011:Z1011)</f>
        <v>0</v>
      </c>
      <c r="T1011" s="575">
        <f>SUM(Q!AA1011:AD1011)</f>
        <v>0</v>
      </c>
      <c r="U1011" s="575">
        <f>SUM(Q!AE1011:AH1011)</f>
        <v>0</v>
      </c>
      <c r="V1011" s="575">
        <f>SUM(Q!AI1011:AL1011)</f>
        <v>0</v>
      </c>
      <c r="W1011" s="575">
        <f>SUM(Q!AM1011:AP1011)</f>
        <v>0</v>
      </c>
      <c r="X1011" s="451">
        <f>SUM(Q!AQ1011:AT1011)</f>
        <v>-64574.999999999993</v>
      </c>
      <c r="Y1011" s="451">
        <f>SUM(Q!AU1011:AX1011)</f>
        <v>-87500</v>
      </c>
      <c r="Z1011" s="451">
        <f>SUM(Q!AY1011:BB1011)</f>
        <v>-97825</v>
      </c>
      <c r="AA1011" s="451">
        <f>SUM(Q!BC1011:BF1011)</f>
        <v>-96075</v>
      </c>
      <c r="AB1011" s="451">
        <f>SUM(Q!BG1011:BJ1011)</f>
        <v>-85400</v>
      </c>
      <c r="AC1011" s="451">
        <f>SUM(Q!BK1011:BN1011)</f>
        <v>-60899.999999999993</v>
      </c>
      <c r="AD1011" s="451">
        <f>SUM(Q!BO1011:BR1011)</f>
        <v>-65800</v>
      </c>
      <c r="AE1011" s="451">
        <f>SUM(Q!BS1011:BV1011)</f>
        <v>-67550</v>
      </c>
      <c r="AF1011" s="451">
        <f>SUM(Q!BW1011:BZ1011)</f>
        <v>-75425</v>
      </c>
      <c r="AG1011" s="451">
        <f>SUM(Q!CA1011:CD1011)</f>
        <v>-68250</v>
      </c>
      <c r="AH1011" s="451">
        <f>SUM(Q!CE1011:CH1011)</f>
        <v>-54950</v>
      </c>
      <c r="AI1011" s="451">
        <f>SUM(Q!CI1011:CL1011)</f>
        <v>-42875</v>
      </c>
      <c r="AJ1011" s="451">
        <f>SUM(Q!CM1011:CP1011)</f>
        <v>-56875</v>
      </c>
      <c r="AK1011" s="451">
        <f>SUM(Q!CQ1011:CT1011)</f>
        <v>-80150</v>
      </c>
      <c r="AL1011" s="451">
        <f>SUM(Q!CU1011:CX1011)</f>
        <v>-67725</v>
      </c>
      <c r="AM1011" s="451">
        <f>SUM(Q!CY1011:DB1011)</f>
        <v>-31324.999999999996</v>
      </c>
      <c r="AN1011" s="451">
        <f>SUM(Q!DC1011:DF1011)</f>
        <v>-28175</v>
      </c>
      <c r="AO1011" s="451">
        <f>SUM(Q!DG1011:DJ1011)</f>
        <v>-25375</v>
      </c>
      <c r="AP1011" s="451"/>
    </row>
    <row r="1012" spans="1:42" x14ac:dyDescent="0.35">
      <c r="A1012" s="5" t="s">
        <v>354</v>
      </c>
      <c r="B1012" s="454" t="s">
        <v>368</v>
      </c>
      <c r="C1012" s="454"/>
      <c r="D1012" s="454"/>
      <c r="E1012" s="454"/>
      <c r="F1012" s="454"/>
      <c r="G1012" s="454"/>
      <c r="H1012" s="454"/>
      <c r="I1012" s="454"/>
      <c r="J1012" s="454"/>
      <c r="K1012" s="454"/>
      <c r="L1012" s="454"/>
      <c r="M1012" s="454"/>
      <c r="N1012" s="688">
        <f>SUM(Q!C1012:F1012)</f>
        <v>0</v>
      </c>
      <c r="O1012" s="688">
        <f>SUM(Q!G1012:J1012)</f>
        <v>0</v>
      </c>
      <c r="P1012" s="688">
        <f>SUM(Q!K1012:N1012)</f>
        <v>0</v>
      </c>
      <c r="Q1012" s="688">
        <f>SUM(Q!O1012:R1012)</f>
        <v>0</v>
      </c>
      <c r="R1012" s="688">
        <f>SUM(Q!S1012:V1012)</f>
        <v>0</v>
      </c>
      <c r="S1012" s="688">
        <f>SUM(Q!W1012:Z1012)</f>
        <v>0</v>
      </c>
      <c r="T1012" s="688">
        <f>SUM(Q!AA1012:AD1012)</f>
        <v>0</v>
      </c>
      <c r="U1012" s="688">
        <f>SUM(Q!AE1012:AH1012)</f>
        <v>0</v>
      </c>
      <c r="V1012" s="688">
        <f>SUM(Q!AI1012:AL1012)</f>
        <v>0</v>
      </c>
      <c r="W1012" s="688">
        <f>SUM(Q!AM1012:AP1012)</f>
        <v>0</v>
      </c>
      <c r="X1012" s="455">
        <f>SUM(Q!AQ1012:AT1012)</f>
        <v>303657.03347598284</v>
      </c>
      <c r="Y1012" s="455">
        <f>SUM(Q!AU1012:AX1012)</f>
        <v>421950.06522764964</v>
      </c>
      <c r="Z1012" s="455">
        <f>SUM(Q!AY1012:BB1012)</f>
        <v>467538.09075366857</v>
      </c>
      <c r="AA1012" s="455">
        <f>SUM(Q!BC1012:BF1012)</f>
        <v>454964.19079312123</v>
      </c>
      <c r="AB1012" s="455">
        <f>SUM(Q!BG1012:BJ1012)</f>
        <v>400594.92062329751</v>
      </c>
      <c r="AC1012" s="455">
        <f>SUM(Q!BK1012:BN1012)</f>
        <v>282892.83601148019</v>
      </c>
      <c r="AD1012" s="455">
        <f>SUM(Q!BO1012:BR1012)</f>
        <v>302593.0872503104</v>
      </c>
      <c r="AE1012" s="455">
        <f>SUM(Q!BS1012:BV1012)</f>
        <v>307434.79231679073</v>
      </c>
      <c r="AF1012" s="455">
        <f>SUM(Q!BW1012:BZ1012)</f>
        <v>339623.76450000005</v>
      </c>
      <c r="AG1012" s="455">
        <f>SUM(Q!CA1012:CD1012)</f>
        <v>303945.1028596398</v>
      </c>
      <c r="AH1012" s="455">
        <f>SUM(Q!CE1012:CH1012)</f>
        <v>241945.94470697356</v>
      </c>
      <c r="AI1012" s="455">
        <f>SUM(Q!CI1012:CL1012)</f>
        <v>186575.55298773144</v>
      </c>
      <c r="AJ1012" s="455">
        <f>SUM(Q!CM1012:CP1012)</f>
        <v>244515.69550253067</v>
      </c>
      <c r="AK1012" s="455">
        <f>SUM(Q!CQ1012:CT1012)</f>
        <v>340291.33636149857</v>
      </c>
      <c r="AL1012" s="455">
        <f>SUM(Q!CU1012:CX1012)</f>
        <v>283842.72630910098</v>
      </c>
      <c r="AM1012" s="455">
        <f>SUM(Q!CY1012:DB1012)</f>
        <v>129542.45107291001</v>
      </c>
      <c r="AN1012" s="455">
        <f>SUM(Q!DC1012:DF1012)</f>
        <v>114915.62187553717</v>
      </c>
      <c r="AO1012" s="455">
        <f>SUM(Q!DG1012:DJ1012)</f>
        <v>102025.20869377092</v>
      </c>
      <c r="AP1012" s="451"/>
    </row>
    <row r="1013" spans="1:42" x14ac:dyDescent="0.35">
      <c r="A1013" s="5" t="s">
        <v>354</v>
      </c>
      <c r="B1013" s="454" t="s">
        <v>369</v>
      </c>
      <c r="C1013" s="454"/>
      <c r="D1013" s="454"/>
      <c r="E1013" s="454"/>
      <c r="F1013" s="454"/>
      <c r="G1013" s="454"/>
      <c r="H1013" s="454"/>
      <c r="I1013" s="454"/>
      <c r="J1013" s="454"/>
      <c r="K1013" s="454"/>
      <c r="L1013" s="454"/>
      <c r="M1013" s="454"/>
      <c r="N1013" s="688">
        <f>SUM(Q!C1013:F1013)</f>
        <v>0</v>
      </c>
      <c r="O1013" s="688">
        <f>SUM(Q!G1013:J1013)</f>
        <v>0</v>
      </c>
      <c r="P1013" s="688">
        <f>SUM(Q!K1013:N1013)</f>
        <v>0</v>
      </c>
      <c r="Q1013" s="688">
        <f>SUM(Q!O1013:R1013)</f>
        <v>0</v>
      </c>
      <c r="R1013" s="688">
        <f>SUM(Q!S1013:V1013)</f>
        <v>0</v>
      </c>
      <c r="S1013" s="688">
        <f>SUM(Q!W1013:Z1013)</f>
        <v>0</v>
      </c>
      <c r="T1013" s="688">
        <f>SUM(Q!AA1013:AD1013)</f>
        <v>0</v>
      </c>
      <c r="U1013" s="688">
        <f>SUM(Q!AE1013:AH1013)</f>
        <v>0</v>
      </c>
      <c r="V1013" s="688">
        <f>SUM(Q!AI1013:AL1013)</f>
        <v>0</v>
      </c>
      <c r="W1013" s="688">
        <f>SUM(Q!AM1013:AP1013)</f>
        <v>0</v>
      </c>
      <c r="X1013" s="455">
        <f>SUM(Q!AQ1013:AT1013)</f>
        <v>239082.03347598281</v>
      </c>
      <c r="Y1013" s="455">
        <f>SUM(Q!AU1013:AX1013)</f>
        <v>334450.06522764964</v>
      </c>
      <c r="Z1013" s="455">
        <f>SUM(Q!AY1013:BB1013)</f>
        <v>369713.09075366857</v>
      </c>
      <c r="AA1013" s="455">
        <f>SUM(Q!BC1013:BF1013)</f>
        <v>358889.19079312123</v>
      </c>
      <c r="AB1013" s="455">
        <f>SUM(Q!BG1013:BJ1013)</f>
        <v>315194.92062329751</v>
      </c>
      <c r="AC1013" s="455">
        <f>SUM(Q!BK1013:BN1013)</f>
        <v>221992.83601148019</v>
      </c>
      <c r="AD1013" s="455">
        <f>SUM(Q!BO1013:BR1013)</f>
        <v>236793.0872503104</v>
      </c>
      <c r="AE1013" s="455">
        <f>SUM(Q!BS1013:BV1013)</f>
        <v>239884.79231679073</v>
      </c>
      <c r="AF1013" s="455">
        <f>SUM(Q!BW1013:BZ1013)</f>
        <v>264198.76450000005</v>
      </c>
      <c r="AG1013" s="455">
        <f>SUM(Q!CA1013:CD1013)</f>
        <v>235695.10285963977</v>
      </c>
      <c r="AH1013" s="455">
        <f>SUM(Q!CE1013:CH1013)</f>
        <v>186995.94470697356</v>
      </c>
      <c r="AI1013" s="455">
        <f>SUM(Q!CI1013:CL1013)</f>
        <v>143700.55298773144</v>
      </c>
      <c r="AJ1013" s="455">
        <f>SUM(Q!CM1013:CP1013)</f>
        <v>187640.69550253067</v>
      </c>
      <c r="AK1013" s="455">
        <f>SUM(Q!CQ1013:CT1013)</f>
        <v>260141.33636149854</v>
      </c>
      <c r="AL1013" s="455">
        <f>SUM(Q!CU1013:CX1013)</f>
        <v>216117.72630910098</v>
      </c>
      <c r="AM1013" s="455">
        <f>SUM(Q!CY1013:DB1013)</f>
        <v>98217.451072910015</v>
      </c>
      <c r="AN1013" s="455">
        <f>SUM(Q!DC1013:DF1013)</f>
        <v>86740.621875537166</v>
      </c>
      <c r="AO1013" s="455">
        <f>SUM(Q!DG1013:DJ1013)</f>
        <v>76650.208693770925</v>
      </c>
      <c r="AP1013" s="451"/>
    </row>
    <row r="1014" spans="1:42" x14ac:dyDescent="0.35">
      <c r="A1014" s="5" t="s">
        <v>354</v>
      </c>
      <c r="B1014" s="452" t="s">
        <v>85</v>
      </c>
      <c r="N1014" s="575">
        <f>SUM(Q!C1014:F1014)</f>
        <v>0</v>
      </c>
      <c r="O1014" s="575">
        <f>SUM(Q!G1014:J1014)</f>
        <v>0</v>
      </c>
      <c r="P1014" s="575">
        <f>SUM(Q!K1014:N1014)</f>
        <v>0</v>
      </c>
      <c r="Q1014" s="575">
        <f>SUM(Q!O1014:R1014)</f>
        <v>0</v>
      </c>
      <c r="R1014" s="575">
        <f>SUM(Q!S1014:V1014)</f>
        <v>0</v>
      </c>
      <c r="S1014" s="575">
        <f>SUM(Q!W1014:Z1014)</f>
        <v>-500</v>
      </c>
      <c r="T1014" s="575">
        <f>SUM(Q!AA1014:AD1014)</f>
        <v>-600</v>
      </c>
      <c r="U1014" s="575">
        <f>SUM(Q!AE1014:AH1014)</f>
        <v>0</v>
      </c>
      <c r="V1014" s="575">
        <f>SUM(Q!AI1014:AL1014)</f>
        <v>0</v>
      </c>
      <c r="W1014" s="575">
        <f>SUM(Q!AM1014:AP1014)</f>
        <v>0</v>
      </c>
      <c r="X1014" s="451">
        <f>SUM(Q!AQ1014:AT1014)</f>
        <v>0</v>
      </c>
      <c r="Y1014" s="451">
        <f>SUM(Q!AU1014:AX1014)</f>
        <v>0</v>
      </c>
      <c r="Z1014" s="451">
        <f>SUM(Q!AY1014:BB1014)</f>
        <v>0</v>
      </c>
      <c r="AA1014" s="451">
        <f>SUM(Q!BC1014:BF1014)</f>
        <v>0</v>
      </c>
      <c r="AB1014" s="451">
        <f>SUM(Q!BG1014:BJ1014)</f>
        <v>0</v>
      </c>
      <c r="AC1014" s="451">
        <f>SUM(Q!BK1014:BN1014)</f>
        <v>0</v>
      </c>
      <c r="AD1014" s="451">
        <f>SUM(Q!BO1014:BR1014)</f>
        <v>0</v>
      </c>
      <c r="AE1014" s="451">
        <f>SUM(Q!BS1014:BV1014)</f>
        <v>0</v>
      </c>
      <c r="AF1014" s="451">
        <f>SUM(Q!BW1014:BZ1014)</f>
        <v>0</v>
      </c>
      <c r="AG1014" s="451">
        <f>SUM(Q!CA1014:CD1014)</f>
        <v>0</v>
      </c>
      <c r="AH1014" s="451">
        <f>SUM(Q!CE1014:CH1014)</f>
        <v>0</v>
      </c>
      <c r="AI1014" s="451">
        <f>SUM(Q!CI1014:CL1014)</f>
        <v>0</v>
      </c>
      <c r="AJ1014" s="451">
        <f>SUM(Q!CM1014:CP1014)</f>
        <v>0</v>
      </c>
      <c r="AK1014" s="451">
        <f>SUM(Q!CQ1014:CT1014)</f>
        <v>0</v>
      </c>
      <c r="AL1014" s="451">
        <f>SUM(Q!CU1014:CX1014)</f>
        <v>0</v>
      </c>
      <c r="AM1014" s="451">
        <f>SUM(Q!CY1014:DB1014)</f>
        <v>0</v>
      </c>
      <c r="AN1014" s="451">
        <f>SUM(Q!DC1014:DF1014)</f>
        <v>0</v>
      </c>
      <c r="AO1014" s="451">
        <f>SUM(Q!DG1014:DJ1014)</f>
        <v>0</v>
      </c>
      <c r="AP1014" s="451"/>
    </row>
    <row r="1015" spans="1:42" x14ac:dyDescent="0.35">
      <c r="A1015" s="5" t="s">
        <v>354</v>
      </c>
      <c r="B1015" s="452" t="s">
        <v>371</v>
      </c>
      <c r="N1015" s="575">
        <f>SUM(Q!C1015:F1015)</f>
        <v>0</v>
      </c>
      <c r="O1015" s="575">
        <f>SUM(Q!G1015:J1015)</f>
        <v>0</v>
      </c>
      <c r="P1015" s="575">
        <f>SUM(Q!K1015:N1015)</f>
        <v>0</v>
      </c>
      <c r="Q1015" s="575">
        <f>SUM(Q!O1015:R1015)</f>
        <v>0</v>
      </c>
      <c r="R1015" s="575">
        <f>SUM(Q!S1015:V1015)</f>
        <v>0</v>
      </c>
      <c r="S1015" s="575">
        <f>SUM(Q!W1015:Z1015)</f>
        <v>0</v>
      </c>
      <c r="T1015" s="575">
        <f>SUM(Q!AA1015:AD1015)</f>
        <v>0</v>
      </c>
      <c r="U1015" s="575">
        <f>SUM(Q!AE1015:AH1015)</f>
        <v>0</v>
      </c>
      <c r="V1015" s="575">
        <f>SUM(Q!AI1015:AL1015)</f>
        <v>0</v>
      </c>
      <c r="W1015" s="575">
        <f>SUM(Q!AM1015:AP1015)</f>
        <v>0</v>
      </c>
      <c r="X1015" s="451">
        <f>SUM(Q!AQ1015:AT1015)</f>
        <v>0</v>
      </c>
      <c r="Y1015" s="451">
        <f>SUM(Q!AU1015:AX1015)</f>
        <v>0</v>
      </c>
      <c r="Z1015" s="451">
        <f>SUM(Q!AY1015:BB1015)</f>
        <v>0</v>
      </c>
      <c r="AA1015" s="451">
        <f>SUM(Q!BC1015:BF1015)</f>
        <v>0</v>
      </c>
      <c r="AB1015" s="451">
        <f>SUM(Q!BG1015:BJ1015)</f>
        <v>0</v>
      </c>
      <c r="AC1015" s="451">
        <f>SUM(Q!BK1015:BN1015)</f>
        <v>0</v>
      </c>
      <c r="AD1015" s="451">
        <f>SUM(Q!BO1015:BR1015)</f>
        <v>0</v>
      </c>
      <c r="AE1015" s="451">
        <f>SUM(Q!BS1015:BV1015)</f>
        <v>0</v>
      </c>
      <c r="AF1015" s="451">
        <f>SUM(Q!BW1015:BZ1015)</f>
        <v>0</v>
      </c>
      <c r="AG1015" s="451">
        <f>SUM(Q!CA1015:CD1015)</f>
        <v>0</v>
      </c>
      <c r="AH1015" s="451">
        <f>SUM(Q!CE1015:CH1015)</f>
        <v>0</v>
      </c>
      <c r="AI1015" s="451">
        <f>SUM(Q!CI1015:CL1015)</f>
        <v>0</v>
      </c>
      <c r="AJ1015" s="451">
        <f>SUM(Q!CM1015:CP1015)</f>
        <v>0</v>
      </c>
      <c r="AK1015" s="451">
        <f>SUM(Q!CQ1015:CT1015)</f>
        <v>0</v>
      </c>
      <c r="AL1015" s="451">
        <f>SUM(Q!CU1015:CX1015)</f>
        <v>0</v>
      </c>
      <c r="AM1015" s="451">
        <f>SUM(Q!CY1015:DB1015)</f>
        <v>0</v>
      </c>
      <c r="AN1015" s="451">
        <f>SUM(Q!DC1015:DF1015)</f>
        <v>0</v>
      </c>
      <c r="AO1015" s="451">
        <f>SUM(Q!DG1015:DJ1015)</f>
        <v>0</v>
      </c>
      <c r="AP1015" s="451"/>
    </row>
    <row r="1016" spans="1:42" x14ac:dyDescent="0.35">
      <c r="A1016" s="5" t="s">
        <v>354</v>
      </c>
      <c r="B1016" s="452" t="s">
        <v>362</v>
      </c>
      <c r="N1016" s="575">
        <f>SUM(Q!C1016:F1016)</f>
        <v>0</v>
      </c>
      <c r="O1016" s="575">
        <f>SUM(Q!G1016:J1016)</f>
        <v>0</v>
      </c>
      <c r="P1016" s="575">
        <f>SUM(Q!K1016:N1016)</f>
        <v>0</v>
      </c>
      <c r="Q1016" s="575">
        <f>SUM(Q!O1016:R1016)</f>
        <v>0</v>
      </c>
      <c r="R1016" s="575">
        <f>SUM(Q!S1016:V1016)</f>
        <v>0</v>
      </c>
      <c r="S1016" s="575">
        <f>SUM(Q!W1016:Z1016)</f>
        <v>0</v>
      </c>
      <c r="T1016" s="575">
        <f>SUM(Q!AA1016:AD1016)</f>
        <v>0</v>
      </c>
      <c r="U1016" s="575">
        <f>SUM(Q!AE1016:AH1016)</f>
        <v>0</v>
      </c>
      <c r="V1016" s="575">
        <f>SUM(Q!AI1016:AL1016)</f>
        <v>0</v>
      </c>
      <c r="W1016" s="575">
        <f>SUM(Q!AM1016:AP1016)</f>
        <v>0</v>
      </c>
      <c r="X1016" s="451">
        <f>SUM(Q!AQ1016:AT1016)</f>
        <v>0</v>
      </c>
      <c r="Y1016" s="451">
        <f>SUM(Q!AU1016:AX1016)</f>
        <v>0</v>
      </c>
      <c r="Z1016" s="451">
        <f>SUM(Q!AY1016:BB1016)</f>
        <v>0</v>
      </c>
      <c r="AA1016" s="451">
        <f>SUM(Q!BC1016:BF1016)</f>
        <v>0</v>
      </c>
      <c r="AB1016" s="451">
        <f>SUM(Q!BG1016:BJ1016)</f>
        <v>0</v>
      </c>
      <c r="AC1016" s="451">
        <f>SUM(Q!BK1016:BN1016)</f>
        <v>0</v>
      </c>
      <c r="AD1016" s="451">
        <f>SUM(Q!BO1016:BR1016)</f>
        <v>0</v>
      </c>
      <c r="AE1016" s="451">
        <f>SUM(Q!BS1016:BV1016)</f>
        <v>0</v>
      </c>
      <c r="AF1016" s="451">
        <f>SUM(Q!BW1016:BZ1016)</f>
        <v>0</v>
      </c>
      <c r="AG1016" s="451">
        <f>SUM(Q!CA1016:CD1016)</f>
        <v>0</v>
      </c>
      <c r="AH1016" s="451">
        <f>SUM(Q!CE1016:CH1016)</f>
        <v>0</v>
      </c>
      <c r="AI1016" s="451">
        <f>SUM(Q!CI1016:CL1016)</f>
        <v>0</v>
      </c>
      <c r="AJ1016" s="451">
        <f>SUM(Q!CM1016:CP1016)</f>
        <v>0</v>
      </c>
      <c r="AK1016" s="451">
        <f>SUM(Q!CQ1016:CT1016)</f>
        <v>0</v>
      </c>
      <c r="AL1016" s="451">
        <f>SUM(Q!CU1016:CX1016)</f>
        <v>0</v>
      </c>
      <c r="AM1016" s="451">
        <f>SUM(Q!CY1016:DB1016)</f>
        <v>0</v>
      </c>
      <c r="AN1016" s="451">
        <f>SUM(Q!DC1016:DF1016)</f>
        <v>0</v>
      </c>
      <c r="AO1016" s="451">
        <f>SUM(Q!DG1016:DJ1016)</f>
        <v>0</v>
      </c>
      <c r="AP1016" s="451"/>
    </row>
    <row r="1017" spans="1:42" x14ac:dyDescent="0.35">
      <c r="A1017" s="5" t="s">
        <v>354</v>
      </c>
      <c r="B1017" s="255" t="s">
        <v>372</v>
      </c>
      <c r="C1017" s="255"/>
      <c r="D1017" s="255"/>
      <c r="E1017" s="255"/>
      <c r="F1017" s="255"/>
      <c r="G1017" s="255"/>
      <c r="H1017" s="255"/>
      <c r="I1017" s="255"/>
      <c r="J1017" s="255"/>
      <c r="K1017" s="255"/>
      <c r="L1017" s="255"/>
      <c r="M1017" s="255"/>
      <c r="N1017" s="678">
        <f>SUM(Q!C1017:F1017)</f>
        <v>0</v>
      </c>
      <c r="O1017" s="678">
        <f>SUM(Q!G1017:J1017)</f>
        <v>0</v>
      </c>
      <c r="P1017" s="678">
        <f>SUM(Q!K1017:N1017)</f>
        <v>0</v>
      </c>
      <c r="Q1017" s="678">
        <f>SUM(Q!O1017:R1017)</f>
        <v>0</v>
      </c>
      <c r="R1017" s="678">
        <f>SUM(Q!S1017:V1017)</f>
        <v>0</v>
      </c>
      <c r="S1017" s="678">
        <f>SUM(Q!W1017:Z1017)</f>
        <v>-500</v>
      </c>
      <c r="T1017" s="678">
        <f>SUM(Q!AA1017:AD1017)</f>
        <v>-600</v>
      </c>
      <c r="U1017" s="678">
        <f>SUM(Q!AE1017:AH1017)</f>
        <v>0</v>
      </c>
      <c r="V1017" s="678">
        <f>SUM(Q!AI1017:AL1017)</f>
        <v>0</v>
      </c>
      <c r="W1017" s="678">
        <f>SUM(Q!AM1017:AP1017)</f>
        <v>0</v>
      </c>
      <c r="X1017" s="453">
        <f>SUM(Q!AQ1017:AT1017)</f>
        <v>239082.03347598281</v>
      </c>
      <c r="Y1017" s="453">
        <f>SUM(Q!AU1017:AX1017)</f>
        <v>334450.06522764964</v>
      </c>
      <c r="Z1017" s="453">
        <f>SUM(Q!AY1017:BB1017)</f>
        <v>369713.09075366857</v>
      </c>
      <c r="AA1017" s="453">
        <f>SUM(Q!BC1017:BF1017)</f>
        <v>358889.19079312123</v>
      </c>
      <c r="AB1017" s="453">
        <f>SUM(Q!BG1017:BJ1017)</f>
        <v>315194.92062329751</v>
      </c>
      <c r="AC1017" s="453">
        <f>SUM(Q!BK1017:BN1017)</f>
        <v>221992.83601148019</v>
      </c>
      <c r="AD1017" s="453">
        <f>SUM(Q!BO1017:BR1017)</f>
        <v>236793.0872503104</v>
      </c>
      <c r="AE1017" s="453">
        <f>SUM(Q!BS1017:BV1017)</f>
        <v>239884.79231679073</v>
      </c>
      <c r="AF1017" s="453">
        <f>SUM(Q!BW1017:BZ1017)</f>
        <v>264198.76450000005</v>
      </c>
      <c r="AG1017" s="453">
        <f>SUM(Q!CA1017:CD1017)</f>
        <v>235695.10285963977</v>
      </c>
      <c r="AH1017" s="453">
        <f>SUM(Q!CE1017:CH1017)</f>
        <v>186995.94470697356</v>
      </c>
      <c r="AI1017" s="453">
        <f>SUM(Q!CI1017:CL1017)</f>
        <v>143700.55298773144</v>
      </c>
      <c r="AJ1017" s="453">
        <f>SUM(Q!CM1017:CP1017)</f>
        <v>187640.69550253067</v>
      </c>
      <c r="AK1017" s="453">
        <f>SUM(Q!CQ1017:CT1017)</f>
        <v>260141.33636149854</v>
      </c>
      <c r="AL1017" s="453">
        <f>SUM(Q!CU1017:CX1017)</f>
        <v>216117.72630910098</v>
      </c>
      <c r="AM1017" s="453">
        <f>SUM(Q!CY1017:DB1017)</f>
        <v>98217.451072910015</v>
      </c>
      <c r="AN1017" s="453">
        <f>SUM(Q!DC1017:DF1017)</f>
        <v>86740.621875537166</v>
      </c>
      <c r="AO1017" s="453">
        <f>SUM(Q!DG1017:DJ1017)</f>
        <v>76650.208693770925</v>
      </c>
      <c r="AP1017" s="451"/>
    </row>
    <row r="1018" spans="1:42" x14ac:dyDescent="0.35">
      <c r="A1018" s="5" t="s">
        <v>354</v>
      </c>
      <c r="B1018" s="452" t="s">
        <v>315</v>
      </c>
      <c r="N1018" s="575">
        <f>SUM(Q!C1018:F1018)</f>
        <v>0</v>
      </c>
      <c r="O1018" s="575">
        <f>SUM(Q!G1018:J1018)</f>
        <v>0</v>
      </c>
      <c r="P1018" s="575">
        <f>SUM(Q!K1018:N1018)</f>
        <v>0</v>
      </c>
      <c r="Q1018" s="575">
        <f>SUM(Q!O1018:R1018)</f>
        <v>0</v>
      </c>
      <c r="R1018" s="575">
        <f>SUM(Q!S1018:V1018)</f>
        <v>0</v>
      </c>
      <c r="S1018" s="575">
        <f>SUM(Q!W1018:Z1018)</f>
        <v>0</v>
      </c>
      <c r="T1018" s="575">
        <f>SUM(Q!AA1018:AD1018)</f>
        <v>0</v>
      </c>
      <c r="U1018" s="575">
        <f>SUM(Q!AE1018:AH1018)</f>
        <v>0</v>
      </c>
      <c r="V1018" s="575">
        <f>SUM(Q!AI1018:AL1018)</f>
        <v>0</v>
      </c>
      <c r="W1018" s="575">
        <f>SUM(Q!AM1018:AP1018)</f>
        <v>0</v>
      </c>
      <c r="X1018" s="451">
        <f>SUM(Q!AQ1018:AT1018)</f>
        <v>-67899.29750717913</v>
      </c>
      <c r="Y1018" s="451">
        <f>SUM(Q!AU1018:AX1018)</f>
        <v>-94983.818524652525</v>
      </c>
      <c r="Z1018" s="451">
        <f>SUM(Q!AY1018:BB1018)</f>
        <v>-104998.51777404189</v>
      </c>
      <c r="AA1018" s="451">
        <f>SUM(Q!BC1018:BF1018)</f>
        <v>-101924.53018524643</v>
      </c>
      <c r="AB1018" s="451">
        <f>SUM(Q!BG1018:BJ1018)</f>
        <v>-89515.357457016507</v>
      </c>
      <c r="AC1018" s="451">
        <f>SUM(Q!BK1018:BN1018)</f>
        <v>-63045.965427260388</v>
      </c>
      <c r="AD1018" s="451">
        <f>SUM(Q!BO1018:BR1018)</f>
        <v>-67249.236779088154</v>
      </c>
      <c r="AE1018" s="451">
        <f>SUM(Q!BS1018:BV1018)</f>
        <v>-68127.281017968562</v>
      </c>
      <c r="AF1018" s="451">
        <f>SUM(Q!BW1018:BZ1018)</f>
        <v>-75032.449118000019</v>
      </c>
      <c r="AG1018" s="451">
        <f>SUM(Q!CA1018:CD1018)</f>
        <v>-66937.409212137703</v>
      </c>
      <c r="AH1018" s="451">
        <f>SUM(Q!CE1018:CH1018)</f>
        <v>-53106.848296780503</v>
      </c>
      <c r="AI1018" s="451">
        <f>SUM(Q!CI1018:CL1018)</f>
        <v>-40810.957048515731</v>
      </c>
      <c r="AJ1018" s="451">
        <f>SUM(Q!CM1018:CP1018)</f>
        <v>-53289.957522718709</v>
      </c>
      <c r="AK1018" s="451">
        <f>SUM(Q!CQ1018:CT1018)</f>
        <v>-73880.139526665589</v>
      </c>
      <c r="AL1018" s="451">
        <f>SUM(Q!CU1018:CX1018)</f>
        <v>-61377.434271784696</v>
      </c>
      <c r="AM1018" s="451">
        <f>SUM(Q!CY1018:DB1018)</f>
        <v>-27893.756104706448</v>
      </c>
      <c r="AN1018" s="451">
        <f>SUM(Q!DC1018:DF1018)</f>
        <v>-24634.336612652558</v>
      </c>
      <c r="AO1018" s="451">
        <f>SUM(Q!DG1018:DJ1018)</f>
        <v>-21768.659269030944</v>
      </c>
      <c r="AP1018" s="451"/>
    </row>
    <row r="1019" spans="1:42" x14ac:dyDescent="0.35">
      <c r="A1019" s="5" t="s">
        <v>354</v>
      </c>
      <c r="B1019" s="255" t="s">
        <v>169</v>
      </c>
      <c r="C1019" s="255"/>
      <c r="D1019" s="255"/>
      <c r="E1019" s="255"/>
      <c r="F1019" s="255"/>
      <c r="G1019" s="255"/>
      <c r="H1019" s="255"/>
      <c r="I1019" s="255"/>
      <c r="J1019" s="255"/>
      <c r="K1019" s="255"/>
      <c r="L1019" s="255"/>
      <c r="M1019" s="255"/>
      <c r="N1019" s="678">
        <f>SUM(Q!C1019:F1019)</f>
        <v>0</v>
      </c>
      <c r="O1019" s="678">
        <f>SUM(Q!G1019:J1019)</f>
        <v>0</v>
      </c>
      <c r="P1019" s="678">
        <f>SUM(Q!K1019:N1019)</f>
        <v>0</v>
      </c>
      <c r="Q1019" s="678">
        <f>SUM(Q!O1019:R1019)</f>
        <v>0</v>
      </c>
      <c r="R1019" s="678">
        <f>SUM(Q!S1019:V1019)</f>
        <v>0</v>
      </c>
      <c r="S1019" s="678">
        <f>SUM(Q!W1019:Z1019)</f>
        <v>0</v>
      </c>
      <c r="T1019" s="678">
        <f>SUM(Q!AA1019:AD1019)</f>
        <v>0</v>
      </c>
      <c r="U1019" s="678">
        <f>SUM(Q!AE1019:AH1019)</f>
        <v>0</v>
      </c>
      <c r="V1019" s="678">
        <f>SUM(Q!AI1019:AL1019)</f>
        <v>0</v>
      </c>
      <c r="W1019" s="678">
        <f>SUM(Q!AM1019:AP1019)</f>
        <v>0</v>
      </c>
      <c r="X1019" s="453">
        <f>SUM(Q!AQ1019:AT1019)</f>
        <v>171182.7359688037</v>
      </c>
      <c r="Y1019" s="453">
        <f>SUM(Q!AU1019:AX1019)</f>
        <v>239466.24670299713</v>
      </c>
      <c r="Z1019" s="453">
        <f>SUM(Q!AY1019:BB1019)</f>
        <v>264714.57297962671</v>
      </c>
      <c r="AA1019" s="453">
        <f>SUM(Q!BC1019:BF1019)</f>
        <v>256964.66060787483</v>
      </c>
      <c r="AB1019" s="453">
        <f>SUM(Q!BG1019:BJ1019)</f>
        <v>225679.56316628103</v>
      </c>
      <c r="AC1019" s="453">
        <f>SUM(Q!BK1019:BN1019)</f>
        <v>158946.87058421981</v>
      </c>
      <c r="AD1019" s="453">
        <f>SUM(Q!BO1019:BR1019)</f>
        <v>169543.85047122222</v>
      </c>
      <c r="AE1019" s="453">
        <f>SUM(Q!BS1019:BV1019)</f>
        <v>171757.51129882215</v>
      </c>
      <c r="AF1019" s="453">
        <f>SUM(Q!BW1019:BZ1019)</f>
        <v>189166.31538200003</v>
      </c>
      <c r="AG1019" s="453">
        <f>SUM(Q!CA1019:CD1019)</f>
        <v>168757.69364750205</v>
      </c>
      <c r="AH1019" s="453">
        <f>SUM(Q!CE1019:CH1019)</f>
        <v>133889.09641019307</v>
      </c>
      <c r="AI1019" s="453">
        <f>SUM(Q!CI1019:CL1019)</f>
        <v>102889.59593921571</v>
      </c>
      <c r="AJ1019" s="453">
        <f>SUM(Q!CM1019:CP1019)</f>
        <v>134350.73797981191</v>
      </c>
      <c r="AK1019" s="453">
        <f>SUM(Q!CQ1019:CT1019)</f>
        <v>186261.19683483295</v>
      </c>
      <c r="AL1019" s="453">
        <f>SUM(Q!CU1019:CX1019)</f>
        <v>154740.29203731631</v>
      </c>
      <c r="AM1019" s="453">
        <f>SUM(Q!CY1019:DB1019)</f>
        <v>70323.694968203577</v>
      </c>
      <c r="AN1019" s="453">
        <f>SUM(Q!DC1019:DF1019)</f>
        <v>62106.285262884601</v>
      </c>
      <c r="AO1019" s="453">
        <f>SUM(Q!DG1019:DJ1019)</f>
        <v>54881.549424739977</v>
      </c>
      <c r="AP1019" s="451"/>
    </row>
    <row r="1020" spans="1:42" x14ac:dyDescent="0.35">
      <c r="A1020" s="5"/>
      <c r="B1020" s="70"/>
      <c r="X1020" s="451"/>
      <c r="Y1020" s="451"/>
      <c r="Z1020" s="451"/>
      <c r="AA1020" s="451"/>
      <c r="AB1020" s="451"/>
      <c r="AC1020" s="451"/>
      <c r="AD1020" s="451"/>
      <c r="AE1020" s="451"/>
      <c r="AF1020" s="451"/>
      <c r="AG1020" s="451"/>
      <c r="AH1020" s="451"/>
      <c r="AI1020" s="451"/>
      <c r="AJ1020" s="451"/>
      <c r="AK1020" s="451"/>
      <c r="AL1020" s="451"/>
      <c r="AM1020" s="451"/>
      <c r="AN1020" s="451"/>
      <c r="AO1020" s="451"/>
      <c r="AP1020" s="451"/>
    </row>
    <row r="1021" spans="1:42" x14ac:dyDescent="0.35">
      <c r="A1021" s="5"/>
      <c r="B1021" s="70"/>
      <c r="X1021" s="451"/>
      <c r="Y1021" s="451"/>
      <c r="Z1021" s="451"/>
      <c r="AA1021" s="451"/>
      <c r="AB1021" s="451"/>
      <c r="AC1021" s="451"/>
      <c r="AD1021" s="451"/>
      <c r="AE1021" s="451"/>
      <c r="AF1021" s="451"/>
      <c r="AG1021" s="451"/>
      <c r="AH1021" s="451"/>
      <c r="AI1021" s="451"/>
      <c r="AJ1021" s="451"/>
      <c r="AK1021" s="451"/>
      <c r="AL1021" s="451"/>
      <c r="AM1021" s="451"/>
      <c r="AN1021" s="451"/>
      <c r="AO1021" s="451"/>
      <c r="AP1021" s="451"/>
    </row>
    <row r="1022" spans="1:42" x14ac:dyDescent="0.35">
      <c r="A1022" s="5" t="s">
        <v>354</v>
      </c>
      <c r="B1022" s="69" t="s">
        <v>138</v>
      </c>
      <c r="N1022" s="575">
        <f>SUM(Q!C1022:F1022)</f>
        <v>0</v>
      </c>
      <c r="O1022" s="575">
        <f>SUM(Q!G1022:J1022)</f>
        <v>0</v>
      </c>
      <c r="P1022" s="575">
        <f>SUM(Q!K1022:N1022)</f>
        <v>0</v>
      </c>
      <c r="Q1022" s="575">
        <f>SUM(Q!O1022:R1022)</f>
        <v>0</v>
      </c>
      <c r="R1022" s="575">
        <f>SUM(Q!S1022:V1022)</f>
        <v>0</v>
      </c>
      <c r="S1022" s="575">
        <f>SUM(Q!W1022:Z1022)</f>
        <v>-500</v>
      </c>
      <c r="T1022" s="575">
        <f>SUM(Q!AA1022:AD1022)</f>
        <v>-600</v>
      </c>
      <c r="U1022" s="575">
        <f>SUM(Q!AE1022:AH1022)</f>
        <v>0</v>
      </c>
      <c r="V1022" s="575">
        <f>SUM(Q!AI1022:AL1022)</f>
        <v>0</v>
      </c>
      <c r="W1022" s="575">
        <f>SUM(Q!AM1022:AP1022)</f>
        <v>0</v>
      </c>
      <c r="X1022" s="451">
        <f>SUM(Q!AQ1022:AT1022)</f>
        <v>303657.03347598284</v>
      </c>
      <c r="Y1022" s="451">
        <f>SUM(Q!AU1022:AX1022)</f>
        <v>421950.06522764964</v>
      </c>
      <c r="Z1022" s="451">
        <f>SUM(Q!AY1022:BB1022)</f>
        <v>467538.09075366857</v>
      </c>
      <c r="AA1022" s="451">
        <f>SUM(Q!BC1022:BF1022)</f>
        <v>454964.19079312123</v>
      </c>
      <c r="AB1022" s="451">
        <f>SUM(Q!BG1022:BJ1022)</f>
        <v>400594.92062329751</v>
      </c>
      <c r="AC1022" s="451">
        <f>SUM(Q!BK1022:BN1022)</f>
        <v>282892.83601148019</v>
      </c>
      <c r="AD1022" s="451">
        <f>SUM(Q!BO1022:BR1022)</f>
        <v>302593.0872503104</v>
      </c>
      <c r="AE1022" s="451">
        <f>SUM(Q!BS1022:BV1022)</f>
        <v>307434.79231679073</v>
      </c>
      <c r="AF1022" s="451">
        <f>SUM(Q!BW1022:BZ1022)</f>
        <v>339623.76450000005</v>
      </c>
      <c r="AG1022" s="451">
        <f>SUM(Q!CA1022:CD1022)</f>
        <v>303945.1028596398</v>
      </c>
      <c r="AH1022" s="451">
        <f>SUM(Q!CE1022:CH1022)</f>
        <v>241945.94470697356</v>
      </c>
      <c r="AI1022" s="451">
        <f>SUM(Q!CI1022:CL1022)</f>
        <v>186575.55298773144</v>
      </c>
      <c r="AJ1022" s="451">
        <f>SUM(Q!CM1022:CP1022)</f>
        <v>244515.69550253067</v>
      </c>
      <c r="AK1022" s="451">
        <f>SUM(Q!CQ1022:CT1022)</f>
        <v>340291.33636149857</v>
      </c>
      <c r="AL1022" s="451">
        <f>SUM(Q!CU1022:CX1022)</f>
        <v>283842.72630910098</v>
      </c>
      <c r="AM1022" s="451">
        <f>SUM(Q!CY1022:DB1022)</f>
        <v>129542.45107291001</v>
      </c>
      <c r="AN1022" s="451">
        <f>SUM(Q!DC1022:DF1022)</f>
        <v>114915.62187553717</v>
      </c>
      <c r="AO1022" s="451">
        <f>SUM(Q!DG1022:DJ1022)</f>
        <v>102025.20869377092</v>
      </c>
      <c r="AP1022" s="451"/>
    </row>
    <row r="1023" spans="1:42" x14ac:dyDescent="0.35">
      <c r="A1023" s="5" t="s">
        <v>354</v>
      </c>
      <c r="B1023" s="69" t="s">
        <v>186</v>
      </c>
      <c r="N1023" s="575">
        <f>SUM(Q!C1023:F1023)</f>
        <v>0</v>
      </c>
      <c r="O1023" s="575">
        <f>SUM(Q!G1023:J1023)</f>
        <v>0</v>
      </c>
      <c r="P1023" s="575">
        <f>SUM(Q!K1023:N1023)</f>
        <v>0</v>
      </c>
      <c r="Q1023" s="575">
        <f>SUM(Q!O1023:R1023)</f>
        <v>0</v>
      </c>
      <c r="R1023" s="575">
        <f>SUM(Q!S1023:V1023)</f>
        <v>0</v>
      </c>
      <c r="S1023" s="575">
        <f>SUM(Q!W1023:Z1023)</f>
        <v>-500</v>
      </c>
      <c r="T1023" s="575">
        <f>SUM(Q!AA1023:AD1023)</f>
        <v>-600</v>
      </c>
      <c r="U1023" s="575">
        <f>SUM(Q!AE1023:AH1023)</f>
        <v>0</v>
      </c>
      <c r="V1023" s="575">
        <f>SUM(Q!AI1023:AL1023)</f>
        <v>0</v>
      </c>
      <c r="W1023" s="575">
        <f>SUM(Q!AM1023:AP1023)</f>
        <v>0</v>
      </c>
      <c r="X1023" s="451">
        <f>SUM(Q!AQ1023:AT1023)</f>
        <v>303657.03347598284</v>
      </c>
      <c r="Y1023" s="451">
        <f>SUM(Q!AU1023:AX1023)</f>
        <v>421950.06522764964</v>
      </c>
      <c r="Z1023" s="451">
        <f>SUM(Q!AY1023:BB1023)</f>
        <v>467538.09075366857</v>
      </c>
      <c r="AA1023" s="451">
        <f>SUM(Q!BC1023:BF1023)</f>
        <v>454964.19079312123</v>
      </c>
      <c r="AB1023" s="451">
        <f>SUM(Q!BG1023:BJ1023)</f>
        <v>400594.92062329751</v>
      </c>
      <c r="AC1023" s="451">
        <f>SUM(Q!BK1023:BN1023)</f>
        <v>282892.83601148019</v>
      </c>
      <c r="AD1023" s="451">
        <f>SUM(Q!BO1023:BR1023)</f>
        <v>302593.0872503104</v>
      </c>
      <c r="AE1023" s="451">
        <f>SUM(Q!BS1023:BV1023)</f>
        <v>307434.79231679073</v>
      </c>
      <c r="AF1023" s="451">
        <f>SUM(Q!BW1023:BZ1023)</f>
        <v>339623.76450000005</v>
      </c>
      <c r="AG1023" s="451">
        <f>SUM(Q!CA1023:CD1023)</f>
        <v>303945.1028596398</v>
      </c>
      <c r="AH1023" s="451">
        <f>SUM(Q!CE1023:CH1023)</f>
        <v>241945.94470697356</v>
      </c>
      <c r="AI1023" s="451">
        <f>SUM(Q!CI1023:CL1023)</f>
        <v>186575.55298773144</v>
      </c>
      <c r="AJ1023" s="451">
        <f>SUM(Q!CM1023:CP1023)</f>
        <v>244515.69550253067</v>
      </c>
      <c r="AK1023" s="451">
        <f>SUM(Q!CQ1023:CT1023)</f>
        <v>340291.33636149857</v>
      </c>
      <c r="AL1023" s="451">
        <f>SUM(Q!CU1023:CX1023)</f>
        <v>283842.72630910098</v>
      </c>
      <c r="AM1023" s="451">
        <f>SUM(Q!CY1023:DB1023)</f>
        <v>129542.45107291001</v>
      </c>
      <c r="AN1023" s="451">
        <f>SUM(Q!DC1023:DF1023)</f>
        <v>114915.62187553717</v>
      </c>
      <c r="AO1023" s="451">
        <f>SUM(Q!DG1023:DJ1023)</f>
        <v>102025.20869377092</v>
      </c>
      <c r="AP1023" s="451"/>
    </row>
    <row r="1024" spans="1:42" x14ac:dyDescent="0.35">
      <c r="A1024" s="5"/>
      <c r="B1024" s="69"/>
      <c r="X1024" s="451"/>
      <c r="Y1024" s="451"/>
      <c r="Z1024" s="451"/>
      <c r="AA1024" s="451"/>
      <c r="AB1024" s="451"/>
      <c r="AC1024" s="451"/>
      <c r="AD1024" s="451"/>
      <c r="AE1024" s="451"/>
      <c r="AF1024" s="451"/>
      <c r="AG1024" s="451"/>
      <c r="AH1024" s="451"/>
      <c r="AI1024" s="451"/>
      <c r="AJ1024" s="451"/>
      <c r="AK1024" s="451"/>
      <c r="AL1024" s="451"/>
      <c r="AM1024" s="451"/>
      <c r="AN1024" s="451"/>
      <c r="AO1024" s="451"/>
      <c r="AP1024" s="451"/>
    </row>
    <row r="1025" spans="1:41" x14ac:dyDescent="0.35">
      <c r="A1025" s="5"/>
      <c r="B1025" s="314" t="s">
        <v>766</v>
      </c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</row>
    <row r="1026" spans="1:41" x14ac:dyDescent="0.35">
      <c r="A1026" s="5" t="s">
        <v>354</v>
      </c>
      <c r="B1026" s="69" t="s">
        <v>142</v>
      </c>
      <c r="T1026" s="451">
        <f>SUM(Q!AA1026:AD1026)</f>
        <v>-55550</v>
      </c>
      <c r="U1026" s="451">
        <f>SUM(Q!AE1026:AH1026)</f>
        <v>-375300</v>
      </c>
      <c r="V1026" s="451">
        <f>SUM(Q!AI1026:AL1026)</f>
        <v>-291900</v>
      </c>
      <c r="W1026" s="451">
        <f>SUM(Q!AM1026:AP1026)</f>
        <v>-83400</v>
      </c>
      <c r="X1026" s="451">
        <f>SUM(Q!AQ1026:AT1026)</f>
        <v>199717.22510698711</v>
      </c>
      <c r="Y1026" s="451">
        <f>SUM(Q!AU1026:AX1026)</f>
        <v>278487.54892073723</v>
      </c>
      <c r="Z1026" s="451">
        <f>SUM(Q!AY1026:BB1026)</f>
        <v>308197.51806525147</v>
      </c>
      <c r="AA1026" s="451">
        <f>SUM(Q!BC1026:BF1026)</f>
        <v>299526.59309484094</v>
      </c>
      <c r="AB1026" s="451">
        <f>SUM(Q!BG1026:BJ1026)</f>
        <v>263382.59046747314</v>
      </c>
      <c r="AC1026" s="451">
        <f>SUM(Q!BK1026:BN1026)</f>
        <v>185739.02700861017</v>
      </c>
      <c r="AD1026" s="451">
        <f>SUM(Q!BO1026:BR1026)</f>
        <v>198387.61543773278</v>
      </c>
      <c r="AE1026" s="451">
        <f>SUM(Q!BS1026:BV1026)</f>
        <v>201259.39423759305</v>
      </c>
      <c r="AF1026" s="451">
        <f>SUM(Q!BW1026:BZ1026)</f>
        <v>221983.37337500002</v>
      </c>
      <c r="AG1026" s="451">
        <f>SUM(Q!CA1026:CD1026)</f>
        <v>198338.32714472982</v>
      </c>
      <c r="AH1026" s="451">
        <f>SUM(Q!CE1026:CH1026)</f>
        <v>157611.15853023017</v>
      </c>
      <c r="AI1026" s="451">
        <f>SUM(Q!CI1026:CL1026)</f>
        <v>121323.91474079859</v>
      </c>
      <c r="AJ1026" s="451">
        <f>SUM(Q!CM1026:CP1026)</f>
        <v>158703.02162689797</v>
      </c>
      <c r="AK1026" s="451">
        <f>SUM(Q!CQ1026:CT1026)</f>
        <v>220433.40227112392</v>
      </c>
      <c r="AL1026" s="451">
        <f>SUM(Q!CU1026:CX1026)</f>
        <v>183489.39473182577</v>
      </c>
      <c r="AM1026" s="451">
        <f>SUM(Q!CY1026:DB1026)</f>
        <v>83561.78830468253</v>
      </c>
      <c r="AN1026" s="451">
        <f>SUM(Q!DC1026:DF1026)</f>
        <v>73958.766406652867</v>
      </c>
      <c r="AO1026" s="451">
        <f>SUM(Q!DG1026:DJ1026)</f>
        <v>65506.156520328201</v>
      </c>
    </row>
    <row r="1027" spans="1:41" x14ac:dyDescent="0.35">
      <c r="A1027" s="5" t="s">
        <v>354</v>
      </c>
      <c r="B1027" s="69" t="s">
        <v>763</v>
      </c>
      <c r="T1027" s="451">
        <f>Q!AD1027</f>
        <v>1353732.5776757454</v>
      </c>
      <c r="U1027" s="451">
        <f>Q!AH1027</f>
        <v>1727108.0720123379</v>
      </c>
      <c r="V1027" s="451">
        <f>Q!AL1027</f>
        <v>2132408.0580500751</v>
      </c>
      <c r="W1027" s="451">
        <f>Q!AP1027</f>
        <v>2378044.0349880583</v>
      </c>
      <c r="X1027" s="451">
        <f>Q!AT1027</f>
        <v>2366744.6133968392</v>
      </c>
      <c r="Y1027" s="451">
        <f>Q!AX1027</f>
        <v>2221779.3126713699</v>
      </c>
      <c r="Z1027" s="451">
        <f>Q!BB1027</f>
        <v>2026619.4645214616</v>
      </c>
      <c r="AA1027" s="451">
        <f>Q!BF1027</f>
        <v>1820618.2530223771</v>
      </c>
      <c r="AB1027" s="451">
        <f>Q!BJ1027</f>
        <v>1634036.8451433498</v>
      </c>
      <c r="AC1027" s="451">
        <f>Q!BN1027</f>
        <v>1506496.5637343898</v>
      </c>
      <c r="AD1027" s="451">
        <f>Q!BR1027</f>
        <v>1383012.7314055173</v>
      </c>
      <c r="AE1027" s="451">
        <f>Q!BV1027</f>
        <v>1247904.689329403</v>
      </c>
      <c r="AF1027" s="451">
        <f>Q!BZ1027</f>
        <v>1089540.0818067</v>
      </c>
      <c r="AG1027" s="451">
        <f>Q!CD1027</f>
        <v>935888.90797675017</v>
      </c>
      <c r="AH1027" s="451">
        <f>Q!CH1027</f>
        <v>811631.871992292</v>
      </c>
      <c r="AI1027" s="451">
        <f>Q!CL1027</f>
        <v>719270.95079346886</v>
      </c>
      <c r="AJ1027" s="451">
        <f>Q!CP1027</f>
        <v>603223.46893516404</v>
      </c>
      <c r="AK1027" s="451">
        <f>Q!CT1027</f>
        <v>424774.20058389968</v>
      </c>
      <c r="AL1027" s="451">
        <f>Q!CX1027</f>
        <v>249583.73370701176</v>
      </c>
      <c r="AM1027" s="451">
        <f>Q!DB1027</f>
        <v>151182.37991564398</v>
      </c>
      <c r="AN1027" s="451">
        <f>Q!DF1027</f>
        <v>80931.449258492023</v>
      </c>
      <c r="AO1027" s="451">
        <f>Q!DJ1027</f>
        <v>16074.683955021452</v>
      </c>
    </row>
    <row r="1028" spans="1:41" x14ac:dyDescent="0.35">
      <c r="A1028" s="5" t="s">
        <v>354</v>
      </c>
      <c r="B1028" s="69" t="s">
        <v>764</v>
      </c>
      <c r="T1028" s="451">
        <f>SUM(Q!AA1028:AD1028)</f>
        <v>-38885</v>
      </c>
      <c r="U1028" s="451">
        <f>SUM(Q!AE1028:AH1028)</f>
        <v>-262710</v>
      </c>
      <c r="V1028" s="451">
        <f>SUM(Q!AI1028:AL1028)</f>
        <v>-204330</v>
      </c>
      <c r="W1028" s="451">
        <f>SUM(Q!AM1028:AP1028)</f>
        <v>-58379.999999999993</v>
      </c>
      <c r="X1028" s="451">
        <f>SUM(Q!AQ1028:AT1028)</f>
        <v>139802.05757489096</v>
      </c>
      <c r="Y1028" s="451">
        <f>SUM(Q!AU1028:AX1028)</f>
        <v>194941.28424451605</v>
      </c>
      <c r="Z1028" s="451">
        <f>SUM(Q!AY1028:BB1028)</f>
        <v>215738.262645676</v>
      </c>
      <c r="AA1028" s="451">
        <f>SUM(Q!BC1028:BF1028)</f>
        <v>209668.61516638863</v>
      </c>
      <c r="AB1028" s="451">
        <f>SUM(Q!BG1028:BJ1028)</f>
        <v>184367.81332723121</v>
      </c>
      <c r="AC1028" s="451">
        <f>SUM(Q!BK1028:BN1028)</f>
        <v>130017.3189060271</v>
      </c>
      <c r="AD1028" s="451">
        <f>SUM(Q!BO1028:BR1028)</f>
        <v>138871.33080641294</v>
      </c>
      <c r="AE1028" s="451">
        <f>SUM(Q!BS1028:BV1028)</f>
        <v>140881.57596631511</v>
      </c>
      <c r="AF1028" s="451">
        <f>SUM(Q!BW1028:BZ1028)</f>
        <v>155388.3613625</v>
      </c>
      <c r="AG1028" s="451">
        <f>SUM(Q!CA1028:CD1028)</f>
        <v>138836.82900131086</v>
      </c>
      <c r="AH1028" s="451">
        <f>SUM(Q!CE1028:CH1028)</f>
        <v>110327.81097116112</v>
      </c>
      <c r="AI1028" s="451">
        <f>SUM(Q!CI1028:CL1028)</f>
        <v>84926.740318558994</v>
      </c>
      <c r="AJ1028" s="451">
        <f>SUM(Q!CM1028:CP1028)</f>
        <v>111092.11513882858</v>
      </c>
      <c r="AK1028" s="451">
        <f>SUM(Q!CQ1028:CT1028)</f>
        <v>154303.38158978673</v>
      </c>
      <c r="AL1028" s="451">
        <f>SUM(Q!CU1028:CX1028)</f>
        <v>128442.57631227802</v>
      </c>
      <c r="AM1028" s="451">
        <f>SUM(Q!CY1028:DB1028)</f>
        <v>58493.251813277762</v>
      </c>
      <c r="AN1028" s="451">
        <f>SUM(Q!DC1028:DF1028)</f>
        <v>51771.136484657014</v>
      </c>
      <c r="AO1028" s="451">
        <f>SUM(Q!DG1028:DJ1028)</f>
        <v>45854.309564229734</v>
      </c>
    </row>
    <row r="1029" spans="1:41" x14ac:dyDescent="0.35">
      <c r="A1029" s="5" t="s">
        <v>354</v>
      </c>
      <c r="B1029" s="69" t="s">
        <v>765</v>
      </c>
      <c r="T1029" s="451">
        <f>Q!AD1029</f>
        <v>947612.8043730217</v>
      </c>
      <c r="U1029" s="451">
        <f>Q!AH1029</f>
        <v>1208975.650408637</v>
      </c>
      <c r="V1029" s="451">
        <f>Q!AL1029</f>
        <v>1492685.6406350518</v>
      </c>
      <c r="W1029" s="451">
        <f>Q!AP1029</f>
        <v>1664630.8244916415</v>
      </c>
      <c r="X1029" s="451">
        <f>Q!AT1029</f>
        <v>1656721.2293777871</v>
      </c>
      <c r="Y1029" s="451">
        <f>Q!AX1029</f>
        <v>1555245.5188699586</v>
      </c>
      <c r="Z1029" s="451">
        <f>Q!BB1029</f>
        <v>1418633.6251650229</v>
      </c>
      <c r="AA1029" s="451">
        <f>Q!BF1029</f>
        <v>1274432.7771156637</v>
      </c>
      <c r="AB1029" s="451">
        <f>Q!BJ1029</f>
        <v>1143825.7916003447</v>
      </c>
      <c r="AC1029" s="451">
        <f>Q!BN1029</f>
        <v>1054547.5946140727</v>
      </c>
      <c r="AD1029" s="451">
        <f>Q!BR1029</f>
        <v>968108.9119838617</v>
      </c>
      <c r="AE1029" s="451">
        <f>Q!BV1029</f>
        <v>873533.28253058193</v>
      </c>
      <c r="AF1029" s="451">
        <f>Q!BZ1029</f>
        <v>762678.05726468971</v>
      </c>
      <c r="AG1029" s="451">
        <f>Q!CD1029</f>
        <v>655122.23558372492</v>
      </c>
      <c r="AH1029" s="451">
        <f>Q!CH1029</f>
        <v>568142.31039460446</v>
      </c>
      <c r="AI1029" s="451">
        <f>Q!CL1029</f>
        <v>503489.66555542807</v>
      </c>
      <c r="AJ1029" s="451">
        <f>Q!CP1029</f>
        <v>422256.42825461476</v>
      </c>
      <c r="AK1029" s="451">
        <f>Q!CT1029</f>
        <v>297341.94040872972</v>
      </c>
      <c r="AL1029" s="451">
        <f>Q!CX1029</f>
        <v>174708.61359490827</v>
      </c>
      <c r="AM1029" s="451">
        <f>Q!DB1029</f>
        <v>105827.66594095077</v>
      </c>
      <c r="AN1029" s="451">
        <f>Q!DF1029</f>
        <v>56652.014480944403</v>
      </c>
      <c r="AO1029" s="451">
        <f>Q!DJ1029</f>
        <v>11252.278768515016</v>
      </c>
    </row>
    <row r="1030" spans="1:41" x14ac:dyDescent="0.35">
      <c r="A1030" s="5"/>
      <c r="B1030" s="69"/>
    </row>
    <row r="1031" spans="1:41" x14ac:dyDescent="0.35">
      <c r="A1031" s="5"/>
      <c r="B1031" s="69"/>
    </row>
    <row r="1032" spans="1:41" x14ac:dyDescent="0.35">
      <c r="A1032" s="5" t="s">
        <v>354</v>
      </c>
      <c r="B1032" s="314" t="s">
        <v>394</v>
      </c>
      <c r="C1032" s="314"/>
      <c r="D1032" s="314"/>
      <c r="E1032" s="314"/>
      <c r="F1032" s="314"/>
      <c r="G1032" s="314"/>
      <c r="H1032" s="314"/>
      <c r="I1032" s="314"/>
      <c r="J1032" s="314"/>
      <c r="K1032" s="314"/>
      <c r="L1032" s="314"/>
      <c r="M1032" s="314"/>
      <c r="N1032" s="680">
        <f>SUM(Q!C1032:F1032)</f>
        <v>10900</v>
      </c>
      <c r="O1032" s="680">
        <f>SUM(Q!G1032:J1032)</f>
        <v>5200</v>
      </c>
      <c r="P1032" s="680">
        <f>SUM(Q!K1032:N1032)</f>
        <v>2000</v>
      </c>
      <c r="Q1032" s="680">
        <f>SUM(Q!O1032:R1032)</f>
        <v>5300</v>
      </c>
      <c r="R1032" s="680">
        <f>SUM(Q!S1032:V1032)</f>
        <v>17800</v>
      </c>
      <c r="S1032" s="680">
        <f>SUM(Q!W1032:Z1032)</f>
        <v>31300</v>
      </c>
      <c r="T1032" s="680">
        <f>SUM(Q!AA1032:AD1032)</f>
        <v>55100</v>
      </c>
      <c r="U1032" s="680">
        <f>SUM(Q!AE1032:AH1032)</f>
        <v>375300</v>
      </c>
      <c r="V1032" s="680">
        <f>SUM(Q!AI1032:AL1032)</f>
        <v>291900</v>
      </c>
      <c r="W1032" s="680">
        <f>SUM(Q!AM1032:AP1032)</f>
        <v>83400</v>
      </c>
      <c r="X1032" s="458">
        <f>SUM(Q!AQ1032:AT1032)</f>
        <v>44169.299999999996</v>
      </c>
      <c r="Y1032" s="458">
        <f>SUM(Q!AU1032:AX1032)</f>
        <v>59850</v>
      </c>
      <c r="Z1032" s="458">
        <f>SUM(Q!AY1032:BB1032)</f>
        <v>66912.3</v>
      </c>
      <c r="AA1032" s="458">
        <f>SUM(Q!BC1032:BF1032)</f>
        <v>65715.3</v>
      </c>
      <c r="AB1032" s="458">
        <f>SUM(Q!BG1032:BJ1032)</f>
        <v>58413.599999999999</v>
      </c>
      <c r="AC1032" s="458">
        <f>SUM(Q!BK1032:BN1032)</f>
        <v>41655.599999999991</v>
      </c>
      <c r="AD1032" s="458">
        <f>SUM(Q!BO1032:BR1032)</f>
        <v>45007.199999999997</v>
      </c>
      <c r="AE1032" s="458">
        <f>SUM(Q!BS1032:BV1032)</f>
        <v>46204.2</v>
      </c>
      <c r="AF1032" s="458">
        <f>SUM(Q!BW1032:BZ1032)</f>
        <v>51590.7</v>
      </c>
      <c r="AG1032" s="458">
        <f>SUM(Q!CA1032:CD1032)</f>
        <v>46683</v>
      </c>
      <c r="AH1032" s="458">
        <f>SUM(Q!CE1032:CH1032)</f>
        <v>37585.800000000003</v>
      </c>
      <c r="AI1032" s="458">
        <f>SUM(Q!CI1032:CL1032)</f>
        <v>29326.5</v>
      </c>
      <c r="AJ1032" s="458">
        <f>SUM(Q!CM1032:CP1032)</f>
        <v>38902.5</v>
      </c>
      <c r="AK1032" s="458">
        <f>SUM(Q!CQ1032:CT1032)</f>
        <v>54822.6</v>
      </c>
      <c r="AL1032" s="458">
        <f>SUM(Q!CU1032:CX1032)</f>
        <v>46323.9</v>
      </c>
      <c r="AM1032" s="458">
        <f>SUM(Q!CY1032:DB1032)</f>
        <v>21426.299999999996</v>
      </c>
      <c r="AN1032" s="458">
        <f>SUM(Q!DC1032:DF1032)</f>
        <v>19271.7</v>
      </c>
      <c r="AO1032" s="458">
        <f>SUM(Q!DG1032:DJ1032)</f>
        <v>17356.5</v>
      </c>
    </row>
    <row r="1033" spans="1:41" x14ac:dyDescent="0.35">
      <c r="A1033" s="5" t="s">
        <v>354</v>
      </c>
      <c r="B1033" s="254" t="s">
        <v>392</v>
      </c>
      <c r="N1033" s="575">
        <f>SUM(Q!C1033:F1033)</f>
        <v>0</v>
      </c>
      <c r="O1033" s="575">
        <f>SUM(Q!G1033:J1033)</f>
        <v>0</v>
      </c>
      <c r="P1033" s="575">
        <f>SUM(Q!K1033:N1033)</f>
        <v>0</v>
      </c>
      <c r="Q1033" s="575">
        <f>SUM(Q!O1033:R1033)</f>
        <v>0</v>
      </c>
      <c r="R1033" s="575">
        <f>SUM(Q!S1033:V1033)</f>
        <v>0</v>
      </c>
      <c r="S1033" s="575">
        <f>SUM(Q!W1033:Z1033)</f>
        <v>0</v>
      </c>
      <c r="T1033" s="575">
        <f>SUM(Q!AA1033:AD1033)</f>
        <v>0</v>
      </c>
      <c r="U1033" s="575">
        <f>SUM(Q!AE1033:AH1033)</f>
        <v>0</v>
      </c>
      <c r="V1033" s="575">
        <f>SUM(Q!AI1033:AL1033)</f>
        <v>0</v>
      </c>
      <c r="W1033" s="575">
        <f>SUM(Q!AM1033:AP1033)</f>
        <v>0</v>
      </c>
      <c r="X1033" s="451">
        <f>SUM(Q!AQ1033:AT1033)</f>
        <v>44169.299999999996</v>
      </c>
      <c r="Y1033" s="451">
        <f>SUM(Q!AU1033:AX1033)</f>
        <v>59850</v>
      </c>
      <c r="Z1033" s="451">
        <f>SUM(Q!AY1033:BB1033)</f>
        <v>66912.3</v>
      </c>
      <c r="AA1033" s="451">
        <f>SUM(Q!BC1033:BF1033)</f>
        <v>65715.3</v>
      </c>
      <c r="AB1033" s="451">
        <f>SUM(Q!BG1033:BJ1033)</f>
        <v>58413.599999999999</v>
      </c>
      <c r="AC1033" s="451">
        <f>SUM(Q!BK1033:BN1033)</f>
        <v>41655.599999999991</v>
      </c>
      <c r="AD1033" s="451">
        <f>SUM(Q!BO1033:BR1033)</f>
        <v>45007.199999999997</v>
      </c>
      <c r="AE1033" s="451">
        <f>SUM(Q!BS1033:BV1033)</f>
        <v>46204.2</v>
      </c>
      <c r="AF1033" s="451">
        <f>SUM(Q!BW1033:BZ1033)</f>
        <v>51590.7</v>
      </c>
      <c r="AG1033" s="451">
        <f>SUM(Q!CA1033:CD1033)</f>
        <v>46683</v>
      </c>
      <c r="AH1033" s="451">
        <f>SUM(Q!CE1033:CH1033)</f>
        <v>37585.800000000003</v>
      </c>
      <c r="AI1033" s="451">
        <f>SUM(Q!CI1033:CL1033)</f>
        <v>29326.5</v>
      </c>
      <c r="AJ1033" s="451">
        <f>SUM(Q!CM1033:CP1033)</f>
        <v>38902.5</v>
      </c>
      <c r="AK1033" s="451">
        <f>SUM(Q!CQ1033:CT1033)</f>
        <v>54822.6</v>
      </c>
      <c r="AL1033" s="451">
        <f>SUM(Q!CU1033:CX1033)</f>
        <v>46323.9</v>
      </c>
      <c r="AM1033" s="451">
        <f>SUM(Q!CY1033:DB1033)</f>
        <v>21426.299999999996</v>
      </c>
      <c r="AN1033" s="451">
        <f>SUM(Q!DC1033:DF1033)</f>
        <v>19271.7</v>
      </c>
      <c r="AO1033" s="451">
        <f>SUM(Q!DG1033:DJ1033)</f>
        <v>17356.5</v>
      </c>
    </row>
    <row r="1034" spans="1:41" x14ac:dyDescent="0.35">
      <c r="A1034" s="5" t="s">
        <v>354</v>
      </c>
      <c r="B1034" s="254" t="s">
        <v>393</v>
      </c>
      <c r="N1034" s="575">
        <f>SUM(Q!C1034:F1034)</f>
        <v>10900</v>
      </c>
      <c r="O1034" s="575">
        <f>SUM(Q!G1034:J1034)</f>
        <v>5200</v>
      </c>
      <c r="P1034" s="575">
        <f>SUM(Q!K1034:N1034)</f>
        <v>2000</v>
      </c>
      <c r="Q1034" s="575">
        <f>SUM(Q!O1034:R1034)</f>
        <v>5300</v>
      </c>
      <c r="R1034" s="575">
        <f>SUM(Q!S1034:V1034)</f>
        <v>17800</v>
      </c>
      <c r="S1034" s="575">
        <f>SUM(Q!W1034:Z1034)</f>
        <v>31300</v>
      </c>
      <c r="T1034" s="575">
        <f>SUM(Q!AA1034:AD1034)</f>
        <v>55100</v>
      </c>
      <c r="U1034" s="575">
        <f>SUM(Q!AE1034:AH1034)</f>
        <v>375300</v>
      </c>
      <c r="V1034" s="575">
        <f>SUM(Q!AI1034:AL1034)</f>
        <v>291900</v>
      </c>
      <c r="W1034" s="575">
        <f>SUM(Q!AM1034:AP1034)</f>
        <v>83400</v>
      </c>
      <c r="X1034" s="451">
        <f>SUM(Q!AQ1034:AT1034)</f>
        <v>0</v>
      </c>
      <c r="Y1034" s="451">
        <f>SUM(Q!AU1034:AX1034)</f>
        <v>0</v>
      </c>
      <c r="Z1034" s="451">
        <f>SUM(Q!AY1034:BB1034)</f>
        <v>0</v>
      </c>
      <c r="AA1034" s="451">
        <f>SUM(Q!BC1034:BF1034)</f>
        <v>0</v>
      </c>
      <c r="AB1034" s="451">
        <f>SUM(Q!BG1034:BJ1034)</f>
        <v>0</v>
      </c>
      <c r="AC1034" s="451">
        <f>SUM(Q!BK1034:BN1034)</f>
        <v>0</v>
      </c>
      <c r="AD1034" s="451">
        <f>SUM(Q!BO1034:BR1034)</f>
        <v>0</v>
      </c>
      <c r="AE1034" s="451">
        <f>SUM(Q!BS1034:BV1034)</f>
        <v>0</v>
      </c>
      <c r="AF1034" s="451">
        <f>SUM(Q!BW1034:BZ1034)</f>
        <v>0</v>
      </c>
      <c r="AG1034" s="451">
        <f>SUM(Q!CA1034:CD1034)</f>
        <v>0</v>
      </c>
      <c r="AH1034" s="451">
        <f>SUM(Q!CE1034:CH1034)</f>
        <v>0</v>
      </c>
      <c r="AI1034" s="451">
        <f>SUM(Q!CI1034:CL1034)</f>
        <v>0</v>
      </c>
      <c r="AJ1034" s="451">
        <f>SUM(Q!CM1034:CP1034)</f>
        <v>0</v>
      </c>
      <c r="AK1034" s="451">
        <f>SUM(Q!CQ1034:CT1034)</f>
        <v>0</v>
      </c>
      <c r="AL1034" s="451">
        <f>SUM(Q!CU1034:CX1034)</f>
        <v>0</v>
      </c>
      <c r="AM1034" s="451">
        <f>SUM(Q!CY1034:DB1034)</f>
        <v>0</v>
      </c>
      <c r="AN1034" s="451">
        <f>SUM(Q!DC1034:DF1034)</f>
        <v>0</v>
      </c>
      <c r="AO1034" s="451">
        <f>SUM(Q!DG1034:DJ1034)</f>
        <v>0</v>
      </c>
    </row>
    <row r="1035" spans="1:41" x14ac:dyDescent="0.35">
      <c r="A1035" s="424" t="s">
        <v>82</v>
      </c>
      <c r="B1035" s="460" t="s">
        <v>419</v>
      </c>
      <c r="N1035" s="425"/>
      <c r="O1035" s="425"/>
      <c r="P1035" s="425"/>
      <c r="Q1035" s="425"/>
      <c r="R1035" s="425"/>
      <c r="S1035" s="425"/>
      <c r="T1035" s="425" t="e">
        <f t="shared" ref="T1035:W1035" si="1231">T1033*1000/T998</f>
        <v>#DIV/0!</v>
      </c>
      <c r="U1035" s="425" t="e">
        <f t="shared" si="1231"/>
        <v>#DIV/0!</v>
      </c>
      <c r="V1035" s="425" t="e">
        <f t="shared" si="1231"/>
        <v>#DIV/0!</v>
      </c>
      <c r="W1035" s="425" t="e">
        <f t="shared" si="1231"/>
        <v>#DIV/0!</v>
      </c>
      <c r="X1035" s="425">
        <f>X1033*1000/X998</f>
        <v>171</v>
      </c>
      <c r="Y1035" s="425">
        <f t="shared" ref="Y1035:AO1035" si="1232">Y1033*1000/Y998</f>
        <v>171</v>
      </c>
      <c r="Z1035" s="425">
        <f t="shared" si="1232"/>
        <v>171</v>
      </c>
      <c r="AA1035" s="425">
        <f t="shared" si="1232"/>
        <v>171</v>
      </c>
      <c r="AB1035" s="425">
        <f t="shared" si="1232"/>
        <v>171</v>
      </c>
      <c r="AC1035" s="425">
        <f t="shared" si="1232"/>
        <v>171</v>
      </c>
      <c r="AD1035" s="425">
        <f t="shared" si="1232"/>
        <v>171</v>
      </c>
      <c r="AE1035" s="425">
        <f t="shared" si="1232"/>
        <v>171</v>
      </c>
      <c r="AF1035" s="425">
        <f t="shared" si="1232"/>
        <v>171</v>
      </c>
      <c r="AG1035" s="425">
        <f t="shared" si="1232"/>
        <v>171</v>
      </c>
      <c r="AH1035" s="425">
        <f t="shared" si="1232"/>
        <v>171</v>
      </c>
      <c r="AI1035" s="425">
        <f t="shared" si="1232"/>
        <v>171</v>
      </c>
      <c r="AJ1035" s="425">
        <f t="shared" si="1232"/>
        <v>171</v>
      </c>
      <c r="AK1035" s="425">
        <f t="shared" si="1232"/>
        <v>171</v>
      </c>
      <c r="AL1035" s="425">
        <f t="shared" si="1232"/>
        <v>171</v>
      </c>
      <c r="AM1035" s="425">
        <f t="shared" si="1232"/>
        <v>171</v>
      </c>
      <c r="AN1035" s="425">
        <f t="shared" si="1232"/>
        <v>171</v>
      </c>
      <c r="AO1035" s="425">
        <f t="shared" si="1232"/>
        <v>171</v>
      </c>
    </row>
    <row r="1036" spans="1:41" x14ac:dyDescent="0.35">
      <c r="A1036" s="5"/>
      <c r="B1036" s="70"/>
    </row>
    <row r="1037" spans="1:41" x14ac:dyDescent="0.35">
      <c r="A1037" s="5"/>
      <c r="B1037" s="70"/>
    </row>
    <row r="1038" spans="1:41" x14ac:dyDescent="0.35">
      <c r="A1038" s="5"/>
      <c r="B1038" s="70"/>
    </row>
    <row r="1039" spans="1:41" x14ac:dyDescent="0.35">
      <c r="A1039" s="5"/>
      <c r="B1039" s="314" t="s">
        <v>395</v>
      </c>
    </row>
    <row r="1040" spans="1:41" x14ac:dyDescent="0.35">
      <c r="A1040" s="5"/>
      <c r="B1040" s="70"/>
    </row>
    <row r="1041" spans="1:41" x14ac:dyDescent="0.35">
      <c r="A1041" s="5" t="s">
        <v>400</v>
      </c>
      <c r="B1041" s="69" t="s">
        <v>412</v>
      </c>
      <c r="X1041" s="451">
        <f t="shared" ref="X1041:AB1041" si="1233">-X1008</f>
        <v>134936.36652401715</v>
      </c>
      <c r="Y1041" s="451">
        <f t="shared" si="1233"/>
        <v>186524.93477235033</v>
      </c>
      <c r="Z1041" s="451">
        <f t="shared" si="1233"/>
        <v>212736.95924633145</v>
      </c>
      <c r="AA1041" s="451">
        <f t="shared" si="1233"/>
        <v>213141.35920687878</v>
      </c>
      <c r="AB1041" s="451">
        <f t="shared" si="1233"/>
        <v>193276.67937670246</v>
      </c>
      <c r="AC1041" s="451">
        <f>-AC1008</f>
        <v>140605.76398851973</v>
      </c>
      <c r="AD1041" s="451">
        <f>AD1042*AD998/1000</f>
        <v>154980.11274968964</v>
      </c>
      <c r="AE1041" s="451">
        <f>AE1042*AE998/1000</f>
        <v>162307.90768320934</v>
      </c>
      <c r="AF1041" s="451">
        <f t="shared" ref="AF1041:AG1041" si="1234">AF1042*AF998/1000</f>
        <v>184881.68549999991</v>
      </c>
      <c r="AG1041" s="451">
        <f t="shared" si="1234"/>
        <v>170665.39714036023</v>
      </c>
      <c r="AH1041" s="451">
        <f>SUM(Q!CE1041:CH1041)</f>
        <v>140176.35529302643</v>
      </c>
      <c r="AI1041" s="451">
        <f>SUM(Q!CI1041:CL1041)</f>
        <v>111577.19701226856</v>
      </c>
      <c r="AJ1041" s="451">
        <f>SUM(Q!CM1041:CP1041)</f>
        <v>150993.05449746933</v>
      </c>
      <c r="AK1041" s="451">
        <f>SUM(Q!CQ1041:CT1041)</f>
        <v>217071.76363850146</v>
      </c>
      <c r="AL1041" s="451">
        <f>SUM(Q!CU1041:CX1041)</f>
        <v>187116.92369089904</v>
      </c>
      <c r="AM1041" s="451">
        <f>SUM(Q!CY1041:DB1041)</f>
        <v>88291.59892708993</v>
      </c>
      <c r="AN1041" s="451">
        <f>SUM(Q!DC1041:DF1041)</f>
        <v>81013.328124462845</v>
      </c>
      <c r="AO1041" s="451">
        <f>SUM(Q!DG1041:DJ1041)</f>
        <v>74432.541306229075</v>
      </c>
    </row>
    <row r="1042" spans="1:41" x14ac:dyDescent="0.35">
      <c r="A1042" s="5" t="s">
        <v>82</v>
      </c>
      <c r="B1042" s="69" t="s">
        <v>413</v>
      </c>
      <c r="X1042" s="526">
        <f>AVERAGE(Q!AQ1042:AT1042)</f>
        <v>522.40172870312495</v>
      </c>
      <c r="Y1042" s="526">
        <f>AVERAGE(Q!AU1042:AX1042)</f>
        <v>532.92838506385806</v>
      </c>
      <c r="Z1042" s="526">
        <f>AVERAGE(Q!AY1042:BB1042)</f>
        <v>543.66715882016729</v>
      </c>
      <c r="AA1042" s="526">
        <f>AVERAGE(Q!BC1042:BF1042)</f>
        <v>554.62232424376475</v>
      </c>
      <c r="AB1042" s="526">
        <f>AVERAGE(Q!BG1042:BJ1042)</f>
        <v>565.79824173507745</v>
      </c>
      <c r="AC1042" s="526">
        <f>AVERAGE(Q!BK1042:BN1042)</f>
        <v>577.19935955878384</v>
      </c>
      <c r="AD1042" s="526">
        <f>AVERAGE(Q!BO1042:BR1042)</f>
        <v>588.83021561432236</v>
      </c>
      <c r="AE1042" s="526">
        <f>AVERAGE(Q!BS1042:BV1042)</f>
        <v>600.69543924207744</v>
      </c>
      <c r="AF1042" s="526">
        <f>AVERAGE(Q!BW1042:BZ1042)</f>
        <v>612.79975306595929</v>
      </c>
      <c r="AG1042" s="526">
        <f>AVERAGE(Q!CA1042:CD1042)</f>
        <v>625.14797487311444</v>
      </c>
      <c r="AH1042" s="526">
        <f>AVERAGE(Q!CE1042:CH1042)</f>
        <v>637.7450195315123</v>
      </c>
      <c r="AI1042" s="526">
        <f>AVERAGE(Q!CI1042:CL1042)</f>
        <v>650.59590094617238</v>
      </c>
      <c r="AJ1042" s="526">
        <f>AVERAGE(Q!CM1042:CP1042)</f>
        <v>663.70573405481036</v>
      </c>
      <c r="AK1042" s="526">
        <f>AVERAGE(Q!CQ1042:CT1042)</f>
        <v>677.07973686369769</v>
      </c>
      <c r="AL1042" s="526">
        <f>AVERAGE(Q!CU1042:CX1042)</f>
        <v>690.72323252454419</v>
      </c>
      <c r="AM1042" s="526">
        <f>AVERAGE(Q!CY1042:DB1042)</f>
        <v>704.64165145323182</v>
      </c>
      <c r="AN1042" s="526">
        <f>AVERAGE(Q!DC1042:DF1042)</f>
        <v>718.84053349124088</v>
      </c>
      <c r="AO1042" s="526">
        <f>AVERAGE(Q!DG1042:DJ1042)</f>
        <v>733.32553011063112</v>
      </c>
    </row>
    <row r="1043" spans="1:41" x14ac:dyDescent="0.35">
      <c r="A1043" s="5" t="s">
        <v>82</v>
      </c>
      <c r="B1043" s="461" t="s">
        <v>414</v>
      </c>
      <c r="X1043" s="613">
        <f t="shared" ref="X1043:AC1043" si="1235">X1042</f>
        <v>522.40172870312495</v>
      </c>
      <c r="Y1043" s="613">
        <f t="shared" si="1235"/>
        <v>532.92838506385806</v>
      </c>
      <c r="Z1043" s="613">
        <f t="shared" si="1235"/>
        <v>543.66715882016729</v>
      </c>
      <c r="AA1043" s="613">
        <f t="shared" si="1235"/>
        <v>554.62232424376475</v>
      </c>
      <c r="AB1043" s="613">
        <f t="shared" si="1235"/>
        <v>565.79824173507745</v>
      </c>
      <c r="AC1043" s="613">
        <f t="shared" si="1235"/>
        <v>577.19935955878384</v>
      </c>
      <c r="AD1043" s="613">
        <f>AD1042</f>
        <v>588.83021561432236</v>
      </c>
      <c r="AE1043" s="613">
        <f t="shared" ref="AE1043:AF1043" si="1236">AE1042</f>
        <v>600.69543924207744</v>
      </c>
      <c r="AF1043" s="613">
        <f t="shared" si="1236"/>
        <v>612.79975306595929</v>
      </c>
      <c r="AG1043" s="613">
        <f>AG1042</f>
        <v>625.14797487311444</v>
      </c>
      <c r="AH1043" s="613">
        <f t="shared" ref="AH1043:AO1043" si="1237">AH1042</f>
        <v>637.7450195315123</v>
      </c>
      <c r="AI1043" s="613">
        <f t="shared" si="1237"/>
        <v>650.59590094617238</v>
      </c>
      <c r="AJ1043" s="613">
        <f t="shared" si="1237"/>
        <v>663.70573405481036</v>
      </c>
      <c r="AK1043" s="613">
        <f t="shared" si="1237"/>
        <v>677.07973686369769</v>
      </c>
      <c r="AL1043" s="613">
        <f t="shared" si="1237"/>
        <v>690.72323252454419</v>
      </c>
      <c r="AM1043" s="613">
        <f t="shared" si="1237"/>
        <v>704.64165145323182</v>
      </c>
      <c r="AN1043" s="613">
        <f t="shared" si="1237"/>
        <v>718.84053349124088</v>
      </c>
      <c r="AO1043" s="613">
        <f t="shared" si="1237"/>
        <v>733.32553011063112</v>
      </c>
    </row>
    <row r="1044" spans="1:41" x14ac:dyDescent="0.35">
      <c r="A1044" s="5"/>
      <c r="B1044" s="462" t="s">
        <v>415</v>
      </c>
      <c r="X1044" s="427">
        <f t="shared" ref="X1044:AB1044" si="1238">X1043/X1042-1</f>
        <v>0</v>
      </c>
      <c r="Y1044" s="427">
        <f t="shared" si="1238"/>
        <v>0</v>
      </c>
      <c r="Z1044" s="427">
        <f t="shared" si="1238"/>
        <v>0</v>
      </c>
      <c r="AA1044" s="427">
        <f t="shared" si="1238"/>
        <v>0</v>
      </c>
      <c r="AB1044" s="427">
        <f t="shared" si="1238"/>
        <v>0</v>
      </c>
      <c r="AC1044" s="427">
        <f>AC1043/AC1042-1</f>
        <v>0</v>
      </c>
      <c r="AD1044" s="427">
        <f t="shared" ref="AD1044:AO1044" si="1239">AD1043/AD1042-1</f>
        <v>0</v>
      </c>
      <c r="AE1044" s="427">
        <f t="shared" si="1239"/>
        <v>0</v>
      </c>
      <c r="AF1044" s="427">
        <f t="shared" si="1239"/>
        <v>0</v>
      </c>
      <c r="AG1044" s="427">
        <f t="shared" si="1239"/>
        <v>0</v>
      </c>
      <c r="AH1044" s="427">
        <f t="shared" si="1239"/>
        <v>0</v>
      </c>
      <c r="AI1044" s="427">
        <f t="shared" si="1239"/>
        <v>0</v>
      </c>
      <c r="AJ1044" s="427">
        <f t="shared" si="1239"/>
        <v>0</v>
      </c>
      <c r="AK1044" s="427">
        <f t="shared" si="1239"/>
        <v>0</v>
      </c>
      <c r="AL1044" s="427">
        <f t="shared" si="1239"/>
        <v>0</v>
      </c>
      <c r="AM1044" s="427">
        <f t="shared" si="1239"/>
        <v>0</v>
      </c>
      <c r="AN1044" s="427">
        <f t="shared" si="1239"/>
        <v>0</v>
      </c>
      <c r="AO1044" s="427">
        <f t="shared" si="1239"/>
        <v>0</v>
      </c>
    </row>
    <row r="1045" spans="1:41" x14ac:dyDescent="0.35">
      <c r="A1045" s="5"/>
      <c r="B1045" s="462" t="s">
        <v>710</v>
      </c>
      <c r="X1045" s="684">
        <f>AVERAGE(Q!AQ1045:AT1045)</f>
        <v>5.0000000000000001E-3</v>
      </c>
      <c r="Y1045" s="684">
        <f>AVERAGE(Q!AU1045:AX1045)</f>
        <v>5.0000000000000001E-3</v>
      </c>
      <c r="Z1045" s="684">
        <f>AVERAGE(Q!AY1045:BB1045)</f>
        <v>5.0000000000000001E-3</v>
      </c>
      <c r="AA1045" s="684">
        <f>AVERAGE(Q!BC1045:BF1045)</f>
        <v>5.0000000000000001E-3</v>
      </c>
      <c r="AB1045" s="684">
        <f>AVERAGE(Q!BG1045:BJ1045)</f>
        <v>5.0000000000000001E-3</v>
      </c>
      <c r="AC1045" s="684">
        <f>AVERAGE(Q!BK1045:BN1045)</f>
        <v>5.0000000000000001E-3</v>
      </c>
      <c r="AD1045" s="684">
        <f>AVERAGE(Q!BO1045:BR1045)</f>
        <v>5.0000000000000001E-3</v>
      </c>
      <c r="AE1045" s="684">
        <f>AVERAGE(Q!BS1045:BV1045)</f>
        <v>5.0000000000000001E-3</v>
      </c>
      <c r="AF1045" s="684">
        <f>AVERAGE(Q!BW1045:BZ1045)</f>
        <v>5.0000000000000001E-3</v>
      </c>
      <c r="AG1045" s="684">
        <f>AVERAGE(Q!CA1045:CD1045)</f>
        <v>5.0000000000000001E-3</v>
      </c>
      <c r="AH1045" s="427">
        <f>AVERAGE(Q!CE1045:CH1045)</f>
        <v>5.0000000000000001E-3</v>
      </c>
      <c r="AI1045" s="427">
        <f>AVERAGE(Q!CI1045:CL1045)</f>
        <v>5.0000000000000001E-3</v>
      </c>
      <c r="AJ1045" s="427">
        <f>AVERAGE(Q!CM1045:CP1045)</f>
        <v>5.0000000000000001E-3</v>
      </c>
      <c r="AK1045" s="427">
        <f>AVERAGE(Q!CQ1045:CT1045)</f>
        <v>5.0000000000000001E-3</v>
      </c>
      <c r="AL1045" s="427">
        <f>AVERAGE(Q!CU1045:CX1045)</f>
        <v>5.0000000000000001E-3</v>
      </c>
      <c r="AM1045" s="427">
        <f>AVERAGE(Q!CY1045:DB1045)</f>
        <v>5.0000000000000001E-3</v>
      </c>
      <c r="AN1045" s="427">
        <f>AVERAGE(Q!DC1045:DF1045)</f>
        <v>5.0000000000000001E-3</v>
      </c>
      <c r="AO1045" s="427">
        <f>AVERAGE(Q!DG1045:DJ1045)</f>
        <v>5.0000000000000001E-3</v>
      </c>
    </row>
    <row r="1046" spans="1:41" x14ac:dyDescent="0.35">
      <c r="A1046" s="5"/>
      <c r="B1046" s="462"/>
    </row>
    <row r="1047" spans="1:41" x14ac:dyDescent="0.35">
      <c r="A1047" s="5" t="s">
        <v>400</v>
      </c>
      <c r="B1047" s="69" t="s">
        <v>435</v>
      </c>
      <c r="X1047" s="575">
        <f>SUM(Q!AQ1047:AT1047)</f>
        <v>0</v>
      </c>
      <c r="Y1047" s="575">
        <f>SUM(Q!AU1047:AX1047)</f>
        <v>0</v>
      </c>
      <c r="Z1047" s="575">
        <f>SUM(Q!AY1047:BB1047)</f>
        <v>0</v>
      </c>
      <c r="AA1047" s="575">
        <f>SUM(Q!BC1047:BF1047)</f>
        <v>0</v>
      </c>
      <c r="AB1047" s="575">
        <f>SUM(Q!BG1047:BJ1047)</f>
        <v>0</v>
      </c>
      <c r="AC1047" s="575">
        <f>SUM(Q!BK1047:BN1047)</f>
        <v>0</v>
      </c>
      <c r="AD1047" s="575">
        <f>SUM(Q!BO1047:BR1047)</f>
        <v>0</v>
      </c>
      <c r="AE1047" s="575">
        <f>SUM(Q!BS1047:BV1047)</f>
        <v>0</v>
      </c>
      <c r="AF1047" s="575">
        <f>SUM(Q!BW1047:BZ1047)</f>
        <v>0</v>
      </c>
      <c r="AG1047" s="575">
        <f>SUM(Q!CA1047:CD1047)</f>
        <v>0</v>
      </c>
      <c r="AH1047" s="451">
        <f>SUM(Q!CE1047:CH1047)</f>
        <v>0</v>
      </c>
      <c r="AI1047" s="451">
        <f>SUM(Q!CI1047:CL1047)</f>
        <v>0</v>
      </c>
      <c r="AJ1047" s="451">
        <f>SUM(Q!CM1047:CP1047)</f>
        <v>0</v>
      </c>
      <c r="AK1047" s="451">
        <f>SUM(Q!CQ1047:CT1047)</f>
        <v>0</v>
      </c>
      <c r="AL1047" s="451">
        <f>SUM(Q!CU1047:CX1047)</f>
        <v>0</v>
      </c>
      <c r="AM1047" s="451">
        <f>SUM(Q!CY1047:DB1047)</f>
        <v>0</v>
      </c>
      <c r="AN1047" s="451">
        <f>SUM(Q!DC1047:DF1047)</f>
        <v>0</v>
      </c>
      <c r="AO1047" s="451">
        <f>SUM(Q!DG1047:DJ1047)</f>
        <v>0</v>
      </c>
    </row>
    <row r="1048" spans="1:41" x14ac:dyDescent="0.35">
      <c r="A1048" s="5" t="s">
        <v>82</v>
      </c>
      <c r="B1048" s="69" t="s">
        <v>398</v>
      </c>
      <c r="X1048" s="526" t="e">
        <f>AVERAGE(Q!AQ1048:AT1048)</f>
        <v>#DIV/0!</v>
      </c>
      <c r="Y1048" s="526" t="e">
        <f>AVERAGE(Q!AU1048:AX1048)</f>
        <v>#DIV/0!</v>
      </c>
      <c r="Z1048" s="526" t="e">
        <f>AVERAGE(Q!AY1048:BB1048)</f>
        <v>#DIV/0!</v>
      </c>
      <c r="AA1048" s="526" t="e">
        <f>AVERAGE(Q!BC1048:BF1048)</f>
        <v>#DIV/0!</v>
      </c>
      <c r="AB1048" s="526" t="e">
        <f>AVERAGE(Q!BG1048:BJ1048)</f>
        <v>#DIV/0!</v>
      </c>
      <c r="AC1048" s="526" t="e">
        <f>AVERAGE(Q!BK1048:BN1048)</f>
        <v>#DIV/0!</v>
      </c>
      <c r="AD1048" s="526" t="e">
        <f>AVERAGE(Q!BO1048:BR1048)</f>
        <v>#DIV/0!</v>
      </c>
      <c r="AE1048" s="526" t="e">
        <f>AVERAGE(Q!BS1048:BV1048)</f>
        <v>#DIV/0!</v>
      </c>
      <c r="AF1048" s="526" t="e">
        <f>AVERAGE(Q!BW1048:BZ1048)</f>
        <v>#DIV/0!</v>
      </c>
      <c r="AG1048" s="526" t="e">
        <f>AVERAGE(Q!CA1048:CD1048)</f>
        <v>#DIV/0!</v>
      </c>
      <c r="AH1048" s="526" t="e">
        <f>AVERAGE(Q!CE1048:CH1048)</f>
        <v>#DIV/0!</v>
      </c>
      <c r="AI1048" s="526" t="e">
        <f>AVERAGE(Q!CI1048:CL1048)</f>
        <v>#DIV/0!</v>
      </c>
      <c r="AJ1048" s="526" t="e">
        <f>AVERAGE(Q!CM1048:CP1048)</f>
        <v>#DIV/0!</v>
      </c>
      <c r="AK1048" s="526" t="e">
        <f>AVERAGE(Q!CQ1048:CT1048)</f>
        <v>#DIV/0!</v>
      </c>
      <c r="AL1048" s="526" t="e">
        <f>AVERAGE(Q!CU1048:CX1048)</f>
        <v>#DIV/0!</v>
      </c>
      <c r="AM1048" s="526" t="e">
        <f>AVERAGE(Q!CY1048:DB1048)</f>
        <v>#DIV/0!</v>
      </c>
      <c r="AN1048" s="526" t="e">
        <f>AVERAGE(Q!DC1048:DF1048)</f>
        <v>#DIV/0!</v>
      </c>
      <c r="AO1048" s="526" t="e">
        <f>AVERAGE(Q!DG1048:DJ1048)</f>
        <v>#DIV/0!</v>
      </c>
    </row>
    <row r="1049" spans="1:41" x14ac:dyDescent="0.35">
      <c r="A1049" s="5" t="s">
        <v>82</v>
      </c>
      <c r="B1049" s="461" t="s">
        <v>436</v>
      </c>
      <c r="X1049" s="613" t="e">
        <f t="shared" ref="X1049:AC1049" si="1240">X1048</f>
        <v>#DIV/0!</v>
      </c>
      <c r="Y1049" s="613" t="e">
        <f t="shared" si="1240"/>
        <v>#DIV/0!</v>
      </c>
      <c r="Z1049" s="613" t="e">
        <f t="shared" si="1240"/>
        <v>#DIV/0!</v>
      </c>
      <c r="AA1049" s="613" t="e">
        <f t="shared" si="1240"/>
        <v>#DIV/0!</v>
      </c>
      <c r="AB1049" s="613" t="e">
        <f t="shared" si="1240"/>
        <v>#DIV/0!</v>
      </c>
      <c r="AC1049" s="613" t="e">
        <f t="shared" si="1240"/>
        <v>#DIV/0!</v>
      </c>
      <c r="AD1049" s="613" t="e">
        <f>AD1048</f>
        <v>#DIV/0!</v>
      </c>
      <c r="AE1049" s="613" t="e">
        <f t="shared" ref="AE1049:AG1049" si="1241">AE1048</f>
        <v>#DIV/0!</v>
      </c>
      <c r="AF1049" s="613" t="e">
        <f t="shared" si="1241"/>
        <v>#DIV/0!</v>
      </c>
      <c r="AG1049" s="613" t="e">
        <f t="shared" si="1241"/>
        <v>#DIV/0!</v>
      </c>
      <c r="AH1049" s="613" t="e">
        <f t="shared" ref="AH1049" si="1242">AH1048</f>
        <v>#DIV/0!</v>
      </c>
      <c r="AI1049" s="613" t="e">
        <f t="shared" ref="AI1049" si="1243">AI1048</f>
        <v>#DIV/0!</v>
      </c>
      <c r="AJ1049" s="613" t="e">
        <f t="shared" ref="AJ1049" si="1244">AJ1048</f>
        <v>#DIV/0!</v>
      </c>
      <c r="AK1049" s="613" t="e">
        <f t="shared" ref="AK1049" si="1245">AK1048</f>
        <v>#DIV/0!</v>
      </c>
      <c r="AL1049" s="613" t="e">
        <f t="shared" ref="AL1049" si="1246">AL1048</f>
        <v>#DIV/0!</v>
      </c>
      <c r="AM1049" s="613" t="e">
        <f t="shared" ref="AM1049" si="1247">AM1048</f>
        <v>#DIV/0!</v>
      </c>
      <c r="AN1049" s="613" t="e">
        <f t="shared" ref="AN1049" si="1248">AN1048</f>
        <v>#DIV/0!</v>
      </c>
      <c r="AO1049" s="613" t="e">
        <f t="shared" ref="AO1049" si="1249">AO1048</f>
        <v>#DIV/0!</v>
      </c>
    </row>
    <row r="1050" spans="1:41" x14ac:dyDescent="0.35">
      <c r="A1050" s="5"/>
      <c r="B1050" s="462" t="s">
        <v>406</v>
      </c>
      <c r="X1050" s="427" t="e">
        <f t="shared" ref="X1050:AF1050" si="1250">X1049/X1048-1</f>
        <v>#DIV/0!</v>
      </c>
      <c r="Y1050" s="427" t="e">
        <f t="shared" si="1250"/>
        <v>#DIV/0!</v>
      </c>
      <c r="Z1050" s="427" t="e">
        <f t="shared" si="1250"/>
        <v>#DIV/0!</v>
      </c>
      <c r="AA1050" s="427" t="e">
        <f t="shared" si="1250"/>
        <v>#DIV/0!</v>
      </c>
      <c r="AB1050" s="427" t="e">
        <f t="shared" si="1250"/>
        <v>#DIV/0!</v>
      </c>
      <c r="AC1050" s="427" t="e">
        <f t="shared" si="1250"/>
        <v>#DIV/0!</v>
      </c>
      <c r="AD1050" s="427" t="e">
        <f t="shared" si="1250"/>
        <v>#DIV/0!</v>
      </c>
      <c r="AE1050" s="427" t="e">
        <f t="shared" si="1250"/>
        <v>#DIV/0!</v>
      </c>
      <c r="AF1050" s="427" t="e">
        <f t="shared" si="1250"/>
        <v>#DIV/0!</v>
      </c>
      <c r="AG1050" s="427" t="e">
        <f>AG1049/AG1048-1</f>
        <v>#DIV/0!</v>
      </c>
      <c r="AH1050" s="427" t="e">
        <f t="shared" ref="AH1050:AO1050" si="1251">AH1049/AH1048-1</f>
        <v>#DIV/0!</v>
      </c>
      <c r="AI1050" s="427" t="e">
        <f t="shared" si="1251"/>
        <v>#DIV/0!</v>
      </c>
      <c r="AJ1050" s="427" t="e">
        <f t="shared" si="1251"/>
        <v>#DIV/0!</v>
      </c>
      <c r="AK1050" s="427" t="e">
        <f t="shared" si="1251"/>
        <v>#DIV/0!</v>
      </c>
      <c r="AL1050" s="427" t="e">
        <f t="shared" si="1251"/>
        <v>#DIV/0!</v>
      </c>
      <c r="AM1050" s="427" t="e">
        <f t="shared" si="1251"/>
        <v>#DIV/0!</v>
      </c>
      <c r="AN1050" s="427" t="e">
        <f t="shared" si="1251"/>
        <v>#DIV/0!</v>
      </c>
      <c r="AO1050" s="427" t="e">
        <f t="shared" si="1251"/>
        <v>#DIV/0!</v>
      </c>
    </row>
    <row r="1051" spans="1:41" x14ac:dyDescent="0.35">
      <c r="A1051" s="5"/>
      <c r="B1051" s="462" t="s">
        <v>710</v>
      </c>
      <c r="X1051" s="684" t="e">
        <f>AVERAGE(Q!AQ1051:AT1051)</f>
        <v>#DIV/0!</v>
      </c>
      <c r="Y1051" s="684" t="e">
        <f>AVERAGE(Q!AU1051:AX1051)</f>
        <v>#DIV/0!</v>
      </c>
      <c r="Z1051" s="684" t="e">
        <f>AVERAGE(Q!AY1051:BB1051)</f>
        <v>#DIV/0!</v>
      </c>
      <c r="AA1051" s="684" t="e">
        <f>AVERAGE(Q!BC1051:BF1051)</f>
        <v>#DIV/0!</v>
      </c>
      <c r="AB1051" s="684" t="e">
        <f>AVERAGE(Q!BG1051:BJ1051)</f>
        <v>#DIV/0!</v>
      </c>
      <c r="AC1051" s="684" t="e">
        <f>AVERAGE(Q!BK1051:BN1051)</f>
        <v>#DIV/0!</v>
      </c>
      <c r="AD1051" s="684" t="e">
        <f>AVERAGE(Q!BO1051:BR1051)</f>
        <v>#DIV/0!</v>
      </c>
      <c r="AE1051" s="684" t="e">
        <f>AVERAGE(Q!BS1051:BV1051)</f>
        <v>#DIV/0!</v>
      </c>
      <c r="AF1051" s="684" t="e">
        <f>AVERAGE(Q!BW1051:BZ1051)</f>
        <v>#DIV/0!</v>
      </c>
      <c r="AG1051" s="684" t="e">
        <f>AVERAGE(Q!CA1051:CD1051)</f>
        <v>#DIV/0!</v>
      </c>
      <c r="AH1051" s="427" t="e">
        <f>AVERAGE(Q!CE1051:CH1051)</f>
        <v>#DIV/0!</v>
      </c>
      <c r="AI1051" s="427" t="e">
        <f>AVERAGE(Q!CI1051:CL1051)</f>
        <v>#DIV/0!</v>
      </c>
      <c r="AJ1051" s="427" t="e">
        <f>AVERAGE(Q!CM1051:CP1051)</f>
        <v>#DIV/0!</v>
      </c>
      <c r="AK1051" s="427" t="e">
        <f>AVERAGE(Q!CQ1051:CT1051)</f>
        <v>#DIV/0!</v>
      </c>
      <c r="AL1051" s="427" t="e">
        <f>AVERAGE(Q!CU1051:CX1051)</f>
        <v>#DIV/0!</v>
      </c>
      <c r="AM1051" s="427" t="e">
        <f>AVERAGE(Q!CY1051:DB1051)</f>
        <v>#DIV/0!</v>
      </c>
      <c r="AN1051" s="427" t="e">
        <f>AVERAGE(Q!DC1051:DF1051)</f>
        <v>#DIV/0!</v>
      </c>
      <c r="AO1051" s="427" t="e">
        <f>AVERAGE(Q!DG1051:DJ1051)</f>
        <v>#DIV/0!</v>
      </c>
    </row>
    <row r="1052" spans="1:41" x14ac:dyDescent="0.35">
      <c r="A1052" s="5"/>
      <c r="B1052" s="462"/>
    </row>
    <row r="1053" spans="1:41" x14ac:dyDescent="0.35">
      <c r="A1053" s="5" t="s">
        <v>400</v>
      </c>
      <c r="B1053" s="69" t="s">
        <v>438</v>
      </c>
      <c r="X1053" s="575">
        <f>SUM(Q!AQ1053:AT1053)</f>
        <v>0</v>
      </c>
      <c r="Y1053" s="575">
        <f>SUM(Q!AU1053:AX1053)</f>
        <v>0</v>
      </c>
      <c r="Z1053" s="575">
        <f>SUM(Q!AY1053:BB1053)</f>
        <v>0</v>
      </c>
      <c r="AA1053" s="575">
        <f>SUM(Q!BC1053:BF1053)</f>
        <v>0</v>
      </c>
      <c r="AB1053" s="575">
        <f>SUM(Q!BG1053:BJ1053)</f>
        <v>0</v>
      </c>
      <c r="AC1053" s="575">
        <f>SUM(Q!BK1053:BN1053)</f>
        <v>0</v>
      </c>
      <c r="AD1053" s="575">
        <f>SUM(Q!BO1053:BR1053)</f>
        <v>0</v>
      </c>
      <c r="AE1053" s="575">
        <f>SUM(Q!BS1053:BV1053)</f>
        <v>0</v>
      </c>
      <c r="AF1053" s="575">
        <f>SUM(Q!BW1053:BZ1053)</f>
        <v>0</v>
      </c>
      <c r="AG1053" s="575">
        <f>SUM(Q!CA1053:CD1053)</f>
        <v>0</v>
      </c>
      <c r="AH1053" s="451">
        <f>SUM(Q!CE1053:CH1053)</f>
        <v>0</v>
      </c>
      <c r="AI1053" s="451">
        <f>SUM(Q!CI1053:CL1053)</f>
        <v>0</v>
      </c>
      <c r="AJ1053" s="451">
        <f>SUM(Q!CM1053:CP1053)</f>
        <v>0</v>
      </c>
      <c r="AK1053" s="451">
        <f>SUM(Q!CQ1053:CT1053)</f>
        <v>0</v>
      </c>
      <c r="AL1053" s="451">
        <f>SUM(Q!CU1053:CX1053)</f>
        <v>0</v>
      </c>
      <c r="AM1053" s="451">
        <f>SUM(Q!CY1053:DB1053)</f>
        <v>0</v>
      </c>
      <c r="AN1053" s="451">
        <f>SUM(Q!DC1053:DF1053)</f>
        <v>0</v>
      </c>
      <c r="AO1053" s="451">
        <f>SUM(Q!DG1053:DJ1053)</f>
        <v>0</v>
      </c>
    </row>
    <row r="1054" spans="1:41" x14ac:dyDescent="0.35">
      <c r="A1054" s="5"/>
      <c r="B1054" s="461" t="s">
        <v>432</v>
      </c>
      <c r="X1054" s="526" t="e">
        <f>AVERAGE(Q!AQ1054:AT1054)</f>
        <v>#DIV/0!</v>
      </c>
      <c r="Y1054" s="526" t="e">
        <f>AVERAGE(Q!AU1054:AX1054)</f>
        <v>#DIV/0!</v>
      </c>
      <c r="Z1054" s="526" t="e">
        <f>AVERAGE(Q!AY1054:BB1054)</f>
        <v>#DIV/0!</v>
      </c>
      <c r="AA1054" s="526" t="e">
        <f>AVERAGE(Q!BC1054:BF1054)</f>
        <v>#DIV/0!</v>
      </c>
      <c r="AB1054" s="526" t="e">
        <f>AVERAGE(Q!BG1054:BJ1054)</f>
        <v>#DIV/0!</v>
      </c>
      <c r="AC1054" s="526" t="e">
        <f>AVERAGE(Q!BK1054:BN1054)</f>
        <v>#DIV/0!</v>
      </c>
      <c r="AD1054" s="526" t="e">
        <f>AVERAGE(Q!BO1054:BR1054)</f>
        <v>#DIV/0!</v>
      </c>
      <c r="AE1054" s="526" t="e">
        <f>AVERAGE(Q!BS1054:BV1054)</f>
        <v>#DIV/0!</v>
      </c>
      <c r="AF1054" s="526" t="e">
        <f>AVERAGE(Q!BW1054:BZ1054)</f>
        <v>#DIV/0!</v>
      </c>
      <c r="AG1054" s="526" t="e">
        <f>AVERAGE(Q!CA1054:CD1054)</f>
        <v>#DIV/0!</v>
      </c>
      <c r="AH1054" s="526" t="e">
        <f>AVERAGE(Q!CE1054:CH1054)</f>
        <v>#DIV/0!</v>
      </c>
      <c r="AI1054" s="526" t="e">
        <f>AVERAGE(Q!CI1054:CL1054)</f>
        <v>#DIV/0!</v>
      </c>
      <c r="AJ1054" s="526" t="e">
        <f>AVERAGE(Q!CM1054:CP1054)</f>
        <v>#DIV/0!</v>
      </c>
      <c r="AK1054" s="526" t="e">
        <f>AVERAGE(Q!CQ1054:CT1054)</f>
        <v>#DIV/0!</v>
      </c>
      <c r="AL1054" s="526" t="e">
        <f>AVERAGE(Q!CU1054:CX1054)</f>
        <v>#DIV/0!</v>
      </c>
      <c r="AM1054" s="526" t="e">
        <f>AVERAGE(Q!CY1054:DB1054)</f>
        <v>#DIV/0!</v>
      </c>
      <c r="AN1054" s="526" t="e">
        <f>AVERAGE(Q!DC1054:DF1054)</f>
        <v>#DIV/0!</v>
      </c>
      <c r="AO1054" s="526" t="e">
        <f>AVERAGE(Q!DG1054:DJ1054)</f>
        <v>#DIV/0!</v>
      </c>
    </row>
    <row r="1055" spans="1:41" x14ac:dyDescent="0.35">
      <c r="A1055" s="5"/>
      <c r="B1055" s="462" t="s">
        <v>433</v>
      </c>
      <c r="X1055" s="693" t="e">
        <f t="shared" ref="X1055" si="1252">X1001/W1001-1</f>
        <v>#DIV/0!</v>
      </c>
      <c r="Y1055" s="693">
        <f t="shared" ref="Y1055" si="1253">Y1001/X1001-1</f>
        <v>2.3851590106007015E-2</v>
      </c>
      <c r="Z1055" s="693">
        <f t="shared" ref="Z1055" si="1254">Z1001/Y1001-1</f>
        <v>0</v>
      </c>
      <c r="AA1055" s="693">
        <f t="shared" ref="AA1055" si="1255">AA1001/Z1001-1</f>
        <v>0</v>
      </c>
      <c r="AB1055" s="693">
        <f t="shared" ref="AB1055" si="1256">AB1001/AA1001-1</f>
        <v>0</v>
      </c>
      <c r="AC1055" s="693">
        <f t="shared" ref="AC1055" si="1257">AC1001/AB1001-1</f>
        <v>0</v>
      </c>
      <c r="AD1055" s="693">
        <f>AD1001/AC1001-1</f>
        <v>0</v>
      </c>
      <c r="AE1055" s="693">
        <f t="shared" ref="AE1055" si="1258">AE1001/AD1001-1</f>
        <v>0</v>
      </c>
      <c r="AF1055" s="693">
        <f t="shared" ref="AF1055" si="1259">AF1001/AE1001-1</f>
        <v>0</v>
      </c>
      <c r="AG1055" s="693">
        <f>AG1001/AF1001-1</f>
        <v>0</v>
      </c>
      <c r="AH1055" s="693">
        <f t="shared" ref="AH1055:AO1055" si="1260">AH1001/AG1001-1</f>
        <v>0</v>
      </c>
      <c r="AI1055" s="693">
        <f t="shared" si="1260"/>
        <v>0</v>
      </c>
      <c r="AJ1055" s="693">
        <f t="shared" si="1260"/>
        <v>0</v>
      </c>
      <c r="AK1055" s="693">
        <f t="shared" si="1260"/>
        <v>0</v>
      </c>
      <c r="AL1055" s="693">
        <f t="shared" si="1260"/>
        <v>0</v>
      </c>
      <c r="AM1055" s="693">
        <f t="shared" si="1260"/>
        <v>0</v>
      </c>
      <c r="AN1055" s="693">
        <f t="shared" si="1260"/>
        <v>0</v>
      </c>
      <c r="AO1055" s="693">
        <f t="shared" si="1260"/>
        <v>0</v>
      </c>
    </row>
    <row r="1056" spans="1:41" x14ac:dyDescent="0.35">
      <c r="A1056" s="5"/>
      <c r="B1056" s="462"/>
    </row>
    <row r="1057" spans="1:41" x14ac:dyDescent="0.35">
      <c r="A1057" s="5"/>
      <c r="B1057" s="462"/>
    </row>
    <row r="1058" spans="1:41" x14ac:dyDescent="0.35">
      <c r="A1058" s="5" t="s">
        <v>400</v>
      </c>
      <c r="B1058" s="69" t="s">
        <v>437</v>
      </c>
      <c r="X1058" s="451">
        <f>SUM(Q!AQ1058:AT1058)</f>
        <v>158748.6664988437</v>
      </c>
      <c r="Y1058" s="451">
        <f>SUM(Q!AU1058:AX1058)</f>
        <v>219441.09973217687</v>
      </c>
      <c r="Z1058" s="451">
        <f>SUM(Q!AY1058:BB1058)</f>
        <v>250278.77558391937</v>
      </c>
      <c r="AA1058" s="451">
        <f>SUM(Q!BC1058:BF1058)</f>
        <v>250754.54024338681</v>
      </c>
      <c r="AB1058" s="451">
        <f>SUM(Q!BG1058:BJ1058)</f>
        <v>227384.32867847348</v>
      </c>
      <c r="AC1058" s="451">
        <f>SUM(Q!BK1058:BN1058)</f>
        <v>165418.5458688467</v>
      </c>
      <c r="AD1058" s="451">
        <f>SUM(Q!BO1058:BR1058)</f>
        <v>182329.54441139958</v>
      </c>
      <c r="AE1058" s="451">
        <f>SUM(Q!BS1058:BV1058)</f>
        <v>190950.47962730506</v>
      </c>
      <c r="AF1058" s="451">
        <f>SUM(Q!BW1058:BZ1058)</f>
        <v>217507.86529411754</v>
      </c>
      <c r="AG1058" s="451">
        <f>SUM(Q!CA1058:CD1058)</f>
        <v>200782.82016512967</v>
      </c>
      <c r="AH1058" s="451">
        <f>SUM(Q!CE1058:CH1058)</f>
        <v>164913.35916826635</v>
      </c>
      <c r="AI1058" s="451">
        <f>SUM(Q!CI1058:CL1058)</f>
        <v>131267.29060266889</v>
      </c>
      <c r="AJ1058" s="451">
        <f>SUM(Q!CM1058:CP1058)</f>
        <v>177638.88764408161</v>
      </c>
      <c r="AK1058" s="451">
        <f>SUM(Q!CQ1058:CT1058)</f>
        <v>255378.54545706054</v>
      </c>
      <c r="AL1058" s="451">
        <f>SUM(Q!CU1058:CX1058)</f>
        <v>220137.55728341054</v>
      </c>
      <c r="AM1058" s="451">
        <f>SUM(Q!CY1058:DB1058)</f>
        <v>103872.46932598812</v>
      </c>
      <c r="AN1058" s="451">
        <f>SUM(Q!DC1058:DF1058)</f>
        <v>95309.797793485675</v>
      </c>
      <c r="AO1058" s="451">
        <f>SUM(Q!DG1058:DJ1058)</f>
        <v>87567.695654387106</v>
      </c>
    </row>
    <row r="1059" spans="1:41" x14ac:dyDescent="0.35">
      <c r="A1059" s="5" t="s">
        <v>82</v>
      </c>
      <c r="B1059" s="69" t="s">
        <v>398</v>
      </c>
      <c r="X1059" s="613">
        <f>AVERAGE(Q!AQ1059:AT1059)</f>
        <v>614.59026906249983</v>
      </c>
      <c r="Y1059" s="613">
        <f>AVERAGE(Q!AU1059:AX1059)</f>
        <v>626.97457066336244</v>
      </c>
      <c r="Z1059" s="613">
        <f>AVERAGE(Q!AY1059:BB1059)</f>
        <v>639.60842214137335</v>
      </c>
      <c r="AA1059" s="613">
        <f>AVERAGE(Q!BC1059:BF1059)</f>
        <v>652.49685205148796</v>
      </c>
      <c r="AB1059" s="613">
        <f>AVERAGE(Q!BG1059:BJ1059)</f>
        <v>665.64499027656166</v>
      </c>
      <c r="AC1059" s="613">
        <f>AVERAGE(Q!BK1059:BN1059)</f>
        <v>679.05807006915734</v>
      </c>
      <c r="AD1059" s="613">
        <f>AVERAGE(Q!BO1059:BR1059)</f>
        <v>692.7414301344968</v>
      </c>
      <c r="AE1059" s="613">
        <f>AVERAGE(Q!BS1059:BV1059)</f>
        <v>706.70051675538502</v>
      </c>
      <c r="AF1059" s="613">
        <f>AVERAGE(Q!BW1059:BZ1059)</f>
        <v>720.94088595995208</v>
      </c>
      <c r="AG1059" s="526">
        <f>AVERAGE(Q!CA1059:CD1059)</f>
        <v>735.46820573307582</v>
      </c>
      <c r="AH1059" s="526">
        <f>AVERAGE(Q!CE1059:CH1059)</f>
        <v>750.28825827236744</v>
      </c>
      <c r="AI1059" s="526">
        <f>AVERAGE(Q!CI1059:CL1059)</f>
        <v>765.40694228961456</v>
      </c>
      <c r="AJ1059" s="526">
        <f>AVERAGE(Q!CM1059:CP1059)</f>
        <v>780.83027535860049</v>
      </c>
      <c r="AK1059" s="526">
        <f>AVERAGE(Q!CQ1059:CT1059)</f>
        <v>796.56439631023238</v>
      </c>
      <c r="AL1059" s="526">
        <f>AVERAGE(Q!CU1059:CX1059)</f>
        <v>812.61556767593413</v>
      </c>
      <c r="AM1059" s="526">
        <f>AVERAGE(Q!CY1059:DB1059)</f>
        <v>828.99017818027232</v>
      </c>
      <c r="AN1059" s="526">
        <f>AVERAGE(Q!DC1059:DF1059)</f>
        <v>845.69474528381249</v>
      </c>
      <c r="AO1059" s="526">
        <f>AVERAGE(Q!DG1059:DJ1059)</f>
        <v>862.73591777721288</v>
      </c>
    </row>
    <row r="1060" spans="1:41" x14ac:dyDescent="0.35">
      <c r="A1060" s="5" t="s">
        <v>82</v>
      </c>
      <c r="B1060" s="461" t="s">
        <v>448</v>
      </c>
      <c r="X1060" s="613">
        <f t="shared" ref="X1060:AG1060" si="1261">X1059</f>
        <v>614.59026906249983</v>
      </c>
      <c r="Y1060" s="613">
        <f t="shared" si="1261"/>
        <v>626.97457066336244</v>
      </c>
      <c r="Z1060" s="613">
        <f t="shared" si="1261"/>
        <v>639.60842214137335</v>
      </c>
      <c r="AA1060" s="613">
        <f t="shared" si="1261"/>
        <v>652.49685205148796</v>
      </c>
      <c r="AB1060" s="613">
        <f t="shared" si="1261"/>
        <v>665.64499027656166</v>
      </c>
      <c r="AC1060" s="613">
        <f t="shared" si="1261"/>
        <v>679.05807006915734</v>
      </c>
      <c r="AD1060" s="613">
        <f t="shared" si="1261"/>
        <v>692.7414301344968</v>
      </c>
      <c r="AE1060" s="613">
        <f t="shared" si="1261"/>
        <v>706.70051675538502</v>
      </c>
      <c r="AF1060" s="613">
        <f t="shared" si="1261"/>
        <v>720.94088595995208</v>
      </c>
      <c r="AG1060" s="613">
        <f t="shared" si="1261"/>
        <v>735.46820573307582</v>
      </c>
      <c r="AH1060" s="613">
        <f t="shared" ref="AH1060:AO1060" si="1262">AH1059</f>
        <v>750.28825827236744</v>
      </c>
      <c r="AI1060" s="613">
        <f t="shared" si="1262"/>
        <v>765.40694228961456</v>
      </c>
      <c r="AJ1060" s="613">
        <f t="shared" si="1262"/>
        <v>780.83027535860049</v>
      </c>
      <c r="AK1060" s="613">
        <f t="shared" si="1262"/>
        <v>796.56439631023238</v>
      </c>
      <c r="AL1060" s="613">
        <f t="shared" si="1262"/>
        <v>812.61556767593413</v>
      </c>
      <c r="AM1060" s="613">
        <f t="shared" si="1262"/>
        <v>828.99017818027232</v>
      </c>
      <c r="AN1060" s="613">
        <f t="shared" si="1262"/>
        <v>845.69474528381249</v>
      </c>
      <c r="AO1060" s="613">
        <f t="shared" si="1262"/>
        <v>862.73591777721288</v>
      </c>
    </row>
    <row r="1061" spans="1:41" x14ac:dyDescent="0.35">
      <c r="A1061" s="5"/>
      <c r="B1061" s="462" t="s">
        <v>406</v>
      </c>
      <c r="X1061" s="427">
        <f t="shared" ref="X1061:AG1061" si="1263">X1060/X1059-1</f>
        <v>0</v>
      </c>
      <c r="Y1061" s="427">
        <f t="shared" si="1263"/>
        <v>0</v>
      </c>
      <c r="Z1061" s="427">
        <f t="shared" si="1263"/>
        <v>0</v>
      </c>
      <c r="AA1061" s="427">
        <f t="shared" si="1263"/>
        <v>0</v>
      </c>
      <c r="AB1061" s="427">
        <f t="shared" si="1263"/>
        <v>0</v>
      </c>
      <c r="AC1061" s="427">
        <f t="shared" si="1263"/>
        <v>0</v>
      </c>
      <c r="AD1061" s="427">
        <f t="shared" si="1263"/>
        <v>0</v>
      </c>
      <c r="AE1061" s="427">
        <f t="shared" si="1263"/>
        <v>0</v>
      </c>
      <c r="AF1061" s="427">
        <f t="shared" si="1263"/>
        <v>0</v>
      </c>
      <c r="AG1061" s="427">
        <f t="shared" si="1263"/>
        <v>0</v>
      </c>
      <c r="AH1061" s="427">
        <f t="shared" ref="AH1061:AO1061" si="1264">AH1060/AH1059-1</f>
        <v>0</v>
      </c>
      <c r="AI1061" s="427">
        <f t="shared" si="1264"/>
        <v>0</v>
      </c>
      <c r="AJ1061" s="427">
        <f t="shared" si="1264"/>
        <v>0</v>
      </c>
      <c r="AK1061" s="427">
        <f t="shared" si="1264"/>
        <v>0</v>
      </c>
      <c r="AL1061" s="427">
        <f t="shared" si="1264"/>
        <v>0</v>
      </c>
      <c r="AM1061" s="427">
        <f t="shared" si="1264"/>
        <v>0</v>
      </c>
      <c r="AN1061" s="427">
        <f t="shared" si="1264"/>
        <v>0</v>
      </c>
      <c r="AO1061" s="427">
        <f t="shared" si="1264"/>
        <v>0</v>
      </c>
    </row>
    <row r="1062" spans="1:41" x14ac:dyDescent="0.35">
      <c r="A1062" s="5"/>
      <c r="B1062" s="462" t="s">
        <v>710</v>
      </c>
      <c r="X1062" s="684">
        <f>AVERAGE(Q!AQ1062:AT1062)</f>
        <v>5.0000000000000001E-3</v>
      </c>
      <c r="Y1062" s="684">
        <f>AVERAGE(Q!AU1062:AX1062)</f>
        <v>5.0000000000000001E-3</v>
      </c>
      <c r="Z1062" s="684">
        <f>AVERAGE(Q!AY1062:BB1062)</f>
        <v>5.0000000000000001E-3</v>
      </c>
      <c r="AA1062" s="684">
        <f>AVERAGE(Q!BC1062:BF1062)</f>
        <v>5.0000000000000001E-3</v>
      </c>
      <c r="AB1062" s="684">
        <f>AVERAGE(Q!BG1062:BJ1062)</f>
        <v>5.0000000000000001E-3</v>
      </c>
      <c r="AC1062" s="684">
        <f>AVERAGE(Q!BK1062:BN1062)</f>
        <v>5.0000000000000001E-3</v>
      </c>
      <c r="AD1062" s="684">
        <f>AVERAGE(Q!BO1062:BR1062)</f>
        <v>5.0000000000000001E-3</v>
      </c>
      <c r="AE1062" s="684">
        <f>AVERAGE(Q!BS1062:BV1062)</f>
        <v>5.0000000000000001E-3</v>
      </c>
      <c r="AF1062" s="684">
        <f>AVERAGE(Q!BW1062:BZ1062)</f>
        <v>5.0000000000000001E-3</v>
      </c>
      <c r="AG1062" s="684">
        <f>AVERAGE(Q!CA1062:CD1062)</f>
        <v>5.0000000000000001E-3</v>
      </c>
      <c r="AH1062" s="427">
        <f>AVERAGE(Q!CE1062:CH1062)</f>
        <v>5.0000000000000001E-3</v>
      </c>
      <c r="AI1062" s="427">
        <f>AVERAGE(Q!CI1062:CL1062)</f>
        <v>5.0000000000000001E-3</v>
      </c>
      <c r="AJ1062" s="427">
        <f>AVERAGE(Q!CM1062:CP1062)</f>
        <v>5.0000000000000001E-3</v>
      </c>
      <c r="AK1062" s="427">
        <f>AVERAGE(Q!CQ1062:CT1062)</f>
        <v>5.0000000000000001E-3</v>
      </c>
      <c r="AL1062" s="427">
        <f>AVERAGE(Q!CU1062:CX1062)</f>
        <v>5.0000000000000001E-3</v>
      </c>
      <c r="AM1062" s="427">
        <f>AVERAGE(Q!CY1062:DB1062)</f>
        <v>5.0000000000000001E-3</v>
      </c>
      <c r="AN1062" s="427">
        <f>AVERAGE(Q!DC1062:DF1062)</f>
        <v>5.0000000000000001E-3</v>
      </c>
      <c r="AO1062" s="427">
        <f>AVERAGE(Q!DG1062:DJ1062)</f>
        <v>5.0000000000000001E-3</v>
      </c>
    </row>
    <row r="1063" spans="1:41" x14ac:dyDescent="0.35">
      <c r="A1063" s="5"/>
      <c r="B1063" s="464"/>
    </row>
    <row r="1064" spans="1:41" x14ac:dyDescent="0.35">
      <c r="A1064" s="5" t="s">
        <v>402</v>
      </c>
      <c r="B1064" s="69" t="s">
        <v>397</v>
      </c>
      <c r="X1064" s="451">
        <f>X1058+X1033</f>
        <v>202917.96649884369</v>
      </c>
      <c r="Y1064" s="451">
        <f t="shared" ref="Y1064:AB1064" si="1265">Y1058+Y1033</f>
        <v>279291.09973217687</v>
      </c>
      <c r="Z1064" s="451">
        <f t="shared" si="1265"/>
        <v>317191.07558391936</v>
      </c>
      <c r="AA1064" s="451">
        <f t="shared" si="1265"/>
        <v>316469.8402433868</v>
      </c>
      <c r="AB1064" s="451">
        <f t="shared" si="1265"/>
        <v>285797.92867847346</v>
      </c>
      <c r="AC1064" s="451">
        <f>AC1058+AC1033</f>
        <v>207074.14586884668</v>
      </c>
      <c r="AD1064" s="451">
        <f>AD1058+AD1033</f>
        <v>227336.74441139959</v>
      </c>
      <c r="AE1064" s="451">
        <f t="shared" ref="AE1064:AF1064" si="1266">AE1058+AE1033</f>
        <v>237154.67962730507</v>
      </c>
      <c r="AF1064" s="451">
        <f t="shared" si="1266"/>
        <v>269098.56529411755</v>
      </c>
      <c r="AG1064" s="451">
        <f>AG1058+AG1033</f>
        <v>247465.82016512967</v>
      </c>
      <c r="AH1064" s="451">
        <f>AH1058+AH1033</f>
        <v>202499.15916826634</v>
      </c>
      <c r="AI1064" s="451">
        <f t="shared" ref="AI1064:AO1064" si="1267">AI1058+AI1033</f>
        <v>160593.79060266889</v>
      </c>
      <c r="AJ1064" s="451">
        <f t="shared" si="1267"/>
        <v>216541.38764408161</v>
      </c>
      <c r="AK1064" s="451">
        <f t="shared" si="1267"/>
        <v>310201.14545706054</v>
      </c>
      <c r="AL1064" s="451">
        <f t="shared" si="1267"/>
        <v>266461.45728341053</v>
      </c>
      <c r="AM1064" s="451">
        <f t="shared" si="1267"/>
        <v>125298.76932598811</v>
      </c>
      <c r="AN1064" s="451">
        <f t="shared" si="1267"/>
        <v>114581.49779348567</v>
      </c>
      <c r="AO1064" s="451">
        <f t="shared" si="1267"/>
        <v>104924.19565438711</v>
      </c>
    </row>
    <row r="1065" spans="1:41" x14ac:dyDescent="0.35">
      <c r="A1065" s="5" t="s">
        <v>82</v>
      </c>
      <c r="B1065" s="69" t="s">
        <v>401</v>
      </c>
      <c r="X1065" s="429">
        <f>X1059+X1035</f>
        <v>785.59026906249983</v>
      </c>
      <c r="Y1065" s="429">
        <f t="shared" ref="Y1065:AG1065" si="1268">Y1059+Y1035</f>
        <v>797.97457066336244</v>
      </c>
      <c r="Z1065" s="429">
        <f t="shared" si="1268"/>
        <v>810.60842214137335</v>
      </c>
      <c r="AA1065" s="429">
        <f t="shared" si="1268"/>
        <v>823.49685205148796</v>
      </c>
      <c r="AB1065" s="429">
        <f t="shared" si="1268"/>
        <v>836.64499027656166</v>
      </c>
      <c r="AC1065" s="429">
        <f t="shared" si="1268"/>
        <v>850.05807006915734</v>
      </c>
      <c r="AD1065" s="429">
        <f t="shared" si="1268"/>
        <v>863.7414301344968</v>
      </c>
      <c r="AE1065" s="429">
        <f t="shared" si="1268"/>
        <v>877.70051675538502</v>
      </c>
      <c r="AF1065" s="429">
        <f t="shared" si="1268"/>
        <v>891.94088595995208</v>
      </c>
      <c r="AG1065" s="429">
        <f t="shared" si="1268"/>
        <v>906.46820573307582</v>
      </c>
      <c r="AH1065" s="526">
        <f>AVERAGE(Q!CE1065:CH1065)</f>
        <v>921.28825827236744</v>
      </c>
      <c r="AI1065" s="526">
        <f>AVERAGE(Q!CI1065:CL1065)</f>
        <v>936.40694228961456</v>
      </c>
      <c r="AJ1065" s="526">
        <f>AVERAGE(Q!CM1065:CP1065)</f>
        <v>951.83027535860049</v>
      </c>
      <c r="AK1065" s="526">
        <f>AVERAGE(Q!CQ1065:CT1065)</f>
        <v>967.56439631023238</v>
      </c>
      <c r="AL1065" s="526">
        <f>AVERAGE(Q!CU1065:CX1065)</f>
        <v>983.61556767593413</v>
      </c>
      <c r="AM1065" s="526">
        <f>AVERAGE(Q!CY1065:DB1065)</f>
        <v>999.99017818027232</v>
      </c>
      <c r="AN1065" s="526">
        <f>AVERAGE(Q!DC1065:DF1065)</f>
        <v>1016.6947452838125</v>
      </c>
      <c r="AO1065" s="526">
        <f>AVERAGE(Q!DG1065:DJ1065)</f>
        <v>1033.7359177772128</v>
      </c>
    </row>
    <row r="1066" spans="1:41" x14ac:dyDescent="0.35">
      <c r="A1066" s="5" t="s">
        <v>82</v>
      </c>
      <c r="B1066" s="461" t="s">
        <v>403</v>
      </c>
      <c r="X1066" s="613">
        <f t="shared" ref="X1066:AG1066" si="1269">X1065</f>
        <v>785.59026906249983</v>
      </c>
      <c r="Y1066" s="613">
        <f t="shared" si="1269"/>
        <v>797.97457066336244</v>
      </c>
      <c r="Z1066" s="613">
        <f t="shared" si="1269"/>
        <v>810.60842214137335</v>
      </c>
      <c r="AA1066" s="613">
        <f t="shared" si="1269"/>
        <v>823.49685205148796</v>
      </c>
      <c r="AB1066" s="613">
        <f t="shared" si="1269"/>
        <v>836.64499027656166</v>
      </c>
      <c r="AC1066" s="613">
        <f t="shared" si="1269"/>
        <v>850.05807006915734</v>
      </c>
      <c r="AD1066" s="613">
        <f t="shared" si="1269"/>
        <v>863.7414301344968</v>
      </c>
      <c r="AE1066" s="613">
        <f t="shared" si="1269"/>
        <v>877.70051675538502</v>
      </c>
      <c r="AF1066" s="613">
        <f t="shared" si="1269"/>
        <v>891.94088595995208</v>
      </c>
      <c r="AG1066" s="613">
        <f t="shared" si="1269"/>
        <v>906.46820573307582</v>
      </c>
      <c r="AH1066" s="613">
        <f t="shared" ref="AH1066:AO1066" si="1270">AH1065</f>
        <v>921.28825827236744</v>
      </c>
      <c r="AI1066" s="613">
        <f t="shared" si="1270"/>
        <v>936.40694228961456</v>
      </c>
      <c r="AJ1066" s="613">
        <f t="shared" si="1270"/>
        <v>951.83027535860049</v>
      </c>
      <c r="AK1066" s="613">
        <f t="shared" si="1270"/>
        <v>967.56439631023238</v>
      </c>
      <c r="AL1066" s="613">
        <f t="shared" si="1270"/>
        <v>983.61556767593413</v>
      </c>
      <c r="AM1066" s="613">
        <f t="shared" si="1270"/>
        <v>999.99017818027232</v>
      </c>
      <c r="AN1066" s="613">
        <f t="shared" si="1270"/>
        <v>1016.6947452838125</v>
      </c>
      <c r="AO1066" s="613">
        <f t="shared" si="1270"/>
        <v>1033.7359177772128</v>
      </c>
    </row>
    <row r="1067" spans="1:41" x14ac:dyDescent="0.35">
      <c r="A1067" s="5"/>
      <c r="B1067" s="462" t="s">
        <v>404</v>
      </c>
      <c r="X1067" s="427">
        <f t="shared" ref="X1067:AG1067" si="1271">X1066/X1065-1</f>
        <v>0</v>
      </c>
      <c r="Y1067" s="427">
        <f t="shared" si="1271"/>
        <v>0</v>
      </c>
      <c r="Z1067" s="427">
        <f t="shared" si="1271"/>
        <v>0</v>
      </c>
      <c r="AA1067" s="427">
        <f t="shared" si="1271"/>
        <v>0</v>
      </c>
      <c r="AB1067" s="427">
        <f t="shared" si="1271"/>
        <v>0</v>
      </c>
      <c r="AC1067" s="427">
        <f t="shared" si="1271"/>
        <v>0</v>
      </c>
      <c r="AD1067" s="427">
        <f t="shared" si="1271"/>
        <v>0</v>
      </c>
      <c r="AE1067" s="427">
        <f t="shared" si="1271"/>
        <v>0</v>
      </c>
      <c r="AF1067" s="427">
        <f t="shared" si="1271"/>
        <v>0</v>
      </c>
      <c r="AG1067" s="427">
        <f t="shared" si="1271"/>
        <v>0</v>
      </c>
      <c r="AH1067" s="427">
        <f t="shared" ref="AH1067:AO1067" si="1272">AH1066/AH1065-1</f>
        <v>0</v>
      </c>
      <c r="AI1067" s="427">
        <f t="shared" si="1272"/>
        <v>0</v>
      </c>
      <c r="AJ1067" s="427">
        <f t="shared" si="1272"/>
        <v>0</v>
      </c>
      <c r="AK1067" s="427">
        <f t="shared" si="1272"/>
        <v>0</v>
      </c>
      <c r="AL1067" s="427">
        <f t="shared" si="1272"/>
        <v>0</v>
      </c>
      <c r="AM1067" s="427">
        <f t="shared" si="1272"/>
        <v>0</v>
      </c>
      <c r="AN1067" s="427">
        <f t="shared" si="1272"/>
        <v>0</v>
      </c>
      <c r="AO1067" s="427">
        <f t="shared" si="1272"/>
        <v>0</v>
      </c>
    </row>
    <row r="1068" spans="1:41" x14ac:dyDescent="0.35">
      <c r="A1068" s="5"/>
      <c r="B1068" s="462"/>
    </row>
    <row r="1069" spans="1:41" x14ac:dyDescent="0.35">
      <c r="A1069" s="5"/>
      <c r="B1069" s="462"/>
    </row>
    <row r="1070" spans="1:41" x14ac:dyDescent="0.35">
      <c r="A1070" s="5"/>
      <c r="B1070" s="462"/>
    </row>
    <row r="1071" spans="1:41" x14ac:dyDescent="0.35">
      <c r="A1071" s="5"/>
      <c r="B1071" s="462"/>
    </row>
    <row r="1072" spans="1:41" x14ac:dyDescent="0.35">
      <c r="A1072" s="5"/>
      <c r="B1072" s="314" t="s">
        <v>194</v>
      </c>
    </row>
    <row r="1073" spans="1:41" x14ac:dyDescent="0.35">
      <c r="A1073" s="5"/>
      <c r="B1073" s="465"/>
    </row>
    <row r="1074" spans="1:41" x14ac:dyDescent="0.35">
      <c r="A1074" s="5" t="s">
        <v>81</v>
      </c>
      <c r="B1074" s="70" t="s">
        <v>449</v>
      </c>
      <c r="N1074" s="575">
        <f>SUM(Q!C1074:F1074)</f>
        <v>0</v>
      </c>
      <c r="O1074" s="575">
        <f>SUM(Q!G1074:J1074)</f>
        <v>0</v>
      </c>
      <c r="P1074" s="575">
        <f>SUM(Q!K1074:N1074)</f>
        <v>0</v>
      </c>
      <c r="Q1074" s="575">
        <f>SUM(Q!O1074:R1074)</f>
        <v>0</v>
      </c>
      <c r="R1074" s="575">
        <f>SUM(Q!S1074:V1074)</f>
        <v>0</v>
      </c>
      <c r="S1074" s="575">
        <f>SUM(Q!W1074:Z1074)</f>
        <v>0</v>
      </c>
      <c r="T1074" s="575">
        <f>SUM(Q!AA1074:AD1074)</f>
        <v>0</v>
      </c>
      <c r="U1074" s="575">
        <f>SUM(Q!AE1074:AH1074)</f>
        <v>0</v>
      </c>
      <c r="V1074" s="575">
        <f>SUM(Q!AI1074:AL1074)</f>
        <v>0</v>
      </c>
      <c r="W1074" s="575">
        <f>SUM(Q!AM1074:AP1074)</f>
        <v>0</v>
      </c>
      <c r="X1074" s="575">
        <f>SUM(Q!AQ1074:AT1074)</f>
        <v>369000</v>
      </c>
      <c r="Y1074" s="575">
        <f>SUM(Q!AU1074:AX1074)</f>
        <v>500000</v>
      </c>
      <c r="Z1074" s="575">
        <f>SUM(Q!AY1074:BB1074)</f>
        <v>559000</v>
      </c>
      <c r="AA1074" s="575">
        <f>SUM(Q!BC1074:BF1074)</f>
        <v>549000</v>
      </c>
      <c r="AB1074" s="575">
        <f>SUM(Q!BG1074:BJ1074)</f>
        <v>488000</v>
      </c>
      <c r="AC1074" s="575">
        <f>SUM(Q!BK1074:BN1074)</f>
        <v>348000</v>
      </c>
      <c r="AD1074" s="575">
        <f>SUM(Q!BO1074:BR1074)</f>
        <v>376000</v>
      </c>
      <c r="AE1074" s="575">
        <f>SUM(Q!BS1074:BV1074)</f>
        <v>386000</v>
      </c>
      <c r="AF1074" s="575">
        <f>SUM(Q!BW1074:BZ1074)</f>
        <v>431000</v>
      </c>
      <c r="AG1074" s="575">
        <f>SUM(Q!CA1074:CD1074)</f>
        <v>390000</v>
      </c>
      <c r="AH1074" s="575">
        <f>SUM(Q!CE1074:CH1074)</f>
        <v>314000</v>
      </c>
      <c r="AI1074" s="575">
        <f>SUM(Q!CI1074:CL1074)</f>
        <v>245000</v>
      </c>
      <c r="AJ1074" s="575">
        <f>SUM(Q!CM1074:CP1074)</f>
        <v>325000</v>
      </c>
      <c r="AK1074" s="575">
        <f>SUM(Q!CQ1074:CT1074)</f>
        <v>458000</v>
      </c>
      <c r="AL1074" s="575">
        <f>SUM(Q!CU1074:CX1074)</f>
        <v>387000</v>
      </c>
      <c r="AM1074" s="575">
        <f>SUM(Q!CY1074:DB1074)</f>
        <v>179000</v>
      </c>
      <c r="AN1074" s="575">
        <f>SUM(Q!DC1074:DF1074)</f>
        <v>161000</v>
      </c>
      <c r="AO1074" s="575">
        <f>SUM(Q!DG1074:DJ1074)</f>
        <v>145000</v>
      </c>
    </row>
    <row r="1075" spans="1:41" x14ac:dyDescent="0.35">
      <c r="A1075" s="424"/>
      <c r="B1075" s="466" t="s">
        <v>407</v>
      </c>
      <c r="Y1075" s="505">
        <f>Y1074/X1074-1</f>
        <v>0.3550135501355014</v>
      </c>
      <c r="Z1075" s="505">
        <f t="shared" ref="Z1075:AO1075" si="1273">Z1074/Y1074-1</f>
        <v>0.1180000000000001</v>
      </c>
      <c r="AA1075" s="505">
        <f t="shared" si="1273"/>
        <v>-1.7889087656529523E-2</v>
      </c>
      <c r="AB1075" s="505">
        <f t="shared" si="1273"/>
        <v>-0.11111111111111116</v>
      </c>
      <c r="AC1075" s="505">
        <f t="shared" si="1273"/>
        <v>-0.28688524590163933</v>
      </c>
      <c r="AD1075" s="505">
        <f t="shared" si="1273"/>
        <v>8.0459770114942541E-2</v>
      </c>
      <c r="AE1075" s="505">
        <f t="shared" si="1273"/>
        <v>2.659574468085113E-2</v>
      </c>
      <c r="AF1075" s="505">
        <f t="shared" si="1273"/>
        <v>0.11658031088082899</v>
      </c>
      <c r="AG1075" s="505">
        <f t="shared" si="1273"/>
        <v>-9.512761020881666E-2</v>
      </c>
      <c r="AH1075" s="505">
        <f t="shared" si="1273"/>
        <v>-0.19487179487179485</v>
      </c>
      <c r="AI1075" s="505">
        <f t="shared" si="1273"/>
        <v>-0.21974522292993626</v>
      </c>
      <c r="AJ1075" s="505">
        <f t="shared" si="1273"/>
        <v>0.32653061224489788</v>
      </c>
      <c r="AK1075" s="505">
        <f t="shared" si="1273"/>
        <v>0.40923076923076929</v>
      </c>
      <c r="AL1075" s="505">
        <f t="shared" si="1273"/>
        <v>-0.15502183406113534</v>
      </c>
      <c r="AM1075" s="505">
        <f t="shared" si="1273"/>
        <v>-0.53746770025839785</v>
      </c>
      <c r="AN1075" s="505">
        <f t="shared" si="1273"/>
        <v>-0.1005586592178771</v>
      </c>
      <c r="AO1075" s="505">
        <f t="shared" si="1273"/>
        <v>-9.9378881987577605E-2</v>
      </c>
    </row>
    <row r="1076" spans="1:41" x14ac:dyDescent="0.35">
      <c r="A1076" s="424"/>
      <c r="B1076" s="466" t="s">
        <v>408</v>
      </c>
    </row>
    <row r="1077" spans="1:41" x14ac:dyDescent="0.35">
      <c r="A1077" s="5"/>
      <c r="B1077" s="254" t="s">
        <v>180</v>
      </c>
      <c r="X1077" s="594">
        <v>1</v>
      </c>
      <c r="Y1077" s="594">
        <v>1</v>
      </c>
      <c r="Z1077" s="594">
        <v>1</v>
      </c>
      <c r="AA1077" s="594">
        <v>1</v>
      </c>
      <c r="AB1077" s="594">
        <v>1</v>
      </c>
      <c r="AC1077" s="594">
        <v>1</v>
      </c>
      <c r="AD1077" s="594">
        <v>1</v>
      </c>
      <c r="AE1077" s="594">
        <v>1</v>
      </c>
      <c r="AF1077" s="594">
        <v>1</v>
      </c>
      <c r="AG1077" s="594">
        <v>1</v>
      </c>
      <c r="AH1077" s="594">
        <v>1</v>
      </c>
      <c r="AI1077" s="594">
        <v>1</v>
      </c>
      <c r="AJ1077" s="594">
        <v>1</v>
      </c>
      <c r="AK1077" s="594">
        <v>1</v>
      </c>
      <c r="AL1077" s="594">
        <v>1</v>
      </c>
      <c r="AM1077" s="594">
        <v>1</v>
      </c>
      <c r="AN1077" s="594">
        <v>1</v>
      </c>
      <c r="AO1077" s="594">
        <v>1</v>
      </c>
    </row>
    <row r="1078" spans="1:41" x14ac:dyDescent="0.35">
      <c r="A1078" s="5"/>
      <c r="B1078" s="254"/>
    </row>
    <row r="1079" spans="1:41" x14ac:dyDescent="0.35">
      <c r="A1079" s="5" t="s">
        <v>81</v>
      </c>
      <c r="B1079" s="70" t="s">
        <v>790</v>
      </c>
      <c r="N1079" s="575">
        <f>SUM(Q!C1079:F1079)</f>
        <v>0</v>
      </c>
      <c r="O1079" s="575">
        <f>SUM(Q!G1079:J1079)</f>
        <v>0</v>
      </c>
      <c r="P1079" s="575">
        <f>SUM(Q!K1079:N1079)</f>
        <v>0</v>
      </c>
      <c r="Q1079" s="575">
        <f>SUM(Q!O1079:R1079)</f>
        <v>0</v>
      </c>
      <c r="R1079" s="575">
        <f>SUM(Q!S1079:V1079)</f>
        <v>0</v>
      </c>
      <c r="S1079" s="575">
        <f>SUM(Q!W1079:Z1079)</f>
        <v>0</v>
      </c>
      <c r="T1079" s="575">
        <f>SUM(Q!AA1079:AD1079)</f>
        <v>0</v>
      </c>
      <c r="U1079" s="575">
        <f>SUM(Q!AE1079:AH1079)</f>
        <v>0</v>
      </c>
      <c r="V1079" s="575">
        <f>SUM(Q!AI1079:AL1079)</f>
        <v>0</v>
      </c>
      <c r="W1079" s="575">
        <f>SUM(Q!AM1079:AP1079)</f>
        <v>0</v>
      </c>
      <c r="X1079" s="575">
        <f>SUM(Q!AQ1079:AT1079)</f>
        <v>258299.99999999997</v>
      </c>
      <c r="Y1079" s="575">
        <f>SUM(Q!AU1079:AX1079)</f>
        <v>350000</v>
      </c>
      <c r="Z1079" s="575">
        <f>SUM(Q!AY1079:BB1079)</f>
        <v>391300</v>
      </c>
      <c r="AA1079" s="575">
        <f>SUM(Q!BC1079:BF1079)</f>
        <v>384300</v>
      </c>
      <c r="AB1079" s="575">
        <f>SUM(Q!BG1079:BJ1079)</f>
        <v>341600</v>
      </c>
      <c r="AC1079" s="575">
        <f>SUM(Q!BK1079:BN1079)</f>
        <v>243599.99999999997</v>
      </c>
      <c r="AD1079" s="575">
        <f>SUM(Q!BO1079:BR1079)</f>
        <v>263200</v>
      </c>
      <c r="AE1079" s="575">
        <f>SUM(Q!BS1079:BV1079)</f>
        <v>270200</v>
      </c>
      <c r="AF1079" s="575">
        <f>SUM(Q!BW1079:BZ1079)</f>
        <v>301700</v>
      </c>
      <c r="AG1079" s="575">
        <f>SUM(Q!CA1079:CD1079)</f>
        <v>273000</v>
      </c>
      <c r="AH1079" s="575">
        <f>SUM(Q!CE1079:CH1079)</f>
        <v>219800</v>
      </c>
      <c r="AI1079" s="575">
        <f>SUM(Q!CI1079:CL1079)</f>
        <v>171500</v>
      </c>
      <c r="AJ1079" s="575">
        <f>SUM(Q!CM1079:CP1079)</f>
        <v>227500</v>
      </c>
      <c r="AK1079" s="575">
        <f>SUM(Q!CQ1079:CT1079)</f>
        <v>320600</v>
      </c>
      <c r="AL1079" s="575">
        <f>SUM(Q!CU1079:CX1079)</f>
        <v>270900</v>
      </c>
      <c r="AM1079" s="575">
        <f>SUM(Q!CY1079:DB1079)</f>
        <v>125299.99999999999</v>
      </c>
      <c r="AN1079" s="575">
        <f>SUM(Q!DC1079:DF1079)</f>
        <v>112700</v>
      </c>
      <c r="AO1079" s="575">
        <f>SUM(Q!DG1079:DJ1079)</f>
        <v>101500</v>
      </c>
    </row>
    <row r="1080" spans="1:41" x14ac:dyDescent="0.35">
      <c r="A1080" s="424"/>
      <c r="B1080" s="466" t="s">
        <v>407</v>
      </c>
      <c r="Y1080" s="505">
        <f>Y1079/X1079-1</f>
        <v>0.3550135501355014</v>
      </c>
      <c r="Z1080" s="505">
        <f t="shared" ref="Z1080" si="1274">Z1079/Y1079-1</f>
        <v>0.1180000000000001</v>
      </c>
      <c r="AA1080" s="505">
        <f t="shared" ref="AA1080" si="1275">AA1079/Z1079-1</f>
        <v>-1.7889087656529523E-2</v>
      </c>
      <c r="AB1080" s="505">
        <f t="shared" ref="AB1080" si="1276">AB1079/AA1079-1</f>
        <v>-0.11111111111111116</v>
      </c>
      <c r="AC1080" s="505">
        <f t="shared" ref="AC1080" si="1277">AC1079/AB1079-1</f>
        <v>-0.28688524590163944</v>
      </c>
      <c r="AD1080" s="505">
        <f t="shared" ref="AD1080" si="1278">AD1079/AC1079-1</f>
        <v>8.0459770114942764E-2</v>
      </c>
      <c r="AE1080" s="505">
        <f t="shared" ref="AE1080" si="1279">AE1079/AD1079-1</f>
        <v>2.659574468085113E-2</v>
      </c>
      <c r="AF1080" s="505">
        <f t="shared" ref="AF1080" si="1280">AF1079/AE1079-1</f>
        <v>0.11658031088082899</v>
      </c>
      <c r="AG1080" s="505">
        <f t="shared" ref="AG1080" si="1281">AG1079/AF1079-1</f>
        <v>-9.512761020881666E-2</v>
      </c>
      <c r="AH1080" s="505">
        <f t="shared" ref="AH1080" si="1282">AH1079/AG1079-1</f>
        <v>-0.19487179487179485</v>
      </c>
      <c r="AI1080" s="505">
        <f t="shared" ref="AI1080" si="1283">AI1079/AH1079-1</f>
        <v>-0.21974522292993626</v>
      </c>
      <c r="AJ1080" s="505">
        <f t="shared" ref="AJ1080" si="1284">AJ1079/AI1079-1</f>
        <v>0.32653061224489788</v>
      </c>
      <c r="AK1080" s="505">
        <f t="shared" ref="AK1080" si="1285">AK1079/AJ1079-1</f>
        <v>0.40923076923076929</v>
      </c>
      <c r="AL1080" s="505">
        <f t="shared" ref="AL1080" si="1286">AL1079/AK1079-1</f>
        <v>-0.15502183406113534</v>
      </c>
      <c r="AM1080" s="505">
        <f t="shared" ref="AM1080" si="1287">AM1079/AL1079-1</f>
        <v>-0.53746770025839796</v>
      </c>
      <c r="AN1080" s="505">
        <f t="shared" ref="AN1080" si="1288">AN1079/AM1079-1</f>
        <v>-0.10055865921787699</v>
      </c>
      <c r="AO1080" s="505">
        <f t="shared" ref="AO1080" si="1289">AO1079/AN1079-1</f>
        <v>-9.9378881987577605E-2</v>
      </c>
    </row>
    <row r="1081" spans="1:41" x14ac:dyDescent="0.35">
      <c r="A1081" s="424"/>
      <c r="B1081" s="466" t="s">
        <v>408</v>
      </c>
    </row>
    <row r="1082" spans="1:41" x14ac:dyDescent="0.35">
      <c r="A1082" s="5"/>
      <c r="B1082" s="254" t="s">
        <v>180</v>
      </c>
      <c r="X1082" s="594">
        <v>1</v>
      </c>
      <c r="Y1082" s="594">
        <v>1</v>
      </c>
      <c r="Z1082" s="594">
        <v>1</v>
      </c>
      <c r="AA1082" s="594">
        <v>1</v>
      </c>
      <c r="AB1082" s="594">
        <v>1</v>
      </c>
      <c r="AC1082" s="594">
        <v>1</v>
      </c>
      <c r="AD1082" s="594">
        <v>1</v>
      </c>
      <c r="AE1082" s="594">
        <v>1</v>
      </c>
      <c r="AF1082" s="594">
        <v>1</v>
      </c>
      <c r="AG1082" s="594">
        <v>1</v>
      </c>
      <c r="AH1082" s="594">
        <v>1</v>
      </c>
      <c r="AI1082" s="594">
        <v>1</v>
      </c>
      <c r="AJ1082" s="594">
        <v>1</v>
      </c>
      <c r="AK1082" s="594">
        <v>1</v>
      </c>
      <c r="AL1082" s="594">
        <v>1</v>
      </c>
      <c r="AM1082" s="594">
        <v>1</v>
      </c>
      <c r="AN1082" s="594">
        <v>1</v>
      </c>
      <c r="AO1082" s="594">
        <v>1</v>
      </c>
    </row>
    <row r="1083" spans="1:41" x14ac:dyDescent="0.35">
      <c r="A1083" s="5"/>
      <c r="B1083" s="254"/>
    </row>
    <row r="1084" spans="1:41" x14ac:dyDescent="0.35">
      <c r="A1084" s="5" t="s">
        <v>81</v>
      </c>
      <c r="B1084" s="70" t="s">
        <v>276</v>
      </c>
      <c r="N1084" s="575">
        <f>SUM(Q!C1084:F1084)</f>
        <v>0</v>
      </c>
      <c r="O1084" s="575">
        <f>SUM(Q!G1084:J1084)</f>
        <v>0</v>
      </c>
      <c r="P1084" s="575">
        <f>SUM(Q!K1084:N1084)</f>
        <v>0</v>
      </c>
      <c r="Q1084" s="575">
        <f>SUM(Q!O1084:R1084)</f>
        <v>0</v>
      </c>
      <c r="R1084" s="575">
        <f>SUM(Q!S1084:V1084)</f>
        <v>0</v>
      </c>
      <c r="S1084" s="575">
        <f>SUM(Q!W1084:Z1084)</f>
        <v>0</v>
      </c>
      <c r="T1084" s="575">
        <f>SUM(Q!AA1084:AD1084)</f>
        <v>0</v>
      </c>
      <c r="U1084" s="575">
        <f>SUM(Q!AE1084:AH1084)</f>
        <v>0</v>
      </c>
      <c r="V1084" s="575">
        <f>SUM(Q!AI1084:AL1084)</f>
        <v>0</v>
      </c>
      <c r="W1084" s="575">
        <f>SUM(Q!AM1084:AP1084)</f>
        <v>0</v>
      </c>
      <c r="X1084" s="575">
        <f>SUM(Q!AQ1084:AT1084)</f>
        <v>258299.99999999997</v>
      </c>
      <c r="Y1084" s="575">
        <f>SUM(Q!AU1084:AX1084)</f>
        <v>350000</v>
      </c>
      <c r="Z1084" s="575">
        <f>SUM(Q!AY1084:BB1084)</f>
        <v>391300</v>
      </c>
      <c r="AA1084" s="575">
        <f>SUM(Q!BC1084:BF1084)</f>
        <v>384300</v>
      </c>
      <c r="AB1084" s="575">
        <f>SUM(Q!BG1084:BJ1084)</f>
        <v>341600</v>
      </c>
      <c r="AC1084" s="575">
        <f>SUM(Q!BK1084:BN1084)</f>
        <v>243599.99999999997</v>
      </c>
      <c r="AD1084" s="575">
        <f>SUM(Q!BO1084:BR1084)</f>
        <v>263200</v>
      </c>
      <c r="AE1084" s="575">
        <f>SUM(Q!BS1084:BV1084)</f>
        <v>270200</v>
      </c>
      <c r="AF1084" s="575">
        <f>SUM(Q!BW1084:BZ1084)</f>
        <v>301700</v>
      </c>
      <c r="AG1084" s="575">
        <f>SUM(Q!CA1084:CD1084)</f>
        <v>273000</v>
      </c>
      <c r="AH1084" s="575">
        <f>SUM(Q!CE1084:CH1084)</f>
        <v>219800</v>
      </c>
      <c r="AI1084" s="575">
        <f>SUM(Q!CI1084:CL1084)</f>
        <v>171500</v>
      </c>
      <c r="AJ1084" s="575">
        <f>SUM(Q!CM1084:CP1084)</f>
        <v>227500</v>
      </c>
      <c r="AK1084" s="575">
        <f>SUM(Q!CQ1084:CT1084)</f>
        <v>320600</v>
      </c>
      <c r="AL1084" s="575">
        <f>SUM(Q!CU1084:CX1084)</f>
        <v>270900</v>
      </c>
      <c r="AM1084" s="575">
        <f>SUM(Q!CY1084:DB1084)</f>
        <v>125299.99999999999</v>
      </c>
      <c r="AN1084" s="575">
        <f>SUM(Q!DC1084:DF1084)</f>
        <v>112700</v>
      </c>
      <c r="AO1084" s="575">
        <f>SUM(Q!DG1084:DJ1084)</f>
        <v>101500</v>
      </c>
    </row>
    <row r="1085" spans="1:41" x14ac:dyDescent="0.35">
      <c r="A1085" s="424"/>
      <c r="B1085" s="466" t="s">
        <v>407</v>
      </c>
      <c r="Y1085" s="505">
        <f>Y1084/X1084-1</f>
        <v>0.3550135501355014</v>
      </c>
      <c r="Z1085" s="505">
        <f t="shared" ref="Z1085" si="1290">Z1084/Y1084-1</f>
        <v>0.1180000000000001</v>
      </c>
      <c r="AA1085" s="505">
        <f t="shared" ref="AA1085" si="1291">AA1084/Z1084-1</f>
        <v>-1.7889087656529523E-2</v>
      </c>
      <c r="AB1085" s="505">
        <f t="shared" ref="AB1085" si="1292">AB1084/AA1084-1</f>
        <v>-0.11111111111111116</v>
      </c>
      <c r="AC1085" s="505">
        <f t="shared" ref="AC1085" si="1293">AC1084/AB1084-1</f>
        <v>-0.28688524590163944</v>
      </c>
      <c r="AD1085" s="505">
        <f t="shared" ref="AD1085" si="1294">AD1084/AC1084-1</f>
        <v>8.0459770114942764E-2</v>
      </c>
      <c r="AE1085" s="505">
        <f t="shared" ref="AE1085" si="1295">AE1084/AD1084-1</f>
        <v>2.659574468085113E-2</v>
      </c>
      <c r="AF1085" s="505">
        <f t="shared" ref="AF1085" si="1296">AF1084/AE1084-1</f>
        <v>0.11658031088082899</v>
      </c>
      <c r="AG1085" s="505">
        <f t="shared" ref="AG1085" si="1297">AG1084/AF1084-1</f>
        <v>-9.512761020881666E-2</v>
      </c>
      <c r="AH1085" s="505">
        <f t="shared" ref="AH1085" si="1298">AH1084/AG1084-1</f>
        <v>-0.19487179487179485</v>
      </c>
      <c r="AI1085" s="505">
        <f t="shared" ref="AI1085" si="1299">AI1084/AH1084-1</f>
        <v>-0.21974522292993626</v>
      </c>
      <c r="AJ1085" s="505">
        <f t="shared" ref="AJ1085" si="1300">AJ1084/AI1084-1</f>
        <v>0.32653061224489788</v>
      </c>
      <c r="AK1085" s="505">
        <f t="shared" ref="AK1085" si="1301">AK1084/AJ1084-1</f>
        <v>0.40923076923076929</v>
      </c>
      <c r="AL1085" s="505">
        <f t="shared" ref="AL1085" si="1302">AL1084/AK1084-1</f>
        <v>-0.15502183406113534</v>
      </c>
      <c r="AM1085" s="505">
        <f t="shared" ref="AM1085" si="1303">AM1084/AL1084-1</f>
        <v>-0.53746770025839796</v>
      </c>
      <c r="AN1085" s="505">
        <f t="shared" ref="AN1085" si="1304">AN1084/AM1084-1</f>
        <v>-0.10055865921787699</v>
      </c>
      <c r="AO1085" s="505">
        <f t="shared" ref="AO1085" si="1305">AO1084/AN1084-1</f>
        <v>-9.9378881987577605E-2</v>
      </c>
    </row>
    <row r="1086" spans="1:41" x14ac:dyDescent="0.35">
      <c r="A1086" s="424"/>
      <c r="B1086" s="466" t="s">
        <v>408</v>
      </c>
    </row>
    <row r="1087" spans="1:41" x14ac:dyDescent="0.35">
      <c r="A1087" s="5"/>
      <c r="B1087" s="254"/>
    </row>
    <row r="1088" spans="1:41" x14ac:dyDescent="0.35">
      <c r="A1088" s="5" t="s">
        <v>354</v>
      </c>
      <c r="B1088" s="70" t="s">
        <v>420</v>
      </c>
      <c r="N1088" s="575">
        <f>SUM(Q!C1088:F1088)</f>
        <v>0</v>
      </c>
      <c r="O1088" s="575">
        <f>SUM(Q!G1088:J1088)</f>
        <v>0</v>
      </c>
      <c r="P1088" s="575">
        <f>SUM(Q!K1088:N1088)</f>
        <v>0</v>
      </c>
      <c r="Q1088" s="575">
        <f>SUM(Q!O1088:R1088)</f>
        <v>0</v>
      </c>
      <c r="R1088" s="575">
        <f>SUM(Q!S1088:V1088)</f>
        <v>0</v>
      </c>
      <c r="S1088" s="575">
        <f>SUM(Q!W1088:Z1088)</f>
        <v>0</v>
      </c>
      <c r="T1088" s="575">
        <f>SUM(Q!AA1088:AD1088)</f>
        <v>0</v>
      </c>
      <c r="U1088" s="575">
        <f>SUM(Q!AE1088:AH1088)</f>
        <v>0</v>
      </c>
      <c r="V1088" s="575">
        <f>SUM(Q!AI1088:AL1088)</f>
        <v>0</v>
      </c>
      <c r="W1088" s="575">
        <f>SUM(Q!AM1088:AP1088)</f>
        <v>0</v>
      </c>
      <c r="X1088" s="575">
        <f>SUM(Q!AQ1088:AT1088)</f>
        <v>438593.39999999997</v>
      </c>
      <c r="Y1088" s="575">
        <f>SUM(Q!AU1088:AX1088)</f>
        <v>608475</v>
      </c>
      <c r="Z1088" s="575">
        <f>SUM(Q!AY1088:BB1088)</f>
        <v>680275.05</v>
      </c>
      <c r="AA1088" s="575">
        <f>SUM(Q!BC1088:BF1088)</f>
        <v>668105.55000000005</v>
      </c>
      <c r="AB1088" s="575">
        <f>SUM(Q!BG1088:BJ1088)</f>
        <v>593871.6</v>
      </c>
      <c r="AC1088" s="575">
        <f>SUM(Q!BK1088:BN1088)</f>
        <v>423498.59999999992</v>
      </c>
      <c r="AD1088" s="575">
        <f>SUM(Q!BO1088:BR1088)</f>
        <v>457573.2</v>
      </c>
      <c r="AE1088" s="575">
        <f>SUM(Q!BS1088:BV1088)</f>
        <v>469742.7</v>
      </c>
      <c r="AF1088" s="575">
        <f>SUM(Q!BW1088:BZ1088)</f>
        <v>524505.44999999995</v>
      </c>
      <c r="AG1088" s="575">
        <f>SUM(Q!CA1088:CD1088)</f>
        <v>474610.5</v>
      </c>
      <c r="AH1088" s="575">
        <f>SUM(Q!CE1088:CH1088)</f>
        <v>382122.3</v>
      </c>
      <c r="AI1088" s="575">
        <f>SUM(Q!CI1088:CL1088)</f>
        <v>298152.75</v>
      </c>
      <c r="AJ1088" s="575">
        <f>SUM(Q!CM1088:CP1088)</f>
        <v>395508.75</v>
      </c>
      <c r="AK1088" s="575">
        <f>SUM(Q!CQ1088:CT1088)</f>
        <v>557363.1</v>
      </c>
      <c r="AL1088" s="575">
        <f>SUM(Q!CU1088:CX1088)</f>
        <v>470959.65</v>
      </c>
      <c r="AM1088" s="575">
        <f>SUM(Q!CY1088:DB1088)</f>
        <v>217834.04999999996</v>
      </c>
      <c r="AN1088" s="575">
        <f>SUM(Q!DC1088:DF1088)</f>
        <v>195928.95</v>
      </c>
      <c r="AO1088" s="575">
        <f>SUM(Q!DG1088:DJ1088)</f>
        <v>176457.75</v>
      </c>
    </row>
    <row r="1089" spans="1:41" x14ac:dyDescent="0.35">
      <c r="A1089" s="5"/>
      <c r="B1089" s="463" t="s">
        <v>410</v>
      </c>
      <c r="Y1089" s="505">
        <f>Y1088/X1088-1</f>
        <v>0.38733277792141885</v>
      </c>
      <c r="Z1089" s="505">
        <f t="shared" ref="Z1089" si="1306">Z1088/Y1088-1</f>
        <v>0.1180000000000001</v>
      </c>
      <c r="AA1089" s="505">
        <f t="shared" ref="AA1089" si="1307">AA1088/Z1088-1</f>
        <v>-1.7889087656529523E-2</v>
      </c>
      <c r="AB1089" s="505">
        <f t="shared" ref="AB1089" si="1308">AB1088/AA1088-1</f>
        <v>-0.11111111111111116</v>
      </c>
      <c r="AC1089" s="505">
        <f t="shared" ref="AC1089" si="1309">AC1088/AB1088-1</f>
        <v>-0.28688524590163944</v>
      </c>
      <c r="AD1089" s="505">
        <f t="shared" ref="AD1089" si="1310">AD1088/AC1088-1</f>
        <v>8.0459770114942764E-2</v>
      </c>
      <c r="AE1089" s="505">
        <f t="shared" ref="AE1089" si="1311">AE1088/AD1088-1</f>
        <v>2.659574468085113E-2</v>
      </c>
      <c r="AF1089" s="505">
        <f t="shared" ref="AF1089" si="1312">AF1088/AE1088-1</f>
        <v>0.11658031088082899</v>
      </c>
      <c r="AG1089" s="505">
        <f t="shared" ref="AG1089" si="1313">AG1088/AF1088-1</f>
        <v>-9.512761020881666E-2</v>
      </c>
      <c r="AH1089" s="505">
        <f t="shared" ref="AH1089" si="1314">AH1088/AG1088-1</f>
        <v>-0.19487179487179485</v>
      </c>
      <c r="AI1089" s="505">
        <f t="shared" ref="AI1089" si="1315">AI1088/AH1088-1</f>
        <v>-0.21974522292993626</v>
      </c>
      <c r="AJ1089" s="505">
        <f t="shared" ref="AJ1089" si="1316">AJ1088/AI1088-1</f>
        <v>0.32653061224489788</v>
      </c>
      <c r="AK1089" s="505">
        <f t="shared" ref="AK1089" si="1317">AK1088/AJ1088-1</f>
        <v>0.40923076923076906</v>
      </c>
      <c r="AL1089" s="505">
        <f t="shared" ref="AL1089" si="1318">AL1088/AK1088-1</f>
        <v>-0.15502183406113534</v>
      </c>
      <c r="AM1089" s="505">
        <f t="shared" ref="AM1089" si="1319">AM1088/AL1088-1</f>
        <v>-0.53746770025839807</v>
      </c>
      <c r="AN1089" s="505">
        <f t="shared" ref="AN1089" si="1320">AN1088/AM1088-1</f>
        <v>-0.10055865921787688</v>
      </c>
      <c r="AO1089" s="505">
        <f t="shared" ref="AO1089" si="1321">AO1088/AN1088-1</f>
        <v>-9.9378881987577716E-2</v>
      </c>
    </row>
    <row r="1090" spans="1:41" x14ac:dyDescent="0.35">
      <c r="A1090" s="5"/>
      <c r="B1090" s="463" t="s">
        <v>411</v>
      </c>
    </row>
    <row r="1091" spans="1:41" x14ac:dyDescent="0.35">
      <c r="A1091" s="5"/>
      <c r="B1091" s="463"/>
    </row>
    <row r="1092" spans="1:41" x14ac:dyDescent="0.35">
      <c r="A1092" s="5" t="s">
        <v>354</v>
      </c>
      <c r="B1092" s="70" t="s">
        <v>186</v>
      </c>
      <c r="N1092" s="575">
        <f>SUM(Q!C1092:F1092)</f>
        <v>0</v>
      </c>
      <c r="O1092" s="575">
        <f>SUM(Q!G1092:J1092)</f>
        <v>0</v>
      </c>
      <c r="P1092" s="575">
        <f>SUM(Q!K1092:N1092)</f>
        <v>0</v>
      </c>
      <c r="Q1092" s="575">
        <f>SUM(Q!O1092:R1092)</f>
        <v>0</v>
      </c>
      <c r="R1092" s="575">
        <f>SUM(Q!S1092:V1092)</f>
        <v>0</v>
      </c>
      <c r="S1092" s="575">
        <f>SUM(Q!W1092:Z1092)</f>
        <v>0</v>
      </c>
      <c r="T1092" s="575">
        <f>SUM(Q!AA1092:AD1092)</f>
        <v>0</v>
      </c>
      <c r="U1092" s="575">
        <f>SUM(Q!AE1092:AH1092)</f>
        <v>0</v>
      </c>
      <c r="V1092" s="575">
        <f>SUM(Q!AI1092:AL1092)</f>
        <v>0</v>
      </c>
      <c r="W1092" s="575">
        <f>SUM(Q!AM1092:AP1092)</f>
        <v>0</v>
      </c>
      <c r="X1092" s="575">
        <f>SUM(Q!AQ1092:AT1092)</f>
        <v>303657.03347598284</v>
      </c>
      <c r="Y1092" s="575">
        <f>SUM(Q!AU1092:AX1092)</f>
        <v>421950.06522764964</v>
      </c>
      <c r="Z1092" s="575">
        <f>SUM(Q!AY1092:BB1092)</f>
        <v>467538.09075366857</v>
      </c>
      <c r="AA1092" s="575">
        <f>SUM(Q!BC1092:BF1092)</f>
        <v>454964.19079312123</v>
      </c>
      <c r="AB1092" s="575">
        <f>SUM(Q!BG1092:BJ1092)</f>
        <v>400594.92062329751</v>
      </c>
      <c r="AC1092" s="575">
        <f>SUM(Q!BK1092:BN1092)</f>
        <v>282892.83601148019</v>
      </c>
      <c r="AD1092" s="575">
        <f>SUM(Q!BO1092:BR1092)</f>
        <v>302593.0872503104</v>
      </c>
      <c r="AE1092" s="575">
        <f>SUM(Q!BS1092:BV1092)</f>
        <v>307434.79231679073</v>
      </c>
      <c r="AF1092" s="575">
        <f>SUM(Q!BW1092:BZ1092)</f>
        <v>339623.76450000005</v>
      </c>
      <c r="AG1092" s="575">
        <f>SUM(Q!CA1092:CD1092)</f>
        <v>303945.1028596398</v>
      </c>
      <c r="AH1092" s="575">
        <f>SUM(Q!CE1092:CH1092)</f>
        <v>241945.94470697356</v>
      </c>
      <c r="AI1092" s="575">
        <f>SUM(Q!CI1092:CL1092)</f>
        <v>186575.55298773144</v>
      </c>
      <c r="AJ1092" s="575">
        <f>SUM(Q!CM1092:CP1092)</f>
        <v>244515.69550253067</v>
      </c>
      <c r="AK1092" s="575">
        <f>SUM(Q!CQ1092:CT1092)</f>
        <v>340291.33636149857</v>
      </c>
      <c r="AL1092" s="575">
        <f>SUM(Q!CU1092:CX1092)</f>
        <v>283842.72630910098</v>
      </c>
      <c r="AM1092" s="575">
        <f>SUM(Q!CY1092:DB1092)</f>
        <v>129542.45107291001</v>
      </c>
      <c r="AN1092" s="575">
        <f>SUM(Q!DC1092:DF1092)</f>
        <v>114915.62187553717</v>
      </c>
      <c r="AO1092" s="575">
        <f>SUM(Q!DG1092:DJ1092)</f>
        <v>102025.20869377092</v>
      </c>
    </row>
    <row r="1093" spans="1:41" x14ac:dyDescent="0.35">
      <c r="A1093" s="5"/>
      <c r="B1093" s="463" t="s">
        <v>410</v>
      </c>
      <c r="Y1093" s="505">
        <f>Y1092/X1092-1</f>
        <v>0.38956131000016159</v>
      </c>
      <c r="Z1093" s="505">
        <f t="shared" ref="Z1093" si="1322">Z1092/Y1092-1</f>
        <v>0.10804128090707454</v>
      </c>
      <c r="AA1093" s="505">
        <f t="shared" ref="AA1093" si="1323">AA1092/Z1092-1</f>
        <v>-2.6893851451286643E-2</v>
      </c>
      <c r="AB1093" s="505">
        <f t="shared" ref="AB1093" si="1324">AB1092/AA1092-1</f>
        <v>-0.11950230648931714</v>
      </c>
      <c r="AC1093" s="505">
        <f t="shared" ref="AC1093" si="1325">AC1092/AB1092-1</f>
        <v>-0.29381821524017615</v>
      </c>
      <c r="AD1093" s="505">
        <f t="shared" ref="AD1093" si="1326">AD1092/AC1092-1</f>
        <v>6.9638565318885348E-2</v>
      </c>
      <c r="AE1093" s="505">
        <f t="shared" ref="AE1093" si="1327">AE1092/AD1092-1</f>
        <v>1.6000712740919854E-2</v>
      </c>
      <c r="AF1093" s="505">
        <f t="shared" ref="AF1093" si="1328">AF1092/AE1092-1</f>
        <v>0.10470178713553269</v>
      </c>
      <c r="AG1093" s="505">
        <f t="shared" ref="AG1093" si="1329">AG1092/AF1092-1</f>
        <v>-0.1050534896840537</v>
      </c>
      <c r="AH1093" s="505">
        <f t="shared" ref="AH1093" si="1330">AH1092/AG1092-1</f>
        <v>-0.20398143470433572</v>
      </c>
      <c r="AI1093" s="505">
        <f t="shared" ref="AI1093" si="1331">AI1092/AH1092-1</f>
        <v>-0.2288543905387731</v>
      </c>
      <c r="AJ1093" s="505">
        <f t="shared" ref="AJ1093" si="1332">AJ1092/AI1092-1</f>
        <v>0.31054520052050538</v>
      </c>
      <c r="AK1093" s="505">
        <f t="shared" ref="AK1093" si="1333">AK1092/AJ1092-1</f>
        <v>0.3916952679136978</v>
      </c>
      <c r="AL1093" s="505">
        <f t="shared" ref="AL1093" si="1334">AL1092/AK1092-1</f>
        <v>-0.16588318308648053</v>
      </c>
      <c r="AM1093" s="505">
        <f t="shared" ref="AM1093" si="1335">AM1092/AL1092-1</f>
        <v>-0.54361187000494071</v>
      </c>
      <c r="AN1093" s="505">
        <f t="shared" ref="AN1093" si="1336">AN1092/AM1092-1</f>
        <v>-0.11291147478088459</v>
      </c>
      <c r="AO1093" s="505">
        <f t="shared" ref="AO1093" si="1337">AO1092/AN1092-1</f>
        <v>-0.11217285318899106</v>
      </c>
    </row>
    <row r="1094" spans="1:41" x14ac:dyDescent="0.35">
      <c r="A1094" s="5"/>
      <c r="B1094" s="463" t="s">
        <v>411</v>
      </c>
    </row>
    <row r="1095" spans="1:41" x14ac:dyDescent="0.35">
      <c r="A1095" s="5"/>
      <c r="B1095" s="254"/>
    </row>
    <row r="1096" spans="1:41" x14ac:dyDescent="0.35">
      <c r="A1096" s="5" t="s">
        <v>82</v>
      </c>
      <c r="B1096" s="70" t="s">
        <v>788</v>
      </c>
      <c r="N1096" s="526" t="str">
        <f>IFERROR(AVERAGE(Q!C1096:F1096),"")</f>
        <v/>
      </c>
      <c r="O1096" s="526" t="str">
        <f>IFERROR(AVERAGE(Q!G1096:J1096),"")</f>
        <v/>
      </c>
      <c r="P1096" s="526" t="str">
        <f>IFERROR(AVERAGE(Q!K1096:N1096),"")</f>
        <v/>
      </c>
      <c r="Q1096" s="526" t="str">
        <f>IFERROR(AVERAGE(Q!O1096:R1096),"")</f>
        <v/>
      </c>
      <c r="R1096" s="526" t="str">
        <f>IFERROR(AVERAGE(Q!S1096:V1096),"")</f>
        <v/>
      </c>
      <c r="S1096" s="526" t="str">
        <f>IFERROR(AVERAGE(Q!W1096:Z1096),"")</f>
        <v/>
      </c>
      <c r="T1096" s="526" t="str">
        <f>IFERROR(AVERAGE(Q!AA1096:AD1096),"")</f>
        <v/>
      </c>
      <c r="U1096" s="526" t="str">
        <f>IFERROR(AVERAGE(Q!AE1096:AH1096),"")</f>
        <v/>
      </c>
      <c r="V1096" s="526" t="str">
        <f>IFERROR(AVERAGE(Q!AI1096:AL1096),"")</f>
        <v/>
      </c>
      <c r="W1096" s="526" t="str">
        <f>IFERROR(AVERAGE(Q!AM1096:AP1096),"")</f>
        <v/>
      </c>
      <c r="X1096" s="526">
        <f>IFERROR(AVERAGE(Q!AQ1096:AT1096),"")</f>
        <v>522.40172870312495</v>
      </c>
      <c r="Y1096" s="526">
        <f>IFERROR(AVERAGE(Q!AU1096:AX1096),"")</f>
        <v>532.92838506385806</v>
      </c>
      <c r="Z1096" s="526">
        <f>IFERROR(AVERAGE(Q!AY1096:BB1096),"")</f>
        <v>543.66715882016729</v>
      </c>
      <c r="AA1096" s="526">
        <f>IFERROR(AVERAGE(Q!BC1096:BF1096),"")</f>
        <v>554.62232424376475</v>
      </c>
      <c r="AB1096" s="526">
        <f>IFERROR(AVERAGE(Q!BG1096:BJ1096),"")</f>
        <v>565.79824173507745</v>
      </c>
      <c r="AC1096" s="526">
        <f>IFERROR(AVERAGE(Q!BK1096:BN1096),"")</f>
        <v>577.19935955878384</v>
      </c>
      <c r="AD1096" s="526">
        <f>IFERROR(AVERAGE(Q!BO1096:BR1096),"")</f>
        <v>588.83021561432236</v>
      </c>
      <c r="AE1096" s="526">
        <f>IFERROR(AVERAGE(Q!BS1096:BV1096),"")</f>
        <v>600.69543924207744</v>
      </c>
      <c r="AF1096" s="526">
        <f>IFERROR(AVERAGE(Q!BW1096:BZ1096),"")</f>
        <v>612.79975306595929</v>
      </c>
      <c r="AG1096" s="526">
        <f>IFERROR(AVERAGE(Q!CA1096:CD1096),"")</f>
        <v>625.14797487311444</v>
      </c>
      <c r="AH1096" s="526">
        <f>IFERROR(AVERAGE(Q!CE1096:CH1096),"")</f>
        <v>637.7450195315123</v>
      </c>
      <c r="AI1096" s="526">
        <f>IFERROR(AVERAGE(Q!CI1096:CL1096),"")</f>
        <v>650.59590094617238</v>
      </c>
      <c r="AJ1096" s="526">
        <f>IFERROR(AVERAGE(Q!CM1096:CP1096),"")</f>
        <v>663.70573405481036</v>
      </c>
      <c r="AK1096" s="526">
        <f>IFERROR(AVERAGE(Q!CQ1096:CT1096),"")</f>
        <v>677.07973686369769</v>
      </c>
      <c r="AL1096" s="526">
        <f>IFERROR(AVERAGE(Q!CU1096:CX1096),"")</f>
        <v>690.72323252454419</v>
      </c>
      <c r="AM1096" s="526">
        <f>IFERROR(AVERAGE(Q!CY1096:DB1096),"")</f>
        <v>704.64165145323182</v>
      </c>
      <c r="AN1096" s="526">
        <f>IFERROR(AVERAGE(Q!DC1096:DF1096),"")</f>
        <v>718.84053349124088</v>
      </c>
      <c r="AO1096" s="526">
        <f>IFERROR(AVERAGE(Q!DG1096:DJ1096),"")</f>
        <v>733.32553011063112</v>
      </c>
    </row>
    <row r="1097" spans="1:41" x14ac:dyDescent="0.35">
      <c r="A1097" s="191"/>
      <c r="B1097" s="463" t="s">
        <v>410</v>
      </c>
      <c r="Y1097" s="505">
        <f>Y1096/X1096-1</f>
        <v>2.0150500624999346E-2</v>
      </c>
      <c r="Z1097" s="505">
        <f t="shared" ref="Z1097" si="1338">Z1096/Y1096-1</f>
        <v>2.0150500624999568E-2</v>
      </c>
      <c r="AA1097" s="505">
        <f t="shared" ref="AA1097" si="1339">AA1096/Z1096-1</f>
        <v>2.0150500624999568E-2</v>
      </c>
      <c r="AB1097" s="505">
        <f t="shared" ref="AB1097" si="1340">AB1096/AA1096-1</f>
        <v>2.0150500624999568E-2</v>
      </c>
      <c r="AC1097" s="505">
        <f t="shared" ref="AC1097" si="1341">AC1096/AB1096-1</f>
        <v>2.0150500624999568E-2</v>
      </c>
      <c r="AD1097" s="505">
        <f t="shared" ref="AD1097" si="1342">AD1096/AC1096-1</f>
        <v>2.0150500624999346E-2</v>
      </c>
      <c r="AE1097" s="505">
        <f t="shared" ref="AE1097" si="1343">AE1096/AD1096-1</f>
        <v>2.0150500624999568E-2</v>
      </c>
      <c r="AF1097" s="505">
        <f t="shared" ref="AF1097" si="1344">AF1096/AE1096-1</f>
        <v>2.0150500624999568E-2</v>
      </c>
      <c r="AG1097" s="505">
        <f t="shared" ref="AG1097" si="1345">AG1096/AF1096-1</f>
        <v>2.0150500624999568E-2</v>
      </c>
      <c r="AH1097" s="505">
        <f t="shared" ref="AH1097" si="1346">AH1096/AG1096-1</f>
        <v>2.0150500624999568E-2</v>
      </c>
      <c r="AI1097" s="505">
        <f t="shared" ref="AI1097" si="1347">AI1096/AH1096-1</f>
        <v>2.0150500624999568E-2</v>
      </c>
      <c r="AJ1097" s="505">
        <f t="shared" ref="AJ1097" si="1348">AJ1096/AI1096-1</f>
        <v>2.0150500624999568E-2</v>
      </c>
      <c r="AK1097" s="505">
        <f t="shared" ref="AK1097" si="1349">AK1096/AJ1096-1</f>
        <v>2.0150500624999568E-2</v>
      </c>
      <c r="AL1097" s="505">
        <f t="shared" ref="AL1097" si="1350">AL1096/AK1096-1</f>
        <v>2.0150500624999568E-2</v>
      </c>
      <c r="AM1097" s="505">
        <f t="shared" ref="AM1097" si="1351">AM1096/AL1096-1</f>
        <v>2.015050062499979E-2</v>
      </c>
      <c r="AN1097" s="505">
        <f t="shared" ref="AN1097" si="1352">AN1096/AM1096-1</f>
        <v>2.0150500624999568E-2</v>
      </c>
      <c r="AO1097" s="505">
        <f t="shared" ref="AO1097" si="1353">AO1096/AN1096-1</f>
        <v>2.0150500624999568E-2</v>
      </c>
    </row>
    <row r="1098" spans="1:41" x14ac:dyDescent="0.35">
      <c r="A1098" s="424"/>
      <c r="B1098" s="463" t="s">
        <v>411</v>
      </c>
    </row>
    <row r="1099" spans="1:41" x14ac:dyDescent="0.35">
      <c r="A1099" s="5"/>
      <c r="B1099" s="322"/>
    </row>
    <row r="1100" spans="1:41" x14ac:dyDescent="0.35">
      <c r="A1100" s="5" t="s">
        <v>82</v>
      </c>
      <c r="B1100" s="70" t="s">
        <v>789</v>
      </c>
      <c r="N1100" s="526" t="str">
        <f>IFERROR(AVERAGE(Q!C1100:F1100),"")</f>
        <v/>
      </c>
      <c r="O1100" s="526" t="str">
        <f>IFERROR(AVERAGE(Q!G1100:J1100),"")</f>
        <v/>
      </c>
      <c r="P1100" s="526" t="str">
        <f>IFERROR(AVERAGE(Q!K1100:N1100),"")</f>
        <v/>
      </c>
      <c r="Q1100" s="526" t="str">
        <f>IFERROR(AVERAGE(Q!O1100:R1100),"")</f>
        <v/>
      </c>
      <c r="R1100" s="526" t="str">
        <f>IFERROR(AVERAGE(Q!S1100:V1100),"")</f>
        <v/>
      </c>
      <c r="S1100" s="526" t="str">
        <f>IFERROR(AVERAGE(Q!W1100:Z1100),"")</f>
        <v/>
      </c>
      <c r="T1100" s="526" t="str">
        <f>IFERROR(AVERAGE(Q!AA1100:AD1100),"")</f>
        <v/>
      </c>
      <c r="U1100" s="526" t="str">
        <f>IFERROR(AVERAGE(Q!AE1100:AH1100),"")</f>
        <v/>
      </c>
      <c r="V1100" s="526" t="str">
        <f>IFERROR(AVERAGE(Q!AI1100:AL1100),"")</f>
        <v/>
      </c>
      <c r="W1100" s="526" t="str">
        <f>IFERROR(AVERAGE(Q!AM1100:AP1100),"")</f>
        <v/>
      </c>
      <c r="X1100" s="526">
        <f>IFERROR(AVERAGE(Q!AQ1100:AT1100),"")</f>
        <v>614.59026906249983</v>
      </c>
      <c r="Y1100" s="526">
        <f>IFERROR(AVERAGE(Q!AU1100:AX1100),"")</f>
        <v>626.97457066336244</v>
      </c>
      <c r="Z1100" s="526">
        <f>IFERROR(AVERAGE(Q!AY1100:BB1100),"")</f>
        <v>639.60842214137335</v>
      </c>
      <c r="AA1100" s="526">
        <f>IFERROR(AVERAGE(Q!BC1100:BF1100),"")</f>
        <v>652.49685205148796</v>
      </c>
      <c r="AB1100" s="526">
        <f>IFERROR(AVERAGE(Q!BG1100:BJ1100),"")</f>
        <v>665.64499027656166</v>
      </c>
      <c r="AC1100" s="526">
        <f>IFERROR(AVERAGE(Q!BK1100:BN1100),"")</f>
        <v>679.05807006915734</v>
      </c>
      <c r="AD1100" s="526">
        <f>IFERROR(AVERAGE(Q!BO1100:BR1100),"")</f>
        <v>692.7414301344968</v>
      </c>
      <c r="AE1100" s="526">
        <f>IFERROR(AVERAGE(Q!BS1100:BV1100),"")</f>
        <v>706.70051675538502</v>
      </c>
      <c r="AF1100" s="526">
        <f>IFERROR(AVERAGE(Q!BW1100:BZ1100),"")</f>
        <v>720.94088595995208</v>
      </c>
      <c r="AG1100" s="526">
        <f>IFERROR(AVERAGE(Q!CA1100:CD1100),"")</f>
        <v>735.46820573307582</v>
      </c>
      <c r="AH1100" s="526">
        <f>IFERROR(AVERAGE(Q!CE1100:CH1100),"")</f>
        <v>750.28825827236744</v>
      </c>
      <c r="AI1100" s="526">
        <f>IFERROR(AVERAGE(Q!CI1100:CL1100),"")</f>
        <v>765.40694228961456</v>
      </c>
      <c r="AJ1100" s="526">
        <f>IFERROR(AVERAGE(Q!CM1100:CP1100),"")</f>
        <v>780.83027535860049</v>
      </c>
      <c r="AK1100" s="526">
        <f>IFERROR(AVERAGE(Q!CQ1100:CT1100),"")</f>
        <v>796.56439631023238</v>
      </c>
      <c r="AL1100" s="526">
        <f>IFERROR(AVERAGE(Q!CU1100:CX1100),"")</f>
        <v>812.61556767593413</v>
      </c>
      <c r="AM1100" s="526">
        <f>IFERROR(AVERAGE(Q!CY1100:DB1100),"")</f>
        <v>828.99017818027232</v>
      </c>
      <c r="AN1100" s="526">
        <f>IFERROR(AVERAGE(Q!DC1100:DF1100),"")</f>
        <v>845.69474528381249</v>
      </c>
      <c r="AO1100" s="526">
        <f>IFERROR(AVERAGE(Q!DG1100:DJ1100),"")</f>
        <v>862.73591777721288</v>
      </c>
    </row>
    <row r="1101" spans="1:41" x14ac:dyDescent="0.35">
      <c r="A1101" s="191"/>
      <c r="B1101" s="463" t="s">
        <v>410</v>
      </c>
      <c r="Y1101" s="505">
        <f>Y1100/X1100-1</f>
        <v>2.0150500624999568E-2</v>
      </c>
      <c r="Z1101" s="505">
        <f t="shared" ref="Z1101" si="1354">Z1100/Y1100-1</f>
        <v>2.0150500624999568E-2</v>
      </c>
      <c r="AA1101" s="505">
        <f t="shared" ref="AA1101" si="1355">AA1100/Z1100-1</f>
        <v>2.0150500624999346E-2</v>
      </c>
      <c r="AB1101" s="505">
        <f t="shared" ref="AB1101" si="1356">AB1100/AA1100-1</f>
        <v>2.0150500624999568E-2</v>
      </c>
      <c r="AC1101" s="505">
        <f t="shared" ref="AC1101" si="1357">AC1100/AB1100-1</f>
        <v>2.0150500624999568E-2</v>
      </c>
      <c r="AD1101" s="505">
        <f t="shared" ref="AD1101" si="1358">AD1100/AC1100-1</f>
        <v>2.0150500624999346E-2</v>
      </c>
      <c r="AE1101" s="505">
        <f t="shared" ref="AE1101" si="1359">AE1100/AD1100-1</f>
        <v>2.0150500624999568E-2</v>
      </c>
      <c r="AF1101" s="505">
        <f t="shared" ref="AF1101" si="1360">AF1100/AE1100-1</f>
        <v>2.015050062499979E-2</v>
      </c>
      <c r="AG1101" s="505">
        <f t="shared" ref="AG1101" si="1361">AG1100/AF1100-1</f>
        <v>2.0150500624999568E-2</v>
      </c>
      <c r="AH1101" s="505">
        <f t="shared" ref="AH1101" si="1362">AH1100/AG1100-1</f>
        <v>2.0150500624999568E-2</v>
      </c>
      <c r="AI1101" s="505">
        <f t="shared" ref="AI1101" si="1363">AI1100/AH1100-1</f>
        <v>2.0150500624999568E-2</v>
      </c>
      <c r="AJ1101" s="505">
        <f t="shared" ref="AJ1101" si="1364">AJ1100/AI1100-1</f>
        <v>2.0150500624999568E-2</v>
      </c>
      <c r="AK1101" s="505">
        <f t="shared" ref="AK1101" si="1365">AK1100/AJ1100-1</f>
        <v>2.0150500624999346E-2</v>
      </c>
      <c r="AL1101" s="505">
        <f t="shared" ref="AL1101" si="1366">AL1100/AK1100-1</f>
        <v>2.0150500624999568E-2</v>
      </c>
      <c r="AM1101" s="505">
        <f t="shared" ref="AM1101" si="1367">AM1100/AL1100-1</f>
        <v>2.0150500624999346E-2</v>
      </c>
      <c r="AN1101" s="505">
        <f t="shared" ref="AN1101" si="1368">AN1100/AM1100-1</f>
        <v>2.0150500624999568E-2</v>
      </c>
      <c r="AO1101" s="505">
        <f t="shared" ref="AO1101" si="1369">AO1100/AN1100-1</f>
        <v>2.0150500624999568E-2</v>
      </c>
    </row>
    <row r="1102" spans="1:41" x14ac:dyDescent="0.35">
      <c r="A1102" s="424"/>
      <c r="B1102" s="463" t="s">
        <v>411</v>
      </c>
    </row>
    <row r="1103" spans="1:41" x14ac:dyDescent="0.35">
      <c r="A1103" s="5"/>
      <c r="B1103" s="254"/>
    </row>
    <row r="1104" spans="1:41" x14ac:dyDescent="0.35">
      <c r="A1104" s="5" t="s">
        <v>82</v>
      </c>
      <c r="B1104" s="70" t="s">
        <v>786</v>
      </c>
      <c r="N1104" s="526" t="str">
        <f>IFERROR(AVERAGE(Q!C1104:F1104),"")</f>
        <v/>
      </c>
      <c r="O1104" s="526" t="str">
        <f>IFERROR(AVERAGE(Q!G1104:J1104),"")</f>
        <v/>
      </c>
      <c r="P1104" s="526" t="str">
        <f>IFERROR(AVERAGE(Q!K1104:N1104),"")</f>
        <v/>
      </c>
      <c r="Q1104" s="526" t="str">
        <f>IFERROR(AVERAGE(Q!O1104:R1104),"")</f>
        <v/>
      </c>
      <c r="R1104" s="526" t="str">
        <f>IFERROR(AVERAGE(Q!S1104:V1104),"")</f>
        <v/>
      </c>
      <c r="S1104" s="526" t="str">
        <f>IFERROR(AVERAGE(Q!W1104:Z1104),"")</f>
        <v/>
      </c>
      <c r="T1104" s="526" t="str">
        <f>IFERROR(AVERAGE(Q!AA1104:AD1104),"")</f>
        <v/>
      </c>
      <c r="U1104" s="526" t="str">
        <f>IFERROR(AVERAGE(Q!AE1104:AH1104),"")</f>
        <v/>
      </c>
      <c r="V1104" s="526" t="str">
        <f>IFERROR(AVERAGE(Q!AI1104:AL1104),"")</f>
        <v/>
      </c>
      <c r="W1104" s="526" t="str">
        <f>IFERROR(AVERAGE(Q!AM1104:AP1104),"")</f>
        <v/>
      </c>
      <c r="X1104" s="526">
        <f>IFERROR(AVERAGE(Q!AQ1104:AT1104),"")</f>
        <v>785.59026906249994</v>
      </c>
      <c r="Y1104" s="526">
        <f>IFERROR(AVERAGE(Q!AU1104:AX1104),"")</f>
        <v>797.97457066336244</v>
      </c>
      <c r="Z1104" s="526">
        <f>IFERROR(AVERAGE(Q!AY1104:BB1104),"")</f>
        <v>810.60842214137347</v>
      </c>
      <c r="AA1104" s="526">
        <f>IFERROR(AVERAGE(Q!BC1104:BF1104),"")</f>
        <v>823.49685205148796</v>
      </c>
      <c r="AB1104" s="526">
        <f>IFERROR(AVERAGE(Q!BG1104:BJ1104),"")</f>
        <v>836.64499027656177</v>
      </c>
      <c r="AC1104" s="526">
        <f>IFERROR(AVERAGE(Q!BK1104:BN1104),"")</f>
        <v>850.05807006915734</v>
      </c>
      <c r="AD1104" s="526">
        <f>IFERROR(AVERAGE(Q!BO1104:BR1104),"")</f>
        <v>863.7414301344968</v>
      </c>
      <c r="AE1104" s="526">
        <f>IFERROR(AVERAGE(Q!BS1104:BV1104),"")</f>
        <v>877.70051675538502</v>
      </c>
      <c r="AF1104" s="526">
        <f>IFERROR(AVERAGE(Q!BW1104:BZ1104),"")</f>
        <v>891.94088595995208</v>
      </c>
      <c r="AG1104" s="526">
        <f>IFERROR(AVERAGE(Q!CA1104:CD1104),"")</f>
        <v>906.46820573307582</v>
      </c>
      <c r="AH1104" s="526">
        <f>IFERROR(AVERAGE(Q!CE1104:CH1104),"")</f>
        <v>921.28825827236744</v>
      </c>
      <c r="AI1104" s="526">
        <f>IFERROR(AVERAGE(Q!CI1104:CL1104),"")</f>
        <v>936.40694228961456</v>
      </c>
      <c r="AJ1104" s="526">
        <f>IFERROR(AVERAGE(Q!CM1104:CP1104),"")</f>
        <v>951.83027535860049</v>
      </c>
      <c r="AK1104" s="526">
        <f>IFERROR(AVERAGE(Q!CQ1104:CT1104),"")</f>
        <v>967.56439631023238</v>
      </c>
      <c r="AL1104" s="526">
        <f>IFERROR(AVERAGE(Q!CU1104:CX1104),"")</f>
        <v>983.61556767593413</v>
      </c>
      <c r="AM1104" s="526">
        <f>IFERROR(AVERAGE(Q!CY1104:DB1104),"")</f>
        <v>999.99017818027232</v>
      </c>
      <c r="AN1104" s="526">
        <f>IFERROR(AVERAGE(Q!DC1104:DF1104),"")</f>
        <v>1016.6947452838125</v>
      </c>
      <c r="AO1104" s="526">
        <f>IFERROR(AVERAGE(Q!DG1104:DJ1104),"")</f>
        <v>1033.7359177772128</v>
      </c>
    </row>
    <row r="1105" spans="1:41" x14ac:dyDescent="0.35">
      <c r="A1105" s="191"/>
      <c r="B1105" s="463" t="s">
        <v>410</v>
      </c>
      <c r="Y1105" s="505">
        <f>Y1104/X1104-1</f>
        <v>1.5764326632560666E-2</v>
      </c>
      <c r="Z1105" s="505">
        <f t="shared" ref="Z1105" si="1370">Z1104/Y1104-1</f>
        <v>1.5832398603264242E-2</v>
      </c>
      <c r="AA1105" s="505">
        <f t="shared" ref="AA1105" si="1371">AA1104/Z1104-1</f>
        <v>1.5899698989146005E-2</v>
      </c>
      <c r="AB1105" s="505">
        <f t="shared" ref="AB1105" si="1372">AB1104/AA1104-1</f>
        <v>1.5966227669625299E-2</v>
      </c>
      <c r="AC1105" s="505">
        <f t="shared" ref="AC1105" si="1373">AC1104/AB1104-1</f>
        <v>1.6031984830461754E-2</v>
      </c>
      <c r="AD1105" s="505">
        <f t="shared" ref="AD1105" si="1374">AD1104/AC1104-1</f>
        <v>1.6096970956614998E-2</v>
      </c>
      <c r="AE1105" s="505">
        <f t="shared" ref="AE1105" si="1375">AE1104/AD1104-1</f>
        <v>1.6161186824990681E-2</v>
      </c>
      <c r="AF1105" s="505">
        <f t="shared" ref="AF1105" si="1376">AF1104/AE1104-1</f>
        <v>1.622463349709502E-2</v>
      </c>
      <c r="AG1105" s="505">
        <f t="shared" ref="AG1105" si="1377">AG1104/AF1104-1</f>
        <v>1.6287312311609847E-2</v>
      </c>
      <c r="AH1105" s="505">
        <f t="shared" ref="AH1105" si="1378">AH1104/AG1104-1</f>
        <v>1.6349224876901713E-2</v>
      </c>
      <c r="AI1105" s="505">
        <f t="shared" ref="AI1105" si="1379">AI1104/AH1104-1</f>
        <v>1.641037306347326E-2</v>
      </c>
      <c r="AJ1105" s="505">
        <f t="shared" ref="AJ1105" si="1380">AJ1104/AI1104-1</f>
        <v>1.64707589963764E-2</v>
      </c>
      <c r="AK1105" s="505">
        <f t="shared" ref="AK1105" si="1381">AK1104/AJ1104-1</f>
        <v>1.6530385047590634E-2</v>
      </c>
      <c r="AL1105" s="505">
        <f t="shared" ref="AL1105" si="1382">AL1104/AK1104-1</f>
        <v>1.6589253828388273E-2</v>
      </c>
      <c r="AM1105" s="505">
        <f t="shared" ref="AM1105" si="1383">AM1104/AL1104-1</f>
        <v>1.6647368181684774E-2</v>
      </c>
      <c r="AN1105" s="505">
        <f t="shared" ref="AN1105" si="1384">AN1104/AM1104-1</f>
        <v>1.6704731174398413E-2</v>
      </c>
      <c r="AO1105" s="505">
        <f t="shared" ref="AO1105" si="1385">AO1104/AN1104-1</f>
        <v>1.6761346089817053E-2</v>
      </c>
    </row>
    <row r="1106" spans="1:41" x14ac:dyDescent="0.35">
      <c r="A1106" s="424"/>
      <c r="B1106" s="463" t="s">
        <v>411</v>
      </c>
    </row>
    <row r="1107" spans="1:41" x14ac:dyDescent="0.35">
      <c r="A1107" s="5"/>
      <c r="B1107" s="322"/>
    </row>
    <row r="1108" spans="1:41" x14ac:dyDescent="0.35">
      <c r="A1108" s="5" t="s">
        <v>82</v>
      </c>
      <c r="B1108" s="70" t="s">
        <v>421</v>
      </c>
      <c r="N1108" s="526" t="str">
        <f>IFERROR(AVERAGE(Q!C1108:F1108),"")</f>
        <v/>
      </c>
      <c r="O1108" s="526" t="str">
        <f>IFERROR(AVERAGE(Q!G1108:J1108),"")</f>
        <v/>
      </c>
      <c r="P1108" s="526" t="str">
        <f>IFERROR(AVERAGE(Q!K1108:N1108),"")</f>
        <v/>
      </c>
      <c r="Q1108" s="526" t="str">
        <f>IFERROR(AVERAGE(Q!O1108:R1108),"")</f>
        <v/>
      </c>
      <c r="R1108" s="526" t="str">
        <f>IFERROR(AVERAGE(Q!S1108:V1108),"")</f>
        <v/>
      </c>
      <c r="S1108" s="526" t="str">
        <f>IFERROR(AVERAGE(Q!W1108:Z1108),"")</f>
        <v/>
      </c>
      <c r="T1108" s="526" t="str">
        <f>IFERROR(AVERAGE(Q!AA1108:AD1108),"")</f>
        <v/>
      </c>
      <c r="U1108" s="526" t="str">
        <f>IFERROR(AVERAGE(Q!AE1108:AH1108),"")</f>
        <v/>
      </c>
      <c r="V1108" s="526" t="str">
        <f>IFERROR(AVERAGE(Q!AI1108:AL1108),"")</f>
        <v/>
      </c>
      <c r="W1108" s="526" t="str">
        <f>IFERROR(AVERAGE(Q!AM1108:AP1108),"")</f>
        <v/>
      </c>
      <c r="X1108" s="526">
        <f>IFERROR(AVERAGE(Q!AQ1108:AT1108),"")</f>
        <v>250</v>
      </c>
      <c r="Y1108" s="526">
        <f>IFERROR(AVERAGE(Q!AU1108:AX1108),"")</f>
        <v>250</v>
      </c>
      <c r="Z1108" s="526">
        <f>IFERROR(AVERAGE(Q!AY1108:BB1108),"")</f>
        <v>250</v>
      </c>
      <c r="AA1108" s="526">
        <f>IFERROR(AVERAGE(Q!BC1108:BF1108),"")</f>
        <v>250</v>
      </c>
      <c r="AB1108" s="526">
        <f>IFERROR(AVERAGE(Q!BG1108:BJ1108),"")</f>
        <v>250</v>
      </c>
      <c r="AC1108" s="526">
        <f>IFERROR(AVERAGE(Q!BK1108:BN1108),"")</f>
        <v>250</v>
      </c>
      <c r="AD1108" s="526">
        <f>IFERROR(AVERAGE(Q!BO1108:BR1108),"")</f>
        <v>250</v>
      </c>
      <c r="AE1108" s="526">
        <f>IFERROR(AVERAGE(Q!BS1108:BV1108),"")</f>
        <v>250</v>
      </c>
      <c r="AF1108" s="526">
        <f>IFERROR(AVERAGE(Q!BW1108:BZ1108),"")</f>
        <v>250</v>
      </c>
      <c r="AG1108" s="526">
        <f>IFERROR(AVERAGE(Q!CA1108:CD1108),"")</f>
        <v>250</v>
      </c>
      <c r="AH1108" s="526">
        <f>IFERROR(AVERAGE(Q!CE1108:CH1108),"")</f>
        <v>250</v>
      </c>
      <c r="AI1108" s="526">
        <f>IFERROR(AVERAGE(Q!CI1108:CL1108),"")</f>
        <v>250</v>
      </c>
      <c r="AJ1108" s="526">
        <f>IFERROR(AVERAGE(Q!CM1108:CP1108),"")</f>
        <v>250</v>
      </c>
      <c r="AK1108" s="526">
        <f>IFERROR(AVERAGE(Q!CQ1108:CT1108),"")</f>
        <v>250</v>
      </c>
      <c r="AL1108" s="526">
        <f>IFERROR(AVERAGE(Q!CU1108:CX1108),"")</f>
        <v>250</v>
      </c>
      <c r="AM1108" s="526">
        <f>IFERROR(AVERAGE(Q!CY1108:DB1108),"")</f>
        <v>250</v>
      </c>
      <c r="AN1108" s="526">
        <f>IFERROR(AVERAGE(Q!DC1108:DF1108),"")</f>
        <v>250</v>
      </c>
      <c r="AO1108" s="526">
        <f>IFERROR(AVERAGE(Q!DG1108:DJ1108),"")</f>
        <v>250</v>
      </c>
    </row>
    <row r="1109" spans="1:41" x14ac:dyDescent="0.35">
      <c r="A1109" s="191"/>
      <c r="B1109" s="463" t="s">
        <v>410</v>
      </c>
      <c r="Y1109" s="505">
        <f>Y1108/X1108-1</f>
        <v>0</v>
      </c>
      <c r="Z1109" s="505">
        <f t="shared" ref="Z1109" si="1386">Z1108/Y1108-1</f>
        <v>0</v>
      </c>
      <c r="AA1109" s="505">
        <f t="shared" ref="AA1109" si="1387">AA1108/Z1108-1</f>
        <v>0</v>
      </c>
      <c r="AB1109" s="505">
        <f t="shared" ref="AB1109" si="1388">AB1108/AA1108-1</f>
        <v>0</v>
      </c>
      <c r="AC1109" s="505">
        <f t="shared" ref="AC1109" si="1389">AC1108/AB1108-1</f>
        <v>0</v>
      </c>
      <c r="AD1109" s="505">
        <f t="shared" ref="AD1109" si="1390">AD1108/AC1108-1</f>
        <v>0</v>
      </c>
      <c r="AE1109" s="505">
        <f t="shared" ref="AE1109" si="1391">AE1108/AD1108-1</f>
        <v>0</v>
      </c>
      <c r="AF1109" s="505">
        <f t="shared" ref="AF1109" si="1392">AF1108/AE1108-1</f>
        <v>0</v>
      </c>
      <c r="AG1109" s="505">
        <f t="shared" ref="AG1109" si="1393">AG1108/AF1108-1</f>
        <v>0</v>
      </c>
      <c r="AH1109" s="505">
        <f t="shared" ref="AH1109" si="1394">AH1108/AG1108-1</f>
        <v>0</v>
      </c>
      <c r="AI1109" s="505">
        <f t="shared" ref="AI1109" si="1395">AI1108/AH1108-1</f>
        <v>0</v>
      </c>
      <c r="AJ1109" s="505">
        <f t="shared" ref="AJ1109" si="1396">AJ1108/AI1108-1</f>
        <v>0</v>
      </c>
      <c r="AK1109" s="505">
        <f t="shared" ref="AK1109" si="1397">AK1108/AJ1108-1</f>
        <v>0</v>
      </c>
      <c r="AL1109" s="505">
        <f t="shared" ref="AL1109" si="1398">AL1108/AK1108-1</f>
        <v>0</v>
      </c>
      <c r="AM1109" s="505">
        <f t="shared" ref="AM1109" si="1399">AM1108/AL1108-1</f>
        <v>0</v>
      </c>
      <c r="AN1109" s="505">
        <f t="shared" ref="AN1109" si="1400">AN1108/AM1108-1</f>
        <v>0</v>
      </c>
      <c r="AO1109" s="505">
        <f t="shared" ref="AO1109" si="1401">AO1108/AN1108-1</f>
        <v>0</v>
      </c>
    </row>
    <row r="1110" spans="1:41" x14ac:dyDescent="0.35">
      <c r="A1110" s="424"/>
      <c r="B1110" s="463" t="s">
        <v>411</v>
      </c>
    </row>
    <row r="1111" spans="1:41" x14ac:dyDescent="0.35">
      <c r="A1111" s="5"/>
      <c r="B1111" s="463" t="s">
        <v>451</v>
      </c>
    </row>
    <row r="1112" spans="1:41" x14ac:dyDescent="0.35">
      <c r="A1112" s="5"/>
      <c r="B1112" s="463"/>
    </row>
    <row r="1113" spans="1:41" x14ac:dyDescent="0.35">
      <c r="A1113" s="5"/>
      <c r="B1113" s="70" t="s">
        <v>60</v>
      </c>
    </row>
    <row r="1114" spans="1:41" x14ac:dyDescent="0.35">
      <c r="A1114" s="191"/>
      <c r="B1114" s="463" t="s">
        <v>410</v>
      </c>
    </row>
    <row r="1115" spans="1:41" x14ac:dyDescent="0.35">
      <c r="A1115" s="424"/>
      <c r="B1115" s="463" t="s">
        <v>411</v>
      </c>
    </row>
    <row r="1116" spans="1:41" x14ac:dyDescent="0.35">
      <c r="B1116" s="69"/>
    </row>
    <row r="1117" spans="1:41" x14ac:dyDescent="0.35">
      <c r="A1117" s="5"/>
      <c r="B1117" s="550" t="s">
        <v>405</v>
      </c>
      <c r="N1117" s="550"/>
      <c r="O1117" s="550"/>
      <c r="P1117" s="550"/>
      <c r="Q1117" s="550"/>
      <c r="R1117" s="550"/>
      <c r="S1117" s="550"/>
      <c r="T1117" s="550"/>
      <c r="U1117" s="550"/>
      <c r="V1117" s="550"/>
      <c r="W1117" s="550"/>
      <c r="X1117" s="550"/>
      <c r="Y1117" s="550"/>
      <c r="Z1117" s="550"/>
      <c r="AA1117" s="550"/>
      <c r="AB1117" s="550"/>
      <c r="AC1117" s="550"/>
      <c r="AD1117" s="550"/>
      <c r="AE1117" s="550"/>
      <c r="AF1117" s="550"/>
      <c r="AG1117" s="550"/>
      <c r="AH1117" s="550"/>
      <c r="AI1117" s="550"/>
      <c r="AJ1117" s="550"/>
      <c r="AK1117" s="550"/>
      <c r="AL1117" s="550"/>
      <c r="AM1117" s="550"/>
      <c r="AN1117" s="550"/>
      <c r="AO1117" s="550"/>
    </row>
    <row r="1118" spans="1:41" x14ac:dyDescent="0.35">
      <c r="B1118" s="70"/>
    </row>
    <row r="1119" spans="1:41" x14ac:dyDescent="0.35">
      <c r="B1119" s="70" t="s">
        <v>253</v>
      </c>
    </row>
    <row r="1120" spans="1:41" x14ac:dyDescent="0.35">
      <c r="B1120" s="70" t="s">
        <v>254</v>
      </c>
    </row>
    <row r="1121" spans="2:2" x14ac:dyDescent="0.35">
      <c r="B1121" s="70" t="s">
        <v>422</v>
      </c>
    </row>
    <row r="1122" spans="2:2" x14ac:dyDescent="0.35">
      <c r="B1122" s="70" t="s">
        <v>423</v>
      </c>
    </row>
    <row r="1123" spans="2:2" x14ac:dyDescent="0.35">
      <c r="B1123" s="70" t="s">
        <v>424</v>
      </c>
    </row>
    <row r="1124" spans="2:2" x14ac:dyDescent="0.35">
      <c r="B1124" s="70" t="s">
        <v>256</v>
      </c>
    </row>
    <row r="1125" spans="2:2" x14ac:dyDescent="0.35">
      <c r="B1125" s="70" t="s">
        <v>257</v>
      </c>
    </row>
    <row r="1126" spans="2:2" x14ac:dyDescent="0.35">
      <c r="B1126" s="70" t="s">
        <v>250</v>
      </c>
    </row>
    <row r="1127" spans="2:2" x14ac:dyDescent="0.35">
      <c r="B1127" s="70" t="s">
        <v>261</v>
      </c>
    </row>
    <row r="1128" spans="2:2" x14ac:dyDescent="0.35">
      <c r="B1128" s="70" t="s">
        <v>425</v>
      </c>
    </row>
    <row r="1129" spans="2:2" x14ac:dyDescent="0.35">
      <c r="B1129" s="70" t="s">
        <v>262</v>
      </c>
    </row>
    <row r="1130" spans="2:2" x14ac:dyDescent="0.35">
      <c r="B1130" s="70" t="s">
        <v>263</v>
      </c>
    </row>
    <row r="1131" spans="2:2" x14ac:dyDescent="0.35">
      <c r="B1131" s="70" t="s">
        <v>264</v>
      </c>
    </row>
    <row r="1132" spans="2:2" x14ac:dyDescent="0.35">
      <c r="B1132" s="70" t="s">
        <v>265</v>
      </c>
    </row>
    <row r="1133" spans="2:2" x14ac:dyDescent="0.35">
      <c r="B1133" s="70" t="s">
        <v>426</v>
      </c>
    </row>
    <row r="1134" spans="2:2" x14ac:dyDescent="0.35">
      <c r="B1134" s="70" t="s">
        <v>427</v>
      </c>
    </row>
    <row r="1135" spans="2:2" x14ac:dyDescent="0.35">
      <c r="B1135" s="70" t="s">
        <v>266</v>
      </c>
    </row>
    <row r="1136" spans="2:2" x14ac:dyDescent="0.35">
      <c r="B1136" s="70" t="s">
        <v>267</v>
      </c>
    </row>
    <row r="1137" spans="1:2" x14ac:dyDescent="0.35">
      <c r="B1137" s="70"/>
    </row>
    <row r="1138" spans="1:2" x14ac:dyDescent="0.35">
      <c r="B1138" s="70"/>
    </row>
    <row r="1139" spans="1:2" x14ac:dyDescent="0.35">
      <c r="B1139" s="70"/>
    </row>
    <row r="1140" spans="1:2" x14ac:dyDescent="0.35">
      <c r="A1140" s="5" t="s">
        <v>84</v>
      </c>
      <c r="B1140" s="70" t="s">
        <v>89</v>
      </c>
    </row>
    <row r="1141" spans="1:2" x14ac:dyDescent="0.35">
      <c r="A1141" s="5" t="s">
        <v>84</v>
      </c>
      <c r="B1141" s="70" t="s">
        <v>358</v>
      </c>
    </row>
    <row r="1142" spans="1:2" x14ac:dyDescent="0.35">
      <c r="A1142" s="5" t="s">
        <v>84</v>
      </c>
      <c r="B1142" s="70" t="s">
        <v>359</v>
      </c>
    </row>
    <row r="1143" spans="1:2" x14ac:dyDescent="0.35">
      <c r="A1143" s="5" t="s">
        <v>84</v>
      </c>
      <c r="B1143" s="70" t="s">
        <v>85</v>
      </c>
    </row>
    <row r="1144" spans="1:2" x14ac:dyDescent="0.35">
      <c r="A1144" s="5" t="s">
        <v>84</v>
      </c>
      <c r="B1144" s="70" t="s">
        <v>361</v>
      </c>
    </row>
    <row r="1145" spans="1:2" x14ac:dyDescent="0.35">
      <c r="A1145" s="5" t="s">
        <v>84</v>
      </c>
      <c r="B1145" s="70" t="s">
        <v>362</v>
      </c>
    </row>
    <row r="1146" spans="1:2" x14ac:dyDescent="0.35">
      <c r="A1146" s="5" t="s">
        <v>84</v>
      </c>
      <c r="B1146" s="70" t="s">
        <v>363</v>
      </c>
    </row>
    <row r="1147" spans="1:2" x14ac:dyDescent="0.35">
      <c r="A1147" s="5" t="s">
        <v>84</v>
      </c>
      <c r="B1147" s="70" t="s">
        <v>364</v>
      </c>
    </row>
    <row r="1148" spans="1:2" x14ac:dyDescent="0.35">
      <c r="A1148" s="5" t="s">
        <v>84</v>
      </c>
      <c r="B1148" s="70" t="s">
        <v>365</v>
      </c>
    </row>
    <row r="1149" spans="1:2" x14ac:dyDescent="0.35">
      <c r="A1149" s="5" t="s">
        <v>84</v>
      </c>
      <c r="B1149" s="70" t="s">
        <v>366</v>
      </c>
    </row>
    <row r="1150" spans="1:2" x14ac:dyDescent="0.35">
      <c r="A1150" s="5" t="s">
        <v>84</v>
      </c>
      <c r="B1150" s="70" t="s">
        <v>367</v>
      </c>
    </row>
    <row r="1151" spans="1:2" x14ac:dyDescent="0.35">
      <c r="A1151" s="5"/>
      <c r="B1151" s="69"/>
    </row>
    <row r="1152" spans="1:2" x14ac:dyDescent="0.35">
      <c r="B1152" s="69"/>
    </row>
    <row r="1153" spans="1:41" x14ac:dyDescent="0.35">
      <c r="B1153" s="69"/>
    </row>
    <row r="1154" spans="1:41" x14ac:dyDescent="0.35">
      <c r="A1154" s="5"/>
      <c r="B1154" s="534" t="s">
        <v>504</v>
      </c>
      <c r="N1154" s="534"/>
      <c r="O1154" s="534"/>
      <c r="P1154" s="534"/>
      <c r="Q1154" s="534"/>
      <c r="R1154" s="534"/>
      <c r="S1154" s="534"/>
      <c r="T1154" s="534"/>
      <c r="U1154" s="534"/>
      <c r="V1154" s="534"/>
      <c r="W1154" s="534"/>
      <c r="X1154" s="534"/>
      <c r="Y1154" s="534"/>
      <c r="Z1154" s="534"/>
      <c r="AA1154" s="534"/>
      <c r="AB1154" s="534"/>
      <c r="AC1154" s="534"/>
      <c r="AD1154" s="534"/>
      <c r="AE1154" s="534"/>
      <c r="AF1154" s="534"/>
      <c r="AG1154" s="534"/>
      <c r="AH1154" s="534"/>
      <c r="AI1154" s="534"/>
      <c r="AJ1154" s="534"/>
      <c r="AK1154" s="534"/>
      <c r="AL1154" s="534"/>
      <c r="AM1154" s="534"/>
      <c r="AN1154" s="534"/>
      <c r="AO1154" s="534"/>
    </row>
    <row r="1155" spans="1:41" x14ac:dyDescent="0.35">
      <c r="A1155" s="5"/>
      <c r="B1155" s="322"/>
    </row>
    <row r="1156" spans="1:41" x14ac:dyDescent="0.35">
      <c r="A1156" s="5" t="s">
        <v>80</v>
      </c>
      <c r="B1156" s="69" t="s">
        <v>225</v>
      </c>
      <c r="N1156" s="580" t="str">
        <f>IFERROR(AVERAGE(Q!C1156:F1156),"")</f>
        <v/>
      </c>
      <c r="O1156" s="580" t="str">
        <f>IFERROR(AVERAGE(Q!G1156:J1156),"")</f>
        <v/>
      </c>
      <c r="P1156" s="580" t="str">
        <f>IFERROR(AVERAGE(Q!K1156:N1156),"")</f>
        <v/>
      </c>
      <c r="Q1156" s="580" t="str">
        <f>IFERROR(AVERAGE(Q!O1156:R1156),"")</f>
        <v/>
      </c>
      <c r="R1156" s="580" t="str">
        <f>IFERROR(AVERAGE(Q!S1156:V1156),"")</f>
        <v/>
      </c>
      <c r="S1156" s="580" t="str">
        <f>IFERROR(AVERAGE(Q!W1156:Z1156),"")</f>
        <v/>
      </c>
      <c r="T1156" s="580">
        <f>IFERROR(AVERAGE(Q!AA1156:AD1156),"")</f>
        <v>0.9</v>
      </c>
      <c r="U1156" s="580">
        <f>IFERROR(AVERAGE(Q!AE1156:AH1156),"")</f>
        <v>0.9</v>
      </c>
      <c r="V1156" s="580">
        <f>IFERROR(AVERAGE(Q!AI1156:AL1156),"")</f>
        <v>0.9</v>
      </c>
      <c r="W1156" s="580">
        <f>IFERROR(AVERAGE(Q!AM1156:AP1156),"")</f>
        <v>0.9</v>
      </c>
      <c r="X1156" s="580">
        <f>IFERROR(AVERAGE(Q!AQ1156:AT1156),"")</f>
        <v>0.9</v>
      </c>
      <c r="Y1156" s="580">
        <f>IFERROR(AVERAGE(Q!AU1156:AX1156),"")</f>
        <v>0.9</v>
      </c>
      <c r="Z1156" s="580">
        <f>IFERROR(AVERAGE(Q!AY1156:BB1156),"")</f>
        <v>0.9</v>
      </c>
      <c r="AA1156" s="580">
        <f>IFERROR(AVERAGE(Q!BC1156:BF1156),"")</f>
        <v>0.9</v>
      </c>
      <c r="AB1156" s="580">
        <f>IFERROR(AVERAGE(Q!BG1156:BJ1156),"")</f>
        <v>0.9</v>
      </c>
      <c r="AC1156" s="580">
        <f>IFERROR(AVERAGE(Q!BK1156:BN1156),"")</f>
        <v>0.9</v>
      </c>
      <c r="AD1156" s="580">
        <f>IFERROR(AVERAGE(Q!BO1156:BR1156),"")</f>
        <v>0.9</v>
      </c>
      <c r="AE1156" s="580">
        <f>IFERROR(AVERAGE(Q!BS1156:BV1156),"")</f>
        <v>0.9</v>
      </c>
      <c r="AF1156" s="580">
        <f>IFERROR(AVERAGE(Q!BW1156:BZ1156),"")</f>
        <v>0.9</v>
      </c>
      <c r="AG1156" s="580">
        <f>IFERROR(AVERAGE(Q!CA1156:CD1156),"")</f>
        <v>0.9</v>
      </c>
      <c r="AH1156" s="580" t="str">
        <f>IFERROR(AVERAGE(Q!CE1156:CH1156),"")</f>
        <v/>
      </c>
      <c r="AI1156" s="580" t="str">
        <f>IFERROR(AVERAGE(Q!CI1156:CL1156),"")</f>
        <v/>
      </c>
      <c r="AJ1156" s="580" t="str">
        <f>IFERROR(AVERAGE(Q!CM1156:CP1156),"")</f>
        <v/>
      </c>
      <c r="AK1156" s="580" t="str">
        <f>IFERROR(AVERAGE(Q!CQ1156:CT1156),"")</f>
        <v/>
      </c>
      <c r="AL1156" s="580" t="str">
        <f>IFERROR(AVERAGE(Q!CU1156:CX1156),"")</f>
        <v/>
      </c>
      <c r="AM1156" s="580" t="str">
        <f>IFERROR(AVERAGE(Q!CY1156:DB1156),"")</f>
        <v/>
      </c>
      <c r="AN1156" s="580" t="str">
        <f>IFERROR(AVERAGE(Q!DC1156:DF1156),"")</f>
        <v/>
      </c>
      <c r="AO1156" s="580" t="str">
        <f>IFERROR(AVERAGE(Q!DG1156:DJ1156),"")</f>
        <v/>
      </c>
    </row>
    <row r="1157" spans="1:41" x14ac:dyDescent="0.35">
      <c r="A1157" s="5" t="s">
        <v>80</v>
      </c>
      <c r="B1157" s="69" t="s">
        <v>226</v>
      </c>
      <c r="N1157" s="580" t="str">
        <f>IFERROR(AVERAGE(Q!C1157:F1157),"")</f>
        <v/>
      </c>
      <c r="O1157" s="580" t="str">
        <f>IFERROR(AVERAGE(Q!G1157:J1157),"")</f>
        <v/>
      </c>
      <c r="P1157" s="580" t="str">
        <f>IFERROR(AVERAGE(Q!K1157:N1157),"")</f>
        <v/>
      </c>
      <c r="Q1157" s="580" t="str">
        <f>IFERROR(AVERAGE(Q!O1157:R1157),"")</f>
        <v/>
      </c>
      <c r="R1157" s="580" t="str">
        <f>IFERROR(AVERAGE(Q!S1157:V1157),"")</f>
        <v/>
      </c>
      <c r="S1157" s="580" t="str">
        <f>IFERROR(AVERAGE(Q!W1157:Z1157),"")</f>
        <v/>
      </c>
      <c r="T1157" s="580">
        <f>IFERROR(AVERAGE(Q!AA1157:AD1157),"")</f>
        <v>1</v>
      </c>
      <c r="U1157" s="580">
        <f>IFERROR(AVERAGE(Q!AE1157:AH1157),"")</f>
        <v>1</v>
      </c>
      <c r="V1157" s="580">
        <f>IFERROR(AVERAGE(Q!AI1157:AL1157),"")</f>
        <v>1</v>
      </c>
      <c r="W1157" s="580">
        <f>IFERROR(AVERAGE(Q!AM1157:AP1157),"")</f>
        <v>1</v>
      </c>
      <c r="X1157" s="580">
        <f>IFERROR(AVERAGE(Q!AQ1157:AT1157),"")</f>
        <v>1</v>
      </c>
      <c r="Y1157" s="580">
        <f>IFERROR(AVERAGE(Q!AU1157:AX1157),"")</f>
        <v>1</v>
      </c>
      <c r="Z1157" s="580">
        <f>IFERROR(AVERAGE(Q!AY1157:BB1157),"")</f>
        <v>1</v>
      </c>
      <c r="AA1157" s="580">
        <f>IFERROR(AVERAGE(Q!BC1157:BF1157),"")</f>
        <v>1</v>
      </c>
      <c r="AB1157" s="580">
        <f>IFERROR(AVERAGE(Q!BG1157:BJ1157),"")</f>
        <v>1</v>
      </c>
      <c r="AC1157" s="580">
        <f>IFERROR(AVERAGE(Q!BK1157:BN1157),"")</f>
        <v>1</v>
      </c>
      <c r="AD1157" s="580">
        <f>IFERROR(AVERAGE(Q!BO1157:BR1157),"")</f>
        <v>1</v>
      </c>
      <c r="AE1157" s="580">
        <f>IFERROR(AVERAGE(Q!BS1157:BV1157),"")</f>
        <v>1</v>
      </c>
      <c r="AF1157" s="580">
        <f>IFERROR(AVERAGE(Q!BW1157:BZ1157),"")</f>
        <v>1</v>
      </c>
      <c r="AG1157" s="580">
        <f>IFERROR(AVERAGE(Q!CA1157:CD1157),"")</f>
        <v>1</v>
      </c>
      <c r="AH1157" s="580" t="str">
        <f>IFERROR(AVERAGE(Q!CE1157:CH1157),"")</f>
        <v/>
      </c>
      <c r="AI1157" s="580" t="str">
        <f>IFERROR(AVERAGE(Q!CI1157:CL1157),"")</f>
        <v/>
      </c>
      <c r="AJ1157" s="580" t="str">
        <f>IFERROR(AVERAGE(Q!CM1157:CP1157),"")</f>
        <v/>
      </c>
      <c r="AK1157" s="580" t="str">
        <f>IFERROR(AVERAGE(Q!CQ1157:CT1157),"")</f>
        <v/>
      </c>
      <c r="AL1157" s="580" t="str">
        <f>IFERROR(AVERAGE(Q!CU1157:CX1157),"")</f>
        <v/>
      </c>
      <c r="AM1157" s="580" t="str">
        <f>IFERROR(AVERAGE(Q!CY1157:DB1157),"")</f>
        <v/>
      </c>
      <c r="AN1157" s="580" t="str">
        <f>IFERROR(AVERAGE(Q!DC1157:DF1157),"")</f>
        <v/>
      </c>
      <c r="AO1157" s="580" t="str">
        <f>IFERROR(AVERAGE(Q!DG1157:DJ1157),"")</f>
        <v/>
      </c>
    </row>
    <row r="1158" spans="1:41" x14ac:dyDescent="0.35">
      <c r="A1158" s="5"/>
      <c r="B1158" s="70"/>
    </row>
    <row r="1159" spans="1:41" x14ac:dyDescent="0.35">
      <c r="A1159" s="5"/>
      <c r="B1159" s="70"/>
    </row>
    <row r="1160" spans="1:41" x14ac:dyDescent="0.35">
      <c r="A1160" s="5"/>
      <c r="B1160" s="444" t="s">
        <v>224</v>
      </c>
      <c r="N1160" s="444"/>
      <c r="O1160" s="444"/>
      <c r="P1160" s="444"/>
      <c r="Q1160" s="444"/>
      <c r="R1160" s="444"/>
      <c r="S1160" s="444"/>
      <c r="T1160" s="444"/>
      <c r="U1160" s="444"/>
      <c r="V1160" s="444"/>
      <c r="W1160" s="444"/>
      <c r="X1160" s="444"/>
      <c r="Y1160" s="444"/>
      <c r="Z1160" s="444"/>
      <c r="AA1160" s="444"/>
      <c r="AB1160" s="444"/>
      <c r="AC1160" s="444"/>
      <c r="AD1160" s="444"/>
      <c r="AE1160" s="444"/>
      <c r="AF1160" s="444"/>
      <c r="AG1160" s="444"/>
      <c r="AH1160" s="444"/>
      <c r="AI1160" s="444"/>
      <c r="AJ1160" s="444"/>
      <c r="AK1160" s="444"/>
      <c r="AL1160" s="444"/>
      <c r="AM1160" s="444"/>
      <c r="AN1160" s="444"/>
      <c r="AO1160" s="444"/>
    </row>
    <row r="1161" spans="1:41" x14ac:dyDescent="0.35">
      <c r="A1161" s="5"/>
      <c r="B1161" s="70"/>
    </row>
    <row r="1162" spans="1:41" x14ac:dyDescent="0.35">
      <c r="A1162" s="5"/>
      <c r="B1162" s="70" t="s">
        <v>106</v>
      </c>
    </row>
    <row r="1163" spans="1:41" x14ac:dyDescent="0.35">
      <c r="A1163" s="5" t="s">
        <v>229</v>
      </c>
      <c r="B1163" s="69" t="s">
        <v>247</v>
      </c>
    </row>
    <row r="1164" spans="1:41" x14ac:dyDescent="0.35">
      <c r="A1164" s="5" t="s">
        <v>230</v>
      </c>
      <c r="B1164" s="69" t="s">
        <v>227</v>
      </c>
    </row>
    <row r="1165" spans="1:41" x14ac:dyDescent="0.35">
      <c r="A1165" s="5" t="s">
        <v>231</v>
      </c>
      <c r="B1165" s="69" t="s">
        <v>228</v>
      </c>
    </row>
    <row r="1166" spans="1:41" x14ac:dyDescent="0.35">
      <c r="A1166" s="5"/>
      <c r="B1166" s="444"/>
      <c r="N1166" s="444"/>
      <c r="O1166" s="444"/>
      <c r="P1166" s="444"/>
      <c r="Q1166" s="444"/>
      <c r="R1166" s="444"/>
      <c r="S1166" s="444"/>
      <c r="T1166" s="444"/>
      <c r="U1166" s="444"/>
      <c r="V1166" s="444"/>
      <c r="W1166" s="444"/>
      <c r="X1166" s="444"/>
      <c r="Y1166" s="444"/>
      <c r="Z1166" s="444"/>
      <c r="AA1166" s="444"/>
      <c r="AB1166" s="444"/>
      <c r="AC1166" s="444"/>
      <c r="AD1166" s="444"/>
      <c r="AE1166" s="444"/>
      <c r="AF1166" s="444"/>
      <c r="AG1166" s="444"/>
      <c r="AH1166" s="444"/>
      <c r="AI1166" s="444"/>
      <c r="AJ1166" s="444"/>
      <c r="AK1166" s="444"/>
      <c r="AL1166" s="444"/>
      <c r="AM1166" s="444"/>
      <c r="AN1166" s="444"/>
      <c r="AO1166" s="444"/>
    </row>
    <row r="1167" spans="1:41" x14ac:dyDescent="0.35">
      <c r="A1167" s="5"/>
      <c r="B1167" s="70" t="s">
        <v>246</v>
      </c>
    </row>
    <row r="1168" spans="1:41" x14ac:dyDescent="0.35">
      <c r="A1168" s="5" t="s">
        <v>229</v>
      </c>
      <c r="B1168" s="69" t="s">
        <v>245</v>
      </c>
    </row>
    <row r="1169" spans="1:41" x14ac:dyDescent="0.35">
      <c r="A1169" s="5" t="s">
        <v>230</v>
      </c>
      <c r="B1169" s="69" t="s">
        <v>227</v>
      </c>
    </row>
    <row r="1170" spans="1:41" x14ac:dyDescent="0.35">
      <c r="A1170" s="5" t="s">
        <v>231</v>
      </c>
      <c r="B1170" s="69" t="s">
        <v>228</v>
      </c>
    </row>
    <row r="1171" spans="1:41" x14ac:dyDescent="0.35">
      <c r="A1171" s="5"/>
      <c r="B1171" s="69"/>
    </row>
    <row r="1172" spans="1:41" x14ac:dyDescent="0.35">
      <c r="A1172" s="5"/>
      <c r="B1172" s="70" t="s">
        <v>244</v>
      </c>
    </row>
    <row r="1173" spans="1:41" x14ac:dyDescent="0.35">
      <c r="A1173" s="5" t="s">
        <v>229</v>
      </c>
      <c r="B1173" s="69" t="s">
        <v>243</v>
      </c>
    </row>
    <row r="1174" spans="1:41" x14ac:dyDescent="0.35">
      <c r="A1174" s="5" t="s">
        <v>230</v>
      </c>
      <c r="B1174" s="69" t="s">
        <v>227</v>
      </c>
    </row>
    <row r="1175" spans="1:41" x14ac:dyDescent="0.35">
      <c r="A1175" s="5" t="s">
        <v>231</v>
      </c>
      <c r="B1175" s="69" t="s">
        <v>228</v>
      </c>
    </row>
    <row r="1176" spans="1:41" x14ac:dyDescent="0.35">
      <c r="A1176" s="5"/>
      <c r="B1176" s="69"/>
    </row>
    <row r="1177" spans="1:41" x14ac:dyDescent="0.35">
      <c r="A1177" s="5"/>
      <c r="B1177" s="70" t="s">
        <v>353</v>
      </c>
    </row>
    <row r="1178" spans="1:41" x14ac:dyDescent="0.35">
      <c r="A1178" s="5" t="s">
        <v>229</v>
      </c>
      <c r="B1178" s="69" t="s">
        <v>249</v>
      </c>
    </row>
    <row r="1179" spans="1:41" x14ac:dyDescent="0.35">
      <c r="A1179" s="5" t="s">
        <v>230</v>
      </c>
      <c r="B1179" s="69" t="s">
        <v>227</v>
      </c>
    </row>
    <row r="1180" spans="1:41" x14ac:dyDescent="0.35">
      <c r="A1180" s="5" t="s">
        <v>231</v>
      </c>
      <c r="B1180" s="69" t="s">
        <v>228</v>
      </c>
    </row>
    <row r="1181" spans="1:41" x14ac:dyDescent="0.35">
      <c r="A1181" s="5"/>
      <c r="B1181" s="444"/>
      <c r="N1181" s="444"/>
      <c r="O1181" s="444"/>
      <c r="P1181" s="444"/>
      <c r="Q1181" s="444"/>
      <c r="R1181" s="444"/>
      <c r="S1181" s="444"/>
      <c r="T1181" s="444"/>
      <c r="U1181" s="444"/>
      <c r="V1181" s="444"/>
      <c r="W1181" s="444"/>
      <c r="X1181" s="444"/>
      <c r="Y1181" s="444"/>
      <c r="Z1181" s="444"/>
      <c r="AA1181" s="444"/>
      <c r="AB1181" s="444"/>
      <c r="AC1181" s="444"/>
      <c r="AD1181" s="444"/>
      <c r="AE1181" s="444"/>
      <c r="AF1181" s="444"/>
      <c r="AG1181" s="444"/>
      <c r="AH1181" s="444"/>
      <c r="AI1181" s="444"/>
      <c r="AJ1181" s="444"/>
      <c r="AK1181" s="444"/>
      <c r="AL1181" s="444"/>
      <c r="AM1181" s="444"/>
      <c r="AN1181" s="444"/>
      <c r="AO1181" s="444"/>
    </row>
    <row r="1182" spans="1:41" x14ac:dyDescent="0.35">
      <c r="A1182" s="5"/>
      <c r="B1182" s="70" t="s">
        <v>170</v>
      </c>
    </row>
    <row r="1183" spans="1:41" x14ac:dyDescent="0.35">
      <c r="A1183" s="5" t="s">
        <v>229</v>
      </c>
      <c r="B1183" s="69" t="s">
        <v>232</v>
      </c>
    </row>
    <row r="1184" spans="1:41" x14ac:dyDescent="0.35">
      <c r="A1184" s="5" t="s">
        <v>230</v>
      </c>
      <c r="B1184" s="69" t="s">
        <v>233</v>
      </c>
    </row>
    <row r="1185" spans="1:41" x14ac:dyDescent="0.35">
      <c r="A1185" s="5" t="s">
        <v>231</v>
      </c>
      <c r="B1185" s="69" t="s">
        <v>234</v>
      </c>
    </row>
    <row r="1186" spans="1:41" x14ac:dyDescent="0.35">
      <c r="A1186" s="5"/>
      <c r="B1186" s="70"/>
    </row>
    <row r="1187" spans="1:41" x14ac:dyDescent="0.35">
      <c r="A1187" s="5"/>
      <c r="B1187" s="70" t="s">
        <v>235</v>
      </c>
    </row>
    <row r="1188" spans="1:41" x14ac:dyDescent="0.35">
      <c r="A1188" s="5" t="s">
        <v>229</v>
      </c>
      <c r="B1188" s="69" t="s">
        <v>236</v>
      </c>
    </row>
    <row r="1189" spans="1:41" x14ac:dyDescent="0.35">
      <c r="A1189" s="5" t="s">
        <v>230</v>
      </c>
      <c r="B1189" s="69" t="s">
        <v>237</v>
      </c>
    </row>
    <row r="1190" spans="1:41" x14ac:dyDescent="0.35">
      <c r="A1190" s="5" t="s">
        <v>231</v>
      </c>
      <c r="B1190" s="69" t="s">
        <v>238</v>
      </c>
    </row>
    <row r="1191" spans="1:41" x14ac:dyDescent="0.35">
      <c r="A1191" s="5"/>
      <c r="B1191" s="70"/>
    </row>
    <row r="1192" spans="1:41" x14ac:dyDescent="0.35">
      <c r="A1192" s="5"/>
      <c r="B1192" s="70" t="s">
        <v>239</v>
      </c>
    </row>
    <row r="1193" spans="1:41" x14ac:dyDescent="0.35">
      <c r="A1193" s="5" t="s">
        <v>229</v>
      </c>
      <c r="B1193" s="69" t="s">
        <v>240</v>
      </c>
    </row>
    <row r="1194" spans="1:41" x14ac:dyDescent="0.35">
      <c r="A1194" s="5" t="s">
        <v>230</v>
      </c>
      <c r="B1194" s="69" t="s">
        <v>241</v>
      </c>
    </row>
    <row r="1195" spans="1:41" x14ac:dyDescent="0.35">
      <c r="A1195" s="5" t="s">
        <v>231</v>
      </c>
      <c r="B1195" s="69" t="s">
        <v>242</v>
      </c>
    </row>
    <row r="1196" spans="1:41" x14ac:dyDescent="0.35">
      <c r="A1196" s="5"/>
      <c r="B1196" s="444"/>
      <c r="N1196" s="444"/>
      <c r="O1196" s="444"/>
      <c r="P1196" s="444"/>
      <c r="Q1196" s="444"/>
      <c r="R1196" s="444"/>
      <c r="S1196" s="444"/>
      <c r="T1196" s="444"/>
      <c r="U1196" s="444"/>
      <c r="V1196" s="444"/>
      <c r="W1196" s="444"/>
      <c r="X1196" s="444"/>
      <c r="Y1196" s="444"/>
      <c r="Z1196" s="444"/>
      <c r="AA1196" s="444"/>
      <c r="AB1196" s="444"/>
      <c r="AC1196" s="444"/>
      <c r="AD1196" s="444"/>
      <c r="AE1196" s="444"/>
      <c r="AF1196" s="444"/>
      <c r="AG1196" s="444"/>
      <c r="AH1196" s="444"/>
      <c r="AI1196" s="444"/>
      <c r="AJ1196" s="444"/>
      <c r="AK1196" s="444"/>
      <c r="AL1196" s="444"/>
      <c r="AM1196" s="444"/>
      <c r="AN1196" s="444"/>
      <c r="AO1196" s="444"/>
    </row>
    <row r="1197" spans="1:41" x14ac:dyDescent="0.35">
      <c r="A1197" s="5"/>
      <c r="B1197" s="69"/>
    </row>
    <row r="1198" spans="1:41" x14ac:dyDescent="0.35">
      <c r="A1198" s="5"/>
      <c r="B1198" s="69"/>
    </row>
    <row r="1199" spans="1:41" x14ac:dyDescent="0.35">
      <c r="B1199" s="69"/>
    </row>
    <row r="1200" spans="1:41" x14ac:dyDescent="0.35">
      <c r="A1200" s="5"/>
      <c r="B1200" s="444" t="s">
        <v>252</v>
      </c>
      <c r="N1200" s="444"/>
      <c r="O1200" s="444"/>
      <c r="P1200" s="444"/>
      <c r="Q1200" s="444"/>
      <c r="R1200" s="444"/>
      <c r="S1200" s="444"/>
      <c r="T1200" s="444"/>
      <c r="U1200" s="444"/>
      <c r="V1200" s="444"/>
      <c r="W1200" s="444"/>
      <c r="X1200" s="444"/>
      <c r="Y1200" s="444"/>
      <c r="Z1200" s="444"/>
      <c r="AA1200" s="444"/>
      <c r="AB1200" s="444"/>
      <c r="AC1200" s="444"/>
      <c r="AD1200" s="444"/>
      <c r="AE1200" s="444"/>
      <c r="AF1200" s="444"/>
      <c r="AG1200" s="444"/>
      <c r="AH1200" s="444"/>
      <c r="AI1200" s="444"/>
      <c r="AJ1200" s="444"/>
      <c r="AK1200" s="444"/>
      <c r="AL1200" s="444"/>
      <c r="AM1200" s="444"/>
      <c r="AN1200" s="444"/>
      <c r="AO1200" s="444"/>
    </row>
    <row r="1201" spans="1:41" x14ac:dyDescent="0.35">
      <c r="A1201" s="5"/>
      <c r="B1201" s="70"/>
    </row>
    <row r="1202" spans="1:41" x14ac:dyDescent="0.35">
      <c r="A1202" s="5"/>
      <c r="B1202" s="70" t="s">
        <v>106</v>
      </c>
    </row>
    <row r="1203" spans="1:41" x14ac:dyDescent="0.35">
      <c r="A1203" s="5" t="s">
        <v>229</v>
      </c>
      <c r="B1203" s="69" t="s">
        <v>247</v>
      </c>
    </row>
    <row r="1204" spans="1:41" x14ac:dyDescent="0.35">
      <c r="A1204" s="5" t="s">
        <v>230</v>
      </c>
      <c r="B1204" s="69" t="s">
        <v>227</v>
      </c>
    </row>
    <row r="1205" spans="1:41" x14ac:dyDescent="0.35">
      <c r="A1205" s="5" t="s">
        <v>231</v>
      </c>
      <c r="B1205" s="69" t="s">
        <v>228</v>
      </c>
    </row>
    <row r="1206" spans="1:41" x14ac:dyDescent="0.35">
      <c r="A1206" s="5"/>
      <c r="B1206" s="444"/>
      <c r="N1206" s="444"/>
      <c r="O1206" s="444"/>
      <c r="P1206" s="444"/>
      <c r="Q1206" s="444"/>
      <c r="R1206" s="444"/>
      <c r="S1206" s="444"/>
      <c r="T1206" s="444"/>
      <c r="U1206" s="444"/>
      <c r="V1206" s="444"/>
      <c r="W1206" s="444"/>
      <c r="X1206" s="444"/>
      <c r="Y1206" s="444"/>
      <c r="Z1206" s="444"/>
      <c r="AA1206" s="444"/>
      <c r="AB1206" s="444"/>
      <c r="AC1206" s="444"/>
      <c r="AD1206" s="444"/>
      <c r="AE1206" s="444"/>
      <c r="AF1206" s="444"/>
      <c r="AG1206" s="444"/>
      <c r="AH1206" s="444"/>
      <c r="AI1206" s="444"/>
      <c r="AJ1206" s="444"/>
      <c r="AK1206" s="444"/>
      <c r="AL1206" s="444"/>
      <c r="AM1206" s="444"/>
      <c r="AN1206" s="444"/>
      <c r="AO1206" s="444"/>
    </row>
    <row r="1207" spans="1:41" x14ac:dyDescent="0.35">
      <c r="A1207" s="5"/>
      <c r="B1207" s="70" t="s">
        <v>246</v>
      </c>
    </row>
    <row r="1208" spans="1:41" x14ac:dyDescent="0.35">
      <c r="A1208" s="5" t="s">
        <v>229</v>
      </c>
      <c r="B1208" s="69" t="s">
        <v>245</v>
      </c>
    </row>
    <row r="1209" spans="1:41" x14ac:dyDescent="0.35">
      <c r="A1209" s="5" t="s">
        <v>230</v>
      </c>
      <c r="B1209" s="69" t="s">
        <v>227</v>
      </c>
    </row>
    <row r="1210" spans="1:41" x14ac:dyDescent="0.35">
      <c r="A1210" s="5" t="s">
        <v>231</v>
      </c>
      <c r="B1210" s="69" t="s">
        <v>228</v>
      </c>
    </row>
    <row r="1211" spans="1:41" x14ac:dyDescent="0.35">
      <c r="A1211" s="5"/>
      <c r="B1211" s="69"/>
    </row>
    <row r="1212" spans="1:41" x14ac:dyDescent="0.35">
      <c r="A1212" s="5"/>
      <c r="B1212" s="70" t="s">
        <v>244</v>
      </c>
    </row>
    <row r="1213" spans="1:41" x14ac:dyDescent="0.35">
      <c r="A1213" s="5" t="s">
        <v>229</v>
      </c>
      <c r="B1213" s="69" t="s">
        <v>243</v>
      </c>
    </row>
    <row r="1214" spans="1:41" x14ac:dyDescent="0.35">
      <c r="A1214" s="5" t="s">
        <v>230</v>
      </c>
      <c r="B1214" s="69" t="s">
        <v>227</v>
      </c>
    </row>
    <row r="1215" spans="1:41" x14ac:dyDescent="0.35">
      <c r="A1215" s="5" t="s">
        <v>231</v>
      </c>
      <c r="B1215" s="69" t="s">
        <v>228</v>
      </c>
    </row>
    <row r="1216" spans="1:41" x14ac:dyDescent="0.35">
      <c r="A1216" s="5"/>
      <c r="B1216" s="69"/>
    </row>
    <row r="1217" spans="1:41" x14ac:dyDescent="0.35">
      <c r="A1217" s="5"/>
      <c r="B1217" s="70" t="s">
        <v>248</v>
      </c>
    </row>
    <row r="1218" spans="1:41" x14ac:dyDescent="0.35">
      <c r="A1218" s="5" t="s">
        <v>229</v>
      </c>
      <c r="B1218" s="69" t="s">
        <v>249</v>
      </c>
    </row>
    <row r="1219" spans="1:41" x14ac:dyDescent="0.35">
      <c r="A1219" s="5" t="s">
        <v>230</v>
      </c>
      <c r="B1219" s="69" t="s">
        <v>227</v>
      </c>
    </row>
    <row r="1220" spans="1:41" x14ac:dyDescent="0.35">
      <c r="A1220" s="5" t="s">
        <v>231</v>
      </c>
      <c r="B1220" s="69" t="s">
        <v>228</v>
      </c>
    </row>
    <row r="1221" spans="1:41" x14ac:dyDescent="0.35">
      <c r="A1221" s="5"/>
      <c r="B1221" s="444"/>
      <c r="N1221" s="444"/>
      <c r="O1221" s="444"/>
      <c r="P1221" s="444"/>
      <c r="Q1221" s="444"/>
      <c r="R1221" s="444"/>
      <c r="S1221" s="444"/>
      <c r="T1221" s="444"/>
      <c r="U1221" s="444"/>
      <c r="V1221" s="444"/>
      <c r="W1221" s="444"/>
      <c r="X1221" s="444"/>
      <c r="Y1221" s="444"/>
      <c r="Z1221" s="444"/>
      <c r="AA1221" s="444"/>
      <c r="AB1221" s="444"/>
      <c r="AC1221" s="444"/>
      <c r="AD1221" s="444"/>
      <c r="AE1221" s="444"/>
      <c r="AF1221" s="444"/>
      <c r="AG1221" s="444"/>
      <c r="AH1221" s="444"/>
      <c r="AI1221" s="444"/>
      <c r="AJ1221" s="444"/>
      <c r="AK1221" s="444"/>
      <c r="AL1221" s="444"/>
      <c r="AM1221" s="444"/>
      <c r="AN1221" s="444"/>
      <c r="AO1221" s="444"/>
    </row>
    <row r="1222" spans="1:41" x14ac:dyDescent="0.35">
      <c r="A1222" s="5"/>
      <c r="B1222" s="70" t="s">
        <v>170</v>
      </c>
    </row>
    <row r="1223" spans="1:41" x14ac:dyDescent="0.35">
      <c r="A1223" s="5" t="s">
        <v>229</v>
      </c>
      <c r="B1223" s="69" t="s">
        <v>232</v>
      </c>
    </row>
    <row r="1224" spans="1:41" x14ac:dyDescent="0.35">
      <c r="A1224" s="5" t="s">
        <v>230</v>
      </c>
      <c r="B1224" s="69" t="s">
        <v>233</v>
      </c>
    </row>
    <row r="1225" spans="1:41" x14ac:dyDescent="0.35">
      <c r="A1225" s="5" t="s">
        <v>231</v>
      </c>
      <c r="B1225" s="69" t="s">
        <v>234</v>
      </c>
    </row>
    <row r="1226" spans="1:41" x14ac:dyDescent="0.35">
      <c r="A1226" s="5"/>
      <c r="B1226" s="70"/>
    </row>
    <row r="1227" spans="1:41" x14ac:dyDescent="0.35">
      <c r="A1227" s="5"/>
      <c r="B1227" s="70" t="s">
        <v>235</v>
      </c>
    </row>
    <row r="1228" spans="1:41" x14ac:dyDescent="0.35">
      <c r="A1228" s="5" t="s">
        <v>229</v>
      </c>
      <c r="B1228" s="69" t="s">
        <v>236</v>
      </c>
    </row>
    <row r="1229" spans="1:41" x14ac:dyDescent="0.35">
      <c r="A1229" s="5" t="s">
        <v>230</v>
      </c>
      <c r="B1229" s="69" t="s">
        <v>237</v>
      </c>
    </row>
    <row r="1230" spans="1:41" x14ac:dyDescent="0.35">
      <c r="A1230" s="5" t="s">
        <v>231</v>
      </c>
      <c r="B1230" s="69" t="s">
        <v>238</v>
      </c>
    </row>
    <row r="1231" spans="1:41" x14ac:dyDescent="0.35">
      <c r="A1231" s="5"/>
      <c r="B1231" s="70"/>
    </row>
    <row r="1232" spans="1:41" x14ac:dyDescent="0.35">
      <c r="A1232" s="5"/>
      <c r="B1232" s="70" t="s">
        <v>239</v>
      </c>
    </row>
    <row r="1233" spans="1:41" x14ac:dyDescent="0.35">
      <c r="A1233" s="5" t="s">
        <v>229</v>
      </c>
      <c r="B1233" s="69" t="s">
        <v>240</v>
      </c>
    </row>
    <row r="1234" spans="1:41" x14ac:dyDescent="0.35">
      <c r="A1234" s="5" t="s">
        <v>230</v>
      </c>
      <c r="B1234" s="69" t="s">
        <v>241</v>
      </c>
    </row>
    <row r="1235" spans="1:41" x14ac:dyDescent="0.35">
      <c r="A1235" s="5" t="s">
        <v>231</v>
      </c>
      <c r="B1235" s="69" t="s">
        <v>242</v>
      </c>
    </row>
    <row r="1236" spans="1:41" x14ac:dyDescent="0.35">
      <c r="B1236" s="444"/>
      <c r="N1236" s="444"/>
      <c r="O1236" s="444"/>
      <c r="P1236" s="444"/>
      <c r="Q1236" s="444"/>
      <c r="R1236" s="444"/>
      <c r="S1236" s="444"/>
      <c r="T1236" s="444"/>
      <c r="U1236" s="444"/>
      <c r="V1236" s="444"/>
      <c r="W1236" s="444"/>
      <c r="X1236" s="444"/>
      <c r="Y1236" s="444"/>
      <c r="Z1236" s="444"/>
      <c r="AA1236" s="444"/>
      <c r="AB1236" s="444"/>
      <c r="AC1236" s="444"/>
      <c r="AD1236" s="444"/>
      <c r="AE1236" s="444"/>
      <c r="AF1236" s="444"/>
      <c r="AG1236" s="444"/>
      <c r="AH1236" s="444"/>
      <c r="AI1236" s="444"/>
      <c r="AJ1236" s="444"/>
      <c r="AK1236" s="444"/>
      <c r="AL1236" s="444"/>
      <c r="AM1236" s="444"/>
      <c r="AN1236" s="444"/>
      <c r="AO1236" s="444"/>
    </row>
    <row r="1237" spans="1:41" x14ac:dyDescent="0.35">
      <c r="B1237" s="69"/>
    </row>
    <row r="1238" spans="1:41" x14ac:dyDescent="0.35">
      <c r="B1238" s="69"/>
    </row>
    <row r="1239" spans="1:41" x14ac:dyDescent="0.35">
      <c r="A1239" s="5"/>
      <c r="B1239" s="314" t="s">
        <v>268</v>
      </c>
    </row>
    <row r="1240" spans="1:41" x14ac:dyDescent="0.35">
      <c r="A1240" s="5" t="s">
        <v>269</v>
      </c>
      <c r="B1240" s="69" t="s">
        <v>270</v>
      </c>
    </row>
    <row r="1241" spans="1:41" x14ac:dyDescent="0.35">
      <c r="A1241" s="5" t="s">
        <v>230</v>
      </c>
      <c r="B1241" s="69" t="s">
        <v>271</v>
      </c>
    </row>
    <row r="1242" spans="1:41" x14ac:dyDescent="0.35">
      <c r="A1242" s="5"/>
      <c r="B1242" s="322"/>
    </row>
    <row r="1243" spans="1:41" x14ac:dyDescent="0.35">
      <c r="A1243" s="5"/>
      <c r="B1243" s="322"/>
    </row>
    <row r="1244" spans="1:41" x14ac:dyDescent="0.35">
      <c r="A1244" s="5"/>
      <c r="B1244" s="314" t="s">
        <v>272</v>
      </c>
    </row>
    <row r="1245" spans="1:41" x14ac:dyDescent="0.35">
      <c r="A1245" s="5" t="s">
        <v>81</v>
      </c>
      <c r="B1245" s="69" t="s">
        <v>273</v>
      </c>
    </row>
    <row r="1246" spans="1:41" x14ac:dyDescent="0.35">
      <c r="A1246" s="5" t="s">
        <v>80</v>
      </c>
      <c r="B1246" s="69" t="s">
        <v>274</v>
      </c>
    </row>
    <row r="1247" spans="1:41" x14ac:dyDescent="0.35">
      <c r="A1247" s="5" t="s">
        <v>81</v>
      </c>
      <c r="B1247" s="69" t="s">
        <v>429</v>
      </c>
    </row>
    <row r="1248" spans="1:41" x14ac:dyDescent="0.35">
      <c r="A1248" s="5" t="s">
        <v>81</v>
      </c>
      <c r="B1248" s="69" t="s">
        <v>428</v>
      </c>
    </row>
    <row r="1249" spans="1:2" x14ac:dyDescent="0.35">
      <c r="A1249" s="5"/>
      <c r="B1249" s="322"/>
    </row>
    <row r="1250" spans="1:2" x14ac:dyDescent="0.35">
      <c r="A1250" s="5"/>
      <c r="B1250" s="322"/>
    </row>
    <row r="1251" spans="1:2" x14ac:dyDescent="0.35">
      <c r="A1251" s="5"/>
      <c r="B1251" s="314" t="s">
        <v>276</v>
      </c>
    </row>
    <row r="1252" spans="1:2" x14ac:dyDescent="0.35">
      <c r="A1252" s="5" t="s">
        <v>81</v>
      </c>
      <c r="B1252" s="69" t="s">
        <v>277</v>
      </c>
    </row>
    <row r="1253" spans="1:2" x14ac:dyDescent="0.35">
      <c r="A1253" s="5"/>
      <c r="B1253" s="69"/>
    </row>
    <row r="1254" spans="1:2" x14ac:dyDescent="0.35">
      <c r="A1254" s="5"/>
      <c r="B1254" s="314" t="s">
        <v>278</v>
      </c>
    </row>
    <row r="1255" spans="1:2" x14ac:dyDescent="0.35">
      <c r="A1255" s="5" t="s">
        <v>82</v>
      </c>
      <c r="B1255" s="69" t="s">
        <v>279</v>
      </c>
    </row>
    <row r="1256" spans="1:2" x14ac:dyDescent="0.35">
      <c r="A1256" s="5"/>
      <c r="B1256" s="69" t="s">
        <v>280</v>
      </c>
    </row>
    <row r="1257" spans="1:2" x14ac:dyDescent="0.35">
      <c r="A1257" s="5"/>
      <c r="B1257" s="322"/>
    </row>
    <row r="1258" spans="1:2" x14ac:dyDescent="0.35">
      <c r="A1258" s="5"/>
      <c r="B1258" s="322"/>
    </row>
    <row r="1259" spans="1:2" x14ac:dyDescent="0.35">
      <c r="A1259" s="5" t="s">
        <v>354</v>
      </c>
      <c r="B1259" s="452" t="s">
        <v>355</v>
      </c>
    </row>
    <row r="1260" spans="1:2" x14ac:dyDescent="0.35">
      <c r="A1260" s="5" t="s">
        <v>354</v>
      </c>
      <c r="B1260" s="452" t="s">
        <v>356</v>
      </c>
    </row>
    <row r="1261" spans="1:2" x14ac:dyDescent="0.35">
      <c r="A1261" s="5" t="s">
        <v>354</v>
      </c>
      <c r="B1261" s="255" t="s">
        <v>357</v>
      </c>
    </row>
    <row r="1262" spans="1:2" x14ac:dyDescent="0.35">
      <c r="A1262" s="5" t="s">
        <v>354</v>
      </c>
      <c r="B1262" s="452" t="s">
        <v>370</v>
      </c>
    </row>
    <row r="1263" spans="1:2" x14ac:dyDescent="0.35">
      <c r="A1263" s="5" t="s">
        <v>354</v>
      </c>
      <c r="B1263" s="460" t="s">
        <v>430</v>
      </c>
    </row>
    <row r="1264" spans="1:2" x14ac:dyDescent="0.35">
      <c r="A1264" s="5" t="s">
        <v>354</v>
      </c>
      <c r="B1264" s="460" t="s">
        <v>431</v>
      </c>
    </row>
    <row r="1265" spans="1:2" x14ac:dyDescent="0.35">
      <c r="A1265" s="5" t="s">
        <v>354</v>
      </c>
      <c r="B1265" s="452" t="s">
        <v>144</v>
      </c>
    </row>
    <row r="1266" spans="1:2" x14ac:dyDescent="0.35">
      <c r="A1266" s="5" t="s">
        <v>354</v>
      </c>
      <c r="B1266" s="255" t="s">
        <v>368</v>
      </c>
    </row>
    <row r="1267" spans="1:2" x14ac:dyDescent="0.35">
      <c r="A1267" s="5" t="s">
        <v>354</v>
      </c>
      <c r="B1267" s="454" t="s">
        <v>369</v>
      </c>
    </row>
    <row r="1268" spans="1:2" x14ac:dyDescent="0.35">
      <c r="A1268" s="5" t="s">
        <v>354</v>
      </c>
      <c r="B1268" s="452" t="s">
        <v>85</v>
      </c>
    </row>
    <row r="1269" spans="1:2" x14ac:dyDescent="0.35">
      <c r="A1269" s="5" t="s">
        <v>354</v>
      </c>
      <c r="B1269" s="452" t="s">
        <v>371</v>
      </c>
    </row>
    <row r="1270" spans="1:2" x14ac:dyDescent="0.35">
      <c r="A1270" s="5" t="s">
        <v>354</v>
      </c>
      <c r="B1270" s="452" t="s">
        <v>362</v>
      </c>
    </row>
    <row r="1271" spans="1:2" x14ac:dyDescent="0.35">
      <c r="A1271" s="5" t="s">
        <v>354</v>
      </c>
      <c r="B1271" s="255" t="s">
        <v>372</v>
      </c>
    </row>
    <row r="1272" spans="1:2" x14ac:dyDescent="0.35">
      <c r="A1272" s="5" t="s">
        <v>354</v>
      </c>
      <c r="B1272" s="452" t="s">
        <v>315</v>
      </c>
    </row>
    <row r="1273" spans="1:2" x14ac:dyDescent="0.35">
      <c r="A1273" s="5" t="s">
        <v>354</v>
      </c>
      <c r="B1273" s="255" t="s">
        <v>169</v>
      </c>
    </row>
    <row r="1274" spans="1:2" x14ac:dyDescent="0.35">
      <c r="A1274" s="5"/>
      <c r="B1274" s="70"/>
    </row>
    <row r="1275" spans="1:2" x14ac:dyDescent="0.35">
      <c r="A1275" s="5"/>
      <c r="B1275" s="70"/>
    </row>
    <row r="1276" spans="1:2" x14ac:dyDescent="0.35">
      <c r="A1276" s="5" t="s">
        <v>354</v>
      </c>
      <c r="B1276" s="69" t="s">
        <v>138</v>
      </c>
    </row>
    <row r="1277" spans="1:2" x14ac:dyDescent="0.35">
      <c r="A1277" s="5" t="s">
        <v>354</v>
      </c>
      <c r="B1277" s="69" t="s">
        <v>186</v>
      </c>
    </row>
    <row r="1278" spans="1:2" x14ac:dyDescent="0.35">
      <c r="A1278" s="5"/>
      <c r="B1278" s="69"/>
    </row>
    <row r="1279" spans="1:2" x14ac:dyDescent="0.35">
      <c r="A1279" s="5"/>
      <c r="B1279" s="314" t="s">
        <v>766</v>
      </c>
    </row>
    <row r="1280" spans="1:2" x14ac:dyDescent="0.35">
      <c r="A1280" s="5" t="s">
        <v>354</v>
      </c>
      <c r="B1280" s="69" t="s">
        <v>142</v>
      </c>
    </row>
    <row r="1281" spans="1:2" x14ac:dyDescent="0.35">
      <c r="A1281" s="5" t="s">
        <v>354</v>
      </c>
      <c r="B1281" s="69" t="s">
        <v>763</v>
      </c>
    </row>
    <row r="1282" spans="1:2" x14ac:dyDescent="0.35">
      <c r="A1282" s="5" t="s">
        <v>354</v>
      </c>
      <c r="B1282" s="69" t="s">
        <v>764</v>
      </c>
    </row>
    <row r="1283" spans="1:2" x14ac:dyDescent="0.35">
      <c r="A1283" s="5" t="s">
        <v>354</v>
      </c>
      <c r="B1283" s="69" t="s">
        <v>765</v>
      </c>
    </row>
    <row r="1284" spans="1:2" x14ac:dyDescent="0.35">
      <c r="A1284" s="5"/>
      <c r="B1284" s="69"/>
    </row>
    <row r="1285" spans="1:2" x14ac:dyDescent="0.35">
      <c r="A1285" s="5" t="s">
        <v>354</v>
      </c>
      <c r="B1285" s="314" t="s">
        <v>394</v>
      </c>
    </row>
    <row r="1286" spans="1:2" x14ac:dyDescent="0.35">
      <c r="A1286" s="5" t="s">
        <v>354</v>
      </c>
      <c r="B1286" s="254" t="s">
        <v>392</v>
      </c>
    </row>
    <row r="1287" spans="1:2" x14ac:dyDescent="0.35">
      <c r="A1287" s="5" t="s">
        <v>354</v>
      </c>
      <c r="B1287" s="254" t="s">
        <v>393</v>
      </c>
    </row>
    <row r="1288" spans="1:2" x14ac:dyDescent="0.35">
      <c r="A1288" s="424" t="s">
        <v>82</v>
      </c>
      <c r="B1288" s="460" t="s">
        <v>419</v>
      </c>
    </row>
    <row r="1289" spans="1:2" x14ac:dyDescent="0.35">
      <c r="A1289" s="424"/>
      <c r="B1289" s="460"/>
    </row>
    <row r="1290" spans="1:2" x14ac:dyDescent="0.35">
      <c r="A1290" s="424"/>
      <c r="B1290" s="460"/>
    </row>
    <row r="1291" spans="1:2" x14ac:dyDescent="0.35">
      <c r="A1291" s="424"/>
      <c r="B1291" s="460"/>
    </row>
    <row r="1292" spans="1:2" x14ac:dyDescent="0.35">
      <c r="A1292" s="5"/>
      <c r="B1292" s="314" t="s">
        <v>395</v>
      </c>
    </row>
    <row r="1293" spans="1:2" x14ac:dyDescent="0.35">
      <c r="A1293" s="5"/>
      <c r="B1293" s="70"/>
    </row>
    <row r="1294" spans="1:2" x14ac:dyDescent="0.35">
      <c r="A1294" s="5" t="s">
        <v>400</v>
      </c>
      <c r="B1294" s="69" t="s">
        <v>412</v>
      </c>
    </row>
    <row r="1295" spans="1:2" x14ac:dyDescent="0.35">
      <c r="A1295" s="5" t="s">
        <v>82</v>
      </c>
      <c r="B1295" s="69" t="s">
        <v>413</v>
      </c>
    </row>
    <row r="1296" spans="1:2" x14ac:dyDescent="0.35">
      <c r="A1296" s="5" t="s">
        <v>82</v>
      </c>
      <c r="B1296" s="461" t="s">
        <v>414</v>
      </c>
    </row>
    <row r="1297" spans="1:2" x14ac:dyDescent="0.35">
      <c r="A1297" s="5"/>
      <c r="B1297" s="462" t="s">
        <v>415</v>
      </c>
    </row>
    <row r="1298" spans="1:2" x14ac:dyDescent="0.35">
      <c r="A1298" s="5"/>
      <c r="B1298" s="462"/>
    </row>
    <row r="1299" spans="1:2" x14ac:dyDescent="0.35">
      <c r="A1299" s="5"/>
      <c r="B1299" s="462"/>
    </row>
    <row r="1300" spans="1:2" x14ac:dyDescent="0.35">
      <c r="A1300" s="5" t="s">
        <v>400</v>
      </c>
      <c r="B1300" s="69" t="s">
        <v>435</v>
      </c>
    </row>
    <row r="1301" spans="1:2" x14ac:dyDescent="0.35">
      <c r="A1301" s="5" t="s">
        <v>82</v>
      </c>
      <c r="B1301" s="69" t="s">
        <v>398</v>
      </c>
    </row>
    <row r="1302" spans="1:2" x14ac:dyDescent="0.35">
      <c r="A1302" s="5" t="s">
        <v>82</v>
      </c>
      <c r="B1302" s="461" t="s">
        <v>436</v>
      </c>
    </row>
    <row r="1303" spans="1:2" x14ac:dyDescent="0.35">
      <c r="A1303" s="5"/>
      <c r="B1303" s="462" t="s">
        <v>406</v>
      </c>
    </row>
    <row r="1304" spans="1:2" x14ac:dyDescent="0.35">
      <c r="A1304" s="5"/>
      <c r="B1304" s="462"/>
    </row>
    <row r="1305" spans="1:2" x14ac:dyDescent="0.35">
      <c r="A1305" s="5"/>
      <c r="B1305" s="462"/>
    </row>
    <row r="1306" spans="1:2" x14ac:dyDescent="0.35">
      <c r="A1306" s="5" t="s">
        <v>400</v>
      </c>
      <c r="B1306" s="69" t="s">
        <v>438</v>
      </c>
    </row>
    <row r="1307" spans="1:2" x14ac:dyDescent="0.35">
      <c r="A1307" s="5"/>
      <c r="B1307" s="461" t="s">
        <v>432</v>
      </c>
    </row>
    <row r="1308" spans="1:2" x14ac:dyDescent="0.35">
      <c r="A1308" s="5"/>
      <c r="B1308" s="462" t="s">
        <v>433</v>
      </c>
    </row>
    <row r="1309" spans="1:2" x14ac:dyDescent="0.35">
      <c r="A1309" s="5"/>
      <c r="B1309" s="462"/>
    </row>
    <row r="1310" spans="1:2" x14ac:dyDescent="0.35">
      <c r="A1310" s="5"/>
      <c r="B1310" s="462"/>
    </row>
    <row r="1311" spans="1:2" x14ac:dyDescent="0.35">
      <c r="A1311" s="5" t="s">
        <v>400</v>
      </c>
      <c r="B1311" s="69" t="s">
        <v>437</v>
      </c>
    </row>
    <row r="1312" spans="1:2" x14ac:dyDescent="0.35">
      <c r="A1312" s="5" t="s">
        <v>82</v>
      </c>
      <c r="B1312" s="69" t="s">
        <v>398</v>
      </c>
    </row>
    <row r="1313" spans="1:2" x14ac:dyDescent="0.35">
      <c r="A1313" s="5" t="s">
        <v>82</v>
      </c>
      <c r="B1313" s="461" t="s">
        <v>448</v>
      </c>
    </row>
    <row r="1314" spans="1:2" x14ac:dyDescent="0.35">
      <c r="A1314" s="5"/>
      <c r="B1314" s="462" t="s">
        <v>406</v>
      </c>
    </row>
    <row r="1315" spans="1:2" x14ac:dyDescent="0.35">
      <c r="A1315" s="5"/>
      <c r="B1315" s="70"/>
    </row>
    <row r="1316" spans="1:2" x14ac:dyDescent="0.35">
      <c r="A1316" s="5"/>
      <c r="B1316" s="464"/>
    </row>
    <row r="1317" spans="1:2" x14ac:dyDescent="0.35">
      <c r="A1317" s="5" t="s">
        <v>402</v>
      </c>
      <c r="B1317" s="69" t="s">
        <v>397</v>
      </c>
    </row>
    <row r="1318" spans="1:2" x14ac:dyDescent="0.35">
      <c r="A1318" s="5" t="s">
        <v>82</v>
      </c>
      <c r="B1318" s="69" t="s">
        <v>401</v>
      </c>
    </row>
    <row r="1319" spans="1:2" x14ac:dyDescent="0.35">
      <c r="A1319" s="5" t="s">
        <v>82</v>
      </c>
      <c r="B1319" s="461" t="s">
        <v>403</v>
      </c>
    </row>
    <row r="1320" spans="1:2" x14ac:dyDescent="0.35">
      <c r="A1320" s="5"/>
      <c r="B1320" s="462" t="s">
        <v>404</v>
      </c>
    </row>
    <row r="1321" spans="1:2" x14ac:dyDescent="0.35">
      <c r="A1321" s="5"/>
      <c r="B1321" s="462"/>
    </row>
    <row r="1322" spans="1:2" x14ac:dyDescent="0.35">
      <c r="A1322" s="5"/>
      <c r="B1322" s="462"/>
    </row>
    <row r="1323" spans="1:2" x14ac:dyDescent="0.35">
      <c r="A1323" s="5"/>
      <c r="B1323" s="462"/>
    </row>
    <row r="1324" spans="1:2" x14ac:dyDescent="0.35">
      <c r="A1324" s="5"/>
      <c r="B1324" s="462"/>
    </row>
    <row r="1325" spans="1:2" x14ac:dyDescent="0.35">
      <c r="A1325" s="5"/>
      <c r="B1325" s="314" t="s">
        <v>194</v>
      </c>
    </row>
    <row r="1326" spans="1:2" x14ac:dyDescent="0.35">
      <c r="A1326" s="5"/>
      <c r="B1326" s="465"/>
    </row>
    <row r="1327" spans="1:2" x14ac:dyDescent="0.35">
      <c r="A1327" s="5" t="s">
        <v>81</v>
      </c>
      <c r="B1327" s="70" t="s">
        <v>449</v>
      </c>
    </row>
    <row r="1328" spans="1:2" x14ac:dyDescent="0.35">
      <c r="A1328" s="424"/>
      <c r="B1328" s="466" t="s">
        <v>407</v>
      </c>
    </row>
    <row r="1329" spans="1:2" x14ac:dyDescent="0.35">
      <c r="A1329" s="424"/>
      <c r="B1329" s="466" t="s">
        <v>408</v>
      </c>
    </row>
    <row r="1330" spans="1:2" x14ac:dyDescent="0.35">
      <c r="A1330" s="5"/>
      <c r="B1330" s="254" t="s">
        <v>180</v>
      </c>
    </row>
    <row r="1331" spans="1:2" x14ac:dyDescent="0.35">
      <c r="A1331" s="5"/>
      <c r="B1331" s="254"/>
    </row>
    <row r="1332" spans="1:2" x14ac:dyDescent="0.35">
      <c r="A1332" s="5" t="s">
        <v>354</v>
      </c>
      <c r="B1332" s="70" t="s">
        <v>420</v>
      </c>
    </row>
    <row r="1333" spans="1:2" x14ac:dyDescent="0.35">
      <c r="A1333" s="5"/>
      <c r="B1333" s="463" t="s">
        <v>410</v>
      </c>
    </row>
    <row r="1334" spans="1:2" x14ac:dyDescent="0.35">
      <c r="A1334" s="5"/>
      <c r="B1334" s="463" t="s">
        <v>411</v>
      </c>
    </row>
    <row r="1335" spans="1:2" x14ac:dyDescent="0.35">
      <c r="A1335" s="5"/>
      <c r="B1335" s="463"/>
    </row>
    <row r="1336" spans="1:2" x14ac:dyDescent="0.35">
      <c r="A1336" s="5" t="s">
        <v>354</v>
      </c>
      <c r="B1336" s="70" t="s">
        <v>186</v>
      </c>
    </row>
    <row r="1337" spans="1:2" x14ac:dyDescent="0.35">
      <c r="A1337" s="5"/>
      <c r="B1337" s="463" t="s">
        <v>410</v>
      </c>
    </row>
    <row r="1338" spans="1:2" x14ac:dyDescent="0.35">
      <c r="A1338" s="5"/>
      <c r="B1338" s="463" t="s">
        <v>411</v>
      </c>
    </row>
    <row r="1339" spans="1:2" x14ac:dyDescent="0.35">
      <c r="A1339" s="5"/>
      <c r="B1339" s="254"/>
    </row>
    <row r="1340" spans="1:2" x14ac:dyDescent="0.35">
      <c r="A1340" s="5" t="s">
        <v>82</v>
      </c>
      <c r="B1340" s="70" t="s">
        <v>416</v>
      </c>
    </row>
    <row r="1341" spans="1:2" x14ac:dyDescent="0.35">
      <c r="A1341" s="191"/>
      <c r="B1341" s="463" t="s">
        <v>410</v>
      </c>
    </row>
    <row r="1342" spans="1:2" x14ac:dyDescent="0.35">
      <c r="A1342" s="424"/>
      <c r="B1342" s="463" t="s">
        <v>411</v>
      </c>
    </row>
    <row r="1343" spans="1:2" x14ac:dyDescent="0.35">
      <c r="A1343" s="5"/>
      <c r="B1343" s="322"/>
    </row>
    <row r="1344" spans="1:2" x14ac:dyDescent="0.35">
      <c r="A1344" s="5" t="s">
        <v>82</v>
      </c>
      <c r="B1344" s="70" t="s">
        <v>450</v>
      </c>
    </row>
    <row r="1345" spans="1:2" x14ac:dyDescent="0.35">
      <c r="A1345" s="191"/>
      <c r="B1345" s="463" t="s">
        <v>410</v>
      </c>
    </row>
    <row r="1346" spans="1:2" x14ac:dyDescent="0.35">
      <c r="A1346" s="424"/>
      <c r="B1346" s="463" t="s">
        <v>411</v>
      </c>
    </row>
    <row r="1347" spans="1:2" x14ac:dyDescent="0.35">
      <c r="A1347" s="5"/>
      <c r="B1347" s="254"/>
    </row>
    <row r="1348" spans="1:2" x14ac:dyDescent="0.35">
      <c r="A1348" s="5" t="s">
        <v>82</v>
      </c>
      <c r="B1348" s="70" t="s">
        <v>418</v>
      </c>
    </row>
    <row r="1349" spans="1:2" x14ac:dyDescent="0.35">
      <c r="A1349" s="191"/>
      <c r="B1349" s="463" t="s">
        <v>410</v>
      </c>
    </row>
    <row r="1350" spans="1:2" x14ac:dyDescent="0.35">
      <c r="A1350" s="424"/>
      <c r="B1350" s="463" t="s">
        <v>411</v>
      </c>
    </row>
    <row r="1351" spans="1:2" x14ac:dyDescent="0.35">
      <c r="A1351" s="5"/>
      <c r="B1351" s="322"/>
    </row>
    <row r="1352" spans="1:2" x14ac:dyDescent="0.35">
      <c r="A1352" s="5" t="s">
        <v>82</v>
      </c>
      <c r="B1352" s="70" t="s">
        <v>421</v>
      </c>
    </row>
    <row r="1353" spans="1:2" x14ac:dyDescent="0.35">
      <c r="A1353" s="191"/>
      <c r="B1353" s="463" t="s">
        <v>410</v>
      </c>
    </row>
    <row r="1354" spans="1:2" x14ac:dyDescent="0.35">
      <c r="A1354" s="424"/>
      <c r="B1354" s="463" t="s">
        <v>411</v>
      </c>
    </row>
    <row r="1355" spans="1:2" x14ac:dyDescent="0.35">
      <c r="A1355" s="5"/>
      <c r="B1355" s="463" t="s">
        <v>451</v>
      </c>
    </row>
    <row r="1356" spans="1:2" x14ac:dyDescent="0.35">
      <c r="A1356" s="5"/>
      <c r="B1356" s="463"/>
    </row>
    <row r="1357" spans="1:2" x14ac:dyDescent="0.35">
      <c r="A1357" s="5"/>
      <c r="B1357" s="70" t="s">
        <v>60</v>
      </c>
    </row>
    <row r="1358" spans="1:2" x14ac:dyDescent="0.35">
      <c r="A1358" s="191"/>
      <c r="B1358" s="463" t="s">
        <v>410</v>
      </c>
    </row>
    <row r="1359" spans="1:2" x14ac:dyDescent="0.35">
      <c r="A1359" s="424"/>
      <c r="B1359" s="463" t="s">
        <v>411</v>
      </c>
    </row>
    <row r="1360" spans="1:2" x14ac:dyDescent="0.35">
      <c r="B1360" s="69"/>
    </row>
    <row r="1361" spans="1:41" x14ac:dyDescent="0.35">
      <c r="A1361" s="5"/>
      <c r="B1361" s="550" t="s">
        <v>405</v>
      </c>
      <c r="N1361" s="550"/>
      <c r="O1361" s="550"/>
      <c r="P1361" s="550"/>
      <c r="Q1361" s="550"/>
      <c r="R1361" s="550"/>
      <c r="S1361" s="550"/>
      <c r="T1361" s="550"/>
      <c r="U1361" s="550"/>
      <c r="V1361" s="550"/>
      <c r="W1361" s="550"/>
      <c r="X1361" s="550"/>
      <c r="Y1361" s="550"/>
      <c r="Z1361" s="550"/>
      <c r="AA1361" s="550"/>
      <c r="AB1361" s="550"/>
      <c r="AC1361" s="550"/>
      <c r="AD1361" s="550"/>
      <c r="AE1361" s="550"/>
      <c r="AF1361" s="550"/>
      <c r="AG1361" s="550"/>
      <c r="AH1361" s="550"/>
      <c r="AI1361" s="550"/>
      <c r="AJ1361" s="550"/>
      <c r="AK1361" s="550"/>
      <c r="AL1361" s="550"/>
      <c r="AM1361" s="550"/>
      <c r="AN1361" s="550"/>
      <c r="AO1361" s="550"/>
    </row>
    <row r="1362" spans="1:41" x14ac:dyDescent="0.35">
      <c r="B1362" s="69"/>
    </row>
    <row r="1363" spans="1:41" x14ac:dyDescent="0.35">
      <c r="B1363" s="70" t="s">
        <v>253</v>
      </c>
    </row>
    <row r="1364" spans="1:41" x14ac:dyDescent="0.35">
      <c r="B1364" s="70" t="s">
        <v>254</v>
      </c>
    </row>
    <row r="1365" spans="1:41" x14ac:dyDescent="0.35">
      <c r="B1365" s="70" t="s">
        <v>422</v>
      </c>
    </row>
    <row r="1366" spans="1:41" x14ac:dyDescent="0.35">
      <c r="B1366" s="70" t="s">
        <v>423</v>
      </c>
    </row>
    <row r="1367" spans="1:41" x14ac:dyDescent="0.35">
      <c r="B1367" s="70" t="s">
        <v>424</v>
      </c>
    </row>
    <row r="1368" spans="1:41" x14ac:dyDescent="0.35">
      <c r="B1368" s="70" t="s">
        <v>256</v>
      </c>
    </row>
    <row r="1369" spans="1:41" x14ac:dyDescent="0.35">
      <c r="B1369" s="70" t="s">
        <v>257</v>
      </c>
    </row>
    <row r="1370" spans="1:41" x14ac:dyDescent="0.35">
      <c r="B1370" s="70" t="s">
        <v>250</v>
      </c>
    </row>
    <row r="1371" spans="1:41" x14ac:dyDescent="0.35">
      <c r="B1371" s="70" t="s">
        <v>261</v>
      </c>
    </row>
    <row r="1372" spans="1:41" x14ac:dyDescent="0.35">
      <c r="B1372" s="70" t="s">
        <v>425</v>
      </c>
    </row>
    <row r="1373" spans="1:41" x14ac:dyDescent="0.35">
      <c r="B1373" s="70" t="s">
        <v>262</v>
      </c>
    </row>
    <row r="1374" spans="1:41" x14ac:dyDescent="0.35">
      <c r="B1374" s="70" t="s">
        <v>263</v>
      </c>
    </row>
    <row r="1375" spans="1:41" x14ac:dyDescent="0.35">
      <c r="B1375" s="70" t="s">
        <v>264</v>
      </c>
    </row>
    <row r="1376" spans="1:41" x14ac:dyDescent="0.35">
      <c r="B1376" s="70" t="s">
        <v>265</v>
      </c>
    </row>
    <row r="1377" spans="1:2" x14ac:dyDescent="0.35">
      <c r="B1377" s="70" t="s">
        <v>426</v>
      </c>
    </row>
    <row r="1378" spans="1:2" x14ac:dyDescent="0.35">
      <c r="B1378" s="70" t="s">
        <v>427</v>
      </c>
    </row>
    <row r="1379" spans="1:2" x14ac:dyDescent="0.35">
      <c r="B1379" s="70" t="s">
        <v>266</v>
      </c>
    </row>
    <row r="1380" spans="1:2" x14ac:dyDescent="0.35">
      <c r="B1380" s="70" t="s">
        <v>267</v>
      </c>
    </row>
    <row r="1381" spans="1:2" x14ac:dyDescent="0.35">
      <c r="B1381" s="70"/>
    </row>
    <row r="1382" spans="1:2" x14ac:dyDescent="0.35">
      <c r="B1382" s="70"/>
    </row>
    <row r="1383" spans="1:2" x14ac:dyDescent="0.35">
      <c r="A1383" s="5"/>
      <c r="B1383" s="70"/>
    </row>
    <row r="1384" spans="1:2" x14ac:dyDescent="0.35">
      <c r="A1384" s="5" t="s">
        <v>84</v>
      </c>
      <c r="B1384" s="70" t="s">
        <v>89</v>
      </c>
    </row>
    <row r="1385" spans="1:2" x14ac:dyDescent="0.35">
      <c r="A1385" s="5" t="s">
        <v>84</v>
      </c>
      <c r="B1385" s="70" t="s">
        <v>358</v>
      </c>
    </row>
    <row r="1386" spans="1:2" x14ac:dyDescent="0.35">
      <c r="A1386" s="5" t="s">
        <v>84</v>
      </c>
      <c r="B1386" s="70" t="s">
        <v>359</v>
      </c>
    </row>
    <row r="1387" spans="1:2" x14ac:dyDescent="0.35">
      <c r="A1387" s="5" t="s">
        <v>84</v>
      </c>
      <c r="B1387" s="70" t="s">
        <v>85</v>
      </c>
    </row>
    <row r="1388" spans="1:2" x14ac:dyDescent="0.35">
      <c r="A1388" s="5" t="s">
        <v>84</v>
      </c>
      <c r="B1388" s="70" t="s">
        <v>361</v>
      </c>
    </row>
    <row r="1389" spans="1:2" x14ac:dyDescent="0.35">
      <c r="A1389" s="5" t="s">
        <v>84</v>
      </c>
      <c r="B1389" s="70" t="s">
        <v>362</v>
      </c>
    </row>
    <row r="1390" spans="1:2" x14ac:dyDescent="0.35">
      <c r="A1390" s="5" t="s">
        <v>84</v>
      </c>
      <c r="B1390" s="70" t="s">
        <v>363</v>
      </c>
    </row>
    <row r="1391" spans="1:2" x14ac:dyDescent="0.35">
      <c r="A1391" s="5" t="s">
        <v>84</v>
      </c>
      <c r="B1391" s="70" t="s">
        <v>364</v>
      </c>
    </row>
    <row r="1392" spans="1:2" x14ac:dyDescent="0.35">
      <c r="A1392" s="5" t="s">
        <v>84</v>
      </c>
      <c r="B1392" s="70" t="s">
        <v>365</v>
      </c>
    </row>
    <row r="1393" spans="1:41" x14ac:dyDescent="0.35">
      <c r="A1393" s="5" t="s">
        <v>84</v>
      </c>
      <c r="B1393" s="70" t="s">
        <v>366</v>
      </c>
    </row>
    <row r="1394" spans="1:41" x14ac:dyDescent="0.35">
      <c r="A1394" s="5" t="s">
        <v>84</v>
      </c>
      <c r="B1394" s="70" t="s">
        <v>367</v>
      </c>
    </row>
    <row r="1395" spans="1:41" x14ac:dyDescent="0.35">
      <c r="A1395" s="5"/>
      <c r="B1395" s="69"/>
    </row>
    <row r="1396" spans="1:41" x14ac:dyDescent="0.35">
      <c r="A1396" s="5"/>
      <c r="B1396" s="69"/>
    </row>
    <row r="1397" spans="1:41" x14ac:dyDescent="0.35">
      <c r="A1397" s="5"/>
      <c r="B1397" s="69"/>
    </row>
    <row r="1398" spans="1:41" x14ac:dyDescent="0.35">
      <c r="A1398" s="5"/>
      <c r="B1398" s="534" t="s">
        <v>18</v>
      </c>
      <c r="N1398" s="534"/>
      <c r="O1398" s="534"/>
      <c r="P1398" s="534"/>
      <c r="Q1398" s="534"/>
      <c r="R1398" s="534"/>
      <c r="S1398" s="534"/>
      <c r="T1398" s="534"/>
      <c r="U1398" s="534"/>
      <c r="V1398" s="534"/>
      <c r="W1398" s="534"/>
      <c r="X1398" s="534"/>
      <c r="Y1398" s="534"/>
      <c r="Z1398" s="534"/>
      <c r="AA1398" s="534"/>
      <c r="AB1398" s="534"/>
      <c r="AC1398" s="534"/>
      <c r="AD1398" s="534"/>
      <c r="AE1398" s="534"/>
      <c r="AF1398" s="534"/>
      <c r="AG1398" s="534"/>
      <c r="AH1398" s="534"/>
      <c r="AI1398" s="534"/>
      <c r="AJ1398" s="534"/>
      <c r="AK1398" s="534"/>
      <c r="AL1398" s="534"/>
      <c r="AM1398" s="534"/>
      <c r="AN1398" s="534"/>
      <c r="AO1398" s="534"/>
    </row>
    <row r="1399" spans="1:41" x14ac:dyDescent="0.35">
      <c r="A1399" s="5"/>
      <c r="B1399" s="69"/>
    </row>
    <row r="1400" spans="1:41" x14ac:dyDescent="0.35">
      <c r="A1400" s="5" t="s">
        <v>354</v>
      </c>
      <c r="B1400" s="314" t="s">
        <v>357</v>
      </c>
      <c r="C1400" s="314"/>
      <c r="D1400" s="314"/>
      <c r="E1400" s="314"/>
      <c r="F1400" s="314"/>
      <c r="G1400" s="314"/>
      <c r="H1400" s="314"/>
      <c r="I1400" s="314"/>
      <c r="J1400" s="314"/>
      <c r="K1400" s="314"/>
      <c r="L1400" s="314"/>
      <c r="M1400" s="314"/>
      <c r="N1400" s="458">
        <f>SUM(Q!C1400:F1400)</f>
        <v>8500</v>
      </c>
      <c r="O1400" s="458">
        <f>SUM(Q!G1400:J1400)</f>
        <v>1200</v>
      </c>
      <c r="P1400" s="458">
        <f>SUM(Q!K1400:N1400)</f>
        <v>200</v>
      </c>
      <c r="Q1400" s="458">
        <f>SUM(Q!O1400:R1400)</f>
        <v>400</v>
      </c>
      <c r="R1400" s="458">
        <f>SUM(Q!S1400:V1400)</f>
        <v>400</v>
      </c>
      <c r="S1400" s="458">
        <f>SUM(Q!W1400:Z1400)</f>
        <v>0</v>
      </c>
      <c r="T1400" s="458">
        <f>SUM(Q!AA1400:AD1400)</f>
        <v>0</v>
      </c>
      <c r="U1400" s="458">
        <f>SUM(Q!AE1400:AH1400)</f>
        <v>0</v>
      </c>
      <c r="V1400" s="458">
        <f>SUM(Q!AI1400:AL1400)</f>
        <v>0</v>
      </c>
      <c r="W1400" s="458">
        <f>SUM(Q!AM1400:AP1400)</f>
        <v>0</v>
      </c>
      <c r="X1400" s="458">
        <f>SUM(Q!AQ1400:AT1400)</f>
        <v>0</v>
      </c>
      <c r="Y1400" s="458">
        <f>SUM(Q!AU1400:AX1400)</f>
        <v>0</v>
      </c>
      <c r="Z1400" s="458">
        <f>SUM(Q!AY1400:BB1400)</f>
        <v>0</v>
      </c>
      <c r="AA1400" s="458">
        <f>SUM(Q!BC1400:BF1400)</f>
        <v>0</v>
      </c>
      <c r="AB1400" s="458">
        <f>SUM(Q!BG1400:BJ1400)</f>
        <v>0</v>
      </c>
      <c r="AC1400" s="458">
        <f>SUM(Q!BK1400:BN1400)</f>
        <v>0</v>
      </c>
      <c r="AD1400" s="458">
        <f>SUM(Q!BO1400:BR1400)</f>
        <v>0</v>
      </c>
      <c r="AE1400" s="458">
        <f>SUM(Q!BS1400:BV1400)</f>
        <v>0</v>
      </c>
      <c r="AF1400" s="458">
        <f>SUM(Q!BW1400:BZ1400)</f>
        <v>0</v>
      </c>
      <c r="AG1400" s="458">
        <f>SUM(Q!CA1400:CD1400)</f>
        <v>0</v>
      </c>
      <c r="AH1400" s="458">
        <f>SUM(Q!CE1400:CH1400)</f>
        <v>0</v>
      </c>
      <c r="AI1400" s="458">
        <f>SUM(Q!CI1400:CL1400)</f>
        <v>0</v>
      </c>
      <c r="AJ1400" s="458">
        <f>SUM(Q!CM1400:CP1400)</f>
        <v>0</v>
      </c>
      <c r="AK1400" s="458">
        <f>SUM(Q!CQ1400:CT1400)</f>
        <v>0</v>
      </c>
      <c r="AL1400" s="458">
        <f>SUM(Q!CU1400:CX1400)</f>
        <v>0</v>
      </c>
      <c r="AM1400" s="458">
        <f>SUM(Q!CY1400:DB1400)</f>
        <v>0</v>
      </c>
      <c r="AN1400" s="458">
        <f>SUM(Q!DC1400:DF1400)</f>
        <v>0</v>
      </c>
      <c r="AO1400" s="458">
        <f>SUM(Q!DG1400:DJ1400)</f>
        <v>0</v>
      </c>
    </row>
    <row r="1401" spans="1:41" x14ac:dyDescent="0.35">
      <c r="A1401" s="5" t="s">
        <v>354</v>
      </c>
      <c r="B1401" s="452" t="s">
        <v>370</v>
      </c>
      <c r="N1401" s="451">
        <f>SUM(Q!C1401:F1401)</f>
        <v>-2000</v>
      </c>
      <c r="O1401" s="451">
        <f>SUM(Q!G1401:J1401)</f>
        <v>-2700</v>
      </c>
      <c r="P1401" s="451">
        <f>SUM(Q!K1401:N1401)</f>
        <v>-900</v>
      </c>
      <c r="Q1401" s="451">
        <f>SUM(Q!O1401:R1401)</f>
        <v>0</v>
      </c>
      <c r="R1401" s="451">
        <f>SUM(Q!S1401:V1401)</f>
        <v>0</v>
      </c>
      <c r="S1401" s="451">
        <f>SUM(Q!W1401:Z1401)</f>
        <v>0</v>
      </c>
      <c r="T1401" s="451">
        <f>SUM(Q!AA1401:AD1401)</f>
        <v>0</v>
      </c>
      <c r="U1401" s="451">
        <f>SUM(Q!AE1401:AH1401)</f>
        <v>0</v>
      </c>
      <c r="V1401" s="451">
        <f>SUM(Q!AI1401:AL1401)</f>
        <v>0</v>
      </c>
      <c r="W1401" s="451">
        <f>SUM(Q!AM1401:AP1401)</f>
        <v>0</v>
      </c>
      <c r="X1401" s="451">
        <f>SUM(Q!AQ1401:AT1401)</f>
        <v>0</v>
      </c>
      <c r="Y1401" s="451">
        <f>SUM(Q!AU1401:AX1401)</f>
        <v>0</v>
      </c>
      <c r="Z1401" s="451">
        <f>SUM(Q!AY1401:BB1401)</f>
        <v>0</v>
      </c>
      <c r="AA1401" s="451">
        <f>SUM(Q!BC1401:BF1401)</f>
        <v>0</v>
      </c>
      <c r="AB1401" s="451">
        <f>SUM(Q!BG1401:BJ1401)</f>
        <v>0</v>
      </c>
      <c r="AC1401" s="451">
        <f>SUM(Q!BK1401:BN1401)</f>
        <v>0</v>
      </c>
      <c r="AD1401" s="451">
        <f>SUM(Q!BO1401:BR1401)</f>
        <v>0</v>
      </c>
      <c r="AE1401" s="451">
        <f>SUM(Q!BS1401:BV1401)</f>
        <v>0</v>
      </c>
      <c r="AF1401" s="451">
        <f>SUM(Q!BW1401:BZ1401)</f>
        <v>0</v>
      </c>
      <c r="AG1401" s="451">
        <f>SUM(Q!CA1401:CD1401)</f>
        <v>0</v>
      </c>
      <c r="AH1401" s="451">
        <f>SUM(Q!CE1401:CH1401)</f>
        <v>0</v>
      </c>
      <c r="AI1401" s="451">
        <f>SUM(Q!CI1401:CL1401)</f>
        <v>0</v>
      </c>
      <c r="AJ1401" s="451">
        <f>SUM(Q!CM1401:CP1401)</f>
        <v>0</v>
      </c>
      <c r="AK1401" s="451">
        <f>SUM(Q!CQ1401:CT1401)</f>
        <v>0</v>
      </c>
      <c r="AL1401" s="451">
        <f>SUM(Q!CU1401:CX1401)</f>
        <v>0</v>
      </c>
      <c r="AM1401" s="451">
        <f>SUM(Q!CY1401:DB1401)</f>
        <v>0</v>
      </c>
      <c r="AN1401" s="451">
        <f>SUM(Q!DC1401:DF1401)</f>
        <v>0</v>
      </c>
      <c r="AO1401" s="451">
        <f>SUM(Q!DG1401:DJ1401)</f>
        <v>0</v>
      </c>
    </row>
    <row r="1402" spans="1:41" x14ac:dyDescent="0.35">
      <c r="A1402" s="5" t="s">
        <v>354</v>
      </c>
      <c r="B1402" s="452" t="s">
        <v>454</v>
      </c>
      <c r="N1402" s="451">
        <f>SUM(Q!C1402:F1402)</f>
        <v>-44400</v>
      </c>
      <c r="O1402" s="451">
        <f>SUM(Q!G1402:J1402)</f>
        <v>-38600</v>
      </c>
      <c r="P1402" s="451">
        <f>SUM(Q!K1402:N1402)</f>
        <v>-38400</v>
      </c>
      <c r="Q1402" s="451">
        <f>SUM(Q!O1402:R1402)</f>
        <v>-40100</v>
      </c>
      <c r="R1402" s="451">
        <f>SUM(Q!S1402:V1402)</f>
        <v>-42100</v>
      </c>
      <c r="S1402" s="451">
        <f>SUM(Q!W1402:Z1402)</f>
        <v>-42000</v>
      </c>
      <c r="T1402" s="451">
        <f>SUM(Q!AA1402:AD1402)</f>
        <v>-42800</v>
      </c>
      <c r="U1402" s="451">
        <f>SUM(Q!AE1402:AH1402)</f>
        <v>-44400</v>
      </c>
      <c r="V1402" s="451">
        <f>SUM(Q!AI1402:AL1402)</f>
        <v>-44400</v>
      </c>
      <c r="W1402" s="451">
        <f>SUM(Q!AM1402:AP1402)</f>
        <v>-44400</v>
      </c>
      <c r="X1402" s="451">
        <f>SUM(Q!AQ1402:AT1402)</f>
        <v>-44400</v>
      </c>
      <c r="Y1402" s="451">
        <f>SUM(Q!AU1402:AX1402)</f>
        <v>-44400</v>
      </c>
      <c r="Z1402" s="451">
        <f>SUM(Q!AY1402:BB1402)</f>
        <v>-44400</v>
      </c>
      <c r="AA1402" s="451">
        <f>SUM(Q!BC1402:BF1402)</f>
        <v>-44400</v>
      </c>
      <c r="AB1402" s="451">
        <f>SUM(Q!BG1402:BJ1402)</f>
        <v>-44400</v>
      </c>
      <c r="AC1402" s="451">
        <f>SUM(Q!BK1402:BN1402)</f>
        <v>-44400</v>
      </c>
      <c r="AD1402" s="451">
        <f>SUM(Q!BO1402:BR1402)</f>
        <v>-44400</v>
      </c>
      <c r="AE1402" s="451">
        <f>SUM(Q!BS1402:BV1402)</f>
        <v>-44400</v>
      </c>
      <c r="AF1402" s="451">
        <f>SUM(Q!BW1402:BZ1402)</f>
        <v>-44400</v>
      </c>
      <c r="AG1402" s="451">
        <f>SUM(Q!CA1402:CD1402)</f>
        <v>-44400</v>
      </c>
      <c r="AH1402" s="451">
        <f>SUM(Q!CE1402:CH1402)</f>
        <v>-44400</v>
      </c>
      <c r="AI1402" s="451">
        <f>SUM(Q!CI1402:CL1402)</f>
        <v>-44400</v>
      </c>
      <c r="AJ1402" s="451">
        <f>SUM(Q!CM1402:CP1402)</f>
        <v>-44400</v>
      </c>
      <c r="AK1402" s="451">
        <f>SUM(Q!CQ1402:CT1402)</f>
        <v>-44400</v>
      </c>
      <c r="AL1402" s="451">
        <f>SUM(Q!CU1402:CX1402)</f>
        <v>-44400</v>
      </c>
      <c r="AM1402" s="451">
        <f>SUM(Q!CY1402:DB1402)</f>
        <v>-44400</v>
      </c>
      <c r="AN1402" s="451">
        <f>SUM(Q!DC1402:DF1402)</f>
        <v>-44400</v>
      </c>
      <c r="AO1402" s="451">
        <f>SUM(Q!DG1402:DJ1402)</f>
        <v>-44400</v>
      </c>
    </row>
    <row r="1403" spans="1:41" x14ac:dyDescent="0.35">
      <c r="A1403" s="5" t="s">
        <v>354</v>
      </c>
      <c r="B1403" s="452" t="s">
        <v>144</v>
      </c>
      <c r="N1403" s="451">
        <f>SUM(Q!C1403:F1403)</f>
        <v>-5600</v>
      </c>
      <c r="O1403" s="451">
        <f>SUM(Q!G1403:J1403)</f>
        <v>-3800</v>
      </c>
      <c r="P1403" s="451">
        <f>SUM(Q!K1403:N1403)</f>
        <v>-4300</v>
      </c>
      <c r="Q1403" s="451">
        <f>SUM(Q!O1403:R1403)</f>
        <v>-3500</v>
      </c>
      <c r="R1403" s="451">
        <f>SUM(Q!S1403:V1403)</f>
        <v>-2600</v>
      </c>
      <c r="S1403" s="451">
        <f>SUM(Q!W1403:Z1403)</f>
        <v>-7300</v>
      </c>
      <c r="T1403" s="451">
        <f>SUM(Q!AA1403:AD1403)</f>
        <v>-1700</v>
      </c>
      <c r="U1403" s="451">
        <f>SUM(Q!AE1403:AH1403)</f>
        <v>-1600</v>
      </c>
      <c r="V1403" s="451">
        <f>SUM(Q!AI1403:AL1403)</f>
        <v>-1600</v>
      </c>
      <c r="W1403" s="451">
        <f>SUM(Q!AM1403:AP1403)</f>
        <v>-1600</v>
      </c>
      <c r="X1403" s="451">
        <f>SUM(Q!AQ1403:AT1403)</f>
        <v>-1600</v>
      </c>
      <c r="Y1403" s="451">
        <f>SUM(Q!AU1403:AX1403)</f>
        <v>-1600</v>
      </c>
      <c r="Z1403" s="451">
        <f>SUM(Q!AY1403:BB1403)</f>
        <v>-1600</v>
      </c>
      <c r="AA1403" s="451">
        <f>SUM(Q!BC1403:BF1403)</f>
        <v>-1600</v>
      </c>
      <c r="AB1403" s="451">
        <f>SUM(Q!BG1403:BJ1403)</f>
        <v>-1600</v>
      </c>
      <c r="AC1403" s="451">
        <f>SUM(Q!BK1403:BN1403)</f>
        <v>-1600</v>
      </c>
      <c r="AD1403" s="451">
        <f>SUM(Q!BO1403:BR1403)</f>
        <v>-1600</v>
      </c>
      <c r="AE1403" s="451">
        <f>SUM(Q!BS1403:BV1403)</f>
        <v>-1600</v>
      </c>
      <c r="AF1403" s="451">
        <f>SUM(Q!BW1403:BZ1403)</f>
        <v>-1600</v>
      </c>
      <c r="AG1403" s="451">
        <f>SUM(Q!CA1403:CD1403)</f>
        <v>-1600</v>
      </c>
      <c r="AH1403" s="451">
        <f>SUM(Q!CE1403:CH1403)</f>
        <v>-1600</v>
      </c>
      <c r="AI1403" s="451">
        <f>SUM(Q!CI1403:CL1403)</f>
        <v>-1600</v>
      </c>
      <c r="AJ1403" s="451">
        <f>SUM(Q!CM1403:CP1403)</f>
        <v>-1600</v>
      </c>
      <c r="AK1403" s="451">
        <f>SUM(Q!CQ1403:CT1403)</f>
        <v>-1600</v>
      </c>
      <c r="AL1403" s="451">
        <f>SUM(Q!CU1403:CX1403)</f>
        <v>-1600</v>
      </c>
      <c r="AM1403" s="451">
        <f>SUM(Q!CY1403:DB1403)</f>
        <v>-1600</v>
      </c>
      <c r="AN1403" s="451">
        <f>SUM(Q!DC1403:DF1403)</f>
        <v>-1600</v>
      </c>
      <c r="AO1403" s="451">
        <f>SUM(Q!DG1403:DJ1403)</f>
        <v>-1600</v>
      </c>
    </row>
    <row r="1404" spans="1:41" x14ac:dyDescent="0.35">
      <c r="A1404" s="5" t="s">
        <v>354</v>
      </c>
      <c r="B1404" s="454" t="s">
        <v>368</v>
      </c>
      <c r="C1404" s="454"/>
      <c r="D1404" s="454"/>
      <c r="E1404" s="454"/>
      <c r="F1404" s="454"/>
      <c r="G1404" s="454"/>
      <c r="H1404" s="454"/>
      <c r="I1404" s="454"/>
      <c r="J1404" s="454"/>
      <c r="K1404" s="454"/>
      <c r="L1404" s="454"/>
      <c r="M1404" s="454"/>
      <c r="N1404" s="455">
        <f>SUM(Q!C1404:F1404)</f>
        <v>6500</v>
      </c>
      <c r="O1404" s="455">
        <f>SUM(Q!G1404:J1404)</f>
        <v>-1500</v>
      </c>
      <c r="P1404" s="455">
        <f>SUM(Q!K1404:N1404)</f>
        <v>-700</v>
      </c>
      <c r="Q1404" s="455">
        <f>SUM(Q!O1404:R1404)</f>
        <v>400</v>
      </c>
      <c r="R1404" s="455">
        <f>SUM(Q!S1404:V1404)</f>
        <v>400</v>
      </c>
      <c r="S1404" s="455">
        <f>SUM(Q!W1404:Z1404)</f>
        <v>0</v>
      </c>
      <c r="T1404" s="455">
        <f>SUM(Q!AA1404:AD1404)</f>
        <v>0</v>
      </c>
      <c r="U1404" s="455">
        <f>SUM(Q!AE1404:AH1404)</f>
        <v>0</v>
      </c>
      <c r="V1404" s="455">
        <f>SUM(Q!AI1404:AL1404)</f>
        <v>0</v>
      </c>
      <c r="W1404" s="455">
        <f>SUM(Q!AM1404:AP1404)</f>
        <v>0</v>
      </c>
      <c r="X1404" s="455">
        <f>SUM(Q!AQ1404:AT1404)</f>
        <v>0</v>
      </c>
      <c r="Y1404" s="455">
        <f>SUM(Q!AU1404:AX1404)</f>
        <v>0</v>
      </c>
      <c r="Z1404" s="455">
        <f>SUM(Q!AY1404:BB1404)</f>
        <v>0</v>
      </c>
      <c r="AA1404" s="455">
        <f>SUM(Q!BC1404:BF1404)</f>
        <v>0</v>
      </c>
      <c r="AB1404" s="455">
        <f>SUM(Q!BG1404:BJ1404)</f>
        <v>0</v>
      </c>
      <c r="AC1404" s="455">
        <f>SUM(Q!BK1404:BN1404)</f>
        <v>0</v>
      </c>
      <c r="AD1404" s="455">
        <f>SUM(Q!BO1404:BR1404)</f>
        <v>0</v>
      </c>
      <c r="AE1404" s="455">
        <f>SUM(Q!BS1404:BV1404)</f>
        <v>0</v>
      </c>
      <c r="AF1404" s="455">
        <f>SUM(Q!BW1404:BZ1404)</f>
        <v>0</v>
      </c>
      <c r="AG1404" s="455">
        <f>SUM(Q!CA1404:CD1404)</f>
        <v>0</v>
      </c>
      <c r="AH1404" s="455">
        <f>SUM(Q!CE1404:CH1404)</f>
        <v>0</v>
      </c>
      <c r="AI1404" s="455">
        <f>SUM(Q!CI1404:CL1404)</f>
        <v>0</v>
      </c>
      <c r="AJ1404" s="455">
        <f>SUM(Q!CM1404:CP1404)</f>
        <v>0</v>
      </c>
      <c r="AK1404" s="455">
        <f>SUM(Q!CQ1404:CT1404)</f>
        <v>0</v>
      </c>
      <c r="AL1404" s="455">
        <f>SUM(Q!CU1404:CX1404)</f>
        <v>0</v>
      </c>
      <c r="AM1404" s="455">
        <f>SUM(Q!CY1404:DB1404)</f>
        <v>0</v>
      </c>
      <c r="AN1404" s="455">
        <f>SUM(Q!DC1404:DF1404)</f>
        <v>0</v>
      </c>
      <c r="AO1404" s="455">
        <f>SUM(Q!DG1404:DJ1404)</f>
        <v>0</v>
      </c>
    </row>
    <row r="1405" spans="1:41" x14ac:dyDescent="0.35">
      <c r="A1405" s="5" t="s">
        <v>354</v>
      </c>
      <c r="B1405" s="454" t="s">
        <v>369</v>
      </c>
      <c r="C1405" s="454"/>
      <c r="D1405" s="454"/>
      <c r="E1405" s="454"/>
      <c r="F1405" s="454"/>
      <c r="G1405" s="454"/>
      <c r="H1405" s="454"/>
      <c r="I1405" s="454"/>
      <c r="J1405" s="454"/>
      <c r="K1405" s="454"/>
      <c r="L1405" s="454"/>
      <c r="M1405" s="454"/>
      <c r="N1405" s="455">
        <f>SUM(Q!C1405:F1405)</f>
        <v>900</v>
      </c>
      <c r="O1405" s="455">
        <f>SUM(Q!G1405:J1405)</f>
        <v>-5300</v>
      </c>
      <c r="P1405" s="455">
        <f>SUM(Q!K1405:N1405)</f>
        <v>-5000</v>
      </c>
      <c r="Q1405" s="455">
        <f>SUM(Q!O1405:R1405)</f>
        <v>-3100</v>
      </c>
      <c r="R1405" s="455">
        <f>SUM(Q!S1405:V1405)</f>
        <v>-2200</v>
      </c>
      <c r="S1405" s="455">
        <f>SUM(Q!W1405:Z1405)</f>
        <v>-7300</v>
      </c>
      <c r="T1405" s="455">
        <f>SUM(Q!AA1405:AD1405)</f>
        <v>-1700</v>
      </c>
      <c r="U1405" s="455">
        <f>SUM(Q!AE1405:AH1405)</f>
        <v>-1600</v>
      </c>
      <c r="V1405" s="455">
        <f>SUM(Q!AI1405:AL1405)</f>
        <v>-1600</v>
      </c>
      <c r="W1405" s="455">
        <f>SUM(Q!AM1405:AP1405)</f>
        <v>-1600</v>
      </c>
      <c r="X1405" s="455">
        <f>SUM(Q!AQ1405:AT1405)</f>
        <v>-1600</v>
      </c>
      <c r="Y1405" s="455">
        <f>SUM(Q!AU1405:AX1405)</f>
        <v>-1600</v>
      </c>
      <c r="Z1405" s="455">
        <f>SUM(Q!AY1405:BB1405)</f>
        <v>-1600</v>
      </c>
      <c r="AA1405" s="455">
        <f>SUM(Q!BC1405:BF1405)</f>
        <v>-1600</v>
      </c>
      <c r="AB1405" s="455">
        <f>SUM(Q!BG1405:BJ1405)</f>
        <v>-1600</v>
      </c>
      <c r="AC1405" s="455">
        <f>SUM(Q!BK1405:BN1405)</f>
        <v>-1600</v>
      </c>
      <c r="AD1405" s="455">
        <f>SUM(Q!BO1405:BR1405)</f>
        <v>-1600</v>
      </c>
      <c r="AE1405" s="455">
        <f>SUM(Q!BS1405:BV1405)</f>
        <v>-1600</v>
      </c>
      <c r="AF1405" s="455">
        <f>SUM(Q!BW1405:BZ1405)</f>
        <v>-1600</v>
      </c>
      <c r="AG1405" s="455">
        <f>SUM(Q!CA1405:CD1405)</f>
        <v>-1600</v>
      </c>
      <c r="AH1405" s="455">
        <f>SUM(Q!CE1405:CH1405)</f>
        <v>-1600</v>
      </c>
      <c r="AI1405" s="455">
        <f>SUM(Q!CI1405:CL1405)</f>
        <v>-1600</v>
      </c>
      <c r="AJ1405" s="455">
        <f>SUM(Q!CM1405:CP1405)</f>
        <v>-1600</v>
      </c>
      <c r="AK1405" s="455">
        <f>SUM(Q!CQ1405:CT1405)</f>
        <v>-1600</v>
      </c>
      <c r="AL1405" s="455">
        <f>SUM(Q!CU1405:CX1405)</f>
        <v>-1600</v>
      </c>
      <c r="AM1405" s="455">
        <f>SUM(Q!CY1405:DB1405)</f>
        <v>-1600</v>
      </c>
      <c r="AN1405" s="455">
        <f>SUM(Q!DC1405:DF1405)</f>
        <v>-1600</v>
      </c>
      <c r="AO1405" s="455">
        <f>SUM(Q!DG1405:DJ1405)</f>
        <v>-1600</v>
      </c>
    </row>
    <row r="1406" spans="1:41" x14ac:dyDescent="0.35">
      <c r="A1406" s="5" t="s">
        <v>354</v>
      </c>
      <c r="B1406" s="452" t="s">
        <v>85</v>
      </c>
      <c r="N1406" s="451">
        <f>SUM(Q!C1406:F1406)</f>
        <v>-300</v>
      </c>
      <c r="O1406" s="451">
        <f>SUM(Q!G1406:J1406)</f>
        <v>300</v>
      </c>
      <c r="P1406" s="451">
        <f>SUM(Q!K1406:N1406)</f>
        <v>0</v>
      </c>
      <c r="Q1406" s="451">
        <f>SUM(Q!O1406:R1406)</f>
        <v>0</v>
      </c>
      <c r="R1406" s="451">
        <f>SUM(Q!S1406:V1406)</f>
        <v>0</v>
      </c>
      <c r="S1406" s="451">
        <f>SUM(Q!W1406:Z1406)</f>
        <v>0</v>
      </c>
      <c r="T1406" s="451">
        <f>SUM(Q!AA1406:AD1406)</f>
        <v>0</v>
      </c>
      <c r="U1406" s="451">
        <f>SUM(Q!AE1406:AH1406)</f>
        <v>0</v>
      </c>
      <c r="V1406" s="451">
        <f>SUM(Q!AI1406:AL1406)</f>
        <v>0</v>
      </c>
      <c r="W1406" s="451">
        <f>SUM(Q!AM1406:AP1406)</f>
        <v>0</v>
      </c>
      <c r="X1406" s="451">
        <f>SUM(Q!AQ1406:AT1406)</f>
        <v>0</v>
      </c>
      <c r="Y1406" s="451">
        <f>SUM(Q!AU1406:AX1406)</f>
        <v>0</v>
      </c>
      <c r="Z1406" s="451">
        <f>SUM(Q!AY1406:BB1406)</f>
        <v>0</v>
      </c>
      <c r="AA1406" s="451">
        <f>SUM(Q!BC1406:BF1406)</f>
        <v>0</v>
      </c>
      <c r="AB1406" s="451">
        <f>SUM(Q!BG1406:BJ1406)</f>
        <v>0</v>
      </c>
      <c r="AC1406" s="451">
        <f>SUM(Q!BK1406:BN1406)</f>
        <v>0</v>
      </c>
      <c r="AD1406" s="451">
        <f>SUM(Q!BO1406:BR1406)</f>
        <v>0</v>
      </c>
      <c r="AE1406" s="451">
        <f>SUM(Q!BS1406:BV1406)</f>
        <v>0</v>
      </c>
      <c r="AF1406" s="451">
        <f>SUM(Q!BW1406:BZ1406)</f>
        <v>0</v>
      </c>
      <c r="AG1406" s="451">
        <f>SUM(Q!CA1406:CD1406)</f>
        <v>0</v>
      </c>
      <c r="AH1406" s="451">
        <f>SUM(Q!CE1406:CH1406)</f>
        <v>0</v>
      </c>
      <c r="AI1406" s="451">
        <f>SUM(Q!CI1406:CL1406)</f>
        <v>0</v>
      </c>
      <c r="AJ1406" s="451">
        <f>SUM(Q!CM1406:CP1406)</f>
        <v>0</v>
      </c>
      <c r="AK1406" s="451">
        <f>SUM(Q!CQ1406:CT1406)</f>
        <v>0</v>
      </c>
      <c r="AL1406" s="451">
        <f>SUM(Q!CU1406:CX1406)</f>
        <v>0</v>
      </c>
      <c r="AM1406" s="451">
        <f>SUM(Q!CY1406:DB1406)</f>
        <v>0</v>
      </c>
      <c r="AN1406" s="451">
        <f>SUM(Q!DC1406:DF1406)</f>
        <v>0</v>
      </c>
      <c r="AO1406" s="451">
        <f>SUM(Q!DG1406:DJ1406)</f>
        <v>0</v>
      </c>
    </row>
    <row r="1407" spans="1:41" x14ac:dyDescent="0.35">
      <c r="A1407" s="5" t="s">
        <v>354</v>
      </c>
      <c r="B1407" s="452" t="s">
        <v>371</v>
      </c>
      <c r="N1407" s="451">
        <f>SUM(Q!C1407:F1407)</f>
        <v>0</v>
      </c>
      <c r="O1407" s="451">
        <f>SUM(Q!G1407:J1407)</f>
        <v>0</v>
      </c>
      <c r="P1407" s="451">
        <f>SUM(Q!K1407:N1407)</f>
        <v>0</v>
      </c>
      <c r="Q1407" s="451">
        <f>SUM(Q!O1407:R1407)</f>
        <v>8100</v>
      </c>
      <c r="R1407" s="451">
        <f>SUM(Q!S1407:V1407)</f>
        <v>0</v>
      </c>
      <c r="S1407" s="451">
        <f>SUM(Q!W1407:Z1407)</f>
        <v>-2300</v>
      </c>
      <c r="T1407" s="451">
        <f>SUM(Q!AA1407:AD1407)</f>
        <v>0</v>
      </c>
      <c r="U1407" s="451">
        <f>SUM(Q!AE1407:AH1407)</f>
        <v>0</v>
      </c>
      <c r="V1407" s="451">
        <f>SUM(Q!AI1407:AL1407)</f>
        <v>0</v>
      </c>
      <c r="W1407" s="451">
        <f>SUM(Q!AM1407:AP1407)</f>
        <v>0</v>
      </c>
      <c r="X1407" s="451">
        <f>SUM(Q!AQ1407:AT1407)</f>
        <v>0</v>
      </c>
      <c r="Y1407" s="451">
        <f>SUM(Q!AU1407:AX1407)</f>
        <v>0</v>
      </c>
      <c r="Z1407" s="451">
        <f>SUM(Q!AY1407:BB1407)</f>
        <v>0</v>
      </c>
      <c r="AA1407" s="451">
        <f>SUM(Q!BC1407:BF1407)</f>
        <v>0</v>
      </c>
      <c r="AB1407" s="451">
        <f>SUM(Q!BG1407:BJ1407)</f>
        <v>0</v>
      </c>
      <c r="AC1407" s="451">
        <f>SUM(Q!BK1407:BN1407)</f>
        <v>0</v>
      </c>
      <c r="AD1407" s="451">
        <f>SUM(Q!BO1407:BR1407)</f>
        <v>0</v>
      </c>
      <c r="AE1407" s="451">
        <f>SUM(Q!BS1407:BV1407)</f>
        <v>0</v>
      </c>
      <c r="AF1407" s="451">
        <f>SUM(Q!BW1407:BZ1407)</f>
        <v>0</v>
      </c>
      <c r="AG1407" s="451">
        <f>SUM(Q!CA1407:CD1407)</f>
        <v>0</v>
      </c>
      <c r="AH1407" s="451">
        <f>SUM(Q!CE1407:CH1407)</f>
        <v>0</v>
      </c>
      <c r="AI1407" s="451">
        <f>SUM(Q!CI1407:CL1407)</f>
        <v>0</v>
      </c>
      <c r="AJ1407" s="451">
        <f>SUM(Q!CM1407:CP1407)</f>
        <v>0</v>
      </c>
      <c r="AK1407" s="451">
        <f>SUM(Q!CQ1407:CT1407)</f>
        <v>0</v>
      </c>
      <c r="AL1407" s="451">
        <f>SUM(Q!CU1407:CX1407)</f>
        <v>0</v>
      </c>
      <c r="AM1407" s="451">
        <f>SUM(Q!CY1407:DB1407)</f>
        <v>0</v>
      </c>
      <c r="AN1407" s="451">
        <f>SUM(Q!DC1407:DF1407)</f>
        <v>0</v>
      </c>
      <c r="AO1407" s="451">
        <f>SUM(Q!DG1407:DJ1407)</f>
        <v>0</v>
      </c>
    </row>
    <row r="1408" spans="1:41" x14ac:dyDescent="0.35">
      <c r="A1408" s="5" t="s">
        <v>354</v>
      </c>
      <c r="B1408" s="452" t="s">
        <v>362</v>
      </c>
      <c r="N1408" s="451">
        <f>SUM(Q!C1408:F1408)</f>
        <v>-9900</v>
      </c>
      <c r="O1408" s="451">
        <f>SUM(Q!G1408:J1408)</f>
        <v>-5200</v>
      </c>
      <c r="P1408" s="451">
        <f>SUM(Q!K1408:N1408)</f>
        <v>-2000</v>
      </c>
      <c r="Q1408" s="451">
        <f>SUM(Q!O1408:R1408)</f>
        <v>-8500</v>
      </c>
      <c r="R1408" s="451">
        <f>SUM(Q!S1408:V1408)</f>
        <v>-4800</v>
      </c>
      <c r="S1408" s="451">
        <f>SUM(Q!W1408:Z1408)</f>
        <v>-9900</v>
      </c>
      <c r="T1408" s="451">
        <f>SUM(Q!AA1408:AD1408)</f>
        <v>-3300</v>
      </c>
      <c r="U1408" s="451">
        <f>SUM(Q!AE1408:AH1408)</f>
        <v>-3200</v>
      </c>
      <c r="V1408" s="451">
        <f>SUM(Q!AI1408:AL1408)</f>
        <v>-3200</v>
      </c>
      <c r="W1408" s="451">
        <f>SUM(Q!AM1408:AP1408)</f>
        <v>-3200</v>
      </c>
      <c r="X1408" s="451">
        <f>SUM(Q!AQ1408:AT1408)</f>
        <v>-3200</v>
      </c>
      <c r="Y1408" s="451">
        <f>SUM(Q!AU1408:AX1408)</f>
        <v>-3200</v>
      </c>
      <c r="Z1408" s="451">
        <f>SUM(Q!AY1408:BB1408)</f>
        <v>-3200</v>
      </c>
      <c r="AA1408" s="451">
        <f>SUM(Q!BC1408:BF1408)</f>
        <v>-3200</v>
      </c>
      <c r="AB1408" s="451">
        <f>SUM(Q!BG1408:BJ1408)</f>
        <v>-3200</v>
      </c>
      <c r="AC1408" s="451">
        <f>SUM(Q!BK1408:BN1408)</f>
        <v>-3200</v>
      </c>
      <c r="AD1408" s="451">
        <f>SUM(Q!BO1408:BR1408)</f>
        <v>-3200</v>
      </c>
      <c r="AE1408" s="451">
        <f>SUM(Q!BS1408:BV1408)</f>
        <v>-3200</v>
      </c>
      <c r="AF1408" s="451">
        <f>SUM(Q!BW1408:BZ1408)</f>
        <v>-3200</v>
      </c>
      <c r="AG1408" s="451">
        <f>SUM(Q!CA1408:CD1408)</f>
        <v>-3200</v>
      </c>
      <c r="AH1408" s="451">
        <f>SUM(Q!CE1408:CH1408)</f>
        <v>-3200</v>
      </c>
      <c r="AI1408" s="451">
        <f>SUM(Q!CI1408:CL1408)</f>
        <v>-3200</v>
      </c>
      <c r="AJ1408" s="451">
        <f>SUM(Q!CM1408:CP1408)</f>
        <v>-3200</v>
      </c>
      <c r="AK1408" s="451">
        <f>SUM(Q!CQ1408:CT1408)</f>
        <v>-3200</v>
      </c>
      <c r="AL1408" s="451">
        <f>SUM(Q!CU1408:CX1408)</f>
        <v>-3200</v>
      </c>
      <c r="AM1408" s="451">
        <f>SUM(Q!CY1408:DB1408)</f>
        <v>-3200</v>
      </c>
      <c r="AN1408" s="451">
        <f>SUM(Q!DC1408:DF1408)</f>
        <v>-3200</v>
      </c>
      <c r="AO1408" s="451">
        <f>SUM(Q!DG1408:DJ1408)</f>
        <v>-3200</v>
      </c>
    </row>
    <row r="1409" spans="1:41" x14ac:dyDescent="0.35">
      <c r="A1409" s="5" t="s">
        <v>354</v>
      </c>
      <c r="B1409" s="255" t="s">
        <v>372</v>
      </c>
      <c r="C1409" s="255"/>
      <c r="D1409" s="255"/>
      <c r="E1409" s="255"/>
      <c r="F1409" s="255"/>
      <c r="G1409" s="255"/>
      <c r="H1409" s="255"/>
      <c r="I1409" s="255"/>
      <c r="J1409" s="255"/>
      <c r="K1409" s="255"/>
      <c r="L1409" s="255"/>
      <c r="M1409" s="255"/>
      <c r="N1409" s="453">
        <f>SUM(Q!C1409:F1409)</f>
        <v>-53700</v>
      </c>
      <c r="O1409" s="453">
        <f>SUM(Q!G1409:J1409)</f>
        <v>-48800</v>
      </c>
      <c r="P1409" s="453">
        <f>SUM(Q!K1409:N1409)</f>
        <v>-45400</v>
      </c>
      <c r="Q1409" s="453">
        <f>SUM(Q!O1409:R1409)</f>
        <v>-43600</v>
      </c>
      <c r="R1409" s="453">
        <f>SUM(Q!S1409:V1409)</f>
        <v>-49100</v>
      </c>
      <c r="S1409" s="453">
        <f>SUM(Q!W1409:Z1409)</f>
        <v>-61600</v>
      </c>
      <c r="T1409" s="453">
        <f>SUM(Q!AA1409:AD1409)</f>
        <v>-47800</v>
      </c>
      <c r="U1409" s="453">
        <f>SUM(Q!AE1409:AH1409)</f>
        <v>-49200</v>
      </c>
      <c r="V1409" s="453">
        <f>SUM(Q!AI1409:AL1409)</f>
        <v>-49200</v>
      </c>
      <c r="W1409" s="453">
        <f>SUM(Q!AM1409:AP1409)</f>
        <v>-49200</v>
      </c>
      <c r="X1409" s="453">
        <f>SUM(Q!AQ1409:AT1409)</f>
        <v>-49200</v>
      </c>
      <c r="Y1409" s="453">
        <f>SUM(Q!AU1409:AX1409)</f>
        <v>-49200</v>
      </c>
      <c r="Z1409" s="453">
        <f>SUM(Q!AY1409:BB1409)</f>
        <v>-49200</v>
      </c>
      <c r="AA1409" s="453">
        <f>SUM(Q!BC1409:BF1409)</f>
        <v>-49200</v>
      </c>
      <c r="AB1409" s="453">
        <f>SUM(Q!BG1409:BJ1409)</f>
        <v>-49200</v>
      </c>
      <c r="AC1409" s="453">
        <f>SUM(Q!BK1409:BN1409)</f>
        <v>-49200</v>
      </c>
      <c r="AD1409" s="453">
        <f>SUM(Q!BO1409:BR1409)</f>
        <v>-49200</v>
      </c>
      <c r="AE1409" s="453">
        <f>SUM(Q!BS1409:BV1409)</f>
        <v>-49200</v>
      </c>
      <c r="AF1409" s="453">
        <f>SUM(Q!BW1409:BZ1409)</f>
        <v>-49200</v>
      </c>
      <c r="AG1409" s="453">
        <f>SUM(Q!CA1409:CD1409)</f>
        <v>-49200</v>
      </c>
      <c r="AH1409" s="453">
        <f>SUM(Q!CE1409:CH1409)</f>
        <v>-49200</v>
      </c>
      <c r="AI1409" s="453">
        <f>SUM(Q!CI1409:CL1409)</f>
        <v>-49200</v>
      </c>
      <c r="AJ1409" s="453">
        <f>SUM(Q!CM1409:CP1409)</f>
        <v>-49200</v>
      </c>
      <c r="AK1409" s="453">
        <f>SUM(Q!CQ1409:CT1409)</f>
        <v>-49200</v>
      </c>
      <c r="AL1409" s="453">
        <f>SUM(Q!CU1409:CX1409)</f>
        <v>-49200</v>
      </c>
      <c r="AM1409" s="453">
        <f>SUM(Q!CY1409:DB1409)</f>
        <v>-49200</v>
      </c>
      <c r="AN1409" s="453">
        <f>SUM(Q!DC1409:DF1409)</f>
        <v>-49200</v>
      </c>
      <c r="AO1409" s="453">
        <f>SUM(Q!DG1409:DJ1409)</f>
        <v>-49200</v>
      </c>
    </row>
    <row r="1410" spans="1:41" x14ac:dyDescent="0.35">
      <c r="A1410" s="5" t="s">
        <v>354</v>
      </c>
      <c r="B1410" s="452" t="s">
        <v>315</v>
      </c>
      <c r="N1410" s="451">
        <f>SUM(Q!C1410:F1410)</f>
        <v>0</v>
      </c>
      <c r="O1410" s="451">
        <f>SUM(Q!G1410:J1410)</f>
        <v>0</v>
      </c>
      <c r="P1410" s="451">
        <f>SUM(Q!K1410:N1410)</f>
        <v>0</v>
      </c>
      <c r="Q1410" s="451">
        <f>SUM(Q!O1410:R1410)</f>
        <v>0</v>
      </c>
      <c r="R1410" s="451">
        <f>SUM(Q!S1410:V1410)</f>
        <v>0</v>
      </c>
      <c r="S1410" s="451">
        <f>SUM(Q!W1410:Z1410)</f>
        <v>0</v>
      </c>
      <c r="T1410" s="451">
        <f>SUM(Q!AA1410:AD1410)</f>
        <v>0</v>
      </c>
      <c r="U1410" s="451">
        <f>SUM(Q!AE1410:AH1410)</f>
        <v>0</v>
      </c>
      <c r="V1410" s="451">
        <f>SUM(Q!AI1410:AL1410)</f>
        <v>0</v>
      </c>
      <c r="W1410" s="451">
        <f>SUM(Q!AM1410:AP1410)</f>
        <v>0</v>
      </c>
      <c r="X1410" s="451">
        <f>SUM(Q!AQ1410:AT1410)</f>
        <v>0</v>
      </c>
      <c r="Y1410" s="451">
        <f>SUM(Q!AU1410:AX1410)</f>
        <v>0</v>
      </c>
      <c r="Z1410" s="451">
        <f>SUM(Q!AY1410:BB1410)</f>
        <v>0</v>
      </c>
      <c r="AA1410" s="451">
        <f>SUM(Q!BC1410:BF1410)</f>
        <v>0</v>
      </c>
      <c r="AB1410" s="451">
        <f>SUM(Q!BG1410:BJ1410)</f>
        <v>0</v>
      </c>
      <c r="AC1410" s="451">
        <f>SUM(Q!BK1410:BN1410)</f>
        <v>0</v>
      </c>
      <c r="AD1410" s="451">
        <f>SUM(Q!BO1410:BR1410)</f>
        <v>0</v>
      </c>
      <c r="AE1410" s="451">
        <f>SUM(Q!BS1410:BV1410)</f>
        <v>0</v>
      </c>
      <c r="AF1410" s="451">
        <f>SUM(Q!BW1410:BZ1410)</f>
        <v>0</v>
      </c>
      <c r="AG1410" s="451">
        <f>SUM(Q!CA1410:CD1410)</f>
        <v>0</v>
      </c>
      <c r="AH1410" s="451">
        <f>SUM(Q!CE1410:CH1410)</f>
        <v>0</v>
      </c>
      <c r="AI1410" s="451">
        <f>SUM(Q!CI1410:CL1410)</f>
        <v>0</v>
      </c>
      <c r="AJ1410" s="451">
        <f>SUM(Q!CM1410:CP1410)</f>
        <v>0</v>
      </c>
      <c r="AK1410" s="451">
        <f>SUM(Q!CQ1410:CT1410)</f>
        <v>0</v>
      </c>
      <c r="AL1410" s="451">
        <f>SUM(Q!CU1410:CX1410)</f>
        <v>0</v>
      </c>
      <c r="AM1410" s="451">
        <f>SUM(Q!CY1410:DB1410)</f>
        <v>0</v>
      </c>
      <c r="AN1410" s="451">
        <f>SUM(Q!DC1410:DF1410)</f>
        <v>0</v>
      </c>
      <c r="AO1410" s="451">
        <f>SUM(Q!DG1410:DJ1410)</f>
        <v>0</v>
      </c>
    </row>
    <row r="1411" spans="1:41" x14ac:dyDescent="0.35">
      <c r="A1411" s="5" t="s">
        <v>354</v>
      </c>
      <c r="B1411" s="255" t="s">
        <v>169</v>
      </c>
      <c r="C1411" s="255"/>
      <c r="D1411" s="255"/>
      <c r="E1411" s="255"/>
      <c r="F1411" s="255"/>
      <c r="G1411" s="255"/>
      <c r="H1411" s="255"/>
      <c r="I1411" s="255"/>
      <c r="J1411" s="255"/>
      <c r="K1411" s="255"/>
      <c r="L1411" s="255"/>
      <c r="M1411" s="255"/>
      <c r="N1411" s="453">
        <f>SUM(Q!C1411:F1411)</f>
        <v>-53700</v>
      </c>
      <c r="O1411" s="453">
        <f>SUM(Q!G1411:J1411)</f>
        <v>-48800</v>
      </c>
      <c r="P1411" s="453">
        <f>SUM(Q!K1411:N1411)</f>
        <v>-45400</v>
      </c>
      <c r="Q1411" s="453">
        <f>SUM(Q!O1411:R1411)</f>
        <v>-43600</v>
      </c>
      <c r="R1411" s="453">
        <f>SUM(Q!S1411:V1411)</f>
        <v>-49100</v>
      </c>
      <c r="S1411" s="453">
        <f>SUM(Q!W1411:Z1411)</f>
        <v>-61600</v>
      </c>
      <c r="T1411" s="453">
        <f>SUM(Q!AA1411:AD1411)</f>
        <v>-47800</v>
      </c>
      <c r="U1411" s="453">
        <f>SUM(Q!AE1411:AH1411)</f>
        <v>-49200</v>
      </c>
      <c r="V1411" s="453">
        <f>SUM(Q!AI1411:AL1411)</f>
        <v>-49200</v>
      </c>
      <c r="W1411" s="453">
        <f>SUM(Q!AM1411:AP1411)</f>
        <v>-49200</v>
      </c>
      <c r="X1411" s="453">
        <f>SUM(Q!AQ1411:AT1411)</f>
        <v>-49200</v>
      </c>
      <c r="Y1411" s="453">
        <f>SUM(Q!AU1411:AX1411)</f>
        <v>-49200</v>
      </c>
      <c r="Z1411" s="453">
        <f>SUM(Q!AY1411:BB1411)</f>
        <v>-49200</v>
      </c>
      <c r="AA1411" s="453">
        <f>SUM(Q!BC1411:BF1411)</f>
        <v>-49200</v>
      </c>
      <c r="AB1411" s="453">
        <f>SUM(Q!BG1411:BJ1411)</f>
        <v>-49200</v>
      </c>
      <c r="AC1411" s="453">
        <f>SUM(Q!BK1411:BN1411)</f>
        <v>-49200</v>
      </c>
      <c r="AD1411" s="453">
        <f>SUM(Q!BO1411:BR1411)</f>
        <v>-49200</v>
      </c>
      <c r="AE1411" s="453">
        <f>SUM(Q!BS1411:BV1411)</f>
        <v>-49200</v>
      </c>
      <c r="AF1411" s="453">
        <f>SUM(Q!BW1411:BZ1411)</f>
        <v>-49200</v>
      </c>
      <c r="AG1411" s="453">
        <f>SUM(Q!CA1411:CD1411)</f>
        <v>-49200</v>
      </c>
      <c r="AH1411" s="453">
        <f>SUM(Q!CE1411:CH1411)</f>
        <v>-49200</v>
      </c>
      <c r="AI1411" s="453">
        <f>SUM(Q!CI1411:CL1411)</f>
        <v>-49200</v>
      </c>
      <c r="AJ1411" s="453">
        <f>SUM(Q!CM1411:CP1411)</f>
        <v>-49200</v>
      </c>
      <c r="AK1411" s="453">
        <f>SUM(Q!CQ1411:CT1411)</f>
        <v>-49200</v>
      </c>
      <c r="AL1411" s="453">
        <f>SUM(Q!CU1411:CX1411)</f>
        <v>-49200</v>
      </c>
      <c r="AM1411" s="453">
        <f>SUM(Q!CY1411:DB1411)</f>
        <v>-49200</v>
      </c>
      <c r="AN1411" s="453">
        <f>SUM(Q!DC1411:DF1411)</f>
        <v>-49200</v>
      </c>
      <c r="AO1411" s="453">
        <f>SUM(Q!DG1411:DJ1411)</f>
        <v>-49200</v>
      </c>
    </row>
    <row r="1412" spans="1:41" x14ac:dyDescent="0.35">
      <c r="A1412" s="5"/>
      <c r="B1412" s="70"/>
      <c r="N1412" s="451"/>
      <c r="O1412" s="451"/>
      <c r="P1412" s="451"/>
      <c r="Q1412" s="451"/>
      <c r="R1412" s="451"/>
      <c r="S1412" s="451"/>
      <c r="T1412" s="451"/>
      <c r="U1412" s="451"/>
      <c r="V1412" s="451"/>
      <c r="W1412" s="451"/>
      <c r="X1412" s="451"/>
      <c r="Y1412" s="451"/>
      <c r="Z1412" s="451"/>
      <c r="AA1412" s="451"/>
      <c r="AB1412" s="451"/>
      <c r="AC1412" s="451"/>
      <c r="AD1412" s="451"/>
      <c r="AE1412" s="451"/>
      <c r="AF1412" s="451"/>
      <c r="AG1412" s="451"/>
      <c r="AH1412" s="451"/>
      <c r="AI1412" s="451"/>
      <c r="AJ1412" s="451"/>
      <c r="AK1412" s="451"/>
      <c r="AL1412" s="451"/>
      <c r="AM1412" s="451"/>
      <c r="AN1412" s="451"/>
      <c r="AO1412" s="451"/>
    </row>
    <row r="1413" spans="1:41" x14ac:dyDescent="0.35">
      <c r="A1413" s="5"/>
      <c r="B1413" s="70"/>
      <c r="N1413" s="451"/>
      <c r="O1413" s="451"/>
      <c r="P1413" s="451"/>
      <c r="Q1413" s="451"/>
      <c r="R1413" s="451"/>
      <c r="S1413" s="451"/>
      <c r="T1413" s="451"/>
      <c r="U1413" s="451"/>
      <c r="V1413" s="451"/>
      <c r="W1413" s="451"/>
      <c r="X1413" s="451"/>
      <c r="Y1413" s="451"/>
      <c r="Z1413" s="451"/>
      <c r="AA1413" s="451"/>
      <c r="AB1413" s="451"/>
      <c r="AC1413" s="451"/>
      <c r="AD1413" s="451"/>
      <c r="AE1413" s="451"/>
      <c r="AF1413" s="451"/>
      <c r="AG1413" s="451"/>
      <c r="AH1413" s="451"/>
      <c r="AI1413" s="451"/>
      <c r="AJ1413" s="451"/>
      <c r="AK1413" s="451"/>
      <c r="AL1413" s="451"/>
      <c r="AM1413" s="451"/>
      <c r="AN1413" s="451"/>
      <c r="AO1413" s="451"/>
    </row>
    <row r="1414" spans="1:41" x14ac:dyDescent="0.35">
      <c r="A1414" s="5" t="s">
        <v>354</v>
      </c>
      <c r="B1414" s="69" t="s">
        <v>138</v>
      </c>
      <c r="N1414" s="451">
        <f>SUM(Q!C1414:F1414)</f>
        <v>-48100</v>
      </c>
      <c r="O1414" s="451">
        <f>SUM(Q!G1414:J1414)</f>
        <v>-45000</v>
      </c>
      <c r="P1414" s="451">
        <f>SUM(Q!K1414:N1414)</f>
        <v>-41100</v>
      </c>
      <c r="Q1414" s="451">
        <f>SUM(Q!O1414:R1414)</f>
        <v>-40100</v>
      </c>
      <c r="R1414" s="451">
        <f>SUM(Q!S1414:V1414)</f>
        <v>-46500</v>
      </c>
      <c r="S1414" s="451">
        <f>SUM(Q!W1414:Z1414)</f>
        <v>-54300</v>
      </c>
      <c r="T1414" s="451">
        <f>SUM(Q!AA1414:AD1414)</f>
        <v>-46100</v>
      </c>
      <c r="U1414" s="451">
        <f>SUM(Q!AE1414:AH1414)</f>
        <v>-47600</v>
      </c>
      <c r="V1414" s="451">
        <f>SUM(Q!AI1414:AL1414)</f>
        <v>-47600</v>
      </c>
      <c r="W1414" s="451">
        <f>SUM(Q!AM1414:AP1414)</f>
        <v>-47600</v>
      </c>
      <c r="X1414" s="451">
        <f>SUM(Q!AQ1414:AT1414)</f>
        <v>-47600</v>
      </c>
      <c r="Y1414" s="451">
        <f>SUM(Q!AU1414:AX1414)</f>
        <v>-47600</v>
      </c>
      <c r="Z1414" s="451">
        <f>SUM(Q!AY1414:BB1414)</f>
        <v>-47600</v>
      </c>
      <c r="AA1414" s="451">
        <f>SUM(Q!BC1414:BF1414)</f>
        <v>-47600</v>
      </c>
      <c r="AB1414" s="451">
        <f>SUM(Q!BG1414:BJ1414)</f>
        <v>-47600</v>
      </c>
      <c r="AC1414" s="451">
        <f>SUM(Q!BK1414:BN1414)</f>
        <v>-47600</v>
      </c>
      <c r="AD1414" s="451">
        <f>SUM(Q!BO1414:BR1414)</f>
        <v>-47600</v>
      </c>
      <c r="AE1414" s="451">
        <f>SUM(Q!BS1414:BV1414)</f>
        <v>-47600</v>
      </c>
      <c r="AF1414" s="451">
        <f>SUM(Q!BW1414:BZ1414)</f>
        <v>-47600</v>
      </c>
      <c r="AG1414" s="451">
        <f>SUM(Q!CA1414:CD1414)</f>
        <v>-47600</v>
      </c>
      <c r="AH1414" s="451">
        <f>SUM(Q!CE1414:CH1414)</f>
        <v>-47600</v>
      </c>
      <c r="AI1414" s="451">
        <f>SUM(Q!CI1414:CL1414)</f>
        <v>-47600</v>
      </c>
      <c r="AJ1414" s="451">
        <f>SUM(Q!CM1414:CP1414)</f>
        <v>-47600</v>
      </c>
      <c r="AK1414" s="451">
        <f>SUM(Q!CQ1414:CT1414)</f>
        <v>-47600</v>
      </c>
      <c r="AL1414" s="451">
        <f>SUM(Q!CU1414:CX1414)</f>
        <v>-47600</v>
      </c>
      <c r="AM1414" s="451">
        <f>SUM(Q!CY1414:DB1414)</f>
        <v>-47600</v>
      </c>
      <c r="AN1414" s="451">
        <f>SUM(Q!DC1414:DF1414)</f>
        <v>-47600</v>
      </c>
      <c r="AO1414" s="451">
        <f>SUM(Q!DG1414:DJ1414)</f>
        <v>-47600</v>
      </c>
    </row>
    <row r="1415" spans="1:41" x14ac:dyDescent="0.35">
      <c r="A1415" s="5" t="s">
        <v>354</v>
      </c>
      <c r="B1415" s="69" t="s">
        <v>186</v>
      </c>
      <c r="N1415" s="451">
        <f>SUM(Q!C1415:F1415)</f>
        <v>-48100</v>
      </c>
      <c r="O1415" s="451">
        <f>SUM(Q!G1415:J1415)</f>
        <v>-45000</v>
      </c>
      <c r="P1415" s="451">
        <f>SUM(Q!K1415:N1415)</f>
        <v>-41100</v>
      </c>
      <c r="Q1415" s="451">
        <f>SUM(Q!O1415:R1415)</f>
        <v>-48200</v>
      </c>
      <c r="R1415" s="451">
        <f>SUM(Q!S1415:V1415)</f>
        <v>-46500</v>
      </c>
      <c r="S1415" s="451">
        <f>SUM(Q!W1415:Z1415)</f>
        <v>-52000</v>
      </c>
      <c r="T1415" s="451">
        <f>SUM(Q!AA1415:AD1415)</f>
        <v>-46100</v>
      </c>
      <c r="U1415" s="451">
        <f>SUM(Q!AE1415:AH1415)</f>
        <v>-47600</v>
      </c>
      <c r="V1415" s="451">
        <f>SUM(Q!AI1415:AL1415)</f>
        <v>-47600</v>
      </c>
      <c r="W1415" s="451">
        <f>SUM(Q!AM1415:AP1415)</f>
        <v>-47600</v>
      </c>
      <c r="X1415" s="451">
        <f>SUM(Q!AQ1415:AT1415)</f>
        <v>-47600</v>
      </c>
      <c r="Y1415" s="451">
        <f>SUM(Q!AU1415:AX1415)</f>
        <v>-47600</v>
      </c>
      <c r="Z1415" s="451">
        <f>SUM(Q!AY1415:BB1415)</f>
        <v>-47600</v>
      </c>
      <c r="AA1415" s="451">
        <f>SUM(Q!BC1415:BF1415)</f>
        <v>-47600</v>
      </c>
      <c r="AB1415" s="451">
        <f>SUM(Q!BG1415:BJ1415)</f>
        <v>-47600</v>
      </c>
      <c r="AC1415" s="451">
        <f>SUM(Q!BK1415:BN1415)</f>
        <v>-47600</v>
      </c>
      <c r="AD1415" s="451">
        <f>SUM(Q!BO1415:BR1415)</f>
        <v>-47600</v>
      </c>
      <c r="AE1415" s="451">
        <f>SUM(Q!BS1415:BV1415)</f>
        <v>-47600</v>
      </c>
      <c r="AF1415" s="451">
        <f>SUM(Q!BW1415:BZ1415)</f>
        <v>-47600</v>
      </c>
      <c r="AG1415" s="451">
        <f>SUM(Q!CA1415:CD1415)</f>
        <v>-47600</v>
      </c>
      <c r="AH1415" s="451">
        <f>SUM(Q!CE1415:CH1415)</f>
        <v>-47600</v>
      </c>
      <c r="AI1415" s="451">
        <f>SUM(Q!CI1415:CL1415)</f>
        <v>-47600</v>
      </c>
      <c r="AJ1415" s="451">
        <f>SUM(Q!CM1415:CP1415)</f>
        <v>-47600</v>
      </c>
      <c r="AK1415" s="451">
        <f>SUM(Q!CQ1415:CT1415)</f>
        <v>-47600</v>
      </c>
      <c r="AL1415" s="451">
        <f>SUM(Q!CU1415:CX1415)</f>
        <v>-47600</v>
      </c>
      <c r="AM1415" s="451">
        <f>SUM(Q!CY1415:DB1415)</f>
        <v>-47600</v>
      </c>
      <c r="AN1415" s="451">
        <f>SUM(Q!DC1415:DF1415)</f>
        <v>-47600</v>
      </c>
      <c r="AO1415" s="451">
        <f>SUM(Q!DG1415:DJ1415)</f>
        <v>-47600</v>
      </c>
    </row>
    <row r="1416" spans="1:41" x14ac:dyDescent="0.35">
      <c r="A1416" s="5"/>
      <c r="B1416" s="69"/>
    </row>
    <row r="1417" spans="1:41" x14ac:dyDescent="0.35">
      <c r="A1417" s="5"/>
      <c r="B1417" s="314" t="s">
        <v>766</v>
      </c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</row>
    <row r="1418" spans="1:41" x14ac:dyDescent="0.35">
      <c r="A1418" s="5" t="s">
        <v>354</v>
      </c>
      <c r="B1418" s="69" t="s">
        <v>142</v>
      </c>
      <c r="T1418" s="451">
        <f>SUM(Q!AA1418:AD1418)</f>
        <v>-37050</v>
      </c>
      <c r="U1418" s="451">
        <f>SUM(Q!AE1418:AH1418)</f>
        <v>-36500</v>
      </c>
      <c r="V1418" s="451">
        <f>SUM(Q!AI1418:AL1418)</f>
        <v>-36500</v>
      </c>
      <c r="W1418" s="451">
        <f>SUM(Q!AM1418:AP1418)</f>
        <v>-36500</v>
      </c>
      <c r="X1418" s="451">
        <f>SUM(Q!AQ1418:AT1418)</f>
        <v>-36500</v>
      </c>
      <c r="Y1418" s="451">
        <f>SUM(Q!AU1418:AX1418)</f>
        <v>-36500</v>
      </c>
      <c r="Z1418" s="451">
        <f>SUM(Q!AY1418:BB1418)</f>
        <v>-36500</v>
      </c>
      <c r="AA1418" s="451">
        <f>SUM(Q!BC1418:BF1418)</f>
        <v>-36500</v>
      </c>
      <c r="AB1418" s="451">
        <f>SUM(Q!BG1418:BJ1418)</f>
        <v>-36500</v>
      </c>
      <c r="AC1418" s="451">
        <f>SUM(Q!BK1418:BN1418)</f>
        <v>-36500</v>
      </c>
      <c r="AD1418" s="451">
        <f>SUM(Q!BO1418:BR1418)</f>
        <v>-36500</v>
      </c>
      <c r="AE1418" s="451">
        <f>SUM(Q!BS1418:BV1418)</f>
        <v>-36500</v>
      </c>
      <c r="AF1418" s="451">
        <f>SUM(Q!BW1418:BZ1418)</f>
        <v>-36500</v>
      </c>
      <c r="AG1418" s="451">
        <f>SUM(Q!CA1418:CD1418)</f>
        <v>-36500</v>
      </c>
      <c r="AH1418" s="451">
        <f>SUM(Q!CE1418:CH1418)</f>
        <v>-36500</v>
      </c>
      <c r="AI1418" s="451">
        <f>SUM(Q!CI1418:CL1418)</f>
        <v>-36500</v>
      </c>
      <c r="AJ1418" s="451">
        <f>SUM(Q!CM1418:CP1418)</f>
        <v>-36500</v>
      </c>
      <c r="AK1418" s="451">
        <f>SUM(Q!CQ1418:CT1418)</f>
        <v>-36500</v>
      </c>
      <c r="AL1418" s="451">
        <f>SUM(Q!CU1418:CX1418)</f>
        <v>-36500</v>
      </c>
      <c r="AM1418" s="451">
        <f>SUM(Q!CY1418:DB1418)</f>
        <v>-36500</v>
      </c>
      <c r="AN1418" s="451">
        <f>SUM(Q!DC1418:DF1418)</f>
        <v>-36500</v>
      </c>
      <c r="AO1418" s="451">
        <f>SUM(Q!DG1418:DJ1418)</f>
        <v>-36500</v>
      </c>
    </row>
    <row r="1419" spans="1:41" x14ac:dyDescent="0.35">
      <c r="A1419" s="5" t="s">
        <v>354</v>
      </c>
      <c r="B1419" s="69" t="s">
        <v>763</v>
      </c>
      <c r="T1419" s="451">
        <f>Q!AD1419</f>
        <v>-479893.00529719819</v>
      </c>
      <c r="U1419" s="451">
        <f>Q!AH1419</f>
        <v>-466710.23667895788</v>
      </c>
      <c r="V1419" s="451">
        <f>Q!AL1419</f>
        <v>-452868.32962980546</v>
      </c>
      <c r="W1419" s="451">
        <f>Q!AP1419</f>
        <v>-438334.32722819544</v>
      </c>
      <c r="X1419" s="451">
        <f>Q!AT1419</f>
        <v>-423073.62470650492</v>
      </c>
      <c r="Y1419" s="451">
        <f>Q!AX1419</f>
        <v>-407049.88705872983</v>
      </c>
      <c r="Z1419" s="451">
        <f>Q!BB1419</f>
        <v>-390224.96252856601</v>
      </c>
      <c r="AA1419" s="451">
        <f>Q!BF1419</f>
        <v>-372558.79177189397</v>
      </c>
      <c r="AB1419" s="451">
        <f>Q!BJ1419</f>
        <v>-354009.31247738836</v>
      </c>
      <c r="AC1419" s="451">
        <f>Q!BN1419</f>
        <v>-334532.35921815742</v>
      </c>
      <c r="AD1419" s="451">
        <f>Q!BR1419</f>
        <v>-314081.55829596496</v>
      </c>
      <c r="AE1419" s="451">
        <f>Q!BV1419</f>
        <v>-292608.21732766292</v>
      </c>
      <c r="AF1419" s="451">
        <f>Q!BZ1419</f>
        <v>-270061.20931094565</v>
      </c>
      <c r="AG1419" s="451">
        <f>Q!CD1419</f>
        <v>-246386.85089339261</v>
      </c>
      <c r="AH1419" s="451">
        <f>Q!CH1419</f>
        <v>-221528.77455496186</v>
      </c>
      <c r="AI1419" s="451">
        <f>Q!CL1419</f>
        <v>-195427.79439960959</v>
      </c>
      <c r="AJ1419" s="451">
        <f>Q!CP1419</f>
        <v>-168021.76523648971</v>
      </c>
      <c r="AK1419" s="451">
        <f>Q!CT1419</f>
        <v>-139245.4346152138</v>
      </c>
      <c r="AL1419" s="451">
        <f>Q!CX1419</f>
        <v>-109030.28746287411</v>
      </c>
      <c r="AM1419" s="451">
        <f>Q!DB1419</f>
        <v>-77304.382952917411</v>
      </c>
      <c r="AN1419" s="451">
        <f>Q!DF1419</f>
        <v>-43992.183217462851</v>
      </c>
      <c r="AO1419" s="451">
        <f>Q!DJ1419</f>
        <v>-9014.3734952355499</v>
      </c>
    </row>
    <row r="1420" spans="1:41" x14ac:dyDescent="0.35">
      <c r="A1420" s="5" t="s">
        <v>354</v>
      </c>
      <c r="B1420" s="69" t="s">
        <v>764</v>
      </c>
      <c r="T1420" s="451">
        <f>SUM(Q!AA1420:AD1420)</f>
        <v>-37050</v>
      </c>
      <c r="U1420" s="451">
        <f>SUM(Q!AE1420:AH1420)</f>
        <v>-36500</v>
      </c>
      <c r="V1420" s="451">
        <f>SUM(Q!AI1420:AL1420)</f>
        <v>-36500</v>
      </c>
      <c r="W1420" s="451">
        <f>SUM(Q!AM1420:AP1420)</f>
        <v>-36500</v>
      </c>
      <c r="X1420" s="451">
        <f>SUM(Q!AQ1420:AT1420)</f>
        <v>-36500</v>
      </c>
      <c r="Y1420" s="451">
        <f>SUM(Q!AU1420:AX1420)</f>
        <v>-36500</v>
      </c>
      <c r="Z1420" s="451">
        <f>SUM(Q!AY1420:BB1420)</f>
        <v>-36500</v>
      </c>
      <c r="AA1420" s="451">
        <f>SUM(Q!BC1420:BF1420)</f>
        <v>-36500</v>
      </c>
      <c r="AB1420" s="451">
        <f>SUM(Q!BG1420:BJ1420)</f>
        <v>-36500</v>
      </c>
      <c r="AC1420" s="451">
        <f>SUM(Q!BK1420:BN1420)</f>
        <v>-36500</v>
      </c>
      <c r="AD1420" s="451">
        <f>SUM(Q!BO1420:BR1420)</f>
        <v>-36500</v>
      </c>
      <c r="AE1420" s="451">
        <f>SUM(Q!BS1420:BV1420)</f>
        <v>-36500</v>
      </c>
      <c r="AF1420" s="451">
        <f>SUM(Q!BW1420:BZ1420)</f>
        <v>-36500</v>
      </c>
      <c r="AG1420" s="451">
        <f>SUM(Q!CA1420:CD1420)</f>
        <v>-36500</v>
      </c>
      <c r="AH1420" s="451">
        <f>SUM(Q!CE1420:CH1420)</f>
        <v>-36500</v>
      </c>
      <c r="AI1420" s="451">
        <f>SUM(Q!CI1420:CL1420)</f>
        <v>-36500</v>
      </c>
      <c r="AJ1420" s="451">
        <f>SUM(Q!CM1420:CP1420)</f>
        <v>-36500</v>
      </c>
      <c r="AK1420" s="451">
        <f>SUM(Q!CQ1420:CT1420)</f>
        <v>-36500</v>
      </c>
      <c r="AL1420" s="451">
        <f>SUM(Q!CU1420:CX1420)</f>
        <v>-36500</v>
      </c>
      <c r="AM1420" s="451">
        <f>SUM(Q!CY1420:DB1420)</f>
        <v>-36500</v>
      </c>
      <c r="AN1420" s="451">
        <f>SUM(Q!DC1420:DF1420)</f>
        <v>-36500</v>
      </c>
      <c r="AO1420" s="451">
        <f>SUM(Q!DG1420:DJ1420)</f>
        <v>-36500</v>
      </c>
    </row>
    <row r="1421" spans="1:41" x14ac:dyDescent="0.35">
      <c r="A1421" s="5" t="s">
        <v>354</v>
      </c>
      <c r="B1421" s="69" t="s">
        <v>765</v>
      </c>
      <c r="T1421" s="451">
        <f>Q!AD1421</f>
        <v>-479893.00529719819</v>
      </c>
      <c r="U1421" s="451">
        <f>Q!AH1421</f>
        <v>-466710.23667895788</v>
      </c>
      <c r="V1421" s="451">
        <f>Q!AL1421</f>
        <v>-452868.32962980546</v>
      </c>
      <c r="W1421" s="451">
        <f>Q!AP1421</f>
        <v>-438334.32722819544</v>
      </c>
      <c r="X1421" s="451">
        <f>Q!AT1421</f>
        <v>-423073.62470650492</v>
      </c>
      <c r="Y1421" s="451">
        <f>Q!AX1421</f>
        <v>-407049.88705872983</v>
      </c>
      <c r="Z1421" s="451">
        <f>Q!BB1421</f>
        <v>-390224.96252856601</v>
      </c>
      <c r="AA1421" s="451">
        <f>Q!BF1421</f>
        <v>-372558.79177189397</v>
      </c>
      <c r="AB1421" s="451">
        <f>Q!BJ1421</f>
        <v>-354009.31247738836</v>
      </c>
      <c r="AC1421" s="451">
        <f>Q!BN1421</f>
        <v>-334532.35921815742</v>
      </c>
      <c r="AD1421" s="451">
        <f>Q!BR1421</f>
        <v>-314081.55829596496</v>
      </c>
      <c r="AE1421" s="451">
        <f>Q!BV1421</f>
        <v>-292608.21732766292</v>
      </c>
      <c r="AF1421" s="451">
        <f>Q!BZ1421</f>
        <v>-270061.20931094565</v>
      </c>
      <c r="AG1421" s="451">
        <f>Q!CD1421</f>
        <v>-246386.85089339261</v>
      </c>
      <c r="AH1421" s="451">
        <f>Q!CH1421</f>
        <v>-221528.77455496186</v>
      </c>
      <c r="AI1421" s="451">
        <f>Q!CL1421</f>
        <v>-195427.79439960959</v>
      </c>
      <c r="AJ1421" s="451">
        <f>Q!CP1421</f>
        <v>-168021.76523648971</v>
      </c>
      <c r="AK1421" s="451">
        <f>Q!CT1421</f>
        <v>-139245.4346152138</v>
      </c>
      <c r="AL1421" s="451">
        <f>Q!CX1421</f>
        <v>-109030.28746287411</v>
      </c>
      <c r="AM1421" s="451">
        <f>Q!DB1421</f>
        <v>-77304.382952917411</v>
      </c>
      <c r="AN1421" s="451">
        <f>Q!DF1421</f>
        <v>-43992.183217462851</v>
      </c>
      <c r="AO1421" s="451">
        <f>Q!DJ1421</f>
        <v>-9014.3734952355499</v>
      </c>
    </row>
    <row r="1422" spans="1:41" x14ac:dyDescent="0.35">
      <c r="A1422" s="5"/>
      <c r="B1422" s="69"/>
    </row>
    <row r="1423" spans="1:41" x14ac:dyDescent="0.35">
      <c r="A1423" s="5"/>
      <c r="B1423" s="69"/>
    </row>
    <row r="1424" spans="1:41" x14ac:dyDescent="0.35">
      <c r="A1424" s="5" t="s">
        <v>354</v>
      </c>
      <c r="B1424" s="314" t="s">
        <v>394</v>
      </c>
      <c r="C1424" s="314"/>
      <c r="D1424" s="314"/>
      <c r="E1424" s="314"/>
      <c r="F1424" s="314"/>
      <c r="G1424" s="314"/>
      <c r="H1424" s="314"/>
      <c r="I1424" s="314"/>
      <c r="J1424" s="314"/>
      <c r="K1424" s="314"/>
      <c r="L1424" s="314"/>
      <c r="M1424" s="314"/>
      <c r="N1424" s="458">
        <f>SUM(Q!C1424:F1424)</f>
        <v>1800</v>
      </c>
      <c r="O1424" s="458">
        <f>SUM(Q!G1424:J1424)</f>
        <v>3100</v>
      </c>
      <c r="P1424" s="458">
        <f>SUM(Q!K1424:N1424)</f>
        <v>1700</v>
      </c>
      <c r="Q1424" s="458">
        <f>SUM(Q!O1424:R1424)</f>
        <v>2300</v>
      </c>
      <c r="R1424" s="458">
        <f>SUM(Q!S1424:V1424)</f>
        <v>5100</v>
      </c>
      <c r="S1424" s="458">
        <f>SUM(Q!W1424:Z1424)</f>
        <v>3700</v>
      </c>
      <c r="T1424" s="458">
        <f>SUM(Q!AA1424:AD1424)</f>
        <v>2900</v>
      </c>
      <c r="U1424" s="458">
        <f>SUM(Q!AE1424:AH1424)</f>
        <v>1200</v>
      </c>
      <c r="V1424" s="458">
        <f>SUM(Q!AI1424:AL1424)</f>
        <v>1200</v>
      </c>
      <c r="W1424" s="458">
        <f>SUM(Q!AM1424:AP1424)</f>
        <v>1200</v>
      </c>
      <c r="X1424" s="458">
        <f>SUM(Q!AQ1424:AT1424)</f>
        <v>1200</v>
      </c>
      <c r="Y1424" s="458">
        <f>SUM(Q!AU1424:AX1424)</f>
        <v>1200</v>
      </c>
      <c r="Z1424" s="458">
        <f>SUM(Q!AY1424:BB1424)</f>
        <v>1200</v>
      </c>
      <c r="AA1424" s="458">
        <f>SUM(Q!BC1424:BF1424)</f>
        <v>1200</v>
      </c>
      <c r="AB1424" s="458">
        <f>SUM(Q!BG1424:BJ1424)</f>
        <v>1200</v>
      </c>
      <c r="AC1424" s="458">
        <f>SUM(Q!BK1424:BN1424)</f>
        <v>1200</v>
      </c>
      <c r="AD1424" s="458">
        <f>SUM(Q!BO1424:BR1424)</f>
        <v>1200</v>
      </c>
      <c r="AE1424" s="458">
        <f>SUM(Q!BS1424:BV1424)</f>
        <v>1200</v>
      </c>
      <c r="AF1424" s="458">
        <f>SUM(Q!BW1424:BZ1424)</f>
        <v>1200</v>
      </c>
      <c r="AG1424" s="458">
        <f>SUM(Q!CA1424:CD1424)</f>
        <v>1200</v>
      </c>
      <c r="AH1424" s="458">
        <f>SUM(Q!CE1424:CH1424)</f>
        <v>1200</v>
      </c>
      <c r="AI1424" s="458">
        <f>SUM(Q!CI1424:CL1424)</f>
        <v>1200</v>
      </c>
      <c r="AJ1424" s="458">
        <f>SUM(Q!CM1424:CP1424)</f>
        <v>1200</v>
      </c>
      <c r="AK1424" s="458">
        <f>SUM(Q!CQ1424:CT1424)</f>
        <v>1200</v>
      </c>
      <c r="AL1424" s="458">
        <f>SUM(Q!CU1424:CX1424)</f>
        <v>1200</v>
      </c>
      <c r="AM1424" s="458">
        <f>SUM(Q!CY1424:DB1424)</f>
        <v>1200</v>
      </c>
      <c r="AN1424" s="458">
        <f>SUM(Q!DC1424:DF1424)</f>
        <v>1200</v>
      </c>
      <c r="AO1424" s="458">
        <f>SUM(Q!DG1424:DJ1424)</f>
        <v>1200</v>
      </c>
    </row>
    <row r="1425" spans="1:41" x14ac:dyDescent="0.35">
      <c r="A1425" s="5" t="s">
        <v>354</v>
      </c>
      <c r="B1425" s="254" t="s">
        <v>392</v>
      </c>
      <c r="N1425" s="451">
        <f>SUM(Q!C1425:F1425)</f>
        <v>1800</v>
      </c>
      <c r="O1425" s="451">
        <f>SUM(Q!G1425:J1425)</f>
        <v>600</v>
      </c>
      <c r="P1425" s="451">
        <f>SUM(Q!K1425:N1425)</f>
        <v>200</v>
      </c>
      <c r="Q1425" s="451">
        <f>SUM(Q!O1425:R1425)</f>
        <v>1400</v>
      </c>
      <c r="R1425" s="451">
        <f>SUM(Q!S1425:V1425)</f>
        <v>1200</v>
      </c>
      <c r="S1425" s="451">
        <f>SUM(Q!W1425:Z1425)</f>
        <v>400</v>
      </c>
      <c r="T1425" s="451">
        <f>SUM(Q!AA1425:AD1425)</f>
        <v>700</v>
      </c>
      <c r="U1425" s="451">
        <f>SUM(Q!AE1425:AH1425)</f>
        <v>1200</v>
      </c>
      <c r="V1425" s="451">
        <f>SUM(Q!AI1425:AL1425)</f>
        <v>1200</v>
      </c>
      <c r="W1425" s="451">
        <f>SUM(Q!AM1425:AP1425)</f>
        <v>1200</v>
      </c>
      <c r="X1425" s="451">
        <f>SUM(Q!AQ1425:AT1425)</f>
        <v>1200</v>
      </c>
      <c r="Y1425" s="451">
        <f>SUM(Q!AU1425:AX1425)</f>
        <v>1200</v>
      </c>
      <c r="Z1425" s="451">
        <f>SUM(Q!AY1425:BB1425)</f>
        <v>1200</v>
      </c>
      <c r="AA1425" s="451">
        <f>SUM(Q!BC1425:BF1425)</f>
        <v>1200</v>
      </c>
      <c r="AB1425" s="451">
        <f>SUM(Q!BG1425:BJ1425)</f>
        <v>1200</v>
      </c>
      <c r="AC1425" s="451">
        <f>SUM(Q!BK1425:BN1425)</f>
        <v>1200</v>
      </c>
      <c r="AD1425" s="451">
        <f>SUM(Q!BO1425:BR1425)</f>
        <v>1200</v>
      </c>
      <c r="AE1425" s="451">
        <f>SUM(Q!BS1425:BV1425)</f>
        <v>1200</v>
      </c>
      <c r="AF1425" s="451">
        <f>SUM(Q!BW1425:BZ1425)</f>
        <v>1200</v>
      </c>
      <c r="AG1425" s="451">
        <f>SUM(Q!CA1425:CD1425)</f>
        <v>1200</v>
      </c>
      <c r="AH1425" s="451">
        <f>SUM(Q!CE1425:CH1425)</f>
        <v>1200</v>
      </c>
      <c r="AI1425" s="451">
        <f>SUM(Q!CI1425:CL1425)</f>
        <v>1200</v>
      </c>
      <c r="AJ1425" s="451">
        <f>SUM(Q!CM1425:CP1425)</f>
        <v>1200</v>
      </c>
      <c r="AK1425" s="451">
        <f>SUM(Q!CQ1425:CT1425)</f>
        <v>1200</v>
      </c>
      <c r="AL1425" s="451">
        <f>SUM(Q!CU1425:CX1425)</f>
        <v>1200</v>
      </c>
      <c r="AM1425" s="451">
        <f>SUM(Q!CY1425:DB1425)</f>
        <v>1200</v>
      </c>
      <c r="AN1425" s="451">
        <f>SUM(Q!DC1425:DF1425)</f>
        <v>1200</v>
      </c>
      <c r="AO1425" s="451">
        <f>SUM(Q!DG1425:DJ1425)</f>
        <v>1200</v>
      </c>
    </row>
    <row r="1426" spans="1:41" x14ac:dyDescent="0.35">
      <c r="A1426" s="5" t="s">
        <v>354</v>
      </c>
      <c r="B1426" s="254" t="s">
        <v>393</v>
      </c>
      <c r="N1426" s="451">
        <f>SUM(Q!C1426:F1426)</f>
        <v>0</v>
      </c>
      <c r="O1426" s="451">
        <f>SUM(Q!G1426:J1426)</f>
        <v>2500</v>
      </c>
      <c r="P1426" s="451">
        <f>SUM(Q!K1426:N1426)</f>
        <v>1500</v>
      </c>
      <c r="Q1426" s="451">
        <f>SUM(Q!O1426:R1426)</f>
        <v>900</v>
      </c>
      <c r="R1426" s="451">
        <f>SUM(Q!S1426:V1426)</f>
        <v>3900</v>
      </c>
      <c r="S1426" s="451">
        <f>SUM(Q!W1426:Z1426)</f>
        <v>3300</v>
      </c>
      <c r="T1426" s="451">
        <f>SUM(Q!AA1426:AD1426)</f>
        <v>2200</v>
      </c>
      <c r="U1426" s="451">
        <f>SUM(Q!AE1426:AH1426)</f>
        <v>0</v>
      </c>
      <c r="V1426" s="451">
        <f>SUM(Q!AI1426:AL1426)</f>
        <v>0</v>
      </c>
      <c r="W1426" s="451">
        <f>SUM(Q!AM1426:AP1426)</f>
        <v>0</v>
      </c>
      <c r="X1426" s="451">
        <f>SUM(Q!AQ1426:AT1426)</f>
        <v>0</v>
      </c>
      <c r="Y1426" s="451">
        <f>SUM(Q!AU1426:AX1426)</f>
        <v>0</v>
      </c>
      <c r="Z1426" s="451">
        <f>SUM(Q!AY1426:BB1426)</f>
        <v>0</v>
      </c>
      <c r="AA1426" s="451">
        <f>SUM(Q!BC1426:BF1426)</f>
        <v>0</v>
      </c>
      <c r="AB1426" s="451">
        <f>SUM(Q!BG1426:BJ1426)</f>
        <v>0</v>
      </c>
      <c r="AC1426" s="451">
        <f>SUM(Q!BK1426:BN1426)</f>
        <v>0</v>
      </c>
      <c r="AD1426" s="451">
        <f>SUM(Q!BO1426:BR1426)</f>
        <v>0</v>
      </c>
      <c r="AE1426" s="451">
        <f>SUM(Q!BS1426:BV1426)</f>
        <v>0</v>
      </c>
      <c r="AF1426" s="451">
        <f>SUM(Q!BW1426:BZ1426)</f>
        <v>0</v>
      </c>
      <c r="AG1426" s="451">
        <f>SUM(Q!CA1426:CD1426)</f>
        <v>0</v>
      </c>
      <c r="AH1426" s="451">
        <f>SUM(Q!CE1426:CH1426)</f>
        <v>0</v>
      </c>
      <c r="AI1426" s="451">
        <f>SUM(Q!CI1426:CL1426)</f>
        <v>0</v>
      </c>
      <c r="AJ1426" s="451">
        <f>SUM(Q!CM1426:CP1426)</f>
        <v>0</v>
      </c>
      <c r="AK1426" s="451">
        <f>SUM(Q!CQ1426:CT1426)</f>
        <v>0</v>
      </c>
      <c r="AL1426" s="451">
        <f>SUM(Q!CU1426:CX1426)</f>
        <v>0</v>
      </c>
      <c r="AM1426" s="451">
        <f>SUM(Q!CY1426:DB1426)</f>
        <v>0</v>
      </c>
      <c r="AN1426" s="451">
        <f>SUM(Q!DC1426:DF1426)</f>
        <v>0</v>
      </c>
      <c r="AO1426" s="451">
        <f>SUM(Q!DG1426:DJ1426)</f>
        <v>0</v>
      </c>
    </row>
    <row r="1427" spans="1:41" x14ac:dyDescent="0.35">
      <c r="A1427" s="5"/>
      <c r="B1427" s="69"/>
    </row>
    <row r="1428" spans="1:41" x14ac:dyDescent="0.35">
      <c r="A1428" s="5"/>
      <c r="B1428" s="69"/>
    </row>
    <row r="1429" spans="1:41" x14ac:dyDescent="0.35">
      <c r="A1429" s="5"/>
      <c r="B1429" s="69"/>
    </row>
    <row r="1430" spans="1:41" x14ac:dyDescent="0.35">
      <c r="A1430" s="5"/>
      <c r="B1430" s="550" t="s">
        <v>405</v>
      </c>
      <c r="N1430" s="550"/>
      <c r="O1430" s="550"/>
      <c r="P1430" s="550"/>
      <c r="Q1430" s="550"/>
      <c r="R1430" s="550"/>
      <c r="S1430" s="550"/>
      <c r="T1430" s="550"/>
      <c r="U1430" s="550"/>
      <c r="V1430" s="550"/>
      <c r="W1430" s="550"/>
      <c r="X1430" s="550"/>
      <c r="Y1430" s="550"/>
      <c r="Z1430" s="550"/>
      <c r="AA1430" s="550"/>
      <c r="AB1430" s="550"/>
      <c r="AC1430" s="550"/>
      <c r="AD1430" s="550"/>
      <c r="AE1430" s="550"/>
      <c r="AF1430" s="550"/>
      <c r="AG1430" s="550"/>
      <c r="AH1430" s="550"/>
      <c r="AI1430" s="550"/>
      <c r="AJ1430" s="550"/>
      <c r="AK1430" s="550"/>
      <c r="AL1430" s="550"/>
      <c r="AM1430" s="550"/>
      <c r="AN1430" s="550"/>
      <c r="AO1430" s="550"/>
    </row>
    <row r="1431" spans="1:41" x14ac:dyDescent="0.35">
      <c r="A1431" s="5"/>
      <c r="B1431" s="69"/>
    </row>
    <row r="1432" spans="1:41" x14ac:dyDescent="0.35">
      <c r="A1432" s="5"/>
      <c r="B1432" s="69"/>
    </row>
    <row r="1433" spans="1:41" x14ac:dyDescent="0.35">
      <c r="A1433" s="5" t="s">
        <v>84</v>
      </c>
      <c r="B1433" s="69" t="s">
        <v>89</v>
      </c>
      <c r="N1433" s="583">
        <v>8.5</v>
      </c>
      <c r="O1433" s="583">
        <v>1.2</v>
      </c>
      <c r="P1433" s="583">
        <v>0.2</v>
      </c>
      <c r="Q1433" s="583">
        <v>0.4</v>
      </c>
      <c r="R1433" s="583">
        <v>0.4</v>
      </c>
      <c r="S1433" s="583">
        <v>0</v>
      </c>
      <c r="T1433" s="583"/>
      <c r="U1433" s="583"/>
      <c r="V1433" s="583"/>
      <c r="W1433" s="583"/>
      <c r="X1433" s="583"/>
      <c r="Y1433" s="583"/>
      <c r="Z1433" s="583"/>
    </row>
    <row r="1434" spans="1:41" x14ac:dyDescent="0.35">
      <c r="A1434" s="5" t="s">
        <v>84</v>
      </c>
      <c r="B1434" s="69" t="s">
        <v>358</v>
      </c>
      <c r="N1434" s="583">
        <v>2</v>
      </c>
      <c r="O1434" s="583">
        <v>2.7</v>
      </c>
      <c r="P1434" s="583">
        <v>0.9</v>
      </c>
      <c r="Q1434" s="583">
        <v>0</v>
      </c>
      <c r="R1434" s="583">
        <v>0</v>
      </c>
      <c r="S1434" s="583">
        <v>0</v>
      </c>
      <c r="T1434" s="583"/>
      <c r="U1434" s="583"/>
      <c r="V1434" s="583"/>
      <c r="W1434" s="583"/>
      <c r="X1434" s="583"/>
      <c r="Y1434" s="583"/>
      <c r="Z1434" s="583"/>
    </row>
    <row r="1435" spans="1:41" x14ac:dyDescent="0.35">
      <c r="A1435" s="5" t="s">
        <v>84</v>
      </c>
      <c r="B1435" s="69" t="s">
        <v>359</v>
      </c>
      <c r="N1435" s="583">
        <v>5.6</v>
      </c>
      <c r="O1435" s="583">
        <v>3.8</v>
      </c>
      <c r="P1435" s="583">
        <v>4.3</v>
      </c>
      <c r="Q1435" s="583">
        <v>3.5</v>
      </c>
      <c r="R1435" s="583">
        <v>2.6</v>
      </c>
      <c r="S1435" s="583">
        <v>7.4</v>
      </c>
      <c r="T1435" s="583"/>
      <c r="U1435" s="583"/>
      <c r="V1435" s="583"/>
      <c r="W1435" s="583"/>
      <c r="X1435" s="583"/>
      <c r="Y1435" s="583"/>
      <c r="Z1435" s="583"/>
    </row>
    <row r="1436" spans="1:41" x14ac:dyDescent="0.35">
      <c r="A1436" s="5" t="s">
        <v>84</v>
      </c>
      <c r="B1436" s="69" t="s">
        <v>360</v>
      </c>
      <c r="N1436" s="583">
        <v>44.4</v>
      </c>
      <c r="O1436" s="583">
        <v>38.6</v>
      </c>
      <c r="P1436" s="583">
        <v>38.4</v>
      </c>
      <c r="Q1436" s="583">
        <v>40.1</v>
      </c>
      <c r="R1436" s="583">
        <v>42.1</v>
      </c>
      <c r="S1436" s="583">
        <v>42</v>
      </c>
      <c r="T1436" s="583"/>
      <c r="U1436" s="583"/>
      <c r="V1436" s="583"/>
      <c r="W1436" s="583"/>
      <c r="X1436" s="583"/>
      <c r="Y1436" s="583"/>
      <c r="Z1436" s="583"/>
    </row>
    <row r="1437" spans="1:41" x14ac:dyDescent="0.35">
      <c r="A1437" s="5" t="s">
        <v>84</v>
      </c>
      <c r="B1437" s="69" t="s">
        <v>85</v>
      </c>
      <c r="N1437" s="583">
        <v>0.3</v>
      </c>
      <c r="O1437" s="583">
        <v>-0.3</v>
      </c>
      <c r="P1437" s="583">
        <v>0</v>
      </c>
      <c r="Q1437" s="583">
        <v>0</v>
      </c>
      <c r="R1437" s="583">
        <v>0</v>
      </c>
      <c r="S1437" s="583">
        <v>0</v>
      </c>
      <c r="T1437" s="583"/>
      <c r="U1437" s="583"/>
      <c r="V1437" s="583"/>
      <c r="W1437" s="583"/>
      <c r="X1437" s="583"/>
      <c r="Y1437" s="583"/>
      <c r="Z1437" s="583"/>
    </row>
    <row r="1438" spans="1:41" x14ac:dyDescent="0.35">
      <c r="A1438" s="5" t="s">
        <v>84</v>
      </c>
      <c r="B1438" s="69" t="s">
        <v>361</v>
      </c>
      <c r="N1438" s="583">
        <v>0</v>
      </c>
      <c r="O1438" s="583">
        <v>0</v>
      </c>
      <c r="P1438" s="583">
        <v>0</v>
      </c>
      <c r="Q1438" s="583">
        <v>-8.1</v>
      </c>
      <c r="R1438" s="583">
        <v>0</v>
      </c>
      <c r="S1438" s="583">
        <v>2.2999999999999998</v>
      </c>
      <c r="T1438" s="583"/>
      <c r="U1438" s="583"/>
      <c r="V1438" s="583"/>
      <c r="W1438" s="583"/>
      <c r="X1438" s="583"/>
      <c r="Y1438" s="583"/>
      <c r="Z1438" s="583"/>
    </row>
    <row r="1439" spans="1:41" x14ac:dyDescent="0.35">
      <c r="A1439" s="5" t="s">
        <v>84</v>
      </c>
      <c r="B1439" s="69" t="s">
        <v>362</v>
      </c>
      <c r="N1439" s="583">
        <v>9.9</v>
      </c>
      <c r="O1439" s="583">
        <v>5.2</v>
      </c>
      <c r="P1439" s="583">
        <v>2</v>
      </c>
      <c r="Q1439" s="583">
        <v>8.5</v>
      </c>
      <c r="R1439" s="583">
        <v>4.8</v>
      </c>
      <c r="S1439" s="583">
        <v>9.9</v>
      </c>
      <c r="T1439" s="583"/>
      <c r="U1439" s="583"/>
      <c r="V1439" s="583"/>
      <c r="W1439" s="583"/>
      <c r="X1439" s="583"/>
      <c r="Y1439" s="583"/>
      <c r="Z1439" s="583"/>
    </row>
    <row r="1440" spans="1:41" x14ac:dyDescent="0.35">
      <c r="A1440" s="5" t="s">
        <v>84</v>
      </c>
      <c r="B1440" s="69" t="s">
        <v>363</v>
      </c>
      <c r="N1440" s="583">
        <v>-53.7</v>
      </c>
      <c r="O1440" s="583">
        <v>-48.8</v>
      </c>
      <c r="P1440" s="583">
        <v>-45.4</v>
      </c>
      <c r="Q1440" s="583">
        <v>-43.6</v>
      </c>
      <c r="R1440" s="583">
        <v>-49.1</v>
      </c>
      <c r="S1440" s="583">
        <v>-61.6</v>
      </c>
      <c r="T1440" s="583"/>
      <c r="U1440" s="583"/>
      <c r="V1440" s="583"/>
      <c r="W1440" s="583"/>
      <c r="X1440" s="583"/>
      <c r="Y1440" s="583"/>
      <c r="Z1440" s="583"/>
    </row>
    <row r="1441" spans="1:26" x14ac:dyDescent="0.35">
      <c r="A1441" s="5" t="s">
        <v>84</v>
      </c>
      <c r="B1441" s="69" t="s">
        <v>364</v>
      </c>
      <c r="N1441" s="583">
        <v>5.2</v>
      </c>
      <c r="O1441" s="583">
        <v>0.6</v>
      </c>
      <c r="P1441" s="583">
        <v>0.9</v>
      </c>
      <c r="Q1441" s="583">
        <v>2.2999999999999998</v>
      </c>
      <c r="R1441" s="583">
        <v>5.0999999999999996</v>
      </c>
      <c r="S1441" s="583">
        <v>3.7</v>
      </c>
      <c r="T1441" s="583"/>
      <c r="U1441" s="583"/>
      <c r="V1441" s="583"/>
      <c r="W1441" s="583"/>
      <c r="X1441" s="583"/>
      <c r="Y1441" s="583"/>
      <c r="Z1441" s="583"/>
    </row>
    <row r="1442" spans="1:26" x14ac:dyDescent="0.35">
      <c r="A1442" s="5" t="s">
        <v>84</v>
      </c>
      <c r="B1442" s="69" t="s">
        <v>365</v>
      </c>
      <c r="N1442" s="583">
        <v>187.9</v>
      </c>
      <c r="O1442" s="583">
        <v>125.3</v>
      </c>
      <c r="P1442" s="583">
        <v>153.30000000000001</v>
      </c>
      <c r="Q1442" s="583">
        <v>178.5</v>
      </c>
      <c r="R1442" s="583">
        <v>151.69999999999999</v>
      </c>
      <c r="S1442" s="583">
        <v>58.8</v>
      </c>
      <c r="T1442" s="583"/>
      <c r="U1442" s="583"/>
      <c r="V1442" s="583"/>
      <c r="W1442" s="583"/>
      <c r="X1442" s="583"/>
      <c r="Y1442" s="583"/>
      <c r="Z1442" s="583"/>
    </row>
    <row r="1443" spans="1:26" x14ac:dyDescent="0.35">
      <c r="A1443" s="5" t="s">
        <v>84</v>
      </c>
      <c r="B1443" s="69" t="s">
        <v>366</v>
      </c>
      <c r="N1443" s="583">
        <v>340.7</v>
      </c>
      <c r="O1443" s="583">
        <v>639</v>
      </c>
      <c r="P1443" s="583">
        <v>656.7</v>
      </c>
      <c r="Q1443" s="583">
        <v>870.4</v>
      </c>
      <c r="R1443" s="583">
        <v>706.8</v>
      </c>
      <c r="S1443" s="583">
        <v>723.6</v>
      </c>
      <c r="T1443" s="583"/>
      <c r="U1443" s="583"/>
      <c r="V1443" s="583"/>
      <c r="W1443" s="583"/>
      <c r="X1443" s="583"/>
      <c r="Y1443" s="583"/>
      <c r="Z1443" s="583"/>
    </row>
    <row r="1444" spans="1:26" x14ac:dyDescent="0.35">
      <c r="A1444" s="5" t="s">
        <v>84</v>
      </c>
      <c r="B1444" s="69" t="s">
        <v>367</v>
      </c>
      <c r="N1444" s="583">
        <v>810.5</v>
      </c>
      <c r="O1444" s="583">
        <v>827.8</v>
      </c>
      <c r="P1444" s="583">
        <v>537.20000000000005</v>
      </c>
      <c r="Q1444" s="583">
        <v>444.4</v>
      </c>
      <c r="R1444" s="583">
        <v>446</v>
      </c>
      <c r="S1444" s="583">
        <v>611</v>
      </c>
      <c r="T1444" s="583"/>
      <c r="U1444" s="583"/>
      <c r="V1444" s="583"/>
      <c r="W1444" s="583"/>
      <c r="X1444" s="583"/>
      <c r="Y1444" s="583"/>
      <c r="Z1444" s="583"/>
    </row>
    <row r="1445" spans="1:26" x14ac:dyDescent="0.35">
      <c r="A1445" s="5"/>
      <c r="B1445" s="69"/>
    </row>
    <row r="1446" spans="1:26" x14ac:dyDescent="0.35">
      <c r="A1446" s="5"/>
      <c r="B1446" s="69" t="s">
        <v>452</v>
      </c>
    </row>
    <row r="1447" spans="1:26" x14ac:dyDescent="0.35">
      <c r="A1447" s="5" t="s">
        <v>84</v>
      </c>
      <c r="B1447" s="69" t="s">
        <v>89</v>
      </c>
      <c r="N1447" s="583">
        <v>233.8</v>
      </c>
      <c r="O1447" s="583">
        <v>9.4</v>
      </c>
      <c r="P1447" s="583"/>
      <c r="Q1447" s="583"/>
      <c r="R1447" s="583"/>
      <c r="S1447" s="583"/>
      <c r="T1447" s="583"/>
    </row>
    <row r="1448" spans="1:26" x14ac:dyDescent="0.35">
      <c r="A1448" s="5" t="s">
        <v>84</v>
      </c>
      <c r="B1448" s="69" t="s">
        <v>358</v>
      </c>
      <c r="N1448" s="583">
        <v>118.7</v>
      </c>
      <c r="O1448" s="583">
        <v>4.3</v>
      </c>
      <c r="P1448" s="583"/>
      <c r="Q1448" s="583"/>
      <c r="R1448" s="583"/>
      <c r="S1448" s="583"/>
      <c r="T1448" s="583"/>
    </row>
    <row r="1449" spans="1:26" x14ac:dyDescent="0.35">
      <c r="A1449" s="5" t="s">
        <v>84</v>
      </c>
      <c r="B1449" s="69" t="s">
        <v>359</v>
      </c>
      <c r="N1449" s="583">
        <v>22.1</v>
      </c>
      <c r="O1449" s="583">
        <v>0</v>
      </c>
      <c r="P1449" s="583"/>
      <c r="Q1449" s="583"/>
      <c r="R1449" s="583"/>
      <c r="S1449" s="583"/>
      <c r="T1449" s="583"/>
    </row>
    <row r="1450" spans="1:26" x14ac:dyDescent="0.35">
      <c r="A1450" s="5" t="s">
        <v>84</v>
      </c>
      <c r="B1450" s="69" t="s">
        <v>453</v>
      </c>
      <c r="N1450" s="583">
        <v>1.7</v>
      </c>
      <c r="O1450" s="583">
        <v>0</v>
      </c>
      <c r="P1450" s="583"/>
      <c r="Q1450" s="583"/>
      <c r="R1450" s="583"/>
      <c r="S1450" s="583"/>
      <c r="T1450" s="583"/>
    </row>
    <row r="1451" spans="1:26" x14ac:dyDescent="0.35">
      <c r="A1451" s="5" t="s">
        <v>84</v>
      </c>
      <c r="B1451" s="69" t="s">
        <v>85</v>
      </c>
      <c r="N1451" s="583"/>
      <c r="O1451" s="583"/>
      <c r="P1451" s="583"/>
      <c r="Q1451" s="583"/>
      <c r="R1451" s="583"/>
      <c r="S1451" s="583"/>
      <c r="T1451" s="583"/>
    </row>
    <row r="1452" spans="1:26" x14ac:dyDescent="0.35">
      <c r="A1452" s="5" t="s">
        <v>84</v>
      </c>
      <c r="B1452" s="69" t="s">
        <v>361</v>
      </c>
      <c r="N1452" s="583"/>
      <c r="O1452" s="583"/>
      <c r="P1452" s="583"/>
      <c r="Q1452" s="583"/>
      <c r="R1452" s="583"/>
      <c r="S1452" s="583"/>
      <c r="T1452" s="583"/>
    </row>
    <row r="1453" spans="1:26" x14ac:dyDescent="0.35">
      <c r="A1453" s="5" t="s">
        <v>84</v>
      </c>
      <c r="B1453" s="69" t="s">
        <v>362</v>
      </c>
      <c r="N1453" s="583">
        <v>0.3</v>
      </c>
      <c r="O1453" s="583">
        <v>-0.2</v>
      </c>
      <c r="P1453" s="583"/>
      <c r="Q1453" s="583"/>
      <c r="R1453" s="583"/>
      <c r="S1453" s="583"/>
      <c r="T1453" s="583"/>
    </row>
    <row r="1454" spans="1:26" x14ac:dyDescent="0.35">
      <c r="A1454" s="5" t="s">
        <v>84</v>
      </c>
      <c r="B1454" s="69" t="s">
        <v>363</v>
      </c>
      <c r="N1454" s="583">
        <v>91</v>
      </c>
      <c r="O1454" s="583">
        <v>5.3</v>
      </c>
      <c r="P1454" s="583"/>
      <c r="Q1454" s="583"/>
      <c r="R1454" s="583"/>
      <c r="S1454" s="583"/>
      <c r="T1454" s="583"/>
    </row>
    <row r="1455" spans="1:26" x14ac:dyDescent="0.35">
      <c r="A1455" s="5" t="s">
        <v>84</v>
      </c>
      <c r="B1455" s="69" t="s">
        <v>364</v>
      </c>
      <c r="N1455" s="583">
        <v>42.3</v>
      </c>
      <c r="O1455" s="583">
        <v>1.6</v>
      </c>
      <c r="P1455" s="583"/>
      <c r="Q1455" s="583"/>
      <c r="R1455" s="583"/>
      <c r="S1455" s="583"/>
      <c r="T1455" s="583"/>
    </row>
    <row r="1456" spans="1:26" x14ac:dyDescent="0.35">
      <c r="A1456" s="5" t="s">
        <v>84</v>
      </c>
      <c r="B1456" s="69" t="s">
        <v>365</v>
      </c>
      <c r="N1456" s="583">
        <v>0</v>
      </c>
      <c r="O1456" s="583">
        <v>0</v>
      </c>
      <c r="P1456" s="583"/>
      <c r="Q1456" s="583"/>
      <c r="R1456" s="583"/>
      <c r="S1456" s="583"/>
      <c r="T1456" s="583"/>
    </row>
    <row r="1457" spans="1:41" x14ac:dyDescent="0.35">
      <c r="A1457" s="5" t="s">
        <v>84</v>
      </c>
      <c r="B1457" s="69" t="s">
        <v>366</v>
      </c>
      <c r="N1457" s="583">
        <v>628.5</v>
      </c>
      <c r="O1457" s="583">
        <v>0</v>
      </c>
      <c r="P1457" s="583"/>
      <c r="Q1457" s="583"/>
      <c r="R1457" s="583"/>
      <c r="S1457" s="583"/>
      <c r="T1457" s="583"/>
    </row>
    <row r="1458" spans="1:41" x14ac:dyDescent="0.35">
      <c r="A1458" s="5" t="s">
        <v>84</v>
      </c>
      <c r="B1458" s="69" t="s">
        <v>367</v>
      </c>
      <c r="N1458" s="583">
        <v>167</v>
      </c>
      <c r="O1458" s="583">
        <v>0</v>
      </c>
      <c r="P1458" s="583"/>
      <c r="Q1458" s="583"/>
      <c r="R1458" s="583"/>
      <c r="S1458" s="583"/>
      <c r="T1458" s="583"/>
    </row>
    <row r="1459" spans="1:41" x14ac:dyDescent="0.35">
      <c r="B1459" s="69"/>
    </row>
    <row r="1460" spans="1:41" x14ac:dyDescent="0.35">
      <c r="B1460" s="69"/>
    </row>
    <row r="1461" spans="1:41" x14ac:dyDescent="0.35">
      <c r="B1461" s="69"/>
    </row>
    <row r="1462" spans="1:41" x14ac:dyDescent="0.35">
      <c r="A1462" s="5"/>
      <c r="B1462" s="534" t="s">
        <v>187</v>
      </c>
      <c r="N1462" s="534"/>
      <c r="O1462" s="534"/>
      <c r="P1462" s="534"/>
      <c r="Q1462" s="534"/>
      <c r="R1462" s="534"/>
      <c r="S1462" s="534"/>
      <c r="T1462" s="534"/>
      <c r="U1462" s="534"/>
      <c r="V1462" s="534"/>
      <c r="W1462" s="534"/>
      <c r="X1462" s="534"/>
      <c r="Y1462" s="534"/>
      <c r="Z1462" s="534"/>
      <c r="AA1462" s="534"/>
      <c r="AB1462" s="534"/>
      <c r="AC1462" s="534"/>
      <c r="AD1462" s="534"/>
      <c r="AE1462" s="534"/>
      <c r="AF1462" s="534"/>
      <c r="AG1462" s="534"/>
      <c r="AH1462" s="534"/>
      <c r="AI1462" s="534"/>
      <c r="AJ1462" s="534"/>
      <c r="AK1462" s="534"/>
      <c r="AL1462" s="534"/>
      <c r="AM1462" s="534"/>
      <c r="AN1462" s="534"/>
      <c r="AO1462" s="534"/>
    </row>
    <row r="1463" spans="1:41" x14ac:dyDescent="0.35">
      <c r="B1463" s="69"/>
    </row>
    <row r="1464" spans="1:41" x14ac:dyDescent="0.35">
      <c r="A1464" s="5" t="s">
        <v>354</v>
      </c>
      <c r="B1464" s="314" t="s">
        <v>357</v>
      </c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458">
        <f>SUM(Q!C1464:F1464)</f>
        <v>0</v>
      </c>
      <c r="O1464" s="458">
        <f>SUM(Q!G1464:J1464)</f>
        <v>0</v>
      </c>
      <c r="P1464" s="458">
        <f>SUM(Q!K1464:N1464)</f>
        <v>0</v>
      </c>
      <c r="Q1464" s="458">
        <f>SUM(Q!O1464:R1464)</f>
        <v>0</v>
      </c>
      <c r="R1464" s="458">
        <f>SUM(Q!S1464:V1464)</f>
        <v>0</v>
      </c>
      <c r="S1464" s="458">
        <f>SUM(Q!W1464:Z1464)</f>
        <v>0</v>
      </c>
      <c r="T1464" s="458">
        <f>SUM(Q!AA1464:AD1464)</f>
        <v>0</v>
      </c>
      <c r="U1464" s="458">
        <f>SUM(Q!AE1464:AH1464)</f>
        <v>0</v>
      </c>
      <c r="V1464" s="458">
        <f>SUM(Q!AI1464:AL1464)</f>
        <v>0</v>
      </c>
      <c r="W1464" s="458">
        <f>SUM(Q!AM1464:AP1464)</f>
        <v>0</v>
      </c>
      <c r="X1464" s="458">
        <f>SUM(Q!AQ1464:AT1464)</f>
        <v>0</v>
      </c>
      <c r="Y1464" s="458">
        <f>SUM(Q!AU1464:AX1464)</f>
        <v>0</v>
      </c>
      <c r="Z1464" s="458">
        <f>SUM(Q!AY1464:BB1464)</f>
        <v>0</v>
      </c>
      <c r="AA1464" s="458">
        <f>SUM(Q!BC1464:BF1464)</f>
        <v>0</v>
      </c>
      <c r="AB1464" s="458">
        <f>SUM(Q!BG1464:BJ1464)</f>
        <v>0</v>
      </c>
      <c r="AC1464" s="458">
        <f>SUM(Q!BK1464:BN1464)</f>
        <v>0</v>
      </c>
      <c r="AD1464" s="458">
        <f>SUM(Q!BO1464:BR1464)</f>
        <v>0</v>
      </c>
      <c r="AE1464" s="458">
        <f>SUM(Q!BS1464:BV1464)</f>
        <v>0</v>
      </c>
      <c r="AF1464" s="458">
        <f>SUM(Q!BW1464:BZ1464)</f>
        <v>0</v>
      </c>
      <c r="AG1464" s="458">
        <f>SUM(Q!CA1464:CD1464)</f>
        <v>0</v>
      </c>
      <c r="AH1464" s="458">
        <f>SUM(Q!CE1464:CH1464)</f>
        <v>0</v>
      </c>
      <c r="AI1464" s="458">
        <f>SUM(Q!CI1464:CL1464)</f>
        <v>0</v>
      </c>
      <c r="AJ1464" s="458">
        <f>SUM(Q!CM1464:CP1464)</f>
        <v>0</v>
      </c>
      <c r="AK1464" s="458">
        <f>SUM(Q!CQ1464:CT1464)</f>
        <v>0</v>
      </c>
      <c r="AL1464" s="458">
        <f>SUM(Q!CU1464:CX1464)</f>
        <v>0</v>
      </c>
      <c r="AM1464" s="458">
        <f>SUM(Q!CY1464:DB1464)</f>
        <v>0</v>
      </c>
      <c r="AN1464" s="458">
        <f>SUM(Q!DC1464:DF1464)</f>
        <v>0</v>
      </c>
      <c r="AO1464" s="458">
        <f>SUM(Q!DG1464:DJ1464)</f>
        <v>0</v>
      </c>
    </row>
    <row r="1465" spans="1:41" x14ac:dyDescent="0.35">
      <c r="A1465" s="5" t="s">
        <v>354</v>
      </c>
      <c r="B1465" s="452" t="s">
        <v>370</v>
      </c>
      <c r="N1465" s="451">
        <f>SUM(Q!C1465:F1465)</f>
        <v>0</v>
      </c>
      <c r="O1465" s="451">
        <f>SUM(Q!G1465:J1465)</f>
        <v>0</v>
      </c>
      <c r="P1465" s="451">
        <f>SUM(Q!K1465:N1465)</f>
        <v>0</v>
      </c>
      <c r="Q1465" s="451">
        <f>SUM(Q!O1465:R1465)</f>
        <v>0</v>
      </c>
      <c r="R1465" s="451">
        <f>SUM(Q!S1465:V1465)</f>
        <v>0</v>
      </c>
      <c r="S1465" s="451">
        <f>SUM(Q!W1465:Z1465)</f>
        <v>0</v>
      </c>
      <c r="T1465" s="451">
        <f>SUM(Q!AA1465:AD1465)</f>
        <v>0</v>
      </c>
      <c r="U1465" s="451">
        <f>SUM(Q!AE1465:AH1465)</f>
        <v>0</v>
      </c>
      <c r="V1465" s="451">
        <f>SUM(Q!AI1465:AL1465)</f>
        <v>0</v>
      </c>
      <c r="W1465" s="451">
        <f>SUM(Q!AM1465:AP1465)</f>
        <v>0</v>
      </c>
      <c r="X1465" s="451">
        <f>SUM(Q!AQ1465:AT1465)</f>
        <v>0</v>
      </c>
      <c r="Y1465" s="451">
        <f>SUM(Q!AU1465:AX1465)</f>
        <v>0</v>
      </c>
      <c r="Z1465" s="451">
        <f>SUM(Q!AY1465:BB1465)</f>
        <v>0</v>
      </c>
      <c r="AA1465" s="451">
        <f>SUM(Q!BC1465:BF1465)</f>
        <v>0</v>
      </c>
      <c r="AB1465" s="451">
        <f>SUM(Q!BG1465:BJ1465)</f>
        <v>0</v>
      </c>
      <c r="AC1465" s="451">
        <f>SUM(Q!BK1465:BN1465)</f>
        <v>0</v>
      </c>
      <c r="AD1465" s="451">
        <f>SUM(Q!BO1465:BR1465)</f>
        <v>0</v>
      </c>
      <c r="AE1465" s="451">
        <f>SUM(Q!BS1465:BV1465)</f>
        <v>0</v>
      </c>
      <c r="AF1465" s="451">
        <f>SUM(Q!BW1465:BZ1465)</f>
        <v>0</v>
      </c>
      <c r="AG1465" s="451">
        <f>SUM(Q!CA1465:CD1465)</f>
        <v>0</v>
      </c>
      <c r="AH1465" s="451">
        <f>SUM(Q!CE1465:CH1465)</f>
        <v>0</v>
      </c>
      <c r="AI1465" s="451">
        <f>SUM(Q!CI1465:CL1465)</f>
        <v>0</v>
      </c>
      <c r="AJ1465" s="451">
        <f>SUM(Q!CM1465:CP1465)</f>
        <v>0</v>
      </c>
      <c r="AK1465" s="451">
        <f>SUM(Q!CQ1465:CT1465)</f>
        <v>0</v>
      </c>
      <c r="AL1465" s="451">
        <f>SUM(Q!CU1465:CX1465)</f>
        <v>0</v>
      </c>
      <c r="AM1465" s="451">
        <f>SUM(Q!CY1465:DB1465)</f>
        <v>0</v>
      </c>
      <c r="AN1465" s="451">
        <f>SUM(Q!DC1465:DF1465)</f>
        <v>0</v>
      </c>
      <c r="AO1465" s="451">
        <f>SUM(Q!DG1465:DJ1465)</f>
        <v>0</v>
      </c>
    </row>
    <row r="1466" spans="1:41" x14ac:dyDescent="0.35">
      <c r="A1466" s="5" t="s">
        <v>354</v>
      </c>
      <c r="B1466" s="452" t="s">
        <v>454</v>
      </c>
      <c r="N1466" s="451">
        <f>SUM(Q!C1466:F1466)</f>
        <v>-800</v>
      </c>
      <c r="O1466" s="451">
        <f>SUM(Q!G1466:J1466)</f>
        <v>-500</v>
      </c>
      <c r="P1466" s="451">
        <f>SUM(Q!K1466:N1466)</f>
        <v>-400</v>
      </c>
      <c r="Q1466" s="451">
        <f>SUM(Q!O1466:R1466)</f>
        <v>-200</v>
      </c>
      <c r="R1466" s="451">
        <f>SUM(Q!S1466:V1466)</f>
        <v>0</v>
      </c>
      <c r="S1466" s="451">
        <f>SUM(Q!W1466:Z1466)</f>
        <v>0</v>
      </c>
      <c r="T1466" s="451">
        <f>SUM(Q!AA1466:AD1466)</f>
        <v>0</v>
      </c>
      <c r="U1466" s="451">
        <f>SUM(Q!AE1466:AH1466)</f>
        <v>0</v>
      </c>
      <c r="V1466" s="451">
        <f>SUM(Q!AI1466:AL1466)</f>
        <v>0</v>
      </c>
      <c r="W1466" s="451">
        <f>SUM(Q!AM1466:AP1466)</f>
        <v>0</v>
      </c>
      <c r="X1466" s="451">
        <f>SUM(Q!AQ1466:AT1466)</f>
        <v>0</v>
      </c>
      <c r="Y1466" s="451">
        <f>SUM(Q!AU1466:AX1466)</f>
        <v>0</v>
      </c>
      <c r="Z1466" s="451">
        <f>SUM(Q!AY1466:BB1466)</f>
        <v>0</v>
      </c>
      <c r="AA1466" s="451">
        <f>SUM(Q!BC1466:BF1466)</f>
        <v>0</v>
      </c>
      <c r="AB1466" s="451">
        <f>SUM(Q!BG1466:BJ1466)</f>
        <v>0</v>
      </c>
      <c r="AC1466" s="451">
        <f>SUM(Q!BK1466:BN1466)</f>
        <v>0</v>
      </c>
      <c r="AD1466" s="451">
        <f>SUM(Q!BO1466:BR1466)</f>
        <v>0</v>
      </c>
      <c r="AE1466" s="451">
        <f>SUM(Q!BS1466:BV1466)</f>
        <v>0</v>
      </c>
      <c r="AF1466" s="451">
        <f>SUM(Q!BW1466:BZ1466)</f>
        <v>0</v>
      </c>
      <c r="AG1466" s="451">
        <f>SUM(Q!CA1466:CD1466)</f>
        <v>0</v>
      </c>
      <c r="AH1466" s="451">
        <f>SUM(Q!CE1466:CH1466)</f>
        <v>0</v>
      </c>
      <c r="AI1466" s="451">
        <f>SUM(Q!CI1466:CL1466)</f>
        <v>0</v>
      </c>
      <c r="AJ1466" s="451">
        <f>SUM(Q!CM1466:CP1466)</f>
        <v>0</v>
      </c>
      <c r="AK1466" s="451">
        <f>SUM(Q!CQ1466:CT1466)</f>
        <v>0</v>
      </c>
      <c r="AL1466" s="451">
        <f>SUM(Q!CU1466:CX1466)</f>
        <v>0</v>
      </c>
      <c r="AM1466" s="451">
        <f>SUM(Q!CY1466:DB1466)</f>
        <v>0</v>
      </c>
      <c r="AN1466" s="451">
        <f>SUM(Q!DC1466:DF1466)</f>
        <v>0</v>
      </c>
      <c r="AO1466" s="451">
        <f>SUM(Q!DG1466:DJ1466)</f>
        <v>0</v>
      </c>
    </row>
    <row r="1467" spans="1:41" x14ac:dyDescent="0.35">
      <c r="A1467" s="5" t="s">
        <v>354</v>
      </c>
      <c r="B1467" s="452" t="s">
        <v>144</v>
      </c>
      <c r="N1467" s="451">
        <f>SUM(Q!C1467:F1467)</f>
        <v>-200</v>
      </c>
      <c r="O1467" s="451">
        <f>SUM(Q!G1467:J1467)</f>
        <v>-200</v>
      </c>
      <c r="P1467" s="451">
        <f>SUM(Q!K1467:N1467)</f>
        <v>-300</v>
      </c>
      <c r="Q1467" s="451">
        <f>SUM(Q!O1467:R1467)</f>
        <v>-200</v>
      </c>
      <c r="R1467" s="451">
        <f>SUM(Q!S1467:V1467)</f>
        <v>0</v>
      </c>
      <c r="S1467" s="451">
        <f>SUM(Q!W1467:Z1467)</f>
        <v>0</v>
      </c>
      <c r="T1467" s="451">
        <f>SUM(Q!AA1467:AD1467)</f>
        <v>0</v>
      </c>
      <c r="U1467" s="451">
        <f>SUM(Q!AE1467:AH1467)</f>
        <v>0</v>
      </c>
      <c r="V1467" s="451">
        <f>SUM(Q!AI1467:AL1467)</f>
        <v>0</v>
      </c>
      <c r="W1467" s="451">
        <f>SUM(Q!AM1467:AP1467)</f>
        <v>0</v>
      </c>
      <c r="X1467" s="451">
        <f>SUM(Q!AQ1467:AT1467)</f>
        <v>0</v>
      </c>
      <c r="Y1467" s="451">
        <f>SUM(Q!AU1467:AX1467)</f>
        <v>0</v>
      </c>
      <c r="Z1467" s="451">
        <f>SUM(Q!AY1467:BB1467)</f>
        <v>0</v>
      </c>
      <c r="AA1467" s="451">
        <f>SUM(Q!BC1467:BF1467)</f>
        <v>0</v>
      </c>
      <c r="AB1467" s="451">
        <f>SUM(Q!BG1467:BJ1467)</f>
        <v>0</v>
      </c>
      <c r="AC1467" s="451">
        <f>SUM(Q!BK1467:BN1467)</f>
        <v>0</v>
      </c>
      <c r="AD1467" s="451">
        <f>SUM(Q!BO1467:BR1467)</f>
        <v>0</v>
      </c>
      <c r="AE1467" s="451">
        <f>SUM(Q!BS1467:BV1467)</f>
        <v>0</v>
      </c>
      <c r="AF1467" s="451">
        <f>SUM(Q!BW1467:BZ1467)</f>
        <v>0</v>
      </c>
      <c r="AG1467" s="451">
        <f>SUM(Q!CA1467:CD1467)</f>
        <v>0</v>
      </c>
      <c r="AH1467" s="451">
        <f>SUM(Q!CE1467:CH1467)</f>
        <v>0</v>
      </c>
      <c r="AI1467" s="451">
        <f>SUM(Q!CI1467:CL1467)</f>
        <v>0</v>
      </c>
      <c r="AJ1467" s="451">
        <f>SUM(Q!CM1467:CP1467)</f>
        <v>0</v>
      </c>
      <c r="AK1467" s="451">
        <f>SUM(Q!CQ1467:CT1467)</f>
        <v>0</v>
      </c>
      <c r="AL1467" s="451">
        <f>SUM(Q!CU1467:CX1467)</f>
        <v>0</v>
      </c>
      <c r="AM1467" s="451">
        <f>SUM(Q!CY1467:DB1467)</f>
        <v>0</v>
      </c>
      <c r="AN1467" s="451">
        <f>SUM(Q!DC1467:DF1467)</f>
        <v>0</v>
      </c>
      <c r="AO1467" s="451">
        <f>SUM(Q!DG1467:DJ1467)</f>
        <v>0</v>
      </c>
    </row>
    <row r="1468" spans="1:41" x14ac:dyDescent="0.35">
      <c r="A1468" s="5" t="s">
        <v>354</v>
      </c>
      <c r="B1468" s="454" t="s">
        <v>368</v>
      </c>
      <c r="C1468" s="454"/>
      <c r="D1468" s="454"/>
      <c r="E1468" s="454"/>
      <c r="F1468" s="454"/>
      <c r="G1468" s="454"/>
      <c r="H1468" s="454"/>
      <c r="I1468" s="454"/>
      <c r="J1468" s="454"/>
      <c r="K1468" s="454"/>
      <c r="L1468" s="454"/>
      <c r="M1468" s="454"/>
      <c r="N1468" s="455">
        <f>SUM(Q!C1468:F1468)</f>
        <v>-800</v>
      </c>
      <c r="O1468" s="455">
        <f>SUM(Q!G1468:J1468)</f>
        <v>-500</v>
      </c>
      <c r="P1468" s="455">
        <f>SUM(Q!K1468:N1468)</f>
        <v>-300</v>
      </c>
      <c r="Q1468" s="455">
        <f>SUM(Q!O1468:R1468)</f>
        <v>0</v>
      </c>
      <c r="R1468" s="455">
        <f>SUM(Q!S1468:V1468)</f>
        <v>0</v>
      </c>
      <c r="S1468" s="455">
        <f>SUM(Q!W1468:Z1468)</f>
        <v>0</v>
      </c>
      <c r="T1468" s="455">
        <f>SUM(Q!AA1468:AD1468)</f>
        <v>0</v>
      </c>
      <c r="U1468" s="455">
        <f>SUM(Q!AE1468:AH1468)</f>
        <v>0</v>
      </c>
      <c r="V1468" s="455">
        <f>SUM(Q!AI1468:AL1468)</f>
        <v>0</v>
      </c>
      <c r="W1468" s="455">
        <f>SUM(Q!AM1468:AP1468)</f>
        <v>0</v>
      </c>
      <c r="X1468" s="455">
        <f>SUM(Q!AQ1468:AT1468)</f>
        <v>0</v>
      </c>
      <c r="Y1468" s="455">
        <f>SUM(Q!AU1468:AX1468)</f>
        <v>0</v>
      </c>
      <c r="Z1468" s="455">
        <f>SUM(Q!AY1468:BB1468)</f>
        <v>0</v>
      </c>
      <c r="AA1468" s="455">
        <f>SUM(Q!BC1468:BF1468)</f>
        <v>0</v>
      </c>
      <c r="AB1468" s="455">
        <f>SUM(Q!BG1468:BJ1468)</f>
        <v>0</v>
      </c>
      <c r="AC1468" s="455">
        <f>SUM(Q!BK1468:BN1468)</f>
        <v>0</v>
      </c>
      <c r="AD1468" s="455">
        <f>SUM(Q!BO1468:BR1468)</f>
        <v>0</v>
      </c>
      <c r="AE1468" s="455">
        <f>SUM(Q!BS1468:BV1468)</f>
        <v>0</v>
      </c>
      <c r="AF1468" s="455">
        <f>SUM(Q!BW1468:BZ1468)</f>
        <v>0</v>
      </c>
      <c r="AG1468" s="455">
        <f>SUM(Q!CA1468:CD1468)</f>
        <v>0</v>
      </c>
      <c r="AH1468" s="455">
        <f>SUM(Q!CE1468:CH1468)</f>
        <v>0</v>
      </c>
      <c r="AI1468" s="455">
        <f>SUM(Q!CI1468:CL1468)</f>
        <v>0</v>
      </c>
      <c r="AJ1468" s="455">
        <f>SUM(Q!CM1468:CP1468)</f>
        <v>0</v>
      </c>
      <c r="AK1468" s="455">
        <f>SUM(Q!CQ1468:CT1468)</f>
        <v>0</v>
      </c>
      <c r="AL1468" s="455">
        <f>SUM(Q!CU1468:CX1468)</f>
        <v>0</v>
      </c>
      <c r="AM1468" s="455">
        <f>SUM(Q!CY1468:DB1468)</f>
        <v>0</v>
      </c>
      <c r="AN1468" s="455">
        <f>SUM(Q!DC1468:DF1468)</f>
        <v>0</v>
      </c>
      <c r="AO1468" s="455">
        <f>SUM(Q!DG1468:DJ1468)</f>
        <v>0</v>
      </c>
    </row>
    <row r="1469" spans="1:41" x14ac:dyDescent="0.35">
      <c r="A1469" s="5" t="s">
        <v>354</v>
      </c>
      <c r="B1469" s="454" t="s">
        <v>369</v>
      </c>
      <c r="C1469" s="454"/>
      <c r="D1469" s="454"/>
      <c r="E1469" s="454"/>
      <c r="F1469" s="454"/>
      <c r="G1469" s="454"/>
      <c r="H1469" s="454"/>
      <c r="I1469" s="454"/>
      <c r="J1469" s="454"/>
      <c r="K1469" s="454"/>
      <c r="L1469" s="454"/>
      <c r="M1469" s="454"/>
      <c r="N1469" s="455">
        <f>SUM(Q!C1469:F1469)</f>
        <v>-1000</v>
      </c>
      <c r="O1469" s="455">
        <f>SUM(Q!G1469:J1469)</f>
        <v>-700</v>
      </c>
      <c r="P1469" s="455">
        <f>SUM(Q!K1469:N1469)</f>
        <v>-600</v>
      </c>
      <c r="Q1469" s="455">
        <f>SUM(Q!O1469:R1469)</f>
        <v>-200</v>
      </c>
      <c r="R1469" s="455">
        <f>SUM(Q!S1469:V1469)</f>
        <v>0</v>
      </c>
      <c r="S1469" s="455">
        <f>SUM(Q!W1469:Z1469)</f>
        <v>0</v>
      </c>
      <c r="T1469" s="455">
        <f>SUM(Q!AA1469:AD1469)</f>
        <v>0</v>
      </c>
      <c r="U1469" s="455">
        <f>SUM(Q!AE1469:AH1469)</f>
        <v>0</v>
      </c>
      <c r="V1469" s="455">
        <f>SUM(Q!AI1469:AL1469)</f>
        <v>0</v>
      </c>
      <c r="W1469" s="455">
        <f>SUM(Q!AM1469:AP1469)</f>
        <v>0</v>
      </c>
      <c r="X1469" s="455">
        <f>SUM(Q!AQ1469:AT1469)</f>
        <v>0</v>
      </c>
      <c r="Y1469" s="455">
        <f>SUM(Q!AU1469:AX1469)</f>
        <v>0</v>
      </c>
      <c r="Z1469" s="455">
        <f>SUM(Q!AY1469:BB1469)</f>
        <v>0</v>
      </c>
      <c r="AA1469" s="455">
        <f>SUM(Q!BC1469:BF1469)</f>
        <v>0</v>
      </c>
      <c r="AB1469" s="455">
        <f>SUM(Q!BG1469:BJ1469)</f>
        <v>0</v>
      </c>
      <c r="AC1469" s="455">
        <f>SUM(Q!BK1469:BN1469)</f>
        <v>0</v>
      </c>
      <c r="AD1469" s="455">
        <f>SUM(Q!BO1469:BR1469)</f>
        <v>0</v>
      </c>
      <c r="AE1469" s="455">
        <f>SUM(Q!BS1469:BV1469)</f>
        <v>0</v>
      </c>
      <c r="AF1469" s="455">
        <f>SUM(Q!BW1469:BZ1469)</f>
        <v>0</v>
      </c>
      <c r="AG1469" s="455">
        <f>SUM(Q!CA1469:CD1469)</f>
        <v>0</v>
      </c>
      <c r="AH1469" s="455">
        <f>SUM(Q!CE1469:CH1469)</f>
        <v>0</v>
      </c>
      <c r="AI1469" s="455">
        <f>SUM(Q!CI1469:CL1469)</f>
        <v>0</v>
      </c>
      <c r="AJ1469" s="455">
        <f>SUM(Q!CM1469:CP1469)</f>
        <v>0</v>
      </c>
      <c r="AK1469" s="455">
        <f>SUM(Q!CQ1469:CT1469)</f>
        <v>0</v>
      </c>
      <c r="AL1469" s="455">
        <f>SUM(Q!CU1469:CX1469)</f>
        <v>0</v>
      </c>
      <c r="AM1469" s="455">
        <f>SUM(Q!CY1469:DB1469)</f>
        <v>0</v>
      </c>
      <c r="AN1469" s="455">
        <f>SUM(Q!DC1469:DF1469)</f>
        <v>0</v>
      </c>
      <c r="AO1469" s="455">
        <f>SUM(Q!DG1469:DJ1469)</f>
        <v>0</v>
      </c>
    </row>
    <row r="1470" spans="1:41" x14ac:dyDescent="0.35">
      <c r="A1470" s="5" t="s">
        <v>354</v>
      </c>
      <c r="B1470" s="452" t="s">
        <v>85</v>
      </c>
      <c r="N1470" s="451">
        <f>SUM(Q!C1470:F1470)</f>
        <v>-37000</v>
      </c>
      <c r="O1470" s="451">
        <f>SUM(Q!G1470:J1470)</f>
        <v>-27000</v>
      </c>
      <c r="P1470" s="451">
        <f>SUM(Q!K1470:N1470)</f>
        <v>-24800</v>
      </c>
      <c r="Q1470" s="451">
        <f>SUM(Q!O1470:R1470)</f>
        <v>-33400</v>
      </c>
      <c r="R1470" s="451">
        <f>SUM(Q!S1470:V1470)</f>
        <v>-34600</v>
      </c>
      <c r="S1470" s="451">
        <f>SUM(Q!W1470:Z1470)</f>
        <v>-32000</v>
      </c>
      <c r="T1470" s="451">
        <f>SUM(Q!AA1470:AD1470)</f>
        <v>-21000</v>
      </c>
      <c r="U1470" s="451">
        <f>SUM(Q!AE1470:AH1470)</f>
        <v>-18000</v>
      </c>
      <c r="V1470" s="451">
        <f>SUM(Q!AI1470:AL1470)</f>
        <v>-18000</v>
      </c>
      <c r="W1470" s="451">
        <f>SUM(Q!AM1470:AP1470)</f>
        <v>-18000</v>
      </c>
      <c r="X1470" s="451">
        <f>SUM(Q!AQ1470:AT1470)</f>
        <v>-18000</v>
      </c>
      <c r="Y1470" s="451">
        <f>SUM(Q!AU1470:AX1470)</f>
        <v>-18000</v>
      </c>
      <c r="Z1470" s="451">
        <f>SUM(Q!AY1470:BB1470)</f>
        <v>-18000</v>
      </c>
      <c r="AA1470" s="451">
        <f>SUM(Q!BC1470:BF1470)</f>
        <v>-18000</v>
      </c>
      <c r="AB1470" s="451">
        <f>SUM(Q!BG1470:BJ1470)</f>
        <v>-18000</v>
      </c>
      <c r="AC1470" s="451">
        <f>SUM(Q!BK1470:BN1470)</f>
        <v>-18000</v>
      </c>
      <c r="AD1470" s="451">
        <f>SUM(Q!BO1470:BR1470)</f>
        <v>-18000</v>
      </c>
      <c r="AE1470" s="451">
        <f>SUM(Q!BS1470:BV1470)</f>
        <v>-18000</v>
      </c>
      <c r="AF1470" s="451">
        <f>SUM(Q!BW1470:BZ1470)</f>
        <v>-18000</v>
      </c>
      <c r="AG1470" s="451">
        <f>SUM(Q!CA1470:CD1470)</f>
        <v>-18000</v>
      </c>
      <c r="AH1470" s="451">
        <f>SUM(Q!CE1470:CH1470)</f>
        <v>-18000</v>
      </c>
      <c r="AI1470" s="451">
        <f>SUM(Q!CI1470:CL1470)</f>
        <v>-18000</v>
      </c>
      <c r="AJ1470" s="451">
        <f>SUM(Q!CM1470:CP1470)</f>
        <v>-18000</v>
      </c>
      <c r="AK1470" s="451">
        <f>SUM(Q!CQ1470:CT1470)</f>
        <v>-18000</v>
      </c>
      <c r="AL1470" s="451">
        <f>SUM(Q!CU1470:CX1470)</f>
        <v>-18000</v>
      </c>
      <c r="AM1470" s="451">
        <f>SUM(Q!CY1470:DB1470)</f>
        <v>-18000</v>
      </c>
      <c r="AN1470" s="451">
        <f>SUM(Q!DC1470:DF1470)</f>
        <v>-18000</v>
      </c>
      <c r="AO1470" s="451">
        <f>SUM(Q!DG1470:DJ1470)</f>
        <v>-18000</v>
      </c>
    </row>
    <row r="1471" spans="1:41" x14ac:dyDescent="0.35">
      <c r="A1471" s="5" t="s">
        <v>354</v>
      </c>
      <c r="B1471" s="452" t="s">
        <v>371</v>
      </c>
      <c r="N1471" s="451">
        <f>SUM(Q!C1471:F1471)</f>
        <v>0</v>
      </c>
      <c r="O1471" s="451">
        <f>SUM(Q!G1471:J1471)</f>
        <v>-400000</v>
      </c>
      <c r="P1471" s="451">
        <f>SUM(Q!K1471:N1471)</f>
        <v>0</v>
      </c>
      <c r="Q1471" s="451">
        <f>SUM(Q!O1471:R1471)</f>
        <v>400000</v>
      </c>
      <c r="R1471" s="451">
        <f>SUM(Q!S1471:V1471)</f>
        <v>0</v>
      </c>
      <c r="S1471" s="451">
        <f>SUM(Q!W1471:Z1471)</f>
        <v>0</v>
      </c>
      <c r="T1471" s="451">
        <f>SUM(Q!AA1471:AD1471)</f>
        <v>0</v>
      </c>
      <c r="U1471" s="451">
        <f>SUM(Q!AE1471:AH1471)</f>
        <v>0</v>
      </c>
      <c r="V1471" s="451">
        <f>SUM(Q!AI1471:AL1471)</f>
        <v>0</v>
      </c>
      <c r="W1471" s="451">
        <f>SUM(Q!AM1471:AP1471)</f>
        <v>0</v>
      </c>
      <c r="X1471" s="451">
        <f>SUM(Q!AQ1471:AT1471)</f>
        <v>0</v>
      </c>
      <c r="Y1471" s="451">
        <f>SUM(Q!AU1471:AX1471)</f>
        <v>0</v>
      </c>
      <c r="Z1471" s="451">
        <f>SUM(Q!AY1471:BB1471)</f>
        <v>0</v>
      </c>
      <c r="AA1471" s="451">
        <f>SUM(Q!BC1471:BF1471)</f>
        <v>0</v>
      </c>
      <c r="AB1471" s="451">
        <f>SUM(Q!BG1471:BJ1471)</f>
        <v>0</v>
      </c>
      <c r="AC1471" s="451">
        <f>SUM(Q!BK1471:BN1471)</f>
        <v>0</v>
      </c>
      <c r="AD1471" s="451">
        <f>SUM(Q!BO1471:BR1471)</f>
        <v>0</v>
      </c>
      <c r="AE1471" s="451">
        <f>SUM(Q!BS1471:BV1471)</f>
        <v>0</v>
      </c>
      <c r="AF1471" s="451">
        <f>SUM(Q!BW1471:BZ1471)</f>
        <v>0</v>
      </c>
      <c r="AG1471" s="451">
        <f>SUM(Q!CA1471:CD1471)</f>
        <v>0</v>
      </c>
      <c r="AH1471" s="451">
        <f>SUM(Q!CE1471:CH1471)</f>
        <v>0</v>
      </c>
      <c r="AI1471" s="451">
        <f>SUM(Q!CI1471:CL1471)</f>
        <v>0</v>
      </c>
      <c r="AJ1471" s="451">
        <f>SUM(Q!CM1471:CP1471)</f>
        <v>0</v>
      </c>
      <c r="AK1471" s="451">
        <f>SUM(Q!CQ1471:CT1471)</f>
        <v>0</v>
      </c>
      <c r="AL1471" s="451">
        <f>SUM(Q!CU1471:CX1471)</f>
        <v>0</v>
      </c>
      <c r="AM1471" s="451">
        <f>SUM(Q!CY1471:DB1471)</f>
        <v>0</v>
      </c>
      <c r="AN1471" s="451">
        <f>SUM(Q!DC1471:DF1471)</f>
        <v>0</v>
      </c>
      <c r="AO1471" s="451">
        <f>SUM(Q!DG1471:DJ1471)</f>
        <v>0</v>
      </c>
    </row>
    <row r="1472" spans="1:41" x14ac:dyDescent="0.35">
      <c r="A1472" s="5" t="s">
        <v>354</v>
      </c>
      <c r="B1472" s="452" t="s">
        <v>362</v>
      </c>
      <c r="N1472" s="451">
        <f>SUM(Q!C1472:F1472)</f>
        <v>-2500</v>
      </c>
      <c r="O1472" s="451">
        <f>SUM(Q!G1472:J1472)</f>
        <v>-1000</v>
      </c>
      <c r="P1472" s="451">
        <f>SUM(Q!K1472:N1472)</f>
        <v>-700</v>
      </c>
      <c r="Q1472" s="451">
        <f>SUM(Q!O1472:R1472)</f>
        <v>-900</v>
      </c>
      <c r="R1472" s="451">
        <f>SUM(Q!S1472:V1472)</f>
        <v>-700</v>
      </c>
      <c r="S1472" s="451">
        <f>SUM(Q!W1472:Z1472)</f>
        <v>-100</v>
      </c>
      <c r="T1472" s="451">
        <f>SUM(Q!AA1472:AD1472)</f>
        <v>-500</v>
      </c>
      <c r="U1472" s="451">
        <f>SUM(Q!AE1472:AH1472)</f>
        <v>-400</v>
      </c>
      <c r="V1472" s="451">
        <f>SUM(Q!AI1472:AL1472)</f>
        <v>-400</v>
      </c>
      <c r="W1472" s="451">
        <f>SUM(Q!AM1472:AP1472)</f>
        <v>-400</v>
      </c>
      <c r="X1472" s="451">
        <f>SUM(Q!AQ1472:AT1472)</f>
        <v>-400</v>
      </c>
      <c r="Y1472" s="451">
        <f>SUM(Q!AU1472:AX1472)</f>
        <v>-400</v>
      </c>
      <c r="Z1472" s="451">
        <f>SUM(Q!AY1472:BB1472)</f>
        <v>-400</v>
      </c>
      <c r="AA1472" s="451">
        <f>SUM(Q!BC1472:BF1472)</f>
        <v>-400</v>
      </c>
      <c r="AB1472" s="451">
        <f>SUM(Q!BG1472:BJ1472)</f>
        <v>-400</v>
      </c>
      <c r="AC1472" s="451">
        <f>SUM(Q!BK1472:BN1472)</f>
        <v>-400</v>
      </c>
      <c r="AD1472" s="451">
        <f>SUM(Q!BO1472:BR1472)</f>
        <v>-400</v>
      </c>
      <c r="AE1472" s="451">
        <f>SUM(Q!BS1472:BV1472)</f>
        <v>-400</v>
      </c>
      <c r="AF1472" s="451">
        <f>SUM(Q!BW1472:BZ1472)</f>
        <v>-400</v>
      </c>
      <c r="AG1472" s="451">
        <f>SUM(Q!CA1472:CD1472)</f>
        <v>-400</v>
      </c>
      <c r="AH1472" s="451">
        <f>SUM(Q!CE1472:CH1472)</f>
        <v>-400</v>
      </c>
      <c r="AI1472" s="451">
        <f>SUM(Q!CI1472:CL1472)</f>
        <v>-400</v>
      </c>
      <c r="AJ1472" s="451">
        <f>SUM(Q!CM1472:CP1472)</f>
        <v>-400</v>
      </c>
      <c r="AK1472" s="451">
        <f>SUM(Q!CQ1472:CT1472)</f>
        <v>-400</v>
      </c>
      <c r="AL1472" s="451">
        <f>SUM(Q!CU1472:CX1472)</f>
        <v>-400</v>
      </c>
      <c r="AM1472" s="451">
        <f>SUM(Q!CY1472:DB1472)</f>
        <v>-400</v>
      </c>
      <c r="AN1472" s="451">
        <f>SUM(Q!DC1472:DF1472)</f>
        <v>-400</v>
      </c>
      <c r="AO1472" s="451">
        <f>SUM(Q!DG1472:DJ1472)</f>
        <v>-400</v>
      </c>
    </row>
    <row r="1473" spans="1:41" x14ac:dyDescent="0.35">
      <c r="A1473" s="5" t="s">
        <v>354</v>
      </c>
      <c r="B1473" s="255" t="s">
        <v>372</v>
      </c>
      <c r="C1473" s="255"/>
      <c r="D1473" s="255"/>
      <c r="E1473" s="255"/>
      <c r="F1473" s="255"/>
      <c r="G1473" s="255"/>
      <c r="H1473" s="255"/>
      <c r="I1473" s="255"/>
      <c r="J1473" s="255"/>
      <c r="K1473" s="255"/>
      <c r="L1473" s="255"/>
      <c r="M1473" s="255"/>
      <c r="N1473" s="453">
        <f>SUM(Q!C1473:F1473)</f>
        <v>-40500</v>
      </c>
      <c r="O1473" s="453">
        <f>SUM(Q!G1473:J1473)</f>
        <v>-428700</v>
      </c>
      <c r="P1473" s="453">
        <f>SUM(Q!K1473:N1473)</f>
        <v>-26200</v>
      </c>
      <c r="Q1473" s="453">
        <f>SUM(Q!O1473:R1473)</f>
        <v>365300</v>
      </c>
      <c r="R1473" s="453">
        <f>SUM(Q!S1473:V1473)</f>
        <v>-35300</v>
      </c>
      <c r="S1473" s="453">
        <f>SUM(Q!W1473:Z1473)</f>
        <v>-32100</v>
      </c>
      <c r="T1473" s="453">
        <f>SUM(Q!AA1473:AD1473)</f>
        <v>-21500</v>
      </c>
      <c r="U1473" s="453">
        <f>SUM(Q!AE1473:AH1473)</f>
        <v>-18400</v>
      </c>
      <c r="V1473" s="453">
        <f>SUM(Q!AI1473:AL1473)</f>
        <v>-18400</v>
      </c>
      <c r="W1473" s="453">
        <f>SUM(Q!AM1473:AP1473)</f>
        <v>-18400</v>
      </c>
      <c r="X1473" s="453">
        <f>SUM(Q!AQ1473:AT1473)</f>
        <v>-18400</v>
      </c>
      <c r="Y1473" s="453">
        <f>SUM(Q!AU1473:AX1473)</f>
        <v>-18400</v>
      </c>
      <c r="Z1473" s="453">
        <f>SUM(Q!AY1473:BB1473)</f>
        <v>-18400</v>
      </c>
      <c r="AA1473" s="453">
        <f>SUM(Q!BC1473:BF1473)</f>
        <v>-18400</v>
      </c>
      <c r="AB1473" s="453">
        <f>SUM(Q!BG1473:BJ1473)</f>
        <v>-18400</v>
      </c>
      <c r="AC1473" s="453">
        <f>SUM(Q!BK1473:BN1473)</f>
        <v>-18400</v>
      </c>
      <c r="AD1473" s="453">
        <f>SUM(Q!BO1473:BR1473)</f>
        <v>-18400</v>
      </c>
      <c r="AE1473" s="453">
        <f>SUM(Q!BS1473:BV1473)</f>
        <v>-18400</v>
      </c>
      <c r="AF1473" s="453">
        <f>SUM(Q!BW1473:BZ1473)</f>
        <v>-18400</v>
      </c>
      <c r="AG1473" s="453">
        <f>SUM(Q!CA1473:CD1473)</f>
        <v>-18400</v>
      </c>
      <c r="AH1473" s="453">
        <f>SUM(Q!CE1473:CH1473)</f>
        <v>-18400</v>
      </c>
      <c r="AI1473" s="453">
        <f>SUM(Q!CI1473:CL1473)</f>
        <v>-18400</v>
      </c>
      <c r="AJ1473" s="453">
        <f>SUM(Q!CM1473:CP1473)</f>
        <v>-18400</v>
      </c>
      <c r="AK1473" s="453">
        <f>SUM(Q!CQ1473:CT1473)</f>
        <v>-18400</v>
      </c>
      <c r="AL1473" s="453">
        <f>SUM(Q!CU1473:CX1473)</f>
        <v>-18400</v>
      </c>
      <c r="AM1473" s="453">
        <f>SUM(Q!CY1473:DB1473)</f>
        <v>-18400</v>
      </c>
      <c r="AN1473" s="453">
        <f>SUM(Q!DC1473:DF1473)</f>
        <v>-18400</v>
      </c>
      <c r="AO1473" s="453">
        <f>SUM(Q!DG1473:DJ1473)</f>
        <v>-18400</v>
      </c>
    </row>
    <row r="1474" spans="1:41" x14ac:dyDescent="0.35">
      <c r="A1474" s="5" t="s">
        <v>354</v>
      </c>
      <c r="B1474" s="452" t="s">
        <v>315</v>
      </c>
      <c r="N1474" s="451">
        <f>SUM(Q!C1474:F1474)</f>
        <v>0</v>
      </c>
      <c r="O1474" s="451">
        <f>SUM(Q!G1474:J1474)</f>
        <v>0</v>
      </c>
      <c r="P1474" s="451">
        <f>SUM(Q!K1474:N1474)</f>
        <v>0</v>
      </c>
      <c r="Q1474" s="451">
        <f>SUM(Q!O1474:R1474)</f>
        <v>-110788.40000000001</v>
      </c>
      <c r="R1474" s="451">
        <f>SUM(Q!S1474:V1474)</f>
        <v>0</v>
      </c>
      <c r="S1474" s="451">
        <f>SUM(Q!W1474:Z1474)</f>
        <v>0</v>
      </c>
      <c r="T1474" s="451">
        <f>SUM(Q!AA1474:AD1474)</f>
        <v>0</v>
      </c>
      <c r="U1474" s="451">
        <f>SUM(Q!AE1474:AH1474)</f>
        <v>0</v>
      </c>
      <c r="V1474" s="451">
        <f>SUM(Q!AI1474:AL1474)</f>
        <v>0</v>
      </c>
      <c r="W1474" s="451">
        <f>SUM(Q!AM1474:AP1474)</f>
        <v>0</v>
      </c>
      <c r="X1474" s="451">
        <f>SUM(Q!AQ1474:AT1474)</f>
        <v>0</v>
      </c>
      <c r="Y1474" s="451">
        <f>SUM(Q!AU1474:AX1474)</f>
        <v>0</v>
      </c>
      <c r="Z1474" s="451">
        <f>SUM(Q!AY1474:BB1474)</f>
        <v>0</v>
      </c>
      <c r="AA1474" s="451">
        <f>SUM(Q!BC1474:BF1474)</f>
        <v>0</v>
      </c>
      <c r="AB1474" s="451">
        <f>SUM(Q!BG1474:BJ1474)</f>
        <v>0</v>
      </c>
      <c r="AC1474" s="451">
        <f>SUM(Q!BK1474:BN1474)</f>
        <v>0</v>
      </c>
      <c r="AD1474" s="451">
        <f>SUM(Q!BO1474:BR1474)</f>
        <v>0</v>
      </c>
      <c r="AE1474" s="451">
        <f>SUM(Q!BS1474:BV1474)</f>
        <v>0</v>
      </c>
      <c r="AF1474" s="451">
        <f>SUM(Q!BW1474:BZ1474)</f>
        <v>0</v>
      </c>
      <c r="AG1474" s="451">
        <f>SUM(Q!CA1474:CD1474)</f>
        <v>0</v>
      </c>
      <c r="AH1474" s="451">
        <f>SUM(Q!CE1474:CH1474)</f>
        <v>0</v>
      </c>
      <c r="AI1474" s="451">
        <f>SUM(Q!CI1474:CL1474)</f>
        <v>0</v>
      </c>
      <c r="AJ1474" s="451">
        <f>SUM(Q!CM1474:CP1474)</f>
        <v>0</v>
      </c>
      <c r="AK1474" s="451">
        <f>SUM(Q!CQ1474:CT1474)</f>
        <v>0</v>
      </c>
      <c r="AL1474" s="451">
        <f>SUM(Q!CU1474:CX1474)</f>
        <v>0</v>
      </c>
      <c r="AM1474" s="451">
        <f>SUM(Q!CY1474:DB1474)</f>
        <v>0</v>
      </c>
      <c r="AN1474" s="451">
        <f>SUM(Q!DC1474:DF1474)</f>
        <v>0</v>
      </c>
      <c r="AO1474" s="451">
        <f>SUM(Q!DG1474:DJ1474)</f>
        <v>0</v>
      </c>
    </row>
    <row r="1475" spans="1:41" x14ac:dyDescent="0.35">
      <c r="A1475" s="5" t="s">
        <v>354</v>
      </c>
      <c r="B1475" s="255" t="s">
        <v>169</v>
      </c>
      <c r="C1475" s="255"/>
      <c r="D1475" s="255"/>
      <c r="E1475" s="255"/>
      <c r="F1475" s="255"/>
      <c r="G1475" s="255"/>
      <c r="H1475" s="255"/>
      <c r="I1475" s="255"/>
      <c r="J1475" s="255"/>
      <c r="K1475" s="255"/>
      <c r="L1475" s="255"/>
      <c r="M1475" s="255"/>
      <c r="N1475" s="453">
        <f>SUM(Q!C1475:F1475)</f>
        <v>-40500</v>
      </c>
      <c r="O1475" s="453">
        <f>SUM(Q!G1475:J1475)</f>
        <v>-428700</v>
      </c>
      <c r="P1475" s="453">
        <f>SUM(Q!K1475:N1475)</f>
        <v>-26200</v>
      </c>
      <c r="Q1475" s="453">
        <f>SUM(Q!O1475:R1475)</f>
        <v>254511.59999999998</v>
      </c>
      <c r="R1475" s="453">
        <f>SUM(Q!S1475:V1475)</f>
        <v>-35300</v>
      </c>
      <c r="S1475" s="453">
        <f>SUM(Q!W1475:Z1475)</f>
        <v>-32100</v>
      </c>
      <c r="T1475" s="453">
        <f>SUM(Q!AA1475:AD1475)</f>
        <v>-21500</v>
      </c>
      <c r="U1475" s="453">
        <f>SUM(Q!AE1475:AH1475)</f>
        <v>-18400</v>
      </c>
      <c r="V1475" s="453">
        <f>SUM(Q!AI1475:AL1475)</f>
        <v>-18400</v>
      </c>
      <c r="W1475" s="453">
        <f>SUM(Q!AM1475:AP1475)</f>
        <v>-18400</v>
      </c>
      <c r="X1475" s="453">
        <f>SUM(Q!AQ1475:AT1475)</f>
        <v>-18400</v>
      </c>
      <c r="Y1475" s="453">
        <f>SUM(Q!AU1475:AX1475)</f>
        <v>-18400</v>
      </c>
      <c r="Z1475" s="453">
        <f>SUM(Q!AY1475:BB1475)</f>
        <v>-18400</v>
      </c>
      <c r="AA1475" s="453">
        <f>SUM(Q!BC1475:BF1475)</f>
        <v>-18400</v>
      </c>
      <c r="AB1475" s="453">
        <f>SUM(Q!BG1475:BJ1475)</f>
        <v>-18400</v>
      </c>
      <c r="AC1475" s="453">
        <f>SUM(Q!BK1475:BN1475)</f>
        <v>-18400</v>
      </c>
      <c r="AD1475" s="453">
        <f>SUM(Q!BO1475:BR1475)</f>
        <v>-18400</v>
      </c>
      <c r="AE1475" s="453">
        <f>SUM(Q!BS1475:BV1475)</f>
        <v>-18400</v>
      </c>
      <c r="AF1475" s="453">
        <f>SUM(Q!BW1475:BZ1475)</f>
        <v>-18400</v>
      </c>
      <c r="AG1475" s="453">
        <f>SUM(Q!CA1475:CD1475)</f>
        <v>-18400</v>
      </c>
      <c r="AH1475" s="453">
        <f>SUM(Q!CE1475:CH1475)</f>
        <v>-18400</v>
      </c>
      <c r="AI1475" s="453">
        <f>SUM(Q!CI1475:CL1475)</f>
        <v>-18400</v>
      </c>
      <c r="AJ1475" s="453">
        <f>SUM(Q!CM1475:CP1475)</f>
        <v>-18400</v>
      </c>
      <c r="AK1475" s="453">
        <f>SUM(Q!CQ1475:CT1475)</f>
        <v>-18400</v>
      </c>
      <c r="AL1475" s="453">
        <f>SUM(Q!CU1475:CX1475)</f>
        <v>-18400</v>
      </c>
      <c r="AM1475" s="453">
        <f>SUM(Q!CY1475:DB1475)</f>
        <v>-18400</v>
      </c>
      <c r="AN1475" s="453">
        <f>SUM(Q!DC1475:DF1475)</f>
        <v>-18400</v>
      </c>
      <c r="AO1475" s="453">
        <f>SUM(Q!DG1475:DJ1475)</f>
        <v>-18400</v>
      </c>
    </row>
    <row r="1476" spans="1:41" x14ac:dyDescent="0.35">
      <c r="A1476" s="5"/>
      <c r="B1476" s="70"/>
    </row>
    <row r="1477" spans="1:41" x14ac:dyDescent="0.35">
      <c r="A1477" s="5"/>
      <c r="B1477" s="70"/>
    </row>
    <row r="1478" spans="1:41" x14ac:dyDescent="0.35">
      <c r="A1478" s="5" t="s">
        <v>354</v>
      </c>
      <c r="B1478" s="69" t="s">
        <v>138</v>
      </c>
      <c r="N1478" s="451">
        <f>SUM(Q!C1478:F1478)</f>
        <v>-40300</v>
      </c>
      <c r="O1478" s="451">
        <f>SUM(Q!G1478:J1478)</f>
        <v>-428500</v>
      </c>
      <c r="P1478" s="451">
        <f>SUM(Q!K1478:N1478)</f>
        <v>-25900</v>
      </c>
      <c r="Q1478" s="451">
        <f>SUM(Q!O1478:R1478)</f>
        <v>365500</v>
      </c>
      <c r="R1478" s="451">
        <f>SUM(Q!S1478:V1478)</f>
        <v>-35300</v>
      </c>
      <c r="S1478" s="451">
        <f>SUM(Q!W1478:Z1478)</f>
        <v>-32100</v>
      </c>
      <c r="T1478" s="451">
        <f>SUM(Q!AA1478:AD1478)</f>
        <v>-21500</v>
      </c>
      <c r="U1478" s="451">
        <f>SUM(Q!AE1478:AH1478)</f>
        <v>-18400</v>
      </c>
      <c r="V1478" s="451">
        <f>SUM(Q!AI1478:AL1478)</f>
        <v>-18400</v>
      </c>
      <c r="W1478" s="451">
        <f>SUM(Q!AM1478:AP1478)</f>
        <v>-18400</v>
      </c>
      <c r="X1478" s="451">
        <f>SUM(Q!AQ1478:AT1478)</f>
        <v>-18400</v>
      </c>
      <c r="Y1478" s="451">
        <f>SUM(Q!AU1478:AX1478)</f>
        <v>-18400</v>
      </c>
      <c r="Z1478" s="451">
        <f>SUM(Q!AY1478:BB1478)</f>
        <v>-18400</v>
      </c>
      <c r="AA1478" s="451">
        <f>SUM(Q!BC1478:BF1478)</f>
        <v>-18400</v>
      </c>
      <c r="AB1478" s="451">
        <f>SUM(Q!BG1478:BJ1478)</f>
        <v>-18400</v>
      </c>
      <c r="AC1478" s="451">
        <f>SUM(Q!BK1478:BN1478)</f>
        <v>-18400</v>
      </c>
      <c r="AD1478" s="451">
        <f>SUM(Q!BO1478:BR1478)</f>
        <v>-18400</v>
      </c>
      <c r="AE1478" s="451">
        <f>SUM(Q!BS1478:BV1478)</f>
        <v>-18400</v>
      </c>
      <c r="AF1478" s="451">
        <f>SUM(Q!BW1478:BZ1478)</f>
        <v>-18400</v>
      </c>
      <c r="AG1478" s="451">
        <f>SUM(Q!CA1478:CD1478)</f>
        <v>-18400</v>
      </c>
      <c r="AH1478" s="451">
        <f>SUM(Q!CE1478:CH1478)</f>
        <v>-18400</v>
      </c>
      <c r="AI1478" s="451">
        <f>SUM(Q!CI1478:CL1478)</f>
        <v>-18400</v>
      </c>
      <c r="AJ1478" s="451">
        <f>SUM(Q!CM1478:CP1478)</f>
        <v>-18400</v>
      </c>
      <c r="AK1478" s="451">
        <f>SUM(Q!CQ1478:CT1478)</f>
        <v>-18400</v>
      </c>
      <c r="AL1478" s="451">
        <f>SUM(Q!CU1478:CX1478)</f>
        <v>-18400</v>
      </c>
      <c r="AM1478" s="451">
        <f>SUM(Q!CY1478:DB1478)</f>
        <v>-18400</v>
      </c>
      <c r="AN1478" s="451">
        <f>SUM(Q!DC1478:DF1478)</f>
        <v>-18400</v>
      </c>
      <c r="AO1478" s="451">
        <f>SUM(Q!DG1478:DJ1478)</f>
        <v>-18400</v>
      </c>
    </row>
    <row r="1479" spans="1:41" x14ac:dyDescent="0.35">
      <c r="A1479" s="5" t="s">
        <v>354</v>
      </c>
      <c r="B1479" s="69" t="s">
        <v>186</v>
      </c>
      <c r="N1479" s="451">
        <f>SUM(Q!C1479:F1479)</f>
        <v>-40300</v>
      </c>
      <c r="O1479" s="451">
        <f>SUM(Q!G1479:J1479)</f>
        <v>-28500</v>
      </c>
      <c r="P1479" s="451">
        <f>SUM(Q!K1479:N1479)</f>
        <v>-25900</v>
      </c>
      <c r="Q1479" s="451">
        <f>SUM(Q!O1479:R1479)</f>
        <v>-34500</v>
      </c>
      <c r="R1479" s="451">
        <f>SUM(Q!S1479:V1479)</f>
        <v>-35300</v>
      </c>
      <c r="S1479" s="451">
        <f>SUM(Q!W1479:Z1479)</f>
        <v>-32100</v>
      </c>
      <c r="T1479" s="451">
        <f>SUM(Q!AA1479:AD1479)</f>
        <v>-21500</v>
      </c>
      <c r="U1479" s="451">
        <f>SUM(Q!AE1479:AH1479)</f>
        <v>-18400</v>
      </c>
      <c r="V1479" s="451">
        <f>SUM(Q!AI1479:AL1479)</f>
        <v>-18400</v>
      </c>
      <c r="W1479" s="451">
        <f>SUM(Q!AM1479:AP1479)</f>
        <v>-18400</v>
      </c>
      <c r="X1479" s="451">
        <f>SUM(Q!AQ1479:AT1479)</f>
        <v>-18400</v>
      </c>
      <c r="Y1479" s="451">
        <f>SUM(Q!AU1479:AX1479)</f>
        <v>-18400</v>
      </c>
      <c r="Z1479" s="451">
        <f>SUM(Q!AY1479:BB1479)</f>
        <v>-18400</v>
      </c>
      <c r="AA1479" s="451">
        <f>SUM(Q!BC1479:BF1479)</f>
        <v>-18400</v>
      </c>
      <c r="AB1479" s="451">
        <f>SUM(Q!BG1479:BJ1479)</f>
        <v>-18400</v>
      </c>
      <c r="AC1479" s="451">
        <f>SUM(Q!BK1479:BN1479)</f>
        <v>-18400</v>
      </c>
      <c r="AD1479" s="451">
        <f>SUM(Q!BO1479:BR1479)</f>
        <v>-18400</v>
      </c>
      <c r="AE1479" s="451">
        <f>SUM(Q!BS1479:BV1479)</f>
        <v>-18400</v>
      </c>
      <c r="AF1479" s="451">
        <f>SUM(Q!BW1479:BZ1479)</f>
        <v>-18400</v>
      </c>
      <c r="AG1479" s="451">
        <f>SUM(Q!CA1479:CD1479)</f>
        <v>-18400</v>
      </c>
      <c r="AH1479" s="451">
        <f>SUM(Q!CE1479:CH1479)</f>
        <v>-18400</v>
      </c>
      <c r="AI1479" s="451">
        <f>SUM(Q!CI1479:CL1479)</f>
        <v>-18400</v>
      </c>
      <c r="AJ1479" s="451">
        <f>SUM(Q!CM1479:CP1479)</f>
        <v>-18400</v>
      </c>
      <c r="AK1479" s="451">
        <f>SUM(Q!CQ1479:CT1479)</f>
        <v>-18400</v>
      </c>
      <c r="AL1479" s="451">
        <f>SUM(Q!CU1479:CX1479)</f>
        <v>-18400</v>
      </c>
      <c r="AM1479" s="451">
        <f>SUM(Q!CY1479:DB1479)</f>
        <v>-18400</v>
      </c>
      <c r="AN1479" s="451">
        <f>SUM(Q!DC1479:DF1479)</f>
        <v>-18400</v>
      </c>
      <c r="AO1479" s="451">
        <f>SUM(Q!DG1479:DJ1479)</f>
        <v>-18400</v>
      </c>
    </row>
    <row r="1480" spans="1:41" x14ac:dyDescent="0.35">
      <c r="A1480" s="5"/>
      <c r="B1480" s="69"/>
    </row>
    <row r="1481" spans="1:41" x14ac:dyDescent="0.35">
      <c r="A1481" s="5"/>
      <c r="B1481" s="314" t="s">
        <v>766</v>
      </c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</row>
    <row r="1482" spans="1:41" x14ac:dyDescent="0.35">
      <c r="A1482" s="5" t="s">
        <v>354</v>
      </c>
      <c r="B1482" s="69" t="s">
        <v>142</v>
      </c>
      <c r="T1482" s="451">
        <f>SUM(Q!AA1482:AD1482)</f>
        <v>-16125</v>
      </c>
      <c r="U1482" s="451">
        <f>SUM(Q!AE1482:AH1482)</f>
        <v>-13800</v>
      </c>
      <c r="V1482" s="451">
        <f>SUM(Q!AI1482:AL1482)</f>
        <v>-13800</v>
      </c>
      <c r="W1482" s="451">
        <f>SUM(Q!AM1482:AP1482)</f>
        <v>-13800</v>
      </c>
      <c r="X1482" s="451">
        <f>SUM(Q!AQ1482:AT1482)</f>
        <v>-13800</v>
      </c>
      <c r="Y1482" s="451">
        <f>SUM(Q!AU1482:AX1482)</f>
        <v>-13800</v>
      </c>
      <c r="Z1482" s="451">
        <f>SUM(Q!AY1482:BB1482)</f>
        <v>-13800</v>
      </c>
      <c r="AA1482" s="451">
        <f>SUM(Q!BC1482:BF1482)</f>
        <v>-13800</v>
      </c>
      <c r="AB1482" s="451">
        <f>SUM(Q!BG1482:BJ1482)</f>
        <v>-13800</v>
      </c>
      <c r="AC1482" s="451">
        <f>SUM(Q!BK1482:BN1482)</f>
        <v>-13800</v>
      </c>
      <c r="AD1482" s="451">
        <f>SUM(Q!BO1482:BR1482)</f>
        <v>-13800</v>
      </c>
      <c r="AE1482" s="451">
        <f>SUM(Q!BS1482:BV1482)</f>
        <v>-13800</v>
      </c>
      <c r="AF1482" s="451">
        <f>SUM(Q!BW1482:BZ1482)</f>
        <v>-13800</v>
      </c>
      <c r="AG1482" s="451">
        <f>SUM(Q!CA1482:CD1482)</f>
        <v>-13800</v>
      </c>
      <c r="AH1482" s="451">
        <f>SUM(Q!CE1482:CH1482)</f>
        <v>-13800</v>
      </c>
      <c r="AI1482" s="451">
        <f>SUM(Q!CI1482:CL1482)</f>
        <v>-13800</v>
      </c>
      <c r="AJ1482" s="451">
        <f>SUM(Q!CM1482:CP1482)</f>
        <v>-13800</v>
      </c>
      <c r="AK1482" s="451">
        <f>SUM(Q!CQ1482:CT1482)</f>
        <v>-13800</v>
      </c>
      <c r="AL1482" s="451">
        <f>SUM(Q!CU1482:CX1482)</f>
        <v>-13800</v>
      </c>
      <c r="AM1482" s="451">
        <f>SUM(Q!CY1482:DB1482)</f>
        <v>-13800</v>
      </c>
      <c r="AN1482" s="451">
        <f>SUM(Q!DC1482:DF1482)</f>
        <v>-13800</v>
      </c>
      <c r="AO1482" s="451">
        <f>SUM(Q!DG1482:DJ1482)</f>
        <v>-13800</v>
      </c>
    </row>
    <row r="1483" spans="1:41" x14ac:dyDescent="0.35">
      <c r="A1483" s="5" t="s">
        <v>354</v>
      </c>
      <c r="B1483" s="69" t="s">
        <v>763</v>
      </c>
      <c r="T1483" s="451">
        <f>Q!AD1483</f>
        <v>-181438.9992630503</v>
      </c>
      <c r="U1483" s="451">
        <f>Q!AH1483</f>
        <v>-176454.82921012654</v>
      </c>
      <c r="V1483" s="451">
        <f>Q!AL1483</f>
        <v>-171221.45065455663</v>
      </c>
      <c r="W1483" s="451">
        <f>Q!AP1483</f>
        <v>-165726.40317120816</v>
      </c>
      <c r="X1483" s="451">
        <f>Q!AT1483</f>
        <v>-159956.60331369229</v>
      </c>
      <c r="Y1483" s="451">
        <f>Q!AX1483</f>
        <v>-153898.31346330064</v>
      </c>
      <c r="Z1483" s="451">
        <f>Q!BB1483</f>
        <v>-147537.10912038936</v>
      </c>
      <c r="AA1483" s="451">
        <f>Q!BF1483</f>
        <v>-140857.84456033254</v>
      </c>
      <c r="AB1483" s="451">
        <f>Q!BJ1483</f>
        <v>-133844.61677227286</v>
      </c>
      <c r="AC1483" s="451">
        <f>Q!BN1483</f>
        <v>-126480.72759481022</v>
      </c>
      <c r="AD1483" s="451">
        <f>Q!BR1483</f>
        <v>-118748.64395847445</v>
      </c>
      <c r="AE1483" s="451">
        <f>Q!BV1483</f>
        <v>-110629.9561403219</v>
      </c>
      <c r="AF1483" s="451">
        <f>Q!BZ1483</f>
        <v>-102105.33393126169</v>
      </c>
      <c r="AG1483" s="451">
        <f>Q!CD1483</f>
        <v>-93154.48061174847</v>
      </c>
      <c r="AH1483" s="451">
        <f>Q!CH1483</f>
        <v>-83756.084626259588</v>
      </c>
      <c r="AI1483" s="451">
        <f>Q!CL1483</f>
        <v>-73887.768841496247</v>
      </c>
      <c r="AJ1483" s="451">
        <f>Q!CP1483</f>
        <v>-63526.03726749475</v>
      </c>
      <c r="AK1483" s="451">
        <f>Q!CT1483</f>
        <v>-52646.219114793181</v>
      </c>
      <c r="AL1483" s="451">
        <f>Q!CX1483</f>
        <v>-41222.410054456515</v>
      </c>
      <c r="AM1483" s="451">
        <f>Q!DB1483</f>
        <v>-29227.410541103018</v>
      </c>
      <c r="AN1483" s="451">
        <f>Q!DF1483</f>
        <v>-16632.661052081843</v>
      </c>
      <c r="AO1483" s="451">
        <f>Q!DJ1483</f>
        <v>-3408.1740886096054</v>
      </c>
    </row>
    <row r="1484" spans="1:41" x14ac:dyDescent="0.35">
      <c r="A1484" s="5" t="s">
        <v>354</v>
      </c>
      <c r="B1484" s="69" t="s">
        <v>764</v>
      </c>
      <c r="T1484" s="451">
        <f>SUM(Q!AA1484:AD1484)</f>
        <v>-16125</v>
      </c>
      <c r="U1484" s="451">
        <f>SUM(Q!AE1484:AH1484)</f>
        <v>-13800</v>
      </c>
      <c r="V1484" s="451">
        <f>SUM(Q!AI1484:AL1484)</f>
        <v>-13800</v>
      </c>
      <c r="W1484" s="451">
        <f>SUM(Q!AM1484:AP1484)</f>
        <v>-13800</v>
      </c>
      <c r="X1484" s="451">
        <f>SUM(Q!AQ1484:AT1484)</f>
        <v>-13800</v>
      </c>
      <c r="Y1484" s="451">
        <f>SUM(Q!AU1484:AX1484)</f>
        <v>-13800</v>
      </c>
      <c r="Z1484" s="451">
        <f>SUM(Q!AY1484:BB1484)</f>
        <v>-13800</v>
      </c>
      <c r="AA1484" s="451">
        <f>SUM(Q!BC1484:BF1484)</f>
        <v>-13800</v>
      </c>
      <c r="AB1484" s="451">
        <f>SUM(Q!BG1484:BJ1484)</f>
        <v>-13800</v>
      </c>
      <c r="AC1484" s="451">
        <f>SUM(Q!BK1484:BN1484)</f>
        <v>-13800</v>
      </c>
      <c r="AD1484" s="451">
        <f>SUM(Q!BO1484:BR1484)</f>
        <v>-13800</v>
      </c>
      <c r="AE1484" s="451">
        <f>SUM(Q!BS1484:BV1484)</f>
        <v>-13800</v>
      </c>
      <c r="AF1484" s="451">
        <f>SUM(Q!BW1484:BZ1484)</f>
        <v>-13800</v>
      </c>
      <c r="AG1484" s="451">
        <f>SUM(Q!CA1484:CD1484)</f>
        <v>-13800</v>
      </c>
      <c r="AH1484" s="451">
        <f>SUM(Q!CE1484:CH1484)</f>
        <v>-13800</v>
      </c>
      <c r="AI1484" s="451">
        <f>SUM(Q!CI1484:CL1484)</f>
        <v>-13800</v>
      </c>
      <c r="AJ1484" s="451">
        <f>SUM(Q!CM1484:CP1484)</f>
        <v>-13800</v>
      </c>
      <c r="AK1484" s="451">
        <f>SUM(Q!CQ1484:CT1484)</f>
        <v>-13800</v>
      </c>
      <c r="AL1484" s="451">
        <f>SUM(Q!CU1484:CX1484)</f>
        <v>-13800</v>
      </c>
      <c r="AM1484" s="451">
        <f>SUM(Q!CY1484:DB1484)</f>
        <v>-13800</v>
      </c>
      <c r="AN1484" s="451">
        <f>SUM(Q!DC1484:DF1484)</f>
        <v>-13800</v>
      </c>
      <c r="AO1484" s="451">
        <f>SUM(Q!DG1484:DJ1484)</f>
        <v>-13800</v>
      </c>
    </row>
    <row r="1485" spans="1:41" x14ac:dyDescent="0.35">
      <c r="A1485" s="5" t="s">
        <v>354</v>
      </c>
      <c r="B1485" s="69" t="s">
        <v>765</v>
      </c>
      <c r="T1485" s="451">
        <f>Q!AD1485</f>
        <v>-181438.9992630503</v>
      </c>
      <c r="U1485" s="451">
        <f>Q!AH1485</f>
        <v>-176454.82921012654</v>
      </c>
      <c r="V1485" s="451">
        <f>Q!AL1485</f>
        <v>-171221.45065455663</v>
      </c>
      <c r="W1485" s="451">
        <f>Q!AP1485</f>
        <v>-165726.40317120816</v>
      </c>
      <c r="X1485" s="451">
        <f>Q!AT1485</f>
        <v>-159956.60331369229</v>
      </c>
      <c r="Y1485" s="451">
        <f>Q!AX1485</f>
        <v>-153898.31346330064</v>
      </c>
      <c r="Z1485" s="451">
        <f>Q!BB1485</f>
        <v>-147537.10912038936</v>
      </c>
      <c r="AA1485" s="451">
        <f>Q!BF1485</f>
        <v>-140857.84456033254</v>
      </c>
      <c r="AB1485" s="451">
        <f>Q!BJ1485</f>
        <v>-133844.61677227286</v>
      </c>
      <c r="AC1485" s="451">
        <f>Q!BN1485</f>
        <v>-126480.72759481022</v>
      </c>
      <c r="AD1485" s="451">
        <f>Q!BR1485</f>
        <v>-118748.64395847445</v>
      </c>
      <c r="AE1485" s="451">
        <f>Q!BV1485</f>
        <v>-110629.9561403219</v>
      </c>
      <c r="AF1485" s="451">
        <f>Q!BZ1485</f>
        <v>-102105.33393126169</v>
      </c>
      <c r="AG1485" s="451">
        <f>Q!CD1485</f>
        <v>-93154.48061174847</v>
      </c>
      <c r="AH1485" s="451">
        <f>Q!CH1485</f>
        <v>-83756.084626259588</v>
      </c>
      <c r="AI1485" s="451">
        <f>Q!CL1485</f>
        <v>-73887.768841496247</v>
      </c>
      <c r="AJ1485" s="451">
        <f>Q!CP1485</f>
        <v>-63526.03726749475</v>
      </c>
      <c r="AK1485" s="451">
        <f>Q!CT1485</f>
        <v>-52646.219114793181</v>
      </c>
      <c r="AL1485" s="451">
        <f>Q!CX1485</f>
        <v>-41222.410054456515</v>
      </c>
      <c r="AM1485" s="451">
        <f>Q!DB1485</f>
        <v>-29227.410541103018</v>
      </c>
      <c r="AN1485" s="451">
        <f>Q!DF1485</f>
        <v>-16632.661052081843</v>
      </c>
      <c r="AO1485" s="451">
        <f>Q!DJ1485</f>
        <v>-3408.1740886096054</v>
      </c>
    </row>
    <row r="1486" spans="1:41" x14ac:dyDescent="0.35">
      <c r="A1486" s="5"/>
      <c r="B1486" s="69"/>
    </row>
    <row r="1487" spans="1:41" x14ac:dyDescent="0.35">
      <c r="A1487" s="5"/>
      <c r="B1487" s="69"/>
    </row>
    <row r="1488" spans="1:41" x14ac:dyDescent="0.35">
      <c r="A1488" s="5" t="s">
        <v>354</v>
      </c>
      <c r="B1488" s="314" t="s">
        <v>394</v>
      </c>
      <c r="C1488" s="314"/>
      <c r="D1488" s="314"/>
      <c r="E1488" s="314"/>
      <c r="F1488" s="314"/>
      <c r="G1488" s="314"/>
      <c r="H1488" s="314"/>
      <c r="I1488" s="314"/>
      <c r="J1488" s="314"/>
      <c r="K1488" s="314"/>
      <c r="L1488" s="314"/>
      <c r="M1488" s="314"/>
      <c r="N1488" s="458">
        <f>SUM(Q!C1488:F1488)</f>
        <v>0</v>
      </c>
      <c r="O1488" s="458">
        <f>SUM(Q!G1488:J1488)</f>
        <v>0</v>
      </c>
      <c r="P1488" s="458">
        <f>SUM(Q!K1488:N1488)</f>
        <v>0</v>
      </c>
      <c r="Q1488" s="458">
        <f>SUM(Q!O1488:R1488)</f>
        <v>0</v>
      </c>
      <c r="R1488" s="458">
        <f>SUM(Q!S1488:V1488)</f>
        <v>0</v>
      </c>
      <c r="S1488" s="458">
        <f>SUM(Q!W1488:Z1488)</f>
        <v>0</v>
      </c>
      <c r="T1488" s="458">
        <f>SUM(Q!AA1488:AD1488)</f>
        <v>0</v>
      </c>
      <c r="U1488" s="458">
        <f>SUM(Q!AE1488:AH1488)</f>
        <v>0</v>
      </c>
      <c r="V1488" s="458">
        <f>SUM(Q!AI1488:AL1488)</f>
        <v>0</v>
      </c>
      <c r="W1488" s="458">
        <f>SUM(Q!AM1488:AP1488)</f>
        <v>0</v>
      </c>
      <c r="X1488" s="458">
        <f>SUM(Q!AQ1488:AT1488)</f>
        <v>0</v>
      </c>
      <c r="Y1488" s="458">
        <f>SUM(Q!AU1488:AX1488)</f>
        <v>0</v>
      </c>
      <c r="Z1488" s="458">
        <f>SUM(Q!AY1488:BB1488)</f>
        <v>0</v>
      </c>
      <c r="AA1488" s="458">
        <f>SUM(Q!BC1488:BF1488)</f>
        <v>0</v>
      </c>
      <c r="AB1488" s="458">
        <f>SUM(Q!BG1488:BJ1488)</f>
        <v>0</v>
      </c>
      <c r="AC1488" s="458">
        <f>SUM(Q!BK1488:BN1488)</f>
        <v>0</v>
      </c>
      <c r="AD1488" s="458">
        <f>SUM(Q!BO1488:BR1488)</f>
        <v>0</v>
      </c>
      <c r="AE1488" s="458">
        <f>SUM(Q!BS1488:BV1488)</f>
        <v>0</v>
      </c>
      <c r="AF1488" s="458">
        <f>SUM(Q!BW1488:BZ1488)</f>
        <v>0</v>
      </c>
      <c r="AG1488" s="458">
        <f>SUM(Q!CA1488:CD1488)</f>
        <v>0</v>
      </c>
      <c r="AH1488" s="458">
        <f>SUM(Q!CE1488:CH1488)</f>
        <v>0</v>
      </c>
      <c r="AI1488" s="458">
        <f>SUM(Q!CI1488:CL1488)</f>
        <v>0</v>
      </c>
      <c r="AJ1488" s="458">
        <f>SUM(Q!CM1488:CP1488)</f>
        <v>0</v>
      </c>
      <c r="AK1488" s="458">
        <f>SUM(Q!CQ1488:CT1488)</f>
        <v>0</v>
      </c>
      <c r="AL1488" s="458">
        <f>SUM(Q!CU1488:CX1488)</f>
        <v>0</v>
      </c>
      <c r="AM1488" s="458">
        <f>SUM(Q!CY1488:DB1488)</f>
        <v>0</v>
      </c>
      <c r="AN1488" s="458">
        <f>SUM(Q!DC1488:DF1488)</f>
        <v>0</v>
      </c>
      <c r="AO1488" s="458">
        <f>SUM(Q!DG1488:DJ1488)</f>
        <v>0</v>
      </c>
    </row>
    <row r="1489" spans="1:41" x14ac:dyDescent="0.35">
      <c r="A1489" s="5" t="s">
        <v>354</v>
      </c>
      <c r="B1489" s="254" t="s">
        <v>392</v>
      </c>
      <c r="N1489" s="451">
        <f>SUM(Q!C1489:F1489)</f>
        <v>0</v>
      </c>
      <c r="O1489" s="451">
        <f>SUM(Q!G1489:J1489)</f>
        <v>0</v>
      </c>
      <c r="P1489" s="451">
        <f>SUM(Q!K1489:N1489)</f>
        <v>0</v>
      </c>
      <c r="Q1489" s="451">
        <f>SUM(Q!O1489:R1489)</f>
        <v>0</v>
      </c>
      <c r="R1489" s="451">
        <f>SUM(Q!S1489:V1489)</f>
        <v>0</v>
      </c>
      <c r="S1489" s="451">
        <f>SUM(Q!W1489:Z1489)</f>
        <v>0</v>
      </c>
      <c r="T1489" s="451">
        <f>SUM(Q!AA1489:AD1489)</f>
        <v>0</v>
      </c>
      <c r="U1489" s="451">
        <f>SUM(Q!AE1489:AH1489)</f>
        <v>0</v>
      </c>
      <c r="V1489" s="451">
        <f>SUM(Q!AI1489:AL1489)</f>
        <v>0</v>
      </c>
      <c r="W1489" s="451">
        <f>SUM(Q!AM1489:AP1489)</f>
        <v>0</v>
      </c>
      <c r="X1489" s="451">
        <f>SUM(Q!AQ1489:AT1489)</f>
        <v>0</v>
      </c>
      <c r="Y1489" s="451">
        <f>SUM(Q!AU1489:AX1489)</f>
        <v>0</v>
      </c>
      <c r="Z1489" s="451">
        <f>SUM(Q!AY1489:BB1489)</f>
        <v>0</v>
      </c>
      <c r="AA1489" s="451">
        <f>SUM(Q!BC1489:BF1489)</f>
        <v>0</v>
      </c>
      <c r="AB1489" s="451">
        <f>SUM(Q!BG1489:BJ1489)</f>
        <v>0</v>
      </c>
      <c r="AC1489" s="451">
        <f>SUM(Q!BK1489:BN1489)</f>
        <v>0</v>
      </c>
      <c r="AD1489" s="451">
        <f>SUM(Q!BO1489:BR1489)</f>
        <v>0</v>
      </c>
      <c r="AE1489" s="451">
        <f>SUM(Q!BS1489:BV1489)</f>
        <v>0</v>
      </c>
      <c r="AF1489" s="451">
        <f>SUM(Q!BW1489:BZ1489)</f>
        <v>0</v>
      </c>
      <c r="AG1489" s="451">
        <f>SUM(Q!CA1489:CD1489)</f>
        <v>0</v>
      </c>
      <c r="AH1489" s="451">
        <f>SUM(Q!CE1489:CH1489)</f>
        <v>0</v>
      </c>
      <c r="AI1489" s="451">
        <f>SUM(Q!CI1489:CL1489)</f>
        <v>0</v>
      </c>
      <c r="AJ1489" s="451">
        <f>SUM(Q!CM1489:CP1489)</f>
        <v>0</v>
      </c>
      <c r="AK1489" s="451">
        <f>SUM(Q!CQ1489:CT1489)</f>
        <v>0</v>
      </c>
      <c r="AL1489" s="451">
        <f>SUM(Q!CU1489:CX1489)</f>
        <v>0</v>
      </c>
      <c r="AM1489" s="451">
        <f>SUM(Q!CY1489:DB1489)</f>
        <v>0</v>
      </c>
      <c r="AN1489" s="451">
        <f>SUM(Q!DC1489:DF1489)</f>
        <v>0</v>
      </c>
      <c r="AO1489" s="451">
        <f>SUM(Q!DG1489:DJ1489)</f>
        <v>0</v>
      </c>
    </row>
    <row r="1490" spans="1:41" x14ac:dyDescent="0.35">
      <c r="A1490" s="5" t="s">
        <v>354</v>
      </c>
      <c r="B1490" s="254" t="s">
        <v>393</v>
      </c>
      <c r="N1490" s="451">
        <f>SUM(Q!C1490:F1490)</f>
        <v>0</v>
      </c>
      <c r="O1490" s="451">
        <f>SUM(Q!G1490:J1490)</f>
        <v>0</v>
      </c>
      <c r="P1490" s="451">
        <f>SUM(Q!K1490:N1490)</f>
        <v>0</v>
      </c>
      <c r="Q1490" s="451">
        <f>SUM(Q!O1490:R1490)</f>
        <v>0</v>
      </c>
      <c r="R1490" s="451">
        <f>SUM(Q!S1490:V1490)</f>
        <v>0</v>
      </c>
      <c r="S1490" s="451">
        <f>SUM(Q!W1490:Z1490)</f>
        <v>0</v>
      </c>
      <c r="T1490" s="451">
        <f>SUM(Q!AA1490:AD1490)</f>
        <v>0</v>
      </c>
      <c r="U1490" s="451">
        <f>SUM(Q!AE1490:AH1490)</f>
        <v>0</v>
      </c>
      <c r="V1490" s="451">
        <f>SUM(Q!AI1490:AL1490)</f>
        <v>0</v>
      </c>
      <c r="W1490" s="451">
        <f>SUM(Q!AM1490:AP1490)</f>
        <v>0</v>
      </c>
      <c r="X1490" s="451">
        <f>SUM(Q!AQ1490:AT1490)</f>
        <v>0</v>
      </c>
      <c r="Y1490" s="451">
        <f>SUM(Q!AU1490:AX1490)</f>
        <v>0</v>
      </c>
      <c r="Z1490" s="451">
        <f>SUM(Q!AY1490:BB1490)</f>
        <v>0</v>
      </c>
      <c r="AA1490" s="451">
        <f>SUM(Q!BC1490:BF1490)</f>
        <v>0</v>
      </c>
      <c r="AB1490" s="451">
        <f>SUM(Q!BG1490:BJ1490)</f>
        <v>0</v>
      </c>
      <c r="AC1490" s="451">
        <f>SUM(Q!BK1490:BN1490)</f>
        <v>0</v>
      </c>
      <c r="AD1490" s="451">
        <f>SUM(Q!BO1490:BR1490)</f>
        <v>0</v>
      </c>
      <c r="AE1490" s="451">
        <f>SUM(Q!BS1490:BV1490)</f>
        <v>0</v>
      </c>
      <c r="AF1490" s="451">
        <f>SUM(Q!BW1490:BZ1490)</f>
        <v>0</v>
      </c>
      <c r="AG1490" s="451">
        <f>SUM(Q!CA1490:CD1490)</f>
        <v>0</v>
      </c>
      <c r="AH1490" s="451">
        <f>SUM(Q!CE1490:CH1490)</f>
        <v>0</v>
      </c>
      <c r="AI1490" s="451">
        <f>SUM(Q!CI1490:CL1490)</f>
        <v>0</v>
      </c>
      <c r="AJ1490" s="451">
        <f>SUM(Q!CM1490:CP1490)</f>
        <v>0</v>
      </c>
      <c r="AK1490" s="451">
        <f>SUM(Q!CQ1490:CT1490)</f>
        <v>0</v>
      </c>
      <c r="AL1490" s="451">
        <f>SUM(Q!CU1490:CX1490)</f>
        <v>0</v>
      </c>
      <c r="AM1490" s="451">
        <f>SUM(Q!CY1490:DB1490)</f>
        <v>0</v>
      </c>
      <c r="AN1490" s="451">
        <f>SUM(Q!DC1490:DF1490)</f>
        <v>0</v>
      </c>
      <c r="AO1490" s="451">
        <f>SUM(Q!DG1490:DJ1490)</f>
        <v>0</v>
      </c>
    </row>
    <row r="1491" spans="1:41" x14ac:dyDescent="0.35">
      <c r="A1491" s="5"/>
      <c r="B1491" s="69"/>
    </row>
    <row r="1492" spans="1:41" x14ac:dyDescent="0.35">
      <c r="B1492" s="69"/>
    </row>
    <row r="1493" spans="1:41" x14ac:dyDescent="0.35">
      <c r="A1493" s="5"/>
      <c r="B1493" s="550" t="s">
        <v>405</v>
      </c>
      <c r="N1493" s="550"/>
      <c r="O1493" s="550"/>
      <c r="P1493" s="550"/>
      <c r="Q1493" s="550"/>
      <c r="R1493" s="550"/>
      <c r="S1493" s="550"/>
      <c r="T1493" s="550"/>
      <c r="U1493" s="550"/>
      <c r="V1493" s="550"/>
      <c r="W1493" s="550"/>
      <c r="X1493" s="550"/>
      <c r="Y1493" s="550"/>
      <c r="Z1493" s="550"/>
      <c r="AA1493" s="550"/>
      <c r="AB1493" s="550"/>
      <c r="AC1493" s="550"/>
      <c r="AD1493" s="550"/>
      <c r="AE1493" s="550"/>
      <c r="AF1493" s="550"/>
      <c r="AG1493" s="550"/>
      <c r="AH1493" s="550"/>
      <c r="AI1493" s="550"/>
      <c r="AJ1493" s="550"/>
      <c r="AK1493" s="550"/>
      <c r="AL1493" s="550"/>
      <c r="AM1493" s="550"/>
      <c r="AN1493" s="550"/>
      <c r="AO1493" s="550"/>
    </row>
    <row r="1494" spans="1:41" x14ac:dyDescent="0.35">
      <c r="B1494" s="69"/>
    </row>
    <row r="1495" spans="1:41" x14ac:dyDescent="0.35">
      <c r="A1495" s="5" t="s">
        <v>84</v>
      </c>
      <c r="B1495" s="69" t="s">
        <v>89</v>
      </c>
      <c r="N1495" s="578">
        <v>0</v>
      </c>
      <c r="O1495" s="578">
        <v>0</v>
      </c>
      <c r="P1495" s="578">
        <v>0</v>
      </c>
      <c r="Q1495" s="578">
        <v>0</v>
      </c>
      <c r="R1495" s="578">
        <v>0</v>
      </c>
      <c r="S1495" s="578">
        <v>0</v>
      </c>
      <c r="T1495" s="578"/>
      <c r="U1495" s="578"/>
      <c r="V1495" s="578"/>
      <c r="W1495" s="578"/>
      <c r="X1495" s="578"/>
      <c r="Y1495" s="578"/>
      <c r="Z1495" s="578"/>
    </row>
    <row r="1496" spans="1:41" x14ac:dyDescent="0.35">
      <c r="A1496" s="5" t="s">
        <v>84</v>
      </c>
      <c r="B1496" s="69" t="s">
        <v>358</v>
      </c>
      <c r="N1496" s="578">
        <v>0</v>
      </c>
      <c r="O1496" s="578">
        <v>0</v>
      </c>
      <c r="P1496" s="578">
        <v>0</v>
      </c>
      <c r="Q1496" s="578">
        <v>0</v>
      </c>
      <c r="R1496" s="578">
        <v>0</v>
      </c>
      <c r="S1496" s="578">
        <v>0</v>
      </c>
      <c r="T1496" s="578"/>
      <c r="U1496" s="578"/>
      <c r="V1496" s="578"/>
      <c r="W1496" s="578"/>
      <c r="X1496" s="578"/>
      <c r="Y1496" s="578"/>
      <c r="Z1496" s="578"/>
    </row>
    <row r="1497" spans="1:41" x14ac:dyDescent="0.35">
      <c r="A1497" s="5" t="s">
        <v>84</v>
      </c>
      <c r="B1497" s="69" t="s">
        <v>359</v>
      </c>
      <c r="N1497" s="578">
        <v>0.2</v>
      </c>
      <c r="O1497" s="578">
        <v>0.2</v>
      </c>
      <c r="P1497" s="578">
        <v>0.3</v>
      </c>
      <c r="Q1497" s="578">
        <v>0.2</v>
      </c>
      <c r="R1497" s="578">
        <v>0</v>
      </c>
      <c r="S1497" s="578">
        <v>0</v>
      </c>
      <c r="T1497" s="578"/>
      <c r="U1497" s="578"/>
      <c r="V1497" s="578"/>
      <c r="W1497" s="578"/>
      <c r="X1497" s="578"/>
      <c r="Y1497" s="578"/>
      <c r="Z1497" s="578"/>
    </row>
    <row r="1498" spans="1:41" x14ac:dyDescent="0.35">
      <c r="A1498" s="5" t="s">
        <v>84</v>
      </c>
      <c r="B1498" s="69" t="s">
        <v>360</v>
      </c>
      <c r="N1498" s="578">
        <v>0.8</v>
      </c>
      <c r="O1498" s="578">
        <v>0.5</v>
      </c>
      <c r="P1498" s="578">
        <v>0.4</v>
      </c>
      <c r="Q1498" s="578">
        <v>0.2</v>
      </c>
      <c r="R1498" s="578">
        <v>0</v>
      </c>
      <c r="S1498" s="578">
        <v>0</v>
      </c>
      <c r="T1498" s="578"/>
      <c r="U1498" s="578"/>
      <c r="V1498" s="578"/>
      <c r="W1498" s="578"/>
      <c r="X1498" s="578"/>
      <c r="Y1498" s="578"/>
      <c r="Z1498" s="578"/>
    </row>
    <row r="1499" spans="1:41" x14ac:dyDescent="0.35">
      <c r="A1499" s="5" t="s">
        <v>84</v>
      </c>
      <c r="B1499" s="69" t="s">
        <v>85</v>
      </c>
      <c r="N1499" s="578">
        <v>37</v>
      </c>
      <c r="O1499" s="578">
        <v>27</v>
      </c>
      <c r="P1499" s="578">
        <v>24.8</v>
      </c>
      <c r="Q1499" s="578">
        <v>33.4</v>
      </c>
      <c r="R1499" s="578">
        <v>34.6</v>
      </c>
      <c r="S1499" s="578">
        <v>30.8</v>
      </c>
      <c r="T1499" s="578"/>
      <c r="U1499" s="578"/>
      <c r="V1499" s="578"/>
      <c r="W1499" s="578"/>
      <c r="X1499" s="578"/>
      <c r="Y1499" s="578"/>
      <c r="Z1499" s="578"/>
    </row>
    <row r="1500" spans="1:41" x14ac:dyDescent="0.35">
      <c r="A1500" s="5" t="s">
        <v>84</v>
      </c>
      <c r="B1500" s="69" t="s">
        <v>361</v>
      </c>
      <c r="N1500" s="578">
        <v>0</v>
      </c>
      <c r="O1500" s="578">
        <v>400</v>
      </c>
      <c r="P1500" s="578">
        <v>0</v>
      </c>
      <c r="Q1500" s="578">
        <v>-400</v>
      </c>
      <c r="R1500" s="578">
        <v>0</v>
      </c>
      <c r="S1500" s="578">
        <v>0</v>
      </c>
      <c r="T1500" s="578"/>
      <c r="U1500" s="578"/>
      <c r="V1500" s="578"/>
      <c r="W1500" s="578"/>
      <c r="X1500" s="578"/>
      <c r="Y1500" s="578"/>
      <c r="Z1500" s="578"/>
    </row>
    <row r="1501" spans="1:41" x14ac:dyDescent="0.35">
      <c r="A1501" s="5" t="s">
        <v>84</v>
      </c>
      <c r="B1501" s="69" t="s">
        <v>362</v>
      </c>
      <c r="N1501" s="578">
        <v>2.5</v>
      </c>
      <c r="O1501" s="578">
        <v>1</v>
      </c>
      <c r="P1501" s="578">
        <v>0.7</v>
      </c>
      <c r="Q1501" s="578">
        <v>0.9</v>
      </c>
      <c r="R1501" s="578">
        <v>0.7</v>
      </c>
      <c r="S1501" s="578">
        <v>0.3</v>
      </c>
      <c r="T1501" s="578"/>
      <c r="U1501" s="578"/>
      <c r="V1501" s="578"/>
      <c r="W1501" s="578"/>
      <c r="X1501" s="578"/>
      <c r="Y1501" s="578"/>
      <c r="Z1501" s="578"/>
    </row>
    <row r="1502" spans="1:41" x14ac:dyDescent="0.35">
      <c r="A1502" s="5" t="s">
        <v>84</v>
      </c>
      <c r="B1502" s="69" t="s">
        <v>363</v>
      </c>
      <c r="N1502" s="578">
        <v>-40.5</v>
      </c>
      <c r="O1502" s="578">
        <v>-428.7</v>
      </c>
      <c r="P1502" s="578">
        <v>-26.2</v>
      </c>
      <c r="Q1502" s="578">
        <v>365.3</v>
      </c>
      <c r="R1502" s="578">
        <v>-35.299999999999997</v>
      </c>
      <c r="S1502" s="578">
        <v>-31.1</v>
      </c>
      <c r="T1502" s="578"/>
      <c r="U1502" s="578"/>
      <c r="V1502" s="578"/>
      <c r="W1502" s="578"/>
      <c r="X1502" s="578"/>
      <c r="Y1502" s="578"/>
      <c r="Z1502" s="578"/>
    </row>
    <row r="1503" spans="1:41" x14ac:dyDescent="0.35">
      <c r="A1503" s="5" t="s">
        <v>84</v>
      </c>
      <c r="B1503" s="69" t="s">
        <v>364</v>
      </c>
      <c r="N1503" s="578">
        <v>10.9</v>
      </c>
      <c r="O1503" s="578">
        <v>9.3000000000000007</v>
      </c>
      <c r="P1503" s="578">
        <v>3.5</v>
      </c>
      <c r="Q1503" s="578">
        <v>5.3</v>
      </c>
      <c r="R1503" s="578">
        <v>17.8</v>
      </c>
      <c r="S1503" s="578">
        <v>31.3</v>
      </c>
      <c r="T1503" s="578"/>
      <c r="U1503" s="578"/>
      <c r="V1503" s="578"/>
      <c r="W1503" s="578"/>
      <c r="X1503" s="578"/>
      <c r="Y1503" s="578"/>
      <c r="Z1503" s="578"/>
    </row>
    <row r="1504" spans="1:41" x14ac:dyDescent="0.35">
      <c r="A1504" s="5" t="s">
        <v>84</v>
      </c>
      <c r="B1504" s="69" t="s">
        <v>365</v>
      </c>
      <c r="N1504" s="578">
        <v>554.20000000000005</v>
      </c>
      <c r="O1504" s="578">
        <v>161.5</v>
      </c>
      <c r="P1504" s="578">
        <v>163.1</v>
      </c>
      <c r="Q1504" s="578">
        <v>437.8</v>
      </c>
      <c r="R1504" s="578">
        <v>465.6</v>
      </c>
      <c r="S1504" s="578">
        <v>53.7</v>
      </c>
      <c r="T1504" s="578"/>
      <c r="U1504" s="578"/>
      <c r="V1504" s="578"/>
      <c r="W1504" s="578"/>
      <c r="X1504" s="578"/>
      <c r="Y1504" s="578"/>
      <c r="Z1504" s="578"/>
    </row>
    <row r="1505" spans="1:41" x14ac:dyDescent="0.35">
      <c r="A1505" s="5" t="s">
        <v>84</v>
      </c>
      <c r="B1505" s="69" t="s">
        <v>366</v>
      </c>
      <c r="N1505" s="578">
        <v>569.9</v>
      </c>
      <c r="O1505" s="578">
        <v>184.4</v>
      </c>
      <c r="P1505" s="578">
        <v>193.2</v>
      </c>
      <c r="Q1505" s="578">
        <v>483.4</v>
      </c>
      <c r="R1505" s="578">
        <v>548.79999999999995</v>
      </c>
      <c r="S1505" s="578">
        <v>144.69999999999999</v>
      </c>
      <c r="T1505" s="578"/>
      <c r="U1505" s="578"/>
      <c r="V1505" s="578"/>
      <c r="W1505" s="578"/>
      <c r="X1505" s="578"/>
      <c r="Y1505" s="578"/>
      <c r="Z1505" s="578"/>
    </row>
    <row r="1506" spans="1:41" x14ac:dyDescent="0.35">
      <c r="A1506" s="5" t="s">
        <v>84</v>
      </c>
      <c r="B1506" s="69" t="s">
        <v>367</v>
      </c>
      <c r="N1506" s="578">
        <v>8.5</v>
      </c>
      <c r="O1506" s="578">
        <v>7.5</v>
      </c>
      <c r="P1506" s="578">
        <v>8.4</v>
      </c>
      <c r="Q1506" s="578">
        <v>9.6</v>
      </c>
      <c r="R1506" s="578">
        <v>11.8</v>
      </c>
      <c r="S1506" s="578">
        <v>5.4</v>
      </c>
      <c r="T1506" s="578"/>
      <c r="U1506" s="578"/>
      <c r="V1506" s="578"/>
      <c r="W1506" s="578"/>
      <c r="X1506" s="578"/>
      <c r="Y1506" s="578"/>
      <c r="Z1506" s="578"/>
    </row>
    <row r="1507" spans="1:41" x14ac:dyDescent="0.35">
      <c r="B1507" s="69"/>
    </row>
    <row r="1508" spans="1:41" x14ac:dyDescent="0.35">
      <c r="A1508" s="70"/>
      <c r="B1508" s="127"/>
    </row>
    <row r="1509" spans="1:41" x14ac:dyDescent="0.35">
      <c r="B1509" s="534" t="s">
        <v>455</v>
      </c>
      <c r="N1509" s="534"/>
      <c r="O1509" s="534"/>
      <c r="P1509" s="534"/>
      <c r="Q1509" s="534"/>
      <c r="R1509" s="534"/>
      <c r="S1509" s="534"/>
      <c r="T1509" s="534"/>
      <c r="U1509" s="534"/>
      <c r="V1509" s="534"/>
      <c r="W1509" s="534"/>
      <c r="X1509" s="534"/>
      <c r="Y1509" s="534"/>
      <c r="Z1509" s="534"/>
      <c r="AA1509" s="534"/>
      <c r="AB1509" s="534"/>
      <c r="AC1509" s="534"/>
      <c r="AD1509" s="534"/>
      <c r="AE1509" s="534"/>
      <c r="AF1509" s="534"/>
      <c r="AG1509" s="534"/>
      <c r="AH1509" s="534"/>
      <c r="AI1509" s="534"/>
      <c r="AJ1509" s="534"/>
      <c r="AK1509" s="534"/>
      <c r="AL1509" s="534"/>
      <c r="AM1509" s="534"/>
      <c r="AN1509" s="534"/>
      <c r="AO1509" s="534"/>
    </row>
    <row r="1510" spans="1:41" x14ac:dyDescent="0.35">
      <c r="B1510" s="311"/>
    </row>
    <row r="1511" spans="1:41" x14ac:dyDescent="0.35">
      <c r="B1511" s="311"/>
    </row>
    <row r="1512" spans="1:41" x14ac:dyDescent="0.35">
      <c r="A1512" s="5"/>
      <c r="B1512" s="314" t="s">
        <v>268</v>
      </c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</row>
    <row r="1513" spans="1:41" x14ac:dyDescent="0.35">
      <c r="A1513" s="5" t="s">
        <v>269</v>
      </c>
      <c r="B1513" s="69" t="s">
        <v>270</v>
      </c>
      <c r="N1513" s="451">
        <f>SUM(Q!C1513:F1513)</f>
        <v>2508000</v>
      </c>
      <c r="O1513" s="451">
        <f>SUM(Q!G1513:J1513)</f>
        <v>2075000</v>
      </c>
      <c r="P1513" s="451">
        <f>SUM(Q!K1513:N1513)</f>
        <v>2012000</v>
      </c>
      <c r="Q1513" s="451">
        <f>SUM(Q!O1513:R1513)</f>
        <v>2062000</v>
      </c>
      <c r="R1513" s="451">
        <f>SUM(Q!S1513:V1513)</f>
        <v>2125000</v>
      </c>
      <c r="S1513" s="451">
        <f>SUM(Q!W1513:Z1513)</f>
        <v>1957000</v>
      </c>
      <c r="T1513" s="451">
        <f>SUM(Q!AA1513:AD1513)</f>
        <v>0</v>
      </c>
      <c r="U1513" s="451">
        <f>SUM(Q!AE1513:AH1513)</f>
        <v>0</v>
      </c>
      <c r="V1513" s="451">
        <f>SUM(Q!AI1513:AL1513)</f>
        <v>0</v>
      </c>
      <c r="W1513" s="451">
        <f>SUM(Q!AM1513:AP1513)</f>
        <v>0</v>
      </c>
      <c r="X1513" s="451">
        <f>SUM(Q!AQ1513:AT1513)</f>
        <v>0</v>
      </c>
      <c r="Y1513" s="451">
        <f>SUM(Q!AU1513:AX1513)</f>
        <v>0</v>
      </c>
      <c r="Z1513" s="451">
        <f>SUM(Q!AY1513:BB1513)</f>
        <v>0</v>
      </c>
      <c r="AA1513" s="451">
        <f>SUM(Q!BC1513:BF1513)</f>
        <v>0</v>
      </c>
      <c r="AB1513" s="451">
        <f>SUM(Q!BG1513:BJ1513)</f>
        <v>0</v>
      </c>
      <c r="AC1513" s="451">
        <f>SUM(Q!BK1513:BN1513)</f>
        <v>0</v>
      </c>
      <c r="AD1513" s="451">
        <f>SUM(Q!BO1513:BR1513)</f>
        <v>0</v>
      </c>
      <c r="AE1513" s="451">
        <f>SUM(Q!BS1513:BV1513)</f>
        <v>0</v>
      </c>
      <c r="AF1513" s="451">
        <f>SUM(Q!BW1513:BZ1513)</f>
        <v>0</v>
      </c>
      <c r="AG1513" s="451">
        <f>SUM(Q!CA1513:CD1513)</f>
        <v>0</v>
      </c>
      <c r="AH1513" s="451">
        <f>SUM(Q!CE1513:CH1513)</f>
        <v>0</v>
      </c>
      <c r="AI1513" s="451">
        <f>SUM(Q!CI1513:CL1513)</f>
        <v>0</v>
      </c>
      <c r="AJ1513" s="451">
        <f>SUM(Q!CM1513:CP1513)</f>
        <v>0</v>
      </c>
      <c r="AK1513" s="451">
        <f>SUM(Q!CQ1513:CT1513)</f>
        <v>0</v>
      </c>
      <c r="AL1513" s="451">
        <f>SUM(Q!CU1513:CX1513)</f>
        <v>0</v>
      </c>
      <c r="AM1513" s="451">
        <f>SUM(Q!CY1513:DB1513)</f>
        <v>0</v>
      </c>
      <c r="AN1513" s="451">
        <f>SUM(Q!DC1513:DF1513)</f>
        <v>0</v>
      </c>
      <c r="AO1513" s="451">
        <f>SUM(Q!DG1513:DJ1513)</f>
        <v>0</v>
      </c>
    </row>
    <row r="1514" spans="1:41" x14ac:dyDescent="0.35">
      <c r="A1514" s="5" t="s">
        <v>230</v>
      </c>
      <c r="B1514" s="69" t="s">
        <v>271</v>
      </c>
      <c r="N1514" s="495">
        <f>AVERAGE(Q!C1514:F1514)</f>
        <v>1.33</v>
      </c>
      <c r="O1514" s="495">
        <f>AVERAGE(Q!G1514:J1514)</f>
        <v>1.105</v>
      </c>
      <c r="P1514" s="495">
        <f>AVERAGE(Q!K1514:N1514)</f>
        <v>1.135</v>
      </c>
      <c r="Q1514" s="495">
        <f>AVERAGE(Q!O1514:R1514)</f>
        <v>0.97250000000000003</v>
      </c>
      <c r="R1514" s="495">
        <f>AVERAGE(Q!S1514:V1514)</f>
        <v>0.89749999999999996</v>
      </c>
      <c r="S1514" s="495">
        <f>AVERAGE(Q!W1514:Z1514)</f>
        <v>0.89250000000000007</v>
      </c>
      <c r="T1514" s="495">
        <f>AVERAGE(Q!AA1514:AD1514)</f>
        <v>0</v>
      </c>
      <c r="U1514" s="495">
        <f>AVERAGE(Q!AE1514:AH1514)</f>
        <v>0</v>
      </c>
      <c r="V1514" s="495">
        <f>AVERAGE(Q!AI1514:AL1514)</f>
        <v>0</v>
      </c>
      <c r="W1514" s="495">
        <f>AVERAGE(Q!AM1514:AP1514)</f>
        <v>0</v>
      </c>
      <c r="X1514" s="495">
        <f>AVERAGE(Q!AQ1514:AT1514)</f>
        <v>0</v>
      </c>
      <c r="Y1514" s="495">
        <f>AVERAGE(Q!AU1514:AX1514)</f>
        <v>0</v>
      </c>
      <c r="Z1514" s="495">
        <f>AVERAGE(Q!AY1514:BB1514)</f>
        <v>0</v>
      </c>
      <c r="AA1514" s="495">
        <f>AVERAGE(Q!BC1514:BF1514)</f>
        <v>0</v>
      </c>
      <c r="AB1514" s="495">
        <f>AVERAGE(Q!BG1514:BJ1514)</f>
        <v>0</v>
      </c>
      <c r="AC1514" s="495">
        <f>AVERAGE(Q!BK1514:BN1514)</f>
        <v>0</v>
      </c>
      <c r="AD1514" s="495">
        <f>AVERAGE(Q!BO1514:BR1514)</f>
        <v>0</v>
      </c>
      <c r="AE1514" s="495">
        <f>AVERAGE(Q!BS1514:BV1514)</f>
        <v>0</v>
      </c>
      <c r="AF1514" s="495">
        <f>AVERAGE(Q!BW1514:BZ1514)</f>
        <v>0</v>
      </c>
      <c r="AG1514" s="495">
        <f>AVERAGE(Q!CA1514:CD1514)</f>
        <v>0</v>
      </c>
      <c r="AH1514" s="495">
        <f>AVERAGE(Q!CE1514:CH1514)</f>
        <v>0</v>
      </c>
      <c r="AI1514" s="495">
        <f>AVERAGE(Q!CI1514:CL1514)</f>
        <v>0</v>
      </c>
      <c r="AJ1514" s="495">
        <f>AVERAGE(Q!CM1514:CP1514)</f>
        <v>0</v>
      </c>
      <c r="AK1514" s="495">
        <f>AVERAGE(Q!CQ1514:CT1514)</f>
        <v>0</v>
      </c>
      <c r="AL1514" s="495">
        <f>AVERAGE(Q!CU1514:CX1514)</f>
        <v>0</v>
      </c>
      <c r="AM1514" s="495">
        <f>AVERAGE(Q!CY1514:DB1514)</f>
        <v>0</v>
      </c>
      <c r="AN1514" s="495">
        <f>AVERAGE(Q!DC1514:DF1514)</f>
        <v>0</v>
      </c>
      <c r="AO1514" s="495">
        <f>AVERAGE(Q!DG1514:DJ1514)</f>
        <v>0</v>
      </c>
    </row>
    <row r="1515" spans="1:41" x14ac:dyDescent="0.35">
      <c r="A1515" s="5"/>
      <c r="B1515" s="322"/>
    </row>
    <row r="1516" spans="1:41" x14ac:dyDescent="0.35">
      <c r="A1516" s="5"/>
      <c r="B1516" s="322"/>
    </row>
    <row r="1517" spans="1:41" x14ac:dyDescent="0.35">
      <c r="A1517" s="5"/>
      <c r="B1517" s="314" t="s">
        <v>272</v>
      </c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</row>
    <row r="1518" spans="1:41" x14ac:dyDescent="0.35">
      <c r="A1518" s="5" t="s">
        <v>81</v>
      </c>
      <c r="B1518" s="69" t="s">
        <v>273</v>
      </c>
      <c r="N1518" s="451">
        <f>SUM(Q!C1518:F1518)</f>
        <v>107819.45766268804</v>
      </c>
      <c r="O1518" s="451">
        <f>SUM(Q!G1518:J1518)</f>
        <v>73313.668907908068</v>
      </c>
      <c r="P1518" s="451">
        <f>SUM(Q!K1518:N1518)</f>
        <v>73081.862025148264</v>
      </c>
      <c r="Q1518" s="451">
        <f>SUM(Q!O1518:R1518)</f>
        <v>64538.444139466752</v>
      </c>
      <c r="R1518" s="451">
        <f>SUM(Q!S1518:V1518)</f>
        <v>61145.575854079441</v>
      </c>
      <c r="S1518" s="451">
        <f>SUM(Q!W1518:Z1518)</f>
        <v>56098.551657736214</v>
      </c>
      <c r="T1518" s="451">
        <f>SUM(Q!AA1518:AD1518)</f>
        <v>0</v>
      </c>
      <c r="U1518" s="451">
        <f>SUM(Q!AE1518:AH1518)</f>
        <v>0</v>
      </c>
      <c r="V1518" s="451">
        <f>SUM(Q!AI1518:AL1518)</f>
        <v>0</v>
      </c>
      <c r="W1518" s="451">
        <f>SUM(Q!AM1518:AP1518)</f>
        <v>0</v>
      </c>
      <c r="X1518" s="451">
        <f>SUM(Q!AQ1518:AT1518)</f>
        <v>0</v>
      </c>
      <c r="Y1518" s="451">
        <f>SUM(Q!AU1518:AX1518)</f>
        <v>0</v>
      </c>
      <c r="Z1518" s="451">
        <f>SUM(Q!AY1518:BB1518)</f>
        <v>0</v>
      </c>
      <c r="AA1518" s="451">
        <f>SUM(Q!BC1518:BF1518)</f>
        <v>0</v>
      </c>
      <c r="AB1518" s="451">
        <f>SUM(Q!BG1518:BJ1518)</f>
        <v>0</v>
      </c>
      <c r="AC1518" s="451">
        <f>SUM(Q!BK1518:BN1518)</f>
        <v>0</v>
      </c>
      <c r="AD1518" s="451">
        <f>SUM(Q!BO1518:BR1518)</f>
        <v>0</v>
      </c>
      <c r="AE1518" s="451">
        <f>SUM(Q!BS1518:BV1518)</f>
        <v>0</v>
      </c>
      <c r="AF1518" s="451">
        <f>SUM(Q!BW1518:BZ1518)</f>
        <v>0</v>
      </c>
      <c r="AG1518" s="451">
        <f>SUM(Q!CA1518:CD1518)</f>
        <v>0</v>
      </c>
      <c r="AH1518" s="451">
        <f>SUM(Q!CE1518:CH1518)</f>
        <v>0</v>
      </c>
      <c r="AI1518" s="451">
        <f>SUM(Q!CI1518:CL1518)</f>
        <v>0</v>
      </c>
      <c r="AJ1518" s="451">
        <f>SUM(Q!CM1518:CP1518)</f>
        <v>0</v>
      </c>
      <c r="AK1518" s="451">
        <f>SUM(Q!CQ1518:CT1518)</f>
        <v>0</v>
      </c>
      <c r="AL1518" s="451">
        <f>SUM(Q!CU1518:CX1518)</f>
        <v>0</v>
      </c>
      <c r="AM1518" s="451">
        <f>SUM(Q!CY1518:DB1518)</f>
        <v>0</v>
      </c>
      <c r="AN1518" s="451">
        <f>SUM(Q!DC1518:DF1518)</f>
        <v>0</v>
      </c>
      <c r="AO1518" s="451">
        <f>SUM(Q!DG1518:DJ1518)</f>
        <v>0</v>
      </c>
    </row>
    <row r="1519" spans="1:41" x14ac:dyDescent="0.35">
      <c r="A1519" s="5" t="s">
        <v>80</v>
      </c>
      <c r="B1519" s="69" t="s">
        <v>274</v>
      </c>
      <c r="N1519" s="503">
        <f>AVERAGE(Q!C1519:F1519)</f>
        <v>0.93500000000000005</v>
      </c>
      <c r="O1519" s="503">
        <f>AVERAGE(Q!G1519:J1519)</f>
        <v>0.94000000000000006</v>
      </c>
      <c r="P1519" s="503">
        <f>AVERAGE(Q!K1519:N1519)</f>
        <v>0.9425</v>
      </c>
      <c r="Q1519" s="503">
        <f>AVERAGE(Q!O1519:R1519)</f>
        <v>0.9425</v>
      </c>
      <c r="R1519" s="503">
        <f>AVERAGE(Q!S1519:V1519)</f>
        <v>0.9375</v>
      </c>
      <c r="S1519" s="503">
        <f>AVERAGE(Q!W1519:Z1519)</f>
        <v>0.91500000000000004</v>
      </c>
      <c r="T1519" s="503">
        <f>AVERAGE(Q!AA1519:AD1519)</f>
        <v>0</v>
      </c>
      <c r="U1519" s="503">
        <f>AVERAGE(Q!AE1519:AH1519)</f>
        <v>0</v>
      </c>
      <c r="V1519" s="503">
        <f>AVERAGE(Q!AI1519:AL1519)</f>
        <v>0</v>
      </c>
      <c r="W1519" s="503">
        <f>AVERAGE(Q!AM1519:AP1519)</f>
        <v>0</v>
      </c>
      <c r="X1519" s="503">
        <f>AVERAGE(Q!AQ1519:AT1519)</f>
        <v>0</v>
      </c>
      <c r="Y1519" s="503">
        <f>AVERAGE(Q!AU1519:AX1519)</f>
        <v>0</v>
      </c>
      <c r="Z1519" s="503">
        <f>AVERAGE(Q!AY1519:BB1519)</f>
        <v>0</v>
      </c>
      <c r="AA1519" s="503">
        <f>AVERAGE(Q!BC1519:BF1519)</f>
        <v>0</v>
      </c>
      <c r="AB1519" s="503">
        <f>AVERAGE(Q!BG1519:BJ1519)</f>
        <v>0</v>
      </c>
      <c r="AC1519" s="503">
        <f>AVERAGE(Q!BK1519:BN1519)</f>
        <v>0</v>
      </c>
      <c r="AD1519" s="503">
        <f>AVERAGE(Q!BO1519:BR1519)</f>
        <v>0</v>
      </c>
      <c r="AE1519" s="503">
        <f>AVERAGE(Q!BS1519:BV1519)</f>
        <v>0</v>
      </c>
      <c r="AF1519" s="503">
        <f>AVERAGE(Q!BW1519:BZ1519)</f>
        <v>0</v>
      </c>
      <c r="AG1519" s="503">
        <f>AVERAGE(Q!CA1519:CD1519)</f>
        <v>0</v>
      </c>
      <c r="AH1519" s="503">
        <f>AVERAGE(Q!CE1519:CH1519)</f>
        <v>0</v>
      </c>
      <c r="AI1519" s="503">
        <f>AVERAGE(Q!CI1519:CL1519)</f>
        <v>0</v>
      </c>
      <c r="AJ1519" s="503">
        <f>AVERAGE(Q!CM1519:CP1519)</f>
        <v>0</v>
      </c>
      <c r="AK1519" s="503">
        <f>AVERAGE(Q!CQ1519:CT1519)</f>
        <v>0</v>
      </c>
      <c r="AL1519" s="503">
        <f>AVERAGE(Q!CU1519:CX1519)</f>
        <v>0</v>
      </c>
      <c r="AM1519" s="503">
        <f>AVERAGE(Q!CY1519:DB1519)</f>
        <v>0</v>
      </c>
      <c r="AN1519" s="503">
        <f>AVERAGE(Q!DC1519:DF1519)</f>
        <v>0</v>
      </c>
      <c r="AO1519" s="503">
        <f>AVERAGE(Q!DG1519:DJ1519)</f>
        <v>0</v>
      </c>
    </row>
    <row r="1520" spans="1:41" x14ac:dyDescent="0.35">
      <c r="A1520" s="5" t="s">
        <v>81</v>
      </c>
      <c r="B1520" s="69" t="s">
        <v>428</v>
      </c>
      <c r="N1520" s="451">
        <f>SUM(Q!C1520:F1520)</f>
        <v>90000</v>
      </c>
      <c r="O1520" s="451">
        <f>SUM(Q!G1520:J1520)</f>
        <v>69000</v>
      </c>
      <c r="P1520" s="451">
        <f>SUM(Q!K1520:N1520)</f>
        <v>70000</v>
      </c>
      <c r="Q1520" s="451">
        <f>SUM(Q!O1520:R1520)</f>
        <v>63000</v>
      </c>
      <c r="R1520" s="451">
        <f>SUM(Q!S1520:V1520)</f>
        <v>59000</v>
      </c>
      <c r="S1520" s="451">
        <f>SUM(Q!W1520:Z1520)</f>
        <v>52000</v>
      </c>
      <c r="T1520" s="451">
        <f>SUM(Q!AA1520:AD1520)</f>
        <v>0</v>
      </c>
      <c r="U1520" s="451">
        <f>SUM(Q!AE1520:AH1520)</f>
        <v>0</v>
      </c>
      <c r="V1520" s="451">
        <f>SUM(Q!AI1520:AL1520)</f>
        <v>0</v>
      </c>
      <c r="W1520" s="451">
        <f>SUM(Q!AM1520:AP1520)</f>
        <v>0</v>
      </c>
      <c r="X1520" s="451">
        <f>SUM(Q!AQ1520:AT1520)</f>
        <v>0</v>
      </c>
      <c r="Y1520" s="451">
        <f>SUM(Q!AU1520:AX1520)</f>
        <v>0</v>
      </c>
      <c r="Z1520" s="451">
        <f>SUM(Q!AY1520:BB1520)</f>
        <v>0</v>
      </c>
      <c r="AA1520" s="451">
        <f>SUM(Q!BC1520:BF1520)</f>
        <v>0</v>
      </c>
      <c r="AB1520" s="451">
        <f>SUM(Q!BG1520:BJ1520)</f>
        <v>0</v>
      </c>
      <c r="AC1520" s="451">
        <f>SUM(Q!BK1520:BN1520)</f>
        <v>0</v>
      </c>
      <c r="AD1520" s="451">
        <f>SUM(Q!BO1520:BR1520)</f>
        <v>0</v>
      </c>
      <c r="AE1520" s="451">
        <f>SUM(Q!BS1520:BV1520)</f>
        <v>0</v>
      </c>
      <c r="AF1520" s="451">
        <f>SUM(Q!BW1520:BZ1520)</f>
        <v>0</v>
      </c>
      <c r="AG1520" s="451">
        <f>SUM(Q!CA1520:CD1520)</f>
        <v>0</v>
      </c>
      <c r="AH1520" s="451">
        <f>SUM(Q!CE1520:CH1520)</f>
        <v>0</v>
      </c>
      <c r="AI1520" s="451">
        <f>SUM(Q!CI1520:CL1520)</f>
        <v>0</v>
      </c>
      <c r="AJ1520" s="451">
        <f>SUM(Q!CM1520:CP1520)</f>
        <v>0</v>
      </c>
      <c r="AK1520" s="451">
        <f>SUM(Q!CQ1520:CT1520)</f>
        <v>0</v>
      </c>
      <c r="AL1520" s="451">
        <f>SUM(Q!CU1520:CX1520)</f>
        <v>0</v>
      </c>
      <c r="AM1520" s="451">
        <f>SUM(Q!CY1520:DB1520)</f>
        <v>0</v>
      </c>
      <c r="AN1520" s="451">
        <f>SUM(Q!DC1520:DF1520)</f>
        <v>0</v>
      </c>
      <c r="AO1520" s="451">
        <f>SUM(Q!DG1520:DJ1520)</f>
        <v>0</v>
      </c>
    </row>
    <row r="1521" spans="1:41" x14ac:dyDescent="0.35">
      <c r="A1521" s="5"/>
      <c r="B1521" s="69"/>
    </row>
    <row r="1522" spans="1:41" x14ac:dyDescent="0.35">
      <c r="A1522" s="5"/>
      <c r="B1522" s="322"/>
    </row>
    <row r="1523" spans="1:41" x14ac:dyDescent="0.35">
      <c r="A1523" s="5"/>
      <c r="B1523" s="322"/>
    </row>
    <row r="1524" spans="1:41" x14ac:dyDescent="0.35">
      <c r="A1524" s="5"/>
      <c r="B1524" s="314" t="s">
        <v>276</v>
      </c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</row>
    <row r="1525" spans="1:41" x14ac:dyDescent="0.35">
      <c r="A1525" s="5" t="s">
        <v>81</v>
      </c>
      <c r="B1525" s="69" t="s">
        <v>277</v>
      </c>
      <c r="N1525" s="451">
        <f>SUM(Q!C1525:F1525)</f>
        <v>91000</v>
      </c>
      <c r="O1525" s="451">
        <f>SUM(Q!G1525:J1525)</f>
        <v>69000</v>
      </c>
      <c r="P1525" s="451">
        <f>SUM(Q!K1525:N1525)</f>
        <v>70000</v>
      </c>
      <c r="Q1525" s="451">
        <f>SUM(Q!O1525:R1525)</f>
        <v>62000</v>
      </c>
      <c r="R1525" s="451">
        <f>SUM(Q!S1525:V1525)</f>
        <v>58000</v>
      </c>
      <c r="S1525" s="451">
        <f>SUM(Q!W1525:Z1525)</f>
        <v>52000</v>
      </c>
      <c r="T1525" s="451">
        <f>SUM(Q!AA1525:AD1525)</f>
        <v>0</v>
      </c>
      <c r="U1525" s="451">
        <f>SUM(Q!AE1525:AH1525)</f>
        <v>0</v>
      </c>
      <c r="V1525" s="451">
        <f>SUM(Q!AI1525:AL1525)</f>
        <v>0</v>
      </c>
      <c r="W1525" s="451">
        <f>SUM(Q!AM1525:AP1525)</f>
        <v>0</v>
      </c>
      <c r="X1525" s="451">
        <f>SUM(Q!AQ1525:AT1525)</f>
        <v>0</v>
      </c>
      <c r="Y1525" s="451">
        <f>SUM(Q!AU1525:AX1525)</f>
        <v>0</v>
      </c>
      <c r="Z1525" s="451">
        <f>SUM(Q!AY1525:BB1525)</f>
        <v>0</v>
      </c>
      <c r="AA1525" s="451">
        <f>SUM(Q!BC1525:BF1525)</f>
        <v>0</v>
      </c>
      <c r="AB1525" s="451">
        <f>SUM(Q!BG1525:BJ1525)</f>
        <v>0</v>
      </c>
      <c r="AC1525" s="451">
        <f>SUM(Q!BK1525:BN1525)</f>
        <v>0</v>
      </c>
      <c r="AD1525" s="451">
        <f>SUM(Q!BO1525:BR1525)</f>
        <v>0</v>
      </c>
      <c r="AE1525" s="451">
        <f>SUM(Q!BS1525:BV1525)</f>
        <v>0</v>
      </c>
      <c r="AF1525" s="451">
        <f>SUM(Q!BW1525:BZ1525)</f>
        <v>0</v>
      </c>
      <c r="AG1525" s="451">
        <f>SUM(Q!CA1525:CD1525)</f>
        <v>0</v>
      </c>
      <c r="AH1525" s="451">
        <f>SUM(Q!CE1525:CH1525)</f>
        <v>0</v>
      </c>
      <c r="AI1525" s="451">
        <f>SUM(Q!CI1525:CL1525)</f>
        <v>0</v>
      </c>
      <c r="AJ1525" s="451">
        <f>SUM(Q!CM1525:CP1525)</f>
        <v>0</v>
      </c>
      <c r="AK1525" s="451">
        <f>SUM(Q!CQ1525:CT1525)</f>
        <v>0</v>
      </c>
      <c r="AL1525" s="451">
        <f>SUM(Q!CU1525:CX1525)</f>
        <v>0</v>
      </c>
      <c r="AM1525" s="451">
        <f>SUM(Q!CY1525:DB1525)</f>
        <v>0</v>
      </c>
      <c r="AN1525" s="451">
        <f>SUM(Q!DC1525:DF1525)</f>
        <v>0</v>
      </c>
      <c r="AO1525" s="451">
        <f>SUM(Q!DG1525:DJ1525)</f>
        <v>0</v>
      </c>
    </row>
    <row r="1526" spans="1:41" x14ac:dyDescent="0.35">
      <c r="A1526" s="5"/>
      <c r="B1526" s="69"/>
    </row>
    <row r="1527" spans="1:41" x14ac:dyDescent="0.35">
      <c r="A1527" s="5"/>
      <c r="B1527" s="314" t="s">
        <v>278</v>
      </c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</row>
    <row r="1528" spans="1:41" x14ac:dyDescent="0.35">
      <c r="A1528" s="5" t="s">
        <v>82</v>
      </c>
      <c r="B1528" s="69" t="s">
        <v>279</v>
      </c>
      <c r="N1528" s="694">
        <f>AVERAGE(Q!C1528:F1528)</f>
        <v>1263</v>
      </c>
      <c r="O1528" s="694">
        <f>AVERAGE(Q!G1528:J1528)</f>
        <v>1163.25</v>
      </c>
      <c r="P1528" s="694">
        <f>AVERAGE(Q!K1528:N1528)</f>
        <v>1249</v>
      </c>
      <c r="Q1528" s="694">
        <f>AVERAGE(Q!O1528:R1528)</f>
        <v>1259</v>
      </c>
      <c r="R1528" s="694">
        <f>AVERAGE(Q!S1528:V1528)</f>
        <v>1268.5</v>
      </c>
      <c r="S1528" s="694">
        <f>AVERAGE(Q!W1528:Z1528)</f>
        <v>1388</v>
      </c>
      <c r="T1528" s="694">
        <f>AVERAGE(Q!AA1528:AD1528)</f>
        <v>0</v>
      </c>
      <c r="U1528" s="694">
        <f>AVERAGE(Q!AE1528:AH1528)</f>
        <v>0</v>
      </c>
      <c r="V1528" s="694">
        <f>AVERAGE(Q!AI1528:AL1528)</f>
        <v>0</v>
      </c>
      <c r="W1528" s="694">
        <f>AVERAGE(Q!AM1528:AP1528)</f>
        <v>0</v>
      </c>
      <c r="X1528" s="694">
        <f>AVERAGE(Q!AQ1528:AT1528)</f>
        <v>0</v>
      </c>
      <c r="Y1528" s="694">
        <f>AVERAGE(Q!AU1528:AX1528)</f>
        <v>0</v>
      </c>
      <c r="Z1528" s="694">
        <f>AVERAGE(Q!AY1528:BB1528)</f>
        <v>0</v>
      </c>
      <c r="AA1528" s="694">
        <f>AVERAGE(Q!BC1528:BF1528)</f>
        <v>0</v>
      </c>
      <c r="AB1528" s="694">
        <f>AVERAGE(Q!BG1528:BJ1528)</f>
        <v>0</v>
      </c>
      <c r="AC1528" s="694">
        <f>AVERAGE(Q!BK1528:BN1528)</f>
        <v>0</v>
      </c>
      <c r="AD1528" s="694">
        <f>AVERAGE(Q!BO1528:BR1528)</f>
        <v>0</v>
      </c>
      <c r="AE1528" s="694">
        <f>AVERAGE(Q!BS1528:BV1528)</f>
        <v>0</v>
      </c>
      <c r="AF1528" s="694">
        <f>AVERAGE(Q!BW1528:BZ1528)</f>
        <v>0</v>
      </c>
      <c r="AG1528" s="694">
        <f>AVERAGE(Q!CA1528:CD1528)</f>
        <v>0</v>
      </c>
      <c r="AH1528" s="694">
        <f>AVERAGE(Q!CE1528:CH1528)</f>
        <v>0</v>
      </c>
      <c r="AI1528" s="694">
        <f>AVERAGE(Q!CI1528:CL1528)</f>
        <v>0</v>
      </c>
      <c r="AJ1528" s="694">
        <f>AVERAGE(Q!CM1528:CP1528)</f>
        <v>0</v>
      </c>
      <c r="AK1528" s="694">
        <f>AVERAGE(Q!CQ1528:CT1528)</f>
        <v>0</v>
      </c>
      <c r="AL1528" s="694">
        <f>AVERAGE(Q!CU1528:CX1528)</f>
        <v>0</v>
      </c>
      <c r="AM1528" s="694">
        <f>AVERAGE(Q!CY1528:DB1528)</f>
        <v>0</v>
      </c>
      <c r="AN1528" s="694">
        <f>AVERAGE(Q!DC1528:DF1528)</f>
        <v>0</v>
      </c>
      <c r="AO1528" s="694">
        <f>AVERAGE(Q!DG1528:DJ1528)</f>
        <v>0</v>
      </c>
    </row>
    <row r="1529" spans="1:41" x14ac:dyDescent="0.35">
      <c r="A1529" s="5"/>
      <c r="B1529" s="69" t="s">
        <v>280</v>
      </c>
      <c r="N1529" s="532">
        <f>IFERROR(AVERAGE(Q!C1529:F1529),"")</f>
        <v>1.105</v>
      </c>
      <c r="O1529" s="532">
        <f>IFERROR(AVERAGE(Q!G1529:J1529),"")</f>
        <v>1.28</v>
      </c>
      <c r="P1529" s="532">
        <f>IFERROR(AVERAGE(Q!K1529:N1529),"")</f>
        <v>1.325</v>
      </c>
      <c r="Q1529" s="532">
        <f>IFERROR(AVERAGE(Q!O1529:R1529),"")</f>
        <v>1.2949999999999999</v>
      </c>
      <c r="R1529" s="532">
        <f>IFERROR(AVERAGE(Q!S1529:V1529),"")</f>
        <v>1.2949999999999999</v>
      </c>
      <c r="S1529" s="532">
        <f>IFERROR(AVERAGE(Q!W1529:Z1529),"")</f>
        <v>1.3275000000000001</v>
      </c>
      <c r="T1529" s="532" t="str">
        <f>IFERROR(AVERAGE(Q!AA1529:AD1529),"")</f>
        <v/>
      </c>
      <c r="U1529" s="532" t="str">
        <f>IFERROR(AVERAGE(Q!AE1529:AH1529),"")</f>
        <v/>
      </c>
      <c r="V1529" s="532" t="str">
        <f>IFERROR(AVERAGE(Q!AI1529:AL1529),"")</f>
        <v/>
      </c>
      <c r="W1529" s="532" t="str">
        <f>IFERROR(AVERAGE(Q!AM1529:AP1529),"")</f>
        <v/>
      </c>
      <c r="X1529" s="532" t="str">
        <f>IFERROR(AVERAGE(Q!AQ1529:AT1529),"")</f>
        <v/>
      </c>
      <c r="Y1529" s="532" t="str">
        <f>IFERROR(AVERAGE(Q!AU1529:AX1529),"")</f>
        <v/>
      </c>
      <c r="Z1529" s="532" t="str">
        <f>IFERROR(AVERAGE(Q!AY1529:BB1529),"")</f>
        <v/>
      </c>
      <c r="AA1529" s="532" t="str">
        <f>IFERROR(AVERAGE(Q!BC1529:BF1529),"")</f>
        <v/>
      </c>
      <c r="AB1529" s="532" t="str">
        <f>IFERROR(AVERAGE(Q!BG1529:BJ1529),"")</f>
        <v/>
      </c>
      <c r="AC1529" s="532" t="str">
        <f>IFERROR(AVERAGE(Q!BK1529:BN1529),"")</f>
        <v/>
      </c>
      <c r="AD1529" s="532" t="str">
        <f>IFERROR(AVERAGE(Q!BO1529:BR1529),"")</f>
        <v/>
      </c>
      <c r="AE1529" s="532" t="str">
        <f>IFERROR(AVERAGE(Q!BS1529:BV1529),"")</f>
        <v/>
      </c>
      <c r="AF1529" s="532" t="str">
        <f>IFERROR(AVERAGE(Q!BW1529:BZ1529),"")</f>
        <v/>
      </c>
      <c r="AG1529" s="532" t="str">
        <f>IFERROR(AVERAGE(Q!CA1529:CD1529),"")</f>
        <v/>
      </c>
      <c r="AH1529" s="532" t="str">
        <f>IFERROR(AVERAGE(Q!CE1529:CH1529),"")</f>
        <v/>
      </c>
      <c r="AI1529" s="532" t="str">
        <f>IFERROR(AVERAGE(Q!CI1529:CL1529),"")</f>
        <v/>
      </c>
      <c r="AJ1529" s="532" t="str">
        <f>IFERROR(AVERAGE(Q!CM1529:CP1529),"")</f>
        <v/>
      </c>
      <c r="AK1529" s="532" t="str">
        <f>IFERROR(AVERAGE(Q!CQ1529:CT1529),"")</f>
        <v/>
      </c>
      <c r="AL1529" s="532" t="str">
        <f>IFERROR(AVERAGE(Q!CU1529:CX1529),"")</f>
        <v/>
      </c>
      <c r="AM1529" s="532" t="str">
        <f>IFERROR(AVERAGE(Q!CY1529:DB1529),"")</f>
        <v/>
      </c>
      <c r="AN1529" s="532" t="str">
        <f>IFERROR(AVERAGE(Q!DC1529:DF1529),"")</f>
        <v/>
      </c>
      <c r="AO1529" s="532" t="str">
        <f>IFERROR(AVERAGE(Q!DG1529:DJ1529),"")</f>
        <v/>
      </c>
    </row>
    <row r="1530" spans="1:41" x14ac:dyDescent="0.35">
      <c r="A1530" s="5"/>
      <c r="B1530" s="322"/>
    </row>
    <row r="1531" spans="1:41" x14ac:dyDescent="0.35">
      <c r="A1531" s="5"/>
      <c r="B1531" s="322"/>
    </row>
    <row r="1532" spans="1:41" x14ac:dyDescent="0.35">
      <c r="A1532" s="5" t="s">
        <v>354</v>
      </c>
      <c r="B1532" s="452" t="s">
        <v>355</v>
      </c>
      <c r="N1532" s="451">
        <f>SUM(Q!C1532:F1532)</f>
        <v>115101</v>
      </c>
      <c r="O1532" s="451">
        <f>SUM(Q!G1532:J1532)</f>
        <v>80413</v>
      </c>
      <c r="P1532" s="451">
        <f>SUM(Q!K1532:N1532)</f>
        <v>87163</v>
      </c>
      <c r="Q1532" s="451">
        <f>SUM(Q!O1532:R1532)</f>
        <v>78092</v>
      </c>
      <c r="R1532" s="451">
        <f>SUM(Q!S1532:V1532)</f>
        <v>73613</v>
      </c>
      <c r="S1532" s="451">
        <f>SUM(Q!W1532:Z1532)</f>
        <v>72297</v>
      </c>
      <c r="T1532" s="451">
        <f>SUM(Q!AA1532:AD1532)</f>
        <v>0</v>
      </c>
      <c r="U1532" s="451">
        <f>SUM(Q!AE1532:AH1532)</f>
        <v>0</v>
      </c>
      <c r="V1532" s="451">
        <f>SUM(Q!AI1532:AL1532)</f>
        <v>0</v>
      </c>
      <c r="W1532" s="451">
        <f>SUM(Q!AM1532:AP1532)</f>
        <v>0</v>
      </c>
      <c r="X1532" s="451">
        <f>SUM(Q!AQ1532:AT1532)</f>
        <v>0</v>
      </c>
      <c r="Y1532" s="451">
        <f>SUM(Q!AU1532:AX1532)</f>
        <v>0</v>
      </c>
      <c r="Z1532" s="451">
        <f>SUM(Q!AY1532:BB1532)</f>
        <v>0</v>
      </c>
      <c r="AA1532" s="451">
        <f>SUM(Q!BC1532:BF1532)</f>
        <v>0</v>
      </c>
      <c r="AB1532" s="451">
        <f>SUM(Q!BG1532:BJ1532)</f>
        <v>0</v>
      </c>
      <c r="AC1532" s="451">
        <f>SUM(Q!BK1532:BN1532)</f>
        <v>0</v>
      </c>
      <c r="AD1532" s="451">
        <f>SUM(Q!BO1532:BR1532)</f>
        <v>0</v>
      </c>
      <c r="AE1532" s="451">
        <f>SUM(Q!BS1532:BV1532)</f>
        <v>0</v>
      </c>
      <c r="AF1532" s="451">
        <f>SUM(Q!BW1532:BZ1532)</f>
        <v>0</v>
      </c>
      <c r="AG1532" s="451">
        <f>SUM(Q!CA1532:CD1532)</f>
        <v>0</v>
      </c>
      <c r="AH1532" s="451">
        <f>SUM(Q!CE1532:CH1532)</f>
        <v>0</v>
      </c>
      <c r="AI1532" s="451">
        <f>SUM(Q!CI1532:CL1532)</f>
        <v>0</v>
      </c>
      <c r="AJ1532" s="451">
        <f>SUM(Q!CM1532:CP1532)</f>
        <v>0</v>
      </c>
      <c r="AK1532" s="451">
        <f>SUM(Q!CQ1532:CT1532)</f>
        <v>0</v>
      </c>
      <c r="AL1532" s="451">
        <f>SUM(Q!CU1532:CX1532)</f>
        <v>0</v>
      </c>
      <c r="AM1532" s="451">
        <f>SUM(Q!CY1532:DB1532)</f>
        <v>0</v>
      </c>
      <c r="AN1532" s="451">
        <f>SUM(Q!DC1532:DF1532)</f>
        <v>0</v>
      </c>
      <c r="AO1532" s="451">
        <f>SUM(Q!DG1532:DJ1532)</f>
        <v>0</v>
      </c>
    </row>
    <row r="1533" spans="1:41" x14ac:dyDescent="0.35">
      <c r="A1533" s="5" t="s">
        <v>354</v>
      </c>
      <c r="B1533" s="452" t="s">
        <v>356</v>
      </c>
      <c r="N1533" s="451">
        <f>SUM(Q!C1533:F1533)</f>
        <v>6099</v>
      </c>
      <c r="O1533" s="451">
        <f>SUM(Q!G1533:J1533)</f>
        <v>7987</v>
      </c>
      <c r="P1533" s="451">
        <f>SUM(Q!K1533:N1533)</f>
        <v>6237</v>
      </c>
      <c r="Q1533" s="451">
        <f>SUM(Q!O1533:R1533)</f>
        <v>4008</v>
      </c>
      <c r="R1533" s="451">
        <f>SUM(Q!S1533:V1533)</f>
        <v>2887</v>
      </c>
      <c r="S1533" s="451">
        <f>SUM(Q!W1533:Z1533)</f>
        <v>2103</v>
      </c>
      <c r="T1533" s="451">
        <f>SUM(Q!AA1533:AD1533)</f>
        <v>60300</v>
      </c>
      <c r="U1533" s="451">
        <f>SUM(Q!AE1533:AH1533)</f>
        <v>0</v>
      </c>
      <c r="V1533" s="451">
        <f>SUM(Q!AI1533:AL1533)</f>
        <v>0</v>
      </c>
      <c r="W1533" s="451">
        <f>SUM(Q!AM1533:AP1533)</f>
        <v>0</v>
      </c>
      <c r="X1533" s="451">
        <f>SUM(Q!AQ1533:AT1533)</f>
        <v>0</v>
      </c>
      <c r="Y1533" s="451">
        <f>SUM(Q!AU1533:AX1533)</f>
        <v>0</v>
      </c>
      <c r="Z1533" s="451">
        <f>SUM(Q!AY1533:BB1533)</f>
        <v>0</v>
      </c>
      <c r="AA1533" s="451">
        <f>SUM(Q!BC1533:BF1533)</f>
        <v>0</v>
      </c>
      <c r="AB1533" s="451">
        <f>SUM(Q!BG1533:BJ1533)</f>
        <v>0</v>
      </c>
      <c r="AC1533" s="451">
        <f>SUM(Q!BK1533:BN1533)</f>
        <v>0</v>
      </c>
      <c r="AD1533" s="451">
        <f>SUM(Q!BO1533:BR1533)</f>
        <v>0</v>
      </c>
      <c r="AE1533" s="451">
        <f>SUM(Q!BS1533:BV1533)</f>
        <v>0</v>
      </c>
      <c r="AF1533" s="451">
        <f>SUM(Q!BW1533:BZ1533)</f>
        <v>0</v>
      </c>
      <c r="AG1533" s="451">
        <f>SUM(Q!CA1533:CD1533)</f>
        <v>0</v>
      </c>
      <c r="AH1533" s="451">
        <f>SUM(Q!CE1533:CH1533)</f>
        <v>0</v>
      </c>
      <c r="AI1533" s="451">
        <f>SUM(Q!CI1533:CL1533)</f>
        <v>0</v>
      </c>
      <c r="AJ1533" s="451">
        <f>SUM(Q!CM1533:CP1533)</f>
        <v>0</v>
      </c>
      <c r="AK1533" s="451">
        <f>SUM(Q!CQ1533:CT1533)</f>
        <v>0</v>
      </c>
      <c r="AL1533" s="451">
        <f>SUM(Q!CU1533:CX1533)</f>
        <v>0</v>
      </c>
      <c r="AM1533" s="451">
        <f>SUM(Q!CY1533:DB1533)</f>
        <v>0</v>
      </c>
      <c r="AN1533" s="451">
        <f>SUM(Q!DC1533:DF1533)</f>
        <v>0</v>
      </c>
      <c r="AO1533" s="451">
        <f>SUM(Q!DG1533:DJ1533)</f>
        <v>0</v>
      </c>
    </row>
    <row r="1534" spans="1:41" x14ac:dyDescent="0.35">
      <c r="A1534" s="5" t="s">
        <v>354</v>
      </c>
      <c r="B1534" s="255" t="s">
        <v>357</v>
      </c>
      <c r="C1534" s="255"/>
      <c r="D1534" s="255"/>
      <c r="E1534" s="255"/>
      <c r="F1534" s="255"/>
      <c r="G1534" s="255"/>
      <c r="H1534" s="255"/>
      <c r="I1534" s="255"/>
      <c r="J1534" s="255"/>
      <c r="K1534" s="255"/>
      <c r="L1534" s="255"/>
      <c r="M1534" s="255"/>
      <c r="N1534" s="453">
        <f>SUM(Q!C1534:F1534)</f>
        <v>121200</v>
      </c>
      <c r="O1534" s="453">
        <f>SUM(Q!G1534:J1534)</f>
        <v>88400</v>
      </c>
      <c r="P1534" s="453">
        <f>SUM(Q!K1534:N1534)</f>
        <v>93400</v>
      </c>
      <c r="Q1534" s="453">
        <f>SUM(Q!O1534:R1534)</f>
        <v>82100</v>
      </c>
      <c r="R1534" s="453">
        <f>SUM(Q!S1534:V1534)</f>
        <v>76500</v>
      </c>
      <c r="S1534" s="453">
        <f>SUM(Q!W1534:Z1534)</f>
        <v>74400</v>
      </c>
      <c r="T1534" s="453">
        <f>SUM(Q!AA1534:AD1534)</f>
        <v>60300</v>
      </c>
      <c r="U1534" s="453">
        <f>SUM(Q!AE1534:AH1534)</f>
        <v>0</v>
      </c>
      <c r="V1534" s="453">
        <f>SUM(Q!AI1534:AL1534)</f>
        <v>0</v>
      </c>
      <c r="W1534" s="453">
        <f>SUM(Q!AM1534:AP1534)</f>
        <v>0</v>
      </c>
      <c r="X1534" s="453">
        <f>SUM(Q!AQ1534:AT1534)</f>
        <v>0</v>
      </c>
      <c r="Y1534" s="453">
        <f>SUM(Q!AU1534:AX1534)</f>
        <v>0</v>
      </c>
      <c r="Z1534" s="453">
        <f>SUM(Q!AY1534:BB1534)</f>
        <v>0</v>
      </c>
      <c r="AA1534" s="453">
        <f>SUM(Q!BC1534:BF1534)</f>
        <v>0</v>
      </c>
      <c r="AB1534" s="453">
        <f>SUM(Q!BG1534:BJ1534)</f>
        <v>0</v>
      </c>
      <c r="AC1534" s="453">
        <f>SUM(Q!BK1534:BN1534)</f>
        <v>0</v>
      </c>
      <c r="AD1534" s="453">
        <f>SUM(Q!BO1534:BR1534)</f>
        <v>0</v>
      </c>
      <c r="AE1534" s="453">
        <f>SUM(Q!BS1534:BV1534)</f>
        <v>0</v>
      </c>
      <c r="AF1534" s="453">
        <f>SUM(Q!BW1534:BZ1534)</f>
        <v>0</v>
      </c>
      <c r="AG1534" s="453">
        <f>SUM(Q!CA1534:CD1534)</f>
        <v>0</v>
      </c>
      <c r="AH1534" s="453">
        <f>SUM(Q!CE1534:CH1534)</f>
        <v>0</v>
      </c>
      <c r="AI1534" s="453">
        <f>SUM(Q!CI1534:CL1534)</f>
        <v>0</v>
      </c>
      <c r="AJ1534" s="453">
        <f>SUM(Q!CM1534:CP1534)</f>
        <v>0</v>
      </c>
      <c r="AK1534" s="453">
        <f>SUM(Q!CQ1534:CT1534)</f>
        <v>0</v>
      </c>
      <c r="AL1534" s="453">
        <f>SUM(Q!CU1534:CX1534)</f>
        <v>0</v>
      </c>
      <c r="AM1534" s="453">
        <f>SUM(Q!CY1534:DB1534)</f>
        <v>0</v>
      </c>
      <c r="AN1534" s="453">
        <f>SUM(Q!DC1534:DF1534)</f>
        <v>0</v>
      </c>
      <c r="AO1534" s="453">
        <f>SUM(Q!DG1534:DJ1534)</f>
        <v>0</v>
      </c>
    </row>
    <row r="1535" spans="1:41" x14ac:dyDescent="0.35">
      <c r="A1535" s="5" t="s">
        <v>354</v>
      </c>
      <c r="B1535" s="452" t="s">
        <v>370</v>
      </c>
      <c r="N1535" s="451">
        <f>SUM(Q!C1535:F1535)</f>
        <v>-117200</v>
      </c>
      <c r="O1535" s="451">
        <f>SUM(Q!G1535:J1535)</f>
        <v>-60100</v>
      </c>
      <c r="P1535" s="451">
        <f>SUM(Q!K1535:N1535)</f>
        <v>-76500</v>
      </c>
      <c r="Q1535" s="451">
        <f>SUM(Q!O1535:R1535)</f>
        <v>-59400</v>
      </c>
      <c r="R1535" s="451">
        <f>SUM(Q!S1535:V1535)</f>
        <v>-55000</v>
      </c>
      <c r="S1535" s="451">
        <f>SUM(Q!W1535:Z1535)</f>
        <v>-47000</v>
      </c>
      <c r="T1535" s="451">
        <f>SUM(Q!AA1535:AD1535)</f>
        <v>-45200</v>
      </c>
      <c r="U1535" s="451">
        <f>SUM(Q!AE1535:AH1535)</f>
        <v>0</v>
      </c>
      <c r="V1535" s="451">
        <f>SUM(Q!AI1535:AL1535)</f>
        <v>0</v>
      </c>
      <c r="W1535" s="451">
        <f>SUM(Q!AM1535:AP1535)</f>
        <v>0</v>
      </c>
      <c r="X1535" s="451">
        <f>SUM(Q!AQ1535:AT1535)</f>
        <v>0</v>
      </c>
      <c r="Y1535" s="451">
        <f>SUM(Q!AU1535:AX1535)</f>
        <v>0</v>
      </c>
      <c r="Z1535" s="451">
        <f>SUM(Q!AY1535:BB1535)</f>
        <v>0</v>
      </c>
      <c r="AA1535" s="451">
        <f>SUM(Q!BC1535:BF1535)</f>
        <v>0</v>
      </c>
      <c r="AB1535" s="451">
        <f>SUM(Q!BG1535:BJ1535)</f>
        <v>0</v>
      </c>
      <c r="AC1535" s="451">
        <f>SUM(Q!BK1535:BN1535)</f>
        <v>0</v>
      </c>
      <c r="AD1535" s="451">
        <f>SUM(Q!BO1535:BR1535)</f>
        <v>0</v>
      </c>
      <c r="AE1535" s="451">
        <f>SUM(Q!BS1535:BV1535)</f>
        <v>0</v>
      </c>
      <c r="AF1535" s="451">
        <f>SUM(Q!BW1535:BZ1535)</f>
        <v>0</v>
      </c>
      <c r="AG1535" s="451">
        <f>SUM(Q!CA1535:CD1535)</f>
        <v>0</v>
      </c>
      <c r="AH1535" s="451">
        <f>SUM(Q!CE1535:CH1535)</f>
        <v>0</v>
      </c>
      <c r="AI1535" s="451">
        <f>SUM(Q!CI1535:CL1535)</f>
        <v>0</v>
      </c>
      <c r="AJ1535" s="451">
        <f>SUM(Q!CM1535:CP1535)</f>
        <v>0</v>
      </c>
      <c r="AK1535" s="451">
        <f>SUM(Q!CQ1535:CT1535)</f>
        <v>0</v>
      </c>
      <c r="AL1535" s="451">
        <f>SUM(Q!CU1535:CX1535)</f>
        <v>0</v>
      </c>
      <c r="AM1535" s="451">
        <f>SUM(Q!CY1535:DB1535)</f>
        <v>0</v>
      </c>
      <c r="AN1535" s="451">
        <f>SUM(Q!DC1535:DF1535)</f>
        <v>0</v>
      </c>
      <c r="AO1535" s="451">
        <f>SUM(Q!DG1535:DJ1535)</f>
        <v>0</v>
      </c>
    </row>
    <row r="1536" spans="1:41" x14ac:dyDescent="0.35">
      <c r="A1536" s="5" t="s">
        <v>354</v>
      </c>
      <c r="B1536" s="452" t="s">
        <v>144</v>
      </c>
      <c r="N1536" s="451">
        <f>SUM(Q!C1536:F1536)</f>
        <v>-28900</v>
      </c>
      <c r="O1536" s="451">
        <f>SUM(Q!G1536:J1536)</f>
        <v>-11100</v>
      </c>
      <c r="P1536" s="451">
        <f>SUM(Q!K1536:N1536)</f>
        <v>-3700</v>
      </c>
      <c r="Q1536" s="451">
        <f>SUM(Q!O1536:R1536)</f>
        <v>-1600</v>
      </c>
      <c r="R1536" s="451">
        <f>SUM(Q!S1536:V1536)</f>
        <v>-1800</v>
      </c>
      <c r="S1536" s="451">
        <f>SUM(Q!W1536:Z1536)</f>
        <v>-1600</v>
      </c>
      <c r="T1536" s="451">
        <f>SUM(Q!AA1536:AD1536)</f>
        <v>0</v>
      </c>
      <c r="U1536" s="451">
        <f>SUM(Q!AE1536:AH1536)</f>
        <v>0</v>
      </c>
      <c r="V1536" s="451">
        <f>SUM(Q!AI1536:AL1536)</f>
        <v>0</v>
      </c>
      <c r="W1536" s="451">
        <f>SUM(Q!AM1536:AP1536)</f>
        <v>0</v>
      </c>
      <c r="X1536" s="451">
        <f>SUM(Q!AQ1536:AT1536)</f>
        <v>0</v>
      </c>
      <c r="Y1536" s="451">
        <f>SUM(Q!AU1536:AX1536)</f>
        <v>0</v>
      </c>
      <c r="Z1536" s="451">
        <f>SUM(Q!AY1536:BB1536)</f>
        <v>0</v>
      </c>
      <c r="AA1536" s="451">
        <f>SUM(Q!BC1536:BF1536)</f>
        <v>0</v>
      </c>
      <c r="AB1536" s="451">
        <f>SUM(Q!BG1536:BJ1536)</f>
        <v>0</v>
      </c>
      <c r="AC1536" s="451">
        <f>SUM(Q!BK1536:BN1536)</f>
        <v>0</v>
      </c>
      <c r="AD1536" s="451">
        <f>SUM(Q!BO1536:BR1536)</f>
        <v>0</v>
      </c>
      <c r="AE1536" s="451">
        <f>SUM(Q!BS1536:BV1536)</f>
        <v>0</v>
      </c>
      <c r="AF1536" s="451">
        <f>SUM(Q!BW1536:BZ1536)</f>
        <v>0</v>
      </c>
      <c r="AG1536" s="451">
        <f>SUM(Q!CA1536:CD1536)</f>
        <v>0</v>
      </c>
      <c r="AH1536" s="451">
        <f>SUM(Q!CE1536:CH1536)</f>
        <v>0</v>
      </c>
      <c r="AI1536" s="451">
        <f>SUM(Q!CI1536:CL1536)</f>
        <v>0</v>
      </c>
      <c r="AJ1536" s="451">
        <f>SUM(Q!CM1536:CP1536)</f>
        <v>0</v>
      </c>
      <c r="AK1536" s="451">
        <f>SUM(Q!CQ1536:CT1536)</f>
        <v>0</v>
      </c>
      <c r="AL1536" s="451">
        <f>SUM(Q!CU1536:CX1536)</f>
        <v>0</v>
      </c>
      <c r="AM1536" s="451">
        <f>SUM(Q!CY1536:DB1536)</f>
        <v>0</v>
      </c>
      <c r="AN1536" s="451">
        <f>SUM(Q!DC1536:DF1536)</f>
        <v>0</v>
      </c>
      <c r="AO1536" s="451">
        <f>SUM(Q!DG1536:DJ1536)</f>
        <v>0</v>
      </c>
    </row>
    <row r="1537" spans="1:41" x14ac:dyDescent="0.35">
      <c r="A1537" s="5" t="s">
        <v>354</v>
      </c>
      <c r="B1537" s="454" t="s">
        <v>368</v>
      </c>
      <c r="C1537" s="454"/>
      <c r="D1537" s="454"/>
      <c r="E1537" s="454"/>
      <c r="F1537" s="454"/>
      <c r="G1537" s="454"/>
      <c r="H1537" s="454"/>
      <c r="I1537" s="454"/>
      <c r="J1537" s="454"/>
      <c r="K1537" s="454"/>
      <c r="L1537" s="454"/>
      <c r="M1537" s="454"/>
      <c r="N1537" s="455">
        <f>SUM(Q!C1537:F1537)</f>
        <v>4000</v>
      </c>
      <c r="O1537" s="455">
        <f>SUM(Q!G1537:J1537)</f>
        <v>28300</v>
      </c>
      <c r="P1537" s="455">
        <f>SUM(Q!K1537:N1537)</f>
        <v>16900</v>
      </c>
      <c r="Q1537" s="455">
        <f>SUM(Q!O1537:R1537)</f>
        <v>22700</v>
      </c>
      <c r="R1537" s="455">
        <f>SUM(Q!S1537:V1537)</f>
        <v>21500</v>
      </c>
      <c r="S1537" s="455">
        <f>SUM(Q!W1537:Z1537)</f>
        <v>27400</v>
      </c>
      <c r="T1537" s="455">
        <f>SUM(Q!AA1537:AD1537)</f>
        <v>15100</v>
      </c>
      <c r="U1537" s="455">
        <f>SUM(Q!AE1537:AH1537)</f>
        <v>0</v>
      </c>
      <c r="V1537" s="455">
        <f>SUM(Q!AI1537:AL1537)</f>
        <v>0</v>
      </c>
      <c r="W1537" s="455">
        <f>SUM(Q!AM1537:AP1537)</f>
        <v>0</v>
      </c>
      <c r="X1537" s="455">
        <f>SUM(Q!AQ1537:AT1537)</f>
        <v>0</v>
      </c>
      <c r="Y1537" s="455">
        <f>SUM(Q!AU1537:AX1537)</f>
        <v>0</v>
      </c>
      <c r="Z1537" s="455">
        <f>SUM(Q!AY1537:BB1537)</f>
        <v>0</v>
      </c>
      <c r="AA1537" s="455">
        <f>SUM(Q!BC1537:BF1537)</f>
        <v>0</v>
      </c>
      <c r="AB1537" s="455">
        <f>SUM(Q!BG1537:BJ1537)</f>
        <v>0</v>
      </c>
      <c r="AC1537" s="455">
        <f>SUM(Q!BK1537:BN1537)</f>
        <v>0</v>
      </c>
      <c r="AD1537" s="455">
        <f>SUM(Q!BO1537:BR1537)</f>
        <v>0</v>
      </c>
      <c r="AE1537" s="455">
        <f>SUM(Q!BS1537:BV1537)</f>
        <v>0</v>
      </c>
      <c r="AF1537" s="455">
        <f>SUM(Q!BW1537:BZ1537)</f>
        <v>0</v>
      </c>
      <c r="AG1537" s="455">
        <f>SUM(Q!CA1537:CD1537)</f>
        <v>0</v>
      </c>
      <c r="AH1537" s="455">
        <f>SUM(Q!CE1537:CH1537)</f>
        <v>0</v>
      </c>
      <c r="AI1537" s="455">
        <f>SUM(Q!CI1537:CL1537)</f>
        <v>0</v>
      </c>
      <c r="AJ1537" s="455">
        <f>SUM(Q!CM1537:CP1537)</f>
        <v>0</v>
      </c>
      <c r="AK1537" s="455">
        <f>SUM(Q!CQ1537:CT1537)</f>
        <v>0</v>
      </c>
      <c r="AL1537" s="455">
        <f>SUM(Q!CU1537:CX1537)</f>
        <v>0</v>
      </c>
      <c r="AM1537" s="455">
        <f>SUM(Q!CY1537:DB1537)</f>
        <v>0</v>
      </c>
      <c r="AN1537" s="455">
        <f>SUM(Q!DC1537:DF1537)</f>
        <v>0</v>
      </c>
      <c r="AO1537" s="455">
        <f>SUM(Q!DG1537:DJ1537)</f>
        <v>0</v>
      </c>
    </row>
    <row r="1538" spans="1:41" x14ac:dyDescent="0.35">
      <c r="A1538" s="5" t="s">
        <v>354</v>
      </c>
      <c r="B1538" s="454" t="s">
        <v>369</v>
      </c>
      <c r="C1538" s="454"/>
      <c r="D1538" s="454"/>
      <c r="E1538" s="454"/>
      <c r="F1538" s="454"/>
      <c r="G1538" s="454"/>
      <c r="H1538" s="454"/>
      <c r="I1538" s="454"/>
      <c r="J1538" s="454"/>
      <c r="K1538" s="454"/>
      <c r="L1538" s="454"/>
      <c r="M1538" s="454"/>
      <c r="N1538" s="455">
        <f>SUM(Q!C1538:F1538)</f>
        <v>-24900</v>
      </c>
      <c r="O1538" s="455">
        <f>SUM(Q!G1538:J1538)</f>
        <v>17200</v>
      </c>
      <c r="P1538" s="455">
        <f>SUM(Q!K1538:N1538)</f>
        <v>13200</v>
      </c>
      <c r="Q1538" s="455">
        <f>SUM(Q!O1538:R1538)</f>
        <v>21100</v>
      </c>
      <c r="R1538" s="455">
        <f>SUM(Q!S1538:V1538)</f>
        <v>19700</v>
      </c>
      <c r="S1538" s="455">
        <f>SUM(Q!W1538:Z1538)</f>
        <v>25800</v>
      </c>
      <c r="T1538" s="455">
        <f>SUM(Q!AA1538:AD1538)</f>
        <v>15100</v>
      </c>
      <c r="U1538" s="455">
        <f>SUM(Q!AE1538:AH1538)</f>
        <v>0</v>
      </c>
      <c r="V1538" s="455">
        <f>SUM(Q!AI1538:AL1538)</f>
        <v>0</v>
      </c>
      <c r="W1538" s="455">
        <f>SUM(Q!AM1538:AP1538)</f>
        <v>0</v>
      </c>
      <c r="X1538" s="455">
        <f>SUM(Q!AQ1538:AT1538)</f>
        <v>0</v>
      </c>
      <c r="Y1538" s="455">
        <f>SUM(Q!AU1538:AX1538)</f>
        <v>0</v>
      </c>
      <c r="Z1538" s="455">
        <f>SUM(Q!AY1538:BB1538)</f>
        <v>0</v>
      </c>
      <c r="AA1538" s="455">
        <f>SUM(Q!BC1538:BF1538)</f>
        <v>0</v>
      </c>
      <c r="AB1538" s="455">
        <f>SUM(Q!BG1538:BJ1538)</f>
        <v>0</v>
      </c>
      <c r="AC1538" s="455">
        <f>SUM(Q!BK1538:BN1538)</f>
        <v>0</v>
      </c>
      <c r="AD1538" s="455">
        <f>SUM(Q!BO1538:BR1538)</f>
        <v>0</v>
      </c>
      <c r="AE1538" s="455">
        <f>SUM(Q!BS1538:BV1538)</f>
        <v>0</v>
      </c>
      <c r="AF1538" s="455">
        <f>SUM(Q!BW1538:BZ1538)</f>
        <v>0</v>
      </c>
      <c r="AG1538" s="455">
        <f>SUM(Q!CA1538:CD1538)</f>
        <v>0</v>
      </c>
      <c r="AH1538" s="455">
        <f>SUM(Q!CE1538:CH1538)</f>
        <v>0</v>
      </c>
      <c r="AI1538" s="455">
        <f>SUM(Q!CI1538:CL1538)</f>
        <v>0</v>
      </c>
      <c r="AJ1538" s="455">
        <f>SUM(Q!CM1538:CP1538)</f>
        <v>0</v>
      </c>
      <c r="AK1538" s="455">
        <f>SUM(Q!CQ1538:CT1538)</f>
        <v>0</v>
      </c>
      <c r="AL1538" s="455">
        <f>SUM(Q!CU1538:CX1538)</f>
        <v>0</v>
      </c>
      <c r="AM1538" s="455">
        <f>SUM(Q!CY1538:DB1538)</f>
        <v>0</v>
      </c>
      <c r="AN1538" s="455">
        <f>SUM(Q!DC1538:DF1538)</f>
        <v>0</v>
      </c>
      <c r="AO1538" s="455">
        <f>SUM(Q!DG1538:DJ1538)</f>
        <v>0</v>
      </c>
    </row>
    <row r="1539" spans="1:41" x14ac:dyDescent="0.35">
      <c r="A1539" s="5" t="s">
        <v>354</v>
      </c>
      <c r="B1539" s="452" t="s">
        <v>85</v>
      </c>
      <c r="N1539" s="451">
        <f>SUM(Q!C1539:F1539)</f>
        <v>-600</v>
      </c>
      <c r="O1539" s="451">
        <f>SUM(Q!G1539:J1539)</f>
        <v>-300</v>
      </c>
      <c r="P1539" s="451">
        <f>SUM(Q!K1539:N1539)</f>
        <v>-600</v>
      </c>
      <c r="Q1539" s="451">
        <f>SUM(Q!O1539:R1539)</f>
        <v>-1400</v>
      </c>
      <c r="R1539" s="451">
        <f>SUM(Q!S1539:V1539)</f>
        <v>-200</v>
      </c>
      <c r="S1539" s="451">
        <f>SUM(Q!W1539:Z1539)</f>
        <v>0</v>
      </c>
      <c r="T1539" s="451">
        <f>SUM(Q!AA1539:AD1539)</f>
        <v>0</v>
      </c>
      <c r="U1539" s="451">
        <f>SUM(Q!AE1539:AH1539)</f>
        <v>0</v>
      </c>
      <c r="V1539" s="451">
        <f>SUM(Q!AI1539:AL1539)</f>
        <v>0</v>
      </c>
      <c r="W1539" s="451">
        <f>SUM(Q!AM1539:AP1539)</f>
        <v>0</v>
      </c>
      <c r="X1539" s="451">
        <f>SUM(Q!AQ1539:AT1539)</f>
        <v>0</v>
      </c>
      <c r="Y1539" s="451">
        <f>SUM(Q!AU1539:AX1539)</f>
        <v>0</v>
      </c>
      <c r="Z1539" s="451">
        <f>SUM(Q!AY1539:BB1539)</f>
        <v>0</v>
      </c>
      <c r="AA1539" s="451">
        <f>SUM(Q!BC1539:BF1539)</f>
        <v>0</v>
      </c>
      <c r="AB1539" s="451">
        <f>SUM(Q!BG1539:BJ1539)</f>
        <v>0</v>
      </c>
      <c r="AC1539" s="451">
        <f>SUM(Q!BK1539:BN1539)</f>
        <v>0</v>
      </c>
      <c r="AD1539" s="451">
        <f>SUM(Q!BO1539:BR1539)</f>
        <v>0</v>
      </c>
      <c r="AE1539" s="451">
        <f>SUM(Q!BS1539:BV1539)</f>
        <v>0</v>
      </c>
      <c r="AF1539" s="451">
        <f>SUM(Q!BW1539:BZ1539)</f>
        <v>0</v>
      </c>
      <c r="AG1539" s="451">
        <f>SUM(Q!CA1539:CD1539)</f>
        <v>0</v>
      </c>
      <c r="AH1539" s="451">
        <f>SUM(Q!CE1539:CH1539)</f>
        <v>0</v>
      </c>
      <c r="AI1539" s="451">
        <f>SUM(Q!CI1539:CL1539)</f>
        <v>0</v>
      </c>
      <c r="AJ1539" s="451">
        <f>SUM(Q!CM1539:CP1539)</f>
        <v>0</v>
      </c>
      <c r="AK1539" s="451">
        <f>SUM(Q!CQ1539:CT1539)</f>
        <v>0</v>
      </c>
      <c r="AL1539" s="451">
        <f>SUM(Q!CU1539:CX1539)</f>
        <v>0</v>
      </c>
      <c r="AM1539" s="451">
        <f>SUM(Q!CY1539:DB1539)</f>
        <v>0</v>
      </c>
      <c r="AN1539" s="451">
        <f>SUM(Q!DC1539:DF1539)</f>
        <v>0</v>
      </c>
      <c r="AO1539" s="451">
        <f>SUM(Q!DG1539:DJ1539)</f>
        <v>0</v>
      </c>
    </row>
    <row r="1540" spans="1:41" x14ac:dyDescent="0.35">
      <c r="A1540" s="5" t="s">
        <v>354</v>
      </c>
      <c r="B1540" s="452" t="s">
        <v>371</v>
      </c>
      <c r="N1540" s="451">
        <f>SUM(Q!C1540:F1540)</f>
        <v>0</v>
      </c>
      <c r="O1540" s="451">
        <f>SUM(Q!G1540:J1540)</f>
        <v>0</v>
      </c>
      <c r="P1540" s="451">
        <f>SUM(Q!K1540:N1540)</f>
        <v>0</v>
      </c>
      <c r="Q1540" s="451">
        <f>SUM(Q!O1540:R1540)</f>
        <v>0</v>
      </c>
      <c r="R1540" s="451">
        <f>SUM(Q!S1540:V1540)</f>
        <v>0</v>
      </c>
      <c r="S1540" s="451">
        <f>SUM(Q!W1540:Z1540)</f>
        <v>-36300</v>
      </c>
      <c r="T1540" s="451">
        <f>SUM(Q!AA1540:AD1540)</f>
        <v>0</v>
      </c>
      <c r="U1540" s="451">
        <f>SUM(Q!AE1540:AH1540)</f>
        <v>0</v>
      </c>
      <c r="V1540" s="451">
        <f>SUM(Q!AI1540:AL1540)</f>
        <v>0</v>
      </c>
      <c r="W1540" s="451">
        <f>SUM(Q!AM1540:AP1540)</f>
        <v>0</v>
      </c>
      <c r="X1540" s="451">
        <f>SUM(Q!AQ1540:AT1540)</f>
        <v>0</v>
      </c>
      <c r="Y1540" s="451">
        <f>SUM(Q!AU1540:AX1540)</f>
        <v>0</v>
      </c>
      <c r="Z1540" s="451">
        <f>SUM(Q!AY1540:BB1540)</f>
        <v>0</v>
      </c>
      <c r="AA1540" s="451">
        <f>SUM(Q!BC1540:BF1540)</f>
        <v>0</v>
      </c>
      <c r="AB1540" s="451">
        <f>SUM(Q!BG1540:BJ1540)</f>
        <v>0</v>
      </c>
      <c r="AC1540" s="451">
        <f>SUM(Q!BK1540:BN1540)</f>
        <v>0</v>
      </c>
      <c r="AD1540" s="451">
        <f>SUM(Q!BO1540:BR1540)</f>
        <v>0</v>
      </c>
      <c r="AE1540" s="451">
        <f>SUM(Q!BS1540:BV1540)</f>
        <v>0</v>
      </c>
      <c r="AF1540" s="451">
        <f>SUM(Q!BW1540:BZ1540)</f>
        <v>0</v>
      </c>
      <c r="AG1540" s="451">
        <f>SUM(Q!CA1540:CD1540)</f>
        <v>0</v>
      </c>
      <c r="AH1540" s="451">
        <f>SUM(Q!CE1540:CH1540)</f>
        <v>0</v>
      </c>
      <c r="AI1540" s="451">
        <f>SUM(Q!CI1540:CL1540)</f>
        <v>0</v>
      </c>
      <c r="AJ1540" s="451">
        <f>SUM(Q!CM1540:CP1540)</f>
        <v>0</v>
      </c>
      <c r="AK1540" s="451">
        <f>SUM(Q!CQ1540:CT1540)</f>
        <v>0</v>
      </c>
      <c r="AL1540" s="451">
        <f>SUM(Q!CU1540:CX1540)</f>
        <v>0</v>
      </c>
      <c r="AM1540" s="451">
        <f>SUM(Q!CY1540:DB1540)</f>
        <v>0</v>
      </c>
      <c r="AN1540" s="451">
        <f>SUM(Q!DC1540:DF1540)</f>
        <v>0</v>
      </c>
      <c r="AO1540" s="451">
        <f>SUM(Q!DG1540:DJ1540)</f>
        <v>0</v>
      </c>
    </row>
    <row r="1541" spans="1:41" x14ac:dyDescent="0.35">
      <c r="A1541" s="5" t="s">
        <v>354</v>
      </c>
      <c r="B1541" s="452" t="s">
        <v>362</v>
      </c>
      <c r="N1541" s="451">
        <f>SUM(Q!C1541:F1541)</f>
        <v>0</v>
      </c>
      <c r="O1541" s="451">
        <f>SUM(Q!G1541:J1541)</f>
        <v>800</v>
      </c>
      <c r="P1541" s="451">
        <f>SUM(Q!K1541:N1541)</f>
        <v>-2600</v>
      </c>
      <c r="Q1541" s="451">
        <f>SUM(Q!O1541:R1541)</f>
        <v>0</v>
      </c>
      <c r="R1541" s="451">
        <f>SUM(Q!S1541:V1541)</f>
        <v>-3500</v>
      </c>
      <c r="S1541" s="451">
        <f>SUM(Q!W1541:Z1541)</f>
        <v>-3400</v>
      </c>
      <c r="T1541" s="451">
        <f>SUM(Q!AA1541:AD1541)</f>
        <v>-7800</v>
      </c>
      <c r="U1541" s="451">
        <f>SUM(Q!AE1541:AH1541)</f>
        <v>0</v>
      </c>
      <c r="V1541" s="451">
        <f>SUM(Q!AI1541:AL1541)</f>
        <v>0</v>
      </c>
      <c r="W1541" s="451">
        <f>SUM(Q!AM1541:AP1541)</f>
        <v>0</v>
      </c>
      <c r="X1541" s="451">
        <f>SUM(Q!AQ1541:AT1541)</f>
        <v>0</v>
      </c>
      <c r="Y1541" s="451">
        <f>SUM(Q!AU1541:AX1541)</f>
        <v>0</v>
      </c>
      <c r="Z1541" s="451">
        <f>SUM(Q!AY1541:BB1541)</f>
        <v>0</v>
      </c>
      <c r="AA1541" s="451">
        <f>SUM(Q!BC1541:BF1541)</f>
        <v>0</v>
      </c>
      <c r="AB1541" s="451">
        <f>SUM(Q!BG1541:BJ1541)</f>
        <v>0</v>
      </c>
      <c r="AC1541" s="451">
        <f>SUM(Q!BK1541:BN1541)</f>
        <v>0</v>
      </c>
      <c r="AD1541" s="451">
        <f>SUM(Q!BO1541:BR1541)</f>
        <v>0</v>
      </c>
      <c r="AE1541" s="451">
        <f>SUM(Q!BS1541:BV1541)</f>
        <v>0</v>
      </c>
      <c r="AF1541" s="451">
        <f>SUM(Q!BW1541:BZ1541)</f>
        <v>0</v>
      </c>
      <c r="AG1541" s="451">
        <f>SUM(Q!CA1541:CD1541)</f>
        <v>0</v>
      </c>
      <c r="AH1541" s="451">
        <f>SUM(Q!CE1541:CH1541)</f>
        <v>0</v>
      </c>
      <c r="AI1541" s="451">
        <f>SUM(Q!CI1541:CL1541)</f>
        <v>0</v>
      </c>
      <c r="AJ1541" s="451">
        <f>SUM(Q!CM1541:CP1541)</f>
        <v>0</v>
      </c>
      <c r="AK1541" s="451">
        <f>SUM(Q!CQ1541:CT1541)</f>
        <v>0</v>
      </c>
      <c r="AL1541" s="451">
        <f>SUM(Q!CU1541:CX1541)</f>
        <v>0</v>
      </c>
      <c r="AM1541" s="451">
        <f>SUM(Q!CY1541:DB1541)</f>
        <v>0</v>
      </c>
      <c r="AN1541" s="451">
        <f>SUM(Q!DC1541:DF1541)</f>
        <v>0</v>
      </c>
      <c r="AO1541" s="451">
        <f>SUM(Q!DG1541:DJ1541)</f>
        <v>0</v>
      </c>
    </row>
    <row r="1542" spans="1:41" x14ac:dyDescent="0.35">
      <c r="A1542" s="5" t="s">
        <v>354</v>
      </c>
      <c r="B1542" s="255" t="s">
        <v>372</v>
      </c>
      <c r="C1542" s="255"/>
      <c r="D1542" s="255"/>
      <c r="E1542" s="255"/>
      <c r="F1542" s="255"/>
      <c r="G1542" s="255"/>
      <c r="H1542" s="255"/>
      <c r="I1542" s="255"/>
      <c r="J1542" s="255"/>
      <c r="K1542" s="255"/>
      <c r="L1542" s="255"/>
      <c r="M1542" s="255"/>
      <c r="N1542" s="453">
        <f>SUM(Q!C1542:F1542)</f>
        <v>-25500</v>
      </c>
      <c r="O1542" s="453">
        <f>SUM(Q!G1542:J1542)</f>
        <v>17700</v>
      </c>
      <c r="P1542" s="453">
        <f>SUM(Q!K1542:N1542)</f>
        <v>10000</v>
      </c>
      <c r="Q1542" s="453">
        <f>SUM(Q!O1542:R1542)</f>
        <v>19700</v>
      </c>
      <c r="R1542" s="453">
        <f>SUM(Q!S1542:V1542)</f>
        <v>16000</v>
      </c>
      <c r="S1542" s="453">
        <f>SUM(Q!W1542:Z1542)</f>
        <v>-13900</v>
      </c>
      <c r="T1542" s="453">
        <f>SUM(Q!AA1542:AD1542)</f>
        <v>7300</v>
      </c>
      <c r="U1542" s="453">
        <f>SUM(Q!AE1542:AH1542)</f>
        <v>0</v>
      </c>
      <c r="V1542" s="453">
        <f>SUM(Q!AI1542:AL1542)</f>
        <v>0</v>
      </c>
      <c r="W1542" s="453">
        <f>SUM(Q!AM1542:AP1542)</f>
        <v>0</v>
      </c>
      <c r="X1542" s="453">
        <f>SUM(Q!AQ1542:AT1542)</f>
        <v>0</v>
      </c>
      <c r="Y1542" s="453">
        <f>SUM(Q!AU1542:AX1542)</f>
        <v>0</v>
      </c>
      <c r="Z1542" s="453">
        <f>SUM(Q!AY1542:BB1542)</f>
        <v>0</v>
      </c>
      <c r="AA1542" s="453">
        <f>SUM(Q!BC1542:BF1542)</f>
        <v>0</v>
      </c>
      <c r="AB1542" s="453">
        <f>SUM(Q!BG1542:BJ1542)</f>
        <v>0</v>
      </c>
      <c r="AC1542" s="453">
        <f>SUM(Q!BK1542:BN1542)</f>
        <v>0</v>
      </c>
      <c r="AD1542" s="453">
        <f>SUM(Q!BO1542:BR1542)</f>
        <v>0</v>
      </c>
      <c r="AE1542" s="453">
        <f>SUM(Q!BS1542:BV1542)</f>
        <v>0</v>
      </c>
      <c r="AF1542" s="453">
        <f>SUM(Q!BW1542:BZ1542)</f>
        <v>0</v>
      </c>
      <c r="AG1542" s="453">
        <f>SUM(Q!CA1542:CD1542)</f>
        <v>0</v>
      </c>
      <c r="AH1542" s="453">
        <f>SUM(Q!CE1542:CH1542)</f>
        <v>0</v>
      </c>
      <c r="AI1542" s="453">
        <f>SUM(Q!CI1542:CL1542)</f>
        <v>0</v>
      </c>
      <c r="AJ1542" s="453">
        <f>SUM(Q!CM1542:CP1542)</f>
        <v>0</v>
      </c>
      <c r="AK1542" s="453">
        <f>SUM(Q!CQ1542:CT1542)</f>
        <v>0</v>
      </c>
      <c r="AL1542" s="453">
        <f>SUM(Q!CU1542:CX1542)</f>
        <v>0</v>
      </c>
      <c r="AM1542" s="453">
        <f>SUM(Q!CY1542:DB1542)</f>
        <v>0</v>
      </c>
      <c r="AN1542" s="453">
        <f>SUM(Q!DC1542:DF1542)</f>
        <v>0</v>
      </c>
      <c r="AO1542" s="453">
        <f>SUM(Q!DG1542:DJ1542)</f>
        <v>0</v>
      </c>
    </row>
    <row r="1543" spans="1:41" x14ac:dyDescent="0.35">
      <c r="A1543" s="5" t="s">
        <v>354</v>
      </c>
      <c r="B1543" s="452" t="s">
        <v>315</v>
      </c>
      <c r="N1543" s="451">
        <f>SUM(Q!C1543:F1543)</f>
        <v>0</v>
      </c>
      <c r="O1543" s="451">
        <f>SUM(Q!G1543:J1543)</f>
        <v>-5026.8000000000011</v>
      </c>
      <c r="P1543" s="451">
        <f>SUM(Q!K1543:N1543)</f>
        <v>-3493.2000000000007</v>
      </c>
      <c r="Q1543" s="451">
        <f>SUM(Q!O1543:R1543)</f>
        <v>-5594.8</v>
      </c>
      <c r="R1543" s="451">
        <f>SUM(Q!S1543:V1543)</f>
        <v>-4544.0000000000009</v>
      </c>
      <c r="S1543" s="451">
        <f>SUM(Q!W1543:Z1543)</f>
        <v>-5396</v>
      </c>
      <c r="T1543" s="451">
        <f>SUM(Q!AA1543:AD1543)</f>
        <v>-2878.4</v>
      </c>
      <c r="U1543" s="451">
        <f>SUM(Q!AE1543:AH1543)</f>
        <v>0</v>
      </c>
      <c r="V1543" s="451">
        <f>SUM(Q!AI1543:AL1543)</f>
        <v>0</v>
      </c>
      <c r="W1543" s="451">
        <f>SUM(Q!AM1543:AP1543)</f>
        <v>0</v>
      </c>
      <c r="X1543" s="451">
        <f>SUM(Q!AQ1543:AT1543)</f>
        <v>0</v>
      </c>
      <c r="Y1543" s="451">
        <f>SUM(Q!AU1543:AX1543)</f>
        <v>0</v>
      </c>
      <c r="Z1543" s="451">
        <f>SUM(Q!AY1543:BB1543)</f>
        <v>0</v>
      </c>
      <c r="AA1543" s="451">
        <f>SUM(Q!BC1543:BF1543)</f>
        <v>0</v>
      </c>
      <c r="AB1543" s="451">
        <f>SUM(Q!BG1543:BJ1543)</f>
        <v>0</v>
      </c>
      <c r="AC1543" s="451">
        <f>SUM(Q!BK1543:BN1543)</f>
        <v>0</v>
      </c>
      <c r="AD1543" s="451">
        <f>SUM(Q!BO1543:BR1543)</f>
        <v>0</v>
      </c>
      <c r="AE1543" s="451">
        <f>SUM(Q!BS1543:BV1543)</f>
        <v>0</v>
      </c>
      <c r="AF1543" s="451">
        <f>SUM(Q!BW1543:BZ1543)</f>
        <v>0</v>
      </c>
      <c r="AG1543" s="451">
        <f>SUM(Q!CA1543:CD1543)</f>
        <v>0</v>
      </c>
      <c r="AH1543" s="451">
        <f>SUM(Q!CE1543:CH1543)</f>
        <v>0</v>
      </c>
      <c r="AI1543" s="451">
        <f>SUM(Q!CI1543:CL1543)</f>
        <v>0</v>
      </c>
      <c r="AJ1543" s="451">
        <f>SUM(Q!CM1543:CP1543)</f>
        <v>0</v>
      </c>
      <c r="AK1543" s="451">
        <f>SUM(Q!CQ1543:CT1543)</f>
        <v>0</v>
      </c>
      <c r="AL1543" s="451">
        <f>SUM(Q!CU1543:CX1543)</f>
        <v>0</v>
      </c>
      <c r="AM1543" s="451">
        <f>SUM(Q!CY1543:DB1543)</f>
        <v>0</v>
      </c>
      <c r="AN1543" s="451">
        <f>SUM(Q!DC1543:DF1543)</f>
        <v>0</v>
      </c>
      <c r="AO1543" s="451">
        <f>SUM(Q!DG1543:DJ1543)</f>
        <v>0</v>
      </c>
    </row>
    <row r="1544" spans="1:41" x14ac:dyDescent="0.35">
      <c r="A1544" s="5" t="s">
        <v>354</v>
      </c>
      <c r="B1544" s="255" t="s">
        <v>169</v>
      </c>
      <c r="C1544" s="255"/>
      <c r="D1544" s="255"/>
      <c r="E1544" s="255"/>
      <c r="F1544" s="255"/>
      <c r="G1544" s="255"/>
      <c r="H1544" s="255"/>
      <c r="I1544" s="255"/>
      <c r="J1544" s="255"/>
      <c r="K1544" s="255"/>
      <c r="L1544" s="255"/>
      <c r="M1544" s="255"/>
      <c r="N1544" s="453">
        <f>SUM(Q!C1544:F1544)</f>
        <v>-25500</v>
      </c>
      <c r="O1544" s="453">
        <f>SUM(Q!G1544:J1544)</f>
        <v>12673.2</v>
      </c>
      <c r="P1544" s="453">
        <f>SUM(Q!K1544:N1544)</f>
        <v>6506.7999999999993</v>
      </c>
      <c r="Q1544" s="453">
        <f>SUM(Q!O1544:R1544)</f>
        <v>14105.2</v>
      </c>
      <c r="R1544" s="453">
        <f>SUM(Q!S1544:V1544)</f>
        <v>11455.999999999998</v>
      </c>
      <c r="S1544" s="453">
        <f>SUM(Q!W1544:Z1544)</f>
        <v>-19296</v>
      </c>
      <c r="T1544" s="453">
        <f>SUM(Q!AA1544:AD1544)</f>
        <v>4421.5999999999995</v>
      </c>
      <c r="U1544" s="453">
        <f>SUM(Q!AE1544:AH1544)</f>
        <v>0</v>
      </c>
      <c r="V1544" s="453">
        <f>SUM(Q!AI1544:AL1544)</f>
        <v>0</v>
      </c>
      <c r="W1544" s="453">
        <f>SUM(Q!AM1544:AP1544)</f>
        <v>0</v>
      </c>
      <c r="X1544" s="453">
        <f>SUM(Q!AQ1544:AT1544)</f>
        <v>0</v>
      </c>
      <c r="Y1544" s="453">
        <f>SUM(Q!AU1544:AX1544)</f>
        <v>0</v>
      </c>
      <c r="Z1544" s="453">
        <f>SUM(Q!AY1544:BB1544)</f>
        <v>0</v>
      </c>
      <c r="AA1544" s="453">
        <f>SUM(Q!BC1544:BF1544)</f>
        <v>0</v>
      </c>
      <c r="AB1544" s="453">
        <f>SUM(Q!BG1544:BJ1544)</f>
        <v>0</v>
      </c>
      <c r="AC1544" s="453">
        <f>SUM(Q!BK1544:BN1544)</f>
        <v>0</v>
      </c>
      <c r="AD1544" s="453">
        <f>SUM(Q!BO1544:BR1544)</f>
        <v>0</v>
      </c>
      <c r="AE1544" s="453">
        <f>SUM(Q!BS1544:BV1544)</f>
        <v>0</v>
      </c>
      <c r="AF1544" s="453">
        <f>SUM(Q!BW1544:BZ1544)</f>
        <v>0</v>
      </c>
      <c r="AG1544" s="453">
        <f>SUM(Q!CA1544:CD1544)</f>
        <v>0</v>
      </c>
      <c r="AH1544" s="453">
        <f>SUM(Q!CE1544:CH1544)</f>
        <v>0</v>
      </c>
      <c r="AI1544" s="453">
        <f>SUM(Q!CI1544:CL1544)</f>
        <v>0</v>
      </c>
      <c r="AJ1544" s="453">
        <f>SUM(Q!CM1544:CP1544)</f>
        <v>0</v>
      </c>
      <c r="AK1544" s="453">
        <f>SUM(Q!CQ1544:CT1544)</f>
        <v>0</v>
      </c>
      <c r="AL1544" s="453">
        <f>SUM(Q!CU1544:CX1544)</f>
        <v>0</v>
      </c>
      <c r="AM1544" s="453">
        <f>SUM(Q!CY1544:DB1544)</f>
        <v>0</v>
      </c>
      <c r="AN1544" s="453">
        <f>SUM(Q!DC1544:DF1544)</f>
        <v>0</v>
      </c>
      <c r="AO1544" s="453">
        <f>SUM(Q!DG1544:DJ1544)</f>
        <v>0</v>
      </c>
    </row>
    <row r="1545" spans="1:41" x14ac:dyDescent="0.35">
      <c r="A1545" s="5"/>
      <c r="B1545" s="70"/>
    </row>
    <row r="1546" spans="1:41" x14ac:dyDescent="0.35">
      <c r="A1546" s="5"/>
      <c r="B1546" s="70"/>
    </row>
    <row r="1547" spans="1:41" x14ac:dyDescent="0.35">
      <c r="A1547" s="5" t="s">
        <v>354</v>
      </c>
      <c r="B1547" s="69" t="s">
        <v>138</v>
      </c>
      <c r="N1547" s="451">
        <f>SUM(Q!C1547:F1547)</f>
        <v>3400</v>
      </c>
      <c r="O1547" s="451">
        <f>SUM(Q!G1547:J1547)</f>
        <v>28800</v>
      </c>
      <c r="P1547" s="451">
        <f>SUM(Q!K1547:N1547)</f>
        <v>13700</v>
      </c>
      <c r="Q1547" s="451">
        <f>SUM(Q!O1547:R1547)</f>
        <v>21300</v>
      </c>
      <c r="R1547" s="451">
        <f>SUM(Q!S1547:V1547)</f>
        <v>17800</v>
      </c>
      <c r="S1547" s="451">
        <f>SUM(Q!W1547:Z1547)</f>
        <v>-12300</v>
      </c>
      <c r="T1547" s="451">
        <f>SUM(Q!AA1547:AD1547)</f>
        <v>7300</v>
      </c>
      <c r="U1547" s="451">
        <f>SUM(Q!AE1547:AH1547)</f>
        <v>0</v>
      </c>
      <c r="V1547" s="451">
        <f>SUM(Q!AI1547:AL1547)</f>
        <v>0</v>
      </c>
      <c r="W1547" s="451">
        <f>SUM(Q!AM1547:AP1547)</f>
        <v>0</v>
      </c>
      <c r="X1547" s="451">
        <f>SUM(Q!AQ1547:AT1547)</f>
        <v>0</v>
      </c>
      <c r="Y1547" s="451">
        <f>SUM(Q!AU1547:AX1547)</f>
        <v>0</v>
      </c>
      <c r="Z1547" s="451">
        <f>SUM(Q!AY1547:BB1547)</f>
        <v>0</v>
      </c>
      <c r="AA1547" s="451">
        <f>SUM(Q!BC1547:BF1547)</f>
        <v>0</v>
      </c>
      <c r="AB1547" s="451">
        <f>SUM(Q!BG1547:BJ1547)</f>
        <v>0</v>
      </c>
      <c r="AC1547" s="451">
        <f>SUM(Q!BK1547:BN1547)</f>
        <v>0</v>
      </c>
      <c r="AD1547" s="451">
        <f>SUM(Q!BO1547:BR1547)</f>
        <v>0</v>
      </c>
      <c r="AE1547" s="451">
        <f>SUM(Q!BS1547:BV1547)</f>
        <v>0</v>
      </c>
      <c r="AF1547" s="451">
        <f>SUM(Q!BW1547:BZ1547)</f>
        <v>0</v>
      </c>
      <c r="AG1547" s="451">
        <f>SUM(Q!CA1547:CD1547)</f>
        <v>0</v>
      </c>
      <c r="AH1547" s="451">
        <f>SUM(Q!CE1547:CH1547)</f>
        <v>0</v>
      </c>
      <c r="AI1547" s="451">
        <f>SUM(Q!CI1547:CL1547)</f>
        <v>0</v>
      </c>
      <c r="AJ1547" s="451">
        <f>SUM(Q!CM1547:CP1547)</f>
        <v>0</v>
      </c>
      <c r="AK1547" s="451">
        <f>SUM(Q!CQ1547:CT1547)</f>
        <v>0</v>
      </c>
      <c r="AL1547" s="451">
        <f>SUM(Q!CU1547:CX1547)</f>
        <v>0</v>
      </c>
      <c r="AM1547" s="451">
        <f>SUM(Q!CY1547:DB1547)</f>
        <v>0</v>
      </c>
      <c r="AN1547" s="451">
        <f>SUM(Q!DC1547:DF1547)</f>
        <v>0</v>
      </c>
      <c r="AO1547" s="451">
        <f>SUM(Q!DG1547:DJ1547)</f>
        <v>0</v>
      </c>
    </row>
    <row r="1548" spans="1:41" x14ac:dyDescent="0.35">
      <c r="A1548" s="5" t="s">
        <v>354</v>
      </c>
      <c r="B1548" s="69" t="s">
        <v>186</v>
      </c>
      <c r="N1548" s="451">
        <f>SUM(Q!C1548:F1548)</f>
        <v>3400</v>
      </c>
      <c r="O1548" s="451">
        <f>SUM(Q!G1548:J1548)</f>
        <v>28800</v>
      </c>
      <c r="P1548" s="451">
        <f>SUM(Q!K1548:N1548)</f>
        <v>13700</v>
      </c>
      <c r="Q1548" s="451">
        <f>SUM(Q!O1548:R1548)</f>
        <v>21300</v>
      </c>
      <c r="R1548" s="451">
        <f>SUM(Q!S1548:V1548)</f>
        <v>17800</v>
      </c>
      <c r="S1548" s="451">
        <f>SUM(Q!W1548:Z1548)</f>
        <v>24000</v>
      </c>
      <c r="T1548" s="451">
        <f>SUM(Q!AA1548:AD1548)</f>
        <v>7300</v>
      </c>
      <c r="U1548" s="451">
        <f>SUM(Q!AE1548:AH1548)</f>
        <v>0</v>
      </c>
      <c r="V1548" s="451">
        <f>SUM(Q!AI1548:AL1548)</f>
        <v>0</v>
      </c>
      <c r="W1548" s="451">
        <f>SUM(Q!AM1548:AP1548)</f>
        <v>0</v>
      </c>
      <c r="X1548" s="451">
        <f>SUM(Q!AQ1548:AT1548)</f>
        <v>0</v>
      </c>
      <c r="Y1548" s="451">
        <f>SUM(Q!AU1548:AX1548)</f>
        <v>0</v>
      </c>
      <c r="Z1548" s="451">
        <f>SUM(Q!AY1548:BB1548)</f>
        <v>0</v>
      </c>
      <c r="AA1548" s="451">
        <f>SUM(Q!BC1548:BF1548)</f>
        <v>0</v>
      </c>
      <c r="AB1548" s="451">
        <f>SUM(Q!BG1548:BJ1548)</f>
        <v>0</v>
      </c>
      <c r="AC1548" s="451">
        <f>SUM(Q!BK1548:BN1548)</f>
        <v>0</v>
      </c>
      <c r="AD1548" s="451">
        <f>SUM(Q!BO1548:BR1548)</f>
        <v>0</v>
      </c>
      <c r="AE1548" s="451">
        <f>SUM(Q!BS1548:BV1548)</f>
        <v>0</v>
      </c>
      <c r="AF1548" s="451">
        <f>SUM(Q!BW1548:BZ1548)</f>
        <v>0</v>
      </c>
      <c r="AG1548" s="451">
        <f>SUM(Q!CA1548:CD1548)</f>
        <v>0</v>
      </c>
      <c r="AH1548" s="451">
        <f>SUM(Q!CE1548:CH1548)</f>
        <v>0</v>
      </c>
      <c r="AI1548" s="451">
        <f>SUM(Q!CI1548:CL1548)</f>
        <v>0</v>
      </c>
      <c r="AJ1548" s="451">
        <f>SUM(Q!CM1548:CP1548)</f>
        <v>0</v>
      </c>
      <c r="AK1548" s="451">
        <f>SUM(Q!CQ1548:CT1548)</f>
        <v>0</v>
      </c>
      <c r="AL1548" s="451">
        <f>SUM(Q!CU1548:CX1548)</f>
        <v>0</v>
      </c>
      <c r="AM1548" s="451">
        <f>SUM(Q!CY1548:DB1548)</f>
        <v>0</v>
      </c>
      <c r="AN1548" s="451">
        <f>SUM(Q!DC1548:DF1548)</f>
        <v>0</v>
      </c>
      <c r="AO1548" s="451">
        <f>SUM(Q!DG1548:DJ1548)</f>
        <v>0</v>
      </c>
    </row>
    <row r="1549" spans="1:41" x14ac:dyDescent="0.35">
      <c r="A1549" s="5"/>
      <c r="B1549" s="69"/>
    </row>
    <row r="1550" spans="1:41" x14ac:dyDescent="0.35">
      <c r="A1550" s="5" t="s">
        <v>354</v>
      </c>
      <c r="B1550" s="314" t="s">
        <v>394</v>
      </c>
      <c r="C1550" s="314"/>
      <c r="D1550" s="314"/>
      <c r="E1550" s="314"/>
      <c r="F1550" s="314"/>
      <c r="G1550" s="314"/>
      <c r="H1550" s="314"/>
      <c r="I1550" s="314"/>
      <c r="J1550" s="314"/>
      <c r="K1550" s="314"/>
      <c r="L1550" s="314"/>
      <c r="M1550" s="314"/>
      <c r="N1550" s="458">
        <f>SUM(Q!C1550:F1550)</f>
        <v>10900</v>
      </c>
      <c r="O1550" s="458">
        <f>SUM(Q!G1550:J1550)</f>
        <v>9100</v>
      </c>
      <c r="P1550" s="458">
        <f>SUM(Q!K1550:N1550)</f>
        <v>5600</v>
      </c>
      <c r="Q1550" s="458">
        <f>SUM(Q!O1550:R1550)</f>
        <v>10000</v>
      </c>
      <c r="R1550" s="458">
        <f>SUM(Q!S1550:V1550)</f>
        <v>1200</v>
      </c>
      <c r="S1550" s="458">
        <f>SUM(Q!W1550:Z1550)</f>
        <v>0</v>
      </c>
      <c r="T1550" s="458">
        <f>SUM(Q!AA1550:AD1550)</f>
        <v>0</v>
      </c>
      <c r="U1550" s="458">
        <f>SUM(Q!AE1550:AH1550)</f>
        <v>0</v>
      </c>
      <c r="V1550" s="458">
        <f>SUM(Q!AI1550:AL1550)</f>
        <v>0</v>
      </c>
      <c r="W1550" s="458">
        <f>SUM(Q!AM1550:AP1550)</f>
        <v>0</v>
      </c>
      <c r="X1550" s="458">
        <f>SUM(Q!AQ1550:AT1550)</f>
        <v>0</v>
      </c>
      <c r="Y1550" s="458">
        <f>SUM(Q!AU1550:AX1550)</f>
        <v>0</v>
      </c>
      <c r="Z1550" s="458">
        <f>SUM(Q!AY1550:BB1550)</f>
        <v>0</v>
      </c>
      <c r="AA1550" s="458">
        <f>SUM(Q!BC1550:BF1550)</f>
        <v>0</v>
      </c>
      <c r="AB1550" s="458">
        <f>SUM(Q!BG1550:BJ1550)</f>
        <v>0</v>
      </c>
      <c r="AC1550" s="458">
        <f>SUM(Q!BK1550:BN1550)</f>
        <v>0</v>
      </c>
      <c r="AD1550" s="458">
        <f>SUM(Q!BO1550:BR1550)</f>
        <v>0</v>
      </c>
      <c r="AE1550" s="458">
        <f>SUM(Q!BS1550:BV1550)</f>
        <v>0</v>
      </c>
      <c r="AF1550" s="458">
        <f>SUM(Q!BW1550:BZ1550)</f>
        <v>0</v>
      </c>
      <c r="AG1550" s="458">
        <f>SUM(Q!CA1550:CD1550)</f>
        <v>0</v>
      </c>
      <c r="AH1550" s="458">
        <f>SUM(Q!CE1550:CH1550)</f>
        <v>0</v>
      </c>
      <c r="AI1550" s="458">
        <f>SUM(Q!CI1550:CL1550)</f>
        <v>0</v>
      </c>
      <c r="AJ1550" s="458">
        <f>SUM(Q!CM1550:CP1550)</f>
        <v>0</v>
      </c>
      <c r="AK1550" s="458">
        <f>SUM(Q!CQ1550:CT1550)</f>
        <v>0</v>
      </c>
      <c r="AL1550" s="458">
        <f>SUM(Q!CU1550:CX1550)</f>
        <v>0</v>
      </c>
      <c r="AM1550" s="458">
        <f>SUM(Q!CY1550:DB1550)</f>
        <v>0</v>
      </c>
      <c r="AN1550" s="458">
        <f>SUM(Q!DC1550:DF1550)</f>
        <v>0</v>
      </c>
      <c r="AO1550" s="458">
        <f>SUM(Q!DG1550:DJ1550)</f>
        <v>0</v>
      </c>
    </row>
    <row r="1551" spans="1:41" x14ac:dyDescent="0.35">
      <c r="A1551" s="5" t="s">
        <v>354</v>
      </c>
      <c r="B1551" s="254" t="s">
        <v>392</v>
      </c>
      <c r="N1551" s="451">
        <f>SUM(Q!C1551:F1551)</f>
        <v>4100</v>
      </c>
      <c r="O1551" s="451">
        <f>SUM(Q!G1551:J1551)</f>
        <v>4800</v>
      </c>
      <c r="P1551" s="451">
        <f>SUM(Q!K1551:N1551)</f>
        <v>3100</v>
      </c>
      <c r="Q1551" s="451">
        <f>SUM(Q!O1551:R1551)</f>
        <v>4300</v>
      </c>
      <c r="R1551" s="451">
        <f>SUM(Q!S1551:V1551)</f>
        <v>0</v>
      </c>
      <c r="S1551" s="451">
        <f>SUM(Q!W1551:Z1551)</f>
        <v>0</v>
      </c>
      <c r="T1551" s="451">
        <f>SUM(Q!AA1551:AD1551)</f>
        <v>0</v>
      </c>
      <c r="U1551" s="451">
        <f>SUM(Q!AE1551:AH1551)</f>
        <v>0</v>
      </c>
      <c r="V1551" s="451">
        <f>SUM(Q!AI1551:AL1551)</f>
        <v>0</v>
      </c>
      <c r="W1551" s="451">
        <f>SUM(Q!AM1551:AP1551)</f>
        <v>0</v>
      </c>
      <c r="X1551" s="451">
        <f>SUM(Q!AQ1551:AT1551)</f>
        <v>0</v>
      </c>
      <c r="Y1551" s="451">
        <f>SUM(Q!AU1551:AX1551)</f>
        <v>0</v>
      </c>
      <c r="Z1551" s="451">
        <f>SUM(Q!AY1551:BB1551)</f>
        <v>0</v>
      </c>
      <c r="AA1551" s="451">
        <f>SUM(Q!BC1551:BF1551)</f>
        <v>0</v>
      </c>
      <c r="AB1551" s="451">
        <f>SUM(Q!BG1551:BJ1551)</f>
        <v>0</v>
      </c>
      <c r="AC1551" s="451">
        <f>SUM(Q!BK1551:BN1551)</f>
        <v>0</v>
      </c>
      <c r="AD1551" s="451">
        <f>SUM(Q!BO1551:BR1551)</f>
        <v>0</v>
      </c>
      <c r="AE1551" s="451">
        <f>SUM(Q!BS1551:BV1551)</f>
        <v>0</v>
      </c>
      <c r="AF1551" s="451">
        <f>SUM(Q!BW1551:BZ1551)</f>
        <v>0</v>
      </c>
      <c r="AG1551" s="451">
        <f>SUM(Q!CA1551:CD1551)</f>
        <v>0</v>
      </c>
      <c r="AH1551" s="451">
        <f>SUM(Q!CE1551:CH1551)</f>
        <v>0</v>
      </c>
      <c r="AI1551" s="451">
        <f>SUM(Q!CI1551:CL1551)</f>
        <v>0</v>
      </c>
      <c r="AJ1551" s="451">
        <f>SUM(Q!CM1551:CP1551)</f>
        <v>0</v>
      </c>
      <c r="AK1551" s="451">
        <f>SUM(Q!CQ1551:CT1551)</f>
        <v>0</v>
      </c>
      <c r="AL1551" s="451">
        <f>SUM(Q!CU1551:CX1551)</f>
        <v>0</v>
      </c>
      <c r="AM1551" s="451">
        <f>SUM(Q!CY1551:DB1551)</f>
        <v>0</v>
      </c>
      <c r="AN1551" s="451">
        <f>SUM(Q!DC1551:DF1551)</f>
        <v>0</v>
      </c>
      <c r="AO1551" s="451">
        <f>SUM(Q!DG1551:DJ1551)</f>
        <v>0</v>
      </c>
    </row>
    <row r="1552" spans="1:41" x14ac:dyDescent="0.35">
      <c r="A1552" s="5" t="s">
        <v>354</v>
      </c>
      <c r="B1552" s="254" t="s">
        <v>393</v>
      </c>
      <c r="N1552" s="451">
        <f>SUM(Q!C1552:F1552)</f>
        <v>6800</v>
      </c>
      <c r="O1552" s="451">
        <f>SUM(Q!G1552:J1552)</f>
        <v>4300</v>
      </c>
      <c r="P1552" s="451">
        <f>SUM(Q!K1552:N1552)</f>
        <v>2500</v>
      </c>
      <c r="Q1552" s="451">
        <f>SUM(Q!O1552:R1552)</f>
        <v>5700</v>
      </c>
      <c r="R1552" s="451">
        <f>SUM(Q!S1552:V1552)</f>
        <v>1200</v>
      </c>
      <c r="S1552" s="451">
        <f>SUM(Q!W1552:Z1552)</f>
        <v>0</v>
      </c>
      <c r="T1552" s="451">
        <f>SUM(Q!AA1552:AD1552)</f>
        <v>0</v>
      </c>
      <c r="U1552" s="451">
        <f>SUM(Q!AE1552:AH1552)</f>
        <v>0</v>
      </c>
      <c r="V1552" s="451">
        <f>SUM(Q!AI1552:AL1552)</f>
        <v>0</v>
      </c>
      <c r="W1552" s="451">
        <f>SUM(Q!AM1552:AP1552)</f>
        <v>0</v>
      </c>
      <c r="X1552" s="451">
        <f>SUM(Q!AQ1552:AT1552)</f>
        <v>0</v>
      </c>
      <c r="Y1552" s="451">
        <f>SUM(Q!AU1552:AX1552)</f>
        <v>0</v>
      </c>
      <c r="Z1552" s="451">
        <f>SUM(Q!AY1552:BB1552)</f>
        <v>0</v>
      </c>
      <c r="AA1552" s="451">
        <f>SUM(Q!BC1552:BF1552)</f>
        <v>0</v>
      </c>
      <c r="AB1552" s="451">
        <f>SUM(Q!BG1552:BJ1552)</f>
        <v>0</v>
      </c>
      <c r="AC1552" s="451">
        <f>SUM(Q!BK1552:BN1552)</f>
        <v>0</v>
      </c>
      <c r="AD1552" s="451">
        <f>SUM(Q!BO1552:BR1552)</f>
        <v>0</v>
      </c>
      <c r="AE1552" s="451">
        <f>SUM(Q!BS1552:BV1552)</f>
        <v>0</v>
      </c>
      <c r="AF1552" s="451">
        <f>SUM(Q!BW1552:BZ1552)</f>
        <v>0</v>
      </c>
      <c r="AG1552" s="451">
        <f>SUM(Q!CA1552:CD1552)</f>
        <v>0</v>
      </c>
      <c r="AH1552" s="451">
        <f>SUM(Q!CE1552:CH1552)</f>
        <v>0</v>
      </c>
      <c r="AI1552" s="451">
        <f>SUM(Q!CI1552:CL1552)</f>
        <v>0</v>
      </c>
      <c r="AJ1552" s="451">
        <f>SUM(Q!CM1552:CP1552)</f>
        <v>0</v>
      </c>
      <c r="AK1552" s="451">
        <f>SUM(Q!CQ1552:CT1552)</f>
        <v>0</v>
      </c>
      <c r="AL1552" s="451">
        <f>SUM(Q!CU1552:CX1552)</f>
        <v>0</v>
      </c>
      <c r="AM1552" s="451">
        <f>SUM(Q!CY1552:DB1552)</f>
        <v>0</v>
      </c>
      <c r="AN1552" s="451">
        <f>SUM(Q!DC1552:DF1552)</f>
        <v>0</v>
      </c>
      <c r="AO1552" s="451">
        <f>SUM(Q!DG1552:DJ1552)</f>
        <v>0</v>
      </c>
    </row>
    <row r="1553" spans="1:41" x14ac:dyDescent="0.35">
      <c r="A1553" s="424" t="s">
        <v>82</v>
      </c>
      <c r="B1553" s="460" t="s">
        <v>419</v>
      </c>
      <c r="N1553" s="425">
        <f>IFERROR(N1551*1000/N1525,"")</f>
        <v>45.054945054945058</v>
      </c>
      <c r="O1553" s="425">
        <f t="shared" ref="O1553:AO1553" si="1402">IFERROR(O1551*1000/O1525,"")</f>
        <v>69.565217391304344</v>
      </c>
      <c r="P1553" s="425">
        <f t="shared" si="1402"/>
        <v>44.285714285714285</v>
      </c>
      <c r="Q1553" s="425">
        <f t="shared" si="1402"/>
        <v>69.354838709677423</v>
      </c>
      <c r="R1553" s="425">
        <f t="shared" si="1402"/>
        <v>0</v>
      </c>
      <c r="S1553" s="425">
        <f t="shared" si="1402"/>
        <v>0</v>
      </c>
      <c r="T1553" s="425" t="str">
        <f t="shared" si="1402"/>
        <v/>
      </c>
      <c r="U1553" s="425" t="str">
        <f t="shared" si="1402"/>
        <v/>
      </c>
      <c r="V1553" s="425" t="str">
        <f t="shared" si="1402"/>
        <v/>
      </c>
      <c r="W1553" s="425" t="str">
        <f t="shared" si="1402"/>
        <v/>
      </c>
      <c r="X1553" s="425" t="str">
        <f t="shared" si="1402"/>
        <v/>
      </c>
      <c r="Y1553" s="425" t="str">
        <f t="shared" si="1402"/>
        <v/>
      </c>
      <c r="Z1553" s="425" t="str">
        <f t="shared" si="1402"/>
        <v/>
      </c>
      <c r="AA1553" s="425" t="str">
        <f t="shared" si="1402"/>
        <v/>
      </c>
      <c r="AB1553" s="425" t="str">
        <f t="shared" si="1402"/>
        <v/>
      </c>
      <c r="AC1553" s="425" t="str">
        <f t="shared" si="1402"/>
        <v/>
      </c>
      <c r="AD1553" s="425" t="str">
        <f t="shared" si="1402"/>
        <v/>
      </c>
      <c r="AE1553" s="425" t="str">
        <f t="shared" si="1402"/>
        <v/>
      </c>
      <c r="AF1553" s="425" t="str">
        <f t="shared" si="1402"/>
        <v/>
      </c>
      <c r="AG1553" s="425" t="str">
        <f t="shared" si="1402"/>
        <v/>
      </c>
      <c r="AH1553" s="425" t="str">
        <f t="shared" si="1402"/>
        <v/>
      </c>
      <c r="AI1553" s="425" t="str">
        <f t="shared" si="1402"/>
        <v/>
      </c>
      <c r="AJ1553" s="425" t="str">
        <f t="shared" si="1402"/>
        <v/>
      </c>
      <c r="AK1553" s="425" t="str">
        <f t="shared" si="1402"/>
        <v/>
      </c>
      <c r="AL1553" s="425" t="str">
        <f t="shared" si="1402"/>
        <v/>
      </c>
      <c r="AM1553" s="425" t="str">
        <f t="shared" si="1402"/>
        <v/>
      </c>
      <c r="AN1553" s="425" t="str">
        <f t="shared" si="1402"/>
        <v/>
      </c>
      <c r="AO1553" s="425" t="str">
        <f t="shared" si="1402"/>
        <v/>
      </c>
    </row>
    <row r="1554" spans="1:41" x14ac:dyDescent="0.35">
      <c r="B1554" s="311"/>
    </row>
    <row r="1555" spans="1:41" x14ac:dyDescent="0.35">
      <c r="B1555" s="311"/>
    </row>
    <row r="1556" spans="1:41" x14ac:dyDescent="0.35">
      <c r="B1556" s="550" t="s">
        <v>459</v>
      </c>
      <c r="N1556" s="550"/>
      <c r="O1556" s="550"/>
      <c r="P1556" s="550"/>
      <c r="Q1556" s="550"/>
      <c r="R1556" s="550"/>
      <c r="S1556" s="550"/>
      <c r="T1556" s="550"/>
      <c r="U1556" s="550"/>
      <c r="V1556" s="550"/>
      <c r="W1556" s="550"/>
      <c r="X1556" s="550"/>
      <c r="Y1556" s="550"/>
      <c r="Z1556" s="550"/>
      <c r="AA1556" s="550"/>
      <c r="AB1556" s="550"/>
      <c r="AC1556" s="550"/>
      <c r="AD1556" s="550"/>
      <c r="AE1556" s="550"/>
      <c r="AF1556" s="550"/>
      <c r="AG1556" s="550"/>
      <c r="AH1556" s="550"/>
      <c r="AI1556" s="550"/>
      <c r="AJ1556" s="550"/>
      <c r="AK1556" s="550"/>
      <c r="AL1556" s="550"/>
      <c r="AM1556" s="550"/>
      <c r="AN1556" s="550"/>
      <c r="AO1556" s="550"/>
    </row>
    <row r="1557" spans="1:41" x14ac:dyDescent="0.35">
      <c r="B1557" s="311" t="s">
        <v>253</v>
      </c>
    </row>
    <row r="1558" spans="1:41" x14ac:dyDescent="0.35">
      <c r="B1558" s="311" t="s">
        <v>441</v>
      </c>
      <c r="N1558" s="576">
        <v>13344</v>
      </c>
      <c r="O1558" s="576">
        <v>5044</v>
      </c>
      <c r="P1558" s="576">
        <v>6389</v>
      </c>
      <c r="Q1558" s="576">
        <v>5238</v>
      </c>
      <c r="R1558" s="576">
        <v>5394</v>
      </c>
      <c r="S1558" s="576">
        <v>1134</v>
      </c>
      <c r="T1558" s="576">
        <v>0</v>
      </c>
      <c r="U1558" s="576"/>
      <c r="V1558" s="576"/>
      <c r="W1558" s="576"/>
      <c r="X1558" s="576"/>
      <c r="Y1558" s="576"/>
      <c r="Z1558" s="576"/>
      <c r="AA1558" s="576"/>
    </row>
    <row r="1559" spans="1:41" x14ac:dyDescent="0.35">
      <c r="B1559" s="311" t="s">
        <v>256</v>
      </c>
      <c r="N1559" s="576">
        <v>1991</v>
      </c>
      <c r="O1559" s="576">
        <v>2061</v>
      </c>
      <c r="P1559" s="576">
        <v>2075</v>
      </c>
      <c r="Q1559" s="576">
        <v>2012</v>
      </c>
      <c r="R1559" s="576">
        <v>2062</v>
      </c>
      <c r="S1559" s="576">
        <v>2125</v>
      </c>
      <c r="T1559" s="576">
        <v>1957</v>
      </c>
      <c r="U1559" s="576"/>
      <c r="V1559" s="576"/>
      <c r="W1559" s="576"/>
      <c r="X1559" s="576"/>
      <c r="Y1559" s="576"/>
      <c r="Z1559" s="576"/>
      <c r="AA1559" s="576"/>
    </row>
    <row r="1560" spans="1:41" x14ac:dyDescent="0.35">
      <c r="B1560" s="311" t="s">
        <v>257</v>
      </c>
      <c r="N1560" s="578">
        <v>1.38</v>
      </c>
      <c r="O1560" s="578">
        <v>1.32</v>
      </c>
      <c r="P1560" s="578">
        <v>1.1000000000000001</v>
      </c>
      <c r="Q1560" s="578">
        <v>1.1499999999999999</v>
      </c>
      <c r="R1560" s="578">
        <v>0.98</v>
      </c>
      <c r="S1560" s="578">
        <v>0.89</v>
      </c>
      <c r="T1560" s="578">
        <v>0.89</v>
      </c>
      <c r="U1560" s="578"/>
      <c r="V1560" s="578"/>
      <c r="W1560" s="578"/>
      <c r="X1560" s="578"/>
      <c r="Y1560" s="578"/>
      <c r="Z1560" s="578"/>
      <c r="AA1560" s="578"/>
    </row>
    <row r="1561" spans="1:41" x14ac:dyDescent="0.35">
      <c r="B1561" s="311" t="s">
        <v>250</v>
      </c>
      <c r="N1561" s="581">
        <v>0.91</v>
      </c>
      <c r="O1561" s="581">
        <v>0.93</v>
      </c>
      <c r="P1561" s="581">
        <v>0.94</v>
      </c>
      <c r="Q1561" s="581">
        <v>0.94</v>
      </c>
      <c r="R1561" s="581">
        <v>0.94</v>
      </c>
      <c r="S1561" s="581">
        <v>0.94</v>
      </c>
      <c r="T1561" s="581">
        <v>0.92</v>
      </c>
      <c r="U1561" s="581"/>
      <c r="V1561" s="581"/>
      <c r="W1561" s="581"/>
      <c r="X1561" s="581"/>
      <c r="Y1561" s="581"/>
      <c r="Z1561" s="581"/>
      <c r="AA1561" s="581"/>
    </row>
    <row r="1562" spans="1:41" x14ac:dyDescent="0.35">
      <c r="B1562" s="311" t="s">
        <v>456</v>
      </c>
      <c r="N1562" s="576">
        <v>86</v>
      </c>
      <c r="O1562" s="576">
        <v>84</v>
      </c>
      <c r="P1562" s="576">
        <v>69</v>
      </c>
      <c r="Q1562" s="576">
        <v>70</v>
      </c>
      <c r="R1562" s="576">
        <v>63</v>
      </c>
      <c r="S1562" s="576">
        <v>59</v>
      </c>
      <c r="T1562" s="576">
        <v>52</v>
      </c>
      <c r="U1562" s="576"/>
      <c r="V1562" s="576"/>
      <c r="W1562" s="576"/>
      <c r="X1562" s="576"/>
      <c r="Y1562" s="576"/>
      <c r="Z1562" s="576"/>
      <c r="AA1562" s="576"/>
    </row>
    <row r="1563" spans="1:41" x14ac:dyDescent="0.35">
      <c r="B1563" s="311" t="s">
        <v>457</v>
      </c>
      <c r="N1563" s="576">
        <v>86</v>
      </c>
      <c r="O1563" s="576">
        <v>85</v>
      </c>
      <c r="P1563" s="576">
        <v>69</v>
      </c>
      <c r="Q1563" s="576">
        <v>70</v>
      </c>
      <c r="R1563" s="576">
        <v>62</v>
      </c>
      <c r="S1563" s="576">
        <v>58</v>
      </c>
      <c r="T1563" s="576">
        <v>52</v>
      </c>
      <c r="U1563" s="576"/>
      <c r="V1563" s="576"/>
      <c r="W1563" s="576"/>
      <c r="X1563" s="576"/>
      <c r="Y1563" s="576"/>
      <c r="Z1563" s="576"/>
      <c r="AA1563" s="576"/>
    </row>
    <row r="1564" spans="1:41" x14ac:dyDescent="0.35">
      <c r="B1564" s="311" t="s">
        <v>263</v>
      </c>
      <c r="N1564" s="576" t="s">
        <v>93</v>
      </c>
      <c r="O1564" s="576"/>
      <c r="P1564" s="576"/>
      <c r="Q1564" s="576"/>
      <c r="R1564" s="576"/>
      <c r="S1564" s="576"/>
      <c r="T1564" s="576"/>
      <c r="U1564" s="576"/>
      <c r="V1564" s="576"/>
      <c r="W1564" s="576"/>
      <c r="X1564" s="576"/>
      <c r="Y1564" s="576"/>
      <c r="Z1564" s="576"/>
      <c r="AA1564" s="576"/>
    </row>
    <row r="1565" spans="1:41" x14ac:dyDescent="0.35">
      <c r="B1565" s="311" t="s">
        <v>264</v>
      </c>
      <c r="N1565" s="584">
        <v>1404</v>
      </c>
      <c r="O1565" s="584">
        <v>1263</v>
      </c>
      <c r="P1565" s="584">
        <v>1165</v>
      </c>
      <c r="Q1565" s="584">
        <v>1244</v>
      </c>
      <c r="R1565" s="584">
        <v>1260</v>
      </c>
      <c r="S1565" s="584">
        <v>1270</v>
      </c>
      <c r="T1565" s="584">
        <v>1391</v>
      </c>
      <c r="U1565" s="584"/>
      <c r="V1565" s="584"/>
      <c r="W1565" s="584"/>
      <c r="X1565" s="584"/>
      <c r="Y1565" s="584"/>
      <c r="Z1565" s="584"/>
      <c r="AA1565" s="584"/>
    </row>
    <row r="1566" spans="1:41" x14ac:dyDescent="0.35">
      <c r="B1566" s="311" t="s">
        <v>266</v>
      </c>
      <c r="N1566" s="584">
        <v>1101</v>
      </c>
      <c r="O1566" s="584">
        <v>985</v>
      </c>
      <c r="P1566" s="584">
        <v>769</v>
      </c>
      <c r="Q1566" s="584">
        <v>970</v>
      </c>
      <c r="R1566" s="584">
        <v>903</v>
      </c>
      <c r="S1566" s="584">
        <v>925</v>
      </c>
      <c r="T1566" s="584">
        <v>917</v>
      </c>
      <c r="U1566" s="584"/>
      <c r="V1566" s="584"/>
      <c r="W1566" s="584"/>
      <c r="X1566" s="584"/>
      <c r="Y1566" s="584"/>
      <c r="Z1566" s="584"/>
      <c r="AA1566" s="584"/>
    </row>
    <row r="1567" spans="1:41" x14ac:dyDescent="0.35">
      <c r="B1567" s="311" t="s">
        <v>458</v>
      </c>
      <c r="N1567" s="584">
        <v>1476</v>
      </c>
      <c r="O1567" s="584">
        <v>1083</v>
      </c>
      <c r="P1567" s="584">
        <v>839</v>
      </c>
      <c r="Q1567" s="584">
        <v>1042</v>
      </c>
      <c r="R1567" s="584">
        <v>1014</v>
      </c>
      <c r="S1567" s="584">
        <v>930</v>
      </c>
      <c r="T1567" s="584">
        <v>905</v>
      </c>
      <c r="U1567" s="584"/>
      <c r="V1567" s="584"/>
      <c r="W1567" s="584"/>
      <c r="X1567" s="584"/>
      <c r="Y1567" s="584"/>
      <c r="Z1567" s="584"/>
      <c r="AA1567" s="584"/>
    </row>
    <row r="1568" spans="1:41" x14ac:dyDescent="0.35">
      <c r="B1568" s="311"/>
    </row>
    <row r="1569" spans="2:41" x14ac:dyDescent="0.35">
      <c r="B1569" s="311"/>
    </row>
    <row r="1570" spans="2:41" x14ac:dyDescent="0.35">
      <c r="B1570" s="311"/>
    </row>
    <row r="1571" spans="2:41" x14ac:dyDescent="0.35">
      <c r="B1571" s="550" t="s">
        <v>460</v>
      </c>
      <c r="N1571" s="550"/>
      <c r="O1571" s="550"/>
      <c r="P1571" s="550"/>
      <c r="Q1571" s="550"/>
      <c r="R1571" s="550"/>
      <c r="S1571" s="550"/>
      <c r="T1571" s="550"/>
      <c r="U1571" s="550"/>
      <c r="V1571" s="550"/>
      <c r="W1571" s="550"/>
      <c r="X1571" s="550"/>
      <c r="Y1571" s="550"/>
      <c r="Z1571" s="550"/>
      <c r="AA1571" s="550"/>
      <c r="AB1571" s="550"/>
      <c r="AC1571" s="550"/>
      <c r="AD1571" s="550"/>
      <c r="AE1571" s="550"/>
      <c r="AF1571" s="550"/>
      <c r="AG1571" s="550"/>
      <c r="AH1571" s="550"/>
      <c r="AI1571" s="550"/>
      <c r="AJ1571" s="550"/>
      <c r="AK1571" s="550"/>
      <c r="AL1571" s="550"/>
      <c r="AM1571" s="550"/>
      <c r="AN1571" s="550"/>
      <c r="AO1571" s="550"/>
    </row>
    <row r="1572" spans="2:41" x14ac:dyDescent="0.35">
      <c r="B1572" s="311" t="s">
        <v>253</v>
      </c>
    </row>
    <row r="1573" spans="2:41" x14ac:dyDescent="0.35">
      <c r="B1573" s="311" t="s">
        <v>461</v>
      </c>
    </row>
    <row r="1574" spans="2:41" x14ac:dyDescent="0.35">
      <c r="B1574" s="311" t="s">
        <v>254</v>
      </c>
    </row>
    <row r="1575" spans="2:41" x14ac:dyDescent="0.35">
      <c r="B1575" s="311" t="s">
        <v>462</v>
      </c>
    </row>
    <row r="1576" spans="2:41" x14ac:dyDescent="0.35">
      <c r="B1576" s="311" t="s">
        <v>424</v>
      </c>
    </row>
    <row r="1577" spans="2:41" x14ac:dyDescent="0.35">
      <c r="B1577" s="311" t="s">
        <v>257</v>
      </c>
    </row>
    <row r="1578" spans="2:41" x14ac:dyDescent="0.35">
      <c r="B1578" s="311" t="s">
        <v>463</v>
      </c>
    </row>
    <row r="1579" spans="2:41" x14ac:dyDescent="0.35">
      <c r="B1579" s="311" t="s">
        <v>464</v>
      </c>
    </row>
    <row r="1580" spans="2:41" x14ac:dyDescent="0.35">
      <c r="B1580" s="311" t="s">
        <v>465</v>
      </c>
    </row>
    <row r="1581" spans="2:41" x14ac:dyDescent="0.35">
      <c r="B1581" s="311" t="s">
        <v>263</v>
      </c>
    </row>
    <row r="1582" spans="2:41" x14ac:dyDescent="0.35">
      <c r="B1582" s="311" t="s">
        <v>264</v>
      </c>
    </row>
    <row r="1583" spans="2:41" x14ac:dyDescent="0.35">
      <c r="B1583" s="311" t="s">
        <v>267</v>
      </c>
    </row>
    <row r="1584" spans="2:41" x14ac:dyDescent="0.35">
      <c r="B1584" s="311" t="s">
        <v>426</v>
      </c>
    </row>
    <row r="1585" spans="2:41" x14ac:dyDescent="0.35">
      <c r="B1585" s="311" t="s">
        <v>427</v>
      </c>
    </row>
    <row r="1586" spans="2:41" x14ac:dyDescent="0.35">
      <c r="B1586" s="311" t="s">
        <v>466</v>
      </c>
    </row>
    <row r="1587" spans="2:41" x14ac:dyDescent="0.35">
      <c r="B1587" s="311"/>
    </row>
    <row r="1588" spans="2:41" x14ac:dyDescent="0.35">
      <c r="B1588" s="311"/>
    </row>
    <row r="1589" spans="2:41" x14ac:dyDescent="0.35">
      <c r="B1589" s="550" t="s">
        <v>467</v>
      </c>
      <c r="N1589" s="550"/>
      <c r="O1589" s="550"/>
      <c r="P1589" s="550"/>
      <c r="Q1589" s="550"/>
      <c r="R1589" s="550"/>
      <c r="S1589" s="550"/>
      <c r="T1589" s="550"/>
      <c r="U1589" s="550"/>
      <c r="V1589" s="550"/>
      <c r="W1589" s="550"/>
      <c r="X1589" s="550"/>
      <c r="Y1589" s="550"/>
      <c r="Z1589" s="550"/>
      <c r="AA1589" s="550"/>
      <c r="AB1589" s="550"/>
      <c r="AC1589" s="550"/>
      <c r="AD1589" s="550"/>
      <c r="AE1589" s="550"/>
      <c r="AF1589" s="550"/>
      <c r="AG1589" s="550"/>
      <c r="AH1589" s="550"/>
      <c r="AI1589" s="550"/>
      <c r="AJ1589" s="550"/>
      <c r="AK1589" s="550"/>
      <c r="AL1589" s="550"/>
      <c r="AM1589" s="550"/>
      <c r="AN1589" s="550"/>
      <c r="AO1589" s="550"/>
    </row>
    <row r="1590" spans="2:41" x14ac:dyDescent="0.35">
      <c r="B1590" s="311"/>
    </row>
    <row r="1591" spans="2:41" x14ac:dyDescent="0.35">
      <c r="B1591" s="311" t="s">
        <v>89</v>
      </c>
      <c r="N1591" s="578">
        <v>121.2</v>
      </c>
      <c r="O1591" s="578">
        <v>88.4</v>
      </c>
      <c r="P1591" s="578">
        <v>93.4</v>
      </c>
      <c r="Q1591" s="578">
        <v>82.1</v>
      </c>
      <c r="R1591" s="578">
        <v>76.5</v>
      </c>
      <c r="S1591" s="578">
        <v>74.400000000000006</v>
      </c>
      <c r="T1591" s="578"/>
    </row>
    <row r="1592" spans="2:41" x14ac:dyDescent="0.35">
      <c r="B1592" s="311" t="s">
        <v>358</v>
      </c>
      <c r="N1592" s="578">
        <v>117.2</v>
      </c>
      <c r="O1592" s="578">
        <v>60.1</v>
      </c>
      <c r="P1592" s="578">
        <v>76.5</v>
      </c>
      <c r="Q1592" s="578">
        <v>59.4</v>
      </c>
      <c r="R1592" s="578">
        <v>55</v>
      </c>
      <c r="S1592" s="578">
        <v>47</v>
      </c>
      <c r="T1592" s="578"/>
    </row>
    <row r="1593" spans="2:41" x14ac:dyDescent="0.35">
      <c r="B1593" s="311" t="s">
        <v>359</v>
      </c>
      <c r="N1593" s="578">
        <v>28.9</v>
      </c>
      <c r="O1593" s="578">
        <v>11.1</v>
      </c>
      <c r="P1593" s="578">
        <v>3.7</v>
      </c>
      <c r="Q1593" s="578">
        <v>1.6</v>
      </c>
      <c r="R1593" s="578">
        <v>1.8</v>
      </c>
      <c r="S1593" s="578">
        <v>1.6</v>
      </c>
      <c r="T1593" s="578"/>
    </row>
    <row r="1594" spans="2:41" x14ac:dyDescent="0.35">
      <c r="B1594" s="311" t="s">
        <v>85</v>
      </c>
      <c r="N1594" s="578">
        <v>0.6</v>
      </c>
      <c r="O1594" s="578">
        <v>0.3</v>
      </c>
      <c r="P1594" s="578">
        <v>0.6</v>
      </c>
      <c r="Q1594" s="578">
        <v>1.4</v>
      </c>
      <c r="R1594" s="578">
        <v>0.2</v>
      </c>
      <c r="S1594" s="578">
        <v>0</v>
      </c>
      <c r="T1594" s="578"/>
    </row>
    <row r="1595" spans="2:41" x14ac:dyDescent="0.35">
      <c r="B1595" s="311" t="s">
        <v>361</v>
      </c>
      <c r="N1595" s="578"/>
      <c r="O1595" s="578"/>
      <c r="P1595" s="578"/>
      <c r="Q1595" s="578">
        <v>0</v>
      </c>
      <c r="R1595" s="578"/>
      <c r="S1595" s="578">
        <v>36.299999999999997</v>
      </c>
      <c r="T1595" s="578"/>
    </row>
    <row r="1596" spans="2:41" x14ac:dyDescent="0.35">
      <c r="B1596" s="311" t="s">
        <v>362</v>
      </c>
      <c r="N1596" s="578">
        <v>0</v>
      </c>
      <c r="O1596" s="578">
        <v>-0.8</v>
      </c>
      <c r="P1596" s="578">
        <v>2.6</v>
      </c>
      <c r="Q1596" s="578">
        <v>0</v>
      </c>
      <c r="R1596" s="578">
        <v>3.5</v>
      </c>
      <c r="S1596" s="578">
        <v>3.4</v>
      </c>
      <c r="T1596" s="578"/>
    </row>
    <row r="1597" spans="2:41" x14ac:dyDescent="0.35">
      <c r="B1597" s="311" t="s">
        <v>363</v>
      </c>
      <c r="N1597" s="578">
        <v>-25.5</v>
      </c>
      <c r="O1597" s="578">
        <v>17.7</v>
      </c>
      <c r="P1597" s="578">
        <v>10</v>
      </c>
      <c r="Q1597" s="578">
        <v>19.7</v>
      </c>
      <c r="R1597" s="578">
        <v>16</v>
      </c>
      <c r="S1597" s="578">
        <v>-13.9</v>
      </c>
      <c r="T1597" s="578"/>
    </row>
    <row r="1598" spans="2:41" x14ac:dyDescent="0.35">
      <c r="B1598" s="311" t="s">
        <v>364</v>
      </c>
      <c r="N1598" s="578">
        <v>10.9</v>
      </c>
      <c r="O1598" s="578">
        <v>7.5</v>
      </c>
      <c r="P1598" s="578">
        <v>4.9000000000000004</v>
      </c>
      <c r="Q1598" s="578">
        <v>10</v>
      </c>
      <c r="R1598" s="578">
        <v>1.2</v>
      </c>
      <c r="S1598" s="578">
        <v>0</v>
      </c>
      <c r="T1598" s="578"/>
    </row>
    <row r="1599" spans="2:41" x14ac:dyDescent="0.35">
      <c r="B1599" s="311" t="s">
        <v>365</v>
      </c>
      <c r="N1599" s="578">
        <v>100.6</v>
      </c>
      <c r="O1599" s="578">
        <v>111.5</v>
      </c>
      <c r="P1599" s="578">
        <v>116.5</v>
      </c>
      <c r="Q1599" s="578">
        <v>128.9</v>
      </c>
      <c r="R1599" s="578">
        <v>103.1</v>
      </c>
      <c r="S1599" s="578">
        <v>63.5</v>
      </c>
      <c r="T1599" s="578"/>
    </row>
    <row r="1600" spans="2:41" x14ac:dyDescent="0.35">
      <c r="B1600" s="311" t="s">
        <v>366</v>
      </c>
      <c r="N1600" s="578">
        <v>155.80000000000001</v>
      </c>
      <c r="O1600" s="578">
        <v>161</v>
      </c>
      <c r="P1600" s="578">
        <v>160.19999999999999</v>
      </c>
      <c r="Q1600" s="578">
        <v>179.9</v>
      </c>
      <c r="R1600" s="578">
        <v>166</v>
      </c>
      <c r="S1600" s="578">
        <v>140.69999999999999</v>
      </c>
      <c r="T1600" s="578"/>
    </row>
    <row r="1601" spans="1:41" x14ac:dyDescent="0.35">
      <c r="B1601" s="311" t="s">
        <v>367</v>
      </c>
      <c r="N1601" s="578">
        <v>135.1</v>
      </c>
      <c r="O1601" s="578">
        <v>140.4</v>
      </c>
      <c r="P1601" s="578">
        <v>144.1</v>
      </c>
      <c r="Q1601" s="578">
        <v>149.6</v>
      </c>
      <c r="R1601" s="578">
        <v>123.6</v>
      </c>
      <c r="S1601" s="578">
        <v>123.2</v>
      </c>
      <c r="T1601" s="578"/>
    </row>
    <row r="1602" spans="1:41" x14ac:dyDescent="0.35">
      <c r="B1602" s="69"/>
    </row>
    <row r="1603" spans="1:41" x14ac:dyDescent="0.35">
      <c r="B1603" s="69"/>
    </row>
    <row r="1604" spans="1:41" x14ac:dyDescent="0.35">
      <c r="B1604" s="69"/>
    </row>
    <row r="1605" spans="1:41" x14ac:dyDescent="0.35">
      <c r="A1605" s="311" t="s">
        <v>189</v>
      </c>
      <c r="B1605" s="534" t="s">
        <v>188</v>
      </c>
      <c r="N1605" s="534"/>
      <c r="O1605" s="534"/>
      <c r="P1605" s="534"/>
      <c r="Q1605" s="534"/>
      <c r="R1605" s="534"/>
      <c r="S1605" s="534"/>
      <c r="T1605" s="534"/>
      <c r="U1605" s="534"/>
      <c r="V1605" s="534"/>
      <c r="W1605" s="534"/>
      <c r="X1605" s="534"/>
      <c r="Y1605" s="534"/>
      <c r="Z1605" s="534"/>
      <c r="AA1605" s="534"/>
      <c r="AB1605" s="534"/>
      <c r="AC1605" s="534"/>
      <c r="AD1605" s="534"/>
      <c r="AE1605" s="534"/>
      <c r="AF1605" s="534"/>
      <c r="AG1605" s="534"/>
      <c r="AH1605" s="534"/>
      <c r="AI1605" s="534"/>
      <c r="AJ1605" s="534"/>
      <c r="AK1605" s="534"/>
      <c r="AL1605" s="534"/>
      <c r="AM1605" s="534"/>
      <c r="AN1605" s="534"/>
      <c r="AO1605" s="534"/>
    </row>
    <row r="1606" spans="1:41" x14ac:dyDescent="0.35">
      <c r="A1606" s="312"/>
      <c r="B1606" s="312"/>
    </row>
    <row r="1607" spans="1:41" x14ac:dyDescent="0.35">
      <c r="A1607" s="5"/>
      <c r="B1607" s="314" t="s">
        <v>268</v>
      </c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</row>
    <row r="1608" spans="1:41" x14ac:dyDescent="0.35">
      <c r="A1608" s="5" t="s">
        <v>269</v>
      </c>
      <c r="B1608" s="69" t="s">
        <v>468</v>
      </c>
      <c r="N1608" s="451">
        <f>SUM(Q!C1608:F1608)</f>
        <v>25275000</v>
      </c>
      <c r="O1608" s="451">
        <f>SUM(Q!G1608:J1608)</f>
        <v>24382000</v>
      </c>
      <c r="P1608" s="451">
        <f>SUM(Q!K1608:N1608)</f>
        <v>24957000</v>
      </c>
      <c r="Q1608" s="451">
        <f>SUM(Q!O1608:R1608)</f>
        <v>27347000</v>
      </c>
      <c r="R1608" s="451">
        <f>SUM(Q!S1608:V1608)</f>
        <v>25933000</v>
      </c>
      <c r="S1608" s="451">
        <f>SUM(Q!W1608:Z1608)</f>
        <v>26164000</v>
      </c>
      <c r="T1608" s="451">
        <f>SUM(Q!AA1608:AD1608)</f>
        <v>23952351.245294869</v>
      </c>
      <c r="U1608" s="451">
        <f>SUM(Q!AE1608:AH1608)</f>
        <v>24865708.587518368</v>
      </c>
      <c r="V1608" s="451">
        <f>SUM(Q!AI1608:AL1608)</f>
        <v>22878211.598121431</v>
      </c>
      <c r="W1608" s="451">
        <f>SUM(Q!AM1608:AP1608)</f>
        <v>25688264.005145155</v>
      </c>
      <c r="X1608" s="451">
        <f>SUM(Q!AQ1608:AT1608)</f>
        <v>42276645.299339399</v>
      </c>
      <c r="Y1608" s="451">
        <f>SUM(Q!AU1608:AX1608)</f>
        <v>52236808.341935486</v>
      </c>
      <c r="Z1608" s="451">
        <f>SUM(Q!AY1608:BB1608)</f>
        <v>51386081.04190883</v>
      </c>
      <c r="AA1608" s="451">
        <f>SUM(Q!BC1608:BF1608)</f>
        <v>48620368.610245958</v>
      </c>
      <c r="AB1608" s="451">
        <f>SUM(Q!BG1608:BJ1608)</f>
        <v>49560054.720669523</v>
      </c>
      <c r="AC1608" s="451">
        <f>SUM(Q!BK1608:BN1608)</f>
        <v>36229247.900240898</v>
      </c>
      <c r="AD1608" s="451">
        <f>SUM(Q!BO1608:BR1608)</f>
        <v>29864635.057412449</v>
      </c>
      <c r="AE1608" s="451">
        <f>SUM(Q!BS1608:BV1608)</f>
        <v>35812423.054313868</v>
      </c>
      <c r="AF1608" s="451">
        <f>SUM(Q!BW1608:BZ1608)</f>
        <v>26529697.388955072</v>
      </c>
      <c r="AG1608" s="451">
        <f>SUM(Q!CA1608:CD1608)</f>
        <v>14546438.719113626</v>
      </c>
      <c r="AH1608" s="451">
        <f>SUM(Q!CE1608:CH1608)</f>
        <v>11058074.858695652</v>
      </c>
      <c r="AI1608" s="451">
        <f>SUM(Q!CI1608:CL1608)</f>
        <v>8628115.7336956523</v>
      </c>
      <c r="AJ1608" s="451">
        <f>SUM(Q!CM1608:CP1608)</f>
        <v>11445459.646739131</v>
      </c>
      <c r="AK1608" s="451">
        <f>SUM(Q!CQ1608:CT1608)</f>
        <v>16129293.902173912</v>
      </c>
      <c r="AL1608" s="451">
        <f>SUM(Q!CU1608:CX1608)</f>
        <v>13628901.179347826</v>
      </c>
      <c r="AM1608" s="451">
        <f>SUM(Q!CY1608:DB1608)</f>
        <v>6303807.0054347822</v>
      </c>
      <c r="AN1608" s="451">
        <f>SUM(Q!DC1608:DF1608)</f>
        <v>5669904.625</v>
      </c>
      <c r="AO1608" s="451">
        <f>SUM(Q!DG1608:DJ1608)</f>
        <v>5106435.8423913047</v>
      </c>
    </row>
    <row r="1609" spans="1:41" x14ac:dyDescent="0.35">
      <c r="A1609" s="5" t="s">
        <v>230</v>
      </c>
      <c r="B1609" s="69" t="s">
        <v>271</v>
      </c>
      <c r="N1609" s="495">
        <f>AVERAGE(Q!C1609:F1609)</f>
        <v>3.6375000000000002</v>
      </c>
      <c r="O1609" s="495">
        <f>AVERAGE(Q!G1609:J1609)</f>
        <v>2.5608333333333335</v>
      </c>
      <c r="P1609" s="495">
        <f>AVERAGE(Q!K1609:N1609)</f>
        <v>2.7266666666666666</v>
      </c>
      <c r="Q1609" s="495">
        <f>AVERAGE(Q!O1609:R1609)</f>
        <v>2.8416666666666663</v>
      </c>
      <c r="R1609" s="495">
        <f>AVERAGE(Q!S1609:V1609)</f>
        <v>2.7399999999999998</v>
      </c>
      <c r="S1609" s="495">
        <f>AVERAGE(Q!W1609:Z1609)</f>
        <v>2.2016666666666671</v>
      </c>
      <c r="T1609" s="495">
        <f>AVERAGE(Q!AA1609:AD1609)</f>
        <v>1.605</v>
      </c>
      <c r="U1609" s="495">
        <f>AVERAGE(Q!AE1609:AH1609)</f>
        <v>1.6366666666666667</v>
      </c>
      <c r="V1609" s="495">
        <f>AVERAGE(Q!AI1609:AL1609)</f>
        <v>1.6366666666666667</v>
      </c>
      <c r="W1609" s="495">
        <f>AVERAGE(Q!AM1609:AP1609)</f>
        <v>1.6366666666666667</v>
      </c>
      <c r="X1609" s="495">
        <f>AVERAGE(Q!AQ1609:AT1609)</f>
        <v>1.4675</v>
      </c>
      <c r="Y1609" s="495">
        <f>AVERAGE(Q!AU1609:AX1609)</f>
        <v>1.4675</v>
      </c>
      <c r="Z1609" s="495">
        <f>AVERAGE(Q!AY1609:BB1609)</f>
        <v>1.4675</v>
      </c>
      <c r="AA1609" s="495">
        <f>AVERAGE(Q!BC1609:BF1609)</f>
        <v>1.263825</v>
      </c>
      <c r="AB1609" s="495">
        <f>AVERAGE(Q!BG1609:BJ1609)</f>
        <v>1.263825</v>
      </c>
      <c r="AC1609" s="495">
        <f>AVERAGE(Q!BK1609:BN1609)</f>
        <v>0.68509999999999993</v>
      </c>
      <c r="AD1609" s="495">
        <f>AVERAGE(Q!BO1609:BR1609)</f>
        <v>0.68509999999999993</v>
      </c>
      <c r="AE1609" s="495">
        <f>AVERAGE(Q!BS1609:BV1609)</f>
        <v>0.68509999999999993</v>
      </c>
      <c r="AF1609" s="495">
        <f>AVERAGE(Q!BW1609:BZ1609)</f>
        <v>0.88</v>
      </c>
      <c r="AG1609" s="495">
        <f>AVERAGE(Q!CA1609:CD1609)</f>
        <v>0.88</v>
      </c>
      <c r="AH1609" s="495">
        <f>AVERAGE(Q!CE1609:CH1609)</f>
        <v>0.96</v>
      </c>
      <c r="AI1609" s="495">
        <f>AVERAGE(Q!CI1609:CL1609)</f>
        <v>0.96</v>
      </c>
      <c r="AJ1609" s="495">
        <f>AVERAGE(Q!CM1609:CP1609)</f>
        <v>0.96</v>
      </c>
      <c r="AK1609" s="495">
        <f>AVERAGE(Q!CQ1609:CT1609)</f>
        <v>0.96</v>
      </c>
      <c r="AL1609" s="495">
        <f>AVERAGE(Q!CU1609:CX1609)</f>
        <v>0.96</v>
      </c>
      <c r="AM1609" s="495">
        <f>AVERAGE(Q!CY1609:DB1609)</f>
        <v>0.96</v>
      </c>
      <c r="AN1609" s="495">
        <f>AVERAGE(Q!DC1609:DF1609)</f>
        <v>0.96</v>
      </c>
      <c r="AO1609" s="495">
        <f>AVERAGE(Q!DG1609:DJ1609)</f>
        <v>0.96</v>
      </c>
    </row>
    <row r="1610" spans="1:41" x14ac:dyDescent="0.35">
      <c r="A1610" s="5"/>
      <c r="B1610" s="322"/>
    </row>
    <row r="1611" spans="1:41" x14ac:dyDescent="0.35">
      <c r="A1611" s="5"/>
      <c r="B1611" s="322"/>
    </row>
    <row r="1612" spans="1:41" x14ac:dyDescent="0.35">
      <c r="A1612" s="5"/>
      <c r="B1612" s="314" t="s">
        <v>272</v>
      </c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</row>
    <row r="1613" spans="1:41" x14ac:dyDescent="0.35">
      <c r="A1613" s="5" t="s">
        <v>81</v>
      </c>
      <c r="B1613" s="69" t="s">
        <v>273</v>
      </c>
      <c r="N1613" s="451">
        <f>SUM(Q!C1613:F1613)</f>
        <v>850112.35785704828</v>
      </c>
      <c r="O1613" s="451">
        <f>SUM(Q!G1613:J1613)</f>
        <v>844924.51339073456</v>
      </c>
      <c r="P1613" s="451">
        <f>SUM(Q!K1613:N1613)</f>
        <v>873498.48940360255</v>
      </c>
      <c r="Q1613" s="451">
        <f>SUM(Q!O1613:R1613)</f>
        <v>952078.12909198634</v>
      </c>
      <c r="R1613" s="451">
        <f>SUM(Q!S1613:V1613)</f>
        <v>951522.24268381461</v>
      </c>
      <c r="S1613" s="451">
        <f>SUM(Q!W1613:Z1613)</f>
        <v>822259.52308971458</v>
      </c>
      <c r="T1613" s="451">
        <f>SUM(Q!AA1613:AD1613)</f>
        <v>800214.45805606782</v>
      </c>
      <c r="U1613" s="451">
        <f>SUM(Q!AE1613:AH1613)</f>
        <v>840755.30465949816</v>
      </c>
      <c r="V1613" s="451">
        <f>SUM(Q!AI1613:AL1613)</f>
        <v>786773.08243727603</v>
      </c>
      <c r="W1613" s="451">
        <f>SUM(Q!AM1613:AP1613)</f>
        <v>859464.19354838715</v>
      </c>
      <c r="X1613" s="451">
        <f>SUM(Q!AQ1613:AT1613)</f>
        <v>1349336.7056256819</v>
      </c>
      <c r="Y1613" s="451">
        <f>SUM(Q!AU1613:AX1613)</f>
        <v>1669812.4544179523</v>
      </c>
      <c r="Z1613" s="451">
        <f>SUM(Q!AY1613:BB1613)</f>
        <v>1629084.0003116722</v>
      </c>
      <c r="AA1613" s="451">
        <f>SUM(Q!BC1613:BF1613)</f>
        <v>1215024.0536680785</v>
      </c>
      <c r="AB1613" s="451">
        <f>SUM(Q!BG1613:BJ1613)</f>
        <v>1217403.2879315438</v>
      </c>
      <c r="AC1613" s="451">
        <f>SUM(Q!BK1613:BN1613)</f>
        <v>815697.83473934652</v>
      </c>
      <c r="AD1613" s="451">
        <f>SUM(Q!BO1613:BR1613)</f>
        <v>675802.53442930279</v>
      </c>
      <c r="AE1613" s="451">
        <f>SUM(Q!BS1613:BV1613)</f>
        <v>813945.00180258136</v>
      </c>
      <c r="AF1613" s="451">
        <f>SUM(Q!BW1613:BZ1613)</f>
        <v>760439.37198067631</v>
      </c>
      <c r="AG1613" s="451">
        <f>SUM(Q!CA1613:CD1613)</f>
        <v>444795.26570048311</v>
      </c>
      <c r="AH1613" s="451">
        <f>SUM(Q!CE1613:CH1613)</f>
        <v>341304.34782608697</v>
      </c>
      <c r="AI1613" s="451">
        <f>SUM(Q!CI1613:CL1613)</f>
        <v>266304.34782608697</v>
      </c>
      <c r="AJ1613" s="451">
        <f>SUM(Q!CM1613:CP1613)</f>
        <v>353260.86956521735</v>
      </c>
      <c r="AK1613" s="451">
        <f>SUM(Q!CQ1613:CT1613)</f>
        <v>497826.08695652173</v>
      </c>
      <c r="AL1613" s="451">
        <f>SUM(Q!CU1613:CX1613)</f>
        <v>420652.17391304346</v>
      </c>
      <c r="AM1613" s="451">
        <f>SUM(Q!CY1613:DB1613)</f>
        <v>194565.21739130432</v>
      </c>
      <c r="AN1613" s="451">
        <f>SUM(Q!DC1613:DF1613)</f>
        <v>175000</v>
      </c>
      <c r="AO1613" s="451">
        <f>SUM(Q!DG1613:DJ1613)</f>
        <v>157608.69565217392</v>
      </c>
    </row>
    <row r="1614" spans="1:41" x14ac:dyDescent="0.35">
      <c r="A1614" s="5" t="s">
        <v>80</v>
      </c>
      <c r="B1614" s="69" t="s">
        <v>469</v>
      </c>
      <c r="N1614" s="495">
        <f>AVERAGE(Q!C1614:F1614)</f>
        <v>0.93499999999999994</v>
      </c>
      <c r="O1614" s="495">
        <f>AVERAGE(Q!G1614:J1614)</f>
        <v>0.9375</v>
      </c>
      <c r="P1614" s="495">
        <f>AVERAGE(Q!K1614:N1614)</f>
        <v>0.92416666666666669</v>
      </c>
      <c r="Q1614" s="495">
        <f>AVERAGE(Q!O1614:R1614)</f>
        <v>0.9258333333333334</v>
      </c>
      <c r="R1614" s="495">
        <f>AVERAGE(Q!S1614:V1614)</f>
        <v>0.9325</v>
      </c>
      <c r="S1614" s="495">
        <f>AVERAGE(Q!W1614:Z1614)</f>
        <v>0.93333333333333335</v>
      </c>
      <c r="T1614" s="495">
        <f>AVERAGE(Q!AA1614:AD1614)</f>
        <v>0.91083333333333338</v>
      </c>
      <c r="U1614" s="495">
        <f>AVERAGE(Q!AE1614:AH1614)</f>
        <v>0.91</v>
      </c>
      <c r="V1614" s="495">
        <f>AVERAGE(Q!AI1614:AL1614)</f>
        <v>0.91</v>
      </c>
      <c r="W1614" s="495">
        <f>AVERAGE(Q!AM1614:AP1614)</f>
        <v>0.91</v>
      </c>
      <c r="X1614" s="495">
        <f>AVERAGE(Q!AQ1614:AT1614)</f>
        <v>0.91249999999999998</v>
      </c>
      <c r="Y1614" s="495">
        <f>AVERAGE(Q!AU1614:AX1614)</f>
        <v>0.91249999999999998</v>
      </c>
      <c r="Z1614" s="495">
        <f>AVERAGE(Q!AY1614:BB1614)</f>
        <v>0.91249999999999998</v>
      </c>
      <c r="AA1614" s="495">
        <f>AVERAGE(Q!BC1614:BF1614)</f>
        <v>0.85499999999999998</v>
      </c>
      <c r="AB1614" s="495">
        <f>AVERAGE(Q!BG1614:BJ1614)</f>
        <v>0.85499999999999998</v>
      </c>
      <c r="AC1614" s="495">
        <f>AVERAGE(Q!BK1614:BN1614)</f>
        <v>0.83000000000000007</v>
      </c>
      <c r="AD1614" s="495">
        <f>AVERAGE(Q!BO1614:BR1614)</f>
        <v>0.83000000000000007</v>
      </c>
      <c r="AE1614" s="495">
        <f>AVERAGE(Q!BS1614:BV1614)</f>
        <v>0.83000000000000007</v>
      </c>
      <c r="AF1614" s="495">
        <f>AVERAGE(Q!BW1614:BZ1614)</f>
        <v>0.91</v>
      </c>
      <c r="AG1614" s="495">
        <f>AVERAGE(Q!CA1614:CD1614)</f>
        <v>0.91</v>
      </c>
      <c r="AH1614" s="495">
        <f>AVERAGE(Q!CE1614:CH1614)</f>
        <v>0.92</v>
      </c>
      <c r="AI1614" s="495">
        <f>AVERAGE(Q!CI1614:CL1614)</f>
        <v>0.92</v>
      </c>
      <c r="AJ1614" s="495">
        <f>AVERAGE(Q!CM1614:CP1614)</f>
        <v>0.92</v>
      </c>
      <c r="AK1614" s="495">
        <f>AVERAGE(Q!CQ1614:CT1614)</f>
        <v>0.92</v>
      </c>
      <c r="AL1614" s="495">
        <f>AVERAGE(Q!CU1614:CX1614)</f>
        <v>0.92</v>
      </c>
      <c r="AM1614" s="495">
        <f>AVERAGE(Q!CY1614:DB1614)</f>
        <v>0.92</v>
      </c>
      <c r="AN1614" s="495">
        <f>AVERAGE(Q!DC1614:DF1614)</f>
        <v>0.92</v>
      </c>
      <c r="AO1614" s="495">
        <f>AVERAGE(Q!DG1614:DJ1614)</f>
        <v>0.92</v>
      </c>
    </row>
    <row r="1615" spans="1:41" x14ac:dyDescent="0.35">
      <c r="A1615" s="5" t="s">
        <v>81</v>
      </c>
      <c r="B1615" s="69" t="s">
        <v>429</v>
      </c>
      <c r="N1615" s="451">
        <f>SUM(Q!C1615:F1615)</f>
        <v>791000</v>
      </c>
      <c r="O1615" s="451">
        <f>SUM(Q!G1615:J1615)</f>
        <v>788000</v>
      </c>
      <c r="P1615" s="451">
        <f>SUM(Q!K1615:N1615)</f>
        <v>796000</v>
      </c>
      <c r="Q1615" s="451">
        <f>SUM(Q!O1615:R1615)</f>
        <v>875000</v>
      </c>
      <c r="R1615" s="451">
        <f>SUM(Q!S1615:V1615)</f>
        <v>881000</v>
      </c>
      <c r="S1615" s="451">
        <f>SUM(Q!W1615:Z1615)</f>
        <v>764000</v>
      </c>
      <c r="T1615" s="451">
        <f>SUM(Q!AA1615:AD1615)</f>
        <v>722263.15789473685</v>
      </c>
      <c r="U1615" s="451">
        <f>SUM(Q!AE1615:AH1615)</f>
        <v>759583</v>
      </c>
      <c r="V1615" s="451">
        <f>SUM(Q!AI1615:AL1615)</f>
        <v>710999</v>
      </c>
      <c r="W1615" s="451">
        <f>SUM(Q!AM1615:AP1615)</f>
        <v>776421</v>
      </c>
      <c r="X1615" s="451">
        <f>SUM(Q!AQ1615:AT1615)</f>
        <v>1225328</v>
      </c>
      <c r="Y1615" s="451">
        <f>SUM(Q!AU1615:AX1615)</f>
        <v>1516604</v>
      </c>
      <c r="Z1615" s="451">
        <f>SUM(Q!AY1615:BB1615)</f>
        <v>1481231</v>
      </c>
      <c r="AA1615" s="451">
        <f>SUM(Q!BC1615:BF1615)</f>
        <v>1080645</v>
      </c>
      <c r="AB1615" s="451">
        <f>SUM(Q!BG1615:BJ1615)</f>
        <v>1080015</v>
      </c>
      <c r="AC1615" s="451">
        <f>SUM(Q!BK1615:BN1615)</f>
        <v>717580.00000000012</v>
      </c>
      <c r="AD1615" s="451">
        <f>SUM(Q!BO1615:BR1615)</f>
        <v>594804</v>
      </c>
      <c r="AE1615" s="451">
        <f>SUM(Q!BS1615:BV1615)</f>
        <v>717109</v>
      </c>
      <c r="AF1615" s="451">
        <f>SUM(Q!BW1615:BZ1615)</f>
        <v>693765</v>
      </c>
      <c r="AG1615" s="451">
        <f>SUM(Q!CA1615:CD1615)</f>
        <v>408794</v>
      </c>
      <c r="AH1615" s="451">
        <f>SUM(Q!CE1615:CH1615)</f>
        <v>314000</v>
      </c>
      <c r="AI1615" s="451">
        <f>SUM(Q!CI1615:CL1615)</f>
        <v>245000</v>
      </c>
      <c r="AJ1615" s="451">
        <f>SUM(Q!CM1615:CP1615)</f>
        <v>325000</v>
      </c>
      <c r="AK1615" s="451">
        <f>SUM(Q!CQ1615:CT1615)</f>
        <v>458000</v>
      </c>
      <c r="AL1615" s="451">
        <f>SUM(Q!CU1615:CX1615)</f>
        <v>387000</v>
      </c>
      <c r="AM1615" s="451">
        <f>SUM(Q!CY1615:DB1615)</f>
        <v>179000</v>
      </c>
      <c r="AN1615" s="451">
        <f>SUM(Q!DC1615:DF1615)</f>
        <v>161000</v>
      </c>
      <c r="AO1615" s="451">
        <f>SUM(Q!DG1615:DJ1615)</f>
        <v>145000</v>
      </c>
    </row>
    <row r="1616" spans="1:41" x14ac:dyDescent="0.35">
      <c r="A1616" s="5" t="s">
        <v>81</v>
      </c>
      <c r="B1616" s="69" t="s">
        <v>428</v>
      </c>
      <c r="N1616" s="451">
        <f>SUM(Q!C1616:F1616)</f>
        <v>737000</v>
      </c>
      <c r="O1616" s="451">
        <f>SUM(Q!G1616:J1616)</f>
        <v>730000</v>
      </c>
      <c r="P1616" s="451">
        <f>SUM(Q!K1616:N1616)</f>
        <v>738000</v>
      </c>
      <c r="Q1616" s="451">
        <f>SUM(Q!O1616:R1616)</f>
        <v>816000</v>
      </c>
      <c r="R1616" s="451">
        <f>SUM(Q!S1616:V1616)</f>
        <v>821000</v>
      </c>
      <c r="S1616" s="451">
        <f>SUM(Q!W1616:Z1616)</f>
        <v>716000</v>
      </c>
      <c r="T1616" s="451">
        <f>SUM(Q!AA1616:AD1616)</f>
        <v>665000</v>
      </c>
      <c r="U1616" s="451">
        <f>SUM(Q!AE1616:AH1616)</f>
        <v>705120.55</v>
      </c>
      <c r="V1616" s="451">
        <f>SUM(Q!AI1616:AL1616)</f>
        <v>659427</v>
      </c>
      <c r="W1616" s="451">
        <f>SUM(Q!AM1616:AP1616)</f>
        <v>721511.05</v>
      </c>
      <c r="X1616" s="451">
        <f>SUM(Q!AQ1616:AT1616)</f>
        <v>1056308.95</v>
      </c>
      <c r="Y1616" s="451">
        <f>SUM(Q!AU1616:AX1616)</f>
        <v>1293735.3500000001</v>
      </c>
      <c r="Z1616" s="451">
        <f>SUM(Q!AY1616:BB1616)</f>
        <v>1250140.0499999998</v>
      </c>
      <c r="AA1616" s="451">
        <f>SUM(Q!BC1616:BF1616)</f>
        <v>889826.04999999993</v>
      </c>
      <c r="AB1616" s="451">
        <f>SUM(Q!BG1616:BJ1616)</f>
        <v>904267.05</v>
      </c>
      <c r="AC1616" s="451">
        <f>SUM(Q!BK1616:BN1616)</f>
        <v>591188.85</v>
      </c>
      <c r="AD1616" s="451">
        <f>SUM(Q!BO1616:BR1616)</f>
        <v>467918.85</v>
      </c>
      <c r="AE1616" s="451">
        <f>SUM(Q!BS1616:BV1616)</f>
        <v>581282.25</v>
      </c>
      <c r="AF1616" s="451">
        <f>SUM(Q!BW1616:BZ1616)</f>
        <v>551326.74999999988</v>
      </c>
      <c r="AG1616" s="451">
        <f>SUM(Q!CA1616:CD1616)</f>
        <v>290854.3</v>
      </c>
      <c r="AH1616" s="451">
        <f>SUM(Q!CE1616:CH1616)</f>
        <v>219800</v>
      </c>
      <c r="AI1616" s="451">
        <f>SUM(Q!CI1616:CL1616)</f>
        <v>171500</v>
      </c>
      <c r="AJ1616" s="451">
        <f>SUM(Q!CM1616:CP1616)</f>
        <v>227500</v>
      </c>
      <c r="AK1616" s="451">
        <f>SUM(Q!CQ1616:CT1616)</f>
        <v>320600</v>
      </c>
      <c r="AL1616" s="451">
        <f>SUM(Q!CU1616:CX1616)</f>
        <v>270900</v>
      </c>
      <c r="AM1616" s="451">
        <f>SUM(Q!CY1616:DB1616)</f>
        <v>125299.99999999999</v>
      </c>
      <c r="AN1616" s="451">
        <f>SUM(Q!DC1616:DF1616)</f>
        <v>112700</v>
      </c>
      <c r="AO1616" s="451">
        <f>SUM(Q!DG1616:DJ1616)</f>
        <v>101500</v>
      </c>
    </row>
    <row r="1617" spans="1:41" x14ac:dyDescent="0.35">
      <c r="A1617" s="5"/>
      <c r="B1617" s="322"/>
    </row>
    <row r="1618" spans="1:41" x14ac:dyDescent="0.35">
      <c r="A1618" s="5"/>
      <c r="B1618" s="322"/>
    </row>
    <row r="1619" spans="1:41" x14ac:dyDescent="0.35">
      <c r="A1619" s="5"/>
      <c r="B1619" s="314" t="s">
        <v>276</v>
      </c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</row>
    <row r="1620" spans="1:41" x14ac:dyDescent="0.35">
      <c r="A1620" s="5" t="s">
        <v>81</v>
      </c>
      <c r="B1620" s="69" t="s">
        <v>277</v>
      </c>
      <c r="N1620" s="451">
        <f>SUM(Q!C1620:F1620)</f>
        <v>788000</v>
      </c>
      <c r="O1620" s="451">
        <f>SUM(Q!G1620:J1620)</f>
        <v>790000</v>
      </c>
      <c r="P1620" s="451">
        <f>SUM(Q!K1620:N1620)</f>
        <v>790000</v>
      </c>
      <c r="Q1620" s="451">
        <f>SUM(Q!O1620:R1620)</f>
        <v>864000</v>
      </c>
      <c r="R1620" s="451">
        <f>SUM(Q!S1620:V1620)</f>
        <v>872000</v>
      </c>
      <c r="S1620" s="451">
        <f>SUM(Q!W1620:Z1620)</f>
        <v>761000</v>
      </c>
      <c r="T1620" s="451">
        <f>SUM(Q!AA1620:AD1620)</f>
        <v>701263.15789473685</v>
      </c>
      <c r="U1620" s="451">
        <f>SUM(Q!AE1620:AH1620)</f>
        <v>759583</v>
      </c>
      <c r="V1620" s="451">
        <f>SUM(Q!AI1620:AL1620)</f>
        <v>710999</v>
      </c>
      <c r="W1620" s="451">
        <f>SUM(Q!AM1620:AP1620)</f>
        <v>776421</v>
      </c>
      <c r="X1620" s="451">
        <f>SUM(Q!AQ1620:AT1620)</f>
        <v>1114628</v>
      </c>
      <c r="Y1620" s="451">
        <f>SUM(Q!AU1620:AX1620)</f>
        <v>1366604</v>
      </c>
      <c r="Z1620" s="451">
        <f>SUM(Q!AY1620:BB1620)</f>
        <v>1313531</v>
      </c>
      <c r="AA1620" s="451">
        <f>SUM(Q!BC1620:BF1620)</f>
        <v>915945</v>
      </c>
      <c r="AB1620" s="451">
        <f>SUM(Q!BG1620:BJ1620)</f>
        <v>933615</v>
      </c>
      <c r="AC1620" s="451">
        <f>SUM(Q!BK1620:BN1620)</f>
        <v>613180</v>
      </c>
      <c r="AD1620" s="451">
        <f>SUM(Q!BO1620:BR1620)</f>
        <v>482004</v>
      </c>
      <c r="AE1620" s="451">
        <f>SUM(Q!BS1620:BV1620)</f>
        <v>601309</v>
      </c>
      <c r="AF1620" s="451">
        <f>SUM(Q!BW1620:BZ1620)</f>
        <v>564465</v>
      </c>
      <c r="AG1620" s="451">
        <f>SUM(Q!CA1620:CD1620)</f>
        <v>291794</v>
      </c>
      <c r="AH1620" s="451">
        <f>SUM(Q!CE1620:CH1620)</f>
        <v>219800</v>
      </c>
      <c r="AI1620" s="451">
        <f>SUM(Q!CI1620:CL1620)</f>
        <v>171500</v>
      </c>
      <c r="AJ1620" s="451">
        <f>SUM(Q!CM1620:CP1620)</f>
        <v>227500</v>
      </c>
      <c r="AK1620" s="451">
        <f>SUM(Q!CQ1620:CT1620)</f>
        <v>320600</v>
      </c>
      <c r="AL1620" s="451">
        <f>SUM(Q!CU1620:CX1620)</f>
        <v>270900</v>
      </c>
      <c r="AM1620" s="451">
        <f>SUM(Q!CY1620:DB1620)</f>
        <v>125299.99999999999</v>
      </c>
      <c r="AN1620" s="451">
        <f>SUM(Q!DC1620:DF1620)</f>
        <v>112700</v>
      </c>
      <c r="AO1620" s="451">
        <f>SUM(Q!DG1620:DJ1620)</f>
        <v>101500</v>
      </c>
    </row>
    <row r="1621" spans="1:41" x14ac:dyDescent="0.35">
      <c r="A1621" s="5"/>
      <c r="B1621" s="69"/>
    </row>
    <row r="1622" spans="1:41" x14ac:dyDescent="0.35">
      <c r="A1622" s="5"/>
      <c r="B1622" s="314" t="s">
        <v>278</v>
      </c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</row>
    <row r="1623" spans="1:41" x14ac:dyDescent="0.35">
      <c r="A1623" s="5" t="s">
        <v>82</v>
      </c>
      <c r="B1623" s="69" t="s">
        <v>279</v>
      </c>
      <c r="N1623" s="495">
        <f>AVERAGE(Q!C1623:F1623)</f>
        <v>1246.5</v>
      </c>
      <c r="O1623" s="495">
        <f>AVERAGE(Q!G1623:J1623)</f>
        <v>1156.75</v>
      </c>
      <c r="P1623" s="495">
        <f>AVERAGE(Q!K1623:N1623)</f>
        <v>1244.5833333333333</v>
      </c>
      <c r="Q1623" s="495">
        <f>AVERAGE(Q!O1623:R1623)</f>
        <v>1260.25</v>
      </c>
      <c r="R1623" s="495">
        <f>AVERAGE(Q!S1623:V1623)</f>
        <v>1267.75</v>
      </c>
      <c r="S1623" s="495">
        <f>AVERAGE(Q!W1623:Z1623)</f>
        <v>1397</v>
      </c>
      <c r="T1623" s="495">
        <f>AVERAGE(Q!AA1623:AD1623)</f>
        <v>1778</v>
      </c>
      <c r="U1623" s="495">
        <f>AVERAGE(Q!AE1623:AH1623)</f>
        <v>1893.75</v>
      </c>
      <c r="V1623" s="495">
        <f>AVERAGE(Q!AI1623:AL1623)</f>
        <v>1850</v>
      </c>
      <c r="W1623" s="495">
        <f>AVERAGE(Q!AM1623:AP1623)</f>
        <v>1738.5</v>
      </c>
      <c r="X1623" s="495">
        <f>AVERAGE(Q!AQ1623:AT1623)</f>
        <v>1698</v>
      </c>
      <c r="Y1623" s="495">
        <f>AVERAGE(Q!AU1623:AX1623)</f>
        <v>1738.5</v>
      </c>
      <c r="Z1623" s="495">
        <f>AVERAGE(Q!AY1623:BB1623)</f>
        <v>1738.5</v>
      </c>
      <c r="AA1623" s="495">
        <f>AVERAGE(Q!BC1623:BF1623)</f>
        <v>1738.5</v>
      </c>
      <c r="AB1623" s="495">
        <f>AVERAGE(Q!BG1623:BJ1623)</f>
        <v>1738.5</v>
      </c>
      <c r="AC1623" s="495">
        <f>AVERAGE(Q!BK1623:BN1623)</f>
        <v>1738.5</v>
      </c>
      <c r="AD1623" s="495">
        <f>AVERAGE(Q!BO1623:BR1623)</f>
        <v>1738.5</v>
      </c>
      <c r="AE1623" s="495">
        <f>AVERAGE(Q!BS1623:BV1623)</f>
        <v>1738.5</v>
      </c>
      <c r="AF1623" s="495">
        <f>AVERAGE(Q!BW1623:BZ1623)</f>
        <v>1738.5</v>
      </c>
      <c r="AG1623" s="495">
        <f>AVERAGE(Q!CA1623:CD1623)</f>
        <v>1738.5</v>
      </c>
      <c r="AH1623" s="495">
        <f>AVERAGE(Q!CE1623:CH1623)</f>
        <v>1738.5</v>
      </c>
      <c r="AI1623" s="495">
        <f>AVERAGE(Q!CI1623:CL1623)</f>
        <v>1738.5</v>
      </c>
      <c r="AJ1623" s="495">
        <f>AVERAGE(Q!CM1623:CP1623)</f>
        <v>1738.5</v>
      </c>
      <c r="AK1623" s="495">
        <f>AVERAGE(Q!CQ1623:CT1623)</f>
        <v>1738.5</v>
      </c>
      <c r="AL1623" s="495">
        <f>AVERAGE(Q!CU1623:CX1623)</f>
        <v>1738.5</v>
      </c>
      <c r="AM1623" s="495">
        <f>AVERAGE(Q!CY1623:DB1623)</f>
        <v>1738.5</v>
      </c>
      <c r="AN1623" s="495">
        <f>AVERAGE(Q!DC1623:DF1623)</f>
        <v>1738.5</v>
      </c>
      <c r="AO1623" s="495">
        <f>AVERAGE(Q!DG1623:DJ1623)</f>
        <v>1738.5</v>
      </c>
    </row>
    <row r="1624" spans="1:41" x14ac:dyDescent="0.35">
      <c r="A1624" s="5"/>
      <c r="B1624" s="69" t="s">
        <v>280</v>
      </c>
      <c r="N1624" s="495">
        <f>AVERAGE(Q!C1624:F1624)</f>
        <v>1.105</v>
      </c>
      <c r="O1624" s="495">
        <f>AVERAGE(Q!G1624:J1624)</f>
        <v>1.28</v>
      </c>
      <c r="P1624" s="495">
        <f>AVERAGE(Q!K1624:N1624)</f>
        <v>1.325</v>
      </c>
      <c r="Q1624" s="495">
        <f>AVERAGE(Q!O1624:R1624)</f>
        <v>1.2949999999999999</v>
      </c>
      <c r="R1624" s="495">
        <f>AVERAGE(Q!S1624:V1624)</f>
        <v>1.2949999999999999</v>
      </c>
      <c r="S1624" s="495">
        <f>AVERAGE(Q!W1624:Z1624)</f>
        <v>1.3275000000000001</v>
      </c>
      <c r="T1624" s="495">
        <f>AVERAGE(Q!AA1624:AD1624)</f>
        <v>1.34</v>
      </c>
      <c r="U1624" s="495">
        <f>AVERAGE(Q!AE1624:AH1624)</f>
        <v>1.27</v>
      </c>
      <c r="V1624" s="495">
        <f>AVERAGE(Q!AI1624:AL1624)</f>
        <v>1.25</v>
      </c>
      <c r="W1624" s="495">
        <f>AVERAGE(Q!AM1624:AP1624)</f>
        <v>1.26</v>
      </c>
      <c r="X1624" s="495">
        <f>AVERAGE(Q!AQ1624:AT1624)</f>
        <v>1.26</v>
      </c>
      <c r="Y1624" s="495">
        <f>AVERAGE(Q!AU1624:AX1624)</f>
        <v>1.26</v>
      </c>
      <c r="Z1624" s="495">
        <f>AVERAGE(Q!AY1624:BB1624)</f>
        <v>1.26</v>
      </c>
      <c r="AA1624" s="495">
        <f>AVERAGE(Q!BC1624:BF1624)</f>
        <v>1.26</v>
      </c>
      <c r="AB1624" s="495">
        <f>AVERAGE(Q!BG1624:BJ1624)</f>
        <v>1.26</v>
      </c>
      <c r="AC1624" s="495">
        <f>AVERAGE(Q!BK1624:BN1624)</f>
        <v>1.26</v>
      </c>
      <c r="AD1624" s="495">
        <f>AVERAGE(Q!BO1624:BR1624)</f>
        <v>1.26</v>
      </c>
      <c r="AE1624" s="495">
        <f>AVERAGE(Q!BS1624:BV1624)</f>
        <v>1.26</v>
      </c>
      <c r="AF1624" s="495">
        <f>AVERAGE(Q!BW1624:BZ1624)</f>
        <v>1.26</v>
      </c>
      <c r="AG1624" s="495">
        <f>AVERAGE(Q!CA1624:CD1624)</f>
        <v>1.26</v>
      </c>
      <c r="AH1624" s="495">
        <f>AVERAGE(Q!CE1624:CH1624)</f>
        <v>1.26</v>
      </c>
      <c r="AI1624" s="495">
        <f>AVERAGE(Q!CI1624:CL1624)</f>
        <v>1.26</v>
      </c>
      <c r="AJ1624" s="495">
        <f>AVERAGE(Q!CM1624:CP1624)</f>
        <v>1.26</v>
      </c>
      <c r="AK1624" s="495">
        <f>AVERAGE(Q!CQ1624:CT1624)</f>
        <v>1.26</v>
      </c>
      <c r="AL1624" s="495">
        <f>AVERAGE(Q!CU1624:CX1624)</f>
        <v>1.26</v>
      </c>
      <c r="AM1624" s="495">
        <f>AVERAGE(Q!CY1624:DB1624)</f>
        <v>1.26</v>
      </c>
      <c r="AN1624" s="495">
        <f>AVERAGE(Q!DC1624:DF1624)</f>
        <v>1.26</v>
      </c>
      <c r="AO1624" s="495">
        <f>AVERAGE(Q!DG1624:DJ1624)</f>
        <v>1.26</v>
      </c>
    </row>
    <row r="1625" spans="1:41" x14ac:dyDescent="0.35">
      <c r="A1625" s="312"/>
      <c r="B1625" s="312"/>
    </row>
    <row r="1626" spans="1:41" x14ac:dyDescent="0.35">
      <c r="A1626" s="312"/>
      <c r="B1626" s="312"/>
    </row>
    <row r="1627" spans="1:41" x14ac:dyDescent="0.35">
      <c r="A1627" s="5" t="s">
        <v>354</v>
      </c>
      <c r="B1627" s="452" t="s">
        <v>470</v>
      </c>
      <c r="N1627" s="451">
        <f>SUM(Q!C1627:F1627)</f>
        <v>989965</v>
      </c>
      <c r="O1627" s="451">
        <f>SUM(Q!G1627:J1627)</f>
        <v>914534</v>
      </c>
      <c r="P1627" s="451">
        <f>SUM(Q!K1627:N1627)</f>
        <v>982434</v>
      </c>
      <c r="Q1627" s="451">
        <f>SUM(Q!O1627:R1627)</f>
        <v>1089153</v>
      </c>
      <c r="R1627" s="451">
        <f>SUM(Q!S1627:V1627)</f>
        <v>1107147</v>
      </c>
      <c r="S1627" s="451">
        <f>SUM(Q!W1627:Z1627)</f>
        <v>1062941</v>
      </c>
      <c r="T1627" s="451">
        <f>SUM(Q!AA1627:AD1627)</f>
        <v>1249513.6842105263</v>
      </c>
      <c r="U1627" s="451">
        <f>SUM(Q!AE1627:AH1627)</f>
        <v>1438460.3062499999</v>
      </c>
      <c r="V1627" s="451">
        <f>SUM(Q!AI1627:AL1627)</f>
        <v>1315348.1499999999</v>
      </c>
      <c r="W1627" s="451">
        <f>SUM(Q!AM1627:AP1627)</f>
        <v>1349807.9084999999</v>
      </c>
      <c r="X1627" s="451">
        <f>SUM(Q!AQ1627:AT1627)</f>
        <v>1892638.344</v>
      </c>
      <c r="Y1627" s="451">
        <f>SUM(Q!AU1627:AX1627)</f>
        <v>2375841.0540000005</v>
      </c>
      <c r="Z1627" s="451">
        <f>SUM(Q!AY1627:BB1627)</f>
        <v>2283573.6435000002</v>
      </c>
      <c r="AA1627" s="451">
        <f>SUM(Q!BC1627:BF1627)</f>
        <v>1592370.3825000001</v>
      </c>
      <c r="AB1627" s="451">
        <f>SUM(Q!BG1627:BJ1627)</f>
        <v>1623089.6775</v>
      </c>
      <c r="AC1627" s="451">
        <f>SUM(Q!BK1627:BN1627)</f>
        <v>1066013.43</v>
      </c>
      <c r="AD1627" s="451">
        <f>SUM(Q!BO1627:BR1627)</f>
        <v>837963.95399999991</v>
      </c>
      <c r="AE1627" s="451">
        <f>SUM(Q!BS1627:BV1627)</f>
        <v>1045375.6965000001</v>
      </c>
      <c r="AF1627" s="451">
        <f>SUM(Q!BW1627:BZ1627)</f>
        <v>981322.40249999997</v>
      </c>
      <c r="AG1627" s="451">
        <f>SUM(Q!CA1627:CD1627)</f>
        <v>507283.86899999995</v>
      </c>
      <c r="AH1627" s="451">
        <f>SUM(Q!CE1627:CH1627)</f>
        <v>382122.3</v>
      </c>
      <c r="AI1627" s="451">
        <f>SUM(Q!CI1627:CL1627)</f>
        <v>298152.75</v>
      </c>
      <c r="AJ1627" s="451">
        <f>SUM(Q!CM1627:CP1627)</f>
        <v>395508.75</v>
      </c>
      <c r="AK1627" s="451">
        <f>SUM(Q!CQ1627:CT1627)</f>
        <v>557363.1</v>
      </c>
      <c r="AL1627" s="451">
        <f>SUM(Q!CU1627:CX1627)</f>
        <v>470959.65</v>
      </c>
      <c r="AM1627" s="451">
        <f>SUM(Q!CY1627:DB1627)</f>
        <v>217834.04999999996</v>
      </c>
      <c r="AN1627" s="451">
        <f>SUM(Q!DC1627:DF1627)</f>
        <v>195928.95</v>
      </c>
      <c r="AO1627" s="451">
        <f>SUM(Q!DG1627:DJ1627)</f>
        <v>176457.75</v>
      </c>
    </row>
    <row r="1628" spans="1:41" x14ac:dyDescent="0.35">
      <c r="A1628" s="5"/>
      <c r="B1628" s="452" t="s">
        <v>356</v>
      </c>
      <c r="N1628" s="451">
        <f>SUM(Q!C1628:F1628)</f>
        <v>9435</v>
      </c>
      <c r="O1628" s="451">
        <f>SUM(Q!G1628:J1628)</f>
        <v>1266</v>
      </c>
      <c r="P1628" s="451">
        <f>SUM(Q!K1628:N1628)</f>
        <v>4466</v>
      </c>
      <c r="Q1628" s="451">
        <f>SUM(Q!O1628:R1628)</f>
        <v>5346.9999999999854</v>
      </c>
      <c r="R1628" s="451">
        <f>SUM(Q!S1628:V1628)</f>
        <v>3452.9999999999854</v>
      </c>
      <c r="S1628" s="451">
        <f>SUM(Q!W1628:Z1628)</f>
        <v>2359</v>
      </c>
      <c r="T1628" s="451">
        <f>SUM(Q!AA1628:AD1628)</f>
        <v>1620</v>
      </c>
      <c r="U1628" s="451">
        <f>SUM(Q!AE1628:AH1628)</f>
        <v>0</v>
      </c>
      <c r="V1628" s="451">
        <f>SUM(Q!AI1628:AL1628)</f>
        <v>0</v>
      </c>
      <c r="W1628" s="451">
        <f>SUM(Q!AM1628:AP1628)</f>
        <v>0</v>
      </c>
      <c r="X1628" s="451">
        <f>SUM(Q!AQ1628:AT1628)</f>
        <v>0</v>
      </c>
      <c r="Y1628" s="451">
        <f>SUM(Q!AU1628:AX1628)</f>
        <v>0</v>
      </c>
      <c r="Z1628" s="451">
        <f>SUM(Q!AY1628:BB1628)</f>
        <v>0</v>
      </c>
      <c r="AA1628" s="451">
        <f>SUM(Q!BC1628:BF1628)</f>
        <v>0</v>
      </c>
      <c r="AB1628" s="451">
        <f>SUM(Q!BG1628:BJ1628)</f>
        <v>0</v>
      </c>
      <c r="AC1628" s="451">
        <f>SUM(Q!BK1628:BN1628)</f>
        <v>0</v>
      </c>
      <c r="AD1628" s="451">
        <f>SUM(Q!BO1628:BR1628)</f>
        <v>0</v>
      </c>
      <c r="AE1628" s="451">
        <f>SUM(Q!BS1628:BV1628)</f>
        <v>0</v>
      </c>
      <c r="AF1628" s="451">
        <f>SUM(Q!BW1628:BZ1628)</f>
        <v>0</v>
      </c>
      <c r="AG1628" s="451">
        <f>SUM(Q!CA1628:CD1628)</f>
        <v>0</v>
      </c>
      <c r="AH1628" s="451">
        <f>SUM(Q!CE1628:CH1628)</f>
        <v>0</v>
      </c>
      <c r="AI1628" s="451">
        <f>SUM(Q!CI1628:CL1628)</f>
        <v>0</v>
      </c>
      <c r="AJ1628" s="451">
        <f>SUM(Q!CM1628:CP1628)</f>
        <v>0</v>
      </c>
      <c r="AK1628" s="451">
        <f>SUM(Q!CQ1628:CT1628)</f>
        <v>0</v>
      </c>
      <c r="AL1628" s="451">
        <f>SUM(Q!CU1628:CX1628)</f>
        <v>0</v>
      </c>
      <c r="AM1628" s="451">
        <f>SUM(Q!CY1628:DB1628)</f>
        <v>0</v>
      </c>
      <c r="AN1628" s="451">
        <f>SUM(Q!DC1628:DF1628)</f>
        <v>0</v>
      </c>
      <c r="AO1628" s="451">
        <f>SUM(Q!DG1628:DJ1628)</f>
        <v>0</v>
      </c>
    </row>
    <row r="1629" spans="1:41" x14ac:dyDescent="0.35">
      <c r="A1629" s="5" t="s">
        <v>354</v>
      </c>
      <c r="B1629" s="452" t="s">
        <v>672</v>
      </c>
      <c r="N1629" s="451">
        <f>SUM(Q!C1629:F1629)</f>
        <v>999400</v>
      </c>
      <c r="O1629" s="451">
        <f>SUM(Q!G1629:J1629)</f>
        <v>915800</v>
      </c>
      <c r="P1629" s="451">
        <f>SUM(Q!K1629:N1629)</f>
        <v>986900</v>
      </c>
      <c r="Q1629" s="451">
        <f>SUM(Q!O1629:R1629)</f>
        <v>1094500</v>
      </c>
      <c r="R1629" s="451">
        <f>SUM(Q!S1629:V1629)</f>
        <v>1110600</v>
      </c>
      <c r="S1629" s="451">
        <f>SUM(Q!W1629:Z1629)</f>
        <v>1065300</v>
      </c>
      <c r="T1629" s="451">
        <f>SUM(Q!AA1629:AD1629)</f>
        <v>1251133.6842105263</v>
      </c>
      <c r="U1629" s="451">
        <f>SUM(Q!AE1629:AH1629)</f>
        <v>1438460.3062499999</v>
      </c>
      <c r="V1629" s="451">
        <f>SUM(Q!AI1629:AL1629)</f>
        <v>1315348.1499999999</v>
      </c>
      <c r="W1629" s="451">
        <f>SUM(Q!AM1629:AP1629)</f>
        <v>1349807.9084999999</v>
      </c>
      <c r="X1629" s="451">
        <f>SUM(Q!AQ1629:AT1629)</f>
        <v>1892638.344</v>
      </c>
      <c r="Y1629" s="451">
        <f>SUM(Q!AU1629:AX1629)</f>
        <v>2375841.0540000005</v>
      </c>
      <c r="Z1629" s="451">
        <f>SUM(Q!AY1629:BB1629)</f>
        <v>2283573.6435000002</v>
      </c>
      <c r="AA1629" s="451">
        <f>SUM(Q!BC1629:BF1629)</f>
        <v>1592370.3825000001</v>
      </c>
      <c r="AB1629" s="451">
        <f>SUM(Q!BG1629:BJ1629)</f>
        <v>1623089.6775</v>
      </c>
      <c r="AC1629" s="451">
        <f>SUM(Q!BK1629:BN1629)</f>
        <v>1066013.43</v>
      </c>
      <c r="AD1629" s="451">
        <f>SUM(Q!BO1629:BR1629)</f>
        <v>837963.95399999991</v>
      </c>
      <c r="AE1629" s="451">
        <f>SUM(Q!BS1629:BV1629)</f>
        <v>1045375.6965000001</v>
      </c>
      <c r="AF1629" s="451">
        <f>SUM(Q!BW1629:BZ1629)</f>
        <v>981322.40249999997</v>
      </c>
      <c r="AG1629" s="451">
        <f>SUM(Q!CA1629:CD1629)</f>
        <v>507283.86899999995</v>
      </c>
      <c r="AH1629" s="451">
        <f>SUM(Q!CE1629:CH1629)</f>
        <v>382122.3</v>
      </c>
      <c r="AI1629" s="451">
        <f>SUM(Q!CI1629:CL1629)</f>
        <v>298152.75</v>
      </c>
      <c r="AJ1629" s="451">
        <f>SUM(Q!CM1629:CP1629)</f>
        <v>395508.75</v>
      </c>
      <c r="AK1629" s="451">
        <f>SUM(Q!CQ1629:CT1629)</f>
        <v>557363.1</v>
      </c>
      <c r="AL1629" s="451">
        <f>SUM(Q!CU1629:CX1629)</f>
        <v>470959.65</v>
      </c>
      <c r="AM1629" s="451">
        <f>SUM(Q!CY1629:DB1629)</f>
        <v>217834.04999999996</v>
      </c>
      <c r="AN1629" s="451">
        <f>SUM(Q!DC1629:DF1629)</f>
        <v>195928.95</v>
      </c>
      <c r="AO1629" s="451">
        <f>SUM(Q!DG1629:DJ1629)</f>
        <v>176457.75</v>
      </c>
    </row>
    <row r="1630" spans="1:41" x14ac:dyDescent="0.35">
      <c r="A1630" s="5" t="s">
        <v>354</v>
      </c>
      <c r="B1630" s="255" t="s">
        <v>673</v>
      </c>
      <c r="C1630" s="255"/>
      <c r="D1630" s="255"/>
      <c r="E1630" s="255"/>
      <c r="F1630" s="255"/>
      <c r="G1630" s="255"/>
      <c r="H1630" s="255"/>
      <c r="I1630" s="255"/>
      <c r="J1630" s="255"/>
      <c r="K1630" s="255"/>
      <c r="L1630" s="255"/>
      <c r="M1630" s="255"/>
      <c r="N1630" s="453">
        <f>SUM(Q!C1630:F1630)</f>
        <v>1007900</v>
      </c>
      <c r="O1630" s="453">
        <f>SUM(Q!G1630:J1630)</f>
        <v>917000</v>
      </c>
      <c r="P1630" s="453">
        <f>SUM(Q!K1630:N1630)</f>
        <v>987100</v>
      </c>
      <c r="Q1630" s="453">
        <f>SUM(Q!O1630:R1630)</f>
        <v>1094900</v>
      </c>
      <c r="R1630" s="453">
        <f>SUM(Q!S1630:V1630)</f>
        <v>1111000</v>
      </c>
      <c r="S1630" s="453">
        <f>SUM(Q!W1630:Z1630)</f>
        <v>1065300</v>
      </c>
      <c r="T1630" s="453">
        <f>SUM(Q!AA1630:AD1630)</f>
        <v>1251133.6842105263</v>
      </c>
      <c r="U1630" s="453">
        <f>SUM(Q!AE1630:AH1630)</f>
        <v>1438460.3062499999</v>
      </c>
      <c r="V1630" s="453">
        <f>SUM(Q!AI1630:AL1630)</f>
        <v>1315348.1499999999</v>
      </c>
      <c r="W1630" s="453">
        <f>SUM(Q!AM1630:AP1630)</f>
        <v>1349807.9084999999</v>
      </c>
      <c r="X1630" s="453">
        <f>SUM(Q!AQ1630:AT1630)</f>
        <v>1892638.344</v>
      </c>
      <c r="Y1630" s="453">
        <f>SUM(Q!AU1630:AX1630)</f>
        <v>2375841.0540000005</v>
      </c>
      <c r="Z1630" s="453">
        <f>SUM(Q!AY1630:BB1630)</f>
        <v>2283573.6435000002</v>
      </c>
      <c r="AA1630" s="453">
        <f>SUM(Q!BC1630:BF1630)</f>
        <v>1592370.3825000001</v>
      </c>
      <c r="AB1630" s="453">
        <f>SUM(Q!BG1630:BJ1630)</f>
        <v>1623089.6775</v>
      </c>
      <c r="AC1630" s="453">
        <f>SUM(Q!BK1630:BN1630)</f>
        <v>1066013.43</v>
      </c>
      <c r="AD1630" s="453">
        <f>SUM(Q!BO1630:BR1630)</f>
        <v>837963.95399999991</v>
      </c>
      <c r="AE1630" s="453">
        <f>SUM(Q!BS1630:BV1630)</f>
        <v>1045375.6965000001</v>
      </c>
      <c r="AF1630" s="453">
        <f>SUM(Q!BW1630:BZ1630)</f>
        <v>981322.40249999997</v>
      </c>
      <c r="AG1630" s="453">
        <f>SUM(Q!CA1630:CD1630)</f>
        <v>507283.86899999995</v>
      </c>
      <c r="AH1630" s="453">
        <f>SUM(Q!CE1630:CH1630)</f>
        <v>382122.3</v>
      </c>
      <c r="AI1630" s="453">
        <f>SUM(Q!CI1630:CL1630)</f>
        <v>298152.75</v>
      </c>
      <c r="AJ1630" s="453">
        <f>SUM(Q!CM1630:CP1630)</f>
        <v>395508.75</v>
      </c>
      <c r="AK1630" s="453">
        <f>SUM(Q!CQ1630:CT1630)</f>
        <v>557363.1</v>
      </c>
      <c r="AL1630" s="453">
        <f>SUM(Q!CU1630:CX1630)</f>
        <v>470959.65</v>
      </c>
      <c r="AM1630" s="453">
        <f>SUM(Q!CY1630:DB1630)</f>
        <v>217834.04999999996</v>
      </c>
      <c r="AN1630" s="453">
        <f>SUM(Q!DC1630:DF1630)</f>
        <v>195928.95</v>
      </c>
      <c r="AO1630" s="453">
        <f>SUM(Q!DG1630:DJ1630)</f>
        <v>176457.75</v>
      </c>
    </row>
    <row r="1631" spans="1:41" x14ac:dyDescent="0.35">
      <c r="A1631" s="5" t="s">
        <v>354</v>
      </c>
      <c r="B1631" s="452" t="s">
        <v>370</v>
      </c>
      <c r="N1631" s="451">
        <f>SUM(Q!C1631:F1631)</f>
        <v>-687900</v>
      </c>
      <c r="O1631" s="451">
        <f>SUM(Q!G1631:J1631)</f>
        <v>-710700</v>
      </c>
      <c r="P1631" s="451">
        <f>SUM(Q!K1631:N1631)</f>
        <v>-623600</v>
      </c>
      <c r="Q1631" s="451">
        <f>SUM(Q!O1631:R1631)</f>
        <v>-676600</v>
      </c>
      <c r="R1631" s="451">
        <f>SUM(Q!S1631:V1631)</f>
        <v>-708700</v>
      </c>
      <c r="S1631" s="451">
        <f>SUM(Q!W1631:Z1631)</f>
        <v>-720600</v>
      </c>
      <c r="T1631" s="451">
        <f>SUM(Q!AA1631:AD1631)</f>
        <v>-746720.63556309254</v>
      </c>
      <c r="U1631" s="451">
        <f>SUM(Q!AE1631:AH1631)</f>
        <v>-843159.69618854439</v>
      </c>
      <c r="V1631" s="451">
        <f>SUM(Q!AI1631:AL1631)</f>
        <v>-807286.8731713111</v>
      </c>
      <c r="W1631" s="451">
        <f>SUM(Q!AM1631:AP1631)</f>
        <v>-896126.11543990986</v>
      </c>
      <c r="X1631" s="451">
        <f>SUM(Q!AQ1631:AT1631)</f>
        <v>-1139489.2265129825</v>
      </c>
      <c r="Y1631" s="451">
        <f>SUM(Q!AU1631:AX1631)</f>
        <v>-1396903.5890579508</v>
      </c>
      <c r="Z1631" s="451">
        <f>SUM(Q!AY1631:BB1631)</f>
        <v>-1335948.2384625087</v>
      </c>
      <c r="AA1631" s="451">
        <f>SUM(Q!BC1631:BF1631)</f>
        <v>-888152.21273705876</v>
      </c>
      <c r="AB1631" s="451">
        <f>SUM(Q!BG1631:BJ1631)</f>
        <v>-955895.56803416403</v>
      </c>
      <c r="AC1631" s="451">
        <f>SUM(Q!BK1631:BN1631)</f>
        <v>-603004.15520250774</v>
      </c>
      <c r="AD1631" s="451">
        <f>SUM(Q!BO1631:BR1631)</f>
        <v>-434354.36052291555</v>
      </c>
      <c r="AE1631" s="451">
        <f>SUM(Q!BS1631:BV1631)</f>
        <v>-593468.79768183979</v>
      </c>
      <c r="AF1631" s="451">
        <f>SUM(Q!BW1631:BZ1631)</f>
        <v>-529385.73235559731</v>
      </c>
      <c r="AG1631" s="451">
        <f>SUM(Q!CA1631:CD1631)</f>
        <v>-195305.69952691894</v>
      </c>
      <c r="AH1631" s="451">
        <f>SUM(Q!CE1631:CH1631)</f>
        <v>-140176.35529302643</v>
      </c>
      <c r="AI1631" s="451">
        <f>SUM(Q!CI1631:CL1631)</f>
        <v>-111577.19701226856</v>
      </c>
      <c r="AJ1631" s="451">
        <f>SUM(Q!CM1631:CP1631)</f>
        <v>-150993.05449746933</v>
      </c>
      <c r="AK1631" s="451">
        <f>SUM(Q!CQ1631:CT1631)</f>
        <v>-217071.76363850146</v>
      </c>
      <c r="AL1631" s="451">
        <f>SUM(Q!CU1631:CX1631)</f>
        <v>-187116.92369089904</v>
      </c>
      <c r="AM1631" s="451">
        <f>SUM(Q!CY1631:DB1631)</f>
        <v>-88291.59892708993</v>
      </c>
      <c r="AN1631" s="451">
        <f>SUM(Q!DC1631:DF1631)</f>
        <v>-81013.328124462845</v>
      </c>
      <c r="AO1631" s="451">
        <f>SUM(Q!DG1631:DJ1631)</f>
        <v>-74432.541306229075</v>
      </c>
    </row>
    <row r="1632" spans="1:41" x14ac:dyDescent="0.35">
      <c r="A1632" s="5" t="s">
        <v>354</v>
      </c>
      <c r="B1632" s="460" t="s">
        <v>430</v>
      </c>
      <c r="N1632" s="451">
        <f>SUM(Q!C1632:F1632)</f>
        <v>-641077</v>
      </c>
      <c r="O1632" s="451">
        <f>SUM(Q!G1632:J1632)</f>
        <v>-669159</v>
      </c>
      <c r="P1632" s="451">
        <f>SUM(Q!K1632:N1632)</f>
        <v>-579851</v>
      </c>
      <c r="Q1632" s="451">
        <f>SUM(Q!O1632:R1632)</f>
        <v>-633136</v>
      </c>
      <c r="R1632" s="451">
        <f>SUM(Q!S1632:V1632)</f>
        <v>-662236</v>
      </c>
      <c r="S1632" s="451">
        <f>SUM(Q!W1632:Z1632)</f>
        <v>-672628</v>
      </c>
      <c r="T1632" s="451">
        <f>SUM(Q!AA1632:AD1632)</f>
        <v>-685689.53538061096</v>
      </c>
      <c r="U1632" s="451">
        <f>SUM(Q!AE1632:AH1632)</f>
        <v>-770108.01786411612</v>
      </c>
      <c r="V1632" s="451">
        <f>SUM(Q!AI1632:AL1632)</f>
        <v>-741366.20449031692</v>
      </c>
      <c r="W1632" s="451">
        <f>SUM(Q!AM1632:AP1632)</f>
        <v>-827160.20947518246</v>
      </c>
      <c r="X1632" s="451">
        <f>SUM(Q!AQ1632:AT1632)</f>
        <v>-928667.84083600924</v>
      </c>
      <c r="Y1632" s="451">
        <f>SUM(Q!AU1632:AX1632)</f>
        <v>-1116986.4395059077</v>
      </c>
      <c r="Z1632" s="451">
        <f>SUM(Q!AY1632:BB1632)</f>
        <v>-1038847.9185269616</v>
      </c>
      <c r="AA1632" s="451">
        <f>SUM(Q!BC1632:BF1632)</f>
        <v>-628474.57697264734</v>
      </c>
      <c r="AB1632" s="451">
        <f>SUM(Q!BG1632:BJ1632)</f>
        <v>-709641.23830016062</v>
      </c>
      <c r="AC1632" s="451">
        <f>SUM(Q!BK1632:BN1632)</f>
        <v>-423487.13454605744</v>
      </c>
      <c r="AD1632" s="451">
        <f>SUM(Q!BO1632:BR1632)</f>
        <v>-256587.76553053976</v>
      </c>
      <c r="AE1632" s="451">
        <f>SUM(Q!BS1632:BV1632)</f>
        <v>-396376.33576092211</v>
      </c>
      <c r="AF1632" s="451">
        <f>SUM(Q!BW1632:BZ1632)</f>
        <v>-316252.26467792445</v>
      </c>
      <c r="AG1632" s="451">
        <f>SUM(Q!CA1632:CD1632)</f>
        <v>-22619.622333099582</v>
      </c>
      <c r="AH1632" s="451">
        <f>SUM(Q!CE1632:CH1632)</f>
        <v>0</v>
      </c>
      <c r="AI1632" s="451">
        <f>SUM(Q!CI1632:CL1632)</f>
        <v>0</v>
      </c>
      <c r="AJ1632" s="451">
        <f>SUM(Q!CM1632:CP1632)</f>
        <v>0</v>
      </c>
      <c r="AK1632" s="451">
        <f>SUM(Q!CQ1632:CT1632)</f>
        <v>0</v>
      </c>
      <c r="AL1632" s="451">
        <f>SUM(Q!CU1632:CX1632)</f>
        <v>0</v>
      </c>
      <c r="AM1632" s="451">
        <f>SUM(Q!CY1632:DB1632)</f>
        <v>0</v>
      </c>
      <c r="AN1632" s="451">
        <f>SUM(Q!DC1632:DF1632)</f>
        <v>0</v>
      </c>
      <c r="AO1632" s="451">
        <f>SUM(Q!DG1632:DJ1632)</f>
        <v>0</v>
      </c>
    </row>
    <row r="1633" spans="1:41" x14ac:dyDescent="0.35">
      <c r="A1633" s="5" t="s">
        <v>354</v>
      </c>
      <c r="B1633" s="460" t="s">
        <v>431</v>
      </c>
      <c r="N1633" s="451">
        <f>SUM(Q!C1633:F1633)</f>
        <v>-44823</v>
      </c>
      <c r="O1633" s="451">
        <f>SUM(Q!G1633:J1633)</f>
        <v>-38841</v>
      </c>
      <c r="P1633" s="451">
        <f>SUM(Q!K1633:N1633)</f>
        <v>-42849</v>
      </c>
      <c r="Q1633" s="451">
        <f>SUM(Q!O1633:R1633)</f>
        <v>-43464</v>
      </c>
      <c r="R1633" s="451">
        <f>SUM(Q!S1633:V1633)</f>
        <v>-46464</v>
      </c>
      <c r="S1633" s="451">
        <f>SUM(Q!W1633:Z1633)</f>
        <v>-47972</v>
      </c>
      <c r="T1633" s="451">
        <f>SUM(Q!AA1633:AD1633)</f>
        <v>-61031.100182481518</v>
      </c>
      <c r="U1633" s="451">
        <f>SUM(Q!AE1633:AH1633)</f>
        <v>-73051.678324428154</v>
      </c>
      <c r="V1633" s="451">
        <f>SUM(Q!AI1633:AL1633)</f>
        <v>-65920.668680994146</v>
      </c>
      <c r="W1633" s="451">
        <f>SUM(Q!AM1633:AP1633)</f>
        <v>-68965.905964727412</v>
      </c>
      <c r="X1633" s="451">
        <f>SUM(Q!AQ1633:AT1633)</f>
        <v>-75885.019152956229</v>
      </c>
      <c r="Y1633" s="451">
        <f>SUM(Q!AU1633:AX1633)</f>
        <v>-93392.214779692731</v>
      </c>
      <c r="Z1633" s="451">
        <f>SUM(Q!AY1633:BB1633)</f>
        <v>-84363.360689215449</v>
      </c>
      <c r="AA1633" s="451">
        <f>SUM(Q!BC1633:BF1633)</f>
        <v>-46536.276557532648</v>
      </c>
      <c r="AB1633" s="451">
        <f>SUM(Q!BG1633:BJ1633)</f>
        <v>-52977.650357301005</v>
      </c>
      <c r="AC1633" s="451">
        <f>SUM(Q!BK1633:BN1633)</f>
        <v>-38911.256667930465</v>
      </c>
      <c r="AD1633" s="451">
        <f>SUM(Q!BO1633:BR1633)</f>
        <v>-22786.482242686121</v>
      </c>
      <c r="AE1633" s="451">
        <f>SUM(Q!BS1633:BV1633)</f>
        <v>-34784.554237708464</v>
      </c>
      <c r="AF1633" s="451">
        <f>SUM(Q!BW1633:BZ1633)</f>
        <v>-28251.782177672951</v>
      </c>
      <c r="AG1633" s="451">
        <f>SUM(Q!CA1633:CD1633)</f>
        <v>-2020.6800534591193</v>
      </c>
      <c r="AH1633" s="451">
        <f>SUM(Q!CE1633:CH1633)</f>
        <v>0</v>
      </c>
      <c r="AI1633" s="451">
        <f>SUM(Q!CI1633:CL1633)</f>
        <v>0</v>
      </c>
      <c r="AJ1633" s="451">
        <f>SUM(Q!CM1633:CP1633)</f>
        <v>0</v>
      </c>
      <c r="AK1633" s="451">
        <f>SUM(Q!CQ1633:CT1633)</f>
        <v>0</v>
      </c>
      <c r="AL1633" s="451">
        <f>SUM(Q!CU1633:CX1633)</f>
        <v>0</v>
      </c>
      <c r="AM1633" s="451">
        <f>SUM(Q!CY1633:DB1633)</f>
        <v>0</v>
      </c>
      <c r="AN1633" s="451">
        <f>SUM(Q!DC1633:DF1633)</f>
        <v>0</v>
      </c>
      <c r="AO1633" s="451">
        <f>SUM(Q!DG1633:DJ1633)</f>
        <v>0</v>
      </c>
    </row>
    <row r="1634" spans="1:41" x14ac:dyDescent="0.35">
      <c r="A1634" s="5" t="s">
        <v>354</v>
      </c>
      <c r="B1634" s="452" t="s">
        <v>144</v>
      </c>
      <c r="N1634" s="451">
        <f>SUM(Q!C1634:F1634)</f>
        <v>-205000</v>
      </c>
      <c r="O1634" s="451">
        <f>SUM(Q!G1634:J1634)</f>
        <v>-260900</v>
      </c>
      <c r="P1634" s="451">
        <f>SUM(Q!K1634:N1634)</f>
        <v>-261300</v>
      </c>
      <c r="Q1634" s="451">
        <f>SUM(Q!O1634:R1634)</f>
        <v>-265400</v>
      </c>
      <c r="R1634" s="451">
        <f>SUM(Q!S1634:V1634)</f>
        <v>-265400</v>
      </c>
      <c r="S1634" s="451">
        <f>SUM(Q!W1634:Z1634)</f>
        <v>-275100</v>
      </c>
      <c r="T1634" s="451">
        <f>SUM(Q!AA1634:AD1634)</f>
        <v>-257283.2290987157</v>
      </c>
      <c r="U1634" s="451">
        <f>SUM(Q!AE1634:AH1634)</f>
        <v>-274925.79202898551</v>
      </c>
      <c r="V1634" s="451">
        <f>SUM(Q!AI1634:AL1634)</f>
        <v>-260100.50632008654</v>
      </c>
      <c r="W1634" s="451">
        <f>SUM(Q!AM1634:AP1634)</f>
        <v>-278160.74678011669</v>
      </c>
      <c r="X1634" s="451">
        <f>SUM(Q!AQ1634:AT1634)</f>
        <v>-362501.35277559183</v>
      </c>
      <c r="Y1634" s="451">
        <f>SUM(Q!AU1634:AX1634)</f>
        <v>-451550.97102596896</v>
      </c>
      <c r="Z1634" s="451">
        <f>SUM(Q!AY1634:BB1634)</f>
        <v>-419813.86178765818</v>
      </c>
      <c r="AA1634" s="451">
        <f>SUM(Q!BC1634:BF1634)</f>
        <v>-250688.07483441537</v>
      </c>
      <c r="AB1634" s="451">
        <f>SUM(Q!BG1634:BJ1634)</f>
        <v>-257189.63931405338</v>
      </c>
      <c r="AC1634" s="451">
        <f>SUM(Q!BK1634:BN1634)</f>
        <v>-175288.10780542987</v>
      </c>
      <c r="AD1634" s="451">
        <f>SUM(Q!BO1634:BR1634)</f>
        <v>-137833.42605580692</v>
      </c>
      <c r="AE1634" s="451">
        <f>SUM(Q!BS1634:BV1634)</f>
        <v>-171312.61048265462</v>
      </c>
      <c r="AF1634" s="451">
        <f>SUM(Q!BW1634:BZ1634)</f>
        <v>-148641.34313725491</v>
      </c>
      <c r="AG1634" s="451">
        <f>SUM(Q!CA1634:CD1634)</f>
        <v>-74972.286274509795</v>
      </c>
      <c r="AH1634" s="451">
        <f>SUM(Q!CE1634:CH1634)</f>
        <v>-56550</v>
      </c>
      <c r="AI1634" s="451">
        <f>SUM(Q!CI1634:CL1634)</f>
        <v>-44475</v>
      </c>
      <c r="AJ1634" s="451">
        <f>SUM(Q!CM1634:CP1634)</f>
        <v>-58475</v>
      </c>
      <c r="AK1634" s="451">
        <f>SUM(Q!CQ1634:CT1634)</f>
        <v>-81750</v>
      </c>
      <c r="AL1634" s="451">
        <f>SUM(Q!CU1634:CX1634)</f>
        <v>-69325</v>
      </c>
      <c r="AM1634" s="451">
        <f>SUM(Q!CY1634:DB1634)</f>
        <v>-32925</v>
      </c>
      <c r="AN1634" s="451">
        <f>SUM(Q!DC1634:DF1634)</f>
        <v>-29775</v>
      </c>
      <c r="AO1634" s="451">
        <f>SUM(Q!DG1634:DJ1634)</f>
        <v>-26975</v>
      </c>
    </row>
    <row r="1635" spans="1:41" x14ac:dyDescent="0.35">
      <c r="A1635" s="5" t="s">
        <v>354</v>
      </c>
      <c r="B1635" s="454" t="s">
        <v>368</v>
      </c>
      <c r="C1635" s="454"/>
      <c r="D1635" s="454"/>
      <c r="E1635" s="454"/>
      <c r="F1635" s="454"/>
      <c r="G1635" s="454"/>
      <c r="H1635" s="454"/>
      <c r="I1635" s="454"/>
      <c r="J1635" s="454"/>
      <c r="K1635" s="454"/>
      <c r="L1635" s="454"/>
      <c r="M1635" s="454"/>
      <c r="N1635" s="455">
        <f>SUM(Q!C1635:F1635)</f>
        <v>320000</v>
      </c>
      <c r="O1635" s="455">
        <f>SUM(Q!G1635:J1635)</f>
        <v>206300</v>
      </c>
      <c r="P1635" s="455">
        <f>SUM(Q!K1635:N1635)</f>
        <v>363500</v>
      </c>
      <c r="Q1635" s="455">
        <f>SUM(Q!O1635:R1635)</f>
        <v>418300</v>
      </c>
      <c r="R1635" s="455">
        <f>SUM(Q!S1635:V1635)</f>
        <v>402300</v>
      </c>
      <c r="S1635" s="455">
        <f>SUM(Q!W1635:Z1635)</f>
        <v>344700</v>
      </c>
      <c r="T1635" s="455">
        <f>SUM(Q!AA1635:AD1635)</f>
        <v>504413.04864743387</v>
      </c>
      <c r="U1635" s="455">
        <f>SUM(Q!AE1635:AH1635)</f>
        <v>595300.61006145563</v>
      </c>
      <c r="V1635" s="455">
        <f>SUM(Q!AI1635:AL1635)</f>
        <v>508061.27682868904</v>
      </c>
      <c r="W1635" s="455">
        <f>SUM(Q!AM1635:AP1635)</f>
        <v>453681.79306009016</v>
      </c>
      <c r="X1635" s="455">
        <f>SUM(Q!AQ1635:AT1635)</f>
        <v>753149.11748701753</v>
      </c>
      <c r="Y1635" s="455">
        <f>SUM(Q!AU1635:AX1635)</f>
        <v>978937.46494204935</v>
      </c>
      <c r="Z1635" s="455">
        <f>SUM(Q!AY1635:BB1635)</f>
        <v>947625.40503749135</v>
      </c>
      <c r="AA1635" s="455">
        <f>SUM(Q!BC1635:BF1635)</f>
        <v>704218.16976294131</v>
      </c>
      <c r="AB1635" s="455">
        <f>SUM(Q!BG1635:BJ1635)</f>
        <v>667194.10946583585</v>
      </c>
      <c r="AC1635" s="455">
        <f>SUM(Q!BK1635:BN1635)</f>
        <v>463009.27479749231</v>
      </c>
      <c r="AD1635" s="455">
        <f>SUM(Q!BO1635:BR1635)</f>
        <v>403609.59347708442</v>
      </c>
      <c r="AE1635" s="455">
        <f>SUM(Q!BS1635:BV1635)</f>
        <v>451906.89881816017</v>
      </c>
      <c r="AF1635" s="455">
        <f>SUM(Q!BW1635:BZ1635)</f>
        <v>451936.67014440265</v>
      </c>
      <c r="AG1635" s="455">
        <f>SUM(Q!CA1635:CD1635)</f>
        <v>311978.16947308113</v>
      </c>
      <c r="AH1635" s="455">
        <f>SUM(Q!CE1635:CH1635)</f>
        <v>241945.94470697356</v>
      </c>
      <c r="AI1635" s="455">
        <f>SUM(Q!CI1635:CL1635)</f>
        <v>186575.55298773144</v>
      </c>
      <c r="AJ1635" s="455">
        <f>SUM(Q!CM1635:CP1635)</f>
        <v>244515.69550253067</v>
      </c>
      <c r="AK1635" s="455">
        <f>SUM(Q!CQ1635:CT1635)</f>
        <v>340291.33636149857</v>
      </c>
      <c r="AL1635" s="455">
        <f>SUM(Q!CU1635:CX1635)</f>
        <v>283842.72630910098</v>
      </c>
      <c r="AM1635" s="455">
        <f>SUM(Q!CY1635:DB1635)</f>
        <v>129542.45107291001</v>
      </c>
      <c r="AN1635" s="455">
        <f>SUM(Q!DC1635:DF1635)</f>
        <v>114915.62187553717</v>
      </c>
      <c r="AO1635" s="455">
        <f>SUM(Q!DG1635:DJ1635)</f>
        <v>102025.20869377092</v>
      </c>
    </row>
    <row r="1636" spans="1:41" x14ac:dyDescent="0.35">
      <c r="A1636" s="5" t="s">
        <v>354</v>
      </c>
      <c r="B1636" s="454" t="s">
        <v>369</v>
      </c>
      <c r="C1636" s="454"/>
      <c r="D1636" s="454"/>
      <c r="E1636" s="454"/>
      <c r="F1636" s="454"/>
      <c r="G1636" s="454"/>
      <c r="H1636" s="454"/>
      <c r="I1636" s="454"/>
      <c r="J1636" s="454"/>
      <c r="K1636" s="454"/>
      <c r="L1636" s="454"/>
      <c r="M1636" s="454"/>
      <c r="N1636" s="455">
        <f>SUM(Q!C1636:F1636)</f>
        <v>115000</v>
      </c>
      <c r="O1636" s="455">
        <f>SUM(Q!G1636:J1636)</f>
        <v>-54600</v>
      </c>
      <c r="P1636" s="455">
        <f>SUM(Q!K1636:N1636)</f>
        <v>102200</v>
      </c>
      <c r="Q1636" s="455">
        <f>SUM(Q!O1636:R1636)</f>
        <v>152900</v>
      </c>
      <c r="R1636" s="455">
        <f>SUM(Q!S1636:V1636)</f>
        <v>136900</v>
      </c>
      <c r="S1636" s="455">
        <f>SUM(Q!W1636:Z1636)</f>
        <v>69600</v>
      </c>
      <c r="T1636" s="455">
        <f>SUM(Q!AA1636:AD1636)</f>
        <v>247129.81954871814</v>
      </c>
      <c r="U1636" s="455">
        <f>SUM(Q!AE1636:AH1636)</f>
        <v>320374.81803247007</v>
      </c>
      <c r="V1636" s="455">
        <f>SUM(Q!AI1636:AL1636)</f>
        <v>247960.77050860247</v>
      </c>
      <c r="W1636" s="455">
        <f>SUM(Q!AM1636:AP1636)</f>
        <v>175521.04627997347</v>
      </c>
      <c r="X1636" s="455">
        <f>SUM(Q!AQ1636:AT1636)</f>
        <v>390647.76471142558</v>
      </c>
      <c r="Y1636" s="455">
        <f>SUM(Q!AU1636:AX1636)</f>
        <v>527386.49391608033</v>
      </c>
      <c r="Z1636" s="455">
        <f>SUM(Q!AY1636:BB1636)</f>
        <v>527811.54324983305</v>
      </c>
      <c r="AA1636" s="455">
        <f>SUM(Q!BC1636:BF1636)</f>
        <v>453530.09492852591</v>
      </c>
      <c r="AB1636" s="455">
        <f>SUM(Q!BG1636:BJ1636)</f>
        <v>410004.47015178256</v>
      </c>
      <c r="AC1636" s="455">
        <f>SUM(Q!BK1636:BN1636)</f>
        <v>287721.16699206247</v>
      </c>
      <c r="AD1636" s="455">
        <f>SUM(Q!BO1636:BR1636)</f>
        <v>265776.1674212775</v>
      </c>
      <c r="AE1636" s="455">
        <f>SUM(Q!BS1636:BV1636)</f>
        <v>280594.28833550558</v>
      </c>
      <c r="AF1636" s="455">
        <f>SUM(Q!BW1636:BZ1636)</f>
        <v>303295.32700714772</v>
      </c>
      <c r="AG1636" s="455">
        <f>SUM(Q!CA1636:CD1636)</f>
        <v>237005.88319857127</v>
      </c>
      <c r="AH1636" s="455">
        <f>SUM(Q!CE1636:CH1636)</f>
        <v>185395.94470697356</v>
      </c>
      <c r="AI1636" s="455">
        <f>SUM(Q!CI1636:CL1636)</f>
        <v>142100.55298773144</v>
      </c>
      <c r="AJ1636" s="455">
        <f>SUM(Q!CM1636:CP1636)</f>
        <v>186040.69550253067</v>
      </c>
      <c r="AK1636" s="455">
        <f>SUM(Q!CQ1636:CT1636)</f>
        <v>258541.33636149854</v>
      </c>
      <c r="AL1636" s="455">
        <f>SUM(Q!CU1636:CX1636)</f>
        <v>214517.72630910098</v>
      </c>
      <c r="AM1636" s="455">
        <f>SUM(Q!CY1636:DB1636)</f>
        <v>96617.451072910015</v>
      </c>
      <c r="AN1636" s="455">
        <f>SUM(Q!DC1636:DF1636)</f>
        <v>85140.621875537166</v>
      </c>
      <c r="AO1636" s="455">
        <f>SUM(Q!DG1636:DJ1636)</f>
        <v>75050.208693770925</v>
      </c>
    </row>
    <row r="1637" spans="1:41" x14ac:dyDescent="0.35">
      <c r="A1637" s="5" t="s">
        <v>354</v>
      </c>
      <c r="B1637" s="452" t="s">
        <v>179</v>
      </c>
      <c r="N1637" s="451">
        <f>SUM(Q!C1637:F1637)</f>
        <v>-45200</v>
      </c>
      <c r="O1637" s="451">
        <f>SUM(Q!G1637:J1637)</f>
        <v>-39100</v>
      </c>
      <c r="P1637" s="451">
        <f>SUM(Q!K1637:N1637)</f>
        <v>-38800</v>
      </c>
      <c r="Q1637" s="451">
        <f>SUM(Q!O1637:R1637)</f>
        <v>-40300</v>
      </c>
      <c r="R1637" s="451">
        <f>SUM(Q!S1637:V1637)</f>
        <v>-42100</v>
      </c>
      <c r="S1637" s="451">
        <f>SUM(Q!W1637:Z1637)</f>
        <v>-42000</v>
      </c>
      <c r="T1637" s="451">
        <f>SUM(Q!AA1637:AD1637)</f>
        <v>-42800</v>
      </c>
      <c r="U1637" s="451">
        <f>SUM(Q!AE1637:AH1637)</f>
        <v>-44400</v>
      </c>
      <c r="V1637" s="451">
        <f>SUM(Q!AI1637:AL1637)</f>
        <v>-44400</v>
      </c>
      <c r="W1637" s="451">
        <f>SUM(Q!AM1637:AP1637)</f>
        <v>-44400</v>
      </c>
      <c r="X1637" s="451">
        <f>SUM(Q!AQ1637:AT1637)</f>
        <v>-44400</v>
      </c>
      <c r="Y1637" s="451">
        <f>SUM(Q!AU1637:AX1637)</f>
        <v>-44400</v>
      </c>
      <c r="Z1637" s="451">
        <f>SUM(Q!AY1637:BB1637)</f>
        <v>-44400</v>
      </c>
      <c r="AA1637" s="451">
        <f>SUM(Q!BC1637:BF1637)</f>
        <v>-44400</v>
      </c>
      <c r="AB1637" s="451">
        <f>SUM(Q!BG1637:BJ1637)</f>
        <v>-44400</v>
      </c>
      <c r="AC1637" s="451">
        <f>SUM(Q!BK1637:BN1637)</f>
        <v>-44400</v>
      </c>
      <c r="AD1637" s="451">
        <f>SUM(Q!BO1637:BR1637)</f>
        <v>-44400</v>
      </c>
      <c r="AE1637" s="451">
        <f>SUM(Q!BS1637:BV1637)</f>
        <v>-44400</v>
      </c>
      <c r="AF1637" s="451">
        <f>SUM(Q!BW1637:BZ1637)</f>
        <v>-44400</v>
      </c>
      <c r="AG1637" s="451">
        <f>SUM(Q!CA1637:CD1637)</f>
        <v>-44400</v>
      </c>
      <c r="AH1637" s="451">
        <f>SUM(Q!CE1637:CH1637)</f>
        <v>-44400</v>
      </c>
      <c r="AI1637" s="451">
        <f>SUM(Q!CI1637:CL1637)</f>
        <v>-44400</v>
      </c>
      <c r="AJ1637" s="451">
        <f>SUM(Q!CM1637:CP1637)</f>
        <v>-44400</v>
      </c>
      <c r="AK1637" s="451">
        <f>SUM(Q!CQ1637:CT1637)</f>
        <v>-44400</v>
      </c>
      <c r="AL1637" s="451">
        <f>SUM(Q!CU1637:CX1637)</f>
        <v>-44400</v>
      </c>
      <c r="AM1637" s="451">
        <f>SUM(Q!CY1637:DB1637)</f>
        <v>-44400</v>
      </c>
      <c r="AN1637" s="451">
        <f>SUM(Q!DC1637:DF1637)</f>
        <v>-44400</v>
      </c>
      <c r="AO1637" s="451">
        <f>SUM(Q!DG1637:DJ1637)</f>
        <v>-44400</v>
      </c>
    </row>
    <row r="1638" spans="1:41" x14ac:dyDescent="0.35">
      <c r="A1638" s="5" t="s">
        <v>354</v>
      </c>
      <c r="B1638" s="452" t="s">
        <v>85</v>
      </c>
      <c r="N1638" s="451">
        <f>SUM(Q!C1638:F1638)</f>
        <v>-42700</v>
      </c>
      <c r="O1638" s="451">
        <f>SUM(Q!G1638:J1638)</f>
        <v>-30700</v>
      </c>
      <c r="P1638" s="451">
        <f>SUM(Q!K1638:N1638)</f>
        <v>-31700</v>
      </c>
      <c r="Q1638" s="451">
        <f>SUM(Q!O1638:R1638)</f>
        <v>-38400</v>
      </c>
      <c r="R1638" s="451">
        <f>SUM(Q!S1638:V1638)</f>
        <v>-39200</v>
      </c>
      <c r="S1638" s="451">
        <f>SUM(Q!W1638:Z1638)</f>
        <v>-34500</v>
      </c>
      <c r="T1638" s="451">
        <f>SUM(Q!AA1638:AD1638)</f>
        <v>-23600</v>
      </c>
      <c r="U1638" s="451">
        <f>SUM(Q!AE1638:AH1638)</f>
        <v>-18000</v>
      </c>
      <c r="V1638" s="451">
        <f>SUM(Q!AI1638:AL1638)</f>
        <v>-18000</v>
      </c>
      <c r="W1638" s="451">
        <f>SUM(Q!AM1638:AP1638)</f>
        <v>-18000</v>
      </c>
      <c r="X1638" s="451">
        <f>SUM(Q!AQ1638:AT1638)</f>
        <v>-18000</v>
      </c>
      <c r="Y1638" s="451">
        <f>SUM(Q!AU1638:AX1638)</f>
        <v>-18000</v>
      </c>
      <c r="Z1638" s="451">
        <f>SUM(Q!AY1638:BB1638)</f>
        <v>-18000</v>
      </c>
      <c r="AA1638" s="451">
        <f>SUM(Q!BC1638:BF1638)</f>
        <v>-18000</v>
      </c>
      <c r="AB1638" s="451">
        <f>SUM(Q!BG1638:BJ1638)</f>
        <v>-18000</v>
      </c>
      <c r="AC1638" s="451">
        <f>SUM(Q!BK1638:BN1638)</f>
        <v>-18000</v>
      </c>
      <c r="AD1638" s="451">
        <f>SUM(Q!BO1638:BR1638)</f>
        <v>-18000</v>
      </c>
      <c r="AE1638" s="451">
        <f>SUM(Q!BS1638:BV1638)</f>
        <v>-18000</v>
      </c>
      <c r="AF1638" s="451">
        <f>SUM(Q!BW1638:BZ1638)</f>
        <v>-18000</v>
      </c>
      <c r="AG1638" s="451">
        <f>SUM(Q!CA1638:CD1638)</f>
        <v>-18000</v>
      </c>
      <c r="AH1638" s="451">
        <f>SUM(Q!CE1638:CH1638)</f>
        <v>-18000</v>
      </c>
      <c r="AI1638" s="451">
        <f>SUM(Q!CI1638:CL1638)</f>
        <v>-18000</v>
      </c>
      <c r="AJ1638" s="451">
        <f>SUM(Q!CM1638:CP1638)</f>
        <v>-18000</v>
      </c>
      <c r="AK1638" s="451">
        <f>SUM(Q!CQ1638:CT1638)</f>
        <v>-18000</v>
      </c>
      <c r="AL1638" s="451">
        <f>SUM(Q!CU1638:CX1638)</f>
        <v>-18000</v>
      </c>
      <c r="AM1638" s="451">
        <f>SUM(Q!CY1638:DB1638)</f>
        <v>-18000</v>
      </c>
      <c r="AN1638" s="451">
        <f>SUM(Q!DC1638:DF1638)</f>
        <v>-18000</v>
      </c>
      <c r="AO1638" s="451">
        <f>SUM(Q!DG1638:DJ1638)</f>
        <v>-18000</v>
      </c>
    </row>
    <row r="1639" spans="1:41" x14ac:dyDescent="0.35">
      <c r="A1639" s="5" t="s">
        <v>354</v>
      </c>
      <c r="B1639" s="452" t="s">
        <v>371</v>
      </c>
      <c r="N1639" s="451">
        <f>SUM(Q!C1639:F1639)</f>
        <v>0</v>
      </c>
      <c r="O1639" s="451">
        <f>SUM(Q!G1639:J1639)</f>
        <v>-621300</v>
      </c>
      <c r="P1639" s="451">
        <f>SUM(Q!K1639:N1639)</f>
        <v>0</v>
      </c>
      <c r="Q1639" s="451">
        <f>SUM(Q!O1639:R1639)</f>
        <v>524100</v>
      </c>
      <c r="R1639" s="451">
        <f>SUM(Q!S1639:V1639)</f>
        <v>0</v>
      </c>
      <c r="S1639" s="451">
        <f>SUM(Q!W1639:Z1639)</f>
        <v>-275300</v>
      </c>
      <c r="T1639" s="451">
        <f>SUM(Q!AA1639:AD1639)</f>
        <v>0</v>
      </c>
      <c r="U1639" s="451">
        <f>SUM(Q!AE1639:AH1639)</f>
        <v>0</v>
      </c>
      <c r="V1639" s="451">
        <f>SUM(Q!AI1639:AL1639)</f>
        <v>0</v>
      </c>
      <c r="W1639" s="451">
        <f>SUM(Q!AM1639:AP1639)</f>
        <v>0</v>
      </c>
      <c r="X1639" s="451">
        <f>SUM(Q!AQ1639:AT1639)</f>
        <v>0</v>
      </c>
      <c r="Y1639" s="451">
        <f>SUM(Q!AU1639:AX1639)</f>
        <v>0</v>
      </c>
      <c r="Z1639" s="451">
        <f>SUM(Q!AY1639:BB1639)</f>
        <v>0</v>
      </c>
      <c r="AA1639" s="451">
        <f>SUM(Q!BC1639:BF1639)</f>
        <v>0</v>
      </c>
      <c r="AB1639" s="451">
        <f>SUM(Q!BG1639:BJ1639)</f>
        <v>0</v>
      </c>
      <c r="AC1639" s="451">
        <f>SUM(Q!BK1639:BN1639)</f>
        <v>0</v>
      </c>
      <c r="AD1639" s="451">
        <f>SUM(Q!BO1639:BR1639)</f>
        <v>0</v>
      </c>
      <c r="AE1639" s="451">
        <f>SUM(Q!BS1639:BV1639)</f>
        <v>0</v>
      </c>
      <c r="AF1639" s="451">
        <f>SUM(Q!BW1639:BZ1639)</f>
        <v>0</v>
      </c>
      <c r="AG1639" s="451">
        <f>SUM(Q!CA1639:CD1639)</f>
        <v>0</v>
      </c>
      <c r="AH1639" s="451">
        <f>SUM(Q!CE1639:CH1639)</f>
        <v>0</v>
      </c>
      <c r="AI1639" s="451">
        <f>SUM(Q!CI1639:CL1639)</f>
        <v>0</v>
      </c>
      <c r="AJ1639" s="451">
        <f>SUM(Q!CM1639:CP1639)</f>
        <v>0</v>
      </c>
      <c r="AK1639" s="451">
        <f>SUM(Q!CQ1639:CT1639)</f>
        <v>0</v>
      </c>
      <c r="AL1639" s="451">
        <f>SUM(Q!CU1639:CX1639)</f>
        <v>0</v>
      </c>
      <c r="AM1639" s="451">
        <f>SUM(Q!CY1639:DB1639)</f>
        <v>0</v>
      </c>
      <c r="AN1639" s="451">
        <f>SUM(Q!DC1639:DF1639)</f>
        <v>0</v>
      </c>
      <c r="AO1639" s="451">
        <f>SUM(Q!DG1639:DJ1639)</f>
        <v>0</v>
      </c>
    </row>
    <row r="1640" spans="1:41" x14ac:dyDescent="0.35">
      <c r="A1640" s="5" t="s">
        <v>354</v>
      </c>
      <c r="B1640" s="452" t="s">
        <v>362</v>
      </c>
      <c r="N1640" s="451">
        <f>SUM(Q!C1640:F1640)</f>
        <v>-70100</v>
      </c>
      <c r="O1640" s="451">
        <f>SUM(Q!G1640:J1640)</f>
        <v>-16300</v>
      </c>
      <c r="P1640" s="451">
        <f>SUM(Q!K1640:N1640)</f>
        <v>800</v>
      </c>
      <c r="Q1640" s="451">
        <f>SUM(Q!O1640:R1640)</f>
        <v>-18300</v>
      </c>
      <c r="R1640" s="451">
        <f>SUM(Q!S1640:V1640)</f>
        <v>-21500</v>
      </c>
      <c r="S1640" s="451">
        <f>SUM(Q!W1640:Z1640)</f>
        <v>-55900</v>
      </c>
      <c r="T1640" s="451">
        <f>SUM(Q!AA1640:AD1640)</f>
        <v>-49600</v>
      </c>
      <c r="U1640" s="451">
        <f>SUM(Q!AE1640:AH1640)</f>
        <v>-3600</v>
      </c>
      <c r="V1640" s="451">
        <f>SUM(Q!AI1640:AL1640)</f>
        <v>-3600</v>
      </c>
      <c r="W1640" s="451">
        <f>SUM(Q!AM1640:AP1640)</f>
        <v>-3600</v>
      </c>
      <c r="X1640" s="451">
        <f>SUM(Q!AQ1640:AT1640)</f>
        <v>-3600</v>
      </c>
      <c r="Y1640" s="451">
        <f>SUM(Q!AU1640:AX1640)</f>
        <v>-3600</v>
      </c>
      <c r="Z1640" s="451">
        <f>SUM(Q!AY1640:BB1640)</f>
        <v>-3600</v>
      </c>
      <c r="AA1640" s="451">
        <f>SUM(Q!BC1640:BF1640)</f>
        <v>-3600</v>
      </c>
      <c r="AB1640" s="451">
        <f>SUM(Q!BG1640:BJ1640)</f>
        <v>-3600</v>
      </c>
      <c r="AC1640" s="451">
        <f>SUM(Q!BK1640:BN1640)</f>
        <v>-3600</v>
      </c>
      <c r="AD1640" s="451">
        <f>SUM(Q!BO1640:BR1640)</f>
        <v>-3600</v>
      </c>
      <c r="AE1640" s="451">
        <f>SUM(Q!BS1640:BV1640)</f>
        <v>-3600</v>
      </c>
      <c r="AF1640" s="451">
        <f>SUM(Q!BW1640:BZ1640)</f>
        <v>-3600</v>
      </c>
      <c r="AG1640" s="451">
        <f>SUM(Q!CA1640:CD1640)</f>
        <v>-3600</v>
      </c>
      <c r="AH1640" s="451">
        <f>SUM(Q!CE1640:CH1640)</f>
        <v>-3600</v>
      </c>
      <c r="AI1640" s="451">
        <f>SUM(Q!CI1640:CL1640)</f>
        <v>-3600</v>
      </c>
      <c r="AJ1640" s="451">
        <f>SUM(Q!CM1640:CP1640)</f>
        <v>-3600</v>
      </c>
      <c r="AK1640" s="451">
        <f>SUM(Q!CQ1640:CT1640)</f>
        <v>-3600</v>
      </c>
      <c r="AL1640" s="451">
        <f>SUM(Q!CU1640:CX1640)</f>
        <v>-3600</v>
      </c>
      <c r="AM1640" s="451">
        <f>SUM(Q!CY1640:DB1640)</f>
        <v>-3600</v>
      </c>
      <c r="AN1640" s="451">
        <f>SUM(Q!DC1640:DF1640)</f>
        <v>-3600</v>
      </c>
      <c r="AO1640" s="451">
        <f>SUM(Q!DG1640:DJ1640)</f>
        <v>-3600</v>
      </c>
    </row>
    <row r="1641" spans="1:41" x14ac:dyDescent="0.35">
      <c r="A1641" s="5" t="s">
        <v>354</v>
      </c>
      <c r="B1641" s="255" t="s">
        <v>372</v>
      </c>
      <c r="C1641" s="255"/>
      <c r="D1641" s="255"/>
      <c r="E1641" s="255"/>
      <c r="F1641" s="255"/>
      <c r="G1641" s="255"/>
      <c r="H1641" s="255"/>
      <c r="I1641" s="255"/>
      <c r="J1641" s="255"/>
      <c r="K1641" s="255"/>
      <c r="L1641" s="255"/>
      <c r="M1641" s="255"/>
      <c r="N1641" s="453">
        <f>SUM(Q!C1641:F1641)</f>
        <v>-43000</v>
      </c>
      <c r="O1641" s="453">
        <f>SUM(Q!G1641:J1641)</f>
        <v>-762000</v>
      </c>
      <c r="P1641" s="453">
        <f>SUM(Q!K1641:N1641)</f>
        <v>32500</v>
      </c>
      <c r="Q1641" s="453">
        <f>SUM(Q!O1641:R1641)</f>
        <v>580000</v>
      </c>
      <c r="R1641" s="453">
        <f>SUM(Q!S1641:V1641)</f>
        <v>34100</v>
      </c>
      <c r="S1641" s="453">
        <f>SUM(Q!W1641:Z1641)</f>
        <v>-338100</v>
      </c>
      <c r="T1641" s="453">
        <f>SUM(Q!AA1641:AD1641)</f>
        <v>131129.81954871814</v>
      </c>
      <c r="U1641" s="453">
        <f>SUM(Q!AE1641:AH1641)</f>
        <v>254374.81803247007</v>
      </c>
      <c r="V1641" s="453">
        <f>SUM(Q!AI1641:AL1641)</f>
        <v>181960.77050860247</v>
      </c>
      <c r="W1641" s="453">
        <f>SUM(Q!AM1641:AP1641)</f>
        <v>109521.04627997347</v>
      </c>
      <c r="X1641" s="453">
        <f>SUM(Q!AQ1641:AT1641)</f>
        <v>324647.76471142558</v>
      </c>
      <c r="Y1641" s="453">
        <f>SUM(Q!AU1641:AX1641)</f>
        <v>461386.49391608039</v>
      </c>
      <c r="Z1641" s="453">
        <f>SUM(Q!AY1641:BB1641)</f>
        <v>461811.54324983305</v>
      </c>
      <c r="AA1641" s="453">
        <f>SUM(Q!BC1641:BF1641)</f>
        <v>387530.09492852591</v>
      </c>
      <c r="AB1641" s="453">
        <f>SUM(Q!BG1641:BJ1641)</f>
        <v>344004.4701517825</v>
      </c>
      <c r="AC1641" s="453">
        <f>SUM(Q!BK1641:BN1641)</f>
        <v>221721.16699206247</v>
      </c>
      <c r="AD1641" s="453">
        <f>SUM(Q!BO1641:BR1641)</f>
        <v>199776.1674212775</v>
      </c>
      <c r="AE1641" s="453">
        <f>SUM(Q!BS1641:BV1641)</f>
        <v>214594.28833550555</v>
      </c>
      <c r="AF1641" s="453">
        <f>SUM(Q!BW1641:BZ1641)</f>
        <v>237295.32700714772</v>
      </c>
      <c r="AG1641" s="453">
        <f>SUM(Q!CA1641:CD1641)</f>
        <v>171005.88319857127</v>
      </c>
      <c r="AH1641" s="453">
        <f>SUM(Q!CE1641:CH1641)</f>
        <v>119395.94470697358</v>
      </c>
      <c r="AI1641" s="453">
        <f>SUM(Q!CI1641:CL1641)</f>
        <v>76100.55298773144</v>
      </c>
      <c r="AJ1641" s="453">
        <f>SUM(Q!CM1641:CP1641)</f>
        <v>120040.69550253064</v>
      </c>
      <c r="AK1641" s="453">
        <f>SUM(Q!CQ1641:CT1641)</f>
        <v>192541.33636149854</v>
      </c>
      <c r="AL1641" s="453">
        <f>SUM(Q!CU1641:CX1641)</f>
        <v>148517.72630910098</v>
      </c>
      <c r="AM1641" s="453">
        <f>SUM(Q!CY1641:DB1641)</f>
        <v>30617.451072910022</v>
      </c>
      <c r="AN1641" s="453">
        <f>SUM(Q!DC1641:DF1641)</f>
        <v>19140.621875537163</v>
      </c>
      <c r="AO1641" s="453">
        <f>SUM(Q!DG1641:DJ1641)</f>
        <v>9050.2086937709282</v>
      </c>
    </row>
    <row r="1642" spans="1:41" x14ac:dyDescent="0.35">
      <c r="A1642" s="5" t="s">
        <v>354</v>
      </c>
      <c r="B1642" s="452" t="s">
        <v>471</v>
      </c>
      <c r="N1642" s="451">
        <f>SUM(Q!C1642:F1642)</f>
        <v>-26200</v>
      </c>
      <c r="O1642" s="451">
        <f>SUM(Q!G1642:J1642)</f>
        <v>9700</v>
      </c>
      <c r="P1642" s="451">
        <f>SUM(Q!K1642:N1642)</f>
        <v>6100</v>
      </c>
      <c r="Q1642" s="451">
        <f>SUM(Q!O1642:R1642)</f>
        <v>15000</v>
      </c>
      <c r="R1642" s="451">
        <f>SUM(Q!S1642:V1642)</f>
        <v>7900</v>
      </c>
      <c r="S1642" s="451">
        <f>SUM(Q!W1642:Z1642)</f>
        <v>-1400</v>
      </c>
      <c r="T1642" s="451">
        <f>SUM(Q!AA1642:AD1642)</f>
        <v>-2070</v>
      </c>
      <c r="U1642" s="451">
        <f>SUM(Q!AE1642:AH1642)</f>
        <v>0</v>
      </c>
      <c r="V1642" s="451">
        <f>SUM(Q!AI1642:AL1642)</f>
        <v>0</v>
      </c>
      <c r="W1642" s="451">
        <f>SUM(Q!AM1642:AP1642)</f>
        <v>0</v>
      </c>
      <c r="X1642" s="451">
        <f>SUM(Q!AQ1642:AT1642)</f>
        <v>0</v>
      </c>
      <c r="Y1642" s="451">
        <f>SUM(Q!AU1642:AX1642)</f>
        <v>0</v>
      </c>
      <c r="Z1642" s="451">
        <f>SUM(Q!AY1642:BB1642)</f>
        <v>0</v>
      </c>
      <c r="AA1642" s="451">
        <f>SUM(Q!BC1642:BF1642)</f>
        <v>0</v>
      </c>
      <c r="AB1642" s="451">
        <f>SUM(Q!BG1642:BJ1642)</f>
        <v>0</v>
      </c>
      <c r="AC1642" s="451">
        <f>SUM(Q!BK1642:BN1642)</f>
        <v>0</v>
      </c>
      <c r="AD1642" s="451">
        <f>SUM(Q!BO1642:BR1642)</f>
        <v>0</v>
      </c>
      <c r="AE1642" s="451">
        <f>SUM(Q!BS1642:BV1642)</f>
        <v>0</v>
      </c>
      <c r="AF1642" s="451">
        <f>SUM(Q!BW1642:BZ1642)</f>
        <v>0</v>
      </c>
      <c r="AG1642" s="451">
        <f>SUM(Q!CA1642:CD1642)</f>
        <v>0</v>
      </c>
      <c r="AH1642" s="451">
        <f>SUM(Q!CE1642:CH1642)</f>
        <v>0</v>
      </c>
      <c r="AI1642" s="451">
        <f>SUM(Q!CI1642:CL1642)</f>
        <v>0</v>
      </c>
      <c r="AJ1642" s="451">
        <f>SUM(Q!CM1642:CP1642)</f>
        <v>0</v>
      </c>
      <c r="AK1642" s="451">
        <f>SUM(Q!CQ1642:CT1642)</f>
        <v>0</v>
      </c>
      <c r="AL1642" s="451">
        <f>SUM(Q!CU1642:CX1642)</f>
        <v>0</v>
      </c>
      <c r="AM1642" s="451">
        <f>SUM(Q!CY1642:DB1642)</f>
        <v>0</v>
      </c>
      <c r="AN1642" s="451">
        <f>SUM(Q!DC1642:DF1642)</f>
        <v>0</v>
      </c>
      <c r="AO1642" s="451">
        <f>SUM(Q!DG1642:DJ1642)</f>
        <v>0</v>
      </c>
    </row>
    <row r="1643" spans="1:41" x14ac:dyDescent="0.35">
      <c r="A1643" s="5" t="s">
        <v>354</v>
      </c>
      <c r="B1643" s="452" t="s">
        <v>139</v>
      </c>
      <c r="N1643" s="451">
        <f>SUM(Q!C1643:F1643)</f>
        <v>-20100</v>
      </c>
      <c r="O1643" s="451">
        <f>SUM(Q!G1643:J1643)</f>
        <v>-34800</v>
      </c>
      <c r="P1643" s="451">
        <f>SUM(Q!K1643:N1643)</f>
        <v>-23000</v>
      </c>
      <c r="Q1643" s="451">
        <f>SUM(Q!O1643:R1643)</f>
        <v>-7100</v>
      </c>
      <c r="R1643" s="451">
        <f>SUM(Q!S1643:V1643)</f>
        <v>-2700</v>
      </c>
      <c r="S1643" s="451">
        <f>SUM(Q!W1643:Z1643)</f>
        <v>-8100</v>
      </c>
      <c r="T1643" s="451">
        <f>SUM(Q!AA1643:AD1643)</f>
        <v>-13538.16</v>
      </c>
      <c r="U1643" s="451">
        <f>SUM(Q!AE1643:AH1643)</f>
        <v>-26002.763746274784</v>
      </c>
      <c r="V1643" s="451">
        <f>SUM(Q!AI1643:AL1643)</f>
        <v>-24547.00642841939</v>
      </c>
      <c r="W1643" s="451">
        <f>SUM(Q!AM1643:AP1643)</f>
        <v>-23172.749269130527</v>
      </c>
      <c r="X1643" s="451">
        <f>SUM(Q!AQ1643:AT1643)</f>
        <v>-21875.429505257434</v>
      </c>
      <c r="Y1643" s="451">
        <f>SUM(Q!AU1643:AX1643)</f>
        <v>-20650.739818644004</v>
      </c>
      <c r="Z1643" s="451">
        <f>SUM(Q!AY1643:BB1643)</f>
        <v>-19494.614035113562</v>
      </c>
      <c r="AA1643" s="451">
        <f>SUM(Q!BC1643:BF1643)</f>
        <v>-18403.213624091917</v>
      </c>
      <c r="AB1643" s="451">
        <f>SUM(Q!BG1643:BJ1643)</f>
        <v>-17372.914954045122</v>
      </c>
      <c r="AC1643" s="451">
        <f>SUM(Q!BK1643:BN1643)</f>
        <v>0</v>
      </c>
      <c r="AD1643" s="451">
        <f>SUM(Q!BO1643:BR1643)</f>
        <v>0</v>
      </c>
      <c r="AE1643" s="451">
        <f>SUM(Q!BS1643:BV1643)</f>
        <v>0</v>
      </c>
      <c r="AF1643" s="451">
        <f>SUM(Q!BW1643:BZ1643)</f>
        <v>0</v>
      </c>
      <c r="AG1643" s="451">
        <f>SUM(Q!CA1643:CD1643)</f>
        <v>0</v>
      </c>
      <c r="AH1643" s="451">
        <f>SUM(Q!CE1643:CH1643)</f>
        <v>0</v>
      </c>
      <c r="AI1643" s="451">
        <f>SUM(Q!CI1643:CL1643)</f>
        <v>0</v>
      </c>
      <c r="AJ1643" s="451">
        <f>SUM(Q!CM1643:CP1643)</f>
        <v>0</v>
      </c>
      <c r="AK1643" s="451">
        <f>SUM(Q!CQ1643:CT1643)</f>
        <v>0</v>
      </c>
      <c r="AL1643" s="451">
        <f>SUM(Q!CU1643:CX1643)</f>
        <v>0</v>
      </c>
      <c r="AM1643" s="451">
        <f>SUM(Q!CY1643:DB1643)</f>
        <v>0</v>
      </c>
      <c r="AN1643" s="451">
        <f>SUM(Q!DC1643:DF1643)</f>
        <v>0</v>
      </c>
      <c r="AO1643" s="451">
        <f>SUM(Q!DG1643:DJ1643)</f>
        <v>0</v>
      </c>
    </row>
    <row r="1644" spans="1:41" x14ac:dyDescent="0.35">
      <c r="A1644" s="5" t="s">
        <v>354</v>
      </c>
      <c r="B1644" s="452" t="s">
        <v>185</v>
      </c>
      <c r="N1644" s="451">
        <f>SUM(Q!C1644:F1644)</f>
        <v>1000</v>
      </c>
      <c r="O1644" s="451">
        <f>SUM(Q!G1644:J1644)</f>
        <v>2400</v>
      </c>
      <c r="P1644" s="451">
        <f>SUM(Q!K1644:N1644)</f>
        <v>3300</v>
      </c>
      <c r="Q1644" s="451">
        <f>SUM(Q!O1644:R1644)</f>
        <v>9400</v>
      </c>
      <c r="R1644" s="451">
        <f>SUM(Q!S1644:V1644)</f>
        <v>13300</v>
      </c>
      <c r="S1644" s="451">
        <f>SUM(Q!W1644:Z1644)</f>
        <v>12600</v>
      </c>
      <c r="T1644" s="451">
        <f>SUM(Q!AA1644:AD1644)</f>
        <v>9000</v>
      </c>
      <c r="U1644" s="451">
        <f>SUM(Q!AE1644:AH1644)</f>
        <v>6800</v>
      </c>
      <c r="V1644" s="451">
        <f>SUM(Q!AI1644:AL1644)</f>
        <v>6800</v>
      </c>
      <c r="W1644" s="451">
        <f>SUM(Q!AM1644:AP1644)</f>
        <v>6800</v>
      </c>
      <c r="X1644" s="451">
        <f>SUM(Q!AQ1644:AT1644)</f>
        <v>6800</v>
      </c>
      <c r="Y1644" s="451">
        <f>SUM(Q!AU1644:AX1644)</f>
        <v>6800</v>
      </c>
      <c r="Z1644" s="451">
        <f>SUM(Q!AY1644:BB1644)</f>
        <v>6800</v>
      </c>
      <c r="AA1644" s="451">
        <f>SUM(Q!BC1644:BF1644)</f>
        <v>6800</v>
      </c>
      <c r="AB1644" s="451">
        <f>SUM(Q!BG1644:BJ1644)</f>
        <v>6800</v>
      </c>
      <c r="AC1644" s="451">
        <f>SUM(Q!BK1644:BN1644)</f>
        <v>6800</v>
      </c>
      <c r="AD1644" s="451">
        <f>SUM(Q!BO1644:BR1644)</f>
        <v>6800</v>
      </c>
      <c r="AE1644" s="451">
        <f>SUM(Q!BS1644:BV1644)</f>
        <v>6800</v>
      </c>
      <c r="AF1644" s="451">
        <f>SUM(Q!BW1644:BZ1644)</f>
        <v>6800</v>
      </c>
      <c r="AG1644" s="451">
        <f>SUM(Q!CA1644:CD1644)</f>
        <v>6800</v>
      </c>
      <c r="AH1644" s="451">
        <f>SUM(Q!CE1644:CH1644)</f>
        <v>6800</v>
      </c>
      <c r="AI1644" s="451">
        <f>SUM(Q!CI1644:CL1644)</f>
        <v>6800</v>
      </c>
      <c r="AJ1644" s="451">
        <f>SUM(Q!CM1644:CP1644)</f>
        <v>6800</v>
      </c>
      <c r="AK1644" s="451">
        <f>SUM(Q!CQ1644:CT1644)</f>
        <v>6800</v>
      </c>
      <c r="AL1644" s="451">
        <f>SUM(Q!CU1644:CX1644)</f>
        <v>6800</v>
      </c>
      <c r="AM1644" s="451">
        <f>SUM(Q!CY1644:DB1644)</f>
        <v>6800</v>
      </c>
      <c r="AN1644" s="451">
        <f>SUM(Q!DC1644:DF1644)</f>
        <v>6800</v>
      </c>
      <c r="AO1644" s="451">
        <f>SUM(Q!DG1644:DJ1644)</f>
        <v>6800</v>
      </c>
    </row>
    <row r="1645" spans="1:41" x14ac:dyDescent="0.35">
      <c r="A1645" s="5" t="s">
        <v>354</v>
      </c>
      <c r="B1645" s="452" t="s">
        <v>472</v>
      </c>
      <c r="N1645" s="451">
        <f>SUM(Q!C1645:F1645)</f>
        <v>-8200</v>
      </c>
      <c r="O1645" s="451">
        <f>SUM(Q!G1645:J1645)</f>
        <v>500</v>
      </c>
      <c r="P1645" s="451">
        <f>SUM(Q!K1645:N1645)</f>
        <v>-5200</v>
      </c>
      <c r="Q1645" s="451">
        <f>SUM(Q!O1645:R1645)</f>
        <v>7300</v>
      </c>
      <c r="R1645" s="451">
        <f>SUM(Q!S1645:V1645)</f>
        <v>-13600</v>
      </c>
      <c r="S1645" s="451">
        <f>SUM(Q!W1645:Z1645)</f>
        <v>-3500</v>
      </c>
      <c r="T1645" s="451">
        <f>SUM(Q!AA1645:AD1645)</f>
        <v>1536.8421052631579</v>
      </c>
      <c r="U1645" s="451">
        <f>SUM(Q!AE1645:AH1645)</f>
        <v>10694.736842105263</v>
      </c>
      <c r="V1645" s="451">
        <f>SUM(Q!AI1645:AL1645)</f>
        <v>10526.315789473685</v>
      </c>
      <c r="W1645" s="451">
        <f>SUM(Q!AM1645:AP1645)</f>
        <v>10610.526315789475</v>
      </c>
      <c r="X1645" s="451">
        <f>SUM(Q!AQ1645:AT1645)</f>
        <v>10610.526315789475</v>
      </c>
      <c r="Y1645" s="451">
        <f>SUM(Q!AU1645:AX1645)</f>
        <v>10610.526315789475</v>
      </c>
      <c r="Z1645" s="451">
        <f>SUM(Q!AY1645:BB1645)</f>
        <v>10610.526315789475</v>
      </c>
      <c r="AA1645" s="451">
        <f>SUM(Q!BC1645:BF1645)</f>
        <v>10610.526315789475</v>
      </c>
      <c r="AB1645" s="451">
        <f>SUM(Q!BG1645:BJ1645)</f>
        <v>10610.526315789475</v>
      </c>
      <c r="AC1645" s="451">
        <f>SUM(Q!BK1645:BN1645)</f>
        <v>10610.526315789475</v>
      </c>
      <c r="AD1645" s="451">
        <f>SUM(Q!BO1645:BR1645)</f>
        <v>10610.526315789475</v>
      </c>
      <c r="AE1645" s="451">
        <f>SUM(Q!BS1645:BV1645)</f>
        <v>10610.526315789475</v>
      </c>
      <c r="AF1645" s="451">
        <f>SUM(Q!BW1645:BZ1645)</f>
        <v>10610.526315789475</v>
      </c>
      <c r="AG1645" s="451">
        <f>SUM(Q!CA1645:CD1645)</f>
        <v>10610.526315789475</v>
      </c>
      <c r="AH1645" s="451">
        <f>SUM(Q!CE1645:CH1645)</f>
        <v>10610.526315789475</v>
      </c>
      <c r="AI1645" s="451">
        <f>SUM(Q!CI1645:CL1645)</f>
        <v>10610.526315789475</v>
      </c>
      <c r="AJ1645" s="451">
        <f>SUM(Q!CM1645:CP1645)</f>
        <v>10610.526315789475</v>
      </c>
      <c r="AK1645" s="451">
        <f>SUM(Q!CQ1645:CT1645)</f>
        <v>10610.526315789475</v>
      </c>
      <c r="AL1645" s="451">
        <f>SUM(Q!CU1645:CX1645)</f>
        <v>10610.526315789475</v>
      </c>
      <c r="AM1645" s="451">
        <f>SUM(Q!CY1645:DB1645)</f>
        <v>10610.526315789475</v>
      </c>
      <c r="AN1645" s="451">
        <f>SUM(Q!DC1645:DF1645)</f>
        <v>10610.526315789475</v>
      </c>
      <c r="AO1645" s="451">
        <f>SUM(Q!DG1645:DJ1645)</f>
        <v>10610.526315789475</v>
      </c>
    </row>
    <row r="1646" spans="1:41" x14ac:dyDescent="0.35">
      <c r="A1646" s="5" t="s">
        <v>354</v>
      </c>
      <c r="B1646" s="452" t="s">
        <v>473</v>
      </c>
      <c r="N1646" s="451">
        <f>SUM(Q!C1646:F1646)</f>
        <v>-47600</v>
      </c>
      <c r="O1646" s="451">
        <f>SUM(Q!G1646:J1646)</f>
        <v>400</v>
      </c>
      <c r="P1646" s="451">
        <f>SUM(Q!K1646:N1646)</f>
        <v>81500</v>
      </c>
      <c r="Q1646" s="451">
        <f>SUM(Q!O1646:R1646)</f>
        <v>3500</v>
      </c>
      <c r="R1646" s="451">
        <f>SUM(Q!S1646:V1646)</f>
        <v>-14500</v>
      </c>
      <c r="S1646" s="451">
        <f>SUM(Q!W1646:Z1646)</f>
        <v>10200</v>
      </c>
      <c r="T1646" s="451">
        <f>SUM(Q!AA1646:AD1646)</f>
        <v>-33861.839999999997</v>
      </c>
      <c r="U1646" s="451">
        <f>SUM(Q!AE1646:AH1646)</f>
        <v>67202.763746274781</v>
      </c>
      <c r="V1646" s="451">
        <f>SUM(Q!AI1646:AL1646)</f>
        <v>65747.006428419394</v>
      </c>
      <c r="W1646" s="451">
        <f>SUM(Q!AM1646:AP1646)</f>
        <v>64372.749269130523</v>
      </c>
      <c r="X1646" s="451">
        <f>SUM(Q!AQ1646:AT1646)</f>
        <v>63075.429505257438</v>
      </c>
      <c r="Y1646" s="451">
        <f>SUM(Q!AU1646:AX1646)</f>
        <v>61850.739818644004</v>
      </c>
      <c r="Z1646" s="451">
        <f>SUM(Q!AY1646:BB1646)</f>
        <v>60694.614035113555</v>
      </c>
      <c r="AA1646" s="451">
        <f>SUM(Q!BC1646:BF1646)</f>
        <v>59603.213624091906</v>
      </c>
      <c r="AB1646" s="451">
        <f>SUM(Q!BG1646:BJ1646)</f>
        <v>58572.914954045125</v>
      </c>
      <c r="AC1646" s="451">
        <f>SUM(Q!BK1646:BN1646)</f>
        <v>41200</v>
      </c>
      <c r="AD1646" s="451">
        <f>SUM(Q!BO1646:BR1646)</f>
        <v>41200</v>
      </c>
      <c r="AE1646" s="451">
        <f>SUM(Q!BS1646:BV1646)</f>
        <v>41200</v>
      </c>
      <c r="AF1646" s="451">
        <f>SUM(Q!BW1646:BZ1646)</f>
        <v>41200</v>
      </c>
      <c r="AG1646" s="451">
        <f>SUM(Q!CA1646:CD1646)</f>
        <v>41200</v>
      </c>
      <c r="AH1646" s="451">
        <f>SUM(Q!CE1646:CH1646)</f>
        <v>41200</v>
      </c>
      <c r="AI1646" s="451">
        <f>SUM(Q!CI1646:CL1646)</f>
        <v>41200</v>
      </c>
      <c r="AJ1646" s="451">
        <f>SUM(Q!CM1646:CP1646)</f>
        <v>41200</v>
      </c>
      <c r="AK1646" s="451">
        <f>SUM(Q!CQ1646:CT1646)</f>
        <v>41200</v>
      </c>
      <c r="AL1646" s="451">
        <f>SUM(Q!CU1646:CX1646)</f>
        <v>41200</v>
      </c>
      <c r="AM1646" s="451">
        <f>SUM(Q!CY1646:DB1646)</f>
        <v>41200</v>
      </c>
      <c r="AN1646" s="451">
        <f>SUM(Q!DC1646:DF1646)</f>
        <v>41200</v>
      </c>
      <c r="AO1646" s="451">
        <f>SUM(Q!DG1646:DJ1646)</f>
        <v>41200</v>
      </c>
    </row>
    <row r="1647" spans="1:41" x14ac:dyDescent="0.35">
      <c r="A1647" s="5" t="s">
        <v>354</v>
      </c>
      <c r="B1647" s="255" t="s">
        <v>92</v>
      </c>
      <c r="C1647" s="255"/>
      <c r="D1647" s="255"/>
      <c r="E1647" s="255"/>
      <c r="F1647" s="255"/>
      <c r="G1647" s="255"/>
      <c r="H1647" s="255"/>
      <c r="I1647" s="255"/>
      <c r="J1647" s="255"/>
      <c r="K1647" s="255"/>
      <c r="L1647" s="255"/>
      <c r="M1647" s="255"/>
      <c r="N1647" s="453">
        <f>SUM(Q!C1647:F1647)</f>
        <v>-144100</v>
      </c>
      <c r="O1647" s="453">
        <f>SUM(Q!G1647:J1647)</f>
        <v>-783800</v>
      </c>
      <c r="P1647" s="453">
        <f>SUM(Q!K1647:N1647)</f>
        <v>95200</v>
      </c>
      <c r="Q1647" s="453">
        <f>SUM(Q!O1647:R1647)</f>
        <v>608100</v>
      </c>
      <c r="R1647" s="453">
        <f>SUM(Q!S1647:V1647)</f>
        <v>24500</v>
      </c>
      <c r="S1647" s="453">
        <f>SUM(Q!W1647:Z1647)</f>
        <v>-328300</v>
      </c>
      <c r="T1647" s="453">
        <f>SUM(Q!AA1647:AD1647)</f>
        <v>92196.661653981297</v>
      </c>
      <c r="U1647" s="453">
        <f>SUM(Q!AE1647:AH1647)</f>
        <v>313069.55487457535</v>
      </c>
      <c r="V1647" s="453">
        <f>SUM(Q!AI1647:AL1647)</f>
        <v>240487.08629807614</v>
      </c>
      <c r="W1647" s="453">
        <f>SUM(Q!AM1647:AP1647)</f>
        <v>168131.57259576296</v>
      </c>
      <c r="X1647" s="453">
        <f>SUM(Q!AQ1647:AT1647)</f>
        <v>383258.29102721502</v>
      </c>
      <c r="Y1647" s="453">
        <f>SUM(Q!AU1647:AX1647)</f>
        <v>519997.02023186983</v>
      </c>
      <c r="Z1647" s="453">
        <f>SUM(Q!AY1647:BB1647)</f>
        <v>520422.06956562249</v>
      </c>
      <c r="AA1647" s="453">
        <f>SUM(Q!BC1647:BF1647)</f>
        <v>446140.62124431535</v>
      </c>
      <c r="AB1647" s="453">
        <f>SUM(Q!BG1647:BJ1647)</f>
        <v>402614.99646757205</v>
      </c>
      <c r="AC1647" s="453">
        <f>SUM(Q!BK1647:BN1647)</f>
        <v>280331.69330785191</v>
      </c>
      <c r="AD1647" s="453">
        <f>SUM(Q!BO1647:BR1647)</f>
        <v>258386.69373706693</v>
      </c>
      <c r="AE1647" s="453">
        <f>SUM(Q!BS1647:BV1647)</f>
        <v>273204.81465129502</v>
      </c>
      <c r="AF1647" s="453">
        <f>SUM(Q!BW1647:BZ1647)</f>
        <v>295905.85332293715</v>
      </c>
      <c r="AG1647" s="453">
        <f>SUM(Q!CA1647:CD1647)</f>
        <v>229616.40951436077</v>
      </c>
      <c r="AH1647" s="453">
        <f>SUM(Q!CE1647:CH1647)</f>
        <v>178006.47102276306</v>
      </c>
      <c r="AI1647" s="453">
        <f>SUM(Q!CI1647:CL1647)</f>
        <v>134711.07930352091</v>
      </c>
      <c r="AJ1647" s="453">
        <f>SUM(Q!CM1647:CP1647)</f>
        <v>178651.2218183201</v>
      </c>
      <c r="AK1647" s="453">
        <f>SUM(Q!CQ1647:CT1647)</f>
        <v>251151.86267728801</v>
      </c>
      <c r="AL1647" s="453">
        <f>SUM(Q!CU1647:CX1647)</f>
        <v>207128.25262489048</v>
      </c>
      <c r="AM1647" s="453">
        <f>SUM(Q!CY1647:DB1647)</f>
        <v>89227.977388699495</v>
      </c>
      <c r="AN1647" s="453">
        <f>SUM(Q!DC1647:DF1647)</f>
        <v>77751.148191326633</v>
      </c>
      <c r="AO1647" s="453">
        <f>SUM(Q!DG1647:DJ1647)</f>
        <v>67660.735009560391</v>
      </c>
    </row>
    <row r="1648" spans="1:41" x14ac:dyDescent="0.35">
      <c r="A1648" s="5" t="s">
        <v>354</v>
      </c>
      <c r="B1648" s="452" t="s">
        <v>315</v>
      </c>
      <c r="N1648" s="451">
        <f>SUM(Q!C1648:F1648)</f>
        <v>-117900</v>
      </c>
      <c r="O1648" s="451">
        <f>SUM(Q!G1648:J1648)</f>
        <v>-11500</v>
      </c>
      <c r="P1648" s="451">
        <f>SUM(Q!K1648:N1648)</f>
        <v>-33400</v>
      </c>
      <c r="Q1648" s="451">
        <f>SUM(Q!O1648:R1648)</f>
        <v>-97600</v>
      </c>
      <c r="R1648" s="451">
        <f>SUM(Q!S1648:V1648)</f>
        <v>-38000</v>
      </c>
      <c r="S1648" s="451">
        <f>SUM(Q!W1648:Z1648)</f>
        <v>-30400</v>
      </c>
      <c r="T1648" s="451">
        <f>SUM(Q!AA1648:AD1648)</f>
        <v>-49436.251909730694</v>
      </c>
      <c r="U1648" s="451">
        <f>SUM(Q!AE1648:AH1648)</f>
        <v>-88911.753584379403</v>
      </c>
      <c r="V1648" s="451">
        <f>SUM(Q!AI1648:AL1648)</f>
        <v>-68298.332508653635</v>
      </c>
      <c r="W1648" s="451">
        <f>SUM(Q!AM1648:AP1648)</f>
        <v>-47749.366617196683</v>
      </c>
      <c r="X1648" s="451">
        <f>SUM(Q!AQ1648:AT1648)</f>
        <v>-108845.35465172908</v>
      </c>
      <c r="Y1648" s="451">
        <f>SUM(Q!AU1648:AX1648)</f>
        <v>-147679.15374585104</v>
      </c>
      <c r="Z1648" s="451">
        <f>SUM(Q!AY1648:BB1648)</f>
        <v>-147799.86775663681</v>
      </c>
      <c r="AA1648" s="451">
        <f>SUM(Q!BC1648:BF1648)</f>
        <v>-126703.93643338559</v>
      </c>
      <c r="AB1648" s="451">
        <f>SUM(Q!BG1648:BJ1648)</f>
        <v>-114342.65899679047</v>
      </c>
      <c r="AC1648" s="451">
        <f>SUM(Q!BK1648:BN1648)</f>
        <v>-79614.200899429954</v>
      </c>
      <c r="AD1648" s="451">
        <f>SUM(Q!BO1648:BR1648)</f>
        <v>-73381.821021327036</v>
      </c>
      <c r="AE1648" s="451">
        <f>SUM(Q!BS1648:BV1648)</f>
        <v>-77590.167360967796</v>
      </c>
      <c r="AF1648" s="451">
        <f>SUM(Q!BW1648:BZ1648)</f>
        <v>-84037.262343714159</v>
      </c>
      <c r="AG1648" s="451">
        <f>SUM(Q!CA1648:CD1648)</f>
        <v>-65211.060302078462</v>
      </c>
      <c r="AH1648" s="451">
        <f>SUM(Q!CE1648:CH1648)</f>
        <v>-50553.837770464714</v>
      </c>
      <c r="AI1648" s="451">
        <f>SUM(Q!CI1648:CL1648)</f>
        <v>-38257.946522199942</v>
      </c>
      <c r="AJ1648" s="451">
        <f>SUM(Q!CM1648:CP1648)</f>
        <v>-50736.946996402912</v>
      </c>
      <c r="AK1648" s="451">
        <f>SUM(Q!CQ1648:CT1648)</f>
        <v>-71327.1290003498</v>
      </c>
      <c r="AL1648" s="451">
        <f>SUM(Q!CU1648:CX1648)</f>
        <v>-58824.423745468899</v>
      </c>
      <c r="AM1648" s="451">
        <f>SUM(Q!CY1648:DB1648)</f>
        <v>-25340.745578390659</v>
      </c>
      <c r="AN1648" s="451">
        <f>SUM(Q!DC1648:DF1648)</f>
        <v>-22081.326086336769</v>
      </c>
      <c r="AO1648" s="451">
        <f>SUM(Q!DG1648:DJ1648)</f>
        <v>-19215.648742715155</v>
      </c>
    </row>
    <row r="1649" spans="1:41" x14ac:dyDescent="0.35">
      <c r="A1649" s="5" t="s">
        <v>80</v>
      </c>
      <c r="B1649" s="460" t="s">
        <v>635</v>
      </c>
      <c r="N1649" s="495">
        <f>AVERAGE(Q!C1649:F1649)</f>
        <v>0</v>
      </c>
      <c r="O1649" s="495">
        <f>AVERAGE(Q!G1649:J1649)</f>
        <v>0</v>
      </c>
      <c r="P1649" s="495">
        <f>AVERAGE(Q!K1649:N1649)</f>
        <v>0.16928281786117041</v>
      </c>
      <c r="Q1649" s="495">
        <f>AVERAGE(Q!O1649:R1649)</f>
        <v>7.665067456743023E-2</v>
      </c>
      <c r="R1649" s="495">
        <f>AVERAGE(Q!S1649:V1649)</f>
        <v>0.20379965457685664</v>
      </c>
      <c r="S1649" s="495">
        <f>AVERAGE(Q!W1649:Z1649)</f>
        <v>0</v>
      </c>
      <c r="T1649" s="495">
        <f>AVERAGE(Q!AA1649:AD1649)</f>
        <v>2.1467499999999999</v>
      </c>
      <c r="U1649" s="495">
        <f>AVERAGE(Q!AE1649:AH1649)</f>
        <v>0.28400000000000003</v>
      </c>
      <c r="V1649" s="495">
        <f>AVERAGE(Q!AI1649:AL1649)</f>
        <v>0.28400000000000003</v>
      </c>
      <c r="W1649" s="495">
        <f>AVERAGE(Q!AM1649:AP1649)</f>
        <v>0.28400000000000003</v>
      </c>
      <c r="X1649" s="495">
        <f>AVERAGE(Q!AQ1649:AT1649)</f>
        <v>0.28400000000000003</v>
      </c>
      <c r="Y1649" s="495">
        <f>AVERAGE(Q!AU1649:AX1649)</f>
        <v>0.28400000000000003</v>
      </c>
      <c r="Z1649" s="495">
        <f>AVERAGE(Q!AY1649:BB1649)</f>
        <v>0.28400000000000003</v>
      </c>
      <c r="AA1649" s="495">
        <f>AVERAGE(Q!BC1649:BF1649)</f>
        <v>0.28400000000000003</v>
      </c>
      <c r="AB1649" s="495">
        <f>AVERAGE(Q!BG1649:BJ1649)</f>
        <v>0.28400000000000003</v>
      </c>
      <c r="AC1649" s="495">
        <f>AVERAGE(Q!BK1649:BN1649)</f>
        <v>0.28400000000000003</v>
      </c>
      <c r="AD1649" s="495">
        <f>AVERAGE(Q!BO1649:BR1649)</f>
        <v>0.28400000000000003</v>
      </c>
      <c r="AE1649" s="495">
        <f>AVERAGE(Q!BS1649:BV1649)</f>
        <v>0.28400000000000003</v>
      </c>
      <c r="AF1649" s="495">
        <f>AVERAGE(Q!BW1649:BZ1649)</f>
        <v>0.28400000000000003</v>
      </c>
      <c r="AG1649" s="495">
        <f>AVERAGE(Q!CA1649:CD1649)</f>
        <v>0.28400000000000003</v>
      </c>
      <c r="AH1649" s="495">
        <f>AVERAGE(Q!CE1649:CH1649)</f>
        <v>0.28400000000000003</v>
      </c>
      <c r="AI1649" s="495">
        <f>AVERAGE(Q!CI1649:CL1649)</f>
        <v>0.28400000000000003</v>
      </c>
      <c r="AJ1649" s="495">
        <f>AVERAGE(Q!CM1649:CP1649)</f>
        <v>0.28400000000000003</v>
      </c>
      <c r="AK1649" s="495">
        <f>AVERAGE(Q!CQ1649:CT1649)</f>
        <v>0.28400000000000003</v>
      </c>
      <c r="AL1649" s="495">
        <f>AVERAGE(Q!CU1649:CX1649)</f>
        <v>0.28400000000000003</v>
      </c>
      <c r="AM1649" s="495">
        <f>AVERAGE(Q!CY1649:DB1649)</f>
        <v>0.28400000000000003</v>
      </c>
      <c r="AN1649" s="495">
        <f>AVERAGE(Q!DC1649:DF1649)</f>
        <v>0.28400000000000003</v>
      </c>
      <c r="AO1649" s="495">
        <f>AVERAGE(Q!DG1649:DJ1649)</f>
        <v>0.28400000000000003</v>
      </c>
    </row>
    <row r="1650" spans="1:41" x14ac:dyDescent="0.35">
      <c r="A1650" s="5" t="s">
        <v>354</v>
      </c>
      <c r="B1650" s="452" t="s">
        <v>344</v>
      </c>
      <c r="N1650" s="451">
        <f>SUM(Q!C1650:F1650)</f>
        <v>-262000</v>
      </c>
      <c r="O1650" s="451">
        <f>SUM(Q!G1650:J1650)</f>
        <v>-795300</v>
      </c>
      <c r="P1650" s="451">
        <f>SUM(Q!K1650:N1650)</f>
        <v>61800</v>
      </c>
      <c r="Q1650" s="451">
        <f>SUM(Q!O1650:R1650)</f>
        <v>510500</v>
      </c>
      <c r="R1650" s="451">
        <f>SUM(Q!S1650:V1650)</f>
        <v>-13500</v>
      </c>
      <c r="S1650" s="451">
        <f>SUM(Q!W1650:Z1650)</f>
        <v>-358700</v>
      </c>
      <c r="T1650" s="451">
        <f>SUM(Q!AA1650:AD1650)</f>
        <v>42760.409744250603</v>
      </c>
      <c r="U1650" s="451">
        <f>SUM(Q!AE1650:AH1650)</f>
        <v>224157.8012901959</v>
      </c>
      <c r="V1650" s="451">
        <f>SUM(Q!AI1650:AL1650)</f>
        <v>172188.75378942251</v>
      </c>
      <c r="W1650" s="451">
        <f>SUM(Q!AM1650:AP1650)</f>
        <v>120382.20597856629</v>
      </c>
      <c r="X1650" s="451">
        <f>SUM(Q!AQ1650:AT1650)</f>
        <v>274412.93637548597</v>
      </c>
      <c r="Y1650" s="451">
        <f>SUM(Q!AU1650:AX1650)</f>
        <v>372317.86648601881</v>
      </c>
      <c r="Z1650" s="451">
        <f>SUM(Q!AY1650:BB1650)</f>
        <v>372622.20180898567</v>
      </c>
      <c r="AA1650" s="451">
        <f>SUM(Q!BC1650:BF1650)</f>
        <v>319436.68481092982</v>
      </c>
      <c r="AB1650" s="451">
        <f>SUM(Q!BG1650:BJ1650)</f>
        <v>288272.33747078152</v>
      </c>
      <c r="AC1650" s="451">
        <f>SUM(Q!BK1650:BN1650)</f>
        <v>200717.492408422</v>
      </c>
      <c r="AD1650" s="451">
        <f>SUM(Q!BO1650:BR1650)</f>
        <v>185004.87271573994</v>
      </c>
      <c r="AE1650" s="451">
        <f>SUM(Q!BS1650:BV1650)</f>
        <v>195614.64729032721</v>
      </c>
      <c r="AF1650" s="451">
        <f>SUM(Q!BW1650:BZ1650)</f>
        <v>211868.59097922302</v>
      </c>
      <c r="AG1650" s="451">
        <f>SUM(Q!CA1650:CD1650)</f>
        <v>164405.34921228228</v>
      </c>
      <c r="AH1650" s="451">
        <f>SUM(Q!CE1650:CH1650)</f>
        <v>127452.63325229833</v>
      </c>
      <c r="AI1650" s="451">
        <f>SUM(Q!CI1650:CL1650)</f>
        <v>96453.132781320965</v>
      </c>
      <c r="AJ1650" s="451">
        <f>SUM(Q!CM1650:CP1650)</f>
        <v>127914.27482191719</v>
      </c>
      <c r="AK1650" s="451">
        <f>SUM(Q!CQ1650:CT1650)</f>
        <v>179824.73367693819</v>
      </c>
      <c r="AL1650" s="451">
        <f>SUM(Q!CU1650:CX1650)</f>
        <v>148303.82887942155</v>
      </c>
      <c r="AM1650" s="451">
        <f>SUM(Q!CY1650:DB1650)</f>
        <v>63887.23181030884</v>
      </c>
      <c r="AN1650" s="451">
        <f>SUM(Q!DC1650:DF1650)</f>
        <v>55669.822104989871</v>
      </c>
      <c r="AO1650" s="451">
        <f>SUM(Q!DG1650:DJ1650)</f>
        <v>48445.086266845246</v>
      </c>
    </row>
    <row r="1651" spans="1:41" x14ac:dyDescent="0.35">
      <c r="A1651" s="5" t="s">
        <v>354</v>
      </c>
      <c r="B1651" s="452" t="s">
        <v>27</v>
      </c>
      <c r="N1651" s="451">
        <f>SUM(Q!C1651:F1651)</f>
        <v>62700</v>
      </c>
      <c r="O1651" s="451">
        <f>SUM(Q!G1651:J1651)</f>
        <v>41800</v>
      </c>
      <c r="P1651" s="451">
        <f>SUM(Q!K1651:N1651)</f>
        <v>0</v>
      </c>
      <c r="Q1651" s="451">
        <f>SUM(Q!O1651:R1651)</f>
        <v>0</v>
      </c>
      <c r="R1651" s="451">
        <f>SUM(Q!S1651:V1651)</f>
        <v>4700</v>
      </c>
      <c r="S1651" s="451">
        <f>SUM(Q!W1651:Z1651)</f>
        <v>-39300</v>
      </c>
      <c r="T1651" s="451">
        <f>SUM(Q!AA1651:AD1651)</f>
        <v>0</v>
      </c>
      <c r="U1651" s="451">
        <f>SUM(Q!AE1651:AH1651)</f>
        <v>0</v>
      </c>
      <c r="V1651" s="451">
        <f>SUM(Q!AI1651:AL1651)</f>
        <v>0</v>
      </c>
      <c r="W1651" s="451">
        <f>SUM(Q!AM1651:AP1651)</f>
        <v>0</v>
      </c>
      <c r="X1651" s="451">
        <f>SUM(Q!AQ1651:AT1651)</f>
        <v>0</v>
      </c>
      <c r="Y1651" s="451">
        <f>SUM(Q!AU1651:AX1651)</f>
        <v>0</v>
      </c>
      <c r="Z1651" s="451">
        <f>SUM(Q!AY1651:BB1651)</f>
        <v>0</v>
      </c>
      <c r="AA1651" s="451">
        <f>SUM(Q!BC1651:BF1651)</f>
        <v>0</v>
      </c>
      <c r="AB1651" s="451">
        <f>SUM(Q!BG1651:BJ1651)</f>
        <v>0</v>
      </c>
      <c r="AC1651" s="451">
        <f>SUM(Q!BK1651:BN1651)</f>
        <v>0</v>
      </c>
      <c r="AD1651" s="451">
        <f>SUM(Q!BO1651:BR1651)</f>
        <v>0</v>
      </c>
      <c r="AE1651" s="451">
        <f>SUM(Q!BS1651:BV1651)</f>
        <v>0</v>
      </c>
      <c r="AF1651" s="451">
        <f>SUM(Q!BW1651:BZ1651)</f>
        <v>0</v>
      </c>
      <c r="AG1651" s="451">
        <f>SUM(Q!CA1651:CD1651)</f>
        <v>0</v>
      </c>
      <c r="AH1651" s="451">
        <f>SUM(Q!CE1651:CH1651)</f>
        <v>0</v>
      </c>
      <c r="AI1651" s="451">
        <f>SUM(Q!CI1651:CL1651)</f>
        <v>0</v>
      </c>
      <c r="AJ1651" s="451">
        <f>SUM(Q!CM1651:CP1651)</f>
        <v>0</v>
      </c>
      <c r="AK1651" s="451">
        <f>SUM(Q!CQ1651:CT1651)</f>
        <v>0</v>
      </c>
      <c r="AL1651" s="451">
        <f>SUM(Q!CU1651:CX1651)</f>
        <v>0</v>
      </c>
      <c r="AM1651" s="451">
        <f>SUM(Q!CY1651:DB1651)</f>
        <v>0</v>
      </c>
      <c r="AN1651" s="451">
        <f>SUM(Q!DC1651:DF1651)</f>
        <v>0</v>
      </c>
      <c r="AO1651" s="451">
        <f>SUM(Q!DG1651:DJ1651)</f>
        <v>0</v>
      </c>
    </row>
    <row r="1652" spans="1:41" x14ac:dyDescent="0.35">
      <c r="A1652" s="5" t="s">
        <v>354</v>
      </c>
      <c r="B1652" s="452" t="s">
        <v>169</v>
      </c>
      <c r="N1652" s="451">
        <f>SUM(Q!C1652:F1652)</f>
        <v>-199300</v>
      </c>
      <c r="O1652" s="451">
        <f>SUM(Q!G1652:J1652)</f>
        <v>-753500</v>
      </c>
      <c r="P1652" s="451">
        <f>SUM(Q!K1652:N1652)</f>
        <v>61800</v>
      </c>
      <c r="Q1652" s="451">
        <f>SUM(Q!O1652:R1652)</f>
        <v>510500</v>
      </c>
      <c r="R1652" s="451">
        <f>SUM(Q!S1652:V1652)</f>
        <v>-8800</v>
      </c>
      <c r="S1652" s="451">
        <f>SUM(Q!W1652:Z1652)</f>
        <v>-398000</v>
      </c>
      <c r="T1652" s="451">
        <f>SUM(Q!AA1652:AD1652)</f>
        <v>42760.409744250603</v>
      </c>
      <c r="U1652" s="451">
        <f>SUM(Q!AE1652:AH1652)</f>
        <v>224157.8012901959</v>
      </c>
      <c r="V1652" s="451">
        <f>SUM(Q!AI1652:AL1652)</f>
        <v>172188.75378942251</v>
      </c>
      <c r="W1652" s="451">
        <f>SUM(Q!AM1652:AP1652)</f>
        <v>120382.20597856629</v>
      </c>
      <c r="X1652" s="451">
        <f>SUM(Q!AQ1652:AT1652)</f>
        <v>274412.93637548597</v>
      </c>
      <c r="Y1652" s="451">
        <f>SUM(Q!AU1652:AX1652)</f>
        <v>372317.86648601881</v>
      </c>
      <c r="Z1652" s="451">
        <f>SUM(Q!AY1652:BB1652)</f>
        <v>372622.20180898567</v>
      </c>
      <c r="AA1652" s="451">
        <f>SUM(Q!BC1652:BF1652)</f>
        <v>319436.68481092982</v>
      </c>
      <c r="AB1652" s="451">
        <f>SUM(Q!BG1652:BJ1652)</f>
        <v>288272.33747078152</v>
      </c>
      <c r="AC1652" s="451">
        <f>SUM(Q!BK1652:BN1652)</f>
        <v>200717.492408422</v>
      </c>
      <c r="AD1652" s="451">
        <f>SUM(Q!BO1652:BR1652)</f>
        <v>185004.87271573994</v>
      </c>
      <c r="AE1652" s="451">
        <f>SUM(Q!BS1652:BV1652)</f>
        <v>195614.64729032721</v>
      </c>
      <c r="AF1652" s="451">
        <f>SUM(Q!BW1652:BZ1652)</f>
        <v>211868.59097922302</v>
      </c>
      <c r="AG1652" s="451">
        <f>SUM(Q!CA1652:CD1652)</f>
        <v>164405.34921228228</v>
      </c>
      <c r="AH1652" s="451">
        <f>SUM(Q!CE1652:CH1652)</f>
        <v>127452.63325229833</v>
      </c>
      <c r="AI1652" s="451">
        <f>SUM(Q!CI1652:CL1652)</f>
        <v>96453.132781320965</v>
      </c>
      <c r="AJ1652" s="451">
        <f>SUM(Q!CM1652:CP1652)</f>
        <v>127914.27482191719</v>
      </c>
      <c r="AK1652" s="451">
        <f>SUM(Q!CQ1652:CT1652)</f>
        <v>179824.73367693819</v>
      </c>
      <c r="AL1652" s="451">
        <f>SUM(Q!CU1652:CX1652)</f>
        <v>148303.82887942155</v>
      </c>
      <c r="AM1652" s="451">
        <f>SUM(Q!CY1652:DB1652)</f>
        <v>63887.23181030884</v>
      </c>
      <c r="AN1652" s="451">
        <f>SUM(Q!DC1652:DF1652)</f>
        <v>55669.822104989871</v>
      </c>
      <c r="AO1652" s="451">
        <f>SUM(Q!DG1652:DJ1652)</f>
        <v>48445.086266845246</v>
      </c>
    </row>
    <row r="1653" spans="1:41" x14ac:dyDescent="0.35">
      <c r="A1653" s="5"/>
      <c r="B1653" s="69"/>
    </row>
    <row r="1654" spans="1:41" x14ac:dyDescent="0.35">
      <c r="A1654" s="5"/>
      <c r="B1654" s="70" t="s">
        <v>492</v>
      </c>
    </row>
    <row r="1655" spans="1:41" x14ac:dyDescent="0.35">
      <c r="A1655" s="5"/>
      <c r="B1655" s="314" t="s">
        <v>493</v>
      </c>
      <c r="C1655" s="314"/>
      <c r="D1655" s="314"/>
      <c r="E1655" s="314"/>
      <c r="F1655" s="314"/>
      <c r="G1655" s="314"/>
      <c r="H1655" s="314"/>
      <c r="I1655" s="314"/>
      <c r="J1655" s="314"/>
      <c r="K1655" s="314"/>
      <c r="L1655" s="314"/>
      <c r="M1655" s="314"/>
      <c r="N1655" s="458">
        <f>SUM(Q!C1655:F1655)</f>
        <v>-269900</v>
      </c>
      <c r="O1655" s="458">
        <f>SUM(Q!G1655:J1655)</f>
        <v>-797100</v>
      </c>
      <c r="P1655" s="458">
        <f>SUM(Q!K1655:N1655)</f>
        <v>52600</v>
      </c>
      <c r="Q1655" s="458">
        <f>SUM(Q!O1655:R1655)</f>
        <v>510500</v>
      </c>
      <c r="R1655" s="458">
        <f>SUM(Q!S1655:V1655)</f>
        <v>-15700</v>
      </c>
      <c r="S1655" s="458">
        <f>SUM(Q!W1655:Z1655)</f>
        <v>-373300</v>
      </c>
      <c r="T1655" s="458">
        <f>SUM(Q!AA1655:AD1655)</f>
        <v>31315.313016727327</v>
      </c>
      <c r="U1655" s="458">
        <f>SUM(Q!AE1655:AH1655)</f>
        <v>207779.81476341048</v>
      </c>
      <c r="V1655" s="458">
        <f>SUM(Q!AI1655:AL1655)</f>
        <v>159255.02844724015</v>
      </c>
      <c r="W1655" s="458">
        <f>SUM(Q!AM1655:AP1655)</f>
        <v>111541.34663039399</v>
      </c>
      <c r="X1655" s="458">
        <f>SUM(Q!AQ1655:AT1655)</f>
        <v>267180.5033633539</v>
      </c>
      <c r="Y1655" s="458">
        <f>SUM(Q!AU1655:AX1655)</f>
        <v>362750.29760470334</v>
      </c>
      <c r="Z1655" s="458">
        <f>SUM(Q!AY1655:BB1655)</f>
        <v>365028.00560397911</v>
      </c>
      <c r="AA1655" s="458">
        <f>SUM(Q!BC1655:BF1655)</f>
        <v>315506.84751146636</v>
      </c>
      <c r="AB1655" s="458">
        <f>SUM(Q!BG1655:BJ1655)</f>
        <v>284293.09665048146</v>
      </c>
      <c r="AC1655" s="458">
        <f>SUM(Q!BK1655:BN1655)</f>
        <v>198208.27576522075</v>
      </c>
      <c r="AD1655" s="458">
        <f>SUM(Q!BO1655:BR1655)</f>
        <v>183878.41532177647</v>
      </c>
      <c r="AE1655" s="458">
        <f>SUM(Q!BS1655:BV1655)</f>
        <v>194152.4356623895</v>
      </c>
      <c r="AF1655" s="458">
        <f>SUM(Q!BW1655:BZ1655)</f>
        <v>210411.65404146715</v>
      </c>
      <c r="AG1655" s="458">
        <f>SUM(Q!CA1655:CD1655)</f>
        <v>164301.14327614853</v>
      </c>
      <c r="AH1655" s="458">
        <f>SUM(Q!CE1655:CH1655)</f>
        <v>127452.63325229833</v>
      </c>
      <c r="AI1655" s="458">
        <f>SUM(Q!CI1655:CL1655)</f>
        <v>96453.132781320965</v>
      </c>
      <c r="AJ1655" s="458">
        <f>SUM(Q!CM1655:CP1655)</f>
        <v>127914.27482191719</v>
      </c>
      <c r="AK1655" s="458">
        <f>SUM(Q!CQ1655:CT1655)</f>
        <v>179824.73367693819</v>
      </c>
      <c r="AL1655" s="458">
        <f>SUM(Q!CU1655:CX1655)</f>
        <v>148303.82887942155</v>
      </c>
      <c r="AM1655" s="458">
        <f>SUM(Q!CY1655:DB1655)</f>
        <v>63887.23181030884</v>
      </c>
      <c r="AN1655" s="458">
        <f>SUM(Q!DC1655:DF1655)</f>
        <v>55669.822104989871</v>
      </c>
      <c r="AO1655" s="458">
        <f>SUM(Q!DG1655:DJ1655)</f>
        <v>48445.086266845246</v>
      </c>
    </row>
    <row r="1656" spans="1:41" x14ac:dyDescent="0.35">
      <c r="A1656" s="5"/>
      <c r="B1656" s="452" t="s">
        <v>494</v>
      </c>
      <c r="N1656" s="451">
        <f>SUM(Q!C1656:F1656)</f>
        <v>7900</v>
      </c>
      <c r="O1656" s="451">
        <f>SUM(Q!G1656:J1656)</f>
        <v>1800</v>
      </c>
      <c r="P1656" s="451">
        <f>SUM(Q!K1656:N1656)</f>
        <v>9200</v>
      </c>
      <c r="Q1656" s="451">
        <f>SUM(Q!O1656:R1656)</f>
        <v>0</v>
      </c>
      <c r="R1656" s="451">
        <f>SUM(Q!S1656:V1656)</f>
        <v>2200</v>
      </c>
      <c r="S1656" s="451">
        <f>SUM(Q!W1656:Z1656)</f>
        <v>14600</v>
      </c>
      <c r="T1656" s="451">
        <f>SUM(Q!AA1656:AD1656)</f>
        <v>11445.096727523278</v>
      </c>
      <c r="U1656" s="451">
        <f>SUM(Q!AE1656:AH1656)</f>
        <v>16377.986526785411</v>
      </c>
      <c r="V1656" s="451">
        <f>SUM(Q!AI1656:AL1656)</f>
        <v>12933.725342182366</v>
      </c>
      <c r="W1656" s="451">
        <f>SUM(Q!AM1656:AP1656)</f>
        <v>8840.8593481722855</v>
      </c>
      <c r="X1656" s="451">
        <f>SUM(Q!AQ1656:AT1656)</f>
        <v>7232.4330121321091</v>
      </c>
      <c r="Y1656" s="451">
        <f>SUM(Q!AU1656:AX1656)</f>
        <v>9567.5688813154484</v>
      </c>
      <c r="Z1656" s="451">
        <f>SUM(Q!AY1656:BB1656)</f>
        <v>7594.1962050066195</v>
      </c>
      <c r="AA1656" s="451">
        <f>SUM(Q!BC1656:BF1656)</f>
        <v>3929.8372994634483</v>
      </c>
      <c r="AB1656" s="451">
        <f>SUM(Q!BG1656:BJ1656)</f>
        <v>3979.2408203001323</v>
      </c>
      <c r="AC1656" s="451">
        <f>SUM(Q!BK1656:BN1656)</f>
        <v>2509.2166432012036</v>
      </c>
      <c r="AD1656" s="451">
        <f>SUM(Q!BO1656:BR1656)</f>
        <v>1126.4573939634554</v>
      </c>
      <c r="AE1656" s="451">
        <f>SUM(Q!BS1656:BV1656)</f>
        <v>1462.2116279377417</v>
      </c>
      <c r="AF1656" s="451">
        <f>SUM(Q!BW1656:BZ1656)</f>
        <v>1456.9369377558874</v>
      </c>
      <c r="AG1656" s="451">
        <f>SUM(Q!CA1656:CD1656)</f>
        <v>104.20593613374749</v>
      </c>
      <c r="AH1656" s="451">
        <f>SUM(Q!CE1656:CH1656)</f>
        <v>0</v>
      </c>
      <c r="AI1656" s="451">
        <f>SUM(Q!CI1656:CL1656)</f>
        <v>0</v>
      </c>
      <c r="AJ1656" s="451">
        <f>SUM(Q!CM1656:CP1656)</f>
        <v>0</v>
      </c>
      <c r="AK1656" s="451">
        <f>SUM(Q!CQ1656:CT1656)</f>
        <v>0</v>
      </c>
      <c r="AL1656" s="451">
        <f>SUM(Q!CU1656:CX1656)</f>
        <v>0</v>
      </c>
      <c r="AM1656" s="451">
        <f>SUM(Q!CY1656:DB1656)</f>
        <v>0</v>
      </c>
      <c r="AN1656" s="451">
        <f>SUM(Q!DC1656:DF1656)</f>
        <v>0</v>
      </c>
      <c r="AO1656" s="451">
        <f>SUM(Q!DG1656:DJ1656)</f>
        <v>0</v>
      </c>
    </row>
    <row r="1657" spans="1:41" x14ac:dyDescent="0.35">
      <c r="A1657" s="5"/>
      <c r="B1657" s="70"/>
    </row>
    <row r="1658" spans="1:41" x14ac:dyDescent="0.35">
      <c r="A1658" s="5"/>
      <c r="B1658" s="69" t="s">
        <v>490</v>
      </c>
      <c r="N1658" s="496">
        <f>SUM(Q!C1658:F1658)</f>
        <v>-0.7161414071074701</v>
      </c>
      <c r="O1658" s="496">
        <f>SUM(Q!G1658:J1658)</f>
        <v>-2.0363432056860016</v>
      </c>
      <c r="P1658" s="496">
        <f>SUM(Q!K1658:N1658)</f>
        <v>0.13179233465786844</v>
      </c>
      <c r="Q1658" s="496">
        <f>SUM(Q!O1658:R1658)</f>
        <v>1.0982653045337416</v>
      </c>
      <c r="R1658" s="496">
        <f>SUM(Q!S1658:V1658)</f>
        <v>-3.3595217636494881E-2</v>
      </c>
      <c r="S1658" s="496">
        <f>SUM(Q!W1658:Z1658)</f>
        <v>-0.7971696147499111</v>
      </c>
      <c r="T1658" s="496">
        <f>SUM(Q!AA1658:AD1658)</f>
        <v>6.5302416094350391E-2</v>
      </c>
      <c r="U1658" s="496">
        <f>SUM(Q!AE1658:AH1658)</f>
        <v>0.43214862673371912</v>
      </c>
      <c r="V1658" s="496">
        <f>SUM(Q!AI1658:AL1658)</f>
        <v>0.32580607874418499</v>
      </c>
      <c r="W1658" s="496">
        <f>SUM(Q!AM1658:AP1658)</f>
        <v>0.22454004175781075</v>
      </c>
      <c r="X1658" s="496">
        <f>SUM(Q!AQ1658:AT1658)</f>
        <v>0.52932640959266897</v>
      </c>
      <c r="Y1658" s="496">
        <f>SUM(Q!AU1658:AX1658)</f>
        <v>0.70744090763758227</v>
      </c>
      <c r="Z1658" s="496">
        <f>SUM(Q!AY1658:BB1658)</f>
        <v>0.70095208385384511</v>
      </c>
      <c r="AA1658" s="496">
        <f>SUM(Q!BC1658:BF1658)</f>
        <v>0.59669612051409215</v>
      </c>
      <c r="AB1658" s="496">
        <f>SUM(Q!BG1658:BJ1658)</f>
        <v>0.52965710130798893</v>
      </c>
      <c r="AC1658" s="496">
        <f>SUM(Q!BK1658:BN1658)</f>
        <v>0.36384989758006736</v>
      </c>
      <c r="AD1658" s="496">
        <f>SUM(Q!BO1658:BR1658)</f>
        <v>0.3326523823387999</v>
      </c>
      <c r="AE1658" s="496">
        <f>SUM(Q!BS1658:BV1658)</f>
        <v>0.34623378763346679</v>
      </c>
      <c r="AF1658" s="496">
        <f>SUM(Q!BW1658:BZ1658)</f>
        <v>0.36993757569829266</v>
      </c>
      <c r="AG1658" s="496">
        <f>SUM(Q!CA1658:CD1658)</f>
        <v>0.28485860525323886</v>
      </c>
      <c r="AH1658" s="496">
        <f>SUM(Q!CE1658:CH1658)</f>
        <v>0.2179491051238282</v>
      </c>
      <c r="AI1658" s="496">
        <f>SUM(Q!CI1658:CL1658)</f>
        <v>0.1627128636516729</v>
      </c>
      <c r="AJ1658" s="496">
        <f>SUM(Q!CM1658:CP1658)</f>
        <v>0.21291326639619904</v>
      </c>
      <c r="AK1658" s="496">
        <f>SUM(Q!CQ1658:CT1658)</f>
        <v>0.29538492587717619</v>
      </c>
      <c r="AL1658" s="496">
        <f>SUM(Q!CU1658:CX1658)</f>
        <v>0.24044825942392023</v>
      </c>
      <c r="AM1658" s="496">
        <f>SUM(Q!CY1658:DB1658)</f>
        <v>0.10225562052864143</v>
      </c>
      <c r="AN1658" s="496">
        <f>SUM(Q!DC1658:DF1658)</f>
        <v>8.7976707014644231E-2</v>
      </c>
      <c r="AO1658" s="496">
        <f>SUM(Q!DG1658:DJ1658)</f>
        <v>7.5603484992693093E-2</v>
      </c>
    </row>
    <row r="1659" spans="1:41" x14ac:dyDescent="0.35">
      <c r="A1659" s="5"/>
      <c r="B1659" s="69" t="s">
        <v>491</v>
      </c>
      <c r="N1659" s="496">
        <f>SUM(Q!C1659:F1659)</f>
        <v>-0.7161414071074701</v>
      </c>
      <c r="O1659" s="496">
        <f>SUM(Q!G1659:J1659)</f>
        <v>-2.0363432056860016</v>
      </c>
      <c r="P1659" s="496">
        <f>SUM(Q!K1659:N1659)</f>
        <v>0.13096320869627853</v>
      </c>
      <c r="Q1659" s="496">
        <f>SUM(Q!O1659:R1659)</f>
        <v>1.0865496310142644</v>
      </c>
      <c r="R1659" s="496">
        <f>SUM(Q!S1659:V1659)</f>
        <v>-3.4560967490523467E-2</v>
      </c>
      <c r="S1659" s="496">
        <f>SUM(Q!W1659:Z1659)</f>
        <v>-0.7971696147499111</v>
      </c>
      <c r="T1659" s="496">
        <f>SUM(Q!AA1659:AD1659)</f>
        <v>6.4780318665629041E-2</v>
      </c>
      <c r="U1659" s="496">
        <f>SUM(Q!AE1659:AH1659)</f>
        <v>0.43214862673371912</v>
      </c>
      <c r="V1659" s="496">
        <f>SUM(Q!AI1659:AL1659)</f>
        <v>0.32580607874418499</v>
      </c>
      <c r="W1659" s="496">
        <f>SUM(Q!AM1659:AP1659)</f>
        <v>0.22454004175781075</v>
      </c>
      <c r="X1659" s="496">
        <f>SUM(Q!AQ1659:AT1659)</f>
        <v>0.52932640959266897</v>
      </c>
      <c r="Y1659" s="496">
        <f>SUM(Q!AU1659:AX1659)</f>
        <v>0.70744090763758227</v>
      </c>
      <c r="Z1659" s="496">
        <f>SUM(Q!AY1659:BB1659)</f>
        <v>0.70095208385384511</v>
      </c>
      <c r="AA1659" s="496">
        <f>SUM(Q!BC1659:BF1659)</f>
        <v>0.59669612051409215</v>
      </c>
      <c r="AB1659" s="496">
        <f>SUM(Q!BG1659:BJ1659)</f>
        <v>0.52965710130798893</v>
      </c>
      <c r="AC1659" s="496">
        <f>SUM(Q!BK1659:BN1659)</f>
        <v>0.36384989758006736</v>
      </c>
      <c r="AD1659" s="496">
        <f>SUM(Q!BO1659:BR1659)</f>
        <v>0.3326523823387999</v>
      </c>
      <c r="AE1659" s="496">
        <f>SUM(Q!BS1659:BV1659)</f>
        <v>0.34623378763346679</v>
      </c>
      <c r="AF1659" s="496">
        <f>SUM(Q!BW1659:BZ1659)</f>
        <v>0.36993757569829266</v>
      </c>
      <c r="AG1659" s="496">
        <f>SUM(Q!CA1659:CD1659)</f>
        <v>0.28485860525323886</v>
      </c>
      <c r="AH1659" s="496">
        <f>SUM(Q!CE1659:CH1659)</f>
        <v>0.2179491051238282</v>
      </c>
      <c r="AI1659" s="496">
        <f>SUM(Q!CI1659:CL1659)</f>
        <v>0.1627128636516729</v>
      </c>
      <c r="AJ1659" s="496">
        <f>SUM(Q!CM1659:CP1659)</f>
        <v>0.21291326639619904</v>
      </c>
      <c r="AK1659" s="496">
        <f>SUM(Q!CQ1659:CT1659)</f>
        <v>0.29538492587717619</v>
      </c>
      <c r="AL1659" s="496">
        <f>SUM(Q!CU1659:CX1659)</f>
        <v>0.24044825942392023</v>
      </c>
      <c r="AM1659" s="496">
        <f>SUM(Q!CY1659:DB1659)</f>
        <v>0.10225562052864143</v>
      </c>
      <c r="AN1659" s="496">
        <f>SUM(Q!DC1659:DF1659)</f>
        <v>8.7976707014644231E-2</v>
      </c>
      <c r="AO1659" s="496">
        <f>SUM(Q!DG1659:DJ1659)</f>
        <v>7.5603484992693093E-2</v>
      </c>
    </row>
    <row r="1660" spans="1:41" x14ac:dyDescent="0.35">
      <c r="A1660" s="5"/>
      <c r="B1660" s="69"/>
    </row>
    <row r="1661" spans="1:41" x14ac:dyDescent="0.35">
      <c r="A1661" s="5" t="s">
        <v>489</v>
      </c>
      <c r="B1661" s="69" t="s">
        <v>487</v>
      </c>
      <c r="N1661" s="495">
        <f>AVERAGE(Q!C1661:F1661)</f>
        <v>376.82500000000005</v>
      </c>
      <c r="O1661" s="495">
        <f>AVERAGE(Q!G1661:J1661)</f>
        <v>389.875</v>
      </c>
      <c r="P1661" s="495">
        <f>AVERAGE(Q!K1661:N1661)</f>
        <v>420.65</v>
      </c>
      <c r="Q1661" s="495">
        <f>AVERAGE(Q!O1661:R1661)</f>
        <v>463</v>
      </c>
      <c r="R1661" s="495">
        <f>AVERAGE(Q!S1661:V1661)</f>
        <v>466.5</v>
      </c>
      <c r="S1661" s="495">
        <f>AVERAGE(Q!W1661:Z1661)</f>
        <v>468</v>
      </c>
      <c r="T1661" s="495">
        <f>AVERAGE(Q!AA1661:AD1661)</f>
        <v>472.84999999999997</v>
      </c>
      <c r="U1661" s="495">
        <f>AVERAGE(Q!AE1661:AH1661)</f>
        <v>480.8</v>
      </c>
      <c r="V1661" s="495">
        <f>AVERAGE(Q!AI1661:AL1661)</f>
        <v>488.8</v>
      </c>
      <c r="W1661" s="495">
        <f>AVERAGE(Q!AM1661:AP1661)</f>
        <v>496.8</v>
      </c>
      <c r="X1661" s="495">
        <f>AVERAGE(Q!AQ1661:AT1661)</f>
        <v>504.8</v>
      </c>
      <c r="Y1661" s="495">
        <f>AVERAGE(Q!AU1661:AX1661)</f>
        <v>512.79999999999995</v>
      </c>
      <c r="Z1661" s="495">
        <f>AVERAGE(Q!AY1661:BB1661)</f>
        <v>520.79999999999995</v>
      </c>
      <c r="AA1661" s="495">
        <f>AVERAGE(Q!BC1661:BF1661)</f>
        <v>528.79999999999995</v>
      </c>
      <c r="AB1661" s="495">
        <f>AVERAGE(Q!BG1661:BJ1661)</f>
        <v>536.79999999999995</v>
      </c>
      <c r="AC1661" s="495">
        <f>AVERAGE(Q!BK1661:BN1661)</f>
        <v>544.79999999999995</v>
      </c>
      <c r="AD1661" s="495">
        <f>AVERAGE(Q!BO1661:BR1661)</f>
        <v>552.79999999999995</v>
      </c>
      <c r="AE1661" s="495">
        <f>AVERAGE(Q!BS1661:BV1661)</f>
        <v>560.79999999999995</v>
      </c>
      <c r="AF1661" s="495">
        <f>AVERAGE(Q!BW1661:BZ1661)</f>
        <v>568.79999999999995</v>
      </c>
      <c r="AG1661" s="495">
        <f>AVERAGE(Q!CA1661:CD1661)</f>
        <v>576.79999999999995</v>
      </c>
      <c r="AH1661" s="495">
        <f>AVERAGE(Q!CE1661:CH1661)</f>
        <v>584.79999999999995</v>
      </c>
      <c r="AI1661" s="495">
        <f>AVERAGE(Q!CI1661:CL1661)</f>
        <v>592.79999999999995</v>
      </c>
      <c r="AJ1661" s="495">
        <f>AVERAGE(Q!CM1661:CP1661)</f>
        <v>600.79999999999995</v>
      </c>
      <c r="AK1661" s="495">
        <f>AVERAGE(Q!CQ1661:CT1661)</f>
        <v>608.79999999999995</v>
      </c>
      <c r="AL1661" s="495">
        <f>AVERAGE(Q!CU1661:CX1661)</f>
        <v>616.79999999999995</v>
      </c>
      <c r="AM1661" s="495">
        <f>AVERAGE(Q!CY1661:DB1661)</f>
        <v>624.79999999999995</v>
      </c>
      <c r="AN1661" s="495">
        <f>AVERAGE(Q!DC1661:DF1661)</f>
        <v>632.79999999999995</v>
      </c>
      <c r="AO1661" s="495">
        <f>AVERAGE(Q!DG1661:DJ1661)</f>
        <v>640.79999999999995</v>
      </c>
    </row>
    <row r="1662" spans="1:41" x14ac:dyDescent="0.35">
      <c r="A1662" s="5" t="s">
        <v>489</v>
      </c>
      <c r="B1662" s="69" t="s">
        <v>488</v>
      </c>
      <c r="N1662" s="495">
        <f>AVERAGE(Q!C1662:F1662)</f>
        <v>376.82500000000005</v>
      </c>
      <c r="O1662" s="495">
        <f>AVERAGE(Q!G1662:J1662)</f>
        <v>389.875</v>
      </c>
      <c r="P1662" s="495">
        <f>AVERAGE(Q!K1662:N1662)</f>
        <v>421.97499999999997</v>
      </c>
      <c r="Q1662" s="495">
        <f>AVERAGE(Q!O1662:R1662)</f>
        <v>465.32499999999999</v>
      </c>
      <c r="R1662" s="495">
        <f>AVERAGE(Q!S1662:V1662)</f>
        <v>467.65</v>
      </c>
      <c r="S1662" s="495">
        <f>AVERAGE(Q!W1662:Z1662)</f>
        <v>468</v>
      </c>
      <c r="T1662" s="495">
        <f>AVERAGE(Q!AA1662:AD1662)</f>
        <v>474</v>
      </c>
      <c r="U1662" s="495">
        <f>AVERAGE(Q!AE1662:AH1662)</f>
        <v>480.8</v>
      </c>
      <c r="V1662" s="495">
        <f>AVERAGE(Q!AI1662:AL1662)</f>
        <v>488.8</v>
      </c>
      <c r="W1662" s="495">
        <f>AVERAGE(Q!AM1662:AP1662)</f>
        <v>496.8</v>
      </c>
      <c r="X1662" s="495">
        <f>AVERAGE(Q!AQ1662:AT1662)</f>
        <v>504.8</v>
      </c>
      <c r="Y1662" s="495">
        <f>AVERAGE(Q!AU1662:AX1662)</f>
        <v>512.79999999999995</v>
      </c>
      <c r="Z1662" s="495">
        <f>AVERAGE(Q!AY1662:BB1662)</f>
        <v>520.79999999999995</v>
      </c>
      <c r="AA1662" s="495">
        <f>AVERAGE(Q!BC1662:BF1662)</f>
        <v>528.79999999999995</v>
      </c>
      <c r="AB1662" s="495">
        <f>AVERAGE(Q!BG1662:BJ1662)</f>
        <v>536.79999999999995</v>
      </c>
      <c r="AC1662" s="495">
        <f>AVERAGE(Q!BK1662:BN1662)</f>
        <v>544.79999999999995</v>
      </c>
      <c r="AD1662" s="495">
        <f>AVERAGE(Q!BO1662:BR1662)</f>
        <v>552.79999999999995</v>
      </c>
      <c r="AE1662" s="495">
        <f>AVERAGE(Q!BS1662:BV1662)</f>
        <v>560.79999999999995</v>
      </c>
      <c r="AF1662" s="495">
        <f>AVERAGE(Q!BW1662:BZ1662)</f>
        <v>568.79999999999995</v>
      </c>
      <c r="AG1662" s="495">
        <f>AVERAGE(Q!CA1662:CD1662)</f>
        <v>576.79999999999995</v>
      </c>
      <c r="AH1662" s="495">
        <f>AVERAGE(Q!CE1662:CH1662)</f>
        <v>584.79999999999995</v>
      </c>
      <c r="AI1662" s="495">
        <f>AVERAGE(Q!CI1662:CL1662)</f>
        <v>592.79999999999995</v>
      </c>
      <c r="AJ1662" s="495">
        <f>AVERAGE(Q!CM1662:CP1662)</f>
        <v>600.79999999999995</v>
      </c>
      <c r="AK1662" s="495">
        <f>AVERAGE(Q!CQ1662:CT1662)</f>
        <v>608.79999999999995</v>
      </c>
      <c r="AL1662" s="495">
        <f>AVERAGE(Q!CU1662:CX1662)</f>
        <v>616.79999999999995</v>
      </c>
      <c r="AM1662" s="495">
        <f>AVERAGE(Q!CY1662:DB1662)</f>
        <v>624.79999999999995</v>
      </c>
      <c r="AN1662" s="495">
        <f>AVERAGE(Q!DC1662:DF1662)</f>
        <v>632.79999999999995</v>
      </c>
      <c r="AO1662" s="495">
        <f>AVERAGE(Q!DG1662:DJ1662)</f>
        <v>640.79999999999995</v>
      </c>
    </row>
    <row r="1663" spans="1:41" x14ac:dyDescent="0.35">
      <c r="A1663" s="5"/>
      <c r="B1663" s="70"/>
    </row>
    <row r="1664" spans="1:41" x14ac:dyDescent="0.35">
      <c r="A1664" s="5"/>
      <c r="B1664" s="70" t="s">
        <v>495</v>
      </c>
      <c r="C1664" s="69"/>
      <c r="D1664" s="69"/>
      <c r="E1664" s="69"/>
      <c r="F1664" s="69"/>
      <c r="G1664" s="69"/>
      <c r="H1664" s="69"/>
      <c r="I1664" s="69"/>
      <c r="J1664" s="69"/>
      <c r="K1664" s="69"/>
      <c r="L1664" s="69"/>
      <c r="M1664" s="69"/>
      <c r="N1664" s="69"/>
      <c r="O1664" s="69"/>
      <c r="P1664" s="69"/>
      <c r="Q1664" s="69"/>
      <c r="R1664" s="69"/>
      <c r="S1664" s="69"/>
      <c r="T1664" s="69"/>
    </row>
    <row r="1665" spans="1:41" x14ac:dyDescent="0.35">
      <c r="A1665" s="5" t="s">
        <v>354</v>
      </c>
      <c r="B1665" s="314" t="s">
        <v>496</v>
      </c>
      <c r="C1665" s="314"/>
      <c r="D1665" s="314"/>
      <c r="E1665" s="314"/>
      <c r="F1665" s="314"/>
      <c r="G1665" s="314"/>
      <c r="H1665" s="314"/>
      <c r="I1665" s="314"/>
      <c r="J1665" s="314"/>
      <c r="K1665" s="314"/>
      <c r="L1665" s="314"/>
      <c r="M1665" s="314"/>
      <c r="N1665" s="458">
        <f>SUM(Q!C1665:F1665)</f>
        <v>162400</v>
      </c>
      <c r="O1665" s="458">
        <f>SUM(Q!G1665:J1665)</f>
        <v>-501100</v>
      </c>
      <c r="P1665" s="458">
        <f>SUM(Q!K1665:N1665)</f>
        <v>293800</v>
      </c>
      <c r="Q1665" s="458">
        <f>SUM(Q!O1665:R1665)</f>
        <v>845400</v>
      </c>
      <c r="R1665" s="458">
        <f>SUM(Q!S1665:V1665)</f>
        <v>299500</v>
      </c>
      <c r="S1665" s="697">
        <f>SUM(Q!W1665:Z1665)</f>
        <v>-64900</v>
      </c>
      <c r="T1665" s="458">
        <f>SUM(Q!AA1665:AD1665)</f>
        <v>388413.04864743381</v>
      </c>
      <c r="U1665" s="458">
        <f>SUM(Q!AE1665:AH1665)</f>
        <v>529300.61006145563</v>
      </c>
      <c r="V1665" s="458">
        <f>SUM(Q!AI1665:AL1665)</f>
        <v>442061.27682868904</v>
      </c>
      <c r="W1665" s="458">
        <f>SUM(Q!AM1665:AP1665)</f>
        <v>387681.79306009016</v>
      </c>
      <c r="X1665" s="458">
        <f>SUM(Q!AQ1665:AT1665)</f>
        <v>687149.11748701741</v>
      </c>
      <c r="Y1665" s="458">
        <f>SUM(Q!AU1665:AX1665)</f>
        <v>912937.46494204924</v>
      </c>
      <c r="Z1665" s="458">
        <f>SUM(Q!AY1665:BB1665)</f>
        <v>881625.40503749147</v>
      </c>
      <c r="AA1665" s="458">
        <f>SUM(Q!BC1665:BF1665)</f>
        <v>638218.16976294131</v>
      </c>
      <c r="AB1665" s="458">
        <f>SUM(Q!BG1665:BJ1665)</f>
        <v>601194.10946583585</v>
      </c>
      <c r="AC1665" s="458">
        <f>SUM(Q!BK1665:BN1665)</f>
        <v>397009.27479749231</v>
      </c>
      <c r="AD1665" s="458">
        <f>SUM(Q!BO1665:BR1665)</f>
        <v>337609.59347708442</v>
      </c>
      <c r="AE1665" s="458">
        <f>SUM(Q!BS1665:BV1665)</f>
        <v>385906.89881816017</v>
      </c>
      <c r="AF1665" s="458">
        <f>SUM(Q!BW1665:BZ1665)</f>
        <v>385936.67014440265</v>
      </c>
      <c r="AG1665" s="458">
        <f>SUM(Q!CA1665:CD1665)</f>
        <v>245978.16947308104</v>
      </c>
      <c r="AH1665" s="458">
        <f>SUM(Q!CE1665:CH1665)</f>
        <v>175945.94470697356</v>
      </c>
      <c r="AI1665" s="458">
        <f>SUM(Q!CI1665:CL1665)</f>
        <v>120575.55298773144</v>
      </c>
      <c r="AJ1665" s="458">
        <f>SUM(Q!CM1665:CP1665)</f>
        <v>178515.69550253067</v>
      </c>
      <c r="AK1665" s="458">
        <f>SUM(Q!CQ1665:CT1665)</f>
        <v>274291.33636149857</v>
      </c>
      <c r="AL1665" s="458">
        <f>SUM(Q!CU1665:CX1665)</f>
        <v>217842.72630910098</v>
      </c>
      <c r="AM1665" s="458">
        <f>SUM(Q!CY1665:DB1665)</f>
        <v>63542.451072910015</v>
      </c>
      <c r="AN1665" s="458">
        <f>SUM(Q!DC1665:DF1665)</f>
        <v>48915.621875537166</v>
      </c>
      <c r="AO1665" s="458">
        <f>SUM(Q!DG1665:DJ1665)</f>
        <v>36025.208693770925</v>
      </c>
    </row>
    <row r="1666" spans="1:41" x14ac:dyDescent="0.35">
      <c r="A1666" s="5" t="s">
        <v>354</v>
      </c>
      <c r="B1666" s="452" t="s">
        <v>62</v>
      </c>
      <c r="C1666" s="69"/>
      <c r="D1666" s="69"/>
      <c r="E1666" s="69"/>
      <c r="F1666" s="69"/>
      <c r="G1666" s="69"/>
      <c r="H1666" s="69"/>
      <c r="I1666" s="69"/>
      <c r="J1666" s="69"/>
      <c r="K1666" s="69"/>
      <c r="L1666" s="69"/>
      <c r="M1666" s="69"/>
      <c r="N1666" s="451">
        <f>SUM(Q!C1666:F1666)</f>
        <v>127000</v>
      </c>
      <c r="O1666" s="451">
        <f>SUM(Q!G1666:J1666)</f>
        <v>131300</v>
      </c>
      <c r="P1666" s="451">
        <f>SUM(Q!K1666:N1666)</f>
        <v>224800</v>
      </c>
      <c r="Q1666" s="451">
        <f>SUM(Q!O1666:R1666)</f>
        <v>207300</v>
      </c>
      <c r="R1666" s="451">
        <f>SUM(Q!S1666:V1666)</f>
        <v>219100</v>
      </c>
      <c r="S1666" s="451">
        <f>SUM(Q!W1666:Z1666)</f>
        <v>321600</v>
      </c>
      <c r="T1666" s="451">
        <f>SUM(Q!AA1666:AD1666)</f>
        <v>283583.79464285716</v>
      </c>
      <c r="U1666" s="451">
        <f>SUM(Q!AE1666:AH1666)</f>
        <v>345771.67253467871</v>
      </c>
      <c r="V1666" s="451">
        <f>SUM(Q!AI1666:AL1666)</f>
        <v>311366.08869407483</v>
      </c>
      <c r="W1666" s="451">
        <f>SUM(Q!AM1666:AP1666)</f>
        <v>257411.29273241755</v>
      </c>
      <c r="X1666" s="451">
        <f>SUM(Q!AQ1666:AT1666)</f>
        <v>224904.35381461546</v>
      </c>
      <c r="Y1666" s="451">
        <f>SUM(Q!AU1666:AX1666)</f>
        <v>307739.43207264837</v>
      </c>
      <c r="Z1666" s="451">
        <f>SUM(Q!AY1666:BB1666)</f>
        <v>242383.28258637985</v>
      </c>
      <c r="AA1666" s="451">
        <f>SUM(Q!BC1666:BF1666)</f>
        <v>43001.503571346708</v>
      </c>
      <c r="AB1666" s="451">
        <f>SUM(Q!BG1666:BJ1666)</f>
        <v>43179.842686144199</v>
      </c>
      <c r="AC1666" s="451">
        <f>SUM(Q!BK1666:BN1666)</f>
        <v>33965.621311243332</v>
      </c>
      <c r="AD1666" s="451">
        <f>SUM(Q!BO1666:BR1666)</f>
        <v>28823.881317053725</v>
      </c>
      <c r="AE1666" s="451">
        <f>SUM(Q!BS1666:BV1666)</f>
        <v>30023.901684736105</v>
      </c>
      <c r="AF1666" s="451">
        <f>SUM(Q!BW1666:BZ1666)</f>
        <v>0</v>
      </c>
      <c r="AG1666" s="451">
        <f>SUM(Q!CA1666:CD1666)</f>
        <v>0</v>
      </c>
      <c r="AH1666" s="451">
        <f>SUM(Q!CE1666:CH1666)</f>
        <v>0</v>
      </c>
      <c r="AI1666" s="451">
        <f>SUM(Q!CI1666:CL1666)</f>
        <v>0</v>
      </c>
      <c r="AJ1666" s="451">
        <f>SUM(Q!CM1666:CP1666)</f>
        <v>0</v>
      </c>
      <c r="AK1666" s="451">
        <f>SUM(Q!CQ1666:CT1666)</f>
        <v>0</v>
      </c>
      <c r="AL1666" s="451">
        <f>SUM(Q!CU1666:CX1666)</f>
        <v>0</v>
      </c>
      <c r="AM1666" s="451">
        <f>SUM(Q!CY1666:DB1666)</f>
        <v>0</v>
      </c>
      <c r="AN1666" s="451">
        <f>SUM(Q!DC1666:DF1666)</f>
        <v>0</v>
      </c>
      <c r="AO1666" s="451">
        <f>SUM(Q!DG1666:DJ1666)</f>
        <v>0</v>
      </c>
    </row>
    <row r="1667" spans="1:41" x14ac:dyDescent="0.35">
      <c r="A1667" s="5" t="s">
        <v>354</v>
      </c>
      <c r="B1667" s="452" t="s">
        <v>497</v>
      </c>
      <c r="C1667" s="69"/>
      <c r="D1667" s="69"/>
      <c r="E1667" s="69"/>
      <c r="F1667" s="69"/>
      <c r="G1667" s="69"/>
      <c r="H1667" s="69"/>
      <c r="I1667" s="69"/>
      <c r="J1667" s="69"/>
      <c r="K1667" s="69"/>
      <c r="L1667" s="69"/>
      <c r="M1667" s="69"/>
      <c r="N1667" s="451">
        <f>SUM(Q!C1667:F1667)</f>
        <v>129300</v>
      </c>
      <c r="O1667" s="451">
        <f>SUM(Q!G1667:J1667)</f>
        <v>76900</v>
      </c>
      <c r="P1667" s="451">
        <f>SUM(Q!K1667:N1667)</f>
        <v>129700</v>
      </c>
      <c r="Q1667" s="451">
        <f>SUM(Q!O1667:R1667)</f>
        <v>262900</v>
      </c>
      <c r="R1667" s="451">
        <f>SUM(Q!S1667:V1667)</f>
        <v>119100</v>
      </c>
      <c r="S1667" s="451">
        <f>SUM(Q!W1667:Z1667)</f>
        <v>89100</v>
      </c>
      <c r="T1667" s="451">
        <f>SUM(Q!AA1667:AD1667)</f>
        <v>134628.71052631582</v>
      </c>
      <c r="U1667" s="451">
        <f>SUM(Q!AE1667:AH1667)</f>
        <v>206914.04543675276</v>
      </c>
      <c r="V1667" s="451">
        <f>SUM(Q!AI1667:AL1667)</f>
        <v>160593.48558516905</v>
      </c>
      <c r="W1667" s="451">
        <f>SUM(Q!AM1667:AP1667)</f>
        <v>172831.38875250373</v>
      </c>
      <c r="X1667" s="451">
        <f>SUM(Q!AQ1667:AT1667)</f>
        <v>207474.15686909598</v>
      </c>
      <c r="Y1667" s="451">
        <f>SUM(Q!AU1667:AX1667)</f>
        <v>231223.94674991217</v>
      </c>
      <c r="Z1667" s="451">
        <f>SUM(Q!AY1667:BB1667)</f>
        <v>222469.66584164865</v>
      </c>
      <c r="AA1667" s="451">
        <f>SUM(Q!BC1667:BF1667)</f>
        <v>193863.97752427091</v>
      </c>
      <c r="AB1667" s="451">
        <f>SUM(Q!BG1667:BJ1667)</f>
        <v>213934.06192832527</v>
      </c>
      <c r="AC1667" s="451">
        <f>SUM(Q!BK1667:BN1667)</f>
        <v>146150.81747476879</v>
      </c>
      <c r="AD1667" s="451">
        <f>SUM(Q!BO1667:BR1667)</f>
        <v>72192.624909720354</v>
      </c>
      <c r="AE1667" s="451">
        <f>SUM(Q!BS1667:BV1667)</f>
        <v>114448.20481663331</v>
      </c>
      <c r="AF1667" s="451">
        <f>SUM(Q!BW1667:BZ1667)</f>
        <v>112312.90564440256</v>
      </c>
      <c r="AG1667" s="451">
        <f>SUM(Q!CA1667:CD1667)</f>
        <v>8033.0666134412959</v>
      </c>
      <c r="AH1667" s="451">
        <f>SUM(Q!CE1667:CH1667)</f>
        <v>0</v>
      </c>
      <c r="AI1667" s="451">
        <f>SUM(Q!CI1667:CL1667)</f>
        <v>0</v>
      </c>
      <c r="AJ1667" s="451">
        <f>SUM(Q!CM1667:CP1667)</f>
        <v>0</v>
      </c>
      <c r="AK1667" s="451">
        <f>SUM(Q!CQ1667:CT1667)</f>
        <v>0</v>
      </c>
      <c r="AL1667" s="451">
        <f>SUM(Q!CU1667:CX1667)</f>
        <v>0</v>
      </c>
      <c r="AM1667" s="451">
        <f>SUM(Q!CY1667:DB1667)</f>
        <v>0</v>
      </c>
      <c r="AN1667" s="451">
        <f>SUM(Q!DC1667:DF1667)</f>
        <v>0</v>
      </c>
      <c r="AO1667" s="451">
        <f>SUM(Q!DG1667:DJ1667)</f>
        <v>0</v>
      </c>
    </row>
    <row r="1668" spans="1:41" x14ac:dyDescent="0.35">
      <c r="A1668" s="5" t="s">
        <v>354</v>
      </c>
      <c r="B1668" s="452" t="s">
        <v>498</v>
      </c>
      <c r="C1668" s="69"/>
      <c r="D1668" s="69"/>
      <c r="E1668" s="69"/>
      <c r="F1668" s="69"/>
      <c r="G1668" s="69"/>
      <c r="H1668" s="69"/>
      <c r="I1668" s="69"/>
      <c r="J1668" s="69"/>
      <c r="K1668" s="69"/>
      <c r="L1668" s="69"/>
      <c r="M1668" s="69"/>
      <c r="N1668" s="451">
        <f>SUM(Q!C1668:F1668)</f>
        <v>-5500</v>
      </c>
      <c r="O1668" s="451">
        <f>SUM(Q!G1668:J1668)</f>
        <v>-235800</v>
      </c>
      <c r="P1668" s="451">
        <f>SUM(Q!K1668:N1668)</f>
        <v>6300</v>
      </c>
      <c r="Q1668" s="451">
        <f>SUM(Q!O1668:R1668)</f>
        <v>49800</v>
      </c>
      <c r="R1668" s="451">
        <f>SUM(Q!S1668:V1668)</f>
        <v>43100</v>
      </c>
      <c r="S1668" s="451">
        <f>SUM(Q!W1668:Z1668)</f>
        <v>-388700</v>
      </c>
      <c r="T1668" s="451">
        <f>SUM(Q!AA1668:AD1668)</f>
        <v>38400.543478260872</v>
      </c>
      <c r="U1668" s="451">
        <f>SUM(Q!AE1668:AH1668)</f>
        <v>42614.892090024194</v>
      </c>
      <c r="V1668" s="451">
        <f>SUM(Q!AI1668:AL1668)</f>
        <v>36101.702549445159</v>
      </c>
      <c r="W1668" s="451">
        <f>SUM(Q!AM1668:AP1668)</f>
        <v>23439.111575168856</v>
      </c>
      <c r="X1668" s="451">
        <f>SUM(Q!AQ1668:AT1668)</f>
        <v>17113.573327323167</v>
      </c>
      <c r="Y1668" s="451">
        <f>SUM(Q!AU1668:AX1668)</f>
        <v>18024.02089183894</v>
      </c>
      <c r="Z1668" s="451">
        <f>SUM(Q!AY1668:BB1668)</f>
        <v>15234.365855794371</v>
      </c>
      <c r="AA1668" s="451">
        <f>SUM(Q!BC1668:BF1668)</f>
        <v>12388.497874202469</v>
      </c>
      <c r="AB1668" s="451">
        <f>SUM(Q!BG1668:BJ1668)</f>
        <v>9485.2842280688346</v>
      </c>
      <c r="AC1668" s="451">
        <f>SUM(Q!BK1668:BN1668)</f>
        <v>0</v>
      </c>
      <c r="AD1668" s="451">
        <f>SUM(Q!BO1668:BR1668)</f>
        <v>0</v>
      </c>
      <c r="AE1668" s="451">
        <f>SUM(Q!BS1668:BV1668)</f>
        <v>0</v>
      </c>
      <c r="AF1668" s="451">
        <f>SUM(Q!BW1668:BZ1668)</f>
        <v>0</v>
      </c>
      <c r="AG1668" s="451">
        <f>SUM(Q!CA1668:CD1668)</f>
        <v>0</v>
      </c>
      <c r="AH1668" s="451">
        <f>SUM(Q!CE1668:CH1668)</f>
        <v>0</v>
      </c>
      <c r="AI1668" s="451">
        <f>SUM(Q!CI1668:CL1668)</f>
        <v>0</v>
      </c>
      <c r="AJ1668" s="451">
        <f>SUM(Q!CM1668:CP1668)</f>
        <v>0</v>
      </c>
      <c r="AK1668" s="451">
        <f>SUM(Q!CQ1668:CT1668)</f>
        <v>0</v>
      </c>
      <c r="AL1668" s="451">
        <f>SUM(Q!CU1668:CX1668)</f>
        <v>0</v>
      </c>
      <c r="AM1668" s="451">
        <f>SUM(Q!CY1668:DB1668)</f>
        <v>0</v>
      </c>
      <c r="AN1668" s="451">
        <f>SUM(Q!DC1668:DF1668)</f>
        <v>0</v>
      </c>
      <c r="AO1668" s="451">
        <f>SUM(Q!DG1668:DJ1668)</f>
        <v>0</v>
      </c>
    </row>
    <row r="1669" spans="1:41" x14ac:dyDescent="0.35">
      <c r="A1669" s="5" t="s">
        <v>354</v>
      </c>
      <c r="B1669" s="452" t="s">
        <v>791</v>
      </c>
      <c r="C1669" s="69"/>
      <c r="D1669" s="69"/>
      <c r="E1669" s="69"/>
      <c r="F1669" s="69"/>
      <c r="G1669" s="69"/>
      <c r="H1669" s="69"/>
      <c r="I1669" s="69"/>
      <c r="J1669" s="69"/>
      <c r="K1669" s="69"/>
      <c r="L1669" s="69"/>
      <c r="M1669" s="69"/>
      <c r="N1669" s="451">
        <f>SUM(Q!C1669:F1669)</f>
        <v>0</v>
      </c>
      <c r="O1669" s="451">
        <f>SUM(Q!G1669:J1669)</f>
        <v>0</v>
      </c>
      <c r="P1669" s="451">
        <f>SUM(Q!K1669:N1669)</f>
        <v>0</v>
      </c>
      <c r="Q1669" s="451">
        <f>SUM(Q!O1669:R1669)</f>
        <v>0</v>
      </c>
      <c r="R1669" s="451">
        <f>SUM(Q!S1669:V1669)</f>
        <v>0</v>
      </c>
      <c r="S1669" s="451">
        <f>SUM(Q!W1669:Z1669)</f>
        <v>-500</v>
      </c>
      <c r="T1669" s="451">
        <f>SUM(Q!AA1669:AD1669)</f>
        <v>-600</v>
      </c>
      <c r="U1669" s="451">
        <f>SUM(Q!AE1669:AH1669)</f>
        <v>0</v>
      </c>
      <c r="V1669" s="451">
        <f>SUM(Q!AI1669:AL1669)</f>
        <v>0</v>
      </c>
      <c r="W1669" s="451">
        <f>SUM(Q!AM1669:AP1669)</f>
        <v>0</v>
      </c>
      <c r="X1669" s="451">
        <f>SUM(Q!AQ1669:AT1669)</f>
        <v>303657.03347598284</v>
      </c>
      <c r="Y1669" s="451">
        <f>SUM(Q!AU1669:AX1669)</f>
        <v>421950.06522764964</v>
      </c>
      <c r="Z1669" s="451">
        <f>SUM(Q!AY1669:BB1669)</f>
        <v>467538.09075366857</v>
      </c>
      <c r="AA1669" s="451">
        <f>SUM(Q!BC1669:BF1669)</f>
        <v>454964.19079312123</v>
      </c>
      <c r="AB1669" s="451">
        <f>SUM(Q!BG1669:BJ1669)</f>
        <v>400594.92062329751</v>
      </c>
      <c r="AC1669" s="451">
        <f>SUM(Q!BK1669:BN1669)</f>
        <v>282892.83601148019</v>
      </c>
      <c r="AD1669" s="451">
        <f>SUM(Q!BO1669:BR1669)</f>
        <v>302593.0872503104</v>
      </c>
      <c r="AE1669" s="451">
        <f>SUM(Q!BS1669:BV1669)</f>
        <v>307434.79231679073</v>
      </c>
      <c r="AF1669" s="451">
        <f>SUM(Q!BW1669:BZ1669)</f>
        <v>339623.76450000005</v>
      </c>
      <c r="AG1669" s="451">
        <f>SUM(Q!CA1669:CD1669)</f>
        <v>303945.1028596398</v>
      </c>
      <c r="AH1669" s="451">
        <f>SUM(Q!CE1669:CH1669)</f>
        <v>241945.94470697356</v>
      </c>
      <c r="AI1669" s="451">
        <f>SUM(Q!CI1669:CL1669)</f>
        <v>186575.55298773144</v>
      </c>
      <c r="AJ1669" s="451">
        <f>SUM(Q!CM1669:CP1669)</f>
        <v>244515.69550253067</v>
      </c>
      <c r="AK1669" s="451">
        <f>SUM(Q!CQ1669:CT1669)</f>
        <v>340291.33636149857</v>
      </c>
      <c r="AL1669" s="451">
        <f>SUM(Q!CU1669:CX1669)</f>
        <v>283842.72630910098</v>
      </c>
      <c r="AM1669" s="451">
        <f>SUM(Q!CY1669:DB1669)</f>
        <v>129542.45107291001</v>
      </c>
      <c r="AN1669" s="451">
        <f>SUM(Q!DC1669:DF1669)</f>
        <v>114915.62187553717</v>
      </c>
      <c r="AO1669" s="451">
        <f>SUM(Q!DG1669:DJ1669)</f>
        <v>102025.20869377092</v>
      </c>
    </row>
    <row r="1670" spans="1:41" x14ac:dyDescent="0.35">
      <c r="A1670" s="5" t="s">
        <v>354</v>
      </c>
      <c r="B1670" s="452" t="s">
        <v>792</v>
      </c>
      <c r="C1670" s="69"/>
      <c r="D1670" s="69"/>
      <c r="E1670" s="69"/>
      <c r="F1670" s="69"/>
      <c r="G1670" s="69"/>
      <c r="H1670" s="69"/>
      <c r="I1670" s="69"/>
      <c r="J1670" s="69"/>
      <c r="K1670" s="69"/>
      <c r="L1670" s="69"/>
      <c r="M1670" s="69"/>
      <c r="N1670" s="451">
        <f>SUM(Q!C1670:F1670)</f>
        <v>0</v>
      </c>
      <c r="O1670" s="451">
        <f>SUM(Q!G1670:J1670)</f>
        <v>0</v>
      </c>
      <c r="P1670" s="451">
        <f>SUM(Q!K1670:N1670)</f>
        <v>0</v>
      </c>
      <c r="Q1670" s="451">
        <f>SUM(Q!O1670:R1670)</f>
        <v>0</v>
      </c>
      <c r="R1670" s="451">
        <f>SUM(Q!S1670:V1670)</f>
        <v>0</v>
      </c>
      <c r="S1670" s="451">
        <f>SUM(Q!W1670:Z1670)</f>
        <v>0</v>
      </c>
      <c r="T1670" s="451">
        <f>SUM(Q!AA1670:AD1670)</f>
        <v>0</v>
      </c>
      <c r="U1670" s="451">
        <f>SUM(Q!AE1670:AH1670)</f>
        <v>0</v>
      </c>
      <c r="V1670" s="451">
        <f>SUM(Q!AI1670:AL1670)</f>
        <v>0</v>
      </c>
      <c r="W1670" s="451">
        <f>SUM(Q!AM1670:AP1670)</f>
        <v>0</v>
      </c>
      <c r="X1670" s="451">
        <f>SUM(Q!AQ1670:AT1670)</f>
        <v>0</v>
      </c>
      <c r="Y1670" s="451">
        <f>SUM(Q!AU1670:AX1670)</f>
        <v>0</v>
      </c>
      <c r="Z1670" s="451">
        <f>SUM(Q!AY1670:BB1670)</f>
        <v>0</v>
      </c>
      <c r="AA1670" s="451">
        <f>SUM(Q!BC1670:BF1670)</f>
        <v>0</v>
      </c>
      <c r="AB1670" s="451">
        <f>SUM(Q!BG1670:BJ1670)</f>
        <v>0</v>
      </c>
      <c r="AC1670" s="451">
        <f>SUM(Q!BK1670:BN1670)</f>
        <v>0</v>
      </c>
      <c r="AD1670" s="451">
        <f>SUM(Q!BO1670:BR1670)</f>
        <v>0</v>
      </c>
      <c r="AE1670" s="451">
        <f>SUM(Q!BS1670:BV1670)</f>
        <v>0</v>
      </c>
      <c r="AF1670" s="451">
        <f>SUM(Q!BW1670:BZ1670)</f>
        <v>0</v>
      </c>
      <c r="AG1670" s="451">
        <f>SUM(Q!CA1670:CD1670)</f>
        <v>0</v>
      </c>
      <c r="AH1670" s="451">
        <f>SUM(Q!CE1670:CH1670)</f>
        <v>0</v>
      </c>
      <c r="AI1670" s="451">
        <f>SUM(Q!CI1670:CL1670)</f>
        <v>0</v>
      </c>
      <c r="AJ1670" s="451">
        <f>SUM(Q!CM1670:CP1670)</f>
        <v>0</v>
      </c>
      <c r="AK1670" s="451">
        <f>SUM(Q!CQ1670:CT1670)</f>
        <v>0</v>
      </c>
      <c r="AL1670" s="451">
        <f>SUM(Q!CU1670:CX1670)</f>
        <v>0</v>
      </c>
      <c r="AM1670" s="451">
        <f>SUM(Q!CY1670:DB1670)</f>
        <v>0</v>
      </c>
      <c r="AN1670" s="451">
        <f>SUM(Q!DC1670:DF1670)</f>
        <v>0</v>
      </c>
      <c r="AO1670" s="451">
        <f>SUM(Q!DG1670:DJ1670)</f>
        <v>0</v>
      </c>
    </row>
    <row r="1671" spans="1:41" x14ac:dyDescent="0.35">
      <c r="A1671" s="5" t="s">
        <v>354</v>
      </c>
      <c r="B1671" s="452" t="s">
        <v>499</v>
      </c>
      <c r="C1671" s="69"/>
      <c r="D1671" s="69"/>
      <c r="E1671" s="69"/>
      <c r="F1671" s="69"/>
      <c r="G1671" s="69"/>
      <c r="H1671" s="69"/>
      <c r="I1671" s="69"/>
      <c r="J1671" s="69"/>
      <c r="K1671" s="69"/>
      <c r="L1671" s="69"/>
      <c r="M1671" s="69"/>
      <c r="N1671" s="451">
        <f>SUM(Q!C1671:F1671)</f>
        <v>-88400</v>
      </c>
      <c r="O1671" s="451">
        <f>SUM(Q!G1671:J1671)</f>
        <v>-473500</v>
      </c>
      <c r="P1671" s="451">
        <f>SUM(Q!K1671:N1671)</f>
        <v>-67000</v>
      </c>
      <c r="Q1671" s="451">
        <f>SUM(Q!O1671:R1671)</f>
        <v>325400</v>
      </c>
      <c r="R1671" s="451">
        <f>SUM(Q!S1671:V1671)</f>
        <v>-81800</v>
      </c>
      <c r="S1671" s="451">
        <f>SUM(Q!W1671:Z1671)</f>
        <v>-86400</v>
      </c>
      <c r="T1671" s="451">
        <f>SUM(Q!AA1671:AD1671)</f>
        <v>-67600</v>
      </c>
      <c r="U1671" s="451">
        <f>SUM(Q!AE1671:AH1671)</f>
        <v>-66000</v>
      </c>
      <c r="V1671" s="451">
        <f>SUM(Q!AI1671:AL1671)</f>
        <v>-66000</v>
      </c>
      <c r="W1671" s="451">
        <f>SUM(Q!AM1671:AP1671)</f>
        <v>-66000</v>
      </c>
      <c r="X1671" s="451">
        <f>SUM(Q!AQ1671:AT1671)</f>
        <v>-66000</v>
      </c>
      <c r="Y1671" s="451">
        <f>SUM(Q!AU1671:AX1671)</f>
        <v>-66000</v>
      </c>
      <c r="Z1671" s="451">
        <f>SUM(Q!AY1671:BB1671)</f>
        <v>-66000</v>
      </c>
      <c r="AA1671" s="451">
        <f>SUM(Q!BC1671:BF1671)</f>
        <v>-66000</v>
      </c>
      <c r="AB1671" s="451">
        <f>SUM(Q!BG1671:BJ1671)</f>
        <v>-66000</v>
      </c>
      <c r="AC1671" s="451">
        <f>SUM(Q!BK1671:BN1671)</f>
        <v>-66000</v>
      </c>
      <c r="AD1671" s="451">
        <f>SUM(Q!BO1671:BR1671)</f>
        <v>-66000</v>
      </c>
      <c r="AE1671" s="451">
        <f>SUM(Q!BS1671:BV1671)</f>
        <v>-66000</v>
      </c>
      <c r="AF1671" s="451">
        <f>SUM(Q!BW1671:BZ1671)</f>
        <v>-66000</v>
      </c>
      <c r="AG1671" s="451">
        <f>SUM(Q!CA1671:CD1671)</f>
        <v>-66000</v>
      </c>
      <c r="AH1671" s="451">
        <f>SUM(Q!CE1671:CH1671)</f>
        <v>-66000</v>
      </c>
      <c r="AI1671" s="451">
        <f>SUM(Q!CI1671:CL1671)</f>
        <v>-66000</v>
      </c>
      <c r="AJ1671" s="451">
        <f>SUM(Q!CM1671:CP1671)</f>
        <v>-66000</v>
      </c>
      <c r="AK1671" s="451">
        <f>SUM(Q!CQ1671:CT1671)</f>
        <v>-66000</v>
      </c>
      <c r="AL1671" s="451">
        <f>SUM(Q!CU1671:CX1671)</f>
        <v>-66000</v>
      </c>
      <c r="AM1671" s="451">
        <f>SUM(Q!CY1671:DB1671)</f>
        <v>-66000</v>
      </c>
      <c r="AN1671" s="451">
        <f>SUM(Q!DC1671:DF1671)</f>
        <v>-66000</v>
      </c>
      <c r="AO1671" s="451">
        <f>SUM(Q!DG1671:DJ1671)</f>
        <v>-66000</v>
      </c>
    </row>
    <row r="1672" spans="1:41" s="191" customFormat="1" x14ac:dyDescent="0.35">
      <c r="A1672" s="424"/>
      <c r="B1672" s="463" t="s">
        <v>410</v>
      </c>
      <c r="O1672" s="696" t="str">
        <f>IF(O1665&lt;0,"",(O1665/N1665-1))</f>
        <v/>
      </c>
      <c r="P1672" s="696">
        <f t="shared" ref="P1672:AO1672" si="1403">IF(P1665&lt;0,"",(P1665/O1665-1))</f>
        <v>-1.58631011774097</v>
      </c>
      <c r="Q1672" s="696">
        <f t="shared" si="1403"/>
        <v>1.8774676650782847</v>
      </c>
      <c r="R1672" s="696">
        <f>IF(R1665&lt;0,"",(R1665/Q1665-1))</f>
        <v>-0.64572983203217404</v>
      </c>
      <c r="S1672" s="696" t="str">
        <f t="shared" si="1403"/>
        <v/>
      </c>
      <c r="T1672" s="696">
        <f>IF(T1665&lt;0,"",(T1665/S1665-1))</f>
        <v>-6.9847927372485952</v>
      </c>
      <c r="U1672" s="696">
        <f t="shared" si="1403"/>
        <v>0.36272612854957598</v>
      </c>
      <c r="V1672" s="696">
        <f t="shared" si="1403"/>
        <v>-0.16482001262503265</v>
      </c>
      <c r="W1672" s="696">
        <f t="shared" si="1403"/>
        <v>-0.12301345224968085</v>
      </c>
      <c r="X1672" s="696">
        <f t="shared" si="1403"/>
        <v>0.77245650888874784</v>
      </c>
      <c r="Y1672" s="696">
        <f t="shared" si="1403"/>
        <v>0.3285871169867256</v>
      </c>
      <c r="Z1672" s="696">
        <f t="shared" si="1403"/>
        <v>-3.4298143199266495E-2</v>
      </c>
      <c r="AA1672" s="696">
        <f t="shared" si="1403"/>
        <v>-0.27608918014811423</v>
      </c>
      <c r="AB1672" s="696">
        <f t="shared" si="1403"/>
        <v>-5.8011604888744572E-2</v>
      </c>
      <c r="AC1672" s="696">
        <f t="shared" si="1403"/>
        <v>-0.3396321278825617</v>
      </c>
      <c r="AD1672" s="696">
        <f t="shared" si="1403"/>
        <v>-0.14961786812337485</v>
      </c>
      <c r="AE1672" s="696">
        <f t="shared" si="1403"/>
        <v>0.143056673371321</v>
      </c>
      <c r="AF1672" s="696">
        <f t="shared" si="1403"/>
        <v>7.7146395500271581E-5</v>
      </c>
      <c r="AG1672" s="696">
        <f t="shared" si="1403"/>
        <v>-0.36264628758639217</v>
      </c>
      <c r="AH1672" s="696">
        <f>IF(AH1665&lt;0,"",(AH1665/AG1665-1))</f>
        <v>-0.28470910616225054</v>
      </c>
      <c r="AI1672" s="696">
        <f t="shared" si="1403"/>
        <v>-0.31470115330852255</v>
      </c>
      <c r="AJ1672" s="696">
        <f t="shared" si="1403"/>
        <v>0.4805297680923315</v>
      </c>
      <c r="AK1672" s="696">
        <f t="shared" si="1403"/>
        <v>0.53651103668702449</v>
      </c>
      <c r="AL1672" s="696">
        <f t="shared" si="1403"/>
        <v>-0.20579800587650321</v>
      </c>
      <c r="AM1672" s="696">
        <f t="shared" si="1403"/>
        <v>-0.70831043042149378</v>
      </c>
      <c r="AN1672" s="696">
        <f t="shared" si="1403"/>
        <v>-0.23018988015727782</v>
      </c>
      <c r="AO1672" s="696">
        <f t="shared" si="1403"/>
        <v>-0.2635234448120708</v>
      </c>
    </row>
    <row r="1673" spans="1:41" x14ac:dyDescent="0.35">
      <c r="A1673" s="5"/>
      <c r="B1673" s="463" t="s">
        <v>411</v>
      </c>
      <c r="C1673" s="69"/>
      <c r="D1673" s="69"/>
      <c r="E1673" s="69"/>
      <c r="F1673" s="69"/>
      <c r="G1673" s="69"/>
      <c r="H1673" s="69"/>
      <c r="I1673" s="69"/>
      <c r="J1673" s="69"/>
      <c r="K1673" s="69"/>
      <c r="L1673" s="69"/>
      <c r="M1673" s="69"/>
      <c r="N1673" s="69"/>
      <c r="O1673" s="69"/>
      <c r="P1673" s="69"/>
      <c r="Q1673" s="69"/>
      <c r="R1673" s="69"/>
      <c r="S1673" s="69"/>
      <c r="T1673" s="69"/>
    </row>
    <row r="1674" spans="1:41" x14ac:dyDescent="0.35">
      <c r="A1674" s="5"/>
      <c r="B1674" s="70"/>
      <c r="C1674" s="69"/>
      <c r="D1674" s="69"/>
      <c r="E1674" s="69"/>
      <c r="F1674" s="69"/>
      <c r="G1674" s="69"/>
      <c r="H1674" s="69"/>
      <c r="I1674" s="69"/>
      <c r="J1674" s="69"/>
      <c r="K1674" s="69"/>
      <c r="L1674" s="69"/>
      <c r="M1674" s="69"/>
      <c r="N1674" s="451"/>
      <c r="O1674" s="451"/>
      <c r="P1674" s="451"/>
      <c r="Q1674" s="451"/>
      <c r="R1674" s="451"/>
      <c r="S1674" s="451"/>
      <c r="T1674" s="451"/>
      <c r="U1674" s="451"/>
      <c r="V1674" s="451"/>
      <c r="W1674" s="451"/>
      <c r="X1674" s="451"/>
      <c r="Y1674" s="451"/>
      <c r="Z1674" s="451"/>
      <c r="AA1674" s="451"/>
      <c r="AB1674" s="451"/>
      <c r="AC1674" s="451"/>
      <c r="AD1674" s="451"/>
      <c r="AE1674" s="451"/>
      <c r="AF1674" s="451"/>
      <c r="AG1674" s="451"/>
      <c r="AH1674" s="451"/>
      <c r="AI1674" s="451"/>
      <c r="AJ1674" s="451"/>
      <c r="AK1674" s="451"/>
      <c r="AL1674" s="451"/>
      <c r="AM1674" s="451"/>
      <c r="AN1674" s="451"/>
      <c r="AO1674" s="451"/>
    </row>
    <row r="1675" spans="1:41" x14ac:dyDescent="0.35">
      <c r="A1675" s="5"/>
      <c r="B1675" s="70" t="s">
        <v>500</v>
      </c>
      <c r="C1675" s="69"/>
      <c r="D1675" s="69"/>
      <c r="E1675" s="69"/>
      <c r="F1675" s="69"/>
      <c r="G1675" s="69"/>
      <c r="H1675" s="69"/>
      <c r="I1675" s="69"/>
      <c r="J1675" s="69"/>
      <c r="K1675" s="69"/>
      <c r="L1675" s="69"/>
      <c r="M1675" s="69"/>
      <c r="N1675" s="451"/>
      <c r="O1675" s="451"/>
      <c r="P1675" s="451"/>
      <c r="Q1675" s="451"/>
      <c r="R1675" s="451"/>
      <c r="S1675" s="451"/>
      <c r="T1675" s="451"/>
      <c r="U1675" s="451"/>
      <c r="V1675" s="451"/>
      <c r="W1675" s="451"/>
      <c r="X1675" s="451"/>
      <c r="Y1675" s="451"/>
      <c r="Z1675" s="451"/>
      <c r="AA1675" s="451"/>
      <c r="AB1675" s="451"/>
      <c r="AC1675" s="451"/>
      <c r="AD1675" s="451"/>
      <c r="AE1675" s="451"/>
      <c r="AF1675" s="451"/>
      <c r="AG1675" s="451"/>
      <c r="AH1675" s="451"/>
      <c r="AI1675" s="451"/>
      <c r="AJ1675" s="451"/>
      <c r="AK1675" s="451"/>
      <c r="AL1675" s="451"/>
      <c r="AM1675" s="451"/>
      <c r="AN1675" s="451"/>
      <c r="AO1675" s="451"/>
    </row>
    <row r="1676" spans="1:41" x14ac:dyDescent="0.35">
      <c r="A1676" s="5" t="s">
        <v>354</v>
      </c>
      <c r="B1676" s="314" t="s">
        <v>501</v>
      </c>
      <c r="C1676" s="314"/>
      <c r="D1676" s="314"/>
      <c r="E1676" s="314"/>
      <c r="F1676" s="314"/>
      <c r="G1676" s="314"/>
      <c r="H1676" s="314"/>
      <c r="I1676" s="314"/>
      <c r="J1676" s="314"/>
      <c r="K1676" s="314"/>
      <c r="L1676" s="314"/>
      <c r="M1676" s="314"/>
      <c r="N1676" s="458">
        <f>SUM(Q!C1676:F1676)</f>
        <v>162400</v>
      </c>
      <c r="O1676" s="458">
        <f>SUM(Q!G1676:J1676)</f>
        <v>120200</v>
      </c>
      <c r="P1676" s="458">
        <f>SUM(Q!K1676:N1676)</f>
        <v>293800</v>
      </c>
      <c r="Q1676" s="458">
        <f>SUM(Q!O1676:R1676)</f>
        <v>321300</v>
      </c>
      <c r="R1676" s="458">
        <f>SUM(Q!S1676:V1676)</f>
        <v>299500</v>
      </c>
      <c r="S1676" s="697">
        <f>SUM(Q!W1676:Z1676)</f>
        <v>222900</v>
      </c>
      <c r="T1676" s="458">
        <f>SUM(Q!AA1676:AD1676)</f>
        <v>388413.04864743381</v>
      </c>
      <c r="U1676" s="458">
        <f>SUM(Q!AE1676:AH1676)</f>
        <v>529300.61006145563</v>
      </c>
      <c r="V1676" s="458">
        <f>SUM(Q!AI1676:AL1676)</f>
        <v>442061.27682868904</v>
      </c>
      <c r="W1676" s="458">
        <f>SUM(Q!AM1676:AP1676)</f>
        <v>387681.79306009016</v>
      </c>
      <c r="X1676" s="458">
        <f>SUM(Q!AQ1676:AT1676)</f>
        <v>687149.11748701741</v>
      </c>
      <c r="Y1676" s="458">
        <f>SUM(Q!AU1676:AX1676)</f>
        <v>912937.46494204924</v>
      </c>
      <c r="Z1676" s="458">
        <f>SUM(Q!AY1676:BB1676)</f>
        <v>881625.40503749147</v>
      </c>
      <c r="AA1676" s="458">
        <f>SUM(Q!BC1676:BF1676)</f>
        <v>638218.16976294131</v>
      </c>
      <c r="AB1676" s="458">
        <f>SUM(Q!BG1676:BJ1676)</f>
        <v>601194.10946583585</v>
      </c>
      <c r="AC1676" s="458">
        <f>SUM(Q!BK1676:BN1676)</f>
        <v>397009.27479749231</v>
      </c>
      <c r="AD1676" s="458">
        <f>SUM(Q!BO1676:BR1676)</f>
        <v>337609.59347708442</v>
      </c>
      <c r="AE1676" s="458">
        <f>SUM(Q!BS1676:BV1676)</f>
        <v>385906.89881816017</v>
      </c>
      <c r="AF1676" s="458">
        <f>SUM(Q!BW1676:BZ1676)</f>
        <v>385936.67014440265</v>
      </c>
      <c r="AG1676" s="458">
        <f>SUM(Q!CA1676:CD1676)</f>
        <v>245978.16947308104</v>
      </c>
      <c r="AH1676" s="458">
        <f>SUM(Q!CE1676:CH1676)</f>
        <v>175945.94470697356</v>
      </c>
      <c r="AI1676" s="458">
        <f>SUM(Q!CI1676:CL1676)</f>
        <v>120575.55298773144</v>
      </c>
      <c r="AJ1676" s="458">
        <f>SUM(Q!CM1676:CP1676)</f>
        <v>178515.69550253067</v>
      </c>
      <c r="AK1676" s="458">
        <f>SUM(Q!CQ1676:CT1676)</f>
        <v>274291.33636149857</v>
      </c>
      <c r="AL1676" s="458">
        <f>SUM(Q!CU1676:CX1676)</f>
        <v>217842.72630910098</v>
      </c>
      <c r="AM1676" s="458">
        <f>SUM(Q!CY1676:DB1676)</f>
        <v>63542.451072910015</v>
      </c>
      <c r="AN1676" s="458">
        <f>SUM(Q!DC1676:DF1676)</f>
        <v>48915.621875537166</v>
      </c>
      <c r="AO1676" s="458">
        <f>SUM(Q!DG1676:DJ1676)</f>
        <v>36025.208693770925</v>
      </c>
    </row>
    <row r="1677" spans="1:41" x14ac:dyDescent="0.35">
      <c r="A1677" s="5" t="s">
        <v>354</v>
      </c>
      <c r="B1677" s="452" t="s">
        <v>62</v>
      </c>
      <c r="C1677" s="69"/>
      <c r="D1677" s="69"/>
      <c r="E1677" s="69"/>
      <c r="F1677" s="69"/>
      <c r="G1677" s="69"/>
      <c r="H1677" s="69"/>
      <c r="I1677" s="69"/>
      <c r="J1677" s="69"/>
      <c r="K1677" s="69"/>
      <c r="L1677" s="69"/>
      <c r="M1677" s="69"/>
      <c r="N1677" s="451">
        <f>SUM(Q!C1677:F1677)</f>
        <v>127000</v>
      </c>
      <c r="O1677" s="451">
        <f>SUM(Q!G1677:J1677)</f>
        <v>132100</v>
      </c>
      <c r="P1677" s="451">
        <f>SUM(Q!K1677:N1677)</f>
        <v>224800</v>
      </c>
      <c r="Q1677" s="451">
        <f>SUM(Q!O1677:R1677)</f>
        <v>207300</v>
      </c>
      <c r="R1677" s="451">
        <f>SUM(Q!S1677:V1677)</f>
        <v>219100</v>
      </c>
      <c r="S1677" s="451">
        <f>SUM(Q!W1677:Z1677)</f>
        <v>212100</v>
      </c>
      <c r="T1677" s="451">
        <f>SUM(Q!AA1677:AD1677)</f>
        <v>283583.79464285716</v>
      </c>
      <c r="U1677" s="451">
        <f>SUM(Q!AE1677:AH1677)</f>
        <v>345771.67253467871</v>
      </c>
      <c r="V1677" s="451">
        <f>SUM(Q!AI1677:AL1677)</f>
        <v>311366.08869407483</v>
      </c>
      <c r="W1677" s="451">
        <f>SUM(Q!AM1677:AP1677)</f>
        <v>257411.29273241755</v>
      </c>
      <c r="X1677" s="451">
        <f>SUM(Q!AQ1677:AT1677)</f>
        <v>224904.35381461546</v>
      </c>
      <c r="Y1677" s="451">
        <f>SUM(Q!AU1677:AX1677)</f>
        <v>307739.43207264837</v>
      </c>
      <c r="Z1677" s="451">
        <f>SUM(Q!AY1677:BB1677)</f>
        <v>242383.28258637985</v>
      </c>
      <c r="AA1677" s="451">
        <f>SUM(Q!BC1677:BF1677)</f>
        <v>43001.503571346708</v>
      </c>
      <c r="AB1677" s="451">
        <f>SUM(Q!BG1677:BJ1677)</f>
        <v>43179.842686144199</v>
      </c>
      <c r="AC1677" s="451">
        <f>SUM(Q!BK1677:BN1677)</f>
        <v>33965.621311243332</v>
      </c>
      <c r="AD1677" s="451">
        <f>SUM(Q!BO1677:BR1677)</f>
        <v>28823.881317053725</v>
      </c>
      <c r="AE1677" s="451">
        <f>SUM(Q!BS1677:BV1677)</f>
        <v>30023.901684736105</v>
      </c>
      <c r="AF1677" s="451">
        <f>SUM(Q!BW1677:BZ1677)</f>
        <v>0</v>
      </c>
      <c r="AG1677" s="451">
        <f>SUM(Q!CA1677:CD1677)</f>
        <v>0</v>
      </c>
      <c r="AH1677" s="451">
        <f>SUM(Q!CE1677:CH1677)</f>
        <v>0</v>
      </c>
      <c r="AI1677" s="451">
        <f>SUM(Q!CI1677:CL1677)</f>
        <v>0</v>
      </c>
      <c r="AJ1677" s="451">
        <f>SUM(Q!CM1677:CP1677)</f>
        <v>0</v>
      </c>
      <c r="AK1677" s="451">
        <f>SUM(Q!CQ1677:CT1677)</f>
        <v>0</v>
      </c>
      <c r="AL1677" s="451">
        <f>SUM(Q!CU1677:CX1677)</f>
        <v>0</v>
      </c>
      <c r="AM1677" s="451">
        <f>SUM(Q!CY1677:DB1677)</f>
        <v>0</v>
      </c>
      <c r="AN1677" s="451">
        <f>SUM(Q!DC1677:DF1677)</f>
        <v>0</v>
      </c>
      <c r="AO1677" s="451">
        <f>SUM(Q!DG1677:DJ1677)</f>
        <v>0</v>
      </c>
    </row>
    <row r="1678" spans="1:41" x14ac:dyDescent="0.35">
      <c r="A1678" s="5" t="s">
        <v>354</v>
      </c>
      <c r="B1678" s="452" t="s">
        <v>497</v>
      </c>
      <c r="C1678" s="69"/>
      <c r="D1678" s="69"/>
      <c r="E1678" s="69"/>
      <c r="F1678" s="69"/>
      <c r="G1678" s="69"/>
      <c r="H1678" s="69"/>
      <c r="I1678" s="69"/>
      <c r="J1678" s="69"/>
      <c r="K1678" s="69"/>
      <c r="L1678" s="69"/>
      <c r="M1678" s="69"/>
      <c r="N1678" s="451">
        <f>SUM(Q!C1678:F1678)</f>
        <v>129300</v>
      </c>
      <c r="O1678" s="451">
        <f>SUM(Q!G1678:J1678)</f>
        <v>81900</v>
      </c>
      <c r="P1678" s="451">
        <f>SUM(Q!K1678:N1678)</f>
        <v>129700</v>
      </c>
      <c r="Q1678" s="451">
        <f>SUM(Q!O1678:R1678)</f>
        <v>146900</v>
      </c>
      <c r="R1678" s="451">
        <f>SUM(Q!S1678:V1678)</f>
        <v>119100</v>
      </c>
      <c r="S1678" s="451">
        <f>SUM(Q!W1678:Z1678)</f>
        <v>89100</v>
      </c>
      <c r="T1678" s="451">
        <f>SUM(Q!AA1678:AD1678)</f>
        <v>134628.71052631582</v>
      </c>
      <c r="U1678" s="451">
        <f>SUM(Q!AE1678:AH1678)</f>
        <v>206914.04543675276</v>
      </c>
      <c r="V1678" s="451">
        <f>SUM(Q!AI1678:AL1678)</f>
        <v>160593.48558516905</v>
      </c>
      <c r="W1678" s="451">
        <f>SUM(Q!AM1678:AP1678)</f>
        <v>172831.38875250373</v>
      </c>
      <c r="X1678" s="451">
        <f>SUM(Q!AQ1678:AT1678)</f>
        <v>207474.15686909598</v>
      </c>
      <c r="Y1678" s="451">
        <f>SUM(Q!AU1678:AX1678)</f>
        <v>231223.94674991217</v>
      </c>
      <c r="Z1678" s="451">
        <f>SUM(Q!AY1678:BB1678)</f>
        <v>222469.66584164865</v>
      </c>
      <c r="AA1678" s="451">
        <f>SUM(Q!BC1678:BF1678)</f>
        <v>193863.97752427091</v>
      </c>
      <c r="AB1678" s="451">
        <f>SUM(Q!BG1678:BJ1678)</f>
        <v>213934.06192832527</v>
      </c>
      <c r="AC1678" s="451">
        <f>SUM(Q!BK1678:BN1678)</f>
        <v>146150.81747476879</v>
      </c>
      <c r="AD1678" s="451">
        <f>SUM(Q!BO1678:BR1678)</f>
        <v>72192.624909720354</v>
      </c>
      <c r="AE1678" s="451">
        <f>SUM(Q!BS1678:BV1678)</f>
        <v>114448.20481663331</v>
      </c>
      <c r="AF1678" s="451">
        <f>SUM(Q!BW1678:BZ1678)</f>
        <v>112312.90564440256</v>
      </c>
      <c r="AG1678" s="451">
        <f>SUM(Q!CA1678:CD1678)</f>
        <v>8033.0666134412959</v>
      </c>
      <c r="AH1678" s="451">
        <f>SUM(Q!CE1678:CH1678)</f>
        <v>0</v>
      </c>
      <c r="AI1678" s="451">
        <f>SUM(Q!CI1678:CL1678)</f>
        <v>0</v>
      </c>
      <c r="AJ1678" s="451">
        <f>SUM(Q!CM1678:CP1678)</f>
        <v>0</v>
      </c>
      <c r="AK1678" s="451">
        <f>SUM(Q!CQ1678:CT1678)</f>
        <v>0</v>
      </c>
      <c r="AL1678" s="451">
        <f>SUM(Q!CU1678:CX1678)</f>
        <v>0</v>
      </c>
      <c r="AM1678" s="451">
        <f>SUM(Q!CY1678:DB1678)</f>
        <v>0</v>
      </c>
      <c r="AN1678" s="451">
        <f>SUM(Q!DC1678:DF1678)</f>
        <v>0</v>
      </c>
      <c r="AO1678" s="451">
        <f>SUM(Q!DG1678:DJ1678)</f>
        <v>0</v>
      </c>
    </row>
    <row r="1679" spans="1:41" x14ac:dyDescent="0.35">
      <c r="A1679" s="5" t="s">
        <v>354</v>
      </c>
      <c r="B1679" s="452" t="s">
        <v>498</v>
      </c>
      <c r="C1679" s="69"/>
      <c r="D1679" s="69"/>
      <c r="E1679" s="69"/>
      <c r="F1679" s="69"/>
      <c r="G1679" s="69"/>
      <c r="H1679" s="69"/>
      <c r="I1679" s="69"/>
      <c r="J1679" s="69"/>
      <c r="K1679" s="69"/>
      <c r="L1679" s="69"/>
      <c r="M1679" s="69"/>
      <c r="N1679" s="451">
        <f>SUM(Q!C1679:F1679)</f>
        <v>-5500</v>
      </c>
      <c r="O1679" s="451">
        <f>SUM(Q!G1679:J1679)</f>
        <v>-20300</v>
      </c>
      <c r="P1679" s="451">
        <f>SUM(Q!K1679:N1679)</f>
        <v>6300</v>
      </c>
      <c r="Q1679" s="451">
        <f>SUM(Q!O1679:R1679)</f>
        <v>49800</v>
      </c>
      <c r="R1679" s="451">
        <f>SUM(Q!S1679:V1679)</f>
        <v>43100</v>
      </c>
      <c r="S1679" s="451">
        <f>SUM(Q!W1679:Z1679)</f>
        <v>6300</v>
      </c>
      <c r="T1679" s="451">
        <f>SUM(Q!AA1679:AD1679)</f>
        <v>38400.543478260872</v>
      </c>
      <c r="U1679" s="451">
        <f>SUM(Q!AE1679:AH1679)</f>
        <v>42614.892090024194</v>
      </c>
      <c r="V1679" s="451">
        <f>SUM(Q!AI1679:AL1679)</f>
        <v>36101.702549445159</v>
      </c>
      <c r="W1679" s="451">
        <f>SUM(Q!AM1679:AP1679)</f>
        <v>23439.111575168856</v>
      </c>
      <c r="X1679" s="451">
        <f>SUM(Q!AQ1679:AT1679)</f>
        <v>17113.573327323167</v>
      </c>
      <c r="Y1679" s="451">
        <f>SUM(Q!AU1679:AX1679)</f>
        <v>18024.02089183894</v>
      </c>
      <c r="Z1679" s="451">
        <f>SUM(Q!AY1679:BB1679)</f>
        <v>15234.365855794371</v>
      </c>
      <c r="AA1679" s="451">
        <f>SUM(Q!BC1679:BF1679)</f>
        <v>12388.497874202469</v>
      </c>
      <c r="AB1679" s="451">
        <f>SUM(Q!BG1679:BJ1679)</f>
        <v>9485.2842280688346</v>
      </c>
      <c r="AC1679" s="451">
        <f>SUM(Q!BK1679:BN1679)</f>
        <v>0</v>
      </c>
      <c r="AD1679" s="451">
        <f>SUM(Q!BO1679:BR1679)</f>
        <v>0</v>
      </c>
      <c r="AE1679" s="451">
        <f>SUM(Q!BS1679:BV1679)</f>
        <v>0</v>
      </c>
      <c r="AF1679" s="451">
        <f>SUM(Q!BW1679:BZ1679)</f>
        <v>0</v>
      </c>
      <c r="AG1679" s="451">
        <f>SUM(Q!CA1679:CD1679)</f>
        <v>0</v>
      </c>
      <c r="AH1679" s="451">
        <f>SUM(Q!CE1679:CH1679)</f>
        <v>0</v>
      </c>
      <c r="AI1679" s="451">
        <f>SUM(Q!CI1679:CL1679)</f>
        <v>0</v>
      </c>
      <c r="AJ1679" s="451">
        <f>SUM(Q!CM1679:CP1679)</f>
        <v>0</v>
      </c>
      <c r="AK1679" s="451">
        <f>SUM(Q!CQ1679:CT1679)</f>
        <v>0</v>
      </c>
      <c r="AL1679" s="451">
        <f>SUM(Q!CU1679:CX1679)</f>
        <v>0</v>
      </c>
      <c r="AM1679" s="451">
        <f>SUM(Q!CY1679:DB1679)</f>
        <v>0</v>
      </c>
      <c r="AN1679" s="451">
        <f>SUM(Q!DC1679:DF1679)</f>
        <v>0</v>
      </c>
      <c r="AO1679" s="451">
        <f>SUM(Q!DG1679:DJ1679)</f>
        <v>0</v>
      </c>
    </row>
    <row r="1680" spans="1:41" x14ac:dyDescent="0.35">
      <c r="A1680" s="5" t="s">
        <v>354</v>
      </c>
      <c r="B1680" s="452" t="s">
        <v>791</v>
      </c>
      <c r="C1680" s="69"/>
      <c r="D1680" s="69"/>
      <c r="E1680" s="69"/>
      <c r="F1680" s="69"/>
      <c r="G1680" s="69"/>
      <c r="H1680" s="69"/>
      <c r="I1680" s="69"/>
      <c r="J1680" s="69"/>
      <c r="K1680" s="69"/>
      <c r="L1680" s="69"/>
      <c r="M1680" s="69"/>
      <c r="N1680" s="451">
        <f>SUM(Q!C1680:F1680)</f>
        <v>0</v>
      </c>
      <c r="O1680" s="451">
        <f>SUM(Q!G1680:J1680)</f>
        <v>0</v>
      </c>
      <c r="P1680" s="451">
        <f>SUM(Q!K1680:N1680)</f>
        <v>0</v>
      </c>
      <c r="Q1680" s="451">
        <f>SUM(Q!O1680:R1680)</f>
        <v>0</v>
      </c>
      <c r="R1680" s="451">
        <f>SUM(Q!S1680:V1680)</f>
        <v>0</v>
      </c>
      <c r="S1680" s="451">
        <f>SUM(Q!W1680:Z1680)</f>
        <v>-500</v>
      </c>
      <c r="T1680" s="451">
        <f>SUM(Q!AA1680:AD1680)</f>
        <v>-600</v>
      </c>
      <c r="U1680" s="451">
        <f>SUM(Q!AE1680:AH1680)</f>
        <v>0</v>
      </c>
      <c r="V1680" s="451">
        <f>SUM(Q!AI1680:AL1680)</f>
        <v>0</v>
      </c>
      <c r="W1680" s="451">
        <f>SUM(Q!AM1680:AP1680)</f>
        <v>0</v>
      </c>
      <c r="X1680" s="451">
        <f>SUM(Q!AQ1680:AT1680)</f>
        <v>303657.03347598284</v>
      </c>
      <c r="Y1680" s="451">
        <f>SUM(Q!AU1680:AX1680)</f>
        <v>421950.06522764964</v>
      </c>
      <c r="Z1680" s="451">
        <f>SUM(Q!AY1680:BB1680)</f>
        <v>467538.09075366857</v>
      </c>
      <c r="AA1680" s="451">
        <f>SUM(Q!BC1680:BF1680)</f>
        <v>454964.19079312123</v>
      </c>
      <c r="AB1680" s="451">
        <f>SUM(Q!BG1680:BJ1680)</f>
        <v>400594.92062329751</v>
      </c>
      <c r="AC1680" s="451">
        <f>SUM(Q!BK1680:BN1680)</f>
        <v>282892.83601148019</v>
      </c>
      <c r="AD1680" s="451">
        <f>SUM(Q!BO1680:BR1680)</f>
        <v>302593.0872503104</v>
      </c>
      <c r="AE1680" s="451">
        <f>SUM(Q!BS1680:BV1680)</f>
        <v>307434.79231679073</v>
      </c>
      <c r="AF1680" s="451">
        <f>SUM(Q!BW1680:BZ1680)</f>
        <v>339623.76450000005</v>
      </c>
      <c r="AG1680" s="451">
        <f>SUM(Q!CA1680:CD1680)</f>
        <v>303945.1028596398</v>
      </c>
      <c r="AH1680" s="451">
        <f>SUM(Q!CE1680:CH1680)</f>
        <v>241945.94470697356</v>
      </c>
      <c r="AI1680" s="451">
        <f>SUM(Q!CI1680:CL1680)</f>
        <v>186575.55298773144</v>
      </c>
      <c r="AJ1680" s="451">
        <f>SUM(Q!CM1680:CP1680)</f>
        <v>244515.69550253067</v>
      </c>
      <c r="AK1680" s="451">
        <f>SUM(Q!CQ1680:CT1680)</f>
        <v>340291.33636149857</v>
      </c>
      <c r="AL1680" s="451">
        <f>SUM(Q!CU1680:CX1680)</f>
        <v>283842.72630910098</v>
      </c>
      <c r="AM1680" s="451">
        <f>SUM(Q!CY1680:DB1680)</f>
        <v>129542.45107291001</v>
      </c>
      <c r="AN1680" s="451">
        <f>SUM(Q!DC1680:DF1680)</f>
        <v>114915.62187553717</v>
      </c>
      <c r="AO1680" s="451">
        <f>SUM(Q!DG1680:DJ1680)</f>
        <v>102025.20869377092</v>
      </c>
    </row>
    <row r="1681" spans="1:41" x14ac:dyDescent="0.35">
      <c r="A1681" s="5" t="s">
        <v>354</v>
      </c>
      <c r="B1681" s="452" t="s">
        <v>792</v>
      </c>
      <c r="C1681" s="69"/>
      <c r="D1681" s="69"/>
      <c r="E1681" s="69"/>
      <c r="F1681" s="69"/>
      <c r="G1681" s="69"/>
      <c r="H1681" s="69"/>
      <c r="I1681" s="69"/>
      <c r="J1681" s="69"/>
      <c r="K1681" s="69"/>
      <c r="L1681" s="69"/>
      <c r="M1681" s="69"/>
      <c r="N1681" s="451">
        <f>SUM(Q!C1681:F1681)</f>
        <v>0</v>
      </c>
      <c r="O1681" s="451">
        <f>SUM(Q!G1681:J1681)</f>
        <v>0</v>
      </c>
      <c r="P1681" s="451">
        <f>SUM(Q!K1681:N1681)</f>
        <v>0</v>
      </c>
      <c r="Q1681" s="451">
        <f>SUM(Q!O1681:R1681)</f>
        <v>0</v>
      </c>
      <c r="R1681" s="451">
        <f>SUM(Q!S1681:V1681)</f>
        <v>0</v>
      </c>
      <c r="S1681" s="451">
        <f>SUM(Q!W1681:Z1681)</f>
        <v>0</v>
      </c>
      <c r="T1681" s="451">
        <f>SUM(Q!AA1681:AD1681)</f>
        <v>0</v>
      </c>
      <c r="U1681" s="451">
        <f>SUM(Q!AE1681:AH1681)</f>
        <v>0</v>
      </c>
      <c r="V1681" s="451">
        <f>SUM(Q!AI1681:AL1681)</f>
        <v>0</v>
      </c>
      <c r="W1681" s="451">
        <f>SUM(Q!AM1681:AP1681)</f>
        <v>0</v>
      </c>
      <c r="X1681" s="451">
        <f>SUM(Q!AQ1681:AT1681)</f>
        <v>0</v>
      </c>
      <c r="Y1681" s="451">
        <f>SUM(Q!AU1681:AX1681)</f>
        <v>0</v>
      </c>
      <c r="Z1681" s="451">
        <f>SUM(Q!AY1681:BB1681)</f>
        <v>0</v>
      </c>
      <c r="AA1681" s="451">
        <f>SUM(Q!BC1681:BF1681)</f>
        <v>0</v>
      </c>
      <c r="AB1681" s="451">
        <f>SUM(Q!BG1681:BJ1681)</f>
        <v>0</v>
      </c>
      <c r="AC1681" s="451">
        <f>SUM(Q!BK1681:BN1681)</f>
        <v>0</v>
      </c>
      <c r="AD1681" s="451">
        <f>SUM(Q!BO1681:BR1681)</f>
        <v>0</v>
      </c>
      <c r="AE1681" s="451">
        <f>SUM(Q!BS1681:BV1681)</f>
        <v>0</v>
      </c>
      <c r="AF1681" s="451">
        <f>SUM(Q!BW1681:BZ1681)</f>
        <v>0</v>
      </c>
      <c r="AG1681" s="451">
        <f>SUM(Q!CA1681:CD1681)</f>
        <v>0</v>
      </c>
      <c r="AH1681" s="451">
        <f>SUM(Q!CE1681:CH1681)</f>
        <v>0</v>
      </c>
      <c r="AI1681" s="451">
        <f>SUM(Q!CI1681:CL1681)</f>
        <v>0</v>
      </c>
      <c r="AJ1681" s="451">
        <f>SUM(Q!CM1681:CP1681)</f>
        <v>0</v>
      </c>
      <c r="AK1681" s="451">
        <f>SUM(Q!CQ1681:CT1681)</f>
        <v>0</v>
      </c>
      <c r="AL1681" s="451">
        <f>SUM(Q!CU1681:CX1681)</f>
        <v>0</v>
      </c>
      <c r="AM1681" s="451">
        <f>SUM(Q!CY1681:DB1681)</f>
        <v>0</v>
      </c>
      <c r="AN1681" s="451">
        <f>SUM(Q!DC1681:DF1681)</f>
        <v>0</v>
      </c>
      <c r="AO1681" s="451">
        <f>SUM(Q!DG1681:DJ1681)</f>
        <v>0</v>
      </c>
    </row>
    <row r="1682" spans="1:41" x14ac:dyDescent="0.35">
      <c r="A1682" s="5" t="s">
        <v>354</v>
      </c>
      <c r="B1682" s="452" t="s">
        <v>499</v>
      </c>
      <c r="C1682" s="69"/>
      <c r="D1682" s="69"/>
      <c r="E1682" s="69"/>
      <c r="F1682" s="69"/>
      <c r="G1682" s="69"/>
      <c r="H1682" s="69"/>
      <c r="I1682" s="69"/>
      <c r="J1682" s="69"/>
      <c r="K1682" s="69"/>
      <c r="L1682" s="69"/>
      <c r="M1682" s="69"/>
      <c r="N1682" s="451">
        <f>SUM(Q!C1682:F1682)</f>
        <v>-88400</v>
      </c>
      <c r="O1682" s="451">
        <f>SUM(Q!G1682:J1682)</f>
        <v>-73500</v>
      </c>
      <c r="P1682" s="451">
        <f>SUM(Q!K1682:N1682)</f>
        <v>-67000</v>
      </c>
      <c r="Q1682" s="451">
        <f>SUM(Q!O1682:R1682)</f>
        <v>-82700</v>
      </c>
      <c r="R1682" s="451">
        <f>SUM(Q!S1682:V1682)</f>
        <v>-81800</v>
      </c>
      <c r="S1682" s="451">
        <f>SUM(Q!W1682:Z1682)</f>
        <v>-84100</v>
      </c>
      <c r="T1682" s="451">
        <f>SUM(Q!AA1682:AD1682)</f>
        <v>-67600</v>
      </c>
      <c r="U1682" s="451">
        <f>SUM(Q!AE1682:AH1682)</f>
        <v>-66000</v>
      </c>
      <c r="V1682" s="451">
        <f>SUM(Q!AI1682:AL1682)</f>
        <v>-66000</v>
      </c>
      <c r="W1682" s="451">
        <f>SUM(Q!AM1682:AP1682)</f>
        <v>-66000</v>
      </c>
      <c r="X1682" s="451">
        <f>SUM(Q!AQ1682:AT1682)</f>
        <v>-66000</v>
      </c>
      <c r="Y1682" s="451">
        <f>SUM(Q!AU1682:AX1682)</f>
        <v>-66000</v>
      </c>
      <c r="Z1682" s="451">
        <f>SUM(Q!AY1682:BB1682)</f>
        <v>-66000</v>
      </c>
      <c r="AA1682" s="451">
        <f>SUM(Q!BC1682:BF1682)</f>
        <v>-66000</v>
      </c>
      <c r="AB1682" s="451">
        <f>SUM(Q!BG1682:BJ1682)</f>
        <v>-66000</v>
      </c>
      <c r="AC1682" s="451">
        <f>SUM(Q!BK1682:BN1682)</f>
        <v>-66000</v>
      </c>
      <c r="AD1682" s="451">
        <f>SUM(Q!BO1682:BR1682)</f>
        <v>-66000</v>
      </c>
      <c r="AE1682" s="451">
        <f>SUM(Q!BS1682:BV1682)</f>
        <v>-66000</v>
      </c>
      <c r="AF1682" s="451">
        <f>SUM(Q!BW1682:BZ1682)</f>
        <v>-66000</v>
      </c>
      <c r="AG1682" s="451">
        <f>SUM(Q!CA1682:CD1682)</f>
        <v>-66000</v>
      </c>
      <c r="AH1682" s="451">
        <f>SUM(Q!CE1682:CH1682)</f>
        <v>-66000</v>
      </c>
      <c r="AI1682" s="451">
        <f>SUM(Q!CI1682:CL1682)</f>
        <v>-66000</v>
      </c>
      <c r="AJ1682" s="451">
        <f>SUM(Q!CM1682:CP1682)</f>
        <v>-66000</v>
      </c>
      <c r="AK1682" s="451">
        <f>SUM(Q!CQ1682:CT1682)</f>
        <v>-66000</v>
      </c>
      <c r="AL1682" s="451">
        <f>SUM(Q!CU1682:CX1682)</f>
        <v>-66000</v>
      </c>
      <c r="AM1682" s="451">
        <f>SUM(Q!CY1682:DB1682)</f>
        <v>-66000</v>
      </c>
      <c r="AN1682" s="451">
        <f>SUM(Q!DC1682:DF1682)</f>
        <v>-66000</v>
      </c>
      <c r="AO1682" s="451">
        <f>SUM(Q!DG1682:DJ1682)</f>
        <v>-66000</v>
      </c>
    </row>
    <row r="1683" spans="1:41" s="191" customFormat="1" x14ac:dyDescent="0.35">
      <c r="A1683" s="424"/>
      <c r="B1683" s="463" t="s">
        <v>410</v>
      </c>
      <c r="N1683" s="471"/>
      <c r="O1683" s="696">
        <f>IF(O1676&lt;0,"",(O1676/N1676-1))</f>
        <v>-0.25985221674876846</v>
      </c>
      <c r="P1683" s="696">
        <f t="shared" ref="P1683:AO1683" si="1404">IF(P1676&lt;0,"",(P1676/O1676-1))</f>
        <v>1.4442595673876872</v>
      </c>
      <c r="Q1683" s="696">
        <f t="shared" si="1404"/>
        <v>9.3601089176310381E-2</v>
      </c>
      <c r="R1683" s="696">
        <f t="shared" si="1404"/>
        <v>-6.7849361967009081E-2</v>
      </c>
      <c r="S1683" s="696">
        <f t="shared" si="1404"/>
        <v>-0.25575959933222037</v>
      </c>
      <c r="T1683" s="696">
        <f>IF(T1676&lt;0,"",(T1676/S1676-1))</f>
        <v>0.74254395983595245</v>
      </c>
      <c r="U1683" s="696">
        <f t="shared" si="1404"/>
        <v>0.36272612854957598</v>
      </c>
      <c r="V1683" s="696">
        <f t="shared" si="1404"/>
        <v>-0.16482001262503265</v>
      </c>
      <c r="W1683" s="696">
        <f t="shared" si="1404"/>
        <v>-0.12301345224968085</v>
      </c>
      <c r="X1683" s="696">
        <f t="shared" si="1404"/>
        <v>0.77245650888874784</v>
      </c>
      <c r="Y1683" s="696">
        <f t="shared" si="1404"/>
        <v>0.3285871169867256</v>
      </c>
      <c r="Z1683" s="696">
        <f t="shared" si="1404"/>
        <v>-3.4298143199266495E-2</v>
      </c>
      <c r="AA1683" s="696">
        <f t="shared" si="1404"/>
        <v>-0.27608918014811423</v>
      </c>
      <c r="AB1683" s="696">
        <f t="shared" si="1404"/>
        <v>-5.8011604888744572E-2</v>
      </c>
      <c r="AC1683" s="696">
        <f t="shared" si="1404"/>
        <v>-0.3396321278825617</v>
      </c>
      <c r="AD1683" s="696">
        <f t="shared" si="1404"/>
        <v>-0.14961786812337485</v>
      </c>
      <c r="AE1683" s="696">
        <f t="shared" si="1404"/>
        <v>0.143056673371321</v>
      </c>
      <c r="AF1683" s="696">
        <f t="shared" si="1404"/>
        <v>7.7146395500271581E-5</v>
      </c>
      <c r="AG1683" s="696">
        <f t="shared" si="1404"/>
        <v>-0.36264628758639217</v>
      </c>
      <c r="AH1683" s="696">
        <f>IF(AH1676&lt;0,"",(AH1676/AG1676-1))</f>
        <v>-0.28470910616225054</v>
      </c>
      <c r="AI1683" s="696">
        <f t="shared" si="1404"/>
        <v>-0.31470115330852255</v>
      </c>
      <c r="AJ1683" s="696">
        <f t="shared" si="1404"/>
        <v>0.4805297680923315</v>
      </c>
      <c r="AK1683" s="696">
        <f t="shared" si="1404"/>
        <v>0.53651103668702449</v>
      </c>
      <c r="AL1683" s="696">
        <f t="shared" si="1404"/>
        <v>-0.20579800587650321</v>
      </c>
      <c r="AM1683" s="696">
        <f t="shared" si="1404"/>
        <v>-0.70831043042149378</v>
      </c>
      <c r="AN1683" s="696">
        <f t="shared" si="1404"/>
        <v>-0.23018988015727782</v>
      </c>
      <c r="AO1683" s="696">
        <f t="shared" si="1404"/>
        <v>-0.2635234448120708</v>
      </c>
    </row>
    <row r="1684" spans="1:41" x14ac:dyDescent="0.35">
      <c r="A1684" s="5"/>
      <c r="B1684" s="463" t="s">
        <v>411</v>
      </c>
      <c r="C1684" s="69"/>
      <c r="D1684" s="69"/>
      <c r="E1684" s="69"/>
      <c r="F1684" s="69"/>
      <c r="G1684" s="69"/>
      <c r="H1684" s="69"/>
      <c r="I1684" s="69"/>
      <c r="J1684" s="69"/>
      <c r="K1684" s="69"/>
      <c r="L1684" s="69"/>
      <c r="M1684" s="69"/>
      <c r="N1684" s="451"/>
      <c r="O1684" s="451"/>
      <c r="P1684" s="451"/>
      <c r="Q1684" s="451"/>
      <c r="R1684" s="451"/>
      <c r="S1684" s="451"/>
      <c r="T1684" s="451"/>
      <c r="U1684" s="451"/>
      <c r="V1684" s="451"/>
      <c r="W1684" s="451"/>
      <c r="X1684" s="451"/>
      <c r="Y1684" s="451"/>
      <c r="Z1684" s="451"/>
      <c r="AA1684" s="451"/>
      <c r="AB1684" s="451"/>
      <c r="AC1684" s="451"/>
      <c r="AD1684" s="451"/>
      <c r="AE1684" s="451"/>
      <c r="AF1684" s="451"/>
      <c r="AG1684" s="451"/>
      <c r="AH1684" s="451"/>
      <c r="AI1684" s="451"/>
      <c r="AJ1684" s="451"/>
      <c r="AK1684" s="451"/>
      <c r="AL1684" s="451"/>
      <c r="AM1684" s="451"/>
      <c r="AN1684" s="451"/>
      <c r="AO1684" s="451"/>
    </row>
    <row r="1685" spans="1:41" x14ac:dyDescent="0.35">
      <c r="A1685" s="5"/>
      <c r="B1685" s="70"/>
      <c r="C1685" s="69"/>
      <c r="D1685" s="69"/>
      <c r="E1685" s="69"/>
      <c r="F1685" s="69"/>
      <c r="G1685" s="69"/>
      <c r="H1685" s="69"/>
      <c r="I1685" s="69"/>
      <c r="J1685" s="69"/>
      <c r="K1685" s="69"/>
      <c r="L1685" s="69"/>
      <c r="M1685" s="69"/>
      <c r="N1685" s="69"/>
      <c r="O1685" s="69"/>
      <c r="P1685" s="69"/>
      <c r="Q1685" s="69"/>
      <c r="R1685" s="69"/>
      <c r="S1685" s="69"/>
      <c r="T1685" s="69"/>
    </row>
    <row r="1686" spans="1:41" x14ac:dyDescent="0.35">
      <c r="A1686" s="5"/>
      <c r="B1686" s="70"/>
      <c r="C1686" s="69"/>
      <c r="D1686" s="69"/>
      <c r="E1686" s="69"/>
      <c r="F1686" s="69"/>
      <c r="G1686" s="69"/>
      <c r="H1686" s="69"/>
      <c r="I1686" s="69"/>
      <c r="J1686" s="69"/>
      <c r="K1686" s="69"/>
      <c r="L1686" s="69"/>
      <c r="M1686" s="69"/>
      <c r="N1686" s="451"/>
      <c r="O1686" s="451"/>
      <c r="P1686" s="451"/>
      <c r="Q1686" s="451"/>
      <c r="R1686" s="451"/>
      <c r="S1686" s="451"/>
      <c r="T1686" s="451"/>
      <c r="U1686" s="451"/>
      <c r="V1686" s="451"/>
      <c r="W1686" s="451"/>
      <c r="X1686" s="451"/>
      <c r="Y1686" s="451"/>
      <c r="Z1686" s="451"/>
      <c r="AA1686" s="451"/>
      <c r="AB1686" s="451"/>
      <c r="AC1686" s="451"/>
      <c r="AD1686" s="451"/>
      <c r="AE1686" s="451"/>
      <c r="AF1686" s="451"/>
      <c r="AG1686" s="451"/>
      <c r="AH1686" s="451"/>
      <c r="AI1686" s="451"/>
      <c r="AJ1686" s="451"/>
      <c r="AK1686" s="451"/>
      <c r="AL1686" s="451"/>
      <c r="AM1686" s="451"/>
      <c r="AN1686" s="451"/>
      <c r="AO1686" s="451"/>
    </row>
    <row r="1687" spans="1:41" x14ac:dyDescent="0.35">
      <c r="A1687" s="5" t="s">
        <v>354</v>
      </c>
      <c r="B1687" s="69" t="s">
        <v>138</v>
      </c>
      <c r="C1687" s="69"/>
      <c r="D1687" s="69"/>
      <c r="E1687" s="69"/>
      <c r="F1687" s="69"/>
      <c r="G1687" s="69"/>
      <c r="H1687" s="69"/>
      <c r="I1687" s="69"/>
      <c r="J1687" s="69"/>
      <c r="K1687" s="69"/>
      <c r="L1687" s="69"/>
      <c r="M1687" s="69"/>
      <c r="N1687" s="451">
        <f>SUM(Q!C1687:F1687)</f>
        <v>162000</v>
      </c>
      <c r="O1687" s="451">
        <f>SUM(Q!G1687:J1687)</f>
        <v>-501100</v>
      </c>
      <c r="P1687" s="451">
        <f>SUM(Q!K1687:N1687)</f>
        <v>293800</v>
      </c>
      <c r="Q1687" s="451">
        <f>SUM(Q!O1687:R1687)</f>
        <v>845400</v>
      </c>
      <c r="R1687" s="451">
        <f>SUM(Q!S1687:V1687)</f>
        <v>299500</v>
      </c>
      <c r="S1687" s="529">
        <f>SUM(Q!W1687:Z1687)</f>
        <v>-63000</v>
      </c>
      <c r="T1687" s="451">
        <f>SUM(Q!AA1687:AD1687)</f>
        <v>388413.04864743387</v>
      </c>
      <c r="U1687" s="451">
        <f>SUM(Q!AE1687:AH1687)</f>
        <v>529300.61006145563</v>
      </c>
      <c r="V1687" s="451">
        <f>SUM(Q!AI1687:AL1687)</f>
        <v>442061.27682868904</v>
      </c>
      <c r="W1687" s="451">
        <f>SUM(Q!AM1687:AP1687)</f>
        <v>387681.79306009016</v>
      </c>
      <c r="X1687" s="451">
        <f>SUM(Q!AQ1687:AT1687)</f>
        <v>687149.11748701741</v>
      </c>
      <c r="Y1687" s="451">
        <f>SUM(Q!AU1687:AX1687)</f>
        <v>912937.46494204935</v>
      </c>
      <c r="Z1687" s="451">
        <f>SUM(Q!AY1687:BB1687)</f>
        <v>881625.40503749135</v>
      </c>
      <c r="AA1687" s="451">
        <f>SUM(Q!BC1687:BF1687)</f>
        <v>638218.16976294131</v>
      </c>
      <c r="AB1687" s="451">
        <f>SUM(Q!BG1687:BJ1687)</f>
        <v>601194.10946583585</v>
      </c>
      <c r="AC1687" s="451">
        <f>SUM(Q!BK1687:BN1687)</f>
        <v>397009.27479749231</v>
      </c>
      <c r="AD1687" s="451">
        <f>SUM(Q!BO1687:BR1687)</f>
        <v>337609.59347708442</v>
      </c>
      <c r="AE1687" s="451">
        <f>SUM(Q!BS1687:BV1687)</f>
        <v>385906.89881816017</v>
      </c>
      <c r="AF1687" s="451">
        <f>SUM(Q!BW1687:BZ1687)</f>
        <v>385936.67014440265</v>
      </c>
      <c r="AG1687" s="451">
        <f>SUM(Q!CA1687:CD1687)</f>
        <v>245978.1694730811</v>
      </c>
      <c r="AH1687" s="451">
        <f>SUM(Q!CE1687:CH1687)</f>
        <v>175945.94470697356</v>
      </c>
      <c r="AI1687" s="451">
        <f>SUM(Q!CI1687:CL1687)</f>
        <v>120575.55298773144</v>
      </c>
      <c r="AJ1687" s="451">
        <f>SUM(Q!CM1687:CP1687)</f>
        <v>178515.69550253067</v>
      </c>
      <c r="AK1687" s="451">
        <f>SUM(Q!CQ1687:CT1687)</f>
        <v>274291.33636149857</v>
      </c>
      <c r="AL1687" s="451">
        <f>SUM(Q!CU1687:CX1687)</f>
        <v>217842.72630910098</v>
      </c>
      <c r="AM1687" s="451">
        <f>SUM(Q!CY1687:DB1687)</f>
        <v>63542.451072910015</v>
      </c>
      <c r="AN1687" s="451">
        <f>SUM(Q!DC1687:DF1687)</f>
        <v>48915.621875537166</v>
      </c>
      <c r="AO1687" s="451">
        <f>SUM(Q!DG1687:DJ1687)</f>
        <v>36025.208693770925</v>
      </c>
    </row>
    <row r="1688" spans="1:41" x14ac:dyDescent="0.35">
      <c r="A1688" s="5" t="s">
        <v>354</v>
      </c>
      <c r="B1688" s="69" t="s">
        <v>186</v>
      </c>
      <c r="C1688" s="69"/>
      <c r="D1688" s="69"/>
      <c r="E1688" s="69"/>
      <c r="F1688" s="69"/>
      <c r="G1688" s="69"/>
      <c r="H1688" s="69"/>
      <c r="I1688" s="69"/>
      <c r="J1688" s="69"/>
      <c r="K1688" s="69"/>
      <c r="L1688" s="69"/>
      <c r="M1688" s="69"/>
      <c r="N1688" s="451">
        <f>SUM(Q!C1688:F1688)</f>
        <v>162000</v>
      </c>
      <c r="O1688" s="451">
        <f>SUM(Q!G1688:J1688)</f>
        <v>120200</v>
      </c>
      <c r="P1688" s="451">
        <f>SUM(Q!K1688:N1688)</f>
        <v>293800</v>
      </c>
      <c r="Q1688" s="451">
        <f>SUM(Q!O1688:R1688)</f>
        <v>321300</v>
      </c>
      <c r="R1688" s="451">
        <f>SUM(Q!S1688:V1688)</f>
        <v>299500</v>
      </c>
      <c r="S1688" s="529">
        <f>SUM(Q!W1688:Z1688)</f>
        <v>212300</v>
      </c>
      <c r="T1688" s="451">
        <f>SUM(Q!AA1688:AD1688)</f>
        <v>388413.04864743387</v>
      </c>
      <c r="U1688" s="451">
        <f>SUM(Q!AE1688:AH1688)</f>
        <v>529300.61006145563</v>
      </c>
      <c r="V1688" s="451">
        <f>SUM(Q!AI1688:AL1688)</f>
        <v>442061.27682868904</v>
      </c>
      <c r="W1688" s="451">
        <f>SUM(Q!AM1688:AP1688)</f>
        <v>387681.79306009016</v>
      </c>
      <c r="X1688" s="451">
        <f>SUM(Q!AQ1688:AT1688)</f>
        <v>687149.11748701741</v>
      </c>
      <c r="Y1688" s="451">
        <f>SUM(Q!AU1688:AX1688)</f>
        <v>912937.46494204935</v>
      </c>
      <c r="Z1688" s="451">
        <f>SUM(Q!AY1688:BB1688)</f>
        <v>881625.40503749135</v>
      </c>
      <c r="AA1688" s="451">
        <f>SUM(Q!BC1688:BF1688)</f>
        <v>638218.16976294131</v>
      </c>
      <c r="AB1688" s="451">
        <f>SUM(Q!BG1688:BJ1688)</f>
        <v>601194.10946583585</v>
      </c>
      <c r="AC1688" s="451">
        <f>SUM(Q!BK1688:BN1688)</f>
        <v>397009.27479749231</v>
      </c>
      <c r="AD1688" s="451">
        <f>SUM(Q!BO1688:BR1688)</f>
        <v>337609.59347708442</v>
      </c>
      <c r="AE1688" s="451">
        <f>SUM(Q!BS1688:BV1688)</f>
        <v>385906.89881816017</v>
      </c>
      <c r="AF1688" s="451">
        <f>SUM(Q!BW1688:BZ1688)</f>
        <v>385936.67014440265</v>
      </c>
      <c r="AG1688" s="451">
        <f>SUM(Q!CA1688:CD1688)</f>
        <v>245978.1694730811</v>
      </c>
      <c r="AH1688" s="451">
        <f>SUM(Q!CE1688:CH1688)</f>
        <v>175945.94470697356</v>
      </c>
      <c r="AI1688" s="451">
        <f>SUM(Q!CI1688:CL1688)</f>
        <v>120575.55298773144</v>
      </c>
      <c r="AJ1688" s="451">
        <f>SUM(Q!CM1688:CP1688)</f>
        <v>178515.69550253067</v>
      </c>
      <c r="AK1688" s="451">
        <f>SUM(Q!CQ1688:CT1688)</f>
        <v>274291.33636149857</v>
      </c>
      <c r="AL1688" s="451">
        <f>SUM(Q!CU1688:CX1688)</f>
        <v>217842.72630910098</v>
      </c>
      <c r="AM1688" s="451">
        <f>SUM(Q!CY1688:DB1688)</f>
        <v>63542.451072910015</v>
      </c>
      <c r="AN1688" s="451">
        <f>SUM(Q!DC1688:DF1688)</f>
        <v>48915.621875537166</v>
      </c>
      <c r="AO1688" s="451">
        <f>SUM(Q!DG1688:DJ1688)</f>
        <v>36025.208693770925</v>
      </c>
    </row>
    <row r="1689" spans="1:41" x14ac:dyDescent="0.35">
      <c r="A1689" s="312"/>
      <c r="B1689" s="312"/>
      <c r="C1689" s="69"/>
      <c r="D1689" s="69"/>
      <c r="E1689" s="69"/>
      <c r="F1689" s="69"/>
      <c r="G1689" s="69"/>
      <c r="H1689" s="69"/>
      <c r="I1689" s="69"/>
      <c r="J1689" s="69"/>
      <c r="K1689" s="69"/>
      <c r="L1689" s="69"/>
      <c r="M1689" s="69"/>
      <c r="N1689" s="495"/>
      <c r="O1689" s="495"/>
      <c r="P1689" s="495"/>
      <c r="Q1689" s="495"/>
      <c r="R1689" s="495"/>
      <c r="S1689" s="495"/>
      <c r="T1689" s="495"/>
      <c r="U1689" s="495"/>
      <c r="V1689" s="495"/>
      <c r="W1689" s="495"/>
      <c r="X1689" s="495"/>
      <c r="Y1689" s="495"/>
      <c r="Z1689" s="495"/>
      <c r="AA1689" s="495"/>
      <c r="AB1689" s="495"/>
      <c r="AC1689" s="495"/>
      <c r="AD1689" s="495"/>
      <c r="AE1689" s="495"/>
      <c r="AF1689" s="495"/>
      <c r="AG1689" s="495"/>
      <c r="AH1689" s="495"/>
      <c r="AI1689" s="495"/>
      <c r="AJ1689" s="495"/>
      <c r="AK1689" s="495"/>
      <c r="AL1689" s="495"/>
      <c r="AM1689" s="495"/>
      <c r="AN1689" s="495"/>
      <c r="AO1689" s="495"/>
    </row>
    <row r="1690" spans="1:41" x14ac:dyDescent="0.35">
      <c r="A1690" s="5" t="s">
        <v>354</v>
      </c>
      <c r="B1690" s="314" t="s">
        <v>503</v>
      </c>
      <c r="C1690" s="314"/>
      <c r="D1690" s="314"/>
      <c r="E1690" s="314"/>
      <c r="F1690" s="314"/>
      <c r="G1690" s="314"/>
      <c r="H1690" s="314"/>
      <c r="I1690" s="314"/>
      <c r="J1690" s="314"/>
      <c r="K1690" s="314"/>
      <c r="L1690" s="314"/>
      <c r="M1690" s="314"/>
      <c r="N1690" s="458">
        <f>SUM(Q!C1690:F1690)</f>
        <v>270100</v>
      </c>
      <c r="O1690" s="458">
        <f>SUM(Q!G1690:J1690)</f>
        <v>234500</v>
      </c>
      <c r="P1690" s="458">
        <f>SUM(Q!K1690:N1690)</f>
        <v>274000</v>
      </c>
      <c r="Q1690" s="458">
        <f>SUM(Q!O1690:R1690)</f>
        <v>210500</v>
      </c>
      <c r="R1690" s="458">
        <f>SUM(Q!S1690:V1690)</f>
        <v>300900</v>
      </c>
      <c r="S1690" s="458">
        <f>SUM(Q!W1690:Z1690)</f>
        <v>251400</v>
      </c>
      <c r="T1690" s="458">
        <f>SUM(Q!AA1690:AD1690)</f>
        <v>248500</v>
      </c>
      <c r="U1690" s="458">
        <f>SUM(Q!AE1690:AH1690)</f>
        <v>554664</v>
      </c>
      <c r="V1690" s="458">
        <f>SUM(Q!AI1690:AL1690)</f>
        <v>471264</v>
      </c>
      <c r="W1690" s="458">
        <f>SUM(Q!AM1690:AP1690)</f>
        <v>274899</v>
      </c>
      <c r="X1690" s="458">
        <f>SUM(Q!AQ1690:AT1690)</f>
        <v>155669.29999999999</v>
      </c>
      <c r="Y1690" s="458">
        <f>SUM(Q!AU1690:AX1690)</f>
        <v>215050</v>
      </c>
      <c r="Z1690" s="458">
        <f>SUM(Q!AY1690:BB1690)</f>
        <v>212112.3</v>
      </c>
      <c r="AA1690" s="458">
        <f>SUM(Q!BC1690:BF1690)</f>
        <v>161715.29999999999</v>
      </c>
      <c r="AB1690" s="458">
        <f>SUM(Q!BG1690:BJ1690)</f>
        <v>154413.6</v>
      </c>
      <c r="AC1690" s="458">
        <f>SUM(Q!BK1690:BN1690)</f>
        <v>106055.59999999999</v>
      </c>
      <c r="AD1690" s="458">
        <f>SUM(Q!BO1690:BR1690)</f>
        <v>109407.2</v>
      </c>
      <c r="AE1690" s="458">
        <f>SUM(Q!BS1690:BV1690)</f>
        <v>110604.2</v>
      </c>
      <c r="AF1690" s="458">
        <f>SUM(Q!BW1690:BZ1690)</f>
        <v>97990.7</v>
      </c>
      <c r="AG1690" s="458">
        <f>SUM(Q!CA1690:CD1690)</f>
        <v>93083</v>
      </c>
      <c r="AH1690" s="458">
        <f>SUM(Q!CE1690:CH1690)</f>
        <v>38785.800000000003</v>
      </c>
      <c r="AI1690" s="458">
        <f>SUM(Q!CI1690:CL1690)</f>
        <v>30526.5</v>
      </c>
      <c r="AJ1690" s="458">
        <f>SUM(Q!CM1690:CP1690)</f>
        <v>40102.5</v>
      </c>
      <c r="AK1690" s="458">
        <f>SUM(Q!CQ1690:CT1690)</f>
        <v>56022.6</v>
      </c>
      <c r="AL1690" s="458">
        <f>SUM(Q!CU1690:CX1690)</f>
        <v>47523.9</v>
      </c>
      <c r="AM1690" s="458">
        <f>SUM(Q!CY1690:DB1690)</f>
        <v>22626.299999999996</v>
      </c>
      <c r="AN1690" s="458">
        <f>SUM(Q!DC1690:DF1690)</f>
        <v>20471.7</v>
      </c>
      <c r="AO1690" s="458">
        <f>SUM(Q!DG1690:DJ1690)</f>
        <v>18556.5</v>
      </c>
    </row>
    <row r="1691" spans="1:41" x14ac:dyDescent="0.35">
      <c r="A1691" s="5" t="s">
        <v>354</v>
      </c>
      <c r="B1691" s="254" t="s">
        <v>392</v>
      </c>
      <c r="C1691" s="69"/>
      <c r="D1691" s="69"/>
      <c r="E1691" s="69"/>
      <c r="F1691" s="69"/>
      <c r="G1691" s="69"/>
      <c r="H1691" s="69"/>
      <c r="I1691" s="69"/>
      <c r="J1691" s="69"/>
      <c r="K1691" s="69"/>
      <c r="L1691" s="69"/>
      <c r="M1691" s="69"/>
      <c r="N1691" s="451">
        <f>SUM(Q!C1691:F1691)</f>
        <v>131900</v>
      </c>
      <c r="O1691" s="451">
        <f>SUM(Q!G1691:J1691)</f>
        <v>161200</v>
      </c>
      <c r="P1691" s="451">
        <f>SUM(Q!K1691:N1691)</f>
        <v>192000</v>
      </c>
      <c r="Q1691" s="451">
        <f>SUM(Q!O1691:R1691)</f>
        <v>138400</v>
      </c>
      <c r="R1691" s="451">
        <f>SUM(Q!S1691:V1691)</f>
        <v>170900</v>
      </c>
      <c r="S1691" s="451">
        <f>SUM(Q!W1691:Z1691)</f>
        <v>95900</v>
      </c>
      <c r="T1691" s="451">
        <f>SUM(Q!AA1691:AD1691)</f>
        <v>68400</v>
      </c>
      <c r="U1691" s="451">
        <f>SUM(Q!AE1691:AH1691)</f>
        <v>102818.4</v>
      </c>
      <c r="V1691" s="451">
        <f>SUM(Q!AI1691:AL1691)</f>
        <v>102818.4</v>
      </c>
      <c r="W1691" s="451">
        <f>SUM(Q!AM1691:AP1691)</f>
        <v>110099.4</v>
      </c>
      <c r="X1691" s="451">
        <f>SUM(Q!AQ1691:AT1691)</f>
        <v>106269.29999999999</v>
      </c>
      <c r="Y1691" s="451">
        <f>SUM(Q!AU1691:AX1691)</f>
        <v>148170</v>
      </c>
      <c r="Z1691" s="451">
        <f>SUM(Q!AY1691:BB1691)</f>
        <v>149232.29999999999</v>
      </c>
      <c r="AA1691" s="451">
        <f>SUM(Q!BC1691:BF1691)</f>
        <v>118515.3</v>
      </c>
      <c r="AB1691" s="451">
        <f>SUM(Q!BG1691:BJ1691)</f>
        <v>111213.6</v>
      </c>
      <c r="AC1691" s="451">
        <f>SUM(Q!BK1691:BN1691)</f>
        <v>75655.599999999991</v>
      </c>
      <c r="AD1691" s="451">
        <f>SUM(Q!BO1691:BR1691)</f>
        <v>79007.199999999997</v>
      </c>
      <c r="AE1691" s="451">
        <f>SUM(Q!BS1691:BV1691)</f>
        <v>80204.2</v>
      </c>
      <c r="AF1691" s="451">
        <f>SUM(Q!BW1691:BZ1691)</f>
        <v>74790.7</v>
      </c>
      <c r="AG1691" s="451">
        <f>SUM(Q!CA1691:CD1691)</f>
        <v>69883</v>
      </c>
      <c r="AH1691" s="451">
        <f>SUM(Q!CE1691:CH1691)</f>
        <v>38785.800000000003</v>
      </c>
      <c r="AI1691" s="451">
        <f>SUM(Q!CI1691:CL1691)</f>
        <v>30526.5</v>
      </c>
      <c r="AJ1691" s="451">
        <f>SUM(Q!CM1691:CP1691)</f>
        <v>40102.5</v>
      </c>
      <c r="AK1691" s="451">
        <f>SUM(Q!CQ1691:CT1691)</f>
        <v>56022.6</v>
      </c>
      <c r="AL1691" s="451">
        <f>SUM(Q!CU1691:CX1691)</f>
        <v>47523.9</v>
      </c>
      <c r="AM1691" s="451">
        <f>SUM(Q!CY1691:DB1691)</f>
        <v>22626.299999999996</v>
      </c>
      <c r="AN1691" s="451">
        <f>SUM(Q!DC1691:DF1691)</f>
        <v>20471.7</v>
      </c>
      <c r="AO1691" s="451">
        <f>SUM(Q!DG1691:DJ1691)</f>
        <v>18556.5</v>
      </c>
    </row>
    <row r="1692" spans="1:41" x14ac:dyDescent="0.35">
      <c r="A1692" s="5" t="s">
        <v>354</v>
      </c>
      <c r="B1692" s="254" t="s">
        <v>393</v>
      </c>
      <c r="N1692" s="451">
        <f>SUM(Q!C1692:F1692)</f>
        <v>138200</v>
      </c>
      <c r="O1692" s="451">
        <f>SUM(Q!G1692:J1692)</f>
        <v>73300</v>
      </c>
      <c r="P1692" s="451">
        <f>SUM(Q!K1692:N1692)</f>
        <v>82000</v>
      </c>
      <c r="Q1692" s="451">
        <f>SUM(Q!O1692:R1692)</f>
        <v>72100</v>
      </c>
      <c r="R1692" s="451">
        <f>SUM(Q!S1692:V1692)</f>
        <v>130000</v>
      </c>
      <c r="S1692" s="451">
        <f>SUM(Q!W1692:Z1692)</f>
        <v>155500</v>
      </c>
      <c r="T1692" s="451">
        <f>SUM(Q!AA1692:AD1692)</f>
        <v>180100</v>
      </c>
      <c r="U1692" s="451">
        <f>SUM(Q!AE1692:AH1692)</f>
        <v>451845.6</v>
      </c>
      <c r="V1692" s="451">
        <f>SUM(Q!AI1692:AL1692)</f>
        <v>368445.6</v>
      </c>
      <c r="W1692" s="451">
        <f>SUM(Q!AM1692:AP1692)</f>
        <v>164799.6</v>
      </c>
      <c r="X1692" s="451">
        <f>SUM(Q!AQ1692:AT1692)</f>
        <v>49400</v>
      </c>
      <c r="Y1692" s="451">
        <f>SUM(Q!AU1692:AX1692)</f>
        <v>66880</v>
      </c>
      <c r="Z1692" s="451">
        <f>SUM(Q!AY1692:BB1692)</f>
        <v>62880</v>
      </c>
      <c r="AA1692" s="451">
        <f>SUM(Q!BC1692:BF1692)</f>
        <v>43200</v>
      </c>
      <c r="AB1692" s="451">
        <f>SUM(Q!BG1692:BJ1692)</f>
        <v>43200</v>
      </c>
      <c r="AC1692" s="451">
        <f>SUM(Q!BK1692:BN1692)</f>
        <v>30400</v>
      </c>
      <c r="AD1692" s="451">
        <f>SUM(Q!BO1692:BR1692)</f>
        <v>30400</v>
      </c>
      <c r="AE1692" s="451">
        <f>SUM(Q!BS1692:BV1692)</f>
        <v>30400</v>
      </c>
      <c r="AF1692" s="451">
        <f>SUM(Q!BW1692:BZ1692)</f>
        <v>23200</v>
      </c>
      <c r="AG1692" s="451">
        <f>SUM(Q!CA1692:CD1692)</f>
        <v>23200</v>
      </c>
      <c r="AH1692" s="451">
        <f>SUM(Q!CE1692:CH1692)</f>
        <v>0</v>
      </c>
      <c r="AI1692" s="451">
        <f>SUM(Q!CI1692:CL1692)</f>
        <v>0</v>
      </c>
      <c r="AJ1692" s="451">
        <f>SUM(Q!CM1692:CP1692)</f>
        <v>0</v>
      </c>
      <c r="AK1692" s="451">
        <f>SUM(Q!CQ1692:CT1692)</f>
        <v>0</v>
      </c>
      <c r="AL1692" s="451">
        <f>SUM(Q!CU1692:CX1692)</f>
        <v>0</v>
      </c>
      <c r="AM1692" s="451">
        <f>SUM(Q!CY1692:DB1692)</f>
        <v>0</v>
      </c>
      <c r="AN1692" s="451">
        <f>SUM(Q!DC1692:DF1692)</f>
        <v>0</v>
      </c>
      <c r="AO1692" s="451">
        <f>SUM(Q!DG1692:DJ1692)</f>
        <v>0</v>
      </c>
    </row>
    <row r="1693" spans="1:41" x14ac:dyDescent="0.35">
      <c r="A1693" s="424" t="s">
        <v>82</v>
      </c>
      <c r="B1693" s="460" t="s">
        <v>419</v>
      </c>
      <c r="N1693" s="694">
        <f>AVERAGE(Q!C1693:F1693)</f>
        <v>169.85585917948185</v>
      </c>
      <c r="O1693" s="694">
        <f>AVERAGE(Q!G1693:J1693)</f>
        <v>201.64817226563369</v>
      </c>
      <c r="P1693" s="694">
        <f>AVERAGE(Q!K1693:N1693)</f>
        <v>245.41171237028709</v>
      </c>
      <c r="Q1693" s="694">
        <f>AVERAGE(Q!O1693:R1693)</f>
        <v>159.32639394078052</v>
      </c>
      <c r="R1693" s="694">
        <f>AVERAGE(Q!S1693:V1693)</f>
        <v>196.10741997877955</v>
      </c>
      <c r="S1693" s="694">
        <f>AVERAGE(Q!W1693:Z1693)</f>
        <v>126.15755541346974</v>
      </c>
      <c r="T1693" s="694">
        <f>AVERAGE(Q!AA1693:AD1693)</f>
        <v>98.072698406395716</v>
      </c>
      <c r="U1693" s="694">
        <f>AVERAGE(Q!AE1693:AH1693)</f>
        <v>135.67653954520642</v>
      </c>
      <c r="V1693" s="694">
        <f>AVERAGE(Q!AI1693:AL1693)</f>
        <v>144.94044367875267</v>
      </c>
      <c r="W1693" s="694">
        <f>AVERAGE(Q!AM1693:AP1693)</f>
        <v>142.14871522723965</v>
      </c>
      <c r="X1693" s="694">
        <f>AVERAGE(Q!AQ1693:AT1693)</f>
        <v>95.49024134902217</v>
      </c>
      <c r="Y1693" s="694">
        <f>AVERAGE(Q!AU1693:AX1693)</f>
        <v>108.5776451597837</v>
      </c>
      <c r="Z1693" s="694">
        <f>AVERAGE(Q!AY1693:BB1693)</f>
        <v>113.76290153900794</v>
      </c>
      <c r="AA1693" s="694">
        <f>AVERAGE(Q!BC1693:BF1693)</f>
        <v>129.60656121842564</v>
      </c>
      <c r="AB1693" s="694">
        <f>AVERAGE(Q!BG1693:BJ1693)</f>
        <v>119.37702733232572</v>
      </c>
      <c r="AC1693" s="694">
        <f>AVERAGE(Q!BK1693:BN1693)</f>
        <v>123.69898407096419</v>
      </c>
      <c r="AD1693" s="694">
        <f>AVERAGE(Q!BO1693:BR1693)</f>
        <v>164.09995706677265</v>
      </c>
      <c r="AE1693" s="694">
        <f>AVERAGE(Q!BS1693:BV1693)</f>
        <v>133.65405488854594</v>
      </c>
      <c r="AF1693" s="694">
        <f>AVERAGE(Q!BW1693:BZ1693)</f>
        <v>132.81537705702794</v>
      </c>
      <c r="AG1693" s="694">
        <f>AVERAGE(Q!CA1693:CD1693)</f>
        <v>239.50499751115282</v>
      </c>
      <c r="AH1693" s="694">
        <f>AVERAGE(Q!CE1693:CH1693)</f>
        <v>176.45950864422201</v>
      </c>
      <c r="AI1693" s="694">
        <f>AVERAGE(Q!CI1693:CL1693)</f>
        <v>177.99708454810497</v>
      </c>
      <c r="AJ1693" s="694">
        <f>AVERAGE(Q!CM1693:CP1693)</f>
        <v>176.27472527472528</v>
      </c>
      <c r="AK1693" s="694">
        <f>AVERAGE(Q!CQ1693:CT1693)</f>
        <v>174.74298190892077</v>
      </c>
      <c r="AL1693" s="694">
        <f>AVERAGE(Q!CU1693:CX1693)</f>
        <v>175.42967884828349</v>
      </c>
      <c r="AM1693" s="694">
        <f>AVERAGE(Q!CY1693:DB1693)</f>
        <v>180.57701516360734</v>
      </c>
      <c r="AN1693" s="694">
        <f>AVERAGE(Q!DC1693:DF1693)</f>
        <v>181.6477373558119</v>
      </c>
      <c r="AO1693" s="694">
        <f>AVERAGE(Q!DG1693:DJ1693)</f>
        <v>182.82266009852216</v>
      </c>
    </row>
    <row r="1694" spans="1:41" x14ac:dyDescent="0.35">
      <c r="A1694" s="312"/>
      <c r="B1694" s="312"/>
    </row>
    <row r="1695" spans="1:41" x14ac:dyDescent="0.35">
      <c r="A1695" s="5"/>
      <c r="B1695" s="314" t="s">
        <v>194</v>
      </c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</row>
    <row r="1696" spans="1:41" x14ac:dyDescent="0.35">
      <c r="A1696" s="5"/>
      <c r="B1696" s="465"/>
    </row>
    <row r="1697" spans="1:41" x14ac:dyDescent="0.35">
      <c r="A1697" s="5" t="s">
        <v>81</v>
      </c>
      <c r="B1697" s="70" t="s">
        <v>449</v>
      </c>
      <c r="N1697" s="451">
        <f>SUM(Q!C1718:F1718)</f>
        <v>791000</v>
      </c>
      <c r="O1697" s="451">
        <f>SUM(Q!G1718:J1718)</f>
        <v>788000</v>
      </c>
      <c r="P1697" s="451">
        <f>SUM(Q!K1718:N1718)</f>
        <v>796000</v>
      </c>
      <c r="Q1697" s="451">
        <f>SUM(Q!O1718:R1718)</f>
        <v>875000</v>
      </c>
      <c r="R1697" s="451">
        <f>SUM(Q!S1718:V1718)</f>
        <v>881000</v>
      </c>
      <c r="S1697" s="451">
        <f>SUM(Q!W1718:Z1718)</f>
        <v>764000</v>
      </c>
      <c r="T1697" s="451">
        <f>SUM(Q!AA1718:AD1718)</f>
        <v>722263.15789473685</v>
      </c>
      <c r="U1697" s="451">
        <f>SUM(Q!AE1718:AH1718)</f>
        <v>759583</v>
      </c>
      <c r="V1697" s="451">
        <f>SUM(Q!AI1718:AL1718)</f>
        <v>710999</v>
      </c>
      <c r="W1697" s="451">
        <f>SUM(Q!AM1718:AP1718)</f>
        <v>776421</v>
      </c>
      <c r="X1697" s="451">
        <f>SUM(Q!AQ1718:AT1718)</f>
        <v>1225328</v>
      </c>
      <c r="Y1697" s="451">
        <f>SUM(Q!AU1718:AX1718)</f>
        <v>1516604</v>
      </c>
      <c r="Z1697" s="451">
        <f>SUM(Q!AY1718:BB1718)</f>
        <v>1481231</v>
      </c>
      <c r="AA1697" s="451">
        <f>SUM(Q!BC1718:BF1718)</f>
        <v>1080645</v>
      </c>
      <c r="AB1697" s="451">
        <f>SUM(Q!BG1718:BJ1718)</f>
        <v>1080015</v>
      </c>
      <c r="AC1697" s="451">
        <f>SUM(Q!BK1718:BN1718)</f>
        <v>717580.00000000012</v>
      </c>
      <c r="AD1697" s="451">
        <f>SUM(Q!BO1718:BR1718)</f>
        <v>594804</v>
      </c>
      <c r="AE1697" s="451">
        <f>SUM(Q!BS1718:BV1718)</f>
        <v>717109</v>
      </c>
      <c r="AF1697" s="451">
        <f>SUM(Q!BW1718:BZ1718)</f>
        <v>693765</v>
      </c>
      <c r="AG1697" s="451">
        <f>SUM(Q!CA1718:CD1718)</f>
        <v>408794</v>
      </c>
      <c r="AH1697" s="451">
        <f>SUM(Q!CE1718:CH1718)</f>
        <v>314000</v>
      </c>
      <c r="AI1697" s="451">
        <f>SUM(Q!CI1718:CL1718)</f>
        <v>245000</v>
      </c>
      <c r="AJ1697" s="451">
        <f>SUM(Q!CM1718:CP1718)</f>
        <v>325000</v>
      </c>
      <c r="AK1697" s="451">
        <f>SUM(Q!CQ1718:CT1718)</f>
        <v>458000</v>
      </c>
      <c r="AL1697" s="451">
        <f>SUM(Q!CU1718:CX1718)</f>
        <v>387000</v>
      </c>
      <c r="AM1697" s="451">
        <f>SUM(Q!CY1718:DB1718)</f>
        <v>179000</v>
      </c>
      <c r="AN1697" s="451">
        <f>SUM(Q!DC1718:DF1718)</f>
        <v>161000</v>
      </c>
      <c r="AO1697" s="451">
        <f>SUM(Q!DG1718:DJ1718)</f>
        <v>145000</v>
      </c>
    </row>
    <row r="1698" spans="1:41" x14ac:dyDescent="0.35">
      <c r="A1698" s="424"/>
      <c r="B1698" s="463" t="s">
        <v>410</v>
      </c>
      <c r="O1698" s="690">
        <f>O1697/N1697-1</f>
        <v>-3.7926675094817064E-3</v>
      </c>
      <c r="P1698" s="690">
        <f t="shared" ref="P1698:AO1698" si="1405">P1697/O1697-1</f>
        <v>1.0152284263959421E-2</v>
      </c>
      <c r="Q1698" s="690">
        <f t="shared" si="1405"/>
        <v>9.9246231155778908E-2</v>
      </c>
      <c r="R1698" s="690">
        <f t="shared" si="1405"/>
        <v>6.857142857142895E-3</v>
      </c>
      <c r="S1698" s="690">
        <f t="shared" si="1405"/>
        <v>-0.13280363223609537</v>
      </c>
      <c r="T1698" s="690">
        <f t="shared" si="1405"/>
        <v>-5.4629374483328719E-2</v>
      </c>
      <c r="U1698" s="690">
        <f t="shared" si="1405"/>
        <v>5.1670698826787209E-2</v>
      </c>
      <c r="V1698" s="690">
        <f t="shared" si="1405"/>
        <v>-6.3961410405446117E-2</v>
      </c>
      <c r="W1698" s="690">
        <f t="shared" si="1405"/>
        <v>9.2014194112790548E-2</v>
      </c>
      <c r="X1698" s="690">
        <f t="shared" si="1405"/>
        <v>0.57817472737084641</v>
      </c>
      <c r="Y1698" s="690">
        <f t="shared" si="1405"/>
        <v>0.23771267774832538</v>
      </c>
      <c r="Z1698" s="690">
        <f t="shared" si="1405"/>
        <v>-2.3323820852378052E-2</v>
      </c>
      <c r="AA1698" s="690">
        <f t="shared" si="1405"/>
        <v>-0.27044127485854674</v>
      </c>
      <c r="AB1698" s="690">
        <f t="shared" si="1405"/>
        <v>-5.8298516163957093E-4</v>
      </c>
      <c r="AC1698" s="690">
        <f t="shared" si="1405"/>
        <v>-0.3355833020837673</v>
      </c>
      <c r="AD1698" s="690">
        <f t="shared" si="1405"/>
        <v>-0.17109729925583228</v>
      </c>
      <c r="AE1698" s="690">
        <f t="shared" si="1405"/>
        <v>0.20562235627198211</v>
      </c>
      <c r="AF1698" s="690">
        <f t="shared" si="1405"/>
        <v>-3.2552931283807651E-2</v>
      </c>
      <c r="AG1698" s="690">
        <f t="shared" si="1405"/>
        <v>-0.41076012770895043</v>
      </c>
      <c r="AH1698" s="690">
        <f t="shared" si="1405"/>
        <v>-0.23188696507287287</v>
      </c>
      <c r="AI1698" s="690">
        <f t="shared" si="1405"/>
        <v>-0.21974522292993626</v>
      </c>
      <c r="AJ1698" s="690">
        <f t="shared" si="1405"/>
        <v>0.32653061224489788</v>
      </c>
      <c r="AK1698" s="690">
        <f t="shared" si="1405"/>
        <v>0.40923076923076929</v>
      </c>
      <c r="AL1698" s="690">
        <f t="shared" si="1405"/>
        <v>-0.15502183406113534</v>
      </c>
      <c r="AM1698" s="690">
        <f t="shared" si="1405"/>
        <v>-0.53746770025839785</v>
      </c>
      <c r="AN1698" s="690">
        <f t="shared" si="1405"/>
        <v>-0.1005586592178771</v>
      </c>
      <c r="AO1698" s="690">
        <f t="shared" si="1405"/>
        <v>-9.9378881987577605E-2</v>
      </c>
    </row>
    <row r="1699" spans="1:41" x14ac:dyDescent="0.35">
      <c r="A1699" s="424"/>
      <c r="B1699" s="463" t="s">
        <v>411</v>
      </c>
    </row>
    <row r="1700" spans="1:41" x14ac:dyDescent="0.35">
      <c r="A1700" s="5"/>
      <c r="B1700" s="254" t="s">
        <v>180</v>
      </c>
      <c r="O1700" s="687">
        <v>1</v>
      </c>
      <c r="P1700" s="687">
        <v>1</v>
      </c>
      <c r="Q1700" s="687">
        <v>1</v>
      </c>
      <c r="R1700" s="687">
        <v>1</v>
      </c>
      <c r="S1700" s="687">
        <v>1</v>
      </c>
      <c r="T1700" s="687">
        <v>1</v>
      </c>
      <c r="U1700" s="687">
        <v>1</v>
      </c>
      <c r="V1700" s="687">
        <v>1</v>
      </c>
      <c r="W1700" s="687">
        <v>1</v>
      </c>
      <c r="X1700" s="687">
        <v>1</v>
      </c>
      <c r="Y1700" s="687">
        <v>1</v>
      </c>
      <c r="Z1700" s="687">
        <v>1</v>
      </c>
      <c r="AA1700" s="687">
        <v>1</v>
      </c>
      <c r="AB1700" s="687">
        <v>1</v>
      </c>
      <c r="AC1700" s="687">
        <v>1</v>
      </c>
      <c r="AD1700" s="687">
        <v>1</v>
      </c>
      <c r="AE1700" s="687">
        <v>1</v>
      </c>
      <c r="AF1700" s="687">
        <v>1</v>
      </c>
      <c r="AG1700" s="687">
        <v>1</v>
      </c>
      <c r="AH1700" s="687">
        <v>1</v>
      </c>
      <c r="AI1700" s="687">
        <v>1</v>
      </c>
      <c r="AJ1700" s="687">
        <v>1</v>
      </c>
      <c r="AK1700" s="687">
        <v>1</v>
      </c>
      <c r="AL1700" s="687">
        <v>1</v>
      </c>
      <c r="AM1700" s="687">
        <v>1</v>
      </c>
      <c r="AN1700" s="687">
        <v>1</v>
      </c>
      <c r="AO1700" s="687">
        <v>1</v>
      </c>
    </row>
    <row r="1701" spans="1:41" x14ac:dyDescent="0.35">
      <c r="A1701" s="5"/>
      <c r="B1701" s="254"/>
    </row>
    <row r="1702" spans="1:41" x14ac:dyDescent="0.35">
      <c r="A1702" s="5" t="s">
        <v>81</v>
      </c>
      <c r="B1702" s="70" t="s">
        <v>790</v>
      </c>
      <c r="N1702" s="451">
        <f>SUM(Q!C1723:F1723)</f>
        <v>737000</v>
      </c>
      <c r="O1702" s="451">
        <f>SUM(Q!G1723:J1723)</f>
        <v>730000</v>
      </c>
      <c r="P1702" s="451">
        <f>SUM(Q!K1723:N1723)</f>
        <v>738000</v>
      </c>
      <c r="Q1702" s="451">
        <f>SUM(Q!O1723:R1723)</f>
        <v>816000</v>
      </c>
      <c r="R1702" s="451">
        <f>SUM(Q!S1723:V1723)</f>
        <v>821000</v>
      </c>
      <c r="S1702" s="451">
        <f>SUM(Q!W1723:Z1723)</f>
        <v>716000</v>
      </c>
      <c r="T1702" s="451">
        <f>SUM(Q!AA1723:AD1723)</f>
        <v>665000</v>
      </c>
      <c r="U1702" s="451">
        <f>SUM(Q!AE1723:AH1723)</f>
        <v>705120.55</v>
      </c>
      <c r="V1702" s="451">
        <f>SUM(Q!AI1723:AL1723)</f>
        <v>659427</v>
      </c>
      <c r="W1702" s="451">
        <f>SUM(Q!AM1723:AP1723)</f>
        <v>721511.05</v>
      </c>
      <c r="X1702" s="451">
        <f>SUM(Q!AQ1723:AT1723)</f>
        <v>1056308.95</v>
      </c>
      <c r="Y1702" s="451">
        <f>SUM(Q!AU1723:AX1723)</f>
        <v>1293735.3500000001</v>
      </c>
      <c r="Z1702" s="451">
        <f>SUM(Q!AY1723:BB1723)</f>
        <v>1250140.0499999998</v>
      </c>
      <c r="AA1702" s="451">
        <f>SUM(Q!BC1723:BF1723)</f>
        <v>889826.04999999993</v>
      </c>
      <c r="AB1702" s="451">
        <f>SUM(Q!BG1723:BJ1723)</f>
        <v>904267.05</v>
      </c>
      <c r="AC1702" s="451">
        <f>SUM(Q!BK1723:BN1723)</f>
        <v>591188.85</v>
      </c>
      <c r="AD1702" s="451">
        <f>SUM(Q!BO1723:BR1723)</f>
        <v>467918.85</v>
      </c>
      <c r="AE1702" s="451">
        <f>SUM(Q!BS1723:BV1723)</f>
        <v>581282.25</v>
      </c>
      <c r="AF1702" s="451">
        <f>SUM(Q!BW1723:BZ1723)</f>
        <v>551326.74999999988</v>
      </c>
      <c r="AG1702" s="451">
        <f>SUM(Q!CA1723:CD1723)</f>
        <v>290854.3</v>
      </c>
      <c r="AH1702" s="451">
        <f>SUM(Q!CE1723:CH1723)</f>
        <v>219800</v>
      </c>
      <c r="AI1702" s="451">
        <f>SUM(Q!CI1723:CL1723)</f>
        <v>171500</v>
      </c>
      <c r="AJ1702" s="451">
        <f>SUM(Q!CM1723:CP1723)</f>
        <v>227500</v>
      </c>
      <c r="AK1702" s="451">
        <f>SUM(Q!CQ1723:CT1723)</f>
        <v>320600</v>
      </c>
      <c r="AL1702" s="451">
        <f>SUM(Q!CU1723:CX1723)</f>
        <v>270900</v>
      </c>
      <c r="AM1702" s="451">
        <f>SUM(Q!CY1723:DB1723)</f>
        <v>125299.99999999999</v>
      </c>
      <c r="AN1702" s="451">
        <f>SUM(Q!DC1723:DF1723)</f>
        <v>112700</v>
      </c>
      <c r="AO1702" s="451">
        <f>SUM(Q!DG1723:DJ1723)</f>
        <v>101500</v>
      </c>
    </row>
    <row r="1703" spans="1:41" x14ac:dyDescent="0.35">
      <c r="A1703" s="424"/>
      <c r="B1703" s="463" t="s">
        <v>410</v>
      </c>
      <c r="O1703" s="690">
        <f>O1702/N1702-1</f>
        <v>-9.4979647218452756E-3</v>
      </c>
      <c r="P1703" s="690">
        <f t="shared" ref="P1703:AO1703" si="1406">P1702/O1702-1</f>
        <v>1.0958904109588996E-2</v>
      </c>
      <c r="Q1703" s="690">
        <f t="shared" si="1406"/>
        <v>0.10569105691056913</v>
      </c>
      <c r="R1703" s="690">
        <f t="shared" si="1406"/>
        <v>6.1274509803921351E-3</v>
      </c>
      <c r="S1703" s="690">
        <f t="shared" si="1406"/>
        <v>-0.12789281364190008</v>
      </c>
      <c r="T1703" s="690">
        <f t="shared" si="1406"/>
        <v>-7.1229050279329575E-2</v>
      </c>
      <c r="U1703" s="690">
        <f t="shared" si="1406"/>
        <v>6.0331654135338475E-2</v>
      </c>
      <c r="V1703" s="690">
        <f t="shared" si="1406"/>
        <v>-6.4802465337310156E-2</v>
      </c>
      <c r="W1703" s="690">
        <f t="shared" si="1406"/>
        <v>9.4148480423155378E-2</v>
      </c>
      <c r="X1703" s="690">
        <f t="shared" si="1406"/>
        <v>0.46402324676801543</v>
      </c>
      <c r="Y1703" s="690">
        <f t="shared" si="1406"/>
        <v>0.22476984598114047</v>
      </c>
      <c r="Z1703" s="690">
        <f t="shared" si="1406"/>
        <v>-3.3697231817929607E-2</v>
      </c>
      <c r="AA1703" s="690">
        <f t="shared" si="1406"/>
        <v>-0.28821890795355287</v>
      </c>
      <c r="AB1703" s="690">
        <f t="shared" si="1406"/>
        <v>1.6229014648424966E-2</v>
      </c>
      <c r="AC1703" s="690">
        <f t="shared" si="1406"/>
        <v>-0.34622316493783567</v>
      </c>
      <c r="AD1703" s="690">
        <f t="shared" si="1406"/>
        <v>-0.20851205160584474</v>
      </c>
      <c r="AE1703" s="690">
        <f t="shared" si="1406"/>
        <v>0.24227149643576018</v>
      </c>
      <c r="AF1703" s="690">
        <f t="shared" si="1406"/>
        <v>-5.1533484808800045E-2</v>
      </c>
      <c r="AG1703" s="690">
        <f t="shared" si="1406"/>
        <v>-0.47244660267255301</v>
      </c>
      <c r="AH1703" s="690">
        <f t="shared" si="1406"/>
        <v>-0.24429516771799487</v>
      </c>
      <c r="AI1703" s="690">
        <f t="shared" si="1406"/>
        <v>-0.21974522292993626</v>
      </c>
      <c r="AJ1703" s="690">
        <f t="shared" si="1406"/>
        <v>0.32653061224489788</v>
      </c>
      <c r="AK1703" s="690">
        <f t="shared" si="1406"/>
        <v>0.40923076923076929</v>
      </c>
      <c r="AL1703" s="690">
        <f t="shared" si="1406"/>
        <v>-0.15502183406113534</v>
      </c>
      <c r="AM1703" s="690">
        <f t="shared" si="1406"/>
        <v>-0.53746770025839796</v>
      </c>
      <c r="AN1703" s="690">
        <f t="shared" si="1406"/>
        <v>-0.10055865921787699</v>
      </c>
      <c r="AO1703" s="690">
        <f t="shared" si="1406"/>
        <v>-9.9378881987577605E-2</v>
      </c>
    </row>
    <row r="1704" spans="1:41" x14ac:dyDescent="0.35">
      <c r="A1704" s="424"/>
      <c r="B1704" s="463" t="s">
        <v>411</v>
      </c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</row>
    <row r="1705" spans="1:41" x14ac:dyDescent="0.35">
      <c r="A1705" s="5"/>
      <c r="B1705" s="254" t="s">
        <v>180</v>
      </c>
      <c r="O1705" s="687">
        <v>1</v>
      </c>
      <c r="P1705" s="687">
        <v>1</v>
      </c>
      <c r="Q1705" s="687">
        <v>1</v>
      </c>
      <c r="R1705" s="687">
        <v>1</v>
      </c>
      <c r="S1705" s="687">
        <v>1</v>
      </c>
      <c r="T1705" s="687">
        <v>1</v>
      </c>
      <c r="U1705" s="687">
        <v>1</v>
      </c>
      <c r="V1705" s="687">
        <v>1</v>
      </c>
      <c r="W1705" s="687">
        <v>1</v>
      </c>
      <c r="X1705" s="687">
        <v>1</v>
      </c>
      <c r="Y1705" s="687">
        <v>1</v>
      </c>
      <c r="Z1705" s="687">
        <v>1</v>
      </c>
      <c r="AA1705" s="687">
        <v>1</v>
      </c>
      <c r="AB1705" s="687">
        <v>1</v>
      </c>
      <c r="AC1705" s="687">
        <v>1</v>
      </c>
      <c r="AD1705" s="687">
        <v>1</v>
      </c>
      <c r="AE1705" s="687">
        <v>1</v>
      </c>
      <c r="AF1705" s="687">
        <v>1</v>
      </c>
      <c r="AG1705" s="687">
        <v>1</v>
      </c>
      <c r="AH1705" s="687">
        <v>1</v>
      </c>
      <c r="AI1705" s="687">
        <v>1</v>
      </c>
      <c r="AJ1705" s="687">
        <v>1</v>
      </c>
      <c r="AK1705" s="687">
        <v>1</v>
      </c>
      <c r="AL1705" s="687">
        <v>1</v>
      </c>
      <c r="AM1705" s="687">
        <v>1</v>
      </c>
      <c r="AN1705" s="687">
        <v>1</v>
      </c>
      <c r="AO1705" s="687">
        <v>1</v>
      </c>
    </row>
    <row r="1706" spans="1:41" x14ac:dyDescent="0.35">
      <c r="A1706" s="5"/>
      <c r="B1706" s="254"/>
    </row>
    <row r="1707" spans="1:41" x14ac:dyDescent="0.35">
      <c r="A1707" s="5" t="s">
        <v>81</v>
      </c>
      <c r="B1707" s="70" t="s">
        <v>276</v>
      </c>
      <c r="N1707" s="451">
        <f>SUM(Q!C1728:F1728)</f>
        <v>788000</v>
      </c>
      <c r="O1707" s="451">
        <f>SUM(Q!G1728:J1728)</f>
        <v>790000</v>
      </c>
      <c r="P1707" s="451">
        <f>SUM(Q!K1728:N1728)</f>
        <v>790000</v>
      </c>
      <c r="Q1707" s="451">
        <f>SUM(Q!O1728:R1728)</f>
        <v>864000</v>
      </c>
      <c r="R1707" s="451">
        <f>SUM(Q!S1728:V1728)</f>
        <v>872000</v>
      </c>
      <c r="S1707" s="451">
        <f>SUM(Q!W1728:Z1728)</f>
        <v>761000</v>
      </c>
      <c r="T1707" s="451">
        <f>SUM(Q!AA1728:AD1728)</f>
        <v>701263.15789473685</v>
      </c>
      <c r="U1707" s="451">
        <f>SUM(Q!AE1728:AH1728)</f>
        <v>759583</v>
      </c>
      <c r="V1707" s="451">
        <f>SUM(Q!AI1728:AL1728)</f>
        <v>710999</v>
      </c>
      <c r="W1707" s="451">
        <f>SUM(Q!AM1728:AP1728)</f>
        <v>776421</v>
      </c>
      <c r="X1707" s="451">
        <f>SUM(Q!AQ1728:AT1728)</f>
        <v>1114628</v>
      </c>
      <c r="Y1707" s="451">
        <f>SUM(Q!AU1728:AX1728)</f>
        <v>1366604</v>
      </c>
      <c r="Z1707" s="451">
        <f>SUM(Q!AY1728:BB1728)</f>
        <v>1313531</v>
      </c>
      <c r="AA1707" s="451">
        <f>SUM(Q!BC1728:BF1728)</f>
        <v>915945</v>
      </c>
      <c r="AB1707" s="451">
        <f>SUM(Q!BG1728:BJ1728)</f>
        <v>933615</v>
      </c>
      <c r="AC1707" s="451">
        <f>SUM(Q!BK1728:BN1728)</f>
        <v>613180</v>
      </c>
      <c r="AD1707" s="451">
        <f>SUM(Q!BO1728:BR1728)</f>
        <v>482004</v>
      </c>
      <c r="AE1707" s="451">
        <f>SUM(Q!BS1728:BV1728)</f>
        <v>601309</v>
      </c>
      <c r="AF1707" s="451">
        <f>SUM(Q!BW1728:BZ1728)</f>
        <v>564465</v>
      </c>
      <c r="AG1707" s="451">
        <f>SUM(Q!CA1728:CD1728)</f>
        <v>291794</v>
      </c>
      <c r="AH1707" s="451">
        <f>SUM(Q!CE1728:CH1728)</f>
        <v>219800</v>
      </c>
      <c r="AI1707" s="451">
        <f>SUM(Q!CI1728:CL1728)</f>
        <v>171500</v>
      </c>
      <c r="AJ1707" s="451">
        <f>SUM(Q!CM1728:CP1728)</f>
        <v>227500</v>
      </c>
      <c r="AK1707" s="451">
        <f>SUM(Q!CQ1728:CT1728)</f>
        <v>320600</v>
      </c>
      <c r="AL1707" s="451">
        <f>SUM(Q!CU1728:CX1728)</f>
        <v>270900</v>
      </c>
      <c r="AM1707" s="451">
        <f>SUM(Q!CY1728:DB1728)</f>
        <v>125299.99999999999</v>
      </c>
      <c r="AN1707" s="451">
        <f>SUM(Q!DC1728:DF1728)</f>
        <v>112700</v>
      </c>
      <c r="AO1707" s="451">
        <f>SUM(Q!DG1728:DJ1728)</f>
        <v>101500</v>
      </c>
    </row>
    <row r="1708" spans="1:41" x14ac:dyDescent="0.35">
      <c r="A1708" s="424"/>
      <c r="B1708" s="463" t="s">
        <v>410</v>
      </c>
      <c r="O1708" s="690">
        <f>O1707/N1707-1</f>
        <v>2.5380710659899108E-3</v>
      </c>
      <c r="P1708" s="690">
        <f t="shared" ref="P1708" si="1407">P1707/O1707-1</f>
        <v>0</v>
      </c>
      <c r="Q1708" s="690">
        <f t="shared" ref="Q1708" si="1408">Q1707/P1707-1</f>
        <v>9.3670886075949422E-2</v>
      </c>
      <c r="R1708" s="690">
        <f t="shared" ref="R1708" si="1409">R1707/Q1707-1</f>
        <v>9.2592592592593004E-3</v>
      </c>
      <c r="S1708" s="690">
        <f t="shared" ref="S1708" si="1410">S1707/R1707-1</f>
        <v>-0.12729357798165142</v>
      </c>
      <c r="T1708" s="690">
        <f t="shared" ref="T1708" si="1411">T1707/S1707-1</f>
        <v>-7.84978214261014E-2</v>
      </c>
      <c r="U1708" s="690">
        <f t="shared" ref="U1708" si="1412">U1707/T1707-1</f>
        <v>8.3163989792854887E-2</v>
      </c>
      <c r="V1708" s="690">
        <f t="shared" ref="V1708" si="1413">V1707/U1707-1</f>
        <v>-6.3961410405446117E-2</v>
      </c>
      <c r="W1708" s="690">
        <f t="shared" ref="W1708" si="1414">W1707/V1707-1</f>
        <v>9.2014194112790548E-2</v>
      </c>
      <c r="X1708" s="690">
        <f t="shared" ref="X1708" si="1415">X1707/W1707-1</f>
        <v>0.43559744004863332</v>
      </c>
      <c r="Y1708" s="690">
        <f t="shared" ref="Y1708" si="1416">Y1707/X1707-1</f>
        <v>0.22606286581711577</v>
      </c>
      <c r="Z1708" s="690">
        <f t="shared" ref="Z1708" si="1417">Z1707/Y1707-1</f>
        <v>-3.8835683197180781E-2</v>
      </c>
      <c r="AA1708" s="690">
        <f t="shared" ref="AA1708" si="1418">AA1707/Z1707-1</f>
        <v>-0.30268490047056373</v>
      </c>
      <c r="AB1708" s="690">
        <f t="shared" ref="AB1708" si="1419">AB1707/AA1707-1</f>
        <v>1.9291551348607161E-2</v>
      </c>
      <c r="AC1708" s="690">
        <f t="shared" ref="AC1708" si="1420">AC1707/AB1707-1</f>
        <v>-0.34321963550285717</v>
      </c>
      <c r="AD1708" s="690">
        <f t="shared" ref="AD1708" si="1421">AD1707/AC1707-1</f>
        <v>-0.21392739489220136</v>
      </c>
      <c r="AE1708" s="690">
        <f t="shared" ref="AE1708" si="1422">AE1707/AD1707-1</f>
        <v>0.24751869279093119</v>
      </c>
      <c r="AF1708" s="690">
        <f t="shared" ref="AF1708" si="1423">AF1707/AE1707-1</f>
        <v>-6.1272989428064473E-2</v>
      </c>
      <c r="AG1708" s="690">
        <f t="shared" ref="AG1708" si="1424">AG1707/AF1707-1</f>
        <v>-0.48306095152046624</v>
      </c>
      <c r="AH1708" s="690">
        <f t="shared" ref="AH1708" si="1425">AH1707/AG1707-1</f>
        <v>-0.2467288566591499</v>
      </c>
      <c r="AI1708" s="690">
        <f t="shared" ref="AI1708" si="1426">AI1707/AH1707-1</f>
        <v>-0.21974522292993626</v>
      </c>
      <c r="AJ1708" s="690">
        <f t="shared" ref="AJ1708" si="1427">AJ1707/AI1707-1</f>
        <v>0.32653061224489788</v>
      </c>
      <c r="AK1708" s="690">
        <f t="shared" ref="AK1708" si="1428">AK1707/AJ1707-1</f>
        <v>0.40923076923076929</v>
      </c>
      <c r="AL1708" s="690">
        <f t="shared" ref="AL1708" si="1429">AL1707/AK1707-1</f>
        <v>-0.15502183406113534</v>
      </c>
      <c r="AM1708" s="690">
        <f t="shared" ref="AM1708" si="1430">AM1707/AL1707-1</f>
        <v>-0.53746770025839796</v>
      </c>
      <c r="AN1708" s="690">
        <f t="shared" ref="AN1708" si="1431">AN1707/AM1707-1</f>
        <v>-0.10055865921787699</v>
      </c>
      <c r="AO1708" s="690">
        <f t="shared" ref="AO1708" si="1432">AO1707/AN1707-1</f>
        <v>-9.9378881987577605E-2</v>
      </c>
    </row>
    <row r="1709" spans="1:41" x14ac:dyDescent="0.35">
      <c r="A1709" s="424"/>
      <c r="B1709" s="463" t="s">
        <v>411</v>
      </c>
    </row>
    <row r="1710" spans="1:41" x14ac:dyDescent="0.35">
      <c r="A1710" s="424"/>
      <c r="B1710" s="463"/>
    </row>
    <row r="1711" spans="1:41" x14ac:dyDescent="0.35">
      <c r="A1711" s="5" t="s">
        <v>354</v>
      </c>
      <c r="B1711" s="70" t="s">
        <v>420</v>
      </c>
      <c r="N1711" s="451">
        <f>SUM(Q!C1732:F1732)</f>
        <v>1007900</v>
      </c>
      <c r="O1711" s="451">
        <f>SUM(Q!G1732:J1732)</f>
        <v>917000</v>
      </c>
      <c r="P1711" s="451">
        <f>SUM(Q!K1732:N1732)</f>
        <v>987100</v>
      </c>
      <c r="Q1711" s="451">
        <f>SUM(Q!O1732:R1732)</f>
        <v>1094900</v>
      </c>
      <c r="R1711" s="451">
        <f>SUM(Q!S1732:V1732)</f>
        <v>1111000</v>
      </c>
      <c r="S1711" s="451">
        <f>SUM(Q!W1732:Z1732)</f>
        <v>1065300</v>
      </c>
      <c r="T1711" s="451">
        <f>SUM(Q!AA1732:AD1732)</f>
        <v>1251133.6842105263</v>
      </c>
      <c r="U1711" s="451">
        <f>SUM(Q!AE1732:AH1732)</f>
        <v>1438460.3062499999</v>
      </c>
      <c r="V1711" s="451">
        <f>SUM(Q!AI1732:AL1732)</f>
        <v>1315348.1499999999</v>
      </c>
      <c r="W1711" s="451">
        <f>SUM(Q!AM1732:AP1732)</f>
        <v>1349807.9084999999</v>
      </c>
      <c r="X1711" s="451">
        <f>SUM(Q!AQ1732:AT1732)</f>
        <v>1892638.344</v>
      </c>
      <c r="Y1711" s="451">
        <f>SUM(Q!AU1732:AX1732)</f>
        <v>2375841.0540000005</v>
      </c>
      <c r="Z1711" s="451">
        <f>SUM(Q!AY1732:BB1732)</f>
        <v>2283573.6435000002</v>
      </c>
      <c r="AA1711" s="451">
        <f>SUM(Q!BC1732:BF1732)</f>
        <v>1592370.3825000001</v>
      </c>
      <c r="AB1711" s="451">
        <f>SUM(Q!BG1732:BJ1732)</f>
        <v>1623089.6775</v>
      </c>
      <c r="AC1711" s="451">
        <f>SUM(Q!BK1732:BN1732)</f>
        <v>1066013.43</v>
      </c>
      <c r="AD1711" s="451">
        <f>SUM(Q!BO1732:BR1732)</f>
        <v>837963.95399999991</v>
      </c>
      <c r="AE1711" s="451">
        <f>SUM(Q!BS1732:BV1732)</f>
        <v>1045375.6965000001</v>
      </c>
      <c r="AF1711" s="451">
        <f>SUM(Q!BW1732:BZ1732)</f>
        <v>981322.40249999997</v>
      </c>
      <c r="AG1711" s="451">
        <f>SUM(Q!CA1732:CD1732)</f>
        <v>507283.86899999995</v>
      </c>
      <c r="AH1711" s="451">
        <f>SUM(Q!CE1732:CH1732)</f>
        <v>382122.3</v>
      </c>
      <c r="AI1711" s="451">
        <f>SUM(Q!CI1732:CL1732)</f>
        <v>298152.75</v>
      </c>
      <c r="AJ1711" s="451">
        <f>SUM(Q!CM1732:CP1732)</f>
        <v>395508.75</v>
      </c>
      <c r="AK1711" s="451">
        <f>SUM(Q!CQ1732:CT1732)</f>
        <v>557363.1</v>
      </c>
      <c r="AL1711" s="451">
        <f>SUM(Q!CU1732:CX1732)</f>
        <v>470959.65</v>
      </c>
      <c r="AM1711" s="451">
        <f>SUM(Q!CY1732:DB1732)</f>
        <v>217834.04999999996</v>
      </c>
      <c r="AN1711" s="451">
        <f>SUM(Q!DC1732:DF1732)</f>
        <v>195928.95</v>
      </c>
      <c r="AO1711" s="451">
        <f>SUM(Q!DG1732:DJ1732)</f>
        <v>176457.75</v>
      </c>
    </row>
    <row r="1712" spans="1:41" x14ac:dyDescent="0.35">
      <c r="A1712" s="5"/>
      <c r="B1712" s="463" t="s">
        <v>410</v>
      </c>
      <c r="O1712" s="690">
        <f>O1711/N1711-1</f>
        <v>-9.0187518603035977E-2</v>
      </c>
      <c r="P1712" s="690">
        <f t="shared" ref="P1712" si="1433">P1711/O1711-1</f>
        <v>7.6444929116684879E-2</v>
      </c>
      <c r="Q1712" s="690">
        <f t="shared" ref="Q1712" si="1434">Q1711/P1711-1</f>
        <v>0.10920879343531564</v>
      </c>
      <c r="R1712" s="690">
        <f t="shared" ref="R1712" si="1435">R1711/Q1711-1</f>
        <v>1.4704539227326618E-2</v>
      </c>
      <c r="S1712" s="690">
        <f t="shared" ref="S1712" si="1436">S1711/R1711-1</f>
        <v>-4.11341134113411E-2</v>
      </c>
      <c r="T1712" s="690">
        <f t="shared" ref="T1712" si="1437">T1711/S1711-1</f>
        <v>0.17444258350748743</v>
      </c>
      <c r="U1712" s="690">
        <f t="shared" ref="U1712" si="1438">U1711/T1711-1</f>
        <v>0.14972550447930577</v>
      </c>
      <c r="V1712" s="690">
        <f t="shared" ref="V1712" si="1439">V1711/U1711-1</f>
        <v>-8.5586064290468888E-2</v>
      </c>
      <c r="W1712" s="690">
        <f t="shared" ref="W1712" si="1440">W1711/V1711-1</f>
        <v>2.6198203494641303E-2</v>
      </c>
      <c r="X1712" s="690">
        <f t="shared" ref="X1712" si="1441">X1711/W1711-1</f>
        <v>0.40215384135897603</v>
      </c>
      <c r="Y1712" s="690">
        <f t="shared" ref="Y1712" si="1442">Y1711/X1711-1</f>
        <v>0.25530641473678206</v>
      </c>
      <c r="Z1712" s="690">
        <f t="shared" ref="Z1712" si="1443">Z1711/Y1711-1</f>
        <v>-3.8835683197180892E-2</v>
      </c>
      <c r="AA1712" s="690">
        <f t="shared" ref="AA1712" si="1444">AA1711/Z1711-1</f>
        <v>-0.30268490047056373</v>
      </c>
      <c r="AB1712" s="690">
        <f t="shared" ref="AB1712" si="1445">AB1711/AA1711-1</f>
        <v>1.9291551348607161E-2</v>
      </c>
      <c r="AC1712" s="690">
        <f t="shared" ref="AC1712" si="1446">AC1711/AB1711-1</f>
        <v>-0.34321963550285717</v>
      </c>
      <c r="AD1712" s="690">
        <f t="shared" ref="AD1712" si="1447">AD1711/AC1711-1</f>
        <v>-0.21392739489220136</v>
      </c>
      <c r="AE1712" s="690">
        <f t="shared" ref="AE1712" si="1448">AE1711/AD1711-1</f>
        <v>0.24751869279093142</v>
      </c>
      <c r="AF1712" s="690">
        <f t="shared" ref="AF1712" si="1449">AF1711/AE1711-1</f>
        <v>-6.1272989428064584E-2</v>
      </c>
      <c r="AG1712" s="690">
        <f t="shared" ref="AG1712" si="1450">AG1711/AF1711-1</f>
        <v>-0.48306095152046635</v>
      </c>
      <c r="AH1712" s="690">
        <f t="shared" ref="AH1712" si="1451">AH1711/AG1711-1</f>
        <v>-0.2467288566591499</v>
      </c>
      <c r="AI1712" s="690">
        <f t="shared" ref="AI1712" si="1452">AI1711/AH1711-1</f>
        <v>-0.21974522292993626</v>
      </c>
      <c r="AJ1712" s="690">
        <f t="shared" ref="AJ1712" si="1453">AJ1711/AI1711-1</f>
        <v>0.32653061224489788</v>
      </c>
      <c r="AK1712" s="690">
        <f t="shared" ref="AK1712" si="1454">AK1711/AJ1711-1</f>
        <v>0.40923076923076906</v>
      </c>
      <c r="AL1712" s="690">
        <f t="shared" ref="AL1712" si="1455">AL1711/AK1711-1</f>
        <v>-0.15502183406113534</v>
      </c>
      <c r="AM1712" s="690">
        <f t="shared" ref="AM1712" si="1456">AM1711/AL1711-1</f>
        <v>-0.53746770025839807</v>
      </c>
      <c r="AN1712" s="690">
        <f t="shared" ref="AN1712" si="1457">AN1711/AM1711-1</f>
        <v>-0.10055865921787688</v>
      </c>
      <c r="AO1712" s="690">
        <f t="shared" ref="AO1712" si="1458">AO1711/AN1711-1</f>
        <v>-9.9378881987577716E-2</v>
      </c>
    </row>
    <row r="1713" spans="1:41" x14ac:dyDescent="0.35">
      <c r="A1713" s="5"/>
      <c r="B1713" s="463" t="s">
        <v>411</v>
      </c>
      <c r="O1713" s="690"/>
      <c r="P1713" s="690"/>
      <c r="Q1713" s="690"/>
      <c r="R1713" s="690"/>
      <c r="S1713" s="690"/>
      <c r="T1713" s="690"/>
      <c r="U1713" s="690"/>
      <c r="V1713" s="690"/>
      <c r="W1713" s="690"/>
      <c r="X1713" s="690"/>
      <c r="Y1713" s="690"/>
      <c r="Z1713" s="690"/>
      <c r="AA1713" s="690"/>
      <c r="AB1713" s="690"/>
      <c r="AC1713" s="690"/>
      <c r="AD1713" s="690"/>
      <c r="AE1713" s="690"/>
      <c r="AF1713" s="690"/>
      <c r="AG1713" s="690"/>
      <c r="AH1713" s="690"/>
      <c r="AI1713" s="690"/>
      <c r="AJ1713" s="690"/>
      <c r="AK1713" s="690"/>
      <c r="AL1713" s="690"/>
      <c r="AM1713" s="690"/>
      <c r="AN1713" s="690"/>
      <c r="AO1713" s="690"/>
    </row>
    <row r="1714" spans="1:41" x14ac:dyDescent="0.35">
      <c r="A1714" s="5"/>
      <c r="B1714" s="463"/>
    </row>
    <row r="1715" spans="1:41" x14ac:dyDescent="0.35">
      <c r="A1715" s="5" t="s">
        <v>354</v>
      </c>
      <c r="B1715" s="70" t="s">
        <v>176</v>
      </c>
      <c r="N1715" s="451">
        <f>SUM(Q!C1736:F1736)</f>
        <v>115000</v>
      </c>
      <c r="O1715" s="451">
        <f>SUM(Q!G1736:J1736)</f>
        <v>-54600</v>
      </c>
      <c r="P1715" s="451">
        <f>SUM(Q!K1736:N1736)</f>
        <v>102200</v>
      </c>
      <c r="Q1715" s="451">
        <f>SUM(Q!O1736:R1736)</f>
        <v>152900</v>
      </c>
      <c r="R1715" s="451">
        <f>SUM(Q!S1736:V1736)</f>
        <v>136900</v>
      </c>
      <c r="S1715" s="451">
        <f>SUM(Q!W1736:Z1736)</f>
        <v>69600</v>
      </c>
      <c r="T1715" s="451">
        <f>SUM(Q!AA1736:AD1736)</f>
        <v>247129.81954871814</v>
      </c>
      <c r="U1715" s="451">
        <f>SUM(Q!AE1736:AH1736)</f>
        <v>320374.81803247007</v>
      </c>
      <c r="V1715" s="451">
        <f>SUM(Q!AI1736:AL1736)</f>
        <v>247960.77050860247</v>
      </c>
      <c r="W1715" s="451">
        <f>SUM(Q!AM1736:AP1736)</f>
        <v>175521.04627997347</v>
      </c>
      <c r="X1715" s="451">
        <f>SUM(Q!AQ1736:AT1736)</f>
        <v>390647.76471142558</v>
      </c>
      <c r="Y1715" s="451">
        <f>SUM(Q!AU1736:AX1736)</f>
        <v>527386.49391608033</v>
      </c>
      <c r="Z1715" s="451">
        <f>SUM(Q!AY1736:BB1736)</f>
        <v>527811.54324983305</v>
      </c>
      <c r="AA1715" s="451">
        <f>SUM(Q!BC1736:BF1736)</f>
        <v>453530.09492852591</v>
      </c>
      <c r="AB1715" s="451">
        <f>SUM(Q!BG1736:BJ1736)</f>
        <v>410004.47015178256</v>
      </c>
      <c r="AC1715" s="451">
        <f>SUM(Q!BK1736:BN1736)</f>
        <v>287721.16699206247</v>
      </c>
      <c r="AD1715" s="451">
        <f>SUM(Q!BO1736:BR1736)</f>
        <v>265776.1674212775</v>
      </c>
      <c r="AE1715" s="451">
        <f>SUM(Q!BS1736:BV1736)</f>
        <v>280594.28833550558</v>
      </c>
      <c r="AF1715" s="451">
        <f>SUM(Q!BW1736:BZ1736)</f>
        <v>303295.32700714772</v>
      </c>
      <c r="AG1715" s="451">
        <f>SUM(Q!CA1736:CD1736)</f>
        <v>237005.88319857127</v>
      </c>
      <c r="AH1715" s="451">
        <f>SUM(Q!CE1736:CH1736)</f>
        <v>185395.94470697356</v>
      </c>
      <c r="AI1715" s="451">
        <f>SUM(Q!CI1736:CL1736)</f>
        <v>142100.55298773144</v>
      </c>
      <c r="AJ1715" s="451">
        <f>SUM(Q!CM1736:CP1736)</f>
        <v>186040.69550253067</v>
      </c>
      <c r="AK1715" s="451">
        <f>SUM(Q!CQ1736:CT1736)</f>
        <v>258541.33636149854</v>
      </c>
      <c r="AL1715" s="451">
        <f>SUM(Q!CU1736:CX1736)</f>
        <v>214517.72630910098</v>
      </c>
      <c r="AM1715" s="451">
        <f>SUM(Q!CY1736:DB1736)</f>
        <v>96617.451072910015</v>
      </c>
      <c r="AN1715" s="451">
        <f>SUM(Q!DC1736:DF1736)</f>
        <v>85140.621875537166</v>
      </c>
      <c r="AO1715" s="451">
        <f>SUM(Q!DG1736:DJ1736)</f>
        <v>75050.208693770925</v>
      </c>
    </row>
    <row r="1716" spans="1:41" x14ac:dyDescent="0.35">
      <c r="A1716" s="5"/>
      <c r="B1716" s="463" t="s">
        <v>410</v>
      </c>
      <c r="O1716" s="690">
        <f>O1715/N1715-1</f>
        <v>-1.4747826086956521</v>
      </c>
      <c r="P1716" s="690">
        <f t="shared" ref="P1716" si="1459">P1715/O1715-1</f>
        <v>-2.8717948717948718</v>
      </c>
      <c r="Q1716" s="690">
        <f t="shared" ref="Q1716" si="1460">Q1715/P1715-1</f>
        <v>0.49608610567514666</v>
      </c>
      <c r="R1716" s="690">
        <f t="shared" ref="R1716" si="1461">R1715/Q1715-1</f>
        <v>-0.10464355788096791</v>
      </c>
      <c r="S1716" s="690">
        <f t="shared" ref="S1716" si="1462">S1715/R1715-1</f>
        <v>-0.49159970781592399</v>
      </c>
      <c r="T1716" s="690">
        <f t="shared" ref="T1716" si="1463">T1715/S1715-1</f>
        <v>2.5507157981137665</v>
      </c>
      <c r="U1716" s="690">
        <f t="shared" ref="U1716" si="1464">U1715/T1715-1</f>
        <v>0.29638268104393095</v>
      </c>
      <c r="V1716" s="690">
        <f t="shared" ref="V1716" si="1465">V1715/U1715-1</f>
        <v>-0.22602914913408834</v>
      </c>
      <c r="W1716" s="690">
        <f t="shared" ref="W1716" si="1466">W1715/V1715-1</f>
        <v>-0.29214187421681637</v>
      </c>
      <c r="X1716" s="690">
        <f t="shared" ref="X1716" si="1467">X1715/W1715-1</f>
        <v>1.2256462856784918</v>
      </c>
      <c r="Y1716" s="690">
        <f t="shared" ref="Y1716" si="1468">Y1715/X1715-1</f>
        <v>0.35003074779056953</v>
      </c>
      <c r="Z1716" s="690">
        <f t="shared" ref="Z1716" si="1469">Z1715/Y1715-1</f>
        <v>8.0595415062023612E-4</v>
      </c>
      <c r="AA1716" s="690">
        <f t="shared" ref="AA1716" si="1470">AA1715/Z1715-1</f>
        <v>-0.14073479307394943</v>
      </c>
      <c r="AB1716" s="690">
        <f t="shared" ref="AB1716" si="1471">AB1715/AA1715-1</f>
        <v>-9.5970753128527875E-2</v>
      </c>
      <c r="AC1716" s="690">
        <f t="shared" ref="AC1716" si="1472">AC1715/AB1715-1</f>
        <v>-0.29824870717739038</v>
      </c>
      <c r="AD1716" s="690">
        <f t="shared" ref="AD1716" si="1473">AD1715/AC1715-1</f>
        <v>-7.6271759218154322E-2</v>
      </c>
      <c r="AE1716" s="690">
        <f t="shared" ref="AE1716" si="1474">AE1715/AD1715-1</f>
        <v>5.5754137242637336E-2</v>
      </c>
      <c r="AF1716" s="690">
        <f t="shared" ref="AF1716" si="1475">AF1715/AE1715-1</f>
        <v>8.0903423965988264E-2</v>
      </c>
      <c r="AG1716" s="690">
        <f t="shared" ref="AG1716" si="1476">AG1715/AF1715-1</f>
        <v>-0.21856401304532536</v>
      </c>
      <c r="AH1716" s="690">
        <f t="shared" ref="AH1716" si="1477">AH1715/AG1715-1</f>
        <v>-0.21775804800742948</v>
      </c>
      <c r="AI1716" s="690">
        <f t="shared" ref="AI1716" si="1478">AI1715/AH1715-1</f>
        <v>-0.23352933521643304</v>
      </c>
      <c r="AJ1716" s="690">
        <f t="shared" ref="AJ1716" si="1479">AJ1715/AI1715-1</f>
        <v>0.3092186595402826</v>
      </c>
      <c r="AK1716" s="690">
        <f t="shared" ref="AK1716" si="1480">AK1715/AJ1715-1</f>
        <v>0.38970312738903767</v>
      </c>
      <c r="AL1716" s="690">
        <f t="shared" ref="AL1716" si="1481">AL1715/AK1715-1</f>
        <v>-0.17027687205438868</v>
      </c>
      <c r="AM1716" s="690">
        <f t="shared" ref="AM1716" si="1482">AM1715/AL1715-1</f>
        <v>-0.5496062132707259</v>
      </c>
      <c r="AN1716" s="690">
        <f t="shared" ref="AN1716" si="1483">AN1715/AM1715-1</f>
        <v>-0.11878629657402306</v>
      </c>
      <c r="AO1716" s="690">
        <f t="shared" ref="AO1716" si="1484">AO1715/AN1715-1</f>
        <v>-0.11851467559770601</v>
      </c>
    </row>
    <row r="1717" spans="1:41" x14ac:dyDescent="0.35">
      <c r="A1717" s="5"/>
      <c r="B1717" s="463" t="s">
        <v>411</v>
      </c>
    </row>
    <row r="1718" spans="1:41" x14ac:dyDescent="0.35">
      <c r="A1718" s="5"/>
      <c r="B1718" s="463"/>
    </row>
    <row r="1719" spans="1:41" x14ac:dyDescent="0.35">
      <c r="A1719" s="5" t="s">
        <v>354</v>
      </c>
      <c r="B1719" s="70" t="s">
        <v>186</v>
      </c>
      <c r="N1719" s="451">
        <f>SUM(Q!C1740:F1740)</f>
        <v>162400</v>
      </c>
      <c r="O1719" s="451">
        <f>SUM(Q!G1740:J1740)</f>
        <v>120200</v>
      </c>
      <c r="P1719" s="451">
        <f>SUM(Q!K1740:N1740)</f>
        <v>293800</v>
      </c>
      <c r="Q1719" s="451">
        <f>SUM(Q!O1740:R1740)</f>
        <v>321300</v>
      </c>
      <c r="R1719" s="451">
        <f>SUM(Q!S1740:V1740)</f>
        <v>299500</v>
      </c>
      <c r="S1719" s="451">
        <f>SUM(Q!W1740:Z1740)</f>
        <v>222900</v>
      </c>
      <c r="T1719" s="451">
        <f>SUM(Q!AA1740:AD1740)</f>
        <v>388413.04864743381</v>
      </c>
      <c r="U1719" s="451">
        <f>SUM(Q!AE1740:AH1740)</f>
        <v>529300.61006145563</v>
      </c>
      <c r="V1719" s="451">
        <f>SUM(Q!AI1740:AL1740)</f>
        <v>442061.27682868904</v>
      </c>
      <c r="W1719" s="451">
        <f>SUM(Q!AM1740:AP1740)</f>
        <v>387681.79306009016</v>
      </c>
      <c r="X1719" s="451">
        <f>SUM(Q!AQ1740:AT1740)</f>
        <v>687149.11748701741</v>
      </c>
      <c r="Y1719" s="451">
        <f>SUM(Q!AU1740:AX1740)</f>
        <v>912937.46494204924</v>
      </c>
      <c r="Z1719" s="451">
        <f>SUM(Q!AY1740:BB1740)</f>
        <v>881625.40503749147</v>
      </c>
      <c r="AA1719" s="451">
        <f>SUM(Q!BC1740:BF1740)</f>
        <v>638218.16976294131</v>
      </c>
      <c r="AB1719" s="451">
        <f>SUM(Q!BG1740:BJ1740)</f>
        <v>601194.10946583585</v>
      </c>
      <c r="AC1719" s="451">
        <f>SUM(Q!BK1740:BN1740)</f>
        <v>397009.27479749231</v>
      </c>
      <c r="AD1719" s="451">
        <f>SUM(Q!BO1740:BR1740)</f>
        <v>337609.59347708442</v>
      </c>
      <c r="AE1719" s="451">
        <f>SUM(Q!BS1740:BV1740)</f>
        <v>385906.89881816017</v>
      </c>
      <c r="AF1719" s="451">
        <f>SUM(Q!BW1740:BZ1740)</f>
        <v>385936.67014440265</v>
      </c>
      <c r="AG1719" s="451">
        <f>SUM(Q!CA1740:CD1740)</f>
        <v>245978.16947308104</v>
      </c>
      <c r="AH1719" s="451">
        <f>SUM(Q!CE1740:CH1740)</f>
        <v>175945.94470697356</v>
      </c>
      <c r="AI1719" s="451">
        <f>SUM(Q!CI1740:CL1740)</f>
        <v>120575.55298773144</v>
      </c>
      <c r="AJ1719" s="451">
        <f>SUM(Q!CM1740:CP1740)</f>
        <v>178515.69550253067</v>
      </c>
      <c r="AK1719" s="451">
        <f>SUM(Q!CQ1740:CT1740)</f>
        <v>274291.33636149857</v>
      </c>
      <c r="AL1719" s="451">
        <f>SUM(Q!CU1740:CX1740)</f>
        <v>217842.72630910098</v>
      </c>
      <c r="AM1719" s="451">
        <f>SUM(Q!CY1740:DB1740)</f>
        <v>63542.451072910015</v>
      </c>
      <c r="AN1719" s="451">
        <f>SUM(Q!DC1740:DF1740)</f>
        <v>48915.621875537166</v>
      </c>
      <c r="AO1719" s="451">
        <f>SUM(Q!DG1740:DJ1740)</f>
        <v>36025.208693770925</v>
      </c>
    </row>
    <row r="1720" spans="1:41" x14ac:dyDescent="0.35">
      <c r="A1720" s="5"/>
      <c r="B1720" s="463" t="s">
        <v>410</v>
      </c>
      <c r="O1720" s="690">
        <f>O1719/N1719-1</f>
        <v>-0.25985221674876846</v>
      </c>
      <c r="P1720" s="690">
        <f t="shared" ref="P1720" si="1485">P1719/O1719-1</f>
        <v>1.4442595673876872</v>
      </c>
      <c r="Q1720" s="690">
        <f t="shared" ref="Q1720" si="1486">Q1719/P1719-1</f>
        <v>9.3601089176310381E-2</v>
      </c>
      <c r="R1720" s="690">
        <f t="shared" ref="R1720" si="1487">R1719/Q1719-1</f>
        <v>-6.7849361967009081E-2</v>
      </c>
      <c r="S1720" s="690">
        <f t="shared" ref="S1720" si="1488">S1719/R1719-1</f>
        <v>-0.25575959933222037</v>
      </c>
      <c r="T1720" s="690">
        <f t="shared" ref="T1720" si="1489">T1719/S1719-1</f>
        <v>0.74254395983595245</v>
      </c>
      <c r="U1720" s="690">
        <f t="shared" ref="U1720" si="1490">U1719/T1719-1</f>
        <v>0.36272612854957598</v>
      </c>
      <c r="V1720" s="690">
        <f t="shared" ref="V1720" si="1491">V1719/U1719-1</f>
        <v>-0.16482001262503265</v>
      </c>
      <c r="W1720" s="690">
        <f t="shared" ref="W1720" si="1492">W1719/V1719-1</f>
        <v>-0.12301345224968085</v>
      </c>
      <c r="X1720" s="690">
        <f t="shared" ref="X1720" si="1493">X1719/W1719-1</f>
        <v>0.77245650888874784</v>
      </c>
      <c r="Y1720" s="690">
        <f t="shared" ref="Y1720" si="1494">Y1719/X1719-1</f>
        <v>0.3285871169867256</v>
      </c>
      <c r="Z1720" s="690">
        <f t="shared" ref="Z1720" si="1495">Z1719/Y1719-1</f>
        <v>-3.4298143199266495E-2</v>
      </c>
      <c r="AA1720" s="690">
        <f t="shared" ref="AA1720" si="1496">AA1719/Z1719-1</f>
        <v>-0.27608918014811423</v>
      </c>
      <c r="AB1720" s="690">
        <f t="shared" ref="AB1720" si="1497">AB1719/AA1719-1</f>
        <v>-5.8011604888744572E-2</v>
      </c>
      <c r="AC1720" s="690">
        <f t="shared" ref="AC1720" si="1498">AC1719/AB1719-1</f>
        <v>-0.3396321278825617</v>
      </c>
      <c r="AD1720" s="690">
        <f t="shared" ref="AD1720" si="1499">AD1719/AC1719-1</f>
        <v>-0.14961786812337485</v>
      </c>
      <c r="AE1720" s="690">
        <f t="shared" ref="AE1720" si="1500">AE1719/AD1719-1</f>
        <v>0.143056673371321</v>
      </c>
      <c r="AF1720" s="690">
        <f t="shared" ref="AF1720" si="1501">AF1719/AE1719-1</f>
        <v>7.7146395500271581E-5</v>
      </c>
      <c r="AG1720" s="690">
        <f t="shared" ref="AG1720" si="1502">AG1719/AF1719-1</f>
        <v>-0.36264628758639217</v>
      </c>
      <c r="AH1720" s="690">
        <f t="shared" ref="AH1720" si="1503">AH1719/AG1719-1</f>
        <v>-0.28470910616225054</v>
      </c>
      <c r="AI1720" s="690">
        <f t="shared" ref="AI1720" si="1504">AI1719/AH1719-1</f>
        <v>-0.31470115330852255</v>
      </c>
      <c r="AJ1720" s="690">
        <f t="shared" ref="AJ1720" si="1505">AJ1719/AI1719-1</f>
        <v>0.4805297680923315</v>
      </c>
      <c r="AK1720" s="690">
        <f t="shared" ref="AK1720" si="1506">AK1719/AJ1719-1</f>
        <v>0.53651103668702449</v>
      </c>
      <c r="AL1720" s="690">
        <f t="shared" ref="AL1720" si="1507">AL1719/AK1719-1</f>
        <v>-0.20579800587650321</v>
      </c>
      <c r="AM1720" s="690">
        <f t="shared" ref="AM1720" si="1508">AM1719/AL1719-1</f>
        <v>-0.70831043042149378</v>
      </c>
      <c r="AN1720" s="690">
        <f t="shared" ref="AN1720" si="1509">AN1719/AM1719-1</f>
        <v>-0.23018988015727782</v>
      </c>
      <c r="AO1720" s="690">
        <f t="shared" ref="AO1720" si="1510">AO1719/AN1719-1</f>
        <v>-0.2635234448120708</v>
      </c>
    </row>
    <row r="1721" spans="1:41" x14ac:dyDescent="0.35">
      <c r="A1721" s="5"/>
      <c r="B1721" s="463" t="s">
        <v>411</v>
      </c>
    </row>
    <row r="1722" spans="1:41" x14ac:dyDescent="0.35">
      <c r="A1722" s="312"/>
      <c r="B1722" s="498"/>
    </row>
    <row r="1723" spans="1:41" x14ac:dyDescent="0.35">
      <c r="A1723" s="5" t="s">
        <v>354</v>
      </c>
      <c r="B1723" s="70" t="s">
        <v>502</v>
      </c>
      <c r="N1723" s="451">
        <f>SUM(Q!C1744:F1744)</f>
        <v>-43000</v>
      </c>
      <c r="O1723" s="451">
        <f>SUM(Q!G1744:J1744)</f>
        <v>-762000</v>
      </c>
      <c r="P1723" s="451">
        <f>SUM(Q!K1744:N1744)</f>
        <v>32500</v>
      </c>
      <c r="Q1723" s="451">
        <f>SUM(Q!O1744:R1744)</f>
        <v>580000</v>
      </c>
      <c r="R1723" s="451">
        <f>SUM(Q!S1744:V1744)</f>
        <v>34100</v>
      </c>
      <c r="S1723" s="451">
        <f>SUM(Q!W1744:Z1744)</f>
        <v>-338100</v>
      </c>
      <c r="T1723" s="451">
        <f>SUM(Q!AA1744:AD1744)</f>
        <v>131129.81954871814</v>
      </c>
      <c r="U1723" s="451">
        <f>SUM(Q!AE1744:AH1744)</f>
        <v>254374.81803247007</v>
      </c>
      <c r="V1723" s="451">
        <f>SUM(Q!AI1744:AL1744)</f>
        <v>181960.77050860247</v>
      </c>
      <c r="W1723" s="451">
        <f>SUM(Q!AM1744:AP1744)</f>
        <v>109521.04627997347</v>
      </c>
      <c r="X1723" s="451">
        <f>SUM(Q!AQ1744:AT1744)</f>
        <v>324647.76471142558</v>
      </c>
      <c r="Y1723" s="451">
        <f>SUM(Q!AU1744:AX1744)</f>
        <v>461386.49391608039</v>
      </c>
      <c r="Z1723" s="451">
        <f>SUM(Q!AY1744:BB1744)</f>
        <v>461811.54324983305</v>
      </c>
      <c r="AA1723" s="451">
        <f>SUM(Q!BC1744:BF1744)</f>
        <v>387530.09492852591</v>
      </c>
      <c r="AB1723" s="451">
        <f>SUM(Q!BG1744:BJ1744)</f>
        <v>344004.4701517825</v>
      </c>
      <c r="AC1723" s="451">
        <f>SUM(Q!BK1744:BN1744)</f>
        <v>221721.16699206247</v>
      </c>
      <c r="AD1723" s="451">
        <f>SUM(Q!BO1744:BR1744)</f>
        <v>199776.1674212775</v>
      </c>
      <c r="AE1723" s="451">
        <f>SUM(Q!BS1744:BV1744)</f>
        <v>214594.28833550555</v>
      </c>
      <c r="AF1723" s="451">
        <f>SUM(Q!BW1744:BZ1744)</f>
        <v>237295.32700714772</v>
      </c>
      <c r="AG1723" s="451">
        <f>SUM(Q!CA1744:CD1744)</f>
        <v>171005.88319857127</v>
      </c>
      <c r="AH1723" s="451">
        <f>SUM(Q!CE1744:CH1744)</f>
        <v>119395.94470697358</v>
      </c>
      <c r="AI1723" s="451">
        <f>SUM(Q!CI1744:CL1744)</f>
        <v>76100.55298773144</v>
      </c>
      <c r="AJ1723" s="451">
        <f>SUM(Q!CM1744:CP1744)</f>
        <v>120040.69550253064</v>
      </c>
      <c r="AK1723" s="451">
        <f>SUM(Q!CQ1744:CT1744)</f>
        <v>192541.33636149854</v>
      </c>
      <c r="AL1723" s="451">
        <f>SUM(Q!CU1744:CX1744)</f>
        <v>148517.72630910098</v>
      </c>
      <c r="AM1723" s="451">
        <f>SUM(Q!CY1744:DB1744)</f>
        <v>30617.451072910022</v>
      </c>
      <c r="AN1723" s="451">
        <f>SUM(Q!DC1744:DF1744)</f>
        <v>19140.621875537163</v>
      </c>
      <c r="AO1723" s="451">
        <f>SUM(Q!DG1744:DJ1744)</f>
        <v>9050.2086937709282</v>
      </c>
    </row>
    <row r="1724" spans="1:41" x14ac:dyDescent="0.35">
      <c r="A1724" s="5"/>
      <c r="B1724" s="463" t="s">
        <v>410</v>
      </c>
      <c r="O1724" s="690">
        <f>O1723/N1723-1</f>
        <v>16.720930232558139</v>
      </c>
      <c r="P1724" s="690">
        <f t="shared" ref="P1724" si="1511">P1723/O1723-1</f>
        <v>-1.0426509186351707</v>
      </c>
      <c r="Q1724" s="690">
        <f t="shared" ref="Q1724" si="1512">Q1723/P1723-1</f>
        <v>16.846153846153847</v>
      </c>
      <c r="R1724" s="690">
        <f t="shared" ref="R1724" si="1513">R1723/Q1723-1</f>
        <v>-0.94120689655172418</v>
      </c>
      <c r="S1724" s="690">
        <f t="shared" ref="S1724" si="1514">S1723/R1723-1</f>
        <v>-10.914956011730204</v>
      </c>
      <c r="T1724" s="690">
        <f t="shared" ref="T1724" si="1515">T1723/S1723-1</f>
        <v>-1.3878432994638217</v>
      </c>
      <c r="U1724" s="690">
        <f t="shared" ref="U1724" si="1516">U1723/T1723-1</f>
        <v>0.9398701142722401</v>
      </c>
      <c r="V1724" s="690">
        <f t="shared" ref="V1724" si="1517">V1723/U1723-1</f>
        <v>-0.28467459194260414</v>
      </c>
      <c r="W1724" s="690">
        <f t="shared" ref="W1724" si="1518">W1723/V1723-1</f>
        <v>-0.39810627327061299</v>
      </c>
      <c r="X1724" s="690">
        <f t="shared" ref="X1724" si="1519">X1723/W1723-1</f>
        <v>1.964250029912189</v>
      </c>
      <c r="Y1724" s="690">
        <f t="shared" ref="Y1724" si="1520">Y1723/X1723-1</f>
        <v>0.42119103862057927</v>
      </c>
      <c r="Z1724" s="690">
        <f t="shared" ref="Z1724" si="1521">Z1723/Y1723-1</f>
        <v>9.2124355471479014E-4</v>
      </c>
      <c r="AA1724" s="690">
        <f t="shared" ref="AA1724" si="1522">AA1723/Z1723-1</f>
        <v>-0.16084796797970469</v>
      </c>
      <c r="AB1724" s="690">
        <f t="shared" ref="AB1724" si="1523">AB1723/AA1723-1</f>
        <v>-0.11231547006632103</v>
      </c>
      <c r="AC1724" s="690">
        <f t="shared" ref="AC1724" si="1524">AC1723/AB1723-1</f>
        <v>-0.35547009928611073</v>
      </c>
      <c r="AD1724" s="690">
        <f t="shared" ref="AD1724" si="1525">AD1723/AC1723-1</f>
        <v>-9.8975663300430838E-2</v>
      </c>
      <c r="AE1724" s="690">
        <f t="shared" ref="AE1724" si="1526">AE1723/AD1723-1</f>
        <v>7.4173616930894415E-2</v>
      </c>
      <c r="AF1724" s="690">
        <f t="shared" ref="AF1724" si="1527">AF1723/AE1723-1</f>
        <v>0.10578584755317633</v>
      </c>
      <c r="AG1724" s="690">
        <f t="shared" ref="AG1724" si="1528">AG1723/AF1723-1</f>
        <v>-0.27935418975435489</v>
      </c>
      <c r="AH1724" s="690">
        <f t="shared" ref="AH1724" si="1529">AH1723/AG1723-1</f>
        <v>-0.30180212239638837</v>
      </c>
      <c r="AI1724" s="690">
        <f t="shared" ref="AI1724" si="1530">AI1723/AH1723-1</f>
        <v>-0.36262028685730874</v>
      </c>
      <c r="AJ1724" s="690">
        <f t="shared" ref="AJ1724" si="1531">AJ1723/AI1723-1</f>
        <v>0.57739583734540023</v>
      </c>
      <c r="AK1724" s="690">
        <f t="shared" ref="AK1724" si="1532">AK1723/AJ1723-1</f>
        <v>0.60396718425743789</v>
      </c>
      <c r="AL1724" s="690">
        <f t="shared" ref="AL1724" si="1533">AL1723/AK1723-1</f>
        <v>-0.2286449802640963</v>
      </c>
      <c r="AM1724" s="690">
        <f t="shared" ref="AM1724" si="1534">AM1723/AL1723-1</f>
        <v>-0.79384648665313007</v>
      </c>
      <c r="AN1724" s="690">
        <f t="shared" ref="AN1724" si="1535">AN1723/AM1723-1</f>
        <v>-0.37484600432749382</v>
      </c>
      <c r="AO1724" s="690">
        <f t="shared" ref="AO1724" si="1536">AO1723/AN1723-1</f>
        <v>-0.52717269310159531</v>
      </c>
    </row>
    <row r="1725" spans="1:41" x14ac:dyDescent="0.35">
      <c r="A1725" s="5"/>
      <c r="B1725" s="463" t="s">
        <v>411</v>
      </c>
    </row>
    <row r="1726" spans="1:41" x14ac:dyDescent="0.35">
      <c r="A1726" s="312"/>
      <c r="B1726" s="498"/>
    </row>
    <row r="1727" spans="1:41" x14ac:dyDescent="0.35">
      <c r="A1727" s="5"/>
      <c r="B1727" s="70" t="s">
        <v>94</v>
      </c>
      <c r="N1727" s="496">
        <f>SUM(Q!C1748:F1748)</f>
        <v>-0.7161414071074701</v>
      </c>
      <c r="O1727" s="496">
        <f>SUM(Q!G1748:J1748)</f>
        <v>-2.0363432056860016</v>
      </c>
      <c r="P1727" s="496">
        <f>SUM(Q!K1748:N1748)</f>
        <v>0.13179233465786844</v>
      </c>
      <c r="Q1727" s="496">
        <f>SUM(Q!O1748:R1748)</f>
        <v>1.0982653045337416</v>
      </c>
      <c r="R1727" s="496">
        <f>SUM(Q!S1748:V1748)</f>
        <v>-3.3595217636494881E-2</v>
      </c>
      <c r="S1727" s="496">
        <f>SUM(Q!W1748:Z1748)</f>
        <v>-0.7971696147499111</v>
      </c>
      <c r="T1727" s="496">
        <f>SUM(Q!AA1748:AD1748)</f>
        <v>6.5302416094350391E-2</v>
      </c>
      <c r="U1727" s="496">
        <f>SUM(Q!AE1748:AH1748)</f>
        <v>0.43214862673371912</v>
      </c>
      <c r="V1727" s="496">
        <f>SUM(Q!AI1748:AL1748)</f>
        <v>0.32580607874418499</v>
      </c>
      <c r="W1727" s="496">
        <f>SUM(Q!AM1748:AP1748)</f>
        <v>0.22454004175781075</v>
      </c>
      <c r="X1727" s="496">
        <f>SUM(Q!AQ1748:AT1748)</f>
        <v>0.52932640959266897</v>
      </c>
      <c r="Y1727" s="496">
        <f>SUM(Q!AU1748:AX1748)</f>
        <v>0.70744090763758227</v>
      </c>
      <c r="Z1727" s="496">
        <f>SUM(Q!AY1748:BB1748)</f>
        <v>0.70095208385384511</v>
      </c>
      <c r="AA1727" s="496">
        <f>SUM(Q!BC1748:BF1748)</f>
        <v>0.59669612051409215</v>
      </c>
      <c r="AB1727" s="496">
        <f>SUM(Q!BG1748:BJ1748)</f>
        <v>0.52965710130798893</v>
      </c>
      <c r="AC1727" s="496">
        <f>SUM(Q!BK1748:BN1748)</f>
        <v>0.36384989758006736</v>
      </c>
      <c r="AD1727" s="496">
        <f>SUM(Q!BO1748:BR1748)</f>
        <v>0.3326523823387999</v>
      </c>
      <c r="AE1727" s="496">
        <f>SUM(Q!BS1748:BV1748)</f>
        <v>0.34623378763346679</v>
      </c>
      <c r="AF1727" s="496">
        <f>SUM(Q!BW1748:BZ1748)</f>
        <v>0.36993757569829266</v>
      </c>
      <c r="AG1727" s="496">
        <f>SUM(Q!CA1748:CD1748)</f>
        <v>0.28485860525323886</v>
      </c>
      <c r="AH1727" s="496">
        <f>SUM(Q!CE1748:CH1748)</f>
        <v>0.2179491051238282</v>
      </c>
      <c r="AI1727" s="496">
        <f>SUM(Q!CI1748:CL1748)</f>
        <v>0.1627128636516729</v>
      </c>
      <c r="AJ1727" s="496">
        <f>SUM(Q!CM1748:CP1748)</f>
        <v>0.21291326639619904</v>
      </c>
      <c r="AK1727" s="496">
        <f>SUM(Q!CQ1748:CT1748)</f>
        <v>0.29538492587717619</v>
      </c>
      <c r="AL1727" s="496">
        <f>SUM(Q!CU1748:CX1748)</f>
        <v>0.24044825942392023</v>
      </c>
      <c r="AM1727" s="496">
        <f>SUM(Q!CY1748:DB1748)</f>
        <v>0.10225562052864143</v>
      </c>
      <c r="AN1727" s="496">
        <f>SUM(Q!DC1748:DF1748)</f>
        <v>8.7976707014644231E-2</v>
      </c>
      <c r="AO1727" s="496">
        <f>SUM(Q!DG1748:DJ1748)</f>
        <v>7.5603484992693093E-2</v>
      </c>
    </row>
    <row r="1728" spans="1:41" x14ac:dyDescent="0.35">
      <c r="A1728" s="5"/>
      <c r="B1728" s="463" t="s">
        <v>410</v>
      </c>
      <c r="O1728" s="690">
        <f>O1727/N1727-1</f>
        <v>1.8434931781292896</v>
      </c>
      <c r="P1728" s="690">
        <f t="shared" ref="P1728" si="1537">P1727/O1727-1</f>
        <v>-1.0647200993869157</v>
      </c>
      <c r="Q1728" s="690">
        <f t="shared" ref="Q1728" si="1538">Q1727/P1727-1</f>
        <v>7.3333018372034093</v>
      </c>
      <c r="R1728" s="690">
        <f t="shared" ref="R1728" si="1539">R1727/Q1727-1</f>
        <v>-1.030589346215173</v>
      </c>
      <c r="S1728" s="690">
        <f t="shared" ref="S1728" si="1540">S1727/R1727-1</f>
        <v>22.728663507270639</v>
      </c>
      <c r="T1728" s="690">
        <f t="shared" ref="T1728" si="1541">T1727/S1727-1</f>
        <v>-1.0819178439394446</v>
      </c>
      <c r="U1728" s="690">
        <f t="shared" ref="U1728" si="1542">U1727/T1727-1</f>
        <v>5.6176514221057472</v>
      </c>
      <c r="V1728" s="690">
        <f t="shared" ref="V1728" si="1543">V1727/U1727-1</f>
        <v>-0.2460786438066368</v>
      </c>
      <c r="W1728" s="690">
        <f t="shared" ref="W1728" si="1544">W1727/V1727-1</f>
        <v>-0.31081690488005254</v>
      </c>
      <c r="X1728" s="690">
        <f t="shared" ref="X1728" si="1545">X1727/W1727-1</f>
        <v>1.3573809172245603</v>
      </c>
      <c r="Y1728" s="690">
        <f t="shared" ref="Y1728" si="1546">Y1727/X1727-1</f>
        <v>0.33649274779616078</v>
      </c>
      <c r="Z1728" s="690">
        <f t="shared" ref="Z1728" si="1547">Z1727/Y1727-1</f>
        <v>-9.1722484714742425E-3</v>
      </c>
      <c r="AA1728" s="690">
        <f t="shared" ref="AA1728" si="1548">AA1727/Z1727-1</f>
        <v>-0.14873479334928585</v>
      </c>
      <c r="AB1728" s="690">
        <f t="shared" ref="AB1728" si="1549">AB1727/AA1727-1</f>
        <v>-0.11235035204912136</v>
      </c>
      <c r="AC1728" s="690">
        <f t="shared" ref="AC1728" si="1550">AC1727/AB1727-1</f>
        <v>-0.31304631490536128</v>
      </c>
      <c r="AD1728" s="690">
        <f t="shared" ref="AD1728" si="1551">AD1727/AC1727-1</f>
        <v>-8.5742817158282358E-2</v>
      </c>
      <c r="AE1728" s="690">
        <f t="shared" ref="AE1728" si="1552">AE1727/AD1727-1</f>
        <v>4.0827620710782941E-2</v>
      </c>
      <c r="AF1728" s="690">
        <f t="shared" ref="AF1728" si="1553">AF1727/AE1727-1</f>
        <v>6.8461799256632316E-2</v>
      </c>
      <c r="AG1728" s="690">
        <f t="shared" ref="AG1728" si="1554">AG1727/AF1727-1</f>
        <v>-0.22998196461783882</v>
      </c>
      <c r="AH1728" s="690">
        <f t="shared" ref="AH1728" si="1555">AH1727/AG1727-1</f>
        <v>-0.23488670833702996</v>
      </c>
      <c r="AI1728" s="690">
        <f t="shared" ref="AI1728" si="1556">AI1727/AH1727-1</f>
        <v>-0.25343642241968711</v>
      </c>
      <c r="AJ1728" s="690">
        <f t="shared" ref="AJ1728" si="1557">AJ1727/AI1727-1</f>
        <v>0.30852141384465148</v>
      </c>
      <c r="AK1728" s="690">
        <f t="shared" ref="AK1728" si="1558">AK1727/AJ1727-1</f>
        <v>0.38734861794619224</v>
      </c>
      <c r="AL1728" s="690">
        <f t="shared" ref="AL1728" si="1559">AL1727/AK1727-1</f>
        <v>-0.18598331072621876</v>
      </c>
      <c r="AM1728" s="690">
        <f t="shared" ref="AM1728" si="1560">AM1727/AL1727-1</f>
        <v>-0.57472921295570478</v>
      </c>
      <c r="AN1728" s="690">
        <f t="shared" ref="AN1728" si="1561">AN1727/AM1727-1</f>
        <v>-0.13963940016380538</v>
      </c>
      <c r="AO1728" s="690">
        <f t="shared" ref="AO1728" si="1562">AO1727/AN1727-1</f>
        <v>-0.14064202266506232</v>
      </c>
    </row>
    <row r="1729" spans="1:41" x14ac:dyDescent="0.35">
      <c r="A1729" s="5"/>
      <c r="B1729" s="463" t="s">
        <v>411</v>
      </c>
    </row>
    <row r="1730" spans="1:41" x14ac:dyDescent="0.35">
      <c r="A1730" s="312"/>
      <c r="B1730" s="498"/>
    </row>
    <row r="1731" spans="1:41" x14ac:dyDescent="0.35">
      <c r="A1731" s="312"/>
      <c r="B1731" s="498"/>
    </row>
    <row r="1732" spans="1:41" x14ac:dyDescent="0.35">
      <c r="B1732" s="4"/>
    </row>
    <row r="1733" spans="1:41" x14ac:dyDescent="0.35">
      <c r="B1733" s="69"/>
    </row>
    <row r="1734" spans="1:41" x14ac:dyDescent="0.35">
      <c r="B1734" s="314" t="s">
        <v>195</v>
      </c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</row>
    <row r="1735" spans="1:41" x14ac:dyDescent="0.35">
      <c r="B1735" s="69" t="s">
        <v>196</v>
      </c>
      <c r="O1735" s="503">
        <f>AVERAGE(Q!G1756:J1756)</f>
        <v>-6.0885921102658877E-2</v>
      </c>
      <c r="P1735" s="503">
        <f>AVERAGE(Q!K1756:N1756)</f>
        <v>9.8754948091676106E-2</v>
      </c>
      <c r="Q1735" s="503">
        <f>AVERAGE(Q!O1756:R1756)</f>
        <v>0.13962164527414722</v>
      </c>
      <c r="R1735" s="503">
        <f>AVERAGE(Q!S1756:V1756)</f>
        <v>0.11646382622143509</v>
      </c>
      <c r="S1735" s="503">
        <f>AVERAGE(Q!W1756:Z1756)</f>
        <v>6.1590342274853258E-2</v>
      </c>
      <c r="T1735" s="503">
        <f>AVERAGE(Q!AA1756:AD1756)</f>
        <v>0.19338842010716314</v>
      </c>
      <c r="U1735" s="503">
        <f>AVERAGE(Q!AE1756:AH1756)</f>
        <v>0.22278325920160252</v>
      </c>
      <c r="V1735" s="503">
        <f>AVERAGE(Q!AI1756:AL1756)</f>
        <v>0.18859778327863544</v>
      </c>
      <c r="W1735" s="503">
        <f>AVERAGE(Q!AM1756:AP1756)</f>
        <v>0.13008590040769183</v>
      </c>
      <c r="X1735" s="503">
        <f>AVERAGE(Q!AQ1756:AT1756)</f>
        <v>0.20656907166276445</v>
      </c>
      <c r="Y1735" s="503">
        <f>AVERAGE(Q!AU1756:AX1756)</f>
        <v>0.22217284867868153</v>
      </c>
      <c r="Z1735" s="503">
        <f>AVERAGE(Q!AY1756:BB1756)</f>
        <v>0.23131939724271069</v>
      </c>
      <c r="AA1735" s="503">
        <f>AVERAGE(Q!BC1756:BF1756)</f>
        <v>0.28502504668190193</v>
      </c>
      <c r="AB1735" s="503">
        <f>AVERAGE(Q!BG1756:BJ1756)</f>
        <v>0.25283808211484693</v>
      </c>
      <c r="AC1735" s="503">
        <f>AVERAGE(Q!BK1756:BN1756)</f>
        <v>0.27026709569219015</v>
      </c>
      <c r="AD1735" s="503">
        <f>AVERAGE(Q!BO1756:BR1756)</f>
        <v>0.31741293343766985</v>
      </c>
      <c r="AE1735" s="503">
        <f>AVERAGE(Q!BS1756:BV1756)</f>
        <v>0.26876206123472485</v>
      </c>
      <c r="AF1735" s="503">
        <f>AVERAGE(Q!BW1756:BZ1756)</f>
        <v>0.30958214895000891</v>
      </c>
      <c r="AG1735" s="503">
        <f>AVERAGE(Q!CA1756:CD1756)</f>
        <v>0.46721959579879885</v>
      </c>
      <c r="AH1735" s="503">
        <f>AVERAGE(Q!CE1756:CH1756)</f>
        <v>0.48517436618321824</v>
      </c>
      <c r="AI1735" s="503">
        <f>AVERAGE(Q!CI1756:CL1756)</f>
        <v>0.47660319412694141</v>
      </c>
      <c r="AJ1735" s="503">
        <f>AVERAGE(Q!CM1756:CP1756)</f>
        <v>0.47038326080657039</v>
      </c>
      <c r="AK1735" s="503">
        <f>AVERAGE(Q!CQ1756:CT1756)</f>
        <v>0.46386518296869417</v>
      </c>
      <c r="AL1735" s="503">
        <f>AVERAGE(Q!CU1756:CX1756)</f>
        <v>0.4554906695490813</v>
      </c>
      <c r="AM1735" s="503">
        <f>AVERAGE(Q!CY1756:DB1756)</f>
        <v>0.44353695426821493</v>
      </c>
      <c r="AN1735" s="503">
        <f>AVERAGE(Q!DC1756:DF1756)</f>
        <v>0.43454845175017348</v>
      </c>
      <c r="AO1735" s="503">
        <f>AVERAGE(Q!DG1756:DJ1756)</f>
        <v>0.42531545763091122</v>
      </c>
    </row>
    <row r="1736" spans="1:41" x14ac:dyDescent="0.35">
      <c r="B1736" s="315" t="s">
        <v>219</v>
      </c>
      <c r="C1736" s="315"/>
      <c r="D1736" s="315"/>
      <c r="E1736" s="315"/>
      <c r="F1736" s="315"/>
      <c r="G1736" s="315"/>
      <c r="H1736" s="315"/>
      <c r="I1736" s="315"/>
      <c r="J1736" s="315"/>
      <c r="K1736" s="315"/>
      <c r="L1736" s="315"/>
      <c r="M1736" s="315"/>
      <c r="N1736" s="315"/>
      <c r="O1736" s="706" t="str">
        <f>IFERROR(AVERAGE(Q!G1757:J1757),"")</f>
        <v/>
      </c>
      <c r="P1736" s="706">
        <f>AVERAGE(Q!K1757:N1757)</f>
        <v>6.0379467079486902E-2</v>
      </c>
      <c r="Q1736" s="706">
        <f>AVERAGE(Q!O1757:R1757)</f>
        <v>0.52880747291316543</v>
      </c>
      <c r="R1736" s="706">
        <f>AVERAGE(Q!S1757:V1757)</f>
        <v>8.9646822699539094E-2</v>
      </c>
      <c r="S1736" s="706" t="e">
        <f>AVERAGE(Q!W1757:Z1757)</f>
        <v>#DIV/0!</v>
      </c>
      <c r="T1736" s="706">
        <f>AVERAGE(Q!AA1757:AD1757)</f>
        <v>9.8523536761492614E-2</v>
      </c>
      <c r="U1736" s="706">
        <f>AVERAGE(Q!AE1757:AH1757)</f>
        <v>0.17679412784999959</v>
      </c>
      <c r="V1736" s="706">
        <f>AVERAGE(Q!AI1757:AL1757)</f>
        <v>0.13830670443504597</v>
      </c>
      <c r="W1736" s="706">
        <f>AVERAGE(Q!AM1757:AP1757)</f>
        <v>8.1074145143048892E-2</v>
      </c>
      <c r="X1736" s="706">
        <f>AVERAGE(Q!AQ1757:AT1757)</f>
        <v>0.171642382367234</v>
      </c>
      <c r="Y1736" s="706">
        <f>AVERAGE(Q!AU1757:AX1757)</f>
        <v>0.19435334496966694</v>
      </c>
      <c r="Z1736" s="706">
        <f>AVERAGE(Q!AY1757:BB1757)</f>
        <v>0.20237882805663188</v>
      </c>
      <c r="AA1736" s="706">
        <f>AVERAGE(Q!BC1757:BF1757)</f>
        <v>0.24350844396422577</v>
      </c>
      <c r="AB1736" s="706">
        <f>AVERAGE(Q!BG1757:BJ1757)</f>
        <v>0.21208766096457479</v>
      </c>
      <c r="AC1736" s="706">
        <f>AVERAGE(Q!BK1757:BN1757)</f>
        <v>0.20819530227506458</v>
      </c>
      <c r="AD1736" s="706">
        <f>AVERAGE(Q!BO1757:BR1757)</f>
        <v>0.23856123774509574</v>
      </c>
      <c r="AE1736" s="706">
        <f>AVERAGE(Q!BS1757:BV1757)</f>
        <v>0.20549840781129589</v>
      </c>
      <c r="AF1736" s="706">
        <f>AVERAGE(Q!BW1757:BZ1757)</f>
        <v>0.24216505903873264</v>
      </c>
      <c r="AG1736" s="706">
        <f>AVERAGE(Q!CA1757:CD1757)</f>
        <v>0.33710911555791589</v>
      </c>
      <c r="AH1736" s="706">
        <f>AVERAGE(Q!CE1757:CH1757)</f>
        <v>0.31245479446494895</v>
      </c>
      <c r="AI1736" s="706">
        <f>AVERAGE(Q!CI1757:CL1757)</f>
        <v>0.25524015119005761</v>
      </c>
      <c r="AJ1736" s="706">
        <f>AVERAGE(Q!CM1757:CP1757)</f>
        <v>0.30350958228491948</v>
      </c>
      <c r="AK1736" s="706">
        <f>AVERAGE(Q!CQ1757:CT1757)</f>
        <v>0.34545045476009906</v>
      </c>
      <c r="AL1736" s="706">
        <f>AVERAGE(Q!CU1757:CX1757)</f>
        <v>0.31535127544175173</v>
      </c>
      <c r="AM1736" s="706">
        <f>AVERAGE(Q!CY1757:DB1757)</f>
        <v>0.14055401840488219</v>
      </c>
      <c r="AN1736" s="706">
        <f>AVERAGE(Q!DC1757:DF1757)</f>
        <v>9.7691647281002436E-2</v>
      </c>
      <c r="AO1736" s="706">
        <f>AVERAGE(Q!DG1757:DJ1757)</f>
        <v>5.1288247151348852E-2</v>
      </c>
    </row>
    <row r="1737" spans="1:41" x14ac:dyDescent="0.35">
      <c r="B1737" s="69" t="s">
        <v>220</v>
      </c>
      <c r="O1737" s="503">
        <f>IFERROR(AVERAGE(Q!G1758:J1758),"")</f>
        <v>0.13149624281927222</v>
      </c>
      <c r="P1737" s="503">
        <f>AVERAGE(Q!K1758:N1758)</f>
        <v>0.29258152356559819</v>
      </c>
      <c r="Q1737" s="503">
        <f>AVERAGE(Q!O1758:R1758)</f>
        <v>0.29396164153305837</v>
      </c>
      <c r="R1737" s="503">
        <f>AVERAGE(Q!S1758:V1758)</f>
        <v>0.26448854747048045</v>
      </c>
      <c r="S1737" s="503">
        <f>AVERAGE(Q!W1758:Z1758)</f>
        <v>0.20507719883274167</v>
      </c>
      <c r="T1737" s="503">
        <f>AVERAGE(Q!AA1758:AD1758)</f>
        <v>0.30543880677341867</v>
      </c>
      <c r="U1737" s="503">
        <f>AVERAGE(Q!AE1758:AH1758)</f>
        <v>0.36790415310281499</v>
      </c>
      <c r="V1737" s="503">
        <f>AVERAGE(Q!AI1758:AL1758)</f>
        <v>0.33602140219148546</v>
      </c>
      <c r="W1737" s="503">
        <f>AVERAGE(Q!AM1758:AP1758)</f>
        <v>0.2871425715302719</v>
      </c>
      <c r="X1737" s="503">
        <f>AVERAGE(Q!AQ1758:AT1758)</f>
        <v>0.36316911365388643</v>
      </c>
      <c r="Y1737" s="503">
        <f>AVERAGE(Q!AU1758:AX1758)</f>
        <v>0.38439538552445951</v>
      </c>
      <c r="Z1737" s="503">
        <f>AVERAGE(Q!AY1758:BB1758)</f>
        <v>0.38621014788655927</v>
      </c>
      <c r="AA1737" s="503">
        <f>AVERAGE(Q!BC1758:BF1758)</f>
        <v>0.40094019753092158</v>
      </c>
      <c r="AB1737" s="503">
        <f>AVERAGE(Q!BG1758:BJ1758)</f>
        <v>0.37054846683132481</v>
      </c>
      <c r="AC1737" s="503">
        <f>AVERAGE(Q!BK1758:BN1758)</f>
        <v>0.37264795851920429</v>
      </c>
      <c r="AD1737" s="503">
        <f>AVERAGE(Q!BO1758:BR1758)</f>
        <v>0.40305198608376519</v>
      </c>
      <c r="AE1737" s="503">
        <f>AVERAGE(Q!BS1758:BV1758)</f>
        <v>0.36938831534808442</v>
      </c>
      <c r="AF1737" s="503">
        <f>AVERAGE(Q!BW1758:BZ1758)</f>
        <v>0.39362282137137788</v>
      </c>
      <c r="AG1737" s="503">
        <f>AVERAGE(Q!CA1758:CD1758)</f>
        <v>0.48490029791713202</v>
      </c>
      <c r="AH1737" s="503">
        <f>AVERAGE(Q!CE1758:CH1758)</f>
        <v>0.46044406386901149</v>
      </c>
      <c r="AI1737" s="503">
        <f>AVERAGE(Q!CI1758:CL1758)</f>
        <v>0.40440865626002587</v>
      </c>
      <c r="AJ1737" s="503">
        <f>AVERAGE(Q!CM1758:CP1758)</f>
        <v>0.45135713306603364</v>
      </c>
      <c r="AK1737" s="503">
        <f>AVERAGE(Q!CQ1758:CT1758)</f>
        <v>0.4921232431093816</v>
      </c>
      <c r="AL1737" s="503">
        <f>AVERAGE(Q!CU1758:CX1758)</f>
        <v>0.46255072235827632</v>
      </c>
      <c r="AM1737" s="503">
        <f>AVERAGE(Q!CY1758:DB1758)</f>
        <v>0.29170118754579477</v>
      </c>
      <c r="AN1737" s="503">
        <f>AVERAGE(Q!DC1758:DF1758)</f>
        <v>0.24966000111538983</v>
      </c>
      <c r="AO1737" s="503">
        <f>AVERAGE(Q!DG1758:DJ1758)</f>
        <v>0.20415770173750333</v>
      </c>
    </row>
    <row r="1738" spans="1:41" x14ac:dyDescent="0.35">
      <c r="B1738" s="315" t="s">
        <v>505</v>
      </c>
      <c r="C1738" s="315"/>
      <c r="D1738" s="315"/>
      <c r="E1738" s="315"/>
      <c r="F1738" s="315"/>
      <c r="G1738" s="315"/>
      <c r="H1738" s="315"/>
      <c r="I1738" s="315"/>
      <c r="J1738" s="315"/>
      <c r="K1738" s="315"/>
      <c r="L1738" s="315"/>
      <c r="M1738" s="315"/>
      <c r="N1738" s="315"/>
      <c r="O1738" s="706">
        <f>IFERROR(AVERAGE(Q!G1759:J1759),"")</f>
        <v>-0.85034448556075093</v>
      </c>
      <c r="P1738" s="706">
        <f>AVERAGE(Q!K1759:N1759)</f>
        <v>5.7107075254598558E-2</v>
      </c>
      <c r="Q1738" s="706">
        <f>AVERAGE(Q!O1759:R1759)</f>
        <v>0.46562125625720802</v>
      </c>
      <c r="R1738" s="706">
        <f>AVERAGE(Q!S1759:V1759)</f>
        <v>-2.0421719322227777E-2</v>
      </c>
      <c r="S1738" s="706">
        <f>AVERAGE(Q!W1759:Z1759)</f>
        <v>-0.32755657124266763</v>
      </c>
      <c r="T1738" s="706">
        <f>AVERAGE(Q!AA1759:AD1759)</f>
        <v>1.8708010759467868E-2</v>
      </c>
      <c r="U1738" s="706">
        <f>AVERAGE(Q!AE1759:AH1759)</f>
        <v>0.14448066880552324</v>
      </c>
      <c r="V1738" s="706">
        <f>AVERAGE(Q!AI1759:AL1759)</f>
        <v>0.12112327811566005</v>
      </c>
      <c r="W1738" s="706">
        <f>AVERAGE(Q!AM1759:AP1759)</f>
        <v>8.2659665432791338E-2</v>
      </c>
      <c r="X1738" s="706">
        <f>AVERAGE(Q!AQ1759:AT1759)</f>
        <v>0.14128285191480883</v>
      </c>
      <c r="Y1738" s="706">
        <f>AVERAGE(Q!AU1759:AX1759)</f>
        <v>0.15281857980883046</v>
      </c>
      <c r="Z1738" s="706">
        <f>AVERAGE(Q!AY1759:BB1759)</f>
        <v>0.15997984653765204</v>
      </c>
      <c r="AA1738" s="706">
        <f>AVERAGE(Q!BC1759:BF1759)</f>
        <v>0.19828702776548807</v>
      </c>
      <c r="AB1738" s="706">
        <f>AVERAGE(Q!BG1759:BJ1759)</f>
        <v>0.175319385174872</v>
      </c>
      <c r="AC1738" s="706">
        <f>AVERAGE(Q!BK1759:BN1759)</f>
        <v>0.18618712115353303</v>
      </c>
      <c r="AD1738" s="706">
        <f>AVERAGE(Q!BO1759:BR1759)</f>
        <v>0.21960488683072035</v>
      </c>
      <c r="AE1738" s="706">
        <f>AVERAGE(Q!BS1759:BV1759)</f>
        <v>0.18596759411037644</v>
      </c>
      <c r="AF1738" s="706">
        <f>AVERAGE(Q!BW1759:BZ1759)</f>
        <v>0.21477576638211812</v>
      </c>
      <c r="AG1738" s="706">
        <f>AVERAGE(Q!CA1759:CD1759)</f>
        <v>0.32389369075519958</v>
      </c>
      <c r="AH1738" s="706">
        <f>AVERAGE(Q!CE1759:CH1759)</f>
        <v>0.33353885196519112</v>
      </c>
      <c r="AI1738" s="706">
        <f>AVERAGE(Q!CI1759:CL1759)</f>
        <v>0.32350240868588659</v>
      </c>
      <c r="AJ1738" s="706">
        <f>AVERAGE(Q!CM1759:CP1759)</f>
        <v>0.32341705416610178</v>
      </c>
      <c r="AK1738" s="706">
        <f>AVERAGE(Q!CQ1759:CT1759)</f>
        <v>0.32263480247784293</v>
      </c>
      <c r="AL1738" s="706">
        <f>AVERAGE(Q!CU1759:CX1759)</f>
        <v>0.3148971018630185</v>
      </c>
      <c r="AM1738" s="706">
        <f>AVERAGE(Q!CY1759:DB1759)</f>
        <v>0.29328395542528291</v>
      </c>
      <c r="AN1738" s="706">
        <f>AVERAGE(Q!DC1759:DF1759)</f>
        <v>0.28413270272203189</v>
      </c>
      <c r="AO1738" s="706">
        <f>AVERAGE(Q!DG1759:DJ1759)</f>
        <v>0.2745421284519679</v>
      </c>
    </row>
    <row r="1739" spans="1:41" x14ac:dyDescent="0.35">
      <c r="B1739" s="69"/>
    </row>
    <row r="1740" spans="1:41" x14ac:dyDescent="0.35">
      <c r="B1740" s="70" t="s">
        <v>221</v>
      </c>
    </row>
    <row r="1741" spans="1:41" x14ac:dyDescent="0.35">
      <c r="B1741" s="560" t="s">
        <v>222</v>
      </c>
      <c r="C1741" s="560"/>
      <c r="D1741" s="560"/>
      <c r="E1741" s="560"/>
      <c r="F1741" s="560"/>
      <c r="G1741" s="560"/>
      <c r="H1741" s="560"/>
      <c r="I1741" s="560"/>
      <c r="J1741" s="560"/>
      <c r="K1741" s="560"/>
      <c r="L1741" s="560"/>
      <c r="M1741" s="560"/>
      <c r="N1741" s="560"/>
      <c r="O1741" s="713">
        <f>IFERROR(AVERAGE(Q!G1762:J1762),"")</f>
        <v>-0.1820521062443467</v>
      </c>
      <c r="P1741" s="713">
        <f>AVERAGE(Q!K1762:N1762)</f>
        <v>-0.24554496419691813</v>
      </c>
      <c r="Q1741" s="713">
        <f>AVERAGE(Q!O1762:R1762)</f>
        <v>0.13632639254086734</v>
      </c>
      <c r="R1741" s="713">
        <f>AVERAGE(Q!S1762:V1762)</f>
        <v>5.2226148494771259E-2</v>
      </c>
      <c r="S1741" s="713">
        <f>AVERAGE(Q!W1762:Z1762)</f>
        <v>-6.7331180054299833E-2</v>
      </c>
      <c r="T1741" s="713">
        <f>AVERAGE(Q!AA1762:AD1762)</f>
        <v>-0.10667562721470843</v>
      </c>
      <c r="U1741" s="713">
        <f>AVERAGE(Q!AE1762:AH1762)</f>
        <v>7.1916466091875186E-2</v>
      </c>
      <c r="V1741" s="713">
        <f>AVERAGE(Q!AI1762:AL1762)</f>
        <v>7.5652480684670467E-2</v>
      </c>
      <c r="W1741" s="713">
        <f>AVERAGE(Q!AM1762:AP1762)</f>
        <v>5.544975183716979E-2</v>
      </c>
      <c r="X1741" s="713">
        <f>AVERAGE(Q!AQ1762:AT1762)</f>
        <v>8.9218392455863132E-2</v>
      </c>
      <c r="Y1741" s="713">
        <f>AVERAGE(Q!AU1762:AX1762)</f>
        <v>0.1392506220511886</v>
      </c>
      <c r="Z1741" s="713">
        <f>AVERAGE(Q!AY1762:BB1762)</f>
        <v>0.15518676840552595</v>
      </c>
      <c r="AA1741" s="713">
        <f>AVERAGE(Q!BC1762:BF1762)</f>
        <v>0.14227788817053053</v>
      </c>
      <c r="AB1741" s="713">
        <f>AVERAGE(Q!BG1762:BJ1762)</f>
        <v>0.12612036121443332</v>
      </c>
      <c r="AC1741" s="713">
        <f>AVERAGE(Q!BK1762:BN1762)</f>
        <v>9.7944130825783696E-2</v>
      </c>
      <c r="AD1741" s="713">
        <f>AVERAGE(Q!BO1762:BR1762)</f>
        <v>8.0464548860781401E-2</v>
      </c>
      <c r="AE1741" s="713">
        <f>AVERAGE(Q!BS1762:BV1762)</f>
        <v>8.1161134021507986E-2</v>
      </c>
      <c r="AF1741" s="713">
        <f>AVERAGE(Q!BW1762:BZ1762)</f>
        <v>8.6819545038234414E-2</v>
      </c>
      <c r="AG1741" s="713">
        <f>AVERAGE(Q!CA1762:CD1762)</f>
        <v>7.7261182627094277E-2</v>
      </c>
      <c r="AH1741" s="713">
        <f>AVERAGE(Q!CE1762:CH1762)</f>
        <v>6.0148773214912611E-2</v>
      </c>
      <c r="AI1741" s="713">
        <f>AVERAGE(Q!CI1762:CL1762)</f>
        <v>4.6018156692018995E-2</v>
      </c>
      <c r="AJ1741" s="713">
        <f>AVERAGE(Q!CM1762:CP1762)</f>
        <v>4.9474139810941196E-2</v>
      </c>
      <c r="AK1741" s="713">
        <f>AVERAGE(Q!CQ1762:CT1762)</f>
        <v>6.8330019354437013E-2</v>
      </c>
      <c r="AL1741" s="713">
        <f>AVERAGE(Q!CU1762:CX1762)</f>
        <v>6.8184650086725487E-2</v>
      </c>
      <c r="AM1741" s="713">
        <f>AVERAGE(Q!CY1762:DB1762)</f>
        <v>4.0646182180084395E-2</v>
      </c>
      <c r="AN1741" s="713">
        <f>AVERAGE(Q!DC1762:DF1762)</f>
        <v>2.5019476351242523E-2</v>
      </c>
      <c r="AO1741" s="713">
        <f>AVERAGE(Q!DG1762:DJ1762)</f>
        <v>2.1784155350386178E-2</v>
      </c>
    </row>
    <row r="1742" spans="1:41" x14ac:dyDescent="0.35">
      <c r="B1742" s="315" t="s">
        <v>145</v>
      </c>
      <c r="C1742" s="315"/>
      <c r="D1742" s="315"/>
      <c r="E1742" s="315"/>
      <c r="F1742" s="315"/>
      <c r="G1742" s="315"/>
      <c r="H1742" s="315"/>
      <c r="I1742" s="315"/>
      <c r="J1742" s="315"/>
      <c r="K1742" s="315"/>
      <c r="L1742" s="315"/>
      <c r="M1742" s="315"/>
      <c r="N1742" s="315"/>
      <c r="O1742" s="706">
        <f>IFERROR(AVERAGE(Q!G1763:J1763),"")</f>
        <v>-0.11096839953918265</v>
      </c>
      <c r="P1742" s="706">
        <f>AVERAGE(Q!K1763:N1763)</f>
        <v>-0.15117494471658552</v>
      </c>
      <c r="Q1742" s="706">
        <f>AVERAGE(Q!O1763:R1763)</f>
        <v>9.67953019883845E-2</v>
      </c>
      <c r="R1742" s="706">
        <f>AVERAGE(Q!S1763:V1763)</f>
        <v>3.6717065497546879E-2</v>
      </c>
      <c r="S1742" s="706">
        <f>AVERAGE(Q!W1763:Z1763)</f>
        <v>-4.3001484276461707E-2</v>
      </c>
      <c r="T1742" s="706">
        <f>AVERAGE(Q!AA1763:AD1763)</f>
        <v>-6.2615573506262359E-2</v>
      </c>
      <c r="U1742" s="706">
        <f>AVERAGE(Q!AE1763:AH1763)</f>
        <v>4.2025653237193879E-2</v>
      </c>
      <c r="V1742" s="706">
        <f>AVERAGE(Q!AI1763:AL1763)</f>
        <v>4.6086743701514693E-2</v>
      </c>
      <c r="W1742" s="706">
        <f>AVERAGE(Q!AM1763:AP1763)</f>
        <v>3.5343301260293489E-2</v>
      </c>
      <c r="X1742" s="706">
        <f>AVERAGE(Q!AQ1763:AT1763)</f>
        <v>5.5177475116294269E-2</v>
      </c>
      <c r="Y1742" s="706">
        <f>AVERAGE(Q!AU1763:AX1763)</f>
        <v>8.2257700097013581E-2</v>
      </c>
      <c r="Z1742" s="706">
        <f>AVERAGE(Q!AY1763:BB1763)</f>
        <v>9.6636293703875609E-2</v>
      </c>
      <c r="AA1742" s="706">
        <f>AVERAGE(Q!BC1763:BF1763)</f>
        <v>0.11046284128679007</v>
      </c>
      <c r="AB1742" s="706">
        <f>AVERAGE(Q!BG1763:BJ1763)</f>
        <v>0.10937279724142582</v>
      </c>
      <c r="AC1742" s="706">
        <f>AVERAGE(Q!BK1763:BN1763)</f>
        <v>0.10045869949757487</v>
      </c>
      <c r="AD1742" s="706">
        <f>AVERAGE(Q!BO1763:BR1763)</f>
        <v>0.10217741822303422</v>
      </c>
      <c r="AE1742" s="706">
        <f>AVERAGE(Q!BS1763:BV1763)</f>
        <v>9.7390670075323843E-2</v>
      </c>
      <c r="AF1742" s="706">
        <f>AVERAGE(Q!BW1763:BZ1763)</f>
        <v>9.9229756907192448E-2</v>
      </c>
      <c r="AG1742" s="706">
        <f>AVERAGE(Q!CA1763:CD1763)</f>
        <v>0.10578251598051935</v>
      </c>
      <c r="AH1742" s="706">
        <f>AVERAGE(Q!CE1763:CH1763)</f>
        <v>9.0143932051406112E-2</v>
      </c>
      <c r="AI1742" s="706">
        <f>AVERAGE(Q!CI1763:CL1763)</f>
        <v>6.5435116884448391E-2</v>
      </c>
      <c r="AJ1742" s="706">
        <f>AVERAGE(Q!CM1763:CP1763)</f>
        <v>6.2575805180864627E-2</v>
      </c>
      <c r="AK1742" s="706">
        <f>AVERAGE(Q!CQ1763:CT1763)</f>
        <v>7.443587742462901E-2</v>
      </c>
      <c r="AL1742" s="706">
        <f>AVERAGE(Q!CU1763:CX1763)</f>
        <v>6.8594856657403433E-2</v>
      </c>
      <c r="AM1742" s="706">
        <f>AVERAGE(Q!CY1763:DB1763)</f>
        <v>4.0755176114833008E-2</v>
      </c>
      <c r="AN1742" s="706">
        <f>AVERAGE(Q!DC1763:DF1763)</f>
        <v>2.4468862965016575E-2</v>
      </c>
      <c r="AO1742" s="706">
        <f>AVERAGE(Q!DG1763:DJ1763)</f>
        <v>2.0129616221255413E-2</v>
      </c>
    </row>
    <row r="1743" spans="1:41" x14ac:dyDescent="0.35">
      <c r="B1743" s="69"/>
      <c r="O1743" s="503"/>
      <c r="P1743" s="503"/>
      <c r="Q1743" s="503"/>
      <c r="R1743" s="503"/>
      <c r="S1743" s="503"/>
      <c r="T1743" s="503"/>
      <c r="U1743" s="503"/>
      <c r="V1743" s="503"/>
      <c r="W1743" s="503"/>
      <c r="X1743" s="503"/>
      <c r="Y1743" s="503"/>
      <c r="Z1743" s="503"/>
      <c r="AA1743" s="503"/>
      <c r="AB1743" s="503"/>
      <c r="AC1743" s="503"/>
      <c r="AD1743" s="503"/>
      <c r="AE1743" s="503"/>
      <c r="AF1743" s="503"/>
      <c r="AG1743" s="503"/>
      <c r="AH1743" s="503"/>
      <c r="AI1743" s="503"/>
      <c r="AJ1743" s="503"/>
      <c r="AK1743" s="503"/>
      <c r="AL1743" s="503"/>
      <c r="AM1743" s="503"/>
      <c r="AN1743" s="503"/>
      <c r="AO1743" s="503"/>
    </row>
    <row r="1744" spans="1:41" x14ac:dyDescent="0.35">
      <c r="B1744" s="69"/>
    </row>
    <row r="1745" spans="1:41" x14ac:dyDescent="0.35">
      <c r="B1745" s="69"/>
    </row>
    <row r="1746" spans="1:41" x14ac:dyDescent="0.35">
      <c r="B1746" s="69"/>
    </row>
    <row r="1747" spans="1:41" x14ac:dyDescent="0.35">
      <c r="B1747" s="69"/>
    </row>
    <row r="1748" spans="1:41" x14ac:dyDescent="0.35">
      <c r="B1748" s="69"/>
    </row>
    <row r="1749" spans="1:41" x14ac:dyDescent="0.35">
      <c r="A1749" s="311" t="s">
        <v>189</v>
      </c>
      <c r="B1749" s="534" t="s">
        <v>329</v>
      </c>
      <c r="N1749" s="534"/>
      <c r="O1749" s="534"/>
      <c r="P1749" s="534"/>
      <c r="Q1749" s="534"/>
      <c r="R1749" s="534"/>
      <c r="S1749" s="534"/>
      <c r="T1749" s="534"/>
      <c r="U1749" s="534"/>
      <c r="V1749" s="534"/>
      <c r="W1749" s="534"/>
      <c r="X1749" s="534"/>
      <c r="Y1749" s="534"/>
      <c r="Z1749" s="534"/>
      <c r="AA1749" s="534"/>
      <c r="AB1749" s="534"/>
      <c r="AC1749" s="534"/>
      <c r="AD1749" s="534"/>
      <c r="AE1749" s="534"/>
      <c r="AF1749" s="534"/>
      <c r="AG1749" s="534"/>
      <c r="AH1749" s="534"/>
      <c r="AI1749" s="534"/>
      <c r="AJ1749" s="534"/>
      <c r="AK1749" s="534"/>
      <c r="AL1749" s="534"/>
      <c r="AM1749" s="534"/>
      <c r="AN1749" s="534"/>
      <c r="AO1749" s="534"/>
    </row>
    <row r="1750" spans="1:41" x14ac:dyDescent="0.35">
      <c r="A1750" s="311"/>
      <c r="B1750" s="311"/>
    </row>
    <row r="1751" spans="1:41" x14ac:dyDescent="0.35">
      <c r="B1751" s="69"/>
    </row>
    <row r="1752" spans="1:41" x14ac:dyDescent="0.35">
      <c r="B1752" s="69" t="s">
        <v>506</v>
      </c>
    </row>
    <row r="1753" spans="1:41" x14ac:dyDescent="0.35">
      <c r="A1753" s="69" t="s">
        <v>354</v>
      </c>
      <c r="B1753" s="69" t="s">
        <v>507</v>
      </c>
      <c r="N1753" s="699">
        <f>Q!F1873</f>
        <v>158500</v>
      </c>
      <c r="O1753" s="699">
        <f>Q!J1873</f>
        <v>481000</v>
      </c>
      <c r="P1753" s="699">
        <f>Q!N1873</f>
        <v>652000</v>
      </c>
      <c r="Q1753" s="699">
        <f>Q!R1873</f>
        <v>664100</v>
      </c>
      <c r="R1753" s="699">
        <f>Q!V1873</f>
        <v>615100</v>
      </c>
      <c r="S1753" s="699">
        <f>Q!Z1873</f>
        <v>830600</v>
      </c>
      <c r="T1753" s="699">
        <f>Q!AD1873</f>
        <v>861124.83636799327</v>
      </c>
      <c r="U1753" s="516">
        <f>Q!AH1873</f>
        <v>530211.26923891914</v>
      </c>
      <c r="V1753" s="516">
        <f>Q!AL1873</f>
        <v>84798.201646233443</v>
      </c>
      <c r="W1753" s="516">
        <f>Q!AP1873</f>
        <v>-92426.652755814765</v>
      </c>
      <c r="X1753" s="516">
        <f>Q!AT1873</f>
        <v>120961.43879240184</v>
      </c>
      <c r="Y1753" s="516">
        <f>Q!AX1873</f>
        <v>293570.92000279255</v>
      </c>
      <c r="Z1753" s="516">
        <f>Q!BB1873</f>
        <v>124041.08646039068</v>
      </c>
      <c r="AA1753" s="516">
        <f>Q!BF1873</f>
        <v>-329383.35470957897</v>
      </c>
      <c r="AB1753" s="516">
        <f>Q!BJ1873</f>
        <v>-219259.68789541526</v>
      </c>
      <c r="AC1753" s="516">
        <f>Q!BN1873</f>
        <v>-550913.52800279378</v>
      </c>
      <c r="AD1753" s="516">
        <f>Q!BR1873</f>
        <v>-646244.55652377219</v>
      </c>
      <c r="AE1753" s="516">
        <f>Q!BV1873</f>
        <v>-389929.84446669184</v>
      </c>
      <c r="AF1753" s="516">
        <f>Q!BZ1873</f>
        <v>-335919.17590939172</v>
      </c>
      <c r="AG1753" s="516">
        <f>Q!CD1873</f>
        <v>-564390.68812178855</v>
      </c>
      <c r="AH1753" s="516">
        <f>Q!CH1873</f>
        <v>-439076.63831643201</v>
      </c>
      <c r="AI1753" s="516">
        <f>Q!CL1873</f>
        <v>-293541.08707707206</v>
      </c>
      <c r="AJ1753" s="516">
        <f>Q!CP1873</f>
        <v>-54878.682714793838</v>
      </c>
      <c r="AK1753" s="516">
        <f>Q!CT1873</f>
        <v>229388.39602855867</v>
      </c>
      <c r="AL1753" s="516">
        <f>Q!CX1873</f>
        <v>383322.70038550551</v>
      </c>
      <c r="AM1753" s="516">
        <f>Q!DB1873</f>
        <v>429174.79308779421</v>
      </c>
      <c r="AN1753" s="516">
        <f>Q!DF1873</f>
        <v>585820.63799790351</v>
      </c>
      <c r="AO1753" s="516">
        <f>Q!DJ1873</f>
        <v>740877.03001617733</v>
      </c>
    </row>
    <row r="1754" spans="1:41" x14ac:dyDescent="0.35">
      <c r="A1754" s="69" t="s">
        <v>354</v>
      </c>
      <c r="B1754" s="69" t="s">
        <v>508</v>
      </c>
      <c r="N1754" s="699">
        <f>Q!F1874</f>
        <v>0</v>
      </c>
      <c r="O1754" s="699">
        <f>Q!J1874</f>
        <v>67000</v>
      </c>
      <c r="P1754" s="699">
        <f>Q!N1874</f>
        <v>92000</v>
      </c>
      <c r="Q1754" s="699">
        <f>Q!R1874</f>
        <v>0</v>
      </c>
      <c r="R1754" s="699">
        <f>Q!V1874</f>
        <v>0</v>
      </c>
      <c r="S1754" s="699">
        <f>Q!Z1874</f>
        <v>0</v>
      </c>
      <c r="T1754" s="699">
        <f>Q!AD1874</f>
        <v>0</v>
      </c>
      <c r="U1754" s="516">
        <f>Q!AH1874</f>
        <v>0</v>
      </c>
      <c r="V1754" s="516">
        <f>Q!AL1874</f>
        <v>0</v>
      </c>
      <c r="W1754" s="516">
        <f>Q!AP1874</f>
        <v>0</v>
      </c>
      <c r="X1754" s="516">
        <f>Q!AT1874</f>
        <v>0</v>
      </c>
      <c r="Y1754" s="516">
        <f>Q!AX1874</f>
        <v>0</v>
      </c>
      <c r="Z1754" s="516">
        <f>Q!BB1874</f>
        <v>0</v>
      </c>
      <c r="AA1754" s="516">
        <f>Q!BF1874</f>
        <v>0</v>
      </c>
      <c r="AB1754" s="516">
        <f>Q!BJ1874</f>
        <v>0</v>
      </c>
      <c r="AC1754" s="516">
        <f>Q!BN1874</f>
        <v>0</v>
      </c>
      <c r="AD1754" s="516">
        <f>Q!BR1874</f>
        <v>0</v>
      </c>
      <c r="AE1754" s="516">
        <f>Q!BV1874</f>
        <v>0</v>
      </c>
      <c r="AF1754" s="516">
        <f>Q!BZ1874</f>
        <v>0</v>
      </c>
      <c r="AG1754" s="516">
        <f>Q!CD1874</f>
        <v>0</v>
      </c>
      <c r="AH1754" s="516">
        <f>Q!CH1874</f>
        <v>0</v>
      </c>
      <c r="AI1754" s="516">
        <f>Q!CL1874</f>
        <v>0</v>
      </c>
      <c r="AJ1754" s="516">
        <f>Q!CP1874</f>
        <v>0</v>
      </c>
      <c r="AK1754" s="516">
        <f>Q!CT1874</f>
        <v>0</v>
      </c>
      <c r="AL1754" s="516">
        <f>Q!CX1874</f>
        <v>0</v>
      </c>
      <c r="AM1754" s="516">
        <f>Q!DB1874</f>
        <v>0</v>
      </c>
      <c r="AN1754" s="516">
        <f>Q!DF1874</f>
        <v>0</v>
      </c>
      <c r="AO1754" s="516">
        <f>Q!DJ1874</f>
        <v>0</v>
      </c>
    </row>
    <row r="1755" spans="1:41" x14ac:dyDescent="0.35">
      <c r="A1755" s="69" t="s">
        <v>354</v>
      </c>
      <c r="B1755" s="69" t="s">
        <v>509</v>
      </c>
      <c r="N1755" s="699">
        <f>Q!F1875</f>
        <v>0</v>
      </c>
      <c r="O1755" s="699">
        <f>Q!J1875</f>
        <v>0</v>
      </c>
      <c r="P1755" s="699">
        <f>Q!N1875</f>
        <v>0</v>
      </c>
      <c r="Q1755" s="699">
        <f>Q!R1875</f>
        <v>127200</v>
      </c>
      <c r="R1755" s="699">
        <f>Q!V1875</f>
        <v>119000</v>
      </c>
      <c r="S1755" s="699">
        <f>Q!Z1875</f>
        <v>6100</v>
      </c>
      <c r="T1755" s="699">
        <f>Q!AD1875</f>
        <v>6600</v>
      </c>
      <c r="U1755" s="516">
        <f>Q!AH1875</f>
        <v>6600</v>
      </c>
      <c r="V1755" s="516">
        <f>Q!AL1875</f>
        <v>6600</v>
      </c>
      <c r="W1755" s="516">
        <f>Q!AP1875</f>
        <v>6600</v>
      </c>
      <c r="X1755" s="516">
        <f>Q!AT1875</f>
        <v>6600</v>
      </c>
      <c r="Y1755" s="516">
        <f>Q!AX1875</f>
        <v>6600</v>
      </c>
      <c r="Z1755" s="516">
        <f>Q!BB1875</f>
        <v>6600</v>
      </c>
      <c r="AA1755" s="516">
        <f>Q!BF1875</f>
        <v>6600</v>
      </c>
      <c r="AB1755" s="516">
        <f>Q!BJ1875</f>
        <v>6600</v>
      </c>
      <c r="AC1755" s="516">
        <f>Q!BN1875</f>
        <v>6600</v>
      </c>
      <c r="AD1755" s="516">
        <f>Q!BR1875</f>
        <v>6600</v>
      </c>
      <c r="AE1755" s="516">
        <f>Q!BV1875</f>
        <v>6600</v>
      </c>
      <c r="AF1755" s="516">
        <f>Q!BZ1875</f>
        <v>6600</v>
      </c>
      <c r="AG1755" s="516">
        <f>Q!CD1875</f>
        <v>6600</v>
      </c>
      <c r="AH1755" s="516">
        <f>Q!CH1875</f>
        <v>6600</v>
      </c>
      <c r="AI1755" s="516">
        <f>Q!CL1875</f>
        <v>6600</v>
      </c>
      <c r="AJ1755" s="516">
        <f>Q!CP1875</f>
        <v>6600</v>
      </c>
      <c r="AK1755" s="516">
        <f>Q!CT1875</f>
        <v>6600</v>
      </c>
      <c r="AL1755" s="516">
        <f>Q!CX1875</f>
        <v>6600</v>
      </c>
      <c r="AM1755" s="516">
        <f>Q!DB1875</f>
        <v>6600</v>
      </c>
      <c r="AN1755" s="516">
        <f>Q!DF1875</f>
        <v>6600</v>
      </c>
      <c r="AO1755" s="516">
        <f>Q!DJ1875</f>
        <v>6600</v>
      </c>
    </row>
    <row r="1756" spans="1:41" x14ac:dyDescent="0.35">
      <c r="A1756" s="69" t="s">
        <v>354</v>
      </c>
      <c r="B1756" s="69" t="s">
        <v>510</v>
      </c>
      <c r="N1756" s="699">
        <f>Q!F1876</f>
        <v>0</v>
      </c>
      <c r="O1756" s="699">
        <f>Q!J1876</f>
        <v>0</v>
      </c>
      <c r="P1756" s="699">
        <f>Q!N1876</f>
        <v>0</v>
      </c>
      <c r="Q1756" s="699">
        <f>Q!R1876</f>
        <v>93800</v>
      </c>
      <c r="R1756" s="699">
        <f>Q!V1876</f>
        <v>0</v>
      </c>
      <c r="S1756" s="699">
        <f>Q!Z1876</f>
        <v>0</v>
      </c>
      <c r="T1756" s="699">
        <f>Q!AD1876</f>
        <v>0</v>
      </c>
      <c r="U1756" s="516">
        <f>Q!AH1876</f>
        <v>0</v>
      </c>
      <c r="V1756" s="516">
        <f>Q!AL1876</f>
        <v>0</v>
      </c>
      <c r="W1756" s="516">
        <f>Q!AP1876</f>
        <v>0</v>
      </c>
      <c r="X1756" s="516">
        <f>Q!AT1876</f>
        <v>0</v>
      </c>
      <c r="Y1756" s="516">
        <f>Q!AX1876</f>
        <v>0</v>
      </c>
      <c r="Z1756" s="516">
        <f>Q!BB1876</f>
        <v>0</v>
      </c>
      <c r="AA1756" s="516">
        <f>Q!BF1876</f>
        <v>0</v>
      </c>
      <c r="AB1756" s="516">
        <f>Q!BJ1876</f>
        <v>0</v>
      </c>
      <c r="AC1756" s="516">
        <f>Q!BN1876</f>
        <v>0</v>
      </c>
      <c r="AD1756" s="516">
        <f>Q!BR1876</f>
        <v>0</v>
      </c>
      <c r="AE1756" s="516">
        <f>Q!BV1876</f>
        <v>0</v>
      </c>
      <c r="AF1756" s="516">
        <f>Q!BZ1876</f>
        <v>0</v>
      </c>
      <c r="AG1756" s="516">
        <f>Q!CD1876</f>
        <v>0</v>
      </c>
      <c r="AH1756" s="516">
        <f>Q!CH1876</f>
        <v>0</v>
      </c>
      <c r="AI1756" s="516">
        <f>Q!CL1876</f>
        <v>0</v>
      </c>
      <c r="AJ1756" s="516">
        <f>Q!CP1876</f>
        <v>0</v>
      </c>
      <c r="AK1756" s="516">
        <f>Q!CT1876</f>
        <v>0</v>
      </c>
      <c r="AL1756" s="516">
        <f>Q!CX1876</f>
        <v>0</v>
      </c>
      <c r="AM1756" s="516">
        <f>Q!DB1876</f>
        <v>0</v>
      </c>
      <c r="AN1756" s="516">
        <f>Q!DF1876</f>
        <v>0</v>
      </c>
      <c r="AO1756" s="516">
        <f>Q!DJ1876</f>
        <v>0</v>
      </c>
    </row>
    <row r="1757" spans="1:41" x14ac:dyDescent="0.35">
      <c r="A1757" s="69" t="s">
        <v>354</v>
      </c>
      <c r="B1757" s="69" t="s">
        <v>511</v>
      </c>
      <c r="N1757" s="699">
        <f>Q!F1877</f>
        <v>96900</v>
      </c>
      <c r="O1757" s="699">
        <f>Q!J1877</f>
        <v>97400</v>
      </c>
      <c r="P1757" s="699">
        <f>Q!N1877</f>
        <v>0</v>
      </c>
      <c r="Q1757" s="699">
        <f>Q!R1877</f>
        <v>0</v>
      </c>
      <c r="R1757" s="699">
        <f>Q!V1877</f>
        <v>0</v>
      </c>
      <c r="S1757" s="699">
        <f>Q!Z1877</f>
        <v>0</v>
      </c>
      <c r="T1757" s="699">
        <f>Q!AD1877</f>
        <v>0</v>
      </c>
      <c r="U1757" s="516">
        <f>Q!AH1877</f>
        <v>0</v>
      </c>
      <c r="V1757" s="516">
        <f>Q!AL1877</f>
        <v>0</v>
      </c>
      <c r="W1757" s="516">
        <f>Q!AP1877</f>
        <v>0</v>
      </c>
      <c r="X1757" s="516">
        <f>Q!AT1877</f>
        <v>0</v>
      </c>
      <c r="Y1757" s="516">
        <f>Q!AX1877</f>
        <v>0</v>
      </c>
      <c r="Z1757" s="516">
        <f>Q!BB1877</f>
        <v>0</v>
      </c>
      <c r="AA1757" s="516">
        <f>Q!BF1877</f>
        <v>0</v>
      </c>
      <c r="AB1757" s="516">
        <f>Q!BJ1877</f>
        <v>0</v>
      </c>
      <c r="AC1757" s="516">
        <f>Q!BN1877</f>
        <v>0</v>
      </c>
      <c r="AD1757" s="516">
        <f>Q!BR1877</f>
        <v>0</v>
      </c>
      <c r="AE1757" s="516">
        <f>Q!BV1877</f>
        <v>0</v>
      </c>
      <c r="AF1757" s="516">
        <f>Q!BZ1877</f>
        <v>0</v>
      </c>
      <c r="AG1757" s="516">
        <f>Q!CD1877</f>
        <v>0</v>
      </c>
      <c r="AH1757" s="516">
        <f>Q!CH1877</f>
        <v>0</v>
      </c>
      <c r="AI1757" s="516">
        <f>Q!CL1877</f>
        <v>0</v>
      </c>
      <c r="AJ1757" s="516">
        <f>Q!CP1877</f>
        <v>0</v>
      </c>
      <c r="AK1757" s="516">
        <f>Q!CT1877</f>
        <v>0</v>
      </c>
      <c r="AL1757" s="516">
        <f>Q!CX1877</f>
        <v>0</v>
      </c>
      <c r="AM1757" s="516">
        <f>Q!DB1877</f>
        <v>0</v>
      </c>
      <c r="AN1757" s="516">
        <f>Q!DF1877</f>
        <v>0</v>
      </c>
      <c r="AO1757" s="516">
        <f>Q!DJ1877</f>
        <v>0</v>
      </c>
    </row>
    <row r="1758" spans="1:41" x14ac:dyDescent="0.35">
      <c r="A1758" s="69" t="s">
        <v>354</v>
      </c>
      <c r="B1758" s="69" t="s">
        <v>512</v>
      </c>
      <c r="N1758" s="699">
        <f>Q!F1878</f>
        <v>200</v>
      </c>
      <c r="O1758" s="699">
        <f>Q!J1878</f>
        <v>3100</v>
      </c>
      <c r="P1758" s="699">
        <f>Q!N1878</f>
        <v>0</v>
      </c>
      <c r="Q1758" s="699">
        <f>Q!R1878</f>
        <v>0</v>
      </c>
      <c r="R1758" s="699">
        <f>Q!V1878</f>
        <v>0</v>
      </c>
      <c r="S1758" s="699">
        <f>Q!Z1878</f>
        <v>0</v>
      </c>
      <c r="T1758" s="699">
        <f>Q!AD1878</f>
        <v>0</v>
      </c>
      <c r="U1758" s="516">
        <f>Q!AH1878</f>
        <v>0</v>
      </c>
      <c r="V1758" s="516">
        <f>Q!AL1878</f>
        <v>0</v>
      </c>
      <c r="W1758" s="516">
        <f>Q!AP1878</f>
        <v>0</v>
      </c>
      <c r="X1758" s="516">
        <f>Q!AT1878</f>
        <v>0</v>
      </c>
      <c r="Y1758" s="516">
        <f>Q!AX1878</f>
        <v>0</v>
      </c>
      <c r="Z1758" s="516">
        <f>Q!BB1878</f>
        <v>0</v>
      </c>
      <c r="AA1758" s="516">
        <f>Q!BF1878</f>
        <v>0</v>
      </c>
      <c r="AB1758" s="516">
        <f>Q!BJ1878</f>
        <v>0</v>
      </c>
      <c r="AC1758" s="516">
        <f>Q!BN1878</f>
        <v>0</v>
      </c>
      <c r="AD1758" s="516">
        <f>Q!BR1878</f>
        <v>0</v>
      </c>
      <c r="AE1758" s="516">
        <f>Q!BV1878</f>
        <v>0</v>
      </c>
      <c r="AF1758" s="516">
        <f>Q!BZ1878</f>
        <v>0</v>
      </c>
      <c r="AG1758" s="516">
        <f>Q!CD1878</f>
        <v>0</v>
      </c>
      <c r="AH1758" s="516">
        <f>Q!CH1878</f>
        <v>0</v>
      </c>
      <c r="AI1758" s="516">
        <f>Q!CL1878</f>
        <v>0</v>
      </c>
      <c r="AJ1758" s="516">
        <f>Q!CP1878</f>
        <v>0</v>
      </c>
      <c r="AK1758" s="516">
        <f>Q!CT1878</f>
        <v>0</v>
      </c>
      <c r="AL1758" s="516">
        <f>Q!CX1878</f>
        <v>0</v>
      </c>
      <c r="AM1758" s="516">
        <f>Q!DB1878</f>
        <v>0</v>
      </c>
      <c r="AN1758" s="516">
        <f>Q!DF1878</f>
        <v>0</v>
      </c>
      <c r="AO1758" s="516">
        <f>Q!DJ1878</f>
        <v>0</v>
      </c>
    </row>
    <row r="1759" spans="1:41" x14ac:dyDescent="0.35">
      <c r="A1759" s="69" t="s">
        <v>354</v>
      </c>
      <c r="B1759" s="69" t="s">
        <v>513</v>
      </c>
      <c r="N1759" s="699">
        <f>Q!F1879</f>
        <v>55500</v>
      </c>
      <c r="O1759" s="699">
        <f>Q!J1879</f>
        <v>79500</v>
      </c>
      <c r="P1759" s="699">
        <f>Q!N1879</f>
        <v>61000</v>
      </c>
      <c r="Q1759" s="699">
        <f>Q!R1879</f>
        <v>75900</v>
      </c>
      <c r="R1759" s="699">
        <f>Q!V1879</f>
        <v>78100</v>
      </c>
      <c r="S1759" s="699">
        <f>Q!Z1879</f>
        <v>72200</v>
      </c>
      <c r="T1759" s="699">
        <f>Q!AD1879</f>
        <v>100090.69473684211</v>
      </c>
      <c r="U1759" s="516">
        <f>Q!AH1879</f>
        <v>115076.82449999999</v>
      </c>
      <c r="V1759" s="516">
        <f>Q!AL1879</f>
        <v>105227.852</v>
      </c>
      <c r="W1759" s="516">
        <f>Q!AP1879</f>
        <v>107984.63268</v>
      </c>
      <c r="X1759" s="516">
        <f>Q!AT1879</f>
        <v>151411.06752000001</v>
      </c>
      <c r="Y1759" s="516">
        <f>Q!AX1879</f>
        <v>190067.28432000004</v>
      </c>
      <c r="Z1759" s="516">
        <f>Q!BB1879</f>
        <v>182685.89148000002</v>
      </c>
      <c r="AA1759" s="516">
        <f>Q!BF1879</f>
        <v>127389.6306</v>
      </c>
      <c r="AB1759" s="516">
        <f>Q!BJ1879</f>
        <v>129847.17420000001</v>
      </c>
      <c r="AC1759" s="516">
        <f>Q!BN1879</f>
        <v>85281.074399999998</v>
      </c>
      <c r="AD1759" s="516">
        <f>Q!BR1879</f>
        <v>67037.116320000001</v>
      </c>
      <c r="AE1759" s="516">
        <f>Q!BV1879</f>
        <v>83630.055720000004</v>
      </c>
      <c r="AF1759" s="516">
        <f>Q!BZ1879</f>
        <v>78505.792199999996</v>
      </c>
      <c r="AG1759" s="516">
        <f>Q!CD1879</f>
        <v>40582.709519999997</v>
      </c>
      <c r="AH1759" s="516">
        <f>Q!CH1879</f>
        <v>30569.784</v>
      </c>
      <c r="AI1759" s="516">
        <f>Q!CL1879</f>
        <v>23852.22</v>
      </c>
      <c r="AJ1759" s="516">
        <f>Q!CP1879</f>
        <v>31640.7</v>
      </c>
      <c r="AK1759" s="516">
        <f>Q!CT1879</f>
        <v>44589.048000000003</v>
      </c>
      <c r="AL1759" s="516">
        <f>Q!CX1879</f>
        <v>37676.772000000004</v>
      </c>
      <c r="AM1759" s="516">
        <f>Q!DB1879</f>
        <v>17426.723999999998</v>
      </c>
      <c r="AN1759" s="516">
        <f>Q!DF1879</f>
        <v>15674.316000000001</v>
      </c>
      <c r="AO1759" s="516">
        <f>Q!DJ1879</f>
        <v>14116.62</v>
      </c>
    </row>
    <row r="1760" spans="1:41" x14ac:dyDescent="0.35">
      <c r="A1760" s="69" t="s">
        <v>354</v>
      </c>
      <c r="B1760" s="69" t="s">
        <v>38</v>
      </c>
      <c r="N1760" s="699">
        <f>Q!F1880</f>
        <v>245100</v>
      </c>
      <c r="O1760" s="699">
        <f>Q!J1880</f>
        <v>223900</v>
      </c>
      <c r="P1760" s="699">
        <f>Q!N1880</f>
        <v>207900</v>
      </c>
      <c r="Q1760" s="699">
        <f>Q!R1880</f>
        <v>200000</v>
      </c>
      <c r="R1760" s="699">
        <f>Q!V1880</f>
        <v>274700</v>
      </c>
      <c r="S1760" s="699">
        <f>Q!Z1880</f>
        <v>308500</v>
      </c>
      <c r="T1760" s="699">
        <f>Q!AD1880</f>
        <v>364026.30983700766</v>
      </c>
      <c r="U1760" s="516">
        <f>Q!AH1880</f>
        <v>411040.35189191543</v>
      </c>
      <c r="V1760" s="516">
        <f>Q!AL1880</f>
        <v>393552.35067101422</v>
      </c>
      <c r="W1760" s="516">
        <f>Q!AP1880</f>
        <v>436861.48127695604</v>
      </c>
      <c r="X1760" s="516">
        <f>Q!AT1880</f>
        <v>555500.99792507896</v>
      </c>
      <c r="Y1760" s="516">
        <f>Q!AX1880</f>
        <v>680990.49966575101</v>
      </c>
      <c r="Z1760" s="516">
        <f>Q!BB1880</f>
        <v>651274.76625047298</v>
      </c>
      <c r="AA1760" s="516">
        <f>Q!BF1880</f>
        <v>432974.20370931615</v>
      </c>
      <c r="AB1760" s="516">
        <f>Q!BJ1880</f>
        <v>465999.08941665496</v>
      </c>
      <c r="AC1760" s="516">
        <f>Q!BN1880</f>
        <v>293964.52566122252</v>
      </c>
      <c r="AD1760" s="516">
        <f>Q!BR1880</f>
        <v>211747.75075492132</v>
      </c>
      <c r="AE1760" s="516">
        <f>Q!BV1880</f>
        <v>289316.0388698969</v>
      </c>
      <c r="AF1760" s="516">
        <f>Q!BZ1880</f>
        <v>258075.54452335369</v>
      </c>
      <c r="AG1760" s="516">
        <f>Q!CD1880</f>
        <v>95211.52851937298</v>
      </c>
      <c r="AH1760" s="516">
        <f>Q!CH1880</f>
        <v>68335.973205350383</v>
      </c>
      <c r="AI1760" s="516">
        <f>Q!CL1880</f>
        <v>54393.883543480923</v>
      </c>
      <c r="AJ1760" s="516">
        <f>Q!CP1880</f>
        <v>73609.114067516304</v>
      </c>
      <c r="AK1760" s="516">
        <f>Q!CT1880</f>
        <v>105822.48477376945</v>
      </c>
      <c r="AL1760" s="516">
        <f>Q!CX1880</f>
        <v>91219.50029931328</v>
      </c>
      <c r="AM1760" s="516">
        <f>Q!DB1880</f>
        <v>43042.154476956341</v>
      </c>
      <c r="AN1760" s="516">
        <f>Q!DF1880</f>
        <v>39493.997460675637</v>
      </c>
      <c r="AO1760" s="516">
        <f>Q!DJ1880</f>
        <v>36285.863886786676</v>
      </c>
    </row>
    <row r="1761" spans="1:41" x14ac:dyDescent="0.35">
      <c r="A1761" s="69" t="s">
        <v>354</v>
      </c>
      <c r="B1761" s="69" t="s">
        <v>514</v>
      </c>
      <c r="N1761" s="699">
        <f>Q!F1881</f>
        <v>628500</v>
      </c>
      <c r="O1761" s="699">
        <f>Q!J1881</f>
        <v>0</v>
      </c>
      <c r="P1761" s="699">
        <f>Q!N1881</f>
        <v>0</v>
      </c>
      <c r="Q1761" s="699">
        <f>Q!R1881</f>
        <v>0</v>
      </c>
      <c r="R1761" s="699">
        <f>Q!V1881</f>
        <v>0</v>
      </c>
      <c r="S1761" s="699">
        <f>Q!Z1881</f>
        <v>45600</v>
      </c>
      <c r="T1761" s="699">
        <f>Q!AD1881</f>
        <v>45600</v>
      </c>
      <c r="U1761" s="516">
        <f>Q!AH1881</f>
        <v>45600</v>
      </c>
      <c r="V1761" s="516">
        <f>Q!AL1881</f>
        <v>45600</v>
      </c>
      <c r="W1761" s="516">
        <f>Q!AP1881</f>
        <v>45600</v>
      </c>
      <c r="X1761" s="516">
        <f>Q!AT1881</f>
        <v>45600</v>
      </c>
      <c r="Y1761" s="516">
        <f>Q!AX1881</f>
        <v>45600</v>
      </c>
      <c r="Z1761" s="516">
        <f>Q!BB1881</f>
        <v>45600</v>
      </c>
      <c r="AA1761" s="516">
        <f>Q!BF1881</f>
        <v>45600</v>
      </c>
      <c r="AB1761" s="516">
        <f>Q!BJ1881</f>
        <v>45600</v>
      </c>
      <c r="AC1761" s="516">
        <f>Q!BN1881</f>
        <v>45600</v>
      </c>
      <c r="AD1761" s="516">
        <f>Q!BR1881</f>
        <v>45600</v>
      </c>
      <c r="AE1761" s="516">
        <f>Q!BV1881</f>
        <v>45600</v>
      </c>
      <c r="AF1761" s="516">
        <f>Q!BZ1881</f>
        <v>45600</v>
      </c>
      <c r="AG1761" s="516">
        <f>Q!CD1881</f>
        <v>45600</v>
      </c>
      <c r="AH1761" s="516">
        <f>Q!CH1881</f>
        <v>45600</v>
      </c>
      <c r="AI1761" s="516">
        <f>Q!CL1881</f>
        <v>45600</v>
      </c>
      <c r="AJ1761" s="516">
        <f>Q!CP1881</f>
        <v>45600</v>
      </c>
      <c r="AK1761" s="516">
        <f>Q!CT1881</f>
        <v>45600</v>
      </c>
      <c r="AL1761" s="516">
        <f>Q!CX1881</f>
        <v>45600</v>
      </c>
      <c r="AM1761" s="516">
        <f>Q!DB1881</f>
        <v>45600</v>
      </c>
      <c r="AN1761" s="516">
        <f>Q!DF1881</f>
        <v>45600</v>
      </c>
      <c r="AO1761" s="516">
        <f>Q!DJ1881</f>
        <v>45600</v>
      </c>
    </row>
    <row r="1762" spans="1:41" x14ac:dyDescent="0.35">
      <c r="A1762" s="69" t="s">
        <v>354</v>
      </c>
      <c r="B1762" s="511" t="s">
        <v>39</v>
      </c>
      <c r="C1762" s="255"/>
      <c r="D1762" s="255"/>
      <c r="E1762" s="255"/>
      <c r="F1762" s="255"/>
      <c r="G1762" s="255"/>
      <c r="H1762" s="255"/>
      <c r="I1762" s="255"/>
      <c r="J1762" s="255"/>
      <c r="K1762" s="255"/>
      <c r="L1762" s="255"/>
      <c r="M1762" s="255"/>
      <c r="N1762" s="648">
        <f>Q!F1882</f>
        <v>1184700</v>
      </c>
      <c r="O1762" s="648">
        <f>Q!J1882</f>
        <v>951900</v>
      </c>
      <c r="P1762" s="648">
        <f>Q!N1882</f>
        <v>1012900</v>
      </c>
      <c r="Q1762" s="648">
        <f>Q!R1882</f>
        <v>1161000</v>
      </c>
      <c r="R1762" s="648">
        <f>Q!V1882</f>
        <v>1086900</v>
      </c>
      <c r="S1762" s="648">
        <f>Q!Z1882</f>
        <v>1263000</v>
      </c>
      <c r="T1762" s="648">
        <f>Q!AD1882</f>
        <v>1377441.8409418431</v>
      </c>
      <c r="U1762" s="648">
        <f>Q!AH1882</f>
        <v>1108528.4456308344</v>
      </c>
      <c r="V1762" s="648">
        <f>Q!AL1882</f>
        <v>635778.40431724768</v>
      </c>
      <c r="W1762" s="648">
        <f>Q!AP1882</f>
        <v>504619.46120114124</v>
      </c>
      <c r="X1762" s="648">
        <f>Q!AT1882</f>
        <v>880073.50423748081</v>
      </c>
      <c r="Y1762" s="648">
        <f>Q!AX1882</f>
        <v>1216828.7039885437</v>
      </c>
      <c r="Z1762" s="648">
        <f>Q!BB1882</f>
        <v>1010201.7441908637</v>
      </c>
      <c r="AA1762" s="648">
        <f>Q!BF1882</f>
        <v>283180.47959973721</v>
      </c>
      <c r="AB1762" s="648">
        <f>Q!BJ1882</f>
        <v>428786.57572123967</v>
      </c>
      <c r="AC1762" s="648">
        <f>Q!BN1882</f>
        <v>-119467.92794157128</v>
      </c>
      <c r="AD1762" s="648">
        <f>Q!BR1882</f>
        <v>-315259.68944885081</v>
      </c>
      <c r="AE1762" s="648">
        <f>Q!BV1882</f>
        <v>35216.250123205071</v>
      </c>
      <c r="AF1762" s="648">
        <f>Q!BZ1882</f>
        <v>52862.160813961964</v>
      </c>
      <c r="AG1762" s="648">
        <f>Q!CD1882</f>
        <v>-376396.4500824156</v>
      </c>
      <c r="AH1762" s="648">
        <f>Q!CH1882</f>
        <v>-287970.88111108163</v>
      </c>
      <c r="AI1762" s="648">
        <f>Q!CL1882</f>
        <v>-163094.98353359112</v>
      </c>
      <c r="AJ1762" s="648">
        <f>Q!CP1882</f>
        <v>102571.13135272247</v>
      </c>
      <c r="AK1762" s="648">
        <f>Q!CT1882</f>
        <v>431999.92880232813</v>
      </c>
      <c r="AL1762" s="648">
        <f>Q!CX1882</f>
        <v>564418.97268481879</v>
      </c>
      <c r="AM1762" s="648">
        <f>Q!DB1882</f>
        <v>541843.67156475061</v>
      </c>
      <c r="AN1762" s="648">
        <f>Q!DF1882</f>
        <v>693188.95145857916</v>
      </c>
      <c r="AO1762" s="648">
        <f>Q!DJ1882</f>
        <v>843479.51390296395</v>
      </c>
    </row>
    <row r="1763" spans="1:41" x14ac:dyDescent="0.35">
      <c r="B1763" s="69"/>
    </row>
    <row r="1764" spans="1:41" x14ac:dyDescent="0.35">
      <c r="A1764" s="69" t="s">
        <v>354</v>
      </c>
      <c r="B1764" s="69" t="s">
        <v>515</v>
      </c>
      <c r="N1764" s="699">
        <f>Q!F1884</f>
        <v>0</v>
      </c>
      <c r="O1764" s="699">
        <f>Q!J1884</f>
        <v>0</v>
      </c>
      <c r="P1764" s="699">
        <f>Q!N1884</f>
        <v>0</v>
      </c>
      <c r="Q1764" s="699">
        <f>Q!R1884</f>
        <v>0</v>
      </c>
      <c r="R1764" s="699">
        <f>Q!V1884</f>
        <v>0</v>
      </c>
      <c r="S1764" s="699">
        <f>Q!Z1884</f>
        <v>0</v>
      </c>
      <c r="T1764" s="699">
        <f>Q!AD1884</f>
        <v>0</v>
      </c>
      <c r="U1764" s="516">
        <f>Q!AH1884</f>
        <v>0</v>
      </c>
      <c r="V1764" s="516">
        <f>Q!AL1884</f>
        <v>0</v>
      </c>
      <c r="W1764" s="516">
        <f>Q!AP1884</f>
        <v>0</v>
      </c>
      <c r="X1764" s="516">
        <f>Q!AT1884</f>
        <v>0</v>
      </c>
      <c r="Y1764" s="516">
        <f>Q!AX1884</f>
        <v>0</v>
      </c>
      <c r="Z1764" s="516">
        <f>Q!BB1884</f>
        <v>0</v>
      </c>
      <c r="AA1764" s="516">
        <f>Q!BF1884</f>
        <v>0</v>
      </c>
      <c r="AB1764" s="516">
        <f>Q!BJ1884</f>
        <v>0</v>
      </c>
      <c r="AC1764" s="516">
        <f>Q!BN1884</f>
        <v>0</v>
      </c>
      <c r="AD1764" s="516">
        <f>Q!BR1884</f>
        <v>0</v>
      </c>
      <c r="AE1764" s="516">
        <f>Q!BV1884</f>
        <v>0</v>
      </c>
      <c r="AF1764" s="516">
        <f>Q!BZ1884</f>
        <v>0</v>
      </c>
      <c r="AG1764" s="516">
        <f>Q!CD1884</f>
        <v>0</v>
      </c>
      <c r="AH1764" s="516">
        <f>Q!CH1884</f>
        <v>0</v>
      </c>
      <c r="AI1764" s="516">
        <f>Q!CL1884</f>
        <v>0</v>
      </c>
      <c r="AJ1764" s="516">
        <f>Q!CP1884</f>
        <v>0</v>
      </c>
      <c r="AK1764" s="516">
        <f>Q!CT1884</f>
        <v>0</v>
      </c>
      <c r="AL1764" s="516">
        <f>Q!CX1884</f>
        <v>0</v>
      </c>
      <c r="AM1764" s="516">
        <f>Q!DB1884</f>
        <v>0</v>
      </c>
      <c r="AN1764" s="516">
        <f>Q!DF1884</f>
        <v>0</v>
      </c>
      <c r="AO1764" s="516">
        <f>Q!DJ1884</f>
        <v>0</v>
      </c>
    </row>
    <row r="1765" spans="1:41" x14ac:dyDescent="0.35">
      <c r="A1765" s="69" t="s">
        <v>354</v>
      </c>
      <c r="B1765" s="69" t="s">
        <v>516</v>
      </c>
      <c r="N1765" s="699">
        <f>Q!F1885</f>
        <v>56400</v>
      </c>
      <c r="O1765" s="699">
        <f>Q!J1885</f>
        <v>56600</v>
      </c>
      <c r="P1765" s="699">
        <f>Q!N1885</f>
        <v>52600</v>
      </c>
      <c r="Q1765" s="699">
        <f>Q!R1885</f>
        <v>69000</v>
      </c>
      <c r="R1765" s="699">
        <f>Q!V1885</f>
        <v>76800</v>
      </c>
      <c r="S1765" s="699">
        <f>Q!Z1885</f>
        <v>10000</v>
      </c>
      <c r="T1765" s="699">
        <f>Q!AD1885</f>
        <v>7930</v>
      </c>
      <c r="U1765" s="516">
        <f>Q!AH1885</f>
        <v>7930</v>
      </c>
      <c r="V1765" s="516">
        <f>Q!AL1885</f>
        <v>7930</v>
      </c>
      <c r="W1765" s="516">
        <f>Q!AP1885</f>
        <v>7930</v>
      </c>
      <c r="X1765" s="516">
        <f>Q!AT1885</f>
        <v>7930</v>
      </c>
      <c r="Y1765" s="516">
        <f>Q!AX1885</f>
        <v>7930</v>
      </c>
      <c r="Z1765" s="516">
        <f>Q!BB1885</f>
        <v>7930</v>
      </c>
      <c r="AA1765" s="516">
        <f>Q!BF1885</f>
        <v>7930</v>
      </c>
      <c r="AB1765" s="516">
        <f>Q!BJ1885</f>
        <v>7930</v>
      </c>
      <c r="AC1765" s="516">
        <f>Q!BN1885</f>
        <v>7930</v>
      </c>
      <c r="AD1765" s="516">
        <f>Q!BR1885</f>
        <v>7930</v>
      </c>
      <c r="AE1765" s="516">
        <f>Q!BV1885</f>
        <v>7930</v>
      </c>
      <c r="AF1765" s="516">
        <f>Q!BZ1885</f>
        <v>7930</v>
      </c>
      <c r="AG1765" s="516">
        <f>Q!CD1885</f>
        <v>7930</v>
      </c>
      <c r="AH1765" s="516">
        <f>Q!CH1885</f>
        <v>7930</v>
      </c>
      <c r="AI1765" s="516">
        <f>Q!CL1885</f>
        <v>7930</v>
      </c>
      <c r="AJ1765" s="516">
        <f>Q!CP1885</f>
        <v>7930</v>
      </c>
      <c r="AK1765" s="516">
        <f>Q!CT1885</f>
        <v>7930</v>
      </c>
      <c r="AL1765" s="516">
        <f>Q!CX1885</f>
        <v>7930</v>
      </c>
      <c r="AM1765" s="516">
        <f>Q!DB1885</f>
        <v>7930</v>
      </c>
      <c r="AN1765" s="516">
        <f>Q!DF1885</f>
        <v>7930</v>
      </c>
      <c r="AO1765" s="516">
        <f>Q!DJ1885</f>
        <v>7930</v>
      </c>
    </row>
    <row r="1766" spans="1:41" x14ac:dyDescent="0.35">
      <c r="A1766" s="69" t="s">
        <v>354</v>
      </c>
      <c r="B1766" s="69" t="s">
        <v>517</v>
      </c>
      <c r="N1766" s="699">
        <f>Q!F1886</f>
        <v>2152900</v>
      </c>
      <c r="O1766" s="699">
        <f>Q!J1886</f>
        <v>1853800</v>
      </c>
      <c r="P1766" s="699">
        <f>Q!N1886</f>
        <v>1868200</v>
      </c>
      <c r="Q1766" s="699">
        <f>Q!R1886</f>
        <v>1940200</v>
      </c>
      <c r="R1766" s="699">
        <f>Q!V1886</f>
        <v>2436100</v>
      </c>
      <c r="S1766" s="699">
        <f>Q!Z1886</f>
        <v>2239600</v>
      </c>
      <c r="T1766" s="699">
        <f>Q!AD1886</f>
        <v>2242116.7709012842</v>
      </c>
      <c r="U1766" s="516">
        <f>Q!AH1886</f>
        <v>2521854.9788722987</v>
      </c>
      <c r="V1766" s="516">
        <f>Q!AL1886</f>
        <v>2733018.472552212</v>
      </c>
      <c r="W1766" s="516">
        <f>Q!AP1886</f>
        <v>2729756.7257720954</v>
      </c>
      <c r="X1766" s="516">
        <f>Q!AT1886</f>
        <v>2522924.6729965047</v>
      </c>
      <c r="Y1766" s="516">
        <f>Q!AX1886</f>
        <v>2286423.7019705363</v>
      </c>
      <c r="Z1766" s="516">
        <f>Q!BB1886</f>
        <v>2078722.1401828786</v>
      </c>
      <c r="AA1766" s="516">
        <f>Q!BF1886</f>
        <v>1989749.3653484632</v>
      </c>
      <c r="AB1766" s="516">
        <f>Q!BJ1886</f>
        <v>1886973.3260344095</v>
      </c>
      <c r="AC1766" s="516">
        <f>Q!BN1886</f>
        <v>1817740.8182289791</v>
      </c>
      <c r="AD1766" s="516">
        <f>Q!BR1886</f>
        <v>1789314.5921731724</v>
      </c>
      <c r="AE1766" s="516">
        <f>Q!BV1886</f>
        <v>1728606.181690518</v>
      </c>
      <c r="AF1766" s="516">
        <f>Q!BZ1886</f>
        <v>1677955.5385532633</v>
      </c>
      <c r="AG1766" s="516">
        <f>Q!CD1886</f>
        <v>1696066.2522787536</v>
      </c>
      <c r="AH1766" s="516">
        <f>Q!CH1886</f>
        <v>1678302.0522787534</v>
      </c>
      <c r="AI1766" s="516">
        <f>Q!CL1886</f>
        <v>1664353.5522787534</v>
      </c>
      <c r="AJ1766" s="516">
        <f>Q!CP1886</f>
        <v>1645981.0522787534</v>
      </c>
      <c r="AK1766" s="516">
        <f>Q!CT1886</f>
        <v>1620253.652278753</v>
      </c>
      <c r="AL1766" s="516">
        <f>Q!CX1886</f>
        <v>1598452.5522787534</v>
      </c>
      <c r="AM1766" s="516">
        <f>Q!DB1886</f>
        <v>1588153.8522787532</v>
      </c>
      <c r="AN1766" s="516">
        <f>Q!DF1886</f>
        <v>1578850.5522787534</v>
      </c>
      <c r="AO1766" s="516">
        <f>Q!DJ1886</f>
        <v>1570432.0522787534</v>
      </c>
    </row>
    <row r="1767" spans="1:41" x14ac:dyDescent="0.35">
      <c r="A1767" s="69" t="s">
        <v>354</v>
      </c>
      <c r="B1767" s="69" t="s">
        <v>518</v>
      </c>
      <c r="N1767" s="699">
        <f>Q!F1887</f>
        <v>544800</v>
      </c>
      <c r="O1767" s="699">
        <f>Q!J1887</f>
        <v>155100</v>
      </c>
      <c r="P1767" s="699">
        <f>Q!N1887</f>
        <v>169200</v>
      </c>
      <c r="Q1767" s="699">
        <f>Q!R1887</f>
        <v>474600</v>
      </c>
      <c r="R1767" s="699">
        <f>Q!V1887</f>
        <v>47300</v>
      </c>
      <c r="S1767" s="699">
        <f>Q!Z1887</f>
        <v>42200</v>
      </c>
      <c r="T1767" s="699">
        <f>Q!AD1887</f>
        <v>49100</v>
      </c>
      <c r="U1767" s="516">
        <f>Q!AH1887</f>
        <v>49100</v>
      </c>
      <c r="V1767" s="516">
        <f>Q!AL1887</f>
        <v>49100</v>
      </c>
      <c r="W1767" s="516">
        <f>Q!AP1887</f>
        <v>49100</v>
      </c>
      <c r="X1767" s="516">
        <f>Q!AT1887</f>
        <v>49100</v>
      </c>
      <c r="Y1767" s="516">
        <f>Q!AX1887</f>
        <v>49100</v>
      </c>
      <c r="Z1767" s="516">
        <f>Q!BB1887</f>
        <v>49100</v>
      </c>
      <c r="AA1767" s="516">
        <f>Q!BF1887</f>
        <v>49100</v>
      </c>
      <c r="AB1767" s="516">
        <f>Q!BJ1887</f>
        <v>49100</v>
      </c>
      <c r="AC1767" s="516">
        <f>Q!BN1887</f>
        <v>49100</v>
      </c>
      <c r="AD1767" s="516">
        <f>Q!BR1887</f>
        <v>49100</v>
      </c>
      <c r="AE1767" s="516">
        <f>Q!BV1887</f>
        <v>49100</v>
      </c>
      <c r="AF1767" s="516">
        <f>Q!BZ1887</f>
        <v>49100</v>
      </c>
      <c r="AG1767" s="516">
        <f>Q!CD1887</f>
        <v>49100</v>
      </c>
      <c r="AH1767" s="516">
        <f>Q!CH1887</f>
        <v>49100</v>
      </c>
      <c r="AI1767" s="516">
        <f>Q!CL1887</f>
        <v>49100</v>
      </c>
      <c r="AJ1767" s="516">
        <f>Q!CP1887</f>
        <v>49100</v>
      </c>
      <c r="AK1767" s="516">
        <f>Q!CT1887</f>
        <v>49100</v>
      </c>
      <c r="AL1767" s="516">
        <f>Q!CX1887</f>
        <v>49100</v>
      </c>
      <c r="AM1767" s="516">
        <f>Q!DB1887</f>
        <v>49100</v>
      </c>
      <c r="AN1767" s="516">
        <f>Q!DF1887</f>
        <v>49100</v>
      </c>
      <c r="AO1767" s="516">
        <f>Q!DJ1887</f>
        <v>49100</v>
      </c>
    </row>
    <row r="1768" spans="1:41" x14ac:dyDescent="0.35">
      <c r="A1768" s="69" t="s">
        <v>354</v>
      </c>
      <c r="B1768" s="69" t="s">
        <v>512</v>
      </c>
      <c r="N1768" s="699">
        <f>Q!F1888</f>
        <v>67400</v>
      </c>
      <c r="O1768" s="699">
        <f>Q!J1888</f>
        <v>35100</v>
      </c>
      <c r="P1768" s="699">
        <f>Q!N1888</f>
        <v>29200</v>
      </c>
      <c r="Q1768" s="699">
        <f>Q!R1888</f>
        <v>17300</v>
      </c>
      <c r="R1768" s="699">
        <f>Q!V1888</f>
        <v>0</v>
      </c>
      <c r="S1768" s="699">
        <f>Q!Z1888</f>
        <v>0</v>
      </c>
      <c r="T1768" s="699">
        <f>Q!AD1888</f>
        <v>0</v>
      </c>
      <c r="U1768" s="516">
        <f>Q!AH1888</f>
        <v>0</v>
      </c>
      <c r="V1768" s="516">
        <f>Q!AL1888</f>
        <v>0</v>
      </c>
      <c r="W1768" s="516">
        <f>Q!AP1888</f>
        <v>0</v>
      </c>
      <c r="X1768" s="516">
        <f>Q!AT1888</f>
        <v>0</v>
      </c>
      <c r="Y1768" s="516">
        <f>Q!AX1888</f>
        <v>0</v>
      </c>
      <c r="Z1768" s="516">
        <f>Q!BB1888</f>
        <v>0</v>
      </c>
      <c r="AA1768" s="516">
        <f>Q!BF1888</f>
        <v>0</v>
      </c>
      <c r="AB1768" s="516">
        <f>Q!BJ1888</f>
        <v>0</v>
      </c>
      <c r="AC1768" s="516">
        <f>Q!BN1888</f>
        <v>0</v>
      </c>
      <c r="AD1768" s="516">
        <f>Q!BR1888</f>
        <v>0</v>
      </c>
      <c r="AE1768" s="516">
        <f>Q!BV1888</f>
        <v>0</v>
      </c>
      <c r="AF1768" s="516">
        <f>Q!BZ1888</f>
        <v>0</v>
      </c>
      <c r="AG1768" s="516">
        <f>Q!CD1888</f>
        <v>0</v>
      </c>
      <c r="AH1768" s="516">
        <f>Q!CH1888</f>
        <v>0</v>
      </c>
      <c r="AI1768" s="516">
        <f>Q!CL1888</f>
        <v>0</v>
      </c>
      <c r="AJ1768" s="516">
        <f>Q!CP1888</f>
        <v>0</v>
      </c>
      <c r="AK1768" s="516">
        <f>Q!CT1888</f>
        <v>0</v>
      </c>
      <c r="AL1768" s="516">
        <f>Q!CX1888</f>
        <v>0</v>
      </c>
      <c r="AM1768" s="516">
        <f>Q!DB1888</f>
        <v>0</v>
      </c>
      <c r="AN1768" s="516">
        <f>Q!DF1888</f>
        <v>0</v>
      </c>
      <c r="AO1768" s="516">
        <f>Q!DJ1888</f>
        <v>0</v>
      </c>
    </row>
    <row r="1769" spans="1:41" x14ac:dyDescent="0.35">
      <c r="A1769" s="69" t="s">
        <v>354</v>
      </c>
      <c r="B1769" s="69" t="s">
        <v>508</v>
      </c>
      <c r="N1769" s="699">
        <f>Q!F1889</f>
        <v>0</v>
      </c>
      <c r="O1769" s="699">
        <f>Q!J1889</f>
        <v>9100</v>
      </c>
      <c r="P1769" s="699">
        <f>Q!N1889</f>
        <v>18700</v>
      </c>
      <c r="Q1769" s="699">
        <f>Q!R1889</f>
        <v>24500</v>
      </c>
      <c r="R1769" s="699">
        <f>Q!V1889</f>
        <v>23900</v>
      </c>
      <c r="S1769" s="699">
        <f>Q!Z1889</f>
        <v>28100</v>
      </c>
      <c r="T1769" s="699">
        <f>Q!AD1889</f>
        <v>30800</v>
      </c>
      <c r="U1769" s="516">
        <f>Q!AH1889</f>
        <v>30800</v>
      </c>
      <c r="V1769" s="516">
        <f>Q!AL1889</f>
        <v>30800</v>
      </c>
      <c r="W1769" s="516">
        <f>Q!AP1889</f>
        <v>30800</v>
      </c>
      <c r="X1769" s="516">
        <f>Q!AT1889</f>
        <v>30800</v>
      </c>
      <c r="Y1769" s="516">
        <f>Q!AX1889</f>
        <v>30800</v>
      </c>
      <c r="Z1769" s="516">
        <f>Q!BB1889</f>
        <v>30800</v>
      </c>
      <c r="AA1769" s="516">
        <f>Q!BF1889</f>
        <v>30800</v>
      </c>
      <c r="AB1769" s="516">
        <f>Q!BJ1889</f>
        <v>30800</v>
      </c>
      <c r="AC1769" s="516">
        <f>Q!BN1889</f>
        <v>30800</v>
      </c>
      <c r="AD1769" s="516">
        <f>Q!BR1889</f>
        <v>30800</v>
      </c>
      <c r="AE1769" s="516">
        <f>Q!BV1889</f>
        <v>30800</v>
      </c>
      <c r="AF1769" s="516">
        <f>Q!BZ1889</f>
        <v>30800</v>
      </c>
      <c r="AG1769" s="516">
        <f>Q!CD1889</f>
        <v>30800</v>
      </c>
      <c r="AH1769" s="516">
        <f>Q!CH1889</f>
        <v>30800</v>
      </c>
      <c r="AI1769" s="516">
        <f>Q!CL1889</f>
        <v>30800</v>
      </c>
      <c r="AJ1769" s="516">
        <f>Q!CP1889</f>
        <v>30800</v>
      </c>
      <c r="AK1769" s="516">
        <f>Q!CT1889</f>
        <v>30800</v>
      </c>
      <c r="AL1769" s="516">
        <f>Q!CX1889</f>
        <v>30800</v>
      </c>
      <c r="AM1769" s="516">
        <f>Q!DB1889</f>
        <v>30800</v>
      </c>
      <c r="AN1769" s="516">
        <f>Q!DF1889</f>
        <v>30800</v>
      </c>
      <c r="AO1769" s="516">
        <f>Q!DJ1889</f>
        <v>30800</v>
      </c>
    </row>
    <row r="1770" spans="1:41" x14ac:dyDescent="0.35">
      <c r="A1770" s="69" t="s">
        <v>354</v>
      </c>
      <c r="B1770" s="69" t="s">
        <v>38</v>
      </c>
      <c r="N1770" s="699">
        <f>Q!F1890</f>
        <v>0</v>
      </c>
      <c r="O1770" s="699">
        <f>Q!J1890</f>
        <v>0</v>
      </c>
      <c r="P1770" s="699">
        <f>Q!N1890</f>
        <v>156000</v>
      </c>
      <c r="Q1770" s="699">
        <f>Q!R1890</f>
        <v>177600</v>
      </c>
      <c r="R1770" s="699">
        <f>Q!V1890</f>
        <v>202900</v>
      </c>
      <c r="S1770" s="699">
        <f>Q!Z1890</f>
        <v>223200</v>
      </c>
      <c r="T1770" s="699">
        <f>Q!AD1890</f>
        <v>196014.1668353118</v>
      </c>
      <c r="U1770" s="516">
        <f>Q!AH1890</f>
        <v>221329.42024949286</v>
      </c>
      <c r="V1770" s="516">
        <f>Q!AL1890</f>
        <v>211912.80420746916</v>
      </c>
      <c r="W1770" s="516">
        <f>Q!AP1890</f>
        <v>235233.10530297633</v>
      </c>
      <c r="X1770" s="516">
        <f>Q!AT1890</f>
        <v>299115.92195965792</v>
      </c>
      <c r="Y1770" s="516">
        <f>Q!AX1890</f>
        <v>366687.19212771207</v>
      </c>
      <c r="Z1770" s="516">
        <f>Q!BB1890</f>
        <v>350686.41259640851</v>
      </c>
      <c r="AA1770" s="516">
        <f>Q!BF1890</f>
        <v>233139.95584347792</v>
      </c>
      <c r="AB1770" s="516">
        <f>Q!BJ1890</f>
        <v>250922.58660896803</v>
      </c>
      <c r="AC1770" s="516">
        <f>Q!BN1890</f>
        <v>158288.59074065828</v>
      </c>
      <c r="AD1770" s="516">
        <f>Q!BR1890</f>
        <v>114018.01963726533</v>
      </c>
      <c r="AE1770" s="516">
        <f>Q!BV1890</f>
        <v>155785.55939148297</v>
      </c>
      <c r="AF1770" s="516">
        <f>Q!BZ1890</f>
        <v>138963.75474334427</v>
      </c>
      <c r="AG1770" s="516">
        <f>Q!CD1890</f>
        <v>51267.746125816222</v>
      </c>
      <c r="AH1770" s="516">
        <f>Q!CH1890</f>
        <v>36796.293264419437</v>
      </c>
      <c r="AI1770" s="516">
        <f>Q!CL1890</f>
        <v>29289.01421572049</v>
      </c>
      <c r="AJ1770" s="516">
        <f>Q!CP1890</f>
        <v>39635.676805585696</v>
      </c>
      <c r="AK1770" s="516">
        <f>Q!CT1890</f>
        <v>56981.337955106632</v>
      </c>
      <c r="AL1770" s="516">
        <f>Q!CX1890</f>
        <v>49118.192468861002</v>
      </c>
      <c r="AM1770" s="516">
        <f>Q!DB1890</f>
        <v>23176.544718361103</v>
      </c>
      <c r="AN1770" s="516">
        <f>Q!DF1890</f>
        <v>21265.998632671493</v>
      </c>
      <c r="AO1770" s="516">
        <f>Q!DJ1890</f>
        <v>19538.542092885131</v>
      </c>
    </row>
    <row r="1771" spans="1:41" x14ac:dyDescent="0.35">
      <c r="A1771" s="69" t="s">
        <v>354</v>
      </c>
      <c r="B1771" s="69" t="s">
        <v>519</v>
      </c>
      <c r="N1771" s="699">
        <f>Q!F1891</f>
        <v>0</v>
      </c>
      <c r="O1771" s="699">
        <f>Q!J1891</f>
        <v>0</v>
      </c>
      <c r="P1771" s="699">
        <f>Q!N1891</f>
        <v>0</v>
      </c>
      <c r="Q1771" s="699">
        <f>Q!R1891</f>
        <v>0</v>
      </c>
      <c r="R1771" s="699">
        <f>Q!V1891</f>
        <v>0</v>
      </c>
      <c r="S1771" s="699">
        <f>Q!Z1891</f>
        <v>0</v>
      </c>
      <c r="T1771" s="699">
        <f>Q!AD1891</f>
        <v>0</v>
      </c>
      <c r="U1771" s="516">
        <f>Q!AH1891</f>
        <v>0</v>
      </c>
      <c r="V1771" s="516">
        <f>Q!AL1891</f>
        <v>0</v>
      </c>
      <c r="W1771" s="516">
        <f>Q!AP1891</f>
        <v>0</v>
      </c>
      <c r="X1771" s="516">
        <f>Q!AT1891</f>
        <v>0</v>
      </c>
      <c r="Y1771" s="516">
        <f>Q!AX1891</f>
        <v>0</v>
      </c>
      <c r="Z1771" s="516">
        <f>Q!BB1891</f>
        <v>0</v>
      </c>
      <c r="AA1771" s="516">
        <f>Q!BF1891</f>
        <v>0</v>
      </c>
      <c r="AB1771" s="516">
        <f>Q!BJ1891</f>
        <v>0</v>
      </c>
      <c r="AC1771" s="516">
        <f>Q!BN1891</f>
        <v>0</v>
      </c>
      <c r="AD1771" s="516">
        <f>Q!BR1891</f>
        <v>0</v>
      </c>
      <c r="AE1771" s="516">
        <f>Q!BV1891</f>
        <v>0</v>
      </c>
      <c r="AF1771" s="516">
        <f>Q!BZ1891</f>
        <v>0</v>
      </c>
      <c r="AG1771" s="516">
        <f>Q!CD1891</f>
        <v>0</v>
      </c>
      <c r="AH1771" s="516">
        <f>Q!CH1891</f>
        <v>0</v>
      </c>
      <c r="AI1771" s="516">
        <f>Q!CL1891</f>
        <v>0</v>
      </c>
      <c r="AJ1771" s="516">
        <f>Q!CP1891</f>
        <v>0</v>
      </c>
      <c r="AK1771" s="516">
        <f>Q!CT1891</f>
        <v>0</v>
      </c>
      <c r="AL1771" s="516">
        <f>Q!CX1891</f>
        <v>0</v>
      </c>
      <c r="AM1771" s="516">
        <f>Q!DB1891</f>
        <v>0</v>
      </c>
      <c r="AN1771" s="516">
        <f>Q!DF1891</f>
        <v>0</v>
      </c>
      <c r="AO1771" s="516">
        <f>Q!DJ1891</f>
        <v>0</v>
      </c>
    </row>
    <row r="1772" spans="1:41" x14ac:dyDescent="0.35">
      <c r="A1772" s="69" t="s">
        <v>354</v>
      </c>
      <c r="B1772" s="69" t="s">
        <v>40</v>
      </c>
      <c r="N1772" s="699">
        <f>Q!F1892</f>
        <v>0</v>
      </c>
      <c r="O1772" s="699">
        <f>Q!J1892</f>
        <v>0</v>
      </c>
      <c r="P1772" s="699">
        <f>Q!N1892</f>
        <v>0</v>
      </c>
      <c r="Q1772" s="699">
        <f>Q!R1892</f>
        <v>0</v>
      </c>
      <c r="R1772" s="699">
        <f>Q!V1892</f>
        <v>0</v>
      </c>
      <c r="S1772" s="699">
        <f>Q!Z1892</f>
        <v>0</v>
      </c>
      <c r="T1772" s="699">
        <f>Q!AD1892</f>
        <v>0</v>
      </c>
      <c r="U1772" s="516">
        <f>Q!AH1892</f>
        <v>0</v>
      </c>
      <c r="V1772" s="516">
        <f>Q!AL1892</f>
        <v>0</v>
      </c>
      <c r="W1772" s="516">
        <f>Q!AP1892</f>
        <v>0</v>
      </c>
      <c r="X1772" s="516">
        <f>Q!AT1892</f>
        <v>0</v>
      </c>
      <c r="Y1772" s="516">
        <f>Q!AX1892</f>
        <v>0</v>
      </c>
      <c r="Z1772" s="516">
        <f>Q!BB1892</f>
        <v>0</v>
      </c>
      <c r="AA1772" s="516">
        <f>Q!BF1892</f>
        <v>0</v>
      </c>
      <c r="AB1772" s="516">
        <f>Q!BJ1892</f>
        <v>0</v>
      </c>
      <c r="AC1772" s="516">
        <f>Q!BN1892</f>
        <v>0</v>
      </c>
      <c r="AD1772" s="516">
        <f>Q!BR1892</f>
        <v>0</v>
      </c>
      <c r="AE1772" s="516">
        <f>Q!BV1892</f>
        <v>0</v>
      </c>
      <c r="AF1772" s="516">
        <f>Q!BZ1892</f>
        <v>0</v>
      </c>
      <c r="AG1772" s="516">
        <f>Q!CD1892</f>
        <v>0</v>
      </c>
      <c r="AH1772" s="516">
        <f>Q!CH1892</f>
        <v>0</v>
      </c>
      <c r="AI1772" s="516">
        <f>Q!CL1892</f>
        <v>0</v>
      </c>
      <c r="AJ1772" s="516">
        <f>Q!CP1892</f>
        <v>0</v>
      </c>
      <c r="AK1772" s="516">
        <f>Q!CT1892</f>
        <v>0</v>
      </c>
      <c r="AL1772" s="516">
        <f>Q!CX1892</f>
        <v>0</v>
      </c>
      <c r="AM1772" s="516">
        <f>Q!DB1892</f>
        <v>0</v>
      </c>
      <c r="AN1772" s="516">
        <f>Q!DF1892</f>
        <v>0</v>
      </c>
      <c r="AO1772" s="516">
        <f>Q!DJ1892</f>
        <v>0</v>
      </c>
    </row>
    <row r="1773" spans="1:41" x14ac:dyDescent="0.35">
      <c r="A1773" s="69" t="s">
        <v>354</v>
      </c>
      <c r="B1773" s="69" t="s">
        <v>520</v>
      </c>
      <c r="N1773" s="699">
        <f>Q!F1893</f>
        <v>216600</v>
      </c>
      <c r="O1773" s="699">
        <f>Q!J1893</f>
        <v>189800</v>
      </c>
      <c r="P1773" s="699">
        <f>Q!N1893</f>
        <v>93700</v>
      </c>
      <c r="Q1773" s="699">
        <f>Q!R1893</f>
        <v>102700</v>
      </c>
      <c r="R1773" s="699">
        <f>Q!V1893</f>
        <v>87100</v>
      </c>
      <c r="S1773" s="699">
        <f>Q!Z1893</f>
        <v>56000</v>
      </c>
      <c r="T1773" s="699">
        <f>Q!AD1893</f>
        <v>74200</v>
      </c>
      <c r="U1773" s="516">
        <f>Q!AH1893</f>
        <v>74200</v>
      </c>
      <c r="V1773" s="516">
        <f>Q!AL1893</f>
        <v>74200</v>
      </c>
      <c r="W1773" s="516">
        <f>Q!AP1893</f>
        <v>74200</v>
      </c>
      <c r="X1773" s="516">
        <f>Q!AT1893</f>
        <v>74200</v>
      </c>
      <c r="Y1773" s="516">
        <f>Q!AX1893</f>
        <v>74200</v>
      </c>
      <c r="Z1773" s="516">
        <f>Q!BB1893</f>
        <v>74200</v>
      </c>
      <c r="AA1773" s="516">
        <f>Q!BF1893</f>
        <v>74200</v>
      </c>
      <c r="AB1773" s="516">
        <f>Q!BJ1893</f>
        <v>74200</v>
      </c>
      <c r="AC1773" s="516">
        <f>Q!BN1893</f>
        <v>74200</v>
      </c>
      <c r="AD1773" s="516">
        <f>Q!BR1893</f>
        <v>74200</v>
      </c>
      <c r="AE1773" s="516">
        <f>Q!BV1893</f>
        <v>74200</v>
      </c>
      <c r="AF1773" s="516">
        <f>Q!BZ1893</f>
        <v>74200</v>
      </c>
      <c r="AG1773" s="516">
        <f>Q!CD1893</f>
        <v>74200</v>
      </c>
      <c r="AH1773" s="516">
        <f>Q!CH1893</f>
        <v>74200</v>
      </c>
      <c r="AI1773" s="516">
        <f>Q!CL1893</f>
        <v>74200</v>
      </c>
      <c r="AJ1773" s="516">
        <f>Q!CP1893</f>
        <v>74200</v>
      </c>
      <c r="AK1773" s="516">
        <f>Q!CT1893</f>
        <v>74200</v>
      </c>
      <c r="AL1773" s="516">
        <f>Q!CX1893</f>
        <v>74200</v>
      </c>
      <c r="AM1773" s="516">
        <f>Q!DB1893</f>
        <v>74200</v>
      </c>
      <c r="AN1773" s="516">
        <f>Q!DF1893</f>
        <v>74200</v>
      </c>
      <c r="AO1773" s="516">
        <f>Q!DJ1893</f>
        <v>74200</v>
      </c>
    </row>
    <row r="1774" spans="1:41" x14ac:dyDescent="0.35">
      <c r="A1774" s="69" t="s">
        <v>354</v>
      </c>
      <c r="B1774" s="511" t="s">
        <v>41</v>
      </c>
      <c r="C1774" s="255"/>
      <c r="D1774" s="255"/>
      <c r="E1774" s="255"/>
      <c r="F1774" s="255"/>
      <c r="G1774" s="255"/>
      <c r="H1774" s="255"/>
      <c r="I1774" s="255"/>
      <c r="J1774" s="255"/>
      <c r="K1774" s="255"/>
      <c r="L1774" s="255"/>
      <c r="M1774" s="255"/>
      <c r="N1774" s="648">
        <f>Q!F1894</f>
        <v>3038100</v>
      </c>
      <c r="O1774" s="648">
        <f>Q!J1894</f>
        <v>2299500</v>
      </c>
      <c r="P1774" s="648">
        <f>Q!N1894</f>
        <v>2387600</v>
      </c>
      <c r="Q1774" s="648">
        <f>Q!R1894</f>
        <v>2805900</v>
      </c>
      <c r="R1774" s="648">
        <f>Q!V1894</f>
        <v>2874100</v>
      </c>
      <c r="S1774" s="648">
        <f>Q!Z1894</f>
        <v>2599100</v>
      </c>
      <c r="T1774" s="648">
        <f>Q!AD1894</f>
        <v>2600160.937736596</v>
      </c>
      <c r="U1774" s="648">
        <f>Q!AH1894</f>
        <v>2905214.3991217916</v>
      </c>
      <c r="V1774" s="648">
        <f>Q!AL1894</f>
        <v>3106961.2767596813</v>
      </c>
      <c r="W1774" s="648">
        <f>Q!AP1894</f>
        <v>3127019.8310750718</v>
      </c>
      <c r="X1774" s="648">
        <f>Q!AT1894</f>
        <v>2984070.5949561624</v>
      </c>
      <c r="Y1774" s="648">
        <f>Q!AX1894</f>
        <v>2815140.8940982483</v>
      </c>
      <c r="Z1774" s="648">
        <f>Q!BB1894</f>
        <v>2591438.5527792871</v>
      </c>
      <c r="AA1774" s="648">
        <f>Q!BF1894</f>
        <v>2384919.3211919409</v>
      </c>
      <c r="AB1774" s="648">
        <f>Q!BJ1894</f>
        <v>2299925.9126433777</v>
      </c>
      <c r="AC1774" s="648">
        <f>Q!BN1894</f>
        <v>2138059.4089696375</v>
      </c>
      <c r="AD1774" s="648">
        <f>Q!BR1894</f>
        <v>2065362.6118104376</v>
      </c>
      <c r="AE1774" s="648">
        <f>Q!BV1894</f>
        <v>2046421.741082001</v>
      </c>
      <c r="AF1774" s="648">
        <f>Q!BZ1894</f>
        <v>1978949.2932966077</v>
      </c>
      <c r="AG1774" s="648">
        <f>Q!CD1894</f>
        <v>1909363.9984045697</v>
      </c>
      <c r="AH1774" s="648">
        <f>Q!CH1894</f>
        <v>1877128.3455431729</v>
      </c>
      <c r="AI1774" s="648">
        <f>Q!CL1894</f>
        <v>1855672.566494474</v>
      </c>
      <c r="AJ1774" s="648">
        <f>Q!CP1894</f>
        <v>1847646.729084339</v>
      </c>
      <c r="AK1774" s="648">
        <f>Q!CT1894</f>
        <v>1839264.9902338595</v>
      </c>
      <c r="AL1774" s="648">
        <f>Q!CX1894</f>
        <v>1809600.7447476145</v>
      </c>
      <c r="AM1774" s="648">
        <f>Q!DB1894</f>
        <v>1773360.3969971142</v>
      </c>
      <c r="AN1774" s="648">
        <f>Q!DF1894</f>
        <v>1762146.5509114249</v>
      </c>
      <c r="AO1774" s="648">
        <f>Q!DJ1894</f>
        <v>1752000.5943716385</v>
      </c>
    </row>
    <row r="1775" spans="1:41" x14ac:dyDescent="0.35">
      <c r="A1775" s="69" t="s">
        <v>354</v>
      </c>
      <c r="B1775" s="454" t="s">
        <v>42</v>
      </c>
      <c r="C1775" s="454"/>
      <c r="D1775" s="454"/>
      <c r="E1775" s="454"/>
      <c r="F1775" s="454"/>
      <c r="G1775" s="454"/>
      <c r="H1775" s="454"/>
      <c r="I1775" s="454"/>
      <c r="J1775" s="454"/>
      <c r="K1775" s="454"/>
      <c r="L1775" s="454"/>
      <c r="M1775" s="454"/>
      <c r="N1775" s="702">
        <f>Q!F1895</f>
        <v>4222800</v>
      </c>
      <c r="O1775" s="702">
        <f>Q!J1895</f>
        <v>3251400</v>
      </c>
      <c r="P1775" s="702">
        <f>Q!N1895</f>
        <v>3400500</v>
      </c>
      <c r="Q1775" s="702">
        <f>Q!R1895</f>
        <v>3966900</v>
      </c>
      <c r="R1775" s="702">
        <f>Q!V1895</f>
        <v>3961000</v>
      </c>
      <c r="S1775" s="702">
        <f>Q!Z1895</f>
        <v>3862100</v>
      </c>
      <c r="T1775" s="702">
        <f>Q!AD1895</f>
        <v>3977602.7786784391</v>
      </c>
      <c r="U1775" s="702">
        <f>Q!AH1895</f>
        <v>4013742.844752626</v>
      </c>
      <c r="V1775" s="702">
        <f>Q!AL1895</f>
        <v>3742739.681076929</v>
      </c>
      <c r="W1775" s="702">
        <f>Q!AP1895</f>
        <v>3631639.2922762129</v>
      </c>
      <c r="X1775" s="702">
        <f>Q!AT1895</f>
        <v>3864144.0991936433</v>
      </c>
      <c r="Y1775" s="702">
        <f>Q!AX1895</f>
        <v>4031969.598086792</v>
      </c>
      <c r="Z1775" s="702">
        <f>Q!BB1895</f>
        <v>3601640.2969701509</v>
      </c>
      <c r="AA1775" s="702">
        <f>Q!BF1895</f>
        <v>2668099.800791678</v>
      </c>
      <c r="AB1775" s="702">
        <f>Q!BJ1895</f>
        <v>2728712.4883646173</v>
      </c>
      <c r="AC1775" s="702">
        <f>Q!BN1895</f>
        <v>2018591.4810280662</v>
      </c>
      <c r="AD1775" s="702">
        <f>Q!BR1895</f>
        <v>1750102.9223615867</v>
      </c>
      <c r="AE1775" s="702">
        <f>Q!BV1895</f>
        <v>2081637.9912052061</v>
      </c>
      <c r="AF1775" s="702">
        <f>Q!BZ1895</f>
        <v>2031811.4541105696</v>
      </c>
      <c r="AG1775" s="702">
        <f>Q!CD1895</f>
        <v>1532967.5483221542</v>
      </c>
      <c r="AH1775" s="702">
        <f>Q!CH1895</f>
        <v>1589157.4644320912</v>
      </c>
      <c r="AI1775" s="702">
        <f>Q!CL1895</f>
        <v>1692577.5829608829</v>
      </c>
      <c r="AJ1775" s="702">
        <f>Q!CP1895</f>
        <v>1950217.8604370614</v>
      </c>
      <c r="AK1775" s="702">
        <f>Q!CT1895</f>
        <v>2271264.9190361877</v>
      </c>
      <c r="AL1775" s="702">
        <f>Q!CX1895</f>
        <v>2374019.7174324333</v>
      </c>
      <c r="AM1775" s="702">
        <f>Q!DB1895</f>
        <v>2315204.068561865</v>
      </c>
      <c r="AN1775" s="702">
        <f>Q!DF1895</f>
        <v>2455335.5023700041</v>
      </c>
      <c r="AO1775" s="702">
        <f>Q!DJ1895</f>
        <v>2595480.1082746023</v>
      </c>
    </row>
    <row r="1776" spans="1:41" x14ac:dyDescent="0.35">
      <c r="A1776" s="69" t="s">
        <v>354</v>
      </c>
      <c r="B1776" s="69" t="s">
        <v>521</v>
      </c>
      <c r="N1776" s="699"/>
      <c r="O1776" s="699"/>
      <c r="P1776" s="699"/>
      <c r="Q1776" s="699"/>
      <c r="R1776" s="699"/>
      <c r="S1776" s="699"/>
      <c r="T1776" s="699"/>
      <c r="U1776" s="516"/>
      <c r="V1776" s="516"/>
      <c r="W1776" s="516"/>
      <c r="X1776" s="516"/>
      <c r="Y1776" s="516"/>
      <c r="Z1776" s="516"/>
      <c r="AA1776" s="516"/>
      <c r="AB1776" s="516"/>
      <c r="AC1776" s="516"/>
      <c r="AD1776" s="516"/>
      <c r="AE1776" s="516"/>
      <c r="AF1776" s="516"/>
      <c r="AG1776" s="516"/>
      <c r="AH1776" s="516"/>
      <c r="AI1776" s="516"/>
      <c r="AJ1776" s="516"/>
      <c r="AK1776" s="516"/>
      <c r="AL1776" s="516"/>
      <c r="AM1776" s="516"/>
      <c r="AN1776" s="516"/>
      <c r="AO1776" s="516"/>
    </row>
    <row r="1777" spans="1:41" x14ac:dyDescent="0.35">
      <c r="A1777" s="69" t="s">
        <v>354</v>
      </c>
      <c r="B1777" s="69"/>
    </row>
    <row r="1778" spans="1:41" x14ac:dyDescent="0.35">
      <c r="A1778" s="69" t="s">
        <v>354</v>
      </c>
      <c r="B1778" s="69" t="s">
        <v>522</v>
      </c>
      <c r="N1778" s="699">
        <f>Q!F1898</f>
        <v>0</v>
      </c>
      <c r="O1778" s="699">
        <f>Q!J1898</f>
        <v>0</v>
      </c>
      <c r="P1778" s="699">
        <f>Q!N1898</f>
        <v>0</v>
      </c>
      <c r="Q1778" s="699">
        <f>Q!R1898</f>
        <v>0</v>
      </c>
      <c r="R1778" s="699">
        <f>Q!V1898</f>
        <v>0</v>
      </c>
      <c r="S1778" s="699">
        <f>Q!Z1898</f>
        <v>0</v>
      </c>
      <c r="T1778" s="699">
        <f>Q!AD1898</f>
        <v>0</v>
      </c>
      <c r="U1778" s="516">
        <f>Q!AH1898</f>
        <v>0</v>
      </c>
      <c r="V1778" s="516">
        <f>Q!AL1898</f>
        <v>0</v>
      </c>
      <c r="W1778" s="516">
        <f>Q!AP1898</f>
        <v>0</v>
      </c>
      <c r="X1778" s="516">
        <f>Q!AT1898</f>
        <v>0</v>
      </c>
      <c r="Y1778" s="516">
        <f>Q!AX1898</f>
        <v>0</v>
      </c>
      <c r="Z1778" s="516">
        <f>Q!BB1898</f>
        <v>0</v>
      </c>
      <c r="AA1778" s="516">
        <f>Q!BF1898</f>
        <v>0</v>
      </c>
      <c r="AB1778" s="516">
        <f>Q!BJ1898</f>
        <v>0</v>
      </c>
      <c r="AC1778" s="516">
        <f>Q!BN1898</f>
        <v>0</v>
      </c>
      <c r="AD1778" s="516">
        <f>Q!BR1898</f>
        <v>0</v>
      </c>
      <c r="AE1778" s="516">
        <f>Q!BV1898</f>
        <v>0</v>
      </c>
      <c r="AF1778" s="516">
        <f>Q!BZ1898</f>
        <v>0</v>
      </c>
      <c r="AG1778" s="516">
        <f>Q!CD1898</f>
        <v>0</v>
      </c>
      <c r="AH1778" s="516">
        <f>Q!CH1898</f>
        <v>0</v>
      </c>
      <c r="AI1778" s="516">
        <f>Q!CL1898</f>
        <v>0</v>
      </c>
      <c r="AJ1778" s="516">
        <f>Q!CP1898</f>
        <v>0</v>
      </c>
      <c r="AK1778" s="516">
        <f>Q!CT1898</f>
        <v>0</v>
      </c>
      <c r="AL1778" s="516">
        <f>Q!CX1898</f>
        <v>0</v>
      </c>
      <c r="AM1778" s="516">
        <f>Q!DB1898</f>
        <v>0</v>
      </c>
      <c r="AN1778" s="516">
        <f>Q!DF1898</f>
        <v>0</v>
      </c>
      <c r="AO1778" s="516">
        <f>Q!DJ1898</f>
        <v>0</v>
      </c>
    </row>
    <row r="1779" spans="1:41" x14ac:dyDescent="0.35">
      <c r="A1779" s="69" t="s">
        <v>354</v>
      </c>
      <c r="B1779" s="69" t="s">
        <v>523</v>
      </c>
      <c r="N1779" s="699">
        <f>Q!F1899</f>
        <v>0</v>
      </c>
      <c r="O1779" s="699">
        <f>Q!J1899</f>
        <v>70000</v>
      </c>
      <c r="P1779" s="699">
        <f>Q!N1899</f>
        <v>0</v>
      </c>
      <c r="Q1779" s="699">
        <f>Q!R1899</f>
        <v>0</v>
      </c>
      <c r="R1779" s="699">
        <f>Q!V1899</f>
        <v>0</v>
      </c>
      <c r="S1779" s="699">
        <f>Q!Z1899</f>
        <v>0</v>
      </c>
      <c r="T1779" s="699">
        <f>Q!AD1899</f>
        <v>0</v>
      </c>
      <c r="U1779" s="516">
        <f>Q!AH1899</f>
        <v>0</v>
      </c>
      <c r="V1779" s="516">
        <f>Q!AL1899</f>
        <v>0</v>
      </c>
      <c r="W1779" s="516">
        <f>Q!AP1899</f>
        <v>0</v>
      </c>
      <c r="X1779" s="516">
        <f>Q!AT1899</f>
        <v>0</v>
      </c>
      <c r="Y1779" s="516">
        <f>Q!AX1899</f>
        <v>0</v>
      </c>
      <c r="Z1779" s="516">
        <f>Q!BB1899</f>
        <v>0</v>
      </c>
      <c r="AA1779" s="516">
        <f>Q!BF1899</f>
        <v>0</v>
      </c>
      <c r="AB1779" s="516">
        <f>Q!BJ1899</f>
        <v>0</v>
      </c>
      <c r="AC1779" s="516">
        <f>Q!BN1899</f>
        <v>0</v>
      </c>
      <c r="AD1779" s="516">
        <f>Q!BR1899</f>
        <v>0</v>
      </c>
      <c r="AE1779" s="516">
        <f>Q!BV1899</f>
        <v>0</v>
      </c>
      <c r="AF1779" s="516">
        <f>Q!BZ1899</f>
        <v>0</v>
      </c>
      <c r="AG1779" s="516">
        <f>Q!CD1899</f>
        <v>0</v>
      </c>
      <c r="AH1779" s="516">
        <f>Q!CH1899</f>
        <v>0</v>
      </c>
      <c r="AI1779" s="516">
        <f>Q!CL1899</f>
        <v>0</v>
      </c>
      <c r="AJ1779" s="516">
        <f>Q!CP1899</f>
        <v>0</v>
      </c>
      <c r="AK1779" s="516">
        <f>Q!CT1899</f>
        <v>0</v>
      </c>
      <c r="AL1779" s="516">
        <f>Q!CX1899</f>
        <v>0</v>
      </c>
      <c r="AM1779" s="516">
        <f>Q!DB1899</f>
        <v>0</v>
      </c>
      <c r="AN1779" s="516">
        <f>Q!DF1899</f>
        <v>0</v>
      </c>
      <c r="AO1779" s="516">
        <f>Q!DJ1899</f>
        <v>0</v>
      </c>
    </row>
    <row r="1780" spans="1:41" x14ac:dyDescent="0.35">
      <c r="A1780" s="69" t="s">
        <v>354</v>
      </c>
      <c r="B1780" s="69" t="s">
        <v>524</v>
      </c>
      <c r="N1780" s="699">
        <f>Q!F1900</f>
        <v>169500</v>
      </c>
      <c r="O1780" s="699">
        <f>Q!J1900</f>
        <v>143200</v>
      </c>
      <c r="P1780" s="699">
        <f>Q!N1900</f>
        <v>162900</v>
      </c>
      <c r="Q1780" s="699">
        <f>Q!R1900</f>
        <v>196200</v>
      </c>
      <c r="R1780" s="699">
        <f>Q!V1900</f>
        <v>196000</v>
      </c>
      <c r="S1780" s="699">
        <f>Q!Z1900</f>
        <v>211900</v>
      </c>
      <c r="T1780" s="699">
        <f>Q!AD1900</f>
        <v>216548.98431329682</v>
      </c>
      <c r="U1780" s="516">
        <f>Q!AH1900</f>
        <v>244516.31189467787</v>
      </c>
      <c r="V1780" s="516">
        <f>Q!AL1900</f>
        <v>234113.19321968019</v>
      </c>
      <c r="W1780" s="516">
        <f>Q!AP1900</f>
        <v>259876.57347757384</v>
      </c>
      <c r="X1780" s="516">
        <f>Q!AT1900</f>
        <v>330451.87568876491</v>
      </c>
      <c r="Y1780" s="516">
        <f>Q!AX1900</f>
        <v>405102.04082680569</v>
      </c>
      <c r="Z1780" s="516">
        <f>Q!BB1900</f>
        <v>387424.98915412748</v>
      </c>
      <c r="AA1780" s="516">
        <f>Q!BF1900</f>
        <v>257564.14169374702</v>
      </c>
      <c r="AB1780" s="516">
        <f>Q!BJ1900</f>
        <v>277209.71472990757</v>
      </c>
      <c r="AC1780" s="516">
        <f>Q!BN1900</f>
        <v>174871.20500872724</v>
      </c>
      <c r="AD1780" s="516">
        <f>Q!BR1900</f>
        <v>125962.76455164549</v>
      </c>
      <c r="AE1780" s="516">
        <f>Q!BV1900</f>
        <v>172105.95132773352</v>
      </c>
      <c r="AF1780" s="516">
        <f>Q!BZ1900</f>
        <v>153521.8623831232</v>
      </c>
      <c r="AG1780" s="516">
        <f>Q!CD1900</f>
        <v>56638.652862806484</v>
      </c>
      <c r="AH1780" s="516">
        <f>Q!CH1900</f>
        <v>40651.143034977664</v>
      </c>
      <c r="AI1780" s="516">
        <f>Q!CL1900</f>
        <v>32357.387133557881</v>
      </c>
      <c r="AJ1780" s="516">
        <f>Q!CP1900</f>
        <v>43787.985804266107</v>
      </c>
      <c r="AK1780" s="516">
        <f>Q!CT1900</f>
        <v>62950.811455165422</v>
      </c>
      <c r="AL1780" s="516">
        <f>Q!CX1900</f>
        <v>54263.907870360716</v>
      </c>
      <c r="AM1780" s="516">
        <f>Q!DB1900</f>
        <v>25604.563688856077</v>
      </c>
      <c r="AN1780" s="516">
        <f>Q!DF1900</f>
        <v>23493.865156094223</v>
      </c>
      <c r="AO1780" s="516">
        <f>Q!DJ1900</f>
        <v>21585.436978806429</v>
      </c>
    </row>
    <row r="1781" spans="1:41" x14ac:dyDescent="0.35">
      <c r="A1781" s="69" t="s">
        <v>354</v>
      </c>
      <c r="B1781" s="69" t="s">
        <v>525</v>
      </c>
      <c r="N1781" s="699">
        <f>Q!F1901</f>
        <v>8700</v>
      </c>
      <c r="O1781" s="699">
        <f>Q!J1901</f>
        <v>14600</v>
      </c>
      <c r="P1781" s="699">
        <f>Q!N1901</f>
        <v>14700</v>
      </c>
      <c r="Q1781" s="699">
        <f>Q!R1901</f>
        <v>14900</v>
      </c>
      <c r="R1781" s="699">
        <f>Q!V1901</f>
        <v>15400</v>
      </c>
      <c r="S1781" s="699">
        <f>Q!Z1901</f>
        <v>12800</v>
      </c>
      <c r="T1781" s="699">
        <f>Q!AD1901</f>
        <v>35200</v>
      </c>
      <c r="U1781" s="516">
        <f>Q!AH1901</f>
        <v>35200</v>
      </c>
      <c r="V1781" s="516">
        <f>Q!AL1901</f>
        <v>35200</v>
      </c>
      <c r="W1781" s="516">
        <f>Q!AP1901</f>
        <v>35200</v>
      </c>
      <c r="X1781" s="516">
        <f>Q!AT1901</f>
        <v>35200</v>
      </c>
      <c r="Y1781" s="516">
        <f>Q!AX1901</f>
        <v>35200</v>
      </c>
      <c r="Z1781" s="516">
        <f>Q!BB1901</f>
        <v>35200</v>
      </c>
      <c r="AA1781" s="516">
        <f>Q!BF1901</f>
        <v>35200</v>
      </c>
      <c r="AB1781" s="516">
        <f>Q!BJ1901</f>
        <v>35200</v>
      </c>
      <c r="AC1781" s="516">
        <f>Q!BN1901</f>
        <v>35200</v>
      </c>
      <c r="AD1781" s="516">
        <f>Q!BR1901</f>
        <v>35200</v>
      </c>
      <c r="AE1781" s="516">
        <f>Q!BV1901</f>
        <v>35200</v>
      </c>
      <c r="AF1781" s="516">
        <f>Q!BZ1901</f>
        <v>35200</v>
      </c>
      <c r="AG1781" s="516">
        <f>Q!CD1901</f>
        <v>35200</v>
      </c>
      <c r="AH1781" s="516">
        <f>Q!CH1901</f>
        <v>35200</v>
      </c>
      <c r="AI1781" s="516">
        <f>Q!CL1901</f>
        <v>35200</v>
      </c>
      <c r="AJ1781" s="516">
        <f>Q!CP1901</f>
        <v>35200</v>
      </c>
      <c r="AK1781" s="516">
        <f>Q!CT1901</f>
        <v>35200</v>
      </c>
      <c r="AL1781" s="516">
        <f>Q!CX1901</f>
        <v>35200</v>
      </c>
      <c r="AM1781" s="516">
        <f>Q!DB1901</f>
        <v>35200</v>
      </c>
      <c r="AN1781" s="516">
        <f>Q!DF1901</f>
        <v>35200</v>
      </c>
      <c r="AO1781" s="516">
        <f>Q!DJ1901</f>
        <v>35200</v>
      </c>
    </row>
    <row r="1782" spans="1:41" x14ac:dyDescent="0.35">
      <c r="A1782" s="69" t="s">
        <v>354</v>
      </c>
      <c r="B1782" s="69" t="s">
        <v>526</v>
      </c>
      <c r="N1782" s="699">
        <f>Q!F1902</f>
        <v>0</v>
      </c>
      <c r="O1782" s="699">
        <f>Q!J1902</f>
        <v>0</v>
      </c>
      <c r="P1782" s="699">
        <f>Q!N1902</f>
        <v>0</v>
      </c>
      <c r="Q1782" s="699">
        <f>Q!R1902</f>
        <v>0</v>
      </c>
      <c r="R1782" s="699">
        <f>Q!V1902</f>
        <v>0</v>
      </c>
      <c r="S1782" s="699">
        <f>Q!Z1902</f>
        <v>0</v>
      </c>
      <c r="T1782" s="699">
        <f>Q!AD1902</f>
        <v>0</v>
      </c>
      <c r="U1782" s="516">
        <f>Q!AH1902</f>
        <v>0</v>
      </c>
      <c r="V1782" s="516">
        <f>Q!AL1902</f>
        <v>0</v>
      </c>
      <c r="W1782" s="516">
        <f>Q!AP1902</f>
        <v>0</v>
      </c>
      <c r="X1782" s="516">
        <f>Q!AT1902</f>
        <v>0</v>
      </c>
      <c r="Y1782" s="516">
        <f>Q!AX1902</f>
        <v>0</v>
      </c>
      <c r="Z1782" s="516">
        <f>Q!BB1902</f>
        <v>0</v>
      </c>
      <c r="AA1782" s="516">
        <f>Q!BF1902</f>
        <v>0</v>
      </c>
      <c r="AB1782" s="516">
        <f>Q!BJ1902</f>
        <v>0</v>
      </c>
      <c r="AC1782" s="516">
        <f>Q!BN1902</f>
        <v>0</v>
      </c>
      <c r="AD1782" s="516">
        <f>Q!BR1902</f>
        <v>0</v>
      </c>
      <c r="AE1782" s="516">
        <f>Q!BV1902</f>
        <v>0</v>
      </c>
      <c r="AF1782" s="516">
        <f>Q!BZ1902</f>
        <v>0</v>
      </c>
      <c r="AG1782" s="516">
        <f>Q!CD1902</f>
        <v>0</v>
      </c>
      <c r="AH1782" s="516">
        <f>Q!CH1902</f>
        <v>0</v>
      </c>
      <c r="AI1782" s="516">
        <f>Q!CL1902</f>
        <v>0</v>
      </c>
      <c r="AJ1782" s="516">
        <f>Q!CP1902</f>
        <v>0</v>
      </c>
      <c r="AK1782" s="516">
        <f>Q!CT1902</f>
        <v>0</v>
      </c>
      <c r="AL1782" s="516">
        <f>Q!CX1902</f>
        <v>0</v>
      </c>
      <c r="AM1782" s="516">
        <f>Q!DB1902</f>
        <v>0</v>
      </c>
      <c r="AN1782" s="516">
        <f>Q!DF1902</f>
        <v>0</v>
      </c>
      <c r="AO1782" s="516">
        <f>Q!DJ1902</f>
        <v>0</v>
      </c>
    </row>
    <row r="1783" spans="1:41" x14ac:dyDescent="0.35">
      <c r="A1783" s="69" t="s">
        <v>354</v>
      </c>
      <c r="B1783" s="69" t="s">
        <v>527</v>
      </c>
      <c r="N1783" s="699">
        <f>Q!F1903</f>
        <v>13700</v>
      </c>
      <c r="O1783" s="699">
        <f>Q!J1903</f>
        <v>13400</v>
      </c>
      <c r="P1783" s="699">
        <f>Q!N1903</f>
        <v>15800</v>
      </c>
      <c r="Q1783" s="699">
        <f>Q!R1903</f>
        <v>17100</v>
      </c>
      <c r="R1783" s="699">
        <f>Q!V1903</f>
        <v>9000</v>
      </c>
      <c r="S1783" s="699">
        <f>Q!Z1903</f>
        <v>4800</v>
      </c>
      <c r="T1783" s="699">
        <f>Q!AD1903</f>
        <v>0</v>
      </c>
      <c r="U1783" s="516">
        <f>Q!AH1903</f>
        <v>0</v>
      </c>
      <c r="V1783" s="516">
        <f>Q!AL1903</f>
        <v>0</v>
      </c>
      <c r="W1783" s="516">
        <f>Q!AP1903</f>
        <v>0</v>
      </c>
      <c r="X1783" s="516">
        <f>Q!AT1903</f>
        <v>0</v>
      </c>
      <c r="Y1783" s="516">
        <f>Q!AX1903</f>
        <v>0</v>
      </c>
      <c r="Z1783" s="516">
        <f>Q!BB1903</f>
        <v>0</v>
      </c>
      <c r="AA1783" s="516">
        <f>Q!BF1903</f>
        <v>0</v>
      </c>
      <c r="AB1783" s="516">
        <f>Q!BJ1903</f>
        <v>0</v>
      </c>
      <c r="AC1783" s="516">
        <f>Q!BN1903</f>
        <v>0</v>
      </c>
      <c r="AD1783" s="516">
        <f>Q!BR1903</f>
        <v>0</v>
      </c>
      <c r="AE1783" s="516">
        <f>Q!BV1903</f>
        <v>0</v>
      </c>
      <c r="AF1783" s="516">
        <f>Q!BZ1903</f>
        <v>0</v>
      </c>
      <c r="AG1783" s="516">
        <f>Q!CD1903</f>
        <v>0</v>
      </c>
      <c r="AH1783" s="516">
        <f>Q!CH1903</f>
        <v>0</v>
      </c>
      <c r="AI1783" s="516">
        <f>Q!CL1903</f>
        <v>0</v>
      </c>
      <c r="AJ1783" s="516">
        <f>Q!CP1903</f>
        <v>0</v>
      </c>
      <c r="AK1783" s="516">
        <f>Q!CT1903</f>
        <v>0</v>
      </c>
      <c r="AL1783" s="516">
        <f>Q!CX1903</f>
        <v>0</v>
      </c>
      <c r="AM1783" s="516">
        <f>Q!DB1903</f>
        <v>0</v>
      </c>
      <c r="AN1783" s="516">
        <f>Q!DF1903</f>
        <v>0</v>
      </c>
      <c r="AO1783" s="516">
        <f>Q!DJ1903</f>
        <v>0</v>
      </c>
    </row>
    <row r="1784" spans="1:41" x14ac:dyDescent="0.35">
      <c r="A1784" s="69" t="s">
        <v>354</v>
      </c>
      <c r="B1784" s="69" t="s">
        <v>528</v>
      </c>
      <c r="N1784" s="699">
        <f>Q!F1904</f>
        <v>0</v>
      </c>
      <c r="O1784" s="699">
        <f>Q!J1904</f>
        <v>0</v>
      </c>
      <c r="P1784" s="699">
        <f>Q!N1904</f>
        <v>0</v>
      </c>
      <c r="Q1784" s="699">
        <f>Q!R1904</f>
        <v>0</v>
      </c>
      <c r="R1784" s="699">
        <f>Q!V1904</f>
        <v>0</v>
      </c>
      <c r="S1784" s="699">
        <f>Q!Z1904</f>
        <v>4600</v>
      </c>
      <c r="T1784" s="699">
        <f>Q!AD1904</f>
        <v>7500</v>
      </c>
      <c r="U1784" s="516">
        <f>Q!AH1904</f>
        <v>7500</v>
      </c>
      <c r="V1784" s="516">
        <f>Q!AL1904</f>
        <v>7500</v>
      </c>
      <c r="W1784" s="516">
        <f>Q!AP1904</f>
        <v>7500</v>
      </c>
      <c r="X1784" s="516">
        <f>Q!AT1904</f>
        <v>7500</v>
      </c>
      <c r="Y1784" s="516">
        <f>Q!AX1904</f>
        <v>7500</v>
      </c>
      <c r="Z1784" s="516">
        <f>Q!BB1904</f>
        <v>7500</v>
      </c>
      <c r="AA1784" s="516">
        <f>Q!BF1904</f>
        <v>7500</v>
      </c>
      <c r="AB1784" s="516">
        <f>Q!BJ1904</f>
        <v>0</v>
      </c>
      <c r="AC1784" s="516">
        <f>Q!BN1904</f>
        <v>0</v>
      </c>
      <c r="AD1784" s="516">
        <f>Q!BR1904</f>
        <v>0</v>
      </c>
      <c r="AE1784" s="516">
        <f>Q!BV1904</f>
        <v>0</v>
      </c>
      <c r="AF1784" s="516">
        <f>Q!BZ1904</f>
        <v>0</v>
      </c>
      <c r="AG1784" s="516">
        <f>Q!CD1904</f>
        <v>0</v>
      </c>
      <c r="AH1784" s="516">
        <f>Q!CH1904</f>
        <v>0</v>
      </c>
      <c r="AI1784" s="516">
        <f>Q!CL1904</f>
        <v>0</v>
      </c>
      <c r="AJ1784" s="516">
        <f>Q!CP1904</f>
        <v>0</v>
      </c>
      <c r="AK1784" s="516">
        <f>Q!CT1904</f>
        <v>0</v>
      </c>
      <c r="AL1784" s="516">
        <f>Q!CX1904</f>
        <v>0</v>
      </c>
      <c r="AM1784" s="516">
        <f>Q!DB1904</f>
        <v>0</v>
      </c>
      <c r="AN1784" s="516">
        <f>Q!DF1904</f>
        <v>0</v>
      </c>
      <c r="AO1784" s="516">
        <f>Q!DJ1904</f>
        <v>0</v>
      </c>
    </row>
    <row r="1785" spans="1:41" x14ac:dyDescent="0.35">
      <c r="A1785" s="69" t="s">
        <v>354</v>
      </c>
      <c r="B1785" s="69" t="s">
        <v>529</v>
      </c>
      <c r="N1785" s="699">
        <f>Q!F1905</f>
        <v>0</v>
      </c>
      <c r="O1785" s="699">
        <f>Q!J1905</f>
        <v>0</v>
      </c>
      <c r="P1785" s="699">
        <f>Q!N1905</f>
        <v>0</v>
      </c>
      <c r="Q1785" s="699">
        <f>Q!R1905</f>
        <v>0</v>
      </c>
      <c r="R1785" s="699">
        <f>Q!V1905</f>
        <v>2200</v>
      </c>
      <c r="S1785" s="699">
        <f>Q!Z1905</f>
        <v>13400</v>
      </c>
      <c r="T1785" s="699">
        <f>Q!AD1905</f>
        <v>18000</v>
      </c>
      <c r="U1785" s="516">
        <f>Q!AH1905</f>
        <v>18000</v>
      </c>
      <c r="V1785" s="516">
        <f>Q!AL1905</f>
        <v>18000</v>
      </c>
      <c r="W1785" s="516">
        <f>Q!AP1905</f>
        <v>18000</v>
      </c>
      <c r="X1785" s="516">
        <f>Q!AT1905</f>
        <v>18000</v>
      </c>
      <c r="Y1785" s="516">
        <f>Q!AX1905</f>
        <v>18000</v>
      </c>
      <c r="Z1785" s="516">
        <f>Q!BB1905</f>
        <v>18000</v>
      </c>
      <c r="AA1785" s="516">
        <f>Q!BF1905</f>
        <v>18000</v>
      </c>
      <c r="AB1785" s="516">
        <f>Q!BJ1905</f>
        <v>18000</v>
      </c>
      <c r="AC1785" s="516">
        <f>Q!BN1905</f>
        <v>18000</v>
      </c>
      <c r="AD1785" s="516">
        <f>Q!BR1905</f>
        <v>18000</v>
      </c>
      <c r="AE1785" s="516">
        <f>Q!BV1905</f>
        <v>18000</v>
      </c>
      <c r="AF1785" s="516">
        <f>Q!BZ1905</f>
        <v>18000</v>
      </c>
      <c r="AG1785" s="516">
        <f>Q!CD1905</f>
        <v>18000</v>
      </c>
      <c r="AH1785" s="516">
        <f>Q!CH1905</f>
        <v>18000</v>
      </c>
      <c r="AI1785" s="516">
        <f>Q!CL1905</f>
        <v>18000</v>
      </c>
      <c r="AJ1785" s="516">
        <f>Q!CP1905</f>
        <v>18000</v>
      </c>
      <c r="AK1785" s="516">
        <f>Q!CT1905</f>
        <v>18000</v>
      </c>
      <c r="AL1785" s="516">
        <f>Q!CX1905</f>
        <v>18000</v>
      </c>
      <c r="AM1785" s="516">
        <f>Q!DB1905</f>
        <v>18000</v>
      </c>
      <c r="AN1785" s="516">
        <f>Q!DF1905</f>
        <v>18000</v>
      </c>
      <c r="AO1785" s="516">
        <f>Q!DJ1905</f>
        <v>18000</v>
      </c>
    </row>
    <row r="1786" spans="1:41" x14ac:dyDescent="0.35">
      <c r="A1786" s="69" t="s">
        <v>354</v>
      </c>
      <c r="B1786" s="69" t="s">
        <v>530</v>
      </c>
      <c r="N1786" s="699">
        <f>Q!F1906</f>
        <v>0</v>
      </c>
      <c r="O1786" s="699">
        <f>Q!J1906</f>
        <v>0</v>
      </c>
      <c r="P1786" s="699">
        <f>Q!N1906</f>
        <v>0</v>
      </c>
      <c r="Q1786" s="699">
        <f>Q!R1906</f>
        <v>0</v>
      </c>
      <c r="R1786" s="699">
        <f>Q!V1906</f>
        <v>0</v>
      </c>
      <c r="S1786" s="699">
        <f>Q!Z1906</f>
        <v>0</v>
      </c>
      <c r="T1786" s="699">
        <f>Q!AD1906</f>
        <v>14100</v>
      </c>
      <c r="U1786" s="516">
        <f>Q!AH1906</f>
        <v>14100</v>
      </c>
      <c r="V1786" s="516">
        <f>Q!AL1906</f>
        <v>14100</v>
      </c>
      <c r="W1786" s="516">
        <f>Q!AP1906</f>
        <v>14100</v>
      </c>
      <c r="X1786" s="516">
        <f>Q!AT1906</f>
        <v>14100</v>
      </c>
      <c r="Y1786" s="516">
        <f>Q!AX1906</f>
        <v>14100</v>
      </c>
      <c r="Z1786" s="516">
        <f>Q!BB1906</f>
        <v>14100</v>
      </c>
      <c r="AA1786" s="516">
        <f>Q!BF1906</f>
        <v>14100</v>
      </c>
      <c r="AB1786" s="516">
        <f>Q!BJ1906</f>
        <v>14100</v>
      </c>
      <c r="AC1786" s="516">
        <f>Q!BN1906</f>
        <v>14100</v>
      </c>
      <c r="AD1786" s="516">
        <f>Q!BR1906</f>
        <v>14100</v>
      </c>
      <c r="AE1786" s="516">
        <f>Q!BV1906</f>
        <v>14100</v>
      </c>
      <c r="AF1786" s="516">
        <f>Q!BZ1906</f>
        <v>14100</v>
      </c>
      <c r="AG1786" s="516">
        <f>Q!CD1906</f>
        <v>14100</v>
      </c>
      <c r="AH1786" s="516">
        <f>Q!CH1906</f>
        <v>14100</v>
      </c>
      <c r="AI1786" s="516">
        <f>Q!CL1906</f>
        <v>14100</v>
      </c>
      <c r="AJ1786" s="516">
        <f>Q!CP1906</f>
        <v>14100</v>
      </c>
      <c r="AK1786" s="516">
        <f>Q!CT1906</f>
        <v>14100</v>
      </c>
      <c r="AL1786" s="516">
        <f>Q!CX1906</f>
        <v>14100</v>
      </c>
      <c r="AM1786" s="516">
        <f>Q!DB1906</f>
        <v>14100</v>
      </c>
      <c r="AN1786" s="516">
        <f>Q!DF1906</f>
        <v>14100</v>
      </c>
      <c r="AO1786" s="516">
        <f>Q!DJ1906</f>
        <v>14100</v>
      </c>
    </row>
    <row r="1787" spans="1:41" x14ac:dyDescent="0.35">
      <c r="A1787" s="69" t="s">
        <v>354</v>
      </c>
      <c r="B1787" s="69" t="s">
        <v>531</v>
      </c>
      <c r="N1787" s="699">
        <f>Q!F1907</f>
        <v>36200</v>
      </c>
      <c r="O1787" s="699">
        <f>Q!J1907</f>
        <v>9100</v>
      </c>
      <c r="P1787" s="699">
        <f>Q!N1907</f>
        <v>2100</v>
      </c>
      <c r="Q1787" s="699">
        <f>Q!R1907</f>
        <v>2900</v>
      </c>
      <c r="R1787" s="699">
        <f>Q!V1907</f>
        <v>4600</v>
      </c>
      <c r="S1787" s="699">
        <f>Q!Z1907</f>
        <v>0</v>
      </c>
      <c r="T1787" s="699">
        <f>Q!AD1907</f>
        <v>0</v>
      </c>
      <c r="U1787" s="516">
        <f>Q!AH1907</f>
        <v>0</v>
      </c>
      <c r="V1787" s="516">
        <f>Q!AL1907</f>
        <v>0</v>
      </c>
      <c r="W1787" s="516">
        <f>Q!AP1907</f>
        <v>0</v>
      </c>
      <c r="X1787" s="516">
        <f>Q!AT1907</f>
        <v>0</v>
      </c>
      <c r="Y1787" s="516">
        <f>Q!AX1907</f>
        <v>0</v>
      </c>
      <c r="Z1787" s="516">
        <f>Q!BB1907</f>
        <v>0</v>
      </c>
      <c r="AA1787" s="516">
        <f>Q!BF1907</f>
        <v>0</v>
      </c>
      <c r="AB1787" s="516">
        <f>Q!BJ1907</f>
        <v>0</v>
      </c>
      <c r="AC1787" s="516">
        <f>Q!BN1907</f>
        <v>0</v>
      </c>
      <c r="AD1787" s="516">
        <f>Q!BR1907</f>
        <v>0</v>
      </c>
      <c r="AE1787" s="516">
        <f>Q!BV1907</f>
        <v>0</v>
      </c>
      <c r="AF1787" s="516">
        <f>Q!BZ1907</f>
        <v>0</v>
      </c>
      <c r="AG1787" s="516">
        <f>Q!CD1907</f>
        <v>0</v>
      </c>
      <c r="AH1787" s="516">
        <f>Q!CH1907</f>
        <v>0</v>
      </c>
      <c r="AI1787" s="516">
        <f>Q!CL1907</f>
        <v>0</v>
      </c>
      <c r="AJ1787" s="516">
        <f>Q!CP1907</f>
        <v>0</v>
      </c>
      <c r="AK1787" s="516">
        <f>Q!CT1907</f>
        <v>0</v>
      </c>
      <c r="AL1787" s="516">
        <f>Q!CX1907</f>
        <v>0</v>
      </c>
      <c r="AM1787" s="516">
        <f>Q!DB1907</f>
        <v>0</v>
      </c>
      <c r="AN1787" s="516">
        <f>Q!DF1907</f>
        <v>0</v>
      </c>
      <c r="AO1787" s="516">
        <f>Q!DJ1907</f>
        <v>0</v>
      </c>
    </row>
    <row r="1788" spans="1:41" x14ac:dyDescent="0.35">
      <c r="A1788" s="69" t="s">
        <v>354</v>
      </c>
      <c r="B1788" s="69" t="s">
        <v>532</v>
      </c>
      <c r="N1788" s="699">
        <f>Q!F1908</f>
        <v>167000</v>
      </c>
      <c r="O1788" s="699">
        <f>Q!J1908</f>
        <v>0</v>
      </c>
      <c r="P1788" s="699">
        <f>Q!N1908</f>
        <v>0</v>
      </c>
      <c r="Q1788" s="699">
        <f>Q!R1908</f>
        <v>0</v>
      </c>
      <c r="R1788" s="699">
        <f>Q!V1908</f>
        <v>0</v>
      </c>
      <c r="S1788" s="699">
        <f>Q!Z1908</f>
        <v>18500</v>
      </c>
      <c r="T1788" s="699">
        <f>Q!AD1908</f>
        <v>18500</v>
      </c>
      <c r="U1788" s="516">
        <f>Q!AH1908</f>
        <v>18500</v>
      </c>
      <c r="V1788" s="516">
        <f>Q!AL1908</f>
        <v>18500</v>
      </c>
      <c r="W1788" s="516">
        <f>Q!AP1908</f>
        <v>18500</v>
      </c>
      <c r="X1788" s="516">
        <f>Q!AT1908</f>
        <v>18500</v>
      </c>
      <c r="Y1788" s="516">
        <f>Q!AX1908</f>
        <v>18500</v>
      </c>
      <c r="Z1788" s="516">
        <f>Q!BB1908</f>
        <v>18500</v>
      </c>
      <c r="AA1788" s="516">
        <f>Q!BF1908</f>
        <v>18500</v>
      </c>
      <c r="AB1788" s="516">
        <f>Q!BJ1908</f>
        <v>18500</v>
      </c>
      <c r="AC1788" s="516">
        <f>Q!BN1908</f>
        <v>18500</v>
      </c>
      <c r="AD1788" s="516">
        <f>Q!BR1908</f>
        <v>18500</v>
      </c>
      <c r="AE1788" s="516">
        <f>Q!BV1908</f>
        <v>18500</v>
      </c>
      <c r="AF1788" s="516">
        <f>Q!BZ1908</f>
        <v>18500</v>
      </c>
      <c r="AG1788" s="516">
        <f>Q!CD1908</f>
        <v>18500</v>
      </c>
      <c r="AH1788" s="516">
        <f>Q!CH1908</f>
        <v>18500</v>
      </c>
      <c r="AI1788" s="516">
        <f>Q!CL1908</f>
        <v>18500</v>
      </c>
      <c r="AJ1788" s="516">
        <f>Q!CP1908</f>
        <v>18500</v>
      </c>
      <c r="AK1788" s="516">
        <f>Q!CT1908</f>
        <v>18500</v>
      </c>
      <c r="AL1788" s="516">
        <f>Q!CX1908</f>
        <v>18500</v>
      </c>
      <c r="AM1788" s="516">
        <f>Q!DB1908</f>
        <v>18500</v>
      </c>
      <c r="AN1788" s="516">
        <f>Q!DF1908</f>
        <v>18500</v>
      </c>
      <c r="AO1788" s="516">
        <f>Q!DJ1908</f>
        <v>18500</v>
      </c>
    </row>
    <row r="1789" spans="1:41" x14ac:dyDescent="0.35">
      <c r="A1789" s="69" t="s">
        <v>354</v>
      </c>
      <c r="B1789" s="255" t="s">
        <v>43</v>
      </c>
      <c r="C1789" s="255"/>
      <c r="D1789" s="255"/>
      <c r="E1789" s="255"/>
      <c r="F1789" s="255"/>
      <c r="G1789" s="255"/>
      <c r="H1789" s="255"/>
      <c r="I1789" s="255"/>
      <c r="J1789" s="255"/>
      <c r="K1789" s="255"/>
      <c r="L1789" s="255"/>
      <c r="M1789" s="255"/>
      <c r="N1789" s="648">
        <f>Q!F1909</f>
        <v>395100</v>
      </c>
      <c r="O1789" s="648">
        <f>Q!J1909</f>
        <v>250300</v>
      </c>
      <c r="P1789" s="648">
        <f>Q!N1909</f>
        <v>195500</v>
      </c>
      <c r="Q1789" s="648">
        <f>Q!R1909</f>
        <v>231100</v>
      </c>
      <c r="R1789" s="648">
        <f>Q!V1909</f>
        <v>227200</v>
      </c>
      <c r="S1789" s="648">
        <f>Q!Z1909</f>
        <v>266000</v>
      </c>
      <c r="T1789" s="648">
        <f>Q!AD1909</f>
        <v>309848.98431329685</v>
      </c>
      <c r="U1789" s="648">
        <f>Q!AH1909</f>
        <v>309848.98431329685</v>
      </c>
      <c r="V1789" s="648">
        <f>Q!AL1909</f>
        <v>309848.98431329685</v>
      </c>
      <c r="W1789" s="648">
        <f>Q!AP1909</f>
        <v>309848.98431329685</v>
      </c>
      <c r="X1789" s="648">
        <f>Q!AT1909</f>
        <v>309848.98431329685</v>
      </c>
      <c r="Y1789" s="648">
        <f>Q!AX1909</f>
        <v>309848.98431329685</v>
      </c>
      <c r="Z1789" s="648">
        <f>Q!BB1909</f>
        <v>309848.98431329685</v>
      </c>
      <c r="AA1789" s="648">
        <f>Q!BF1909</f>
        <v>309848.98431329685</v>
      </c>
      <c r="AB1789" s="648">
        <f>Q!BJ1909</f>
        <v>309848.98431329685</v>
      </c>
      <c r="AC1789" s="648">
        <f>Q!BN1909</f>
        <v>309848.98431329685</v>
      </c>
      <c r="AD1789" s="648">
        <f>Q!BR1909</f>
        <v>309848.98431329685</v>
      </c>
      <c r="AE1789" s="648">
        <f>Q!BV1909</f>
        <v>309848.98431329685</v>
      </c>
      <c r="AF1789" s="648">
        <f>Q!BZ1909</f>
        <v>309848.98431329685</v>
      </c>
      <c r="AG1789" s="648">
        <f>Q!CD1909</f>
        <v>309848.98431329685</v>
      </c>
      <c r="AH1789" s="648">
        <f>Q!CH1909</f>
        <v>309848.98431329685</v>
      </c>
      <c r="AI1789" s="648">
        <f>Q!CL1909</f>
        <v>309848.98431329685</v>
      </c>
      <c r="AJ1789" s="648">
        <f>Q!CP1909</f>
        <v>309848.98431329685</v>
      </c>
      <c r="AK1789" s="648">
        <f>Q!CT1909</f>
        <v>309848.98431329685</v>
      </c>
      <c r="AL1789" s="648">
        <f>Q!CX1909</f>
        <v>309848.98431329685</v>
      </c>
      <c r="AM1789" s="648">
        <f>Q!DB1909</f>
        <v>309848.98431329685</v>
      </c>
      <c r="AN1789" s="648">
        <f>Q!DF1909</f>
        <v>309848.98431329685</v>
      </c>
      <c r="AO1789" s="648">
        <f>Q!DJ1909</f>
        <v>309848.98431329685</v>
      </c>
    </row>
    <row r="1790" spans="1:41" x14ac:dyDescent="0.35">
      <c r="A1790" s="69" t="s">
        <v>354</v>
      </c>
      <c r="B1790" s="69"/>
    </row>
    <row r="1791" spans="1:41" x14ac:dyDescent="0.35">
      <c r="A1791" s="69" t="s">
        <v>354</v>
      </c>
      <c r="B1791" s="69" t="s">
        <v>533</v>
      </c>
      <c r="N1791" s="699">
        <f>Q!F1911</f>
        <v>165500</v>
      </c>
      <c r="O1791" s="699">
        <f>Q!J1911</f>
        <v>145800</v>
      </c>
      <c r="P1791" s="699">
        <f>Q!N1911</f>
        <v>159000</v>
      </c>
      <c r="Q1791" s="699">
        <f>Q!R1911</f>
        <v>198200</v>
      </c>
      <c r="R1791" s="699">
        <f>Q!V1911</f>
        <v>188200</v>
      </c>
      <c r="S1791" s="699">
        <f>Q!Z1911</f>
        <v>180600</v>
      </c>
      <c r="T1791" s="699">
        <f>Q!AD1911</f>
        <v>165100</v>
      </c>
      <c r="U1791" s="516">
        <f>Q!AH1911</f>
        <v>165100</v>
      </c>
      <c r="V1791" s="516">
        <f>Q!AL1911</f>
        <v>165100</v>
      </c>
      <c r="W1791" s="516">
        <f>Q!AP1911</f>
        <v>165100</v>
      </c>
      <c r="X1791" s="516">
        <f>Q!AT1911</f>
        <v>165100</v>
      </c>
      <c r="Y1791" s="516">
        <f>Q!AX1911</f>
        <v>165100</v>
      </c>
      <c r="Z1791" s="516">
        <f>Q!BB1911</f>
        <v>165100</v>
      </c>
      <c r="AA1791" s="516">
        <f>Q!BF1911</f>
        <v>165100</v>
      </c>
      <c r="AB1791" s="516">
        <f>Q!BJ1911</f>
        <v>165100</v>
      </c>
      <c r="AC1791" s="516">
        <f>Q!BN1911</f>
        <v>165100</v>
      </c>
      <c r="AD1791" s="516">
        <f>Q!BR1911</f>
        <v>165100</v>
      </c>
      <c r="AE1791" s="516">
        <f>Q!BV1911</f>
        <v>165100</v>
      </c>
      <c r="AF1791" s="516">
        <f>Q!BZ1911</f>
        <v>165100</v>
      </c>
      <c r="AG1791" s="516">
        <f>Q!CD1911</f>
        <v>165100</v>
      </c>
      <c r="AH1791" s="516">
        <f>Q!CH1911</f>
        <v>165100</v>
      </c>
      <c r="AI1791" s="516">
        <f>Q!CL1911</f>
        <v>165100</v>
      </c>
      <c r="AJ1791" s="516">
        <f>Q!CP1911</f>
        <v>165100</v>
      </c>
      <c r="AK1791" s="516">
        <f>Q!CT1911</f>
        <v>165100</v>
      </c>
      <c r="AL1791" s="516">
        <f>Q!CX1911</f>
        <v>165100</v>
      </c>
      <c r="AM1791" s="516">
        <f>Q!DB1911</f>
        <v>165100</v>
      </c>
      <c r="AN1791" s="516">
        <f>Q!DF1911</f>
        <v>165100</v>
      </c>
      <c r="AO1791" s="516">
        <f>Q!DJ1911</f>
        <v>165100</v>
      </c>
    </row>
    <row r="1792" spans="1:41" x14ac:dyDescent="0.35">
      <c r="A1792" s="69" t="s">
        <v>354</v>
      </c>
      <c r="B1792" s="69" t="s">
        <v>534</v>
      </c>
      <c r="N1792" s="699">
        <f>Q!F1912</f>
        <v>297700</v>
      </c>
      <c r="O1792" s="699">
        <f>Q!J1912</f>
        <v>289300</v>
      </c>
      <c r="P1792" s="699">
        <f>Q!N1912</f>
        <v>289800</v>
      </c>
      <c r="Q1792" s="699">
        <f>Q!R1912</f>
        <v>299000</v>
      </c>
      <c r="R1792" s="699">
        <f>Q!V1912</f>
        <v>341400</v>
      </c>
      <c r="S1792" s="699">
        <f>Q!Z1912</f>
        <v>374600</v>
      </c>
      <c r="T1792" s="699">
        <f>Q!AD1912</f>
        <v>372400</v>
      </c>
      <c r="U1792" s="516">
        <f>Q!AH1912</f>
        <v>372400</v>
      </c>
      <c r="V1792" s="516">
        <f>Q!AL1912</f>
        <v>372400</v>
      </c>
      <c r="W1792" s="516">
        <f>Q!AP1912</f>
        <v>372400</v>
      </c>
      <c r="X1792" s="516">
        <f>Q!AT1912</f>
        <v>372400</v>
      </c>
      <c r="Y1792" s="516">
        <f>Q!AX1912</f>
        <v>372400</v>
      </c>
      <c r="Z1792" s="516">
        <f>Q!BB1912</f>
        <v>372400</v>
      </c>
      <c r="AA1792" s="516">
        <f>Q!BF1912</f>
        <v>372400</v>
      </c>
      <c r="AB1792" s="516">
        <f>Q!BJ1912</f>
        <v>372400</v>
      </c>
      <c r="AC1792" s="516">
        <f>Q!BN1912</f>
        <v>372400</v>
      </c>
      <c r="AD1792" s="516">
        <f>Q!BR1912</f>
        <v>372400</v>
      </c>
      <c r="AE1792" s="516">
        <f>Q!BV1912</f>
        <v>372400</v>
      </c>
      <c r="AF1792" s="516">
        <f>Q!BZ1912</f>
        <v>372400</v>
      </c>
      <c r="AG1792" s="516">
        <f>Q!CD1912</f>
        <v>372400</v>
      </c>
      <c r="AH1792" s="516">
        <f>Q!CH1912</f>
        <v>372400</v>
      </c>
      <c r="AI1792" s="516">
        <f>Q!CL1912</f>
        <v>372400</v>
      </c>
      <c r="AJ1792" s="516">
        <f>Q!CP1912</f>
        <v>372400</v>
      </c>
      <c r="AK1792" s="516">
        <f>Q!CT1912</f>
        <v>372400</v>
      </c>
      <c r="AL1792" s="516">
        <f>Q!CX1912</f>
        <v>372400</v>
      </c>
      <c r="AM1792" s="516">
        <f>Q!DB1912</f>
        <v>372400</v>
      </c>
      <c r="AN1792" s="516">
        <f>Q!DF1912</f>
        <v>372400</v>
      </c>
      <c r="AO1792" s="516">
        <f>Q!DJ1912</f>
        <v>372400</v>
      </c>
    </row>
    <row r="1793" spans="1:41" x14ac:dyDescent="0.35">
      <c r="A1793" s="69" t="s">
        <v>354</v>
      </c>
      <c r="B1793" s="69" t="s">
        <v>535</v>
      </c>
      <c r="N1793" s="699">
        <f>Q!F1913</f>
        <v>641700</v>
      </c>
      <c r="O1793" s="699">
        <f>Q!J1913</f>
        <v>628100</v>
      </c>
      <c r="P1793" s="699">
        <f>Q!N1913</f>
        <v>485100</v>
      </c>
      <c r="Q1793" s="699">
        <f>Q!R1913</f>
        <v>391600</v>
      </c>
      <c r="R1793" s="699">
        <f>Q!V1913</f>
        <v>398500</v>
      </c>
      <c r="S1793" s="699">
        <f>Q!Z1913</f>
        <v>403900</v>
      </c>
      <c r="T1793" s="699">
        <f>Q!AD1913</f>
        <v>456961.84</v>
      </c>
      <c r="U1793" s="516">
        <f>Q!AH1913</f>
        <v>430959.07625372527</v>
      </c>
      <c r="V1793" s="516">
        <f>Q!AL1913</f>
        <v>406412.06982530584</v>
      </c>
      <c r="W1793" s="516">
        <f>Q!AP1913</f>
        <v>383239.32055617537</v>
      </c>
      <c r="X1793" s="516">
        <f>Q!AT1913</f>
        <v>361363.89105091791</v>
      </c>
      <c r="Y1793" s="516">
        <f>Q!AX1913</f>
        <v>340713.15123227396</v>
      </c>
      <c r="Z1793" s="516">
        <f>Q!BB1913</f>
        <v>321218.53719716036</v>
      </c>
      <c r="AA1793" s="516">
        <f>Q!BF1913</f>
        <v>302815.32357306842</v>
      </c>
      <c r="AB1793" s="516">
        <f>Q!BJ1913</f>
        <v>-12000.591380976672</v>
      </c>
      <c r="AC1793" s="516">
        <f>Q!BN1913</f>
        <v>0</v>
      </c>
      <c r="AD1793" s="516">
        <f>Q!BR1913</f>
        <v>0</v>
      </c>
      <c r="AE1793" s="516">
        <f>Q!BV1913</f>
        <v>0</v>
      </c>
      <c r="AF1793" s="516">
        <f>Q!BZ1913</f>
        <v>0</v>
      </c>
      <c r="AG1793" s="516">
        <f>Q!CD1913</f>
        <v>0</v>
      </c>
      <c r="AH1793" s="516">
        <f>Q!CH1913</f>
        <v>0</v>
      </c>
      <c r="AI1793" s="516">
        <f>Q!CL1913</f>
        <v>0</v>
      </c>
      <c r="AJ1793" s="516">
        <f>Q!CP1913</f>
        <v>0</v>
      </c>
      <c r="AK1793" s="516">
        <f>Q!CT1913</f>
        <v>0</v>
      </c>
      <c r="AL1793" s="516">
        <f>Q!CX1913</f>
        <v>0</v>
      </c>
      <c r="AM1793" s="516">
        <f>Q!DB1913</f>
        <v>0</v>
      </c>
      <c r="AN1793" s="516">
        <f>Q!DF1913</f>
        <v>0</v>
      </c>
      <c r="AO1793" s="516">
        <f>Q!DJ1913</f>
        <v>0</v>
      </c>
    </row>
    <row r="1794" spans="1:41" x14ac:dyDescent="0.35">
      <c r="A1794" s="69" t="s">
        <v>354</v>
      </c>
      <c r="B1794" s="69" t="s">
        <v>536</v>
      </c>
      <c r="N1794" s="699">
        <f>Q!F1914</f>
        <v>0</v>
      </c>
      <c r="O1794" s="699">
        <f>Q!J1914</f>
        <v>0</v>
      </c>
      <c r="P1794" s="699">
        <f>Q!N1914</f>
        <v>0</v>
      </c>
      <c r="Q1794" s="699">
        <f>Q!R1914</f>
        <v>0</v>
      </c>
      <c r="R1794" s="699">
        <f>Q!V1914</f>
        <v>7100</v>
      </c>
      <c r="S1794" s="699">
        <f>Q!Z1914</f>
        <v>45400</v>
      </c>
      <c r="T1794" s="699">
        <f>Q!AD1914</f>
        <v>51100</v>
      </c>
      <c r="U1794" s="516">
        <f>Q!AH1914</f>
        <v>51100</v>
      </c>
      <c r="V1794" s="516">
        <f>Q!AL1914</f>
        <v>51100</v>
      </c>
      <c r="W1794" s="516">
        <f>Q!AP1914</f>
        <v>51100</v>
      </c>
      <c r="X1794" s="516">
        <f>Q!AT1914</f>
        <v>51100</v>
      </c>
      <c r="Y1794" s="516">
        <f>Q!AX1914</f>
        <v>51100</v>
      </c>
      <c r="Z1794" s="516">
        <f>Q!BB1914</f>
        <v>51100</v>
      </c>
      <c r="AA1794" s="516">
        <f>Q!BF1914</f>
        <v>51100</v>
      </c>
      <c r="AB1794" s="516">
        <f>Q!BJ1914</f>
        <v>51100</v>
      </c>
      <c r="AC1794" s="516">
        <f>Q!BN1914</f>
        <v>51100</v>
      </c>
      <c r="AD1794" s="516">
        <f>Q!BR1914</f>
        <v>51100</v>
      </c>
      <c r="AE1794" s="516">
        <f>Q!BV1914</f>
        <v>51100</v>
      </c>
      <c r="AF1794" s="516">
        <f>Q!BZ1914</f>
        <v>51100</v>
      </c>
      <c r="AG1794" s="516">
        <f>Q!CD1914</f>
        <v>51100</v>
      </c>
      <c r="AH1794" s="516">
        <f>Q!CH1914</f>
        <v>51100</v>
      </c>
      <c r="AI1794" s="516">
        <f>Q!CL1914</f>
        <v>51100</v>
      </c>
      <c r="AJ1794" s="516">
        <f>Q!CP1914</f>
        <v>51100</v>
      </c>
      <c r="AK1794" s="516">
        <f>Q!CT1914</f>
        <v>51100</v>
      </c>
      <c r="AL1794" s="516">
        <f>Q!CX1914</f>
        <v>51100</v>
      </c>
      <c r="AM1794" s="516">
        <f>Q!DB1914</f>
        <v>51100</v>
      </c>
      <c r="AN1794" s="516">
        <f>Q!DF1914</f>
        <v>51100</v>
      </c>
      <c r="AO1794" s="516">
        <f>Q!DJ1914</f>
        <v>51100</v>
      </c>
    </row>
    <row r="1795" spans="1:41" x14ac:dyDescent="0.35">
      <c r="A1795" s="69" t="s">
        <v>354</v>
      </c>
      <c r="B1795" s="69" t="s">
        <v>537</v>
      </c>
      <c r="N1795" s="699">
        <f>Q!F1915</f>
        <v>59200</v>
      </c>
      <c r="O1795" s="699">
        <f>Q!J1915</f>
        <v>0</v>
      </c>
      <c r="P1795" s="699">
        <f>Q!N1915</f>
        <v>0</v>
      </c>
      <c r="Q1795" s="699">
        <f>Q!R1915</f>
        <v>200</v>
      </c>
      <c r="R1795" s="699">
        <f>Q!V1915</f>
        <v>6000</v>
      </c>
      <c r="S1795" s="699">
        <f>Q!Z1915</f>
        <v>2300</v>
      </c>
      <c r="T1795" s="699">
        <f>Q!AD1915</f>
        <v>36000</v>
      </c>
      <c r="U1795" s="516">
        <f>Q!AH1915</f>
        <v>36000</v>
      </c>
      <c r="V1795" s="516">
        <f>Q!AL1915</f>
        <v>36000</v>
      </c>
      <c r="W1795" s="516">
        <f>Q!AP1915</f>
        <v>36000</v>
      </c>
      <c r="X1795" s="516">
        <f>Q!AT1915</f>
        <v>36000</v>
      </c>
      <c r="Y1795" s="516">
        <f>Q!AX1915</f>
        <v>36000</v>
      </c>
      <c r="Z1795" s="516">
        <f>Q!BB1915</f>
        <v>36000</v>
      </c>
      <c r="AA1795" s="516">
        <f>Q!BF1915</f>
        <v>36000</v>
      </c>
      <c r="AB1795" s="516">
        <f>Q!BJ1915</f>
        <v>36000</v>
      </c>
      <c r="AC1795" s="516">
        <f>Q!BN1915</f>
        <v>36000</v>
      </c>
      <c r="AD1795" s="516">
        <f>Q!BR1915</f>
        <v>36000</v>
      </c>
      <c r="AE1795" s="516">
        <f>Q!BV1915</f>
        <v>36000</v>
      </c>
      <c r="AF1795" s="516">
        <f>Q!BZ1915</f>
        <v>36000</v>
      </c>
      <c r="AG1795" s="516">
        <f>Q!CD1915</f>
        <v>36000</v>
      </c>
      <c r="AH1795" s="516">
        <f>Q!CH1915</f>
        <v>36000</v>
      </c>
      <c r="AI1795" s="516">
        <f>Q!CL1915</f>
        <v>36000</v>
      </c>
      <c r="AJ1795" s="516">
        <f>Q!CP1915</f>
        <v>36000</v>
      </c>
      <c r="AK1795" s="516">
        <f>Q!CT1915</f>
        <v>36000</v>
      </c>
      <c r="AL1795" s="516">
        <f>Q!CX1915</f>
        <v>36000</v>
      </c>
      <c r="AM1795" s="516">
        <f>Q!DB1915</f>
        <v>36000</v>
      </c>
      <c r="AN1795" s="516">
        <f>Q!DF1915</f>
        <v>36000</v>
      </c>
      <c r="AO1795" s="516">
        <f>Q!DJ1915</f>
        <v>36000</v>
      </c>
    </row>
    <row r="1796" spans="1:41" x14ac:dyDescent="0.35">
      <c r="A1796" s="69" t="s">
        <v>354</v>
      </c>
      <c r="B1796" s="69" t="s">
        <v>538</v>
      </c>
      <c r="N1796" s="699">
        <f>Q!F1916</f>
        <v>0</v>
      </c>
      <c r="O1796" s="699">
        <f>Q!J1916</f>
        <v>0</v>
      </c>
      <c r="P1796" s="699">
        <f>Q!N1916</f>
        <v>0</v>
      </c>
      <c r="Q1796" s="699">
        <f>Q!R1916</f>
        <v>0</v>
      </c>
      <c r="R1796" s="699">
        <f>Q!V1916</f>
        <v>0</v>
      </c>
      <c r="S1796" s="699">
        <f>Q!Z1916</f>
        <v>170500</v>
      </c>
      <c r="T1796" s="699">
        <f>Q!AD1916</f>
        <v>177500</v>
      </c>
      <c r="U1796" s="516">
        <f>Q!AH1916</f>
        <v>177500</v>
      </c>
      <c r="V1796" s="516">
        <f>Q!AL1916</f>
        <v>177500</v>
      </c>
      <c r="W1796" s="516">
        <f>Q!AP1916</f>
        <v>177500</v>
      </c>
      <c r="X1796" s="516">
        <f>Q!AT1916</f>
        <v>177500</v>
      </c>
      <c r="Y1796" s="516">
        <f>Q!AX1916</f>
        <v>177500</v>
      </c>
      <c r="Z1796" s="516">
        <f>Q!BB1916</f>
        <v>177500</v>
      </c>
      <c r="AA1796" s="516">
        <f>Q!BF1916</f>
        <v>177500</v>
      </c>
      <c r="AB1796" s="516">
        <f>Q!BJ1916</f>
        <v>177500</v>
      </c>
      <c r="AC1796" s="516">
        <f>Q!BN1916</f>
        <v>177500</v>
      </c>
      <c r="AD1796" s="516">
        <f>Q!BR1916</f>
        <v>177500</v>
      </c>
      <c r="AE1796" s="516">
        <f>Q!BV1916</f>
        <v>177500</v>
      </c>
      <c r="AF1796" s="516">
        <f>Q!BZ1916</f>
        <v>177500</v>
      </c>
      <c r="AG1796" s="516">
        <f>Q!CD1916</f>
        <v>177500</v>
      </c>
      <c r="AH1796" s="516">
        <f>Q!CH1916</f>
        <v>177500</v>
      </c>
      <c r="AI1796" s="516">
        <f>Q!CL1916</f>
        <v>177500</v>
      </c>
      <c r="AJ1796" s="516">
        <f>Q!CP1916</f>
        <v>177500</v>
      </c>
      <c r="AK1796" s="516">
        <f>Q!CT1916</f>
        <v>177500</v>
      </c>
      <c r="AL1796" s="516">
        <f>Q!CX1916</f>
        <v>177500</v>
      </c>
      <c r="AM1796" s="516">
        <f>Q!DB1916</f>
        <v>177500</v>
      </c>
      <c r="AN1796" s="516">
        <f>Q!DF1916</f>
        <v>177500</v>
      </c>
      <c r="AO1796" s="516">
        <f>Q!DJ1916</f>
        <v>177500</v>
      </c>
    </row>
    <row r="1797" spans="1:41" x14ac:dyDescent="0.35">
      <c r="A1797" s="69" t="s">
        <v>354</v>
      </c>
      <c r="B1797" s="69" t="s">
        <v>531</v>
      </c>
      <c r="N1797" s="699">
        <f>Q!F1917</f>
        <v>0</v>
      </c>
      <c r="O1797" s="699">
        <f>Q!J1917</f>
        <v>0</v>
      </c>
      <c r="P1797" s="699">
        <f>Q!N1917</f>
        <v>0</v>
      </c>
      <c r="Q1797" s="699">
        <f>Q!R1917</f>
        <v>0</v>
      </c>
      <c r="R1797" s="699">
        <f>Q!V1917</f>
        <v>0</v>
      </c>
      <c r="S1797" s="699">
        <f>Q!Z1917</f>
        <v>0</v>
      </c>
      <c r="T1797" s="699">
        <f>Q!AD1917</f>
        <v>3000</v>
      </c>
      <c r="U1797" s="516">
        <f>Q!AH1917</f>
        <v>3000</v>
      </c>
      <c r="V1797" s="516">
        <f>Q!AL1917</f>
        <v>3000</v>
      </c>
      <c r="W1797" s="516">
        <f>Q!AP1917</f>
        <v>3000</v>
      </c>
      <c r="X1797" s="516">
        <f>Q!AT1917</f>
        <v>3000</v>
      </c>
      <c r="Y1797" s="516">
        <f>Q!AX1917</f>
        <v>3000</v>
      </c>
      <c r="Z1797" s="516">
        <f>Q!BB1917</f>
        <v>3000</v>
      </c>
      <c r="AA1797" s="516">
        <f>Q!BF1917</f>
        <v>3000</v>
      </c>
      <c r="AB1797" s="516">
        <f>Q!BJ1917</f>
        <v>3000</v>
      </c>
      <c r="AC1797" s="516">
        <f>Q!BN1917</f>
        <v>3000</v>
      </c>
      <c r="AD1797" s="516">
        <f>Q!BR1917</f>
        <v>3000</v>
      </c>
      <c r="AE1797" s="516">
        <f>Q!BV1917</f>
        <v>3000</v>
      </c>
      <c r="AF1797" s="516">
        <f>Q!BZ1917</f>
        <v>3000</v>
      </c>
      <c r="AG1797" s="516">
        <f>Q!CD1917</f>
        <v>3000</v>
      </c>
      <c r="AH1797" s="516">
        <f>Q!CH1917</f>
        <v>3000</v>
      </c>
      <c r="AI1797" s="516">
        <f>Q!CL1917</f>
        <v>3000</v>
      </c>
      <c r="AJ1797" s="516">
        <f>Q!CP1917</f>
        <v>3000</v>
      </c>
      <c r="AK1797" s="516">
        <f>Q!CT1917</f>
        <v>3000</v>
      </c>
      <c r="AL1797" s="516">
        <f>Q!CX1917</f>
        <v>3000</v>
      </c>
      <c r="AM1797" s="516">
        <f>Q!DB1917</f>
        <v>3000</v>
      </c>
      <c r="AN1797" s="516">
        <f>Q!DF1917</f>
        <v>3000</v>
      </c>
      <c r="AO1797" s="516">
        <f>Q!DJ1917</f>
        <v>3000</v>
      </c>
    </row>
    <row r="1798" spans="1:41" x14ac:dyDescent="0.35">
      <c r="A1798" s="69" t="s">
        <v>354</v>
      </c>
      <c r="B1798" s="255" t="s">
        <v>544</v>
      </c>
      <c r="C1798" s="255"/>
      <c r="D1798" s="255"/>
      <c r="E1798" s="255"/>
      <c r="F1798" s="255"/>
      <c r="G1798" s="255"/>
      <c r="H1798" s="255"/>
      <c r="I1798" s="255"/>
      <c r="J1798" s="255"/>
      <c r="K1798" s="255"/>
      <c r="L1798" s="255"/>
      <c r="M1798" s="255"/>
      <c r="N1798" s="648">
        <f>Q!F1918</f>
        <v>1164100</v>
      </c>
      <c r="O1798" s="648">
        <f>Q!J1918</f>
        <v>1063200</v>
      </c>
      <c r="P1798" s="648">
        <f>Q!N1918</f>
        <v>933900</v>
      </c>
      <c r="Q1798" s="648">
        <f>Q!R1918</f>
        <v>889000</v>
      </c>
      <c r="R1798" s="648">
        <f>Q!V1918</f>
        <v>941200</v>
      </c>
      <c r="S1798" s="648">
        <f>Q!Z1918</f>
        <v>1177300</v>
      </c>
      <c r="T1798" s="648">
        <f>Q!AD1918</f>
        <v>1262061.8400000001</v>
      </c>
      <c r="U1798" s="648">
        <f>Q!AH1918</f>
        <v>1262061.8400000001</v>
      </c>
      <c r="V1798" s="648">
        <f>Q!AL1918</f>
        <v>1262061.8400000001</v>
      </c>
      <c r="W1798" s="648">
        <f>Q!AP1918</f>
        <v>1262061.8400000001</v>
      </c>
      <c r="X1798" s="648">
        <f>Q!AT1918</f>
        <v>1262061.8400000001</v>
      </c>
      <c r="Y1798" s="648">
        <f>Q!AX1918</f>
        <v>1262061.8400000001</v>
      </c>
      <c r="Z1798" s="648">
        <f>Q!BB1918</f>
        <v>1262061.8400000001</v>
      </c>
      <c r="AA1798" s="648">
        <f>Q!BF1918</f>
        <v>1262061.8400000001</v>
      </c>
      <c r="AB1798" s="648">
        <f>Q!BJ1918</f>
        <v>1262061.8400000001</v>
      </c>
      <c r="AC1798" s="648">
        <f>Q!BN1918</f>
        <v>1262061.8400000001</v>
      </c>
      <c r="AD1798" s="648">
        <f>Q!BR1918</f>
        <v>1262061.8400000001</v>
      </c>
      <c r="AE1798" s="648">
        <f>Q!BV1918</f>
        <v>1262061.8400000001</v>
      </c>
      <c r="AF1798" s="648">
        <f>Q!BZ1918</f>
        <v>1262061.8400000001</v>
      </c>
      <c r="AG1798" s="648">
        <f>Q!CD1918</f>
        <v>1262061.8400000001</v>
      </c>
      <c r="AH1798" s="648">
        <f>Q!CH1918</f>
        <v>1262061.8400000001</v>
      </c>
      <c r="AI1798" s="648">
        <f>Q!CL1918</f>
        <v>1262061.8400000001</v>
      </c>
      <c r="AJ1798" s="648">
        <f>Q!CP1918</f>
        <v>1262061.8400000001</v>
      </c>
      <c r="AK1798" s="648">
        <f>Q!CT1918</f>
        <v>1262061.8400000001</v>
      </c>
      <c r="AL1798" s="648">
        <f>Q!CX1918</f>
        <v>1262061.8400000001</v>
      </c>
      <c r="AM1798" s="648">
        <f>Q!DB1918</f>
        <v>1262061.8400000001</v>
      </c>
      <c r="AN1798" s="648">
        <f>Q!DF1918</f>
        <v>1262061.8400000001</v>
      </c>
      <c r="AO1798" s="648">
        <f>Q!DJ1918</f>
        <v>1262061.8400000001</v>
      </c>
    </row>
    <row r="1799" spans="1:41" x14ac:dyDescent="0.35">
      <c r="A1799" s="69" t="s">
        <v>354</v>
      </c>
      <c r="B1799" s="454" t="s">
        <v>44</v>
      </c>
      <c r="C1799" s="454"/>
      <c r="D1799" s="454"/>
      <c r="E1799" s="454"/>
      <c r="F1799" s="454"/>
      <c r="G1799" s="454"/>
      <c r="H1799" s="454"/>
      <c r="I1799" s="454"/>
      <c r="J1799" s="454"/>
      <c r="K1799" s="454"/>
      <c r="L1799" s="454"/>
      <c r="M1799" s="454"/>
      <c r="N1799" s="702">
        <f>Q!F1919</f>
        <v>1559200</v>
      </c>
      <c r="O1799" s="702">
        <f>Q!J1919</f>
        <v>1313500</v>
      </c>
      <c r="P1799" s="702">
        <f>Q!N1919</f>
        <v>1129400</v>
      </c>
      <c r="Q1799" s="702">
        <f>Q!R1919</f>
        <v>1120100</v>
      </c>
      <c r="R1799" s="702">
        <f>Q!V1919</f>
        <v>1168400</v>
      </c>
      <c r="S1799" s="702">
        <f>Q!Z1919</f>
        <v>1443300</v>
      </c>
      <c r="T1799" s="702">
        <f>Q!AD1919</f>
        <v>1571910.8243132969</v>
      </c>
      <c r="U1799" s="702">
        <f>Q!AH1919</f>
        <v>1571910.8243132969</v>
      </c>
      <c r="V1799" s="702">
        <f>Q!AL1919</f>
        <v>1571910.8243132969</v>
      </c>
      <c r="W1799" s="702">
        <f>Q!AP1919</f>
        <v>1571910.8243132969</v>
      </c>
      <c r="X1799" s="702">
        <f>Q!AT1919</f>
        <v>1571910.8243132969</v>
      </c>
      <c r="Y1799" s="702">
        <f>Q!AX1919</f>
        <v>1571910.8243132969</v>
      </c>
      <c r="Z1799" s="702">
        <f>Q!BB1919</f>
        <v>1571910.8243132969</v>
      </c>
      <c r="AA1799" s="702">
        <f>Q!BF1919</f>
        <v>1571910.8243132969</v>
      </c>
      <c r="AB1799" s="702">
        <f>Q!BJ1919</f>
        <v>1571910.8243132969</v>
      </c>
      <c r="AC1799" s="702">
        <f>Q!BN1919</f>
        <v>1571910.8243132969</v>
      </c>
      <c r="AD1799" s="702">
        <f>Q!BR1919</f>
        <v>1571910.8243132969</v>
      </c>
      <c r="AE1799" s="702">
        <f>Q!BV1919</f>
        <v>1571910.8243132969</v>
      </c>
      <c r="AF1799" s="702">
        <f>Q!BZ1919</f>
        <v>1571910.8243132969</v>
      </c>
      <c r="AG1799" s="702">
        <f>Q!CD1919</f>
        <v>1571910.8243132969</v>
      </c>
      <c r="AH1799" s="702">
        <f>Q!CH1919</f>
        <v>1571910.8243132969</v>
      </c>
      <c r="AI1799" s="702">
        <f>Q!CL1919</f>
        <v>1571910.8243132969</v>
      </c>
      <c r="AJ1799" s="702">
        <f>Q!CP1919</f>
        <v>1571910.8243132969</v>
      </c>
      <c r="AK1799" s="702">
        <f>Q!CT1919</f>
        <v>1571910.8243132969</v>
      </c>
      <c r="AL1799" s="702">
        <f>Q!CX1919</f>
        <v>1571910.8243132969</v>
      </c>
      <c r="AM1799" s="702">
        <f>Q!DB1919</f>
        <v>1571910.8243132969</v>
      </c>
      <c r="AN1799" s="702">
        <f>Q!DF1919</f>
        <v>1571910.8243132969</v>
      </c>
      <c r="AO1799" s="702">
        <f>Q!DJ1919</f>
        <v>1571910.8243132969</v>
      </c>
    </row>
    <row r="1800" spans="1:41" x14ac:dyDescent="0.35">
      <c r="A1800" s="69" t="s">
        <v>354</v>
      </c>
      <c r="B1800" s="69"/>
    </row>
    <row r="1801" spans="1:41" x14ac:dyDescent="0.35">
      <c r="A1801" s="69" t="s">
        <v>354</v>
      </c>
      <c r="B1801" s="69"/>
    </row>
    <row r="1802" spans="1:41" x14ac:dyDescent="0.35">
      <c r="A1802" s="69" t="s">
        <v>354</v>
      </c>
      <c r="B1802" s="69" t="s">
        <v>539</v>
      </c>
    </row>
    <row r="1803" spans="1:41" x14ac:dyDescent="0.35">
      <c r="A1803" s="69" t="s">
        <v>354</v>
      </c>
      <c r="B1803" s="69" t="s">
        <v>540</v>
      </c>
      <c r="N1803" s="699">
        <f>Q!F1923</f>
        <v>38200</v>
      </c>
      <c r="O1803" s="699">
        <f>Q!J1923</f>
        <v>38200</v>
      </c>
      <c r="P1803" s="699">
        <f>Q!N1923</f>
        <v>40100</v>
      </c>
      <c r="Q1803" s="699">
        <f>Q!R1923</f>
        <v>43000</v>
      </c>
      <c r="R1803" s="699">
        <f>Q!V1923</f>
        <v>48200</v>
      </c>
      <c r="S1803" s="699">
        <f>Q!Z1923</f>
        <v>54000</v>
      </c>
      <c r="T1803" s="699">
        <f>Q!AD1923</f>
        <v>51800</v>
      </c>
      <c r="U1803" s="516">
        <f>Q!AH1923</f>
        <v>51800</v>
      </c>
      <c r="V1803" s="516">
        <f>Q!AL1923</f>
        <v>51800</v>
      </c>
      <c r="W1803" s="516">
        <f>Q!AP1923</f>
        <v>51800</v>
      </c>
      <c r="X1803" s="516">
        <f>Q!AT1923</f>
        <v>51800</v>
      </c>
      <c r="Y1803" s="516">
        <f>Q!AX1923</f>
        <v>51800</v>
      </c>
      <c r="Z1803" s="516">
        <f>Q!BB1923</f>
        <v>51800</v>
      </c>
      <c r="AA1803" s="516">
        <f>Q!BF1923</f>
        <v>51800</v>
      </c>
      <c r="AB1803" s="516">
        <f>Q!BJ1923</f>
        <v>51800</v>
      </c>
      <c r="AC1803" s="516">
        <f>Q!BN1923</f>
        <v>51800</v>
      </c>
      <c r="AD1803" s="516">
        <f>Q!BR1923</f>
        <v>51800</v>
      </c>
      <c r="AE1803" s="516">
        <f>Q!BV1923</f>
        <v>51800</v>
      </c>
      <c r="AF1803" s="516">
        <f>Q!BZ1923</f>
        <v>51800</v>
      </c>
      <c r="AG1803" s="516">
        <f>Q!CD1923</f>
        <v>51800</v>
      </c>
      <c r="AH1803" s="516">
        <f>Q!CH1923</f>
        <v>51800</v>
      </c>
      <c r="AI1803" s="516">
        <f>Q!CL1923</f>
        <v>51800</v>
      </c>
      <c r="AJ1803" s="516">
        <f>Q!CP1923</f>
        <v>51800</v>
      </c>
      <c r="AK1803" s="516">
        <f>Q!CT1923</f>
        <v>51800</v>
      </c>
      <c r="AL1803" s="516">
        <f>Q!CX1923</f>
        <v>51800</v>
      </c>
      <c r="AM1803" s="516">
        <f>Q!DB1923</f>
        <v>51800</v>
      </c>
      <c r="AN1803" s="516">
        <f>Q!DF1923</f>
        <v>51800</v>
      </c>
      <c r="AO1803" s="516">
        <f>Q!DJ1923</f>
        <v>51800</v>
      </c>
    </row>
    <row r="1804" spans="1:41" x14ac:dyDescent="0.35">
      <c r="A1804" s="69" t="s">
        <v>354</v>
      </c>
      <c r="B1804" s="69" t="s">
        <v>541</v>
      </c>
      <c r="N1804" s="699">
        <f>Q!F1924</f>
        <v>301200</v>
      </c>
      <c r="O1804" s="699">
        <f>Q!J1924</f>
        <v>-461200</v>
      </c>
      <c r="P1804" s="699">
        <f>Q!N1924</f>
        <v>-409700</v>
      </c>
      <c r="Q1804" s="699">
        <f>Q!R1924</f>
        <v>91300</v>
      </c>
      <c r="R1804" s="699">
        <f>Q!V1924</f>
        <v>63100</v>
      </c>
      <c r="S1804" s="699">
        <f>Q!Z1924</f>
        <v>-350200</v>
      </c>
      <c r="T1804" s="699">
        <f>Q!AD1924</f>
        <v>-318884.68698327267</v>
      </c>
      <c r="U1804" s="516">
        <f>Q!AH1924</f>
        <v>-111104.87221986213</v>
      </c>
      <c r="V1804" s="516">
        <f>Q!AL1924</f>
        <v>48150.156227378029</v>
      </c>
      <c r="W1804" s="516">
        <f>Q!AP1924</f>
        <v>159691.50285777202</v>
      </c>
      <c r="X1804" s="516">
        <f>Q!AT1924</f>
        <v>426872.00622112583</v>
      </c>
      <c r="Y1804" s="516">
        <f>Q!AX1924</f>
        <v>789622.30382582906</v>
      </c>
      <c r="Z1804" s="516">
        <f>Q!BB1924</f>
        <v>1154650.3094298081</v>
      </c>
      <c r="AA1804" s="516">
        <f>Q!BF1924</f>
        <v>1470157.1569412742</v>
      </c>
      <c r="AB1804" s="516">
        <f>Q!BJ1924</f>
        <v>1754450.2535917556</v>
      </c>
      <c r="AC1804" s="516">
        <f>Q!BN1924</f>
        <v>1952658.5293569765</v>
      </c>
      <c r="AD1804" s="516">
        <f>Q!BR1924</f>
        <v>2136536.9446787531</v>
      </c>
      <c r="AE1804" s="516">
        <f>Q!BV1924</f>
        <v>2330689.3803411424</v>
      </c>
      <c r="AF1804" s="516">
        <f>Q!BZ1924</f>
        <v>2541101.0343826092</v>
      </c>
      <c r="AG1804" s="516">
        <f>Q!CD1924</f>
        <v>2705402.1776587581</v>
      </c>
      <c r="AH1804" s="516">
        <f>Q!CH1924</f>
        <v>2832854.8109110566</v>
      </c>
      <c r="AI1804" s="516">
        <f>Q!CL1924</f>
        <v>2929307.9436923778</v>
      </c>
      <c r="AJ1804" s="516">
        <f>Q!CP1924</f>
        <v>3057222.2185142948</v>
      </c>
      <c r="AK1804" s="516">
        <f>Q!CT1924</f>
        <v>3237046.9521912332</v>
      </c>
      <c r="AL1804" s="516">
        <f>Q!CX1924</f>
        <v>3385350.7810706547</v>
      </c>
      <c r="AM1804" s="516">
        <f>Q!DB1924</f>
        <v>3449238.0128809633</v>
      </c>
      <c r="AN1804" s="516">
        <f>Q!DF1924</f>
        <v>3504907.8349859538</v>
      </c>
      <c r="AO1804" s="516">
        <f>Q!DJ1924</f>
        <v>3553352.9212527992</v>
      </c>
    </row>
    <row r="1805" spans="1:41" x14ac:dyDescent="0.35">
      <c r="A1805" s="69" t="s">
        <v>354</v>
      </c>
      <c r="B1805" s="69" t="s">
        <v>542</v>
      </c>
      <c r="N1805" s="699">
        <f>Q!F1925</f>
        <v>-43600</v>
      </c>
      <c r="O1805" s="699">
        <f>Q!J1925</f>
        <v>-47400</v>
      </c>
      <c r="P1805" s="699">
        <f>Q!N1925</f>
        <v>-36900</v>
      </c>
      <c r="Q1805" s="699">
        <f>Q!R1925</f>
        <v>-20500</v>
      </c>
      <c r="R1805" s="699">
        <f>Q!V1925</f>
        <v>-58800</v>
      </c>
      <c r="S1805" s="699">
        <f>Q!Z1925</f>
        <v>-44500</v>
      </c>
      <c r="T1805" s="699">
        <f>Q!AD1925</f>
        <v>-39100</v>
      </c>
      <c r="U1805" s="516">
        <f>Q!AH1925</f>
        <v>-39100</v>
      </c>
      <c r="V1805" s="516">
        <f>Q!AL1925</f>
        <v>-39100</v>
      </c>
      <c r="W1805" s="516">
        <f>Q!AP1925</f>
        <v>-39100</v>
      </c>
      <c r="X1805" s="516">
        <f>Q!AT1925</f>
        <v>-39100</v>
      </c>
      <c r="Y1805" s="516">
        <f>Q!AX1925</f>
        <v>-39100</v>
      </c>
      <c r="Z1805" s="516">
        <f>Q!BB1925</f>
        <v>-39100</v>
      </c>
      <c r="AA1805" s="516">
        <f>Q!BF1925</f>
        <v>-39100</v>
      </c>
      <c r="AB1805" s="516">
        <f>Q!BJ1925</f>
        <v>-39100</v>
      </c>
      <c r="AC1805" s="516">
        <f>Q!BN1925</f>
        <v>-39100</v>
      </c>
      <c r="AD1805" s="516">
        <f>Q!BR1925</f>
        <v>-39100</v>
      </c>
      <c r="AE1805" s="516">
        <f>Q!BV1925</f>
        <v>-39100</v>
      </c>
      <c r="AF1805" s="516">
        <f>Q!BZ1925</f>
        <v>-39100</v>
      </c>
      <c r="AG1805" s="516">
        <f>Q!CD1925</f>
        <v>-39100</v>
      </c>
      <c r="AH1805" s="516">
        <f>Q!CH1925</f>
        <v>-39100</v>
      </c>
      <c r="AI1805" s="516">
        <f>Q!CL1925</f>
        <v>-39100</v>
      </c>
      <c r="AJ1805" s="516">
        <f>Q!CP1925</f>
        <v>-39100</v>
      </c>
      <c r="AK1805" s="516">
        <f>Q!CT1925</f>
        <v>-39100</v>
      </c>
      <c r="AL1805" s="516">
        <f>Q!CX1925</f>
        <v>-39100</v>
      </c>
      <c r="AM1805" s="516">
        <f>Q!DB1925</f>
        <v>-39100</v>
      </c>
      <c r="AN1805" s="516">
        <f>Q!DF1925</f>
        <v>-39100</v>
      </c>
      <c r="AO1805" s="516">
        <f>Q!DJ1925</f>
        <v>-39100</v>
      </c>
    </row>
    <row r="1806" spans="1:41" x14ac:dyDescent="0.35">
      <c r="A1806" s="69" t="s">
        <v>354</v>
      </c>
      <c r="B1806" s="69" t="s">
        <v>63</v>
      </c>
      <c r="N1806" s="699">
        <f>Q!F1926</f>
        <v>2618500</v>
      </c>
      <c r="O1806" s="699">
        <f>Q!J1926</f>
        <v>1895800</v>
      </c>
      <c r="P1806" s="699">
        <f>Q!N1926</f>
        <v>2221700</v>
      </c>
      <c r="Q1806" s="699">
        <f>Q!R1926</f>
        <v>2791600</v>
      </c>
      <c r="R1806" s="699">
        <f>Q!V1926</f>
        <v>2732600</v>
      </c>
      <c r="S1806" s="699">
        <f>Q!Z1926</f>
        <v>2346100</v>
      </c>
      <c r="T1806" s="699">
        <f>Q!AD1926</f>
        <v>2347900</v>
      </c>
      <c r="U1806" s="516">
        <f>Q!AH1926</f>
        <v>2347900</v>
      </c>
      <c r="V1806" s="516">
        <f>Q!AL1926</f>
        <v>2347900</v>
      </c>
      <c r="W1806" s="516">
        <f>Q!AP1926</f>
        <v>2347900</v>
      </c>
      <c r="X1806" s="516">
        <f>Q!AT1926</f>
        <v>2347900</v>
      </c>
      <c r="Y1806" s="516">
        <f>Q!AX1926</f>
        <v>2347900</v>
      </c>
      <c r="Z1806" s="516">
        <f>Q!BB1926</f>
        <v>2347900</v>
      </c>
      <c r="AA1806" s="516">
        <f>Q!BF1926</f>
        <v>2347900</v>
      </c>
      <c r="AB1806" s="516">
        <f>Q!BJ1926</f>
        <v>2347900</v>
      </c>
      <c r="AC1806" s="516">
        <f>Q!BN1926</f>
        <v>2347900</v>
      </c>
      <c r="AD1806" s="516">
        <f>Q!BR1926</f>
        <v>2347900</v>
      </c>
      <c r="AE1806" s="516">
        <f>Q!BV1926</f>
        <v>2347900</v>
      </c>
      <c r="AF1806" s="516">
        <f>Q!BZ1926</f>
        <v>2347900</v>
      </c>
      <c r="AG1806" s="516">
        <f>Q!CD1926</f>
        <v>2347900</v>
      </c>
      <c r="AH1806" s="516">
        <f>Q!CH1926</f>
        <v>2347900</v>
      </c>
      <c r="AI1806" s="516">
        <f>Q!CL1926</f>
        <v>2347900</v>
      </c>
      <c r="AJ1806" s="516">
        <f>Q!CP1926</f>
        <v>2347900</v>
      </c>
      <c r="AK1806" s="516">
        <f>Q!CT1926</f>
        <v>2347900</v>
      </c>
      <c r="AL1806" s="516">
        <f>Q!CX1926</f>
        <v>2347900</v>
      </c>
      <c r="AM1806" s="516">
        <f>Q!DB1926</f>
        <v>2347900</v>
      </c>
      <c r="AN1806" s="516">
        <f>Q!DF1926</f>
        <v>2347900</v>
      </c>
      <c r="AO1806" s="516">
        <f>Q!DJ1926</f>
        <v>2347900</v>
      </c>
    </row>
    <row r="1807" spans="1:41" x14ac:dyDescent="0.35">
      <c r="A1807" s="69" t="s">
        <v>354</v>
      </c>
      <c r="B1807" s="69" t="s">
        <v>543</v>
      </c>
      <c r="N1807" s="699">
        <f>Q!F1927</f>
        <v>45100</v>
      </c>
      <c r="O1807" s="699">
        <f>Q!J1927</f>
        <v>42100</v>
      </c>
      <c r="P1807" s="699">
        <f>Q!N1927</f>
        <v>49400</v>
      </c>
      <c r="Q1807" s="699">
        <f>Q!R1927</f>
        <v>55200</v>
      </c>
      <c r="R1807" s="699">
        <f>Q!V1927</f>
        <v>60000</v>
      </c>
      <c r="S1807" s="699">
        <f>Q!Z1927</f>
        <v>72700</v>
      </c>
      <c r="T1807" s="699">
        <f>Q!AD1927</f>
        <v>78000</v>
      </c>
      <c r="U1807" s="516">
        <f>Q!AH1927</f>
        <v>78000</v>
      </c>
      <c r="V1807" s="516">
        <f>Q!AL1927</f>
        <v>78000</v>
      </c>
      <c r="W1807" s="516">
        <f>Q!AP1927</f>
        <v>78000</v>
      </c>
      <c r="X1807" s="516">
        <f>Q!AT1927</f>
        <v>78000</v>
      </c>
      <c r="Y1807" s="516">
        <f>Q!AX1927</f>
        <v>78000</v>
      </c>
      <c r="Z1807" s="516">
        <f>Q!BB1927</f>
        <v>78000</v>
      </c>
      <c r="AA1807" s="516">
        <f>Q!BF1927</f>
        <v>78000</v>
      </c>
      <c r="AB1807" s="516">
        <f>Q!BJ1927</f>
        <v>78000</v>
      </c>
      <c r="AC1807" s="516">
        <f>Q!BN1927</f>
        <v>78000</v>
      </c>
      <c r="AD1807" s="516">
        <f>Q!BR1927</f>
        <v>78000</v>
      </c>
      <c r="AE1807" s="516">
        <f>Q!BV1927</f>
        <v>78000</v>
      </c>
      <c r="AF1807" s="516">
        <f>Q!BZ1927</f>
        <v>78000</v>
      </c>
      <c r="AG1807" s="516">
        <f>Q!CD1927</f>
        <v>78000</v>
      </c>
      <c r="AH1807" s="516">
        <f>Q!CH1927</f>
        <v>78000</v>
      </c>
      <c r="AI1807" s="516">
        <f>Q!CL1927</f>
        <v>78000</v>
      </c>
      <c r="AJ1807" s="516">
        <f>Q!CP1927</f>
        <v>78000</v>
      </c>
      <c r="AK1807" s="516">
        <f>Q!CT1927</f>
        <v>78000</v>
      </c>
      <c r="AL1807" s="516">
        <f>Q!CX1927</f>
        <v>78000</v>
      </c>
      <c r="AM1807" s="516">
        <f>Q!DB1927</f>
        <v>78000</v>
      </c>
      <c r="AN1807" s="516">
        <f>Q!DF1927</f>
        <v>78000</v>
      </c>
      <c r="AO1807" s="516">
        <f>Q!DJ1927</f>
        <v>78000</v>
      </c>
    </row>
    <row r="1808" spans="1:41" x14ac:dyDescent="0.35">
      <c r="A1808" s="69" t="s">
        <v>354</v>
      </c>
      <c r="B1808" s="454" t="s">
        <v>545</v>
      </c>
      <c r="C1808" s="454"/>
      <c r="D1808" s="454"/>
      <c r="E1808" s="454"/>
      <c r="F1808" s="454"/>
      <c r="G1808" s="454"/>
      <c r="H1808" s="454"/>
      <c r="I1808" s="454"/>
      <c r="J1808" s="454"/>
      <c r="K1808" s="454"/>
      <c r="L1808" s="454"/>
      <c r="M1808" s="454"/>
      <c r="N1808" s="702">
        <f>Q!F1928</f>
        <v>2663600</v>
      </c>
      <c r="O1808" s="702">
        <f>Q!J1928</f>
        <v>1937900</v>
      </c>
      <c r="P1808" s="702">
        <f>Q!N1928</f>
        <v>2271100</v>
      </c>
      <c r="Q1808" s="702">
        <f>Q!R1928</f>
        <v>2846800</v>
      </c>
      <c r="R1808" s="702">
        <f>Q!V1928</f>
        <v>2792600</v>
      </c>
      <c r="S1808" s="702">
        <f>Q!Z1928</f>
        <v>2418800</v>
      </c>
      <c r="T1808" s="702">
        <f>Q!AD1928</f>
        <v>2405691.9543651426</v>
      </c>
      <c r="U1808" s="702">
        <f>Q!AH1928</f>
        <v>2441832.0204393296</v>
      </c>
      <c r="V1808" s="702">
        <f>Q!AL1928</f>
        <v>2170828.856763632</v>
      </c>
      <c r="W1808" s="702">
        <f>Q!AP1928</f>
        <v>2059728.4679629158</v>
      </c>
      <c r="X1808" s="702">
        <f>Q!AT1928</f>
        <v>2292233.2748803468</v>
      </c>
      <c r="Y1808" s="702">
        <f>Q!AX1928</f>
        <v>2460058.7737734951</v>
      </c>
      <c r="Z1808" s="702">
        <f>Q!BB1928</f>
        <v>2029729.4726568542</v>
      </c>
      <c r="AA1808" s="702">
        <f>Q!BF1928</f>
        <v>1096188.9764783808</v>
      </c>
      <c r="AB1808" s="702">
        <f>Q!BJ1928</f>
        <v>1156801.6640513202</v>
      </c>
      <c r="AC1808" s="702">
        <f>Q!BN1928</f>
        <v>446680.65671476931</v>
      </c>
      <c r="AD1808" s="702">
        <f>Q!BR1928</f>
        <v>178192.09804828977</v>
      </c>
      <c r="AE1808" s="702">
        <f>Q!BV1928</f>
        <v>509727.1668919092</v>
      </c>
      <c r="AF1808" s="702">
        <f>Q!BZ1928</f>
        <v>459900.62979727262</v>
      </c>
      <c r="AG1808" s="702">
        <f>Q!CD1928</f>
        <v>-38943.275991142727</v>
      </c>
      <c r="AH1808" s="702">
        <f>Q!CH1928</f>
        <v>17246.640118794283</v>
      </c>
      <c r="AI1808" s="702">
        <f>Q!CL1928</f>
        <v>120666.75864758599</v>
      </c>
      <c r="AJ1808" s="702">
        <f>Q!CP1928</f>
        <v>378307.03612376447</v>
      </c>
      <c r="AK1808" s="702">
        <f>Q!CT1928</f>
        <v>699354.09472289076</v>
      </c>
      <c r="AL1808" s="702">
        <f>Q!CX1928</f>
        <v>802108.89311913634</v>
      </c>
      <c r="AM1808" s="702">
        <f>Q!DB1928</f>
        <v>743293.24424856808</v>
      </c>
      <c r="AN1808" s="702">
        <f>Q!DF1928</f>
        <v>883424.67805670737</v>
      </c>
      <c r="AO1808" s="702">
        <f>Q!DJ1928</f>
        <v>1023569.2839613052</v>
      </c>
    </row>
    <row r="1809" spans="1:41" x14ac:dyDescent="0.35">
      <c r="A1809" s="69" t="s">
        <v>354</v>
      </c>
      <c r="B1809" s="454" t="s">
        <v>546</v>
      </c>
      <c r="C1809" s="454"/>
      <c r="D1809" s="454"/>
      <c r="E1809" s="454"/>
      <c r="F1809" s="454"/>
      <c r="G1809" s="454"/>
      <c r="H1809" s="454"/>
      <c r="I1809" s="454"/>
      <c r="J1809" s="454"/>
      <c r="K1809" s="454"/>
      <c r="L1809" s="454"/>
      <c r="M1809" s="454"/>
      <c r="N1809" s="702">
        <f>Q!F1929</f>
        <v>4222800</v>
      </c>
      <c r="O1809" s="702">
        <f>Q!J1929</f>
        <v>3251400</v>
      </c>
      <c r="P1809" s="702">
        <f>Q!N1929</f>
        <v>3400500</v>
      </c>
      <c r="Q1809" s="702">
        <f>Q!R1929</f>
        <v>3966900</v>
      </c>
      <c r="R1809" s="702">
        <f>Q!V1929</f>
        <v>3961000</v>
      </c>
      <c r="S1809" s="702">
        <f>Q!Z1929</f>
        <v>3862100</v>
      </c>
      <c r="T1809" s="702">
        <f>Q!AD1929</f>
        <v>3977602.7786784396</v>
      </c>
      <c r="U1809" s="702">
        <f>Q!AH1929</f>
        <v>4013742.8447526265</v>
      </c>
      <c r="V1809" s="702">
        <f>Q!AL1929</f>
        <v>3742739.681076929</v>
      </c>
      <c r="W1809" s="702">
        <f>Q!AP1929</f>
        <v>3631639.2922762129</v>
      </c>
      <c r="X1809" s="702">
        <f>Q!AT1929</f>
        <v>3864144.0991936438</v>
      </c>
      <c r="Y1809" s="702">
        <f>Q!AX1929</f>
        <v>4031969.598086792</v>
      </c>
      <c r="Z1809" s="702">
        <f>Q!BB1929</f>
        <v>3601640.2969701514</v>
      </c>
      <c r="AA1809" s="702">
        <f>Q!BF1929</f>
        <v>2668099.800791678</v>
      </c>
      <c r="AB1809" s="702">
        <f>Q!BJ1929</f>
        <v>2728712.4883646173</v>
      </c>
      <c r="AC1809" s="702">
        <f>Q!BN1929</f>
        <v>2018591.4810280662</v>
      </c>
      <c r="AD1809" s="702">
        <f>Q!BR1929</f>
        <v>1750102.9223615867</v>
      </c>
      <c r="AE1809" s="702">
        <f>Q!BV1929</f>
        <v>2081637.9912052061</v>
      </c>
      <c r="AF1809" s="702">
        <f>Q!BZ1929</f>
        <v>2031811.4541105696</v>
      </c>
      <c r="AG1809" s="702">
        <f>Q!CD1929</f>
        <v>1532967.5483221542</v>
      </c>
      <c r="AH1809" s="702">
        <f>Q!CH1929</f>
        <v>1589157.4644320912</v>
      </c>
      <c r="AI1809" s="702">
        <f>Q!CL1929</f>
        <v>1692577.5829608829</v>
      </c>
      <c r="AJ1809" s="702">
        <f>Q!CP1929</f>
        <v>1950217.8604370614</v>
      </c>
      <c r="AK1809" s="702">
        <f>Q!CT1929</f>
        <v>2271264.9190361877</v>
      </c>
      <c r="AL1809" s="702">
        <f>Q!CX1929</f>
        <v>2374019.7174324333</v>
      </c>
      <c r="AM1809" s="702">
        <f>Q!DB1929</f>
        <v>2315204.068561865</v>
      </c>
      <c r="AN1809" s="702">
        <f>Q!DF1929</f>
        <v>2455335.5023700045</v>
      </c>
      <c r="AO1809" s="702">
        <f>Q!DJ1929</f>
        <v>2595480.1082746023</v>
      </c>
    </row>
    <row r="1810" spans="1:41" x14ac:dyDescent="0.35">
      <c r="A1810" s="191"/>
      <c r="B1810" s="191" t="s">
        <v>743</v>
      </c>
      <c r="N1810" s="700">
        <f>N1775-N1809</f>
        <v>0</v>
      </c>
      <c r="O1810" s="700">
        <f t="shared" ref="O1810:AO1810" si="1563">O1775-O1809</f>
        <v>0</v>
      </c>
      <c r="P1810" s="700">
        <f t="shared" si="1563"/>
        <v>0</v>
      </c>
      <c r="Q1810" s="700">
        <f t="shared" si="1563"/>
        <v>0</v>
      </c>
      <c r="R1810" s="700">
        <f t="shared" si="1563"/>
        <v>0</v>
      </c>
      <c r="S1810" s="700">
        <f t="shared" si="1563"/>
        <v>0</v>
      </c>
      <c r="T1810" s="700">
        <f t="shared" si="1563"/>
        <v>0</v>
      </c>
      <c r="U1810" s="700">
        <f t="shared" si="1563"/>
        <v>0</v>
      </c>
      <c r="V1810" s="700">
        <f t="shared" si="1563"/>
        <v>0</v>
      </c>
      <c r="W1810" s="700">
        <f t="shared" si="1563"/>
        <v>0</v>
      </c>
      <c r="X1810" s="700">
        <f t="shared" si="1563"/>
        <v>0</v>
      </c>
      <c r="Y1810" s="700">
        <f t="shared" si="1563"/>
        <v>0</v>
      </c>
      <c r="Z1810" s="700">
        <f t="shared" si="1563"/>
        <v>0</v>
      </c>
      <c r="AA1810" s="700">
        <f t="shared" si="1563"/>
        <v>0</v>
      </c>
      <c r="AB1810" s="700">
        <f t="shared" si="1563"/>
        <v>0</v>
      </c>
      <c r="AC1810" s="700">
        <f t="shared" si="1563"/>
        <v>0</v>
      </c>
      <c r="AD1810" s="700">
        <f t="shared" si="1563"/>
        <v>0</v>
      </c>
      <c r="AE1810" s="700">
        <f t="shared" si="1563"/>
        <v>0</v>
      </c>
      <c r="AF1810" s="700">
        <f t="shared" si="1563"/>
        <v>0</v>
      </c>
      <c r="AG1810" s="700">
        <f t="shared" si="1563"/>
        <v>0</v>
      </c>
      <c r="AH1810" s="700">
        <f t="shared" si="1563"/>
        <v>0</v>
      </c>
      <c r="AI1810" s="700">
        <f t="shared" si="1563"/>
        <v>0</v>
      </c>
      <c r="AJ1810" s="700">
        <f t="shared" si="1563"/>
        <v>0</v>
      </c>
      <c r="AK1810" s="700">
        <f t="shared" si="1563"/>
        <v>0</v>
      </c>
      <c r="AL1810" s="700">
        <f t="shared" si="1563"/>
        <v>0</v>
      </c>
      <c r="AM1810" s="700">
        <f t="shared" si="1563"/>
        <v>0</v>
      </c>
      <c r="AN1810" s="700">
        <f t="shared" si="1563"/>
        <v>0</v>
      </c>
      <c r="AO1810" s="700">
        <f t="shared" si="1563"/>
        <v>0</v>
      </c>
    </row>
    <row r="1811" spans="1:41" x14ac:dyDescent="0.35">
      <c r="B1811" s="69"/>
    </row>
    <row r="1812" spans="1:41" x14ac:dyDescent="0.35">
      <c r="B1812" s="69"/>
    </row>
    <row r="1813" spans="1:41" x14ac:dyDescent="0.35">
      <c r="B1813" s="69"/>
    </row>
    <row r="1814" spans="1:41" x14ac:dyDescent="0.35">
      <c r="B1814" s="70" t="s">
        <v>165</v>
      </c>
    </row>
    <row r="1815" spans="1:41" x14ac:dyDescent="0.35">
      <c r="B1815" s="69" t="s">
        <v>783</v>
      </c>
      <c r="N1815" s="699">
        <f>Q!F1935</f>
        <v>-483200</v>
      </c>
      <c r="O1815" s="699">
        <f>Q!J1935</f>
        <v>-147100</v>
      </c>
      <c r="P1815" s="699">
        <f>Q!N1935</f>
        <v>166900</v>
      </c>
      <c r="Q1815" s="699">
        <f>Q!R1935</f>
        <v>272500</v>
      </c>
      <c r="R1815" s="699">
        <f>Q!V1935</f>
        <v>216600</v>
      </c>
      <c r="S1815" s="699">
        <f>Q!Z1935</f>
        <v>422100</v>
      </c>
      <c r="T1815" s="699">
        <f>Q!AD1935</f>
        <v>396662.99636799324</v>
      </c>
      <c r="U1815" s="516">
        <f>Q!AH1935</f>
        <v>91752.192985193862</v>
      </c>
      <c r="V1815" s="516">
        <f>Q!AL1935</f>
        <v>-329113.86817907239</v>
      </c>
      <c r="W1815" s="516">
        <f>Q!AP1935</f>
        <v>-483165.97331199015</v>
      </c>
      <c r="X1815" s="516">
        <f>Q!AT1935</f>
        <v>-247902.45225851607</v>
      </c>
      <c r="Y1815" s="516">
        <f>Q!AX1935</f>
        <v>-54642.231229481404</v>
      </c>
      <c r="Z1815" s="516">
        <f>Q!BB1935</f>
        <v>-204677.45073676968</v>
      </c>
      <c r="AA1815" s="516">
        <f>Q!BF1935</f>
        <v>-639698.67828264739</v>
      </c>
      <c r="AB1815" s="516">
        <f>Q!BJ1935</f>
        <v>-207259.0965144386</v>
      </c>
      <c r="AC1815" s="516">
        <f>Q!BN1935</f>
        <v>-550913.52800279378</v>
      </c>
      <c r="AD1815" s="516">
        <f>Q!BR1935</f>
        <v>-646244.55652377219</v>
      </c>
      <c r="AE1815" s="516">
        <f>Q!BV1935</f>
        <v>-389929.84446669184</v>
      </c>
      <c r="AF1815" s="516">
        <f>Q!BZ1935</f>
        <v>-335919.17590939172</v>
      </c>
      <c r="AG1815" s="516">
        <f>Q!CD1935</f>
        <v>-564390.68812178855</v>
      </c>
      <c r="AH1815" s="516">
        <f>Q!CH1935</f>
        <v>-439076.63831643201</v>
      </c>
      <c r="AI1815" s="516">
        <f>Q!CL1935</f>
        <v>-293541.08707707206</v>
      </c>
      <c r="AJ1815" s="516">
        <f>Q!CP1935</f>
        <v>-54878.682714793838</v>
      </c>
      <c r="AK1815" s="516">
        <f>Q!CT1935</f>
        <v>229388.39602855867</v>
      </c>
      <c r="AL1815" s="516">
        <f>Q!CX1935</f>
        <v>383322.70038550551</v>
      </c>
      <c r="AM1815" s="516">
        <f>Q!DB1935</f>
        <v>429174.79308779421</v>
      </c>
      <c r="AN1815" s="516">
        <f>Q!DF1935</f>
        <v>585820.63799790351</v>
      </c>
      <c r="AO1815" s="516">
        <f>Q!DJ1935</f>
        <v>740877.03001617733</v>
      </c>
    </row>
    <row r="1816" spans="1:41" x14ac:dyDescent="0.35">
      <c r="B1816" s="69" t="s">
        <v>784</v>
      </c>
      <c r="N1816" s="699">
        <f>Q!F1936</f>
        <v>-483200</v>
      </c>
      <c r="O1816" s="699">
        <f>Q!J1936</f>
        <v>-147100</v>
      </c>
      <c r="P1816" s="699">
        <f>Q!N1936</f>
        <v>166900</v>
      </c>
      <c r="Q1816" s="699">
        <f>Q!R1936</f>
        <v>272500</v>
      </c>
      <c r="R1816" s="699">
        <f>Q!V1936</f>
        <v>207300</v>
      </c>
      <c r="S1816" s="699">
        <f>Q!Z1936</f>
        <v>363300</v>
      </c>
      <c r="T1816" s="699">
        <f>Q!AD1936</f>
        <v>327562.99636799324</v>
      </c>
      <c r="U1816" s="516">
        <f>Q!AH1936</f>
        <v>22652.192985193862</v>
      </c>
      <c r="V1816" s="516">
        <f>Q!AL1936</f>
        <v>-398213.86817907239</v>
      </c>
      <c r="W1816" s="516">
        <f>Q!AP1936</f>
        <v>-552265.97331199015</v>
      </c>
      <c r="X1816" s="516">
        <f>Q!AT1936</f>
        <v>-317002.4522585161</v>
      </c>
      <c r="Y1816" s="516">
        <f>Q!AX1936</f>
        <v>-123742.2312294814</v>
      </c>
      <c r="Z1816" s="516">
        <f>Q!BB1936</f>
        <v>-273777.45073676971</v>
      </c>
      <c r="AA1816" s="516">
        <f>Q!BF1936</f>
        <v>-708798.67828264739</v>
      </c>
      <c r="AB1816" s="516">
        <f>Q!BJ1936</f>
        <v>-276359.09651443863</v>
      </c>
      <c r="AC1816" s="516">
        <f>Q!BN1936</f>
        <v>-620013.52800279378</v>
      </c>
      <c r="AD1816" s="516">
        <f>Q!BR1936</f>
        <v>-715344.55652377219</v>
      </c>
      <c r="AE1816" s="516">
        <f>Q!BV1936</f>
        <v>-459029.84446669184</v>
      </c>
      <c r="AF1816" s="516">
        <f>Q!BZ1936</f>
        <v>-405019.17590939172</v>
      </c>
      <c r="AG1816" s="516">
        <f>Q!CD1936</f>
        <v>-633490.68812178855</v>
      </c>
      <c r="AH1816" s="516">
        <f>Q!CH1936</f>
        <v>-508176.63831643201</v>
      </c>
      <c r="AI1816" s="516">
        <f>Q!CL1936</f>
        <v>-362641.08707707206</v>
      </c>
      <c r="AJ1816" s="516">
        <f>Q!CP1936</f>
        <v>-123978.68271479383</v>
      </c>
      <c r="AK1816" s="516">
        <f>Q!CT1936</f>
        <v>160288.39602855867</v>
      </c>
      <c r="AL1816" s="516">
        <f>Q!CX1936</f>
        <v>314222.70038550551</v>
      </c>
      <c r="AM1816" s="516">
        <f>Q!DB1936</f>
        <v>360074.79308779421</v>
      </c>
      <c r="AN1816" s="516">
        <f>Q!DF1936</f>
        <v>516720.63799790351</v>
      </c>
      <c r="AO1816" s="516">
        <f>Q!DJ1936</f>
        <v>671777.03001617733</v>
      </c>
    </row>
    <row r="1817" spans="1:41" x14ac:dyDescent="0.35">
      <c r="B1817" s="69"/>
    </row>
    <row r="1818" spans="1:41" x14ac:dyDescent="0.35">
      <c r="B1818" s="69"/>
    </row>
    <row r="1819" spans="1:41" x14ac:dyDescent="0.35">
      <c r="B1819" s="69"/>
    </row>
    <row r="1820" spans="1:41" x14ac:dyDescent="0.35">
      <c r="B1820" s="69"/>
    </row>
    <row r="1821" spans="1:41" x14ac:dyDescent="0.35">
      <c r="B1821" s="69"/>
    </row>
    <row r="1822" spans="1:41" x14ac:dyDescent="0.35">
      <c r="B1822" s="69"/>
    </row>
    <row r="1823" spans="1:41" x14ac:dyDescent="0.35">
      <c r="B1823" s="69"/>
    </row>
    <row r="1824" spans="1:41" x14ac:dyDescent="0.35">
      <c r="A1824" s="69" t="s">
        <v>189</v>
      </c>
      <c r="B1824" s="534" t="s">
        <v>47</v>
      </c>
      <c r="N1824" s="534"/>
      <c r="O1824" s="534"/>
      <c r="P1824" s="534"/>
      <c r="Q1824" s="534"/>
      <c r="R1824" s="534"/>
      <c r="S1824" s="534"/>
      <c r="T1824" s="534"/>
      <c r="U1824" s="534"/>
      <c r="V1824" s="534"/>
      <c r="W1824" s="534"/>
      <c r="X1824" s="534"/>
      <c r="Y1824" s="534"/>
      <c r="Z1824" s="534"/>
      <c r="AA1824" s="534"/>
      <c r="AB1824" s="534"/>
      <c r="AC1824" s="534"/>
      <c r="AD1824" s="534"/>
      <c r="AE1824" s="534"/>
      <c r="AF1824" s="534"/>
      <c r="AG1824" s="534"/>
      <c r="AH1824" s="534"/>
      <c r="AI1824" s="534"/>
      <c r="AJ1824" s="534"/>
      <c r="AK1824" s="534"/>
      <c r="AL1824" s="534"/>
      <c r="AM1824" s="534"/>
      <c r="AN1824" s="534"/>
      <c r="AO1824" s="534"/>
    </row>
    <row r="1825" spans="1:41" x14ac:dyDescent="0.35">
      <c r="B1825" s="69"/>
    </row>
    <row r="1826" spans="1:41" x14ac:dyDescent="0.35">
      <c r="A1826" s="5" t="s">
        <v>354</v>
      </c>
      <c r="B1826" s="5" t="s">
        <v>742</v>
      </c>
      <c r="N1826" s="451">
        <f>SUM(Q!C1946:F1946)</f>
        <v>162400</v>
      </c>
      <c r="O1826" s="451">
        <f>SUM(Q!G1946:J1946)</f>
        <v>120200</v>
      </c>
      <c r="P1826" s="451">
        <f>SUM(Q!K1946:N1946)</f>
        <v>247359.05271492669</v>
      </c>
      <c r="Q1826" s="451">
        <f>SUM(Q!O1946:R1946)</f>
        <v>301678.21047142195</v>
      </c>
      <c r="R1826" s="451">
        <f>SUM(Q!S1946:V1946)</f>
        <v>275573.92055267701</v>
      </c>
      <c r="S1826" s="451">
        <f>SUM(Q!W1946:Z1946)</f>
        <v>222900</v>
      </c>
      <c r="T1826" s="451">
        <f>SUM(Q!AA1946:AD1946)</f>
        <v>-296344.90716843738</v>
      </c>
      <c r="U1826" s="451">
        <f>SUM(Q!AE1946:AH1946)</f>
        <v>378979.2368040022</v>
      </c>
      <c r="V1826" s="451">
        <f>SUM(Q!AI1946:AL1946)</f>
        <v>316515.87420934136</v>
      </c>
      <c r="W1826" s="451">
        <f>SUM(Q!AM1946:AP1946)</f>
        <v>277580.16383102455</v>
      </c>
      <c r="X1826" s="451">
        <f>SUM(Q!AQ1946:AT1946)</f>
        <v>491998.76812070445</v>
      </c>
      <c r="Y1826" s="451">
        <f>SUM(Q!AU1946:AX1946)</f>
        <v>653663.22489850724</v>
      </c>
      <c r="Z1826" s="451">
        <f>SUM(Q!AY1946:BB1946)</f>
        <v>631243.79000684386</v>
      </c>
      <c r="AA1826" s="451">
        <f>SUM(Q!BC1946:BF1946)</f>
        <v>456964.20955026598</v>
      </c>
      <c r="AB1826" s="451">
        <f>SUM(Q!BG1946:BJ1946)</f>
        <v>430454.98237753846</v>
      </c>
      <c r="AC1826" s="451">
        <f>SUM(Q!BK1946:BN1946)</f>
        <v>284258.64075500448</v>
      </c>
      <c r="AD1826" s="451">
        <f>SUM(Q!BO1946:BR1946)</f>
        <v>241728.46892959246</v>
      </c>
      <c r="AE1826" s="451">
        <f>SUM(Q!BS1946:BV1946)</f>
        <v>276309.33955380262</v>
      </c>
      <c r="AF1826" s="451">
        <f>SUM(Q!BW1946:BZ1946)</f>
        <v>276330.65582339227</v>
      </c>
      <c r="AG1826" s="451">
        <f>SUM(Q!CA1946:CD1946)</f>
        <v>176120.36934272602</v>
      </c>
      <c r="AH1826" s="451">
        <f>SUM(Q!CE1946:CH1946)</f>
        <v>125977.29641019307</v>
      </c>
      <c r="AI1826" s="451">
        <f>SUM(Q!CI1946:CL1946)</f>
        <v>86332.095939215709</v>
      </c>
      <c r="AJ1826" s="451">
        <f>SUM(Q!CM1946:CP1946)</f>
        <v>127817.23797981194</v>
      </c>
      <c r="AK1826" s="451">
        <f>SUM(Q!CQ1946:CT1946)</f>
        <v>196392.59683483295</v>
      </c>
      <c r="AL1826" s="451">
        <f>SUM(Q!CU1946:CX1946)</f>
        <v>155975.39203731631</v>
      </c>
      <c r="AM1826" s="451">
        <f>SUM(Q!CY1946:DB1946)</f>
        <v>45496.394968203575</v>
      </c>
      <c r="AN1826" s="451">
        <f>SUM(Q!DC1946:DF1946)</f>
        <v>35023.585262884604</v>
      </c>
      <c r="AO1826" s="451">
        <f>SUM(Q!DG1946:DJ1946)</f>
        <v>25794.049424739984</v>
      </c>
    </row>
    <row r="1827" spans="1:41" x14ac:dyDescent="0.35">
      <c r="A1827" s="5" t="s">
        <v>354</v>
      </c>
      <c r="B1827" s="5" t="s">
        <v>634</v>
      </c>
      <c r="N1827" s="451">
        <f>SUM(Q!C1947:F1947)</f>
        <v>51250</v>
      </c>
      <c r="O1827" s="451">
        <f>SUM(Q!G1947:J1947)</f>
        <v>65225</v>
      </c>
      <c r="P1827" s="451">
        <f>SUM(Q!K1947:N1947)</f>
        <v>65325</v>
      </c>
      <c r="Q1827" s="451">
        <f>SUM(Q!O1947:R1947)</f>
        <v>66350</v>
      </c>
      <c r="R1827" s="451">
        <f>SUM(Q!S1947:V1947)</f>
        <v>66350</v>
      </c>
      <c r="S1827" s="451">
        <f>SUM(Q!W1947:Z1947)</f>
        <v>68775</v>
      </c>
      <c r="T1827" s="451">
        <f>SUM(Q!AA1947:AD1947)</f>
        <v>64320.807274678926</v>
      </c>
      <c r="U1827" s="451">
        <f>SUM(Q!AE1947:AH1947)</f>
        <v>68731.448007246378</v>
      </c>
      <c r="V1827" s="451">
        <f>SUM(Q!AI1947:AL1947)</f>
        <v>65025.126580021635</v>
      </c>
      <c r="W1827" s="451">
        <f>SUM(Q!AM1947:AP1947)</f>
        <v>69540.186695029173</v>
      </c>
      <c r="X1827" s="451">
        <f>SUM(Q!AQ1947:AT1947)</f>
        <v>90625.338193897958</v>
      </c>
      <c r="Y1827" s="451">
        <f>SUM(Q!AU1947:AX1947)</f>
        <v>112887.74275649224</v>
      </c>
      <c r="Z1827" s="451">
        <f>SUM(Q!AY1947:BB1947)</f>
        <v>104953.46544691455</v>
      </c>
      <c r="AA1827" s="451">
        <f>SUM(Q!BC1947:BF1947)</f>
        <v>62672.018708603842</v>
      </c>
      <c r="AB1827" s="451">
        <f>SUM(Q!BG1947:BJ1947)</f>
        <v>64297.409828513344</v>
      </c>
      <c r="AC1827" s="451">
        <f>SUM(Q!BK1947:BN1947)</f>
        <v>43822.026951357468</v>
      </c>
      <c r="AD1827" s="451">
        <f>SUM(Q!BO1947:BR1947)</f>
        <v>34458.35651395173</v>
      </c>
      <c r="AE1827" s="451">
        <f>SUM(Q!BS1947:BV1947)</f>
        <v>42828.152620663655</v>
      </c>
      <c r="AF1827" s="451">
        <f>SUM(Q!BW1947:BZ1947)</f>
        <v>37160.335784313727</v>
      </c>
      <c r="AG1827" s="451">
        <f>SUM(Q!CA1947:CD1947)</f>
        <v>18743.071568627449</v>
      </c>
      <c r="AH1827" s="451">
        <f>SUM(Q!CE1947:CH1947)</f>
        <v>14137.5</v>
      </c>
      <c r="AI1827" s="451">
        <f>SUM(Q!CI1947:CL1947)</f>
        <v>11118.75</v>
      </c>
      <c r="AJ1827" s="451">
        <f>SUM(Q!CM1947:CP1947)</f>
        <v>14618.75</v>
      </c>
      <c r="AK1827" s="451">
        <f>SUM(Q!CQ1947:CT1947)</f>
        <v>20437.5</v>
      </c>
      <c r="AL1827" s="451">
        <f>SUM(Q!CU1947:CX1947)</f>
        <v>17331.25</v>
      </c>
      <c r="AM1827" s="451">
        <f>SUM(Q!CY1947:DB1947)</f>
        <v>8231.25</v>
      </c>
      <c r="AN1827" s="451">
        <f>SUM(Q!DC1947:DF1947)</f>
        <v>7443.75</v>
      </c>
      <c r="AO1827" s="451">
        <f>SUM(Q!DG1947:DJ1947)</f>
        <v>6743.75</v>
      </c>
    </row>
    <row r="1828" spans="1:41" x14ac:dyDescent="0.35">
      <c r="A1828" s="5" t="s">
        <v>354</v>
      </c>
      <c r="B1828" s="5" t="s">
        <v>210</v>
      </c>
      <c r="N1828" s="451">
        <f>SUM(Q!C1948:F1948)</f>
        <v>270100</v>
      </c>
      <c r="O1828" s="451">
        <f>SUM(Q!G1948:J1948)</f>
        <v>234500</v>
      </c>
      <c r="P1828" s="451">
        <f>SUM(Q!K1948:N1948)</f>
        <v>274000</v>
      </c>
      <c r="Q1828" s="451">
        <f>SUM(Q!O1948:R1948)</f>
        <v>210500</v>
      </c>
      <c r="R1828" s="451">
        <f>SUM(Q!S1948:V1948)</f>
        <v>300900</v>
      </c>
      <c r="S1828" s="451">
        <f>SUM(Q!W1948:Z1948)</f>
        <v>251400</v>
      </c>
      <c r="T1828" s="451">
        <f>SUM(Q!AA1948:AD1948)</f>
        <v>248500</v>
      </c>
      <c r="U1828" s="451">
        <f>SUM(Q!AE1948:AH1948)</f>
        <v>554664</v>
      </c>
      <c r="V1828" s="451">
        <f>SUM(Q!AI1948:AL1948)</f>
        <v>471264</v>
      </c>
      <c r="W1828" s="451">
        <f>SUM(Q!AM1948:AP1948)</f>
        <v>274899</v>
      </c>
      <c r="X1828" s="451">
        <f>SUM(Q!AQ1948:AT1948)</f>
        <v>155669.29999999999</v>
      </c>
      <c r="Y1828" s="451">
        <f>SUM(Q!AU1948:AX1948)</f>
        <v>215050</v>
      </c>
      <c r="Z1828" s="451">
        <f>SUM(Q!AY1948:BB1948)</f>
        <v>212112.3</v>
      </c>
      <c r="AA1828" s="451">
        <f>SUM(Q!BC1948:BF1948)</f>
        <v>161715.29999999999</v>
      </c>
      <c r="AB1828" s="451">
        <f>SUM(Q!BG1948:BJ1948)</f>
        <v>154413.6</v>
      </c>
      <c r="AC1828" s="451">
        <f>SUM(Q!BK1948:BN1948)</f>
        <v>106055.59999999999</v>
      </c>
      <c r="AD1828" s="451">
        <f>SUM(Q!BO1948:BR1948)</f>
        <v>109407.2</v>
      </c>
      <c r="AE1828" s="451">
        <f>SUM(Q!BS1948:BV1948)</f>
        <v>110604.2</v>
      </c>
      <c r="AF1828" s="451">
        <f>SUM(Q!BW1948:BZ1948)</f>
        <v>97990.7</v>
      </c>
      <c r="AG1828" s="451">
        <f>SUM(Q!CA1948:CD1948)</f>
        <v>93083</v>
      </c>
      <c r="AH1828" s="451">
        <f>SUM(Q!CE1948:CH1948)</f>
        <v>38785.800000000003</v>
      </c>
      <c r="AI1828" s="451">
        <f>SUM(Q!CI1948:CL1948)</f>
        <v>30526.5</v>
      </c>
      <c r="AJ1828" s="451">
        <f>SUM(Q!CM1948:CP1948)</f>
        <v>40102.5</v>
      </c>
      <c r="AK1828" s="451">
        <f>SUM(Q!CQ1948:CT1948)</f>
        <v>56022.6</v>
      </c>
      <c r="AL1828" s="451">
        <f>SUM(Q!CU1948:CX1948)</f>
        <v>47523.9</v>
      </c>
      <c r="AM1828" s="451">
        <f>SUM(Q!CY1948:DB1948)</f>
        <v>22626.299999999996</v>
      </c>
      <c r="AN1828" s="451">
        <f>SUM(Q!DC1948:DF1948)</f>
        <v>20471.7</v>
      </c>
      <c r="AO1828" s="451">
        <f>SUM(Q!DG1948:DJ1948)</f>
        <v>18556.5</v>
      </c>
    </row>
    <row r="1829" spans="1:41" x14ac:dyDescent="0.35">
      <c r="A1829" s="5" t="s">
        <v>354</v>
      </c>
      <c r="B1829" s="5" t="s">
        <v>211</v>
      </c>
      <c r="N1829" s="451">
        <f>SUM(Q!C1949:F1949)</f>
        <v>-5100</v>
      </c>
      <c r="O1829" s="451">
        <f>SUM(Q!G1949:J1949)</f>
        <v>-41200</v>
      </c>
      <c r="P1829" s="451">
        <f>SUM(Q!K1949:N1949)</f>
        <v>20700</v>
      </c>
      <c r="Q1829" s="451">
        <f>SUM(Q!O1949:R1949)</f>
        <v>1300</v>
      </c>
      <c r="R1829" s="451">
        <f>SUM(Q!S1949:V1949)</f>
        <v>-97600</v>
      </c>
      <c r="S1829" s="451">
        <f>SUM(Q!W1949:Z1949)</f>
        <v>-4500</v>
      </c>
      <c r="T1829" s="451">
        <f>SUM(Q!AA1949:AD1949)</f>
        <v>-23119.844277541619</v>
      </c>
      <c r="U1829" s="451">
        <f>SUM(Q!AE1949:AH1949)</f>
        <v>115282.75281362771</v>
      </c>
      <c r="V1829" s="451">
        <f>SUM(Q!AI1949:AL1949)</f>
        <v>-47156.708437922527</v>
      </c>
      <c r="W1829" s="451">
        <f>SUM(Q!AM1949:AP1949)</f>
        <v>95149.592639342649</v>
      </c>
      <c r="X1829" s="451">
        <f>SUM(Q!AQ1949:AT1949)</f>
        <v>296524.07035599567</v>
      </c>
      <c r="Y1829" s="451">
        <f>SUM(Q!AU1949:AX1949)</f>
        <v>306367.1538467668</v>
      </c>
      <c r="Z1829" s="451">
        <f>SUM(Q!AY1949:BB1949)</f>
        <v>-70774.957459259778</v>
      </c>
      <c r="AA1829" s="451">
        <f>SUM(Q!BC1949:BF1949)</f>
        <v>-521004.12763446779</v>
      </c>
      <c r="AB1829" s="451">
        <f>SUM(Q!BG1949:BJ1949)</f>
        <v>72910.633108989568</v>
      </c>
      <c r="AC1829" s="451">
        <f>SUM(Q!BK1949:BN1949)</f>
        <v>-411573.16914492263</v>
      </c>
      <c r="AD1829" s="451">
        <f>SUM(Q!BO1949:BR1949)</f>
        <v>-193639.74454677594</v>
      </c>
      <c r="AE1829" s="451">
        <f>SUM(Q!BS1949:BV1949)</f>
        <v>182071.95404528128</v>
      </c>
      <c r="AF1829" s="451">
        <f>SUM(Q!BW1949:BZ1949)</f>
        <v>-71770.651459292276</v>
      </c>
      <c r="AG1829" s="451">
        <f>SUM(Q!CA1949:CD1949)</f>
        <v>-385366.31682182546</v>
      </c>
      <c r="AH1829" s="451">
        <f>SUM(Q!CE1949:CH1949)</f>
        <v>-67347.443523248221</v>
      </c>
      <c r="AI1829" s="451">
        <f>SUM(Q!CI1949:CL1949)</f>
        <v>-36460.688611988182</v>
      </c>
      <c r="AJ1829" s="451">
        <f>SUM(Q!CM1949:CP1949)</f>
        <v>48780.971784608817</v>
      </c>
      <c r="AK1829" s="451">
        <f>SUM(Q!CQ1949:CT1949)</f>
        <v>81670.205506673432</v>
      </c>
      <c r="AL1829" s="451">
        <f>SUM(Q!CU1949:CX1949)</f>
        <v>-38065.309545506549</v>
      </c>
      <c r="AM1829" s="451">
        <f>SUM(Q!CY1949:DB1949)</f>
        <v>-123028.38575436146</v>
      </c>
      <c r="AN1829" s="451">
        <f>SUM(Q!DC1949:DF1949)</f>
        <v>-9321.8096347321698</v>
      </c>
      <c r="AO1829" s="451">
        <f>SUM(Q!DG1949:DJ1949)</f>
        <v>-8401.7142909631366</v>
      </c>
    </row>
    <row r="1830" spans="1:41" x14ac:dyDescent="0.35">
      <c r="A1830" s="5" t="s">
        <v>354</v>
      </c>
      <c r="B1830" s="255" t="s">
        <v>213</v>
      </c>
      <c r="C1830" s="255"/>
      <c r="D1830" s="255"/>
      <c r="E1830" s="255"/>
      <c r="F1830" s="255"/>
      <c r="G1830" s="255"/>
      <c r="H1830" s="255"/>
      <c r="I1830" s="255"/>
      <c r="J1830" s="255"/>
      <c r="K1830" s="255"/>
      <c r="L1830" s="255"/>
      <c r="M1830" s="255"/>
      <c r="N1830" s="453">
        <f>SUM(Q!C1950:F1950)</f>
        <v>-51350</v>
      </c>
      <c r="O1830" s="453">
        <f>SUM(Q!G1950:J1950)</f>
        <v>-7875</v>
      </c>
      <c r="P1830" s="453">
        <f>SUM(Q!K1950:N1950)</f>
        <v>17984.052714926693</v>
      </c>
      <c r="Q1830" s="453">
        <f>SUM(Q!O1950:R1950)</f>
        <v>156228.21047142195</v>
      </c>
      <c r="R1830" s="453">
        <f>SUM(Q!S1950:V1950)</f>
        <v>138623.92055267701</v>
      </c>
      <c r="S1830" s="453">
        <f>SUM(Q!W1950:Z1950)</f>
        <v>44775</v>
      </c>
      <c r="T1830" s="453">
        <f>SUM(Q!AA1950:AD1950)</f>
        <v>-457404.25561621686</v>
      </c>
      <c r="U1830" s="453">
        <f>SUM(Q!AE1950:AH1950)</f>
        <v>-222236.06800237912</v>
      </c>
      <c r="V1830" s="453">
        <f>SUM(Q!AI1950:AL1950)</f>
        <v>-42566.290772714463</v>
      </c>
      <c r="W1830" s="453">
        <f>SUM(Q!AM1950:AP1950)</f>
        <v>-22928.242113288929</v>
      </c>
      <c r="X1830" s="453">
        <f>SUM(Q!AQ1950:AT1950)</f>
        <v>130430.73595860673</v>
      </c>
      <c r="Y1830" s="453">
        <f>SUM(Q!AU1950:AX1950)</f>
        <v>245133.81380823263</v>
      </c>
      <c r="Z1830" s="453">
        <f>SUM(Q!AY1950:BB1950)</f>
        <v>594859.91291301814</v>
      </c>
      <c r="AA1830" s="453">
        <f>SUM(Q!BC1950:BF1950)</f>
        <v>878925.05589333759</v>
      </c>
      <c r="AB1830" s="453">
        <f>SUM(Q!BG1950:BJ1950)</f>
        <v>267428.15909706219</v>
      </c>
      <c r="AC1830" s="453">
        <f>SUM(Q!BK1950:BN1950)</f>
        <v>633598.23685128463</v>
      </c>
      <c r="AD1830" s="453">
        <f>SUM(Q!BO1950:BR1950)</f>
        <v>360419.36999032012</v>
      </c>
      <c r="AE1830" s="453">
        <f>SUM(Q!BS1950:BV1950)</f>
        <v>26461.338129185009</v>
      </c>
      <c r="AF1830" s="453">
        <f>SUM(Q!BW1950:BZ1950)</f>
        <v>287270.94306699827</v>
      </c>
      <c r="AG1830" s="453">
        <f>SUM(Q!CA1950:CD1950)</f>
        <v>487146.75773317891</v>
      </c>
      <c r="AH1830" s="453">
        <f>SUM(Q!CE1950:CH1950)</f>
        <v>168676.43993344129</v>
      </c>
      <c r="AI1830" s="453">
        <f>SUM(Q!CI1950:CL1950)</f>
        <v>103385.03455120389</v>
      </c>
      <c r="AJ1830" s="453">
        <f>SUM(Q!CM1950:CP1950)</f>
        <v>53552.516195203112</v>
      </c>
      <c r="AK1830" s="453">
        <f>SUM(Q!CQ1950:CT1950)</f>
        <v>79137.29132815951</v>
      </c>
      <c r="AL1830" s="453">
        <f>SUM(Q!CU1950:CX1950)</f>
        <v>163848.05158282284</v>
      </c>
      <c r="AM1830" s="453">
        <f>SUM(Q!CY1950:DB1950)</f>
        <v>154129.73072256503</v>
      </c>
      <c r="AN1830" s="453">
        <f>SUM(Q!DC1950:DF1950)</f>
        <v>31317.444897616777</v>
      </c>
      <c r="AO1830" s="453">
        <f>SUM(Q!DG1950:DJ1950)</f>
        <v>22383.01371570312</v>
      </c>
    </row>
    <row r="1831" spans="1:41" x14ac:dyDescent="0.35">
      <c r="B1831" s="69"/>
      <c r="N1831" s="451"/>
      <c r="O1831" s="451"/>
      <c r="P1831" s="451"/>
      <c r="Q1831" s="451"/>
      <c r="R1831" s="451"/>
      <c r="S1831" s="451"/>
      <c r="T1831" s="451"/>
      <c r="U1831" s="451"/>
      <c r="V1831" s="451"/>
      <c r="W1831" s="451"/>
      <c r="X1831" s="451"/>
      <c r="Y1831" s="451"/>
      <c r="Z1831" s="451"/>
      <c r="AA1831" s="451"/>
      <c r="AB1831" s="451"/>
      <c r="AC1831" s="451"/>
      <c r="AD1831" s="451"/>
      <c r="AE1831" s="451"/>
      <c r="AF1831" s="451"/>
      <c r="AG1831" s="451"/>
      <c r="AH1831" s="451"/>
      <c r="AI1831" s="451"/>
      <c r="AJ1831" s="451"/>
      <c r="AK1831" s="451"/>
      <c r="AL1831" s="451"/>
      <c r="AM1831" s="451"/>
      <c r="AN1831" s="451"/>
      <c r="AO1831" s="451"/>
    </row>
    <row r="1832" spans="1:41" x14ac:dyDescent="0.35">
      <c r="B1832" s="69"/>
    </row>
    <row r="1833" spans="1:41" x14ac:dyDescent="0.35">
      <c r="B1833" s="69"/>
    </row>
    <row r="1834" spans="1:41" x14ac:dyDescent="0.35">
      <c r="B1834" s="69"/>
    </row>
    <row r="1835" spans="1:41" x14ac:dyDescent="0.35">
      <c r="B1835" s="69"/>
    </row>
    <row r="1836" spans="1:41" x14ac:dyDescent="0.35">
      <c r="B1836" s="69"/>
    </row>
    <row r="1837" spans="1:41" x14ac:dyDescent="0.35">
      <c r="B1837" s="69"/>
    </row>
    <row r="1838" spans="1:41" x14ac:dyDescent="0.35">
      <c r="B1838" s="69"/>
    </row>
    <row r="1839" spans="1:41" x14ac:dyDescent="0.35">
      <c r="A1839" s="69" t="s">
        <v>189</v>
      </c>
      <c r="B1839" s="534" t="s">
        <v>108</v>
      </c>
      <c r="N1839" s="534"/>
      <c r="O1839" s="534"/>
      <c r="P1839" s="534"/>
      <c r="Q1839" s="534"/>
      <c r="R1839" s="534"/>
      <c r="S1839" s="534"/>
      <c r="T1839" s="534"/>
      <c r="U1839" s="534"/>
      <c r="V1839" s="534"/>
      <c r="W1839" s="534"/>
      <c r="X1839" s="534"/>
      <c r="Y1839" s="534"/>
      <c r="Z1839" s="534"/>
      <c r="AA1839" s="534"/>
      <c r="AB1839" s="534"/>
      <c r="AC1839" s="534"/>
      <c r="AD1839" s="534"/>
      <c r="AE1839" s="534"/>
      <c r="AF1839" s="534"/>
      <c r="AG1839" s="534"/>
      <c r="AH1839" s="534"/>
      <c r="AI1839" s="534"/>
      <c r="AJ1839" s="534"/>
      <c r="AK1839" s="534"/>
      <c r="AL1839" s="534"/>
      <c r="AM1839" s="534"/>
      <c r="AN1839" s="534"/>
      <c r="AO1839" s="534"/>
    </row>
    <row r="1840" spans="1:41" x14ac:dyDescent="0.35">
      <c r="B1840" s="69"/>
    </row>
    <row r="1841" spans="2:41" x14ac:dyDescent="0.35">
      <c r="B1841" s="69" t="s">
        <v>197</v>
      </c>
      <c r="N1841" s="451">
        <f>SUM(Q!C1961:F1961)</f>
        <v>-198900</v>
      </c>
      <c r="O1841" s="451">
        <f>SUM(Q!G1961:J1961)</f>
        <v>-753500</v>
      </c>
      <c r="P1841" s="451">
        <f>SUM(Q!K1961:N1961)</f>
        <v>61800</v>
      </c>
      <c r="Q1841" s="451">
        <f>SUM(Q!O1961:R1961)</f>
        <v>510500</v>
      </c>
      <c r="R1841" s="451">
        <f>SUM(Q!S1961:V1961)</f>
        <v>-12300</v>
      </c>
      <c r="S1841" s="451">
        <f>SUM(Q!W1961:Z1961)</f>
        <v>-370600</v>
      </c>
      <c r="T1841" s="451">
        <f>SUM(Q!AA1961:AD1961)</f>
        <v>43560.409744250603</v>
      </c>
      <c r="U1841" s="451">
        <f>SUM(Q!AE1961:AH1961)</f>
        <v>224157.8012901959</v>
      </c>
      <c r="V1841" s="451">
        <f>SUM(Q!AI1961:AL1961)</f>
        <v>172188.75378942251</v>
      </c>
      <c r="W1841" s="451">
        <f>SUM(Q!AM1961:AP1961)</f>
        <v>120382.20597856629</v>
      </c>
      <c r="X1841" s="451">
        <f>SUM(Q!AQ1961:AT1961)</f>
        <v>274412.93637548597</v>
      </c>
      <c r="Y1841" s="451">
        <f>SUM(Q!AU1961:AX1961)</f>
        <v>372317.86648601881</v>
      </c>
      <c r="Z1841" s="451">
        <f>SUM(Q!AY1961:BB1961)</f>
        <v>372622.20180898567</v>
      </c>
      <c r="AA1841" s="451">
        <f>SUM(Q!BC1961:BF1961)</f>
        <v>319436.68481092982</v>
      </c>
      <c r="AB1841" s="451">
        <f>SUM(Q!BG1961:BJ1961)</f>
        <v>288272.33747078152</v>
      </c>
      <c r="AC1841" s="451">
        <f>SUM(Q!BK1961:BN1961)</f>
        <v>200717.492408422</v>
      </c>
      <c r="AD1841" s="451">
        <f>SUM(Q!BO1961:BR1961)</f>
        <v>185004.87271573994</v>
      </c>
      <c r="AE1841" s="451">
        <f>SUM(Q!BS1961:BV1961)</f>
        <v>195614.64729032721</v>
      </c>
      <c r="AF1841" s="451">
        <f>SUM(Q!BW1961:BZ1961)</f>
        <v>211868.59097922302</v>
      </c>
      <c r="AG1841" s="451">
        <f>SUM(Q!CA1961:CD1961)</f>
        <v>164405.34921228228</v>
      </c>
      <c r="AH1841" s="451">
        <f>SUM(Q!CE1961:CH1961)</f>
        <v>127452.63325229833</v>
      </c>
      <c r="AI1841" s="451">
        <f>SUM(Q!CI1961:CL1961)</f>
        <v>96453.132781320965</v>
      </c>
      <c r="AJ1841" s="451">
        <f>SUM(Q!CM1961:CP1961)</f>
        <v>127914.27482191719</v>
      </c>
      <c r="AK1841" s="451">
        <f>SUM(Q!CQ1961:CT1961)</f>
        <v>179824.73367693819</v>
      </c>
      <c r="AL1841" s="451">
        <f>SUM(Q!CU1961:CX1961)</f>
        <v>148303.82887942155</v>
      </c>
      <c r="AM1841" s="451">
        <f>SUM(Q!CY1961:DB1961)</f>
        <v>63887.23181030884</v>
      </c>
      <c r="AN1841" s="451">
        <f>SUM(Q!DC1961:DF1961)</f>
        <v>55669.822104989871</v>
      </c>
      <c r="AO1841" s="451">
        <f>SUM(Q!DG1961:DJ1961)</f>
        <v>48445.086266845246</v>
      </c>
    </row>
    <row r="1842" spans="2:41" x14ac:dyDescent="0.35">
      <c r="B1842" s="69" t="s">
        <v>144</v>
      </c>
      <c r="N1842" s="451">
        <f>SUM(Q!C1962:F1962)</f>
        <v>231200</v>
      </c>
      <c r="O1842" s="451">
        <f>SUM(Q!G1962:J1962)</f>
        <v>264200</v>
      </c>
      <c r="P1842" s="451">
        <f>SUM(Q!K1962:N1962)</f>
        <v>263500</v>
      </c>
      <c r="Q1842" s="451">
        <f>SUM(Q!O1962:R1962)</f>
        <v>266000</v>
      </c>
      <c r="R1842" s="451">
        <f>SUM(Q!S1962:V1962)</f>
        <v>266200</v>
      </c>
      <c r="S1842" s="451">
        <f>SUM(Q!W1962:Z1962)</f>
        <v>276600</v>
      </c>
      <c r="T1842" s="451">
        <f>SUM(Q!AA1962:AD1962)</f>
        <v>123916.7709012843</v>
      </c>
      <c r="U1842" s="451">
        <f>SUM(Q!AE1962:AH1962)</f>
        <v>-274925.79202898551</v>
      </c>
      <c r="V1842" s="451">
        <f>SUM(Q!AI1962:AL1962)</f>
        <v>-260100.50632008654</v>
      </c>
      <c r="W1842" s="451">
        <f>SUM(Q!AM1962:AP1962)</f>
        <v>-278160.74678011669</v>
      </c>
      <c r="X1842" s="451">
        <f>SUM(Q!AQ1962:AT1962)</f>
        <v>-362501.35277559183</v>
      </c>
      <c r="Y1842" s="451">
        <f>SUM(Q!AU1962:AX1962)</f>
        <v>-451550.97102596896</v>
      </c>
      <c r="Z1842" s="451">
        <f>SUM(Q!AY1962:BB1962)</f>
        <v>-419813.86178765818</v>
      </c>
      <c r="AA1842" s="451">
        <f>SUM(Q!BC1962:BF1962)</f>
        <v>-250688.07483441537</v>
      </c>
      <c r="AB1842" s="451">
        <f>SUM(Q!BG1962:BJ1962)</f>
        <v>-257189.63931405338</v>
      </c>
      <c r="AC1842" s="451">
        <f>SUM(Q!BK1962:BN1962)</f>
        <v>-175288.10780542987</v>
      </c>
      <c r="AD1842" s="451">
        <f>SUM(Q!BO1962:BR1962)</f>
        <v>-137833.42605580692</v>
      </c>
      <c r="AE1842" s="451">
        <f>SUM(Q!BS1962:BV1962)</f>
        <v>-171312.61048265462</v>
      </c>
      <c r="AF1842" s="451">
        <f>SUM(Q!BW1962:BZ1962)</f>
        <v>-148641.34313725491</v>
      </c>
      <c r="AG1842" s="451">
        <f>SUM(Q!CA1962:CD1962)</f>
        <v>-74972.286274509795</v>
      </c>
      <c r="AH1842" s="451">
        <f>SUM(Q!CE1962:CH1962)</f>
        <v>-56550</v>
      </c>
      <c r="AI1842" s="451">
        <f>SUM(Q!CI1962:CL1962)</f>
        <v>-44475</v>
      </c>
      <c r="AJ1842" s="451">
        <f>SUM(Q!CM1962:CP1962)</f>
        <v>-58475</v>
      </c>
      <c r="AK1842" s="451">
        <f>SUM(Q!CQ1962:CT1962)</f>
        <v>-81750</v>
      </c>
      <c r="AL1842" s="451">
        <f>SUM(Q!CU1962:CX1962)</f>
        <v>-69325</v>
      </c>
      <c r="AM1842" s="451">
        <f>SUM(Q!CY1962:DB1962)</f>
        <v>-32925</v>
      </c>
      <c r="AN1842" s="451">
        <f>SUM(Q!DC1962:DF1962)</f>
        <v>-29775</v>
      </c>
      <c r="AO1842" s="451">
        <f>SUM(Q!DG1962:DJ1962)</f>
        <v>-26975</v>
      </c>
    </row>
    <row r="1843" spans="2:41" x14ac:dyDescent="0.35">
      <c r="B1843" s="69" t="s">
        <v>212</v>
      </c>
      <c r="N1843" s="451">
        <f>SUM(Q!C1963:F1963)</f>
        <v>-5100</v>
      </c>
      <c r="O1843" s="451">
        <f>SUM(Q!G1963:J1963)</f>
        <v>-41200</v>
      </c>
      <c r="P1843" s="451">
        <f>SUM(Q!K1963:N1963)</f>
        <v>20700</v>
      </c>
      <c r="Q1843" s="451">
        <f>SUM(Q!O1963:R1963)</f>
        <v>1300</v>
      </c>
      <c r="R1843" s="451">
        <f>SUM(Q!S1963:V1963)</f>
        <v>-97600</v>
      </c>
      <c r="S1843" s="451">
        <f>SUM(Q!W1963:Z1963)</f>
        <v>-4500</v>
      </c>
      <c r="T1843" s="451">
        <f>SUM(Q!AA1963:AD1963)</f>
        <v>-23119.844277541619</v>
      </c>
      <c r="U1843" s="451">
        <f>SUM(Q!AE1963:AH1963)</f>
        <v>115282.75281362771</v>
      </c>
      <c r="V1843" s="451">
        <f>SUM(Q!AI1963:AL1963)</f>
        <v>-47156.708437922527</v>
      </c>
      <c r="W1843" s="451">
        <f>SUM(Q!AM1963:AP1963)</f>
        <v>95149.592639342649</v>
      </c>
      <c r="X1843" s="451">
        <f>SUM(Q!AQ1963:AT1963)</f>
        <v>296524.07035599567</v>
      </c>
      <c r="Y1843" s="451">
        <f>SUM(Q!AU1963:AX1963)</f>
        <v>306367.1538467668</v>
      </c>
      <c r="Z1843" s="451">
        <f>SUM(Q!AY1963:BB1963)</f>
        <v>-70774.957459259778</v>
      </c>
      <c r="AA1843" s="451">
        <f>SUM(Q!BC1963:BF1963)</f>
        <v>-521004.12763446779</v>
      </c>
      <c r="AB1843" s="451">
        <f>SUM(Q!BG1963:BJ1963)</f>
        <v>72910.633108989568</v>
      </c>
      <c r="AC1843" s="451">
        <f>SUM(Q!BK1963:BN1963)</f>
        <v>-411573.16914492263</v>
      </c>
      <c r="AD1843" s="451">
        <f>SUM(Q!BO1963:BR1963)</f>
        <v>-193639.74454677594</v>
      </c>
      <c r="AE1843" s="451">
        <f>SUM(Q!BS1963:BV1963)</f>
        <v>182071.95404528128</v>
      </c>
      <c r="AF1843" s="451">
        <f>SUM(Q!BW1963:BZ1963)</f>
        <v>-71770.651459292276</v>
      </c>
      <c r="AG1843" s="451">
        <f>SUM(Q!CA1963:CD1963)</f>
        <v>-385366.31682182546</v>
      </c>
      <c r="AH1843" s="451">
        <f>SUM(Q!CE1963:CH1963)</f>
        <v>-67347.443523248221</v>
      </c>
      <c r="AI1843" s="451">
        <f>SUM(Q!CI1963:CL1963)</f>
        <v>-36460.688611988182</v>
      </c>
      <c r="AJ1843" s="451">
        <f>SUM(Q!CM1963:CP1963)</f>
        <v>48780.971784608817</v>
      </c>
      <c r="AK1843" s="451">
        <f>SUM(Q!CQ1963:CT1963)</f>
        <v>81670.205506673432</v>
      </c>
      <c r="AL1843" s="451">
        <f>SUM(Q!CU1963:CX1963)</f>
        <v>-38065.309545506549</v>
      </c>
      <c r="AM1843" s="451">
        <f>SUM(Q!CY1963:DB1963)</f>
        <v>-123028.38575436146</v>
      </c>
      <c r="AN1843" s="451">
        <f>SUM(Q!DC1963:DF1963)</f>
        <v>-9321.8096347321698</v>
      </c>
      <c r="AO1843" s="451">
        <f>SUM(Q!DG1963:DJ1963)</f>
        <v>-8401.7142909631366</v>
      </c>
    </row>
    <row r="1844" spans="2:41" x14ac:dyDescent="0.35">
      <c r="B1844" s="69" t="s">
        <v>198</v>
      </c>
      <c r="N1844" s="451">
        <f>SUM(Q!C1964:F1964)</f>
        <v>26200</v>
      </c>
      <c r="O1844" s="451">
        <f>SUM(Q!G1964:J1964)</f>
        <v>-9700</v>
      </c>
      <c r="P1844" s="451">
        <f>SUM(Q!K1964:N1964)</f>
        <v>-6100</v>
      </c>
      <c r="Q1844" s="451">
        <f>SUM(Q!O1964:R1964)</f>
        <v>-15000</v>
      </c>
      <c r="R1844" s="451">
        <f>SUM(Q!S1964:V1964)</f>
        <v>-11600</v>
      </c>
      <c r="S1844" s="451">
        <f>SUM(Q!W1964:Z1964)</f>
        <v>26100</v>
      </c>
      <c r="T1844" s="451">
        <f>SUM(Q!AA1964:AD1964)</f>
        <v>530</v>
      </c>
      <c r="U1844" s="451">
        <f>SUM(Q!AE1964:AH1964)</f>
        <v>0</v>
      </c>
      <c r="V1844" s="451">
        <f>SUM(Q!AI1964:AL1964)</f>
        <v>0</v>
      </c>
      <c r="W1844" s="451">
        <f>SUM(Q!AM1964:AP1964)</f>
        <v>0</v>
      </c>
      <c r="X1844" s="451">
        <f>SUM(Q!AQ1964:AT1964)</f>
        <v>0</v>
      </c>
      <c r="Y1844" s="451">
        <f>SUM(Q!AU1964:AX1964)</f>
        <v>0</v>
      </c>
      <c r="Z1844" s="451">
        <f>SUM(Q!AY1964:BB1964)</f>
        <v>0</v>
      </c>
      <c r="AA1844" s="451">
        <f>SUM(Q!BC1964:BF1964)</f>
        <v>0</v>
      </c>
      <c r="AB1844" s="451">
        <f>SUM(Q!BG1964:BJ1964)</f>
        <v>0</v>
      </c>
      <c r="AC1844" s="451">
        <f>SUM(Q!BK1964:BN1964)</f>
        <v>0</v>
      </c>
      <c r="AD1844" s="451">
        <f>SUM(Q!BO1964:BR1964)</f>
        <v>0</v>
      </c>
      <c r="AE1844" s="451">
        <f>SUM(Q!BS1964:BV1964)</f>
        <v>0</v>
      </c>
      <c r="AF1844" s="451">
        <f>SUM(Q!BW1964:BZ1964)</f>
        <v>0</v>
      </c>
      <c r="AG1844" s="451">
        <f>SUM(Q!CA1964:CD1964)</f>
        <v>0</v>
      </c>
      <c r="AH1844" s="451">
        <f>SUM(Q!CE1964:CH1964)</f>
        <v>0</v>
      </c>
      <c r="AI1844" s="451">
        <f>SUM(Q!CI1964:CL1964)</f>
        <v>0</v>
      </c>
      <c r="AJ1844" s="451">
        <f>SUM(Q!CM1964:CP1964)</f>
        <v>0</v>
      </c>
      <c r="AK1844" s="451">
        <f>SUM(Q!CQ1964:CT1964)</f>
        <v>0</v>
      </c>
      <c r="AL1844" s="451">
        <f>SUM(Q!CU1964:CX1964)</f>
        <v>0</v>
      </c>
      <c r="AM1844" s="451">
        <f>SUM(Q!CY1964:DB1964)</f>
        <v>0</v>
      </c>
      <c r="AN1844" s="451">
        <f>SUM(Q!DC1964:DF1964)</f>
        <v>0</v>
      </c>
      <c r="AO1844" s="451">
        <f>SUM(Q!DG1964:DJ1964)</f>
        <v>0</v>
      </c>
    </row>
    <row r="1845" spans="2:41" x14ac:dyDescent="0.35">
      <c r="B1845" s="69" t="s">
        <v>200</v>
      </c>
      <c r="N1845" s="451">
        <f>SUM(Q!C1965:F1965)</f>
        <v>258800</v>
      </c>
      <c r="O1845" s="451">
        <f>SUM(Q!G1965:J1965)</f>
        <v>574400</v>
      </c>
      <c r="P1845" s="451">
        <f>SUM(Q!K1965:N1965)</f>
        <v>-27700</v>
      </c>
      <c r="Q1845" s="451">
        <f>SUM(Q!O1965:R1965)</f>
        <v>-467500</v>
      </c>
      <c r="R1845" s="451">
        <f>SUM(Q!S1965:V1965)</f>
        <v>46399.999999999993</v>
      </c>
      <c r="S1845" s="451">
        <f>SUM(Q!W1965:Z1965)</f>
        <v>436100</v>
      </c>
      <c r="T1845" s="451">
        <f>SUM(Q!AA1965:AD1965)</f>
        <v>124500</v>
      </c>
      <c r="U1845" s="451">
        <f>SUM(Q!AE1965:AH1965)</f>
        <v>189200</v>
      </c>
      <c r="V1845" s="451">
        <f>SUM(Q!AI1965:AL1965)</f>
        <v>189200</v>
      </c>
      <c r="W1845" s="451">
        <f>SUM(Q!AM1965:AP1965)</f>
        <v>189200</v>
      </c>
      <c r="X1845" s="451">
        <f>SUM(Q!AQ1965:AT1965)</f>
        <v>189200</v>
      </c>
      <c r="Y1845" s="451">
        <f>SUM(Q!AU1965:AX1965)</f>
        <v>189200</v>
      </c>
      <c r="Z1845" s="451">
        <f>SUM(Q!AY1965:BB1965)</f>
        <v>189200</v>
      </c>
      <c r="AA1845" s="451">
        <f>SUM(Q!BC1965:BF1965)</f>
        <v>189200</v>
      </c>
      <c r="AB1845" s="451">
        <f>SUM(Q!BG1965:BJ1965)</f>
        <v>189200</v>
      </c>
      <c r="AC1845" s="451">
        <f>SUM(Q!BK1965:BN1965)</f>
        <v>189200</v>
      </c>
      <c r="AD1845" s="451">
        <f>SUM(Q!BO1965:BR1965)</f>
        <v>189200</v>
      </c>
      <c r="AE1845" s="451">
        <f>SUM(Q!BS1965:BV1965)</f>
        <v>189200</v>
      </c>
      <c r="AF1845" s="451">
        <f>SUM(Q!BW1965:BZ1965)</f>
        <v>189200</v>
      </c>
      <c r="AG1845" s="451">
        <f>SUM(Q!CA1965:CD1965)</f>
        <v>189200</v>
      </c>
      <c r="AH1845" s="451">
        <f>SUM(Q!CE1965:CH1965)</f>
        <v>189200</v>
      </c>
      <c r="AI1845" s="451">
        <f>SUM(Q!CI1965:CL1965)</f>
        <v>189200</v>
      </c>
      <c r="AJ1845" s="451">
        <f>SUM(Q!CM1965:CP1965)</f>
        <v>189200</v>
      </c>
      <c r="AK1845" s="451">
        <f>SUM(Q!CQ1965:CT1965)</f>
        <v>189200</v>
      </c>
      <c r="AL1845" s="451">
        <f>SUM(Q!CU1965:CX1965)</f>
        <v>189200</v>
      </c>
      <c r="AM1845" s="451">
        <f>SUM(Q!CY1965:DB1965)</f>
        <v>189200</v>
      </c>
      <c r="AN1845" s="451">
        <f>SUM(Q!DC1965:DF1965)</f>
        <v>189200</v>
      </c>
      <c r="AO1845" s="451">
        <f>SUM(Q!DG1965:DJ1965)</f>
        <v>189200</v>
      </c>
    </row>
    <row r="1846" spans="2:41" x14ac:dyDescent="0.35">
      <c r="B1846" s="255" t="s">
        <v>199</v>
      </c>
      <c r="C1846" s="255"/>
      <c r="D1846" s="255"/>
      <c r="E1846" s="255"/>
      <c r="F1846" s="255"/>
      <c r="G1846" s="255"/>
      <c r="H1846" s="255"/>
      <c r="I1846" s="255"/>
      <c r="J1846" s="255"/>
      <c r="K1846" s="255"/>
      <c r="L1846" s="255"/>
      <c r="M1846" s="255"/>
      <c r="N1846" s="453">
        <f>SUM(Q!C1966:F1966)</f>
        <v>312200</v>
      </c>
      <c r="O1846" s="453">
        <f>SUM(Q!G1966:J1966)</f>
        <v>34200</v>
      </c>
      <c r="P1846" s="453">
        <f>SUM(Q!K1966:N1966)</f>
        <v>312200</v>
      </c>
      <c r="Q1846" s="453">
        <f>SUM(Q!O1966:R1966)</f>
        <v>295300</v>
      </c>
      <c r="R1846" s="453">
        <f>SUM(Q!S1966:V1966)</f>
        <v>191100</v>
      </c>
      <c r="S1846" s="453">
        <f>SUM(Q!W1966:Z1966)</f>
        <v>363700</v>
      </c>
      <c r="T1846" s="453">
        <f>SUM(Q!AA1966:AD1966)</f>
        <v>269387.33636799327</v>
      </c>
      <c r="U1846" s="453">
        <f>SUM(Q!AE1966:AH1966)</f>
        <v>253714.7620748381</v>
      </c>
      <c r="V1846" s="453">
        <f>SUM(Q!AI1966:AL1966)</f>
        <v>54131.539031413435</v>
      </c>
      <c r="W1846" s="453">
        <f>SUM(Q!AM1966:AP1966)</f>
        <v>126571.05183779221</v>
      </c>
      <c r="X1846" s="453">
        <f>SUM(Q!AQ1966:AT1966)</f>
        <v>397635.65395588975</v>
      </c>
      <c r="Y1846" s="453">
        <f>SUM(Q!AU1966:AX1966)</f>
        <v>416334.04930681665</v>
      </c>
      <c r="Z1846" s="453">
        <f>SUM(Q!AY1966:BB1966)</f>
        <v>71233.382562067738</v>
      </c>
      <c r="AA1846" s="453">
        <f>SUM(Q!BC1966:BF1966)</f>
        <v>-263055.51765795337</v>
      </c>
      <c r="AB1846" s="453">
        <f>SUM(Q!BG1966:BJ1966)</f>
        <v>293193.33126571774</v>
      </c>
      <c r="AC1846" s="453">
        <f>SUM(Q!BK1966:BN1966)</f>
        <v>-196943.78454193054</v>
      </c>
      <c r="AD1846" s="453">
        <f>SUM(Q!BO1966:BR1966)</f>
        <v>42731.702113157058</v>
      </c>
      <c r="AE1846" s="453">
        <f>SUM(Q!BS1966:BV1966)</f>
        <v>395573.99085295387</v>
      </c>
      <c r="AF1846" s="453">
        <f>SUM(Q!BW1966:BZ1966)</f>
        <v>180656.59638267584</v>
      </c>
      <c r="AG1846" s="453">
        <f>SUM(Q!CA1966:CD1966)</f>
        <v>-106733.25388405293</v>
      </c>
      <c r="AH1846" s="453">
        <f>SUM(Q!CE1966:CH1966)</f>
        <v>192755.18972905015</v>
      </c>
      <c r="AI1846" s="453">
        <f>SUM(Q!CI1966:CL1966)</f>
        <v>204717.4441693328</v>
      </c>
      <c r="AJ1846" s="453">
        <f>SUM(Q!CM1966:CP1966)</f>
        <v>307420.24660652602</v>
      </c>
      <c r="AK1846" s="453">
        <f>SUM(Q!CQ1966:CT1966)</f>
        <v>368944.93918361166</v>
      </c>
      <c r="AL1846" s="453">
        <f>SUM(Q!CU1966:CX1966)</f>
        <v>230113.519333915</v>
      </c>
      <c r="AM1846" s="453">
        <f>SUM(Q!CY1966:DB1966)</f>
        <v>97133.84605594739</v>
      </c>
      <c r="AN1846" s="453">
        <f>SUM(Q!DC1966:DF1966)</f>
        <v>205773.0124702577</v>
      </c>
      <c r="AO1846" s="453">
        <f>SUM(Q!DG1966:DJ1966)</f>
        <v>202268.37197588212</v>
      </c>
    </row>
    <row r="1847" spans="2:41" x14ac:dyDescent="0.35">
      <c r="B1847" s="69"/>
      <c r="N1847" s="451"/>
      <c r="O1847" s="451"/>
      <c r="P1847" s="451"/>
      <c r="Q1847" s="451"/>
      <c r="R1847" s="451"/>
      <c r="S1847" s="451"/>
      <c r="T1847" s="451"/>
      <c r="U1847" s="451"/>
      <c r="V1847" s="451"/>
      <c r="W1847" s="451"/>
      <c r="X1847" s="451"/>
      <c r="Y1847" s="451"/>
      <c r="Z1847" s="451"/>
      <c r="AA1847" s="451"/>
      <c r="AB1847" s="451"/>
      <c r="AC1847" s="451"/>
      <c r="AD1847" s="451"/>
      <c r="AE1847" s="451"/>
      <c r="AF1847" s="451"/>
      <c r="AG1847" s="451"/>
      <c r="AH1847" s="451"/>
      <c r="AI1847" s="451"/>
      <c r="AJ1847" s="451"/>
      <c r="AK1847" s="451"/>
      <c r="AL1847" s="451"/>
      <c r="AM1847" s="451"/>
      <c r="AN1847" s="451"/>
      <c r="AO1847" s="451"/>
    </row>
    <row r="1848" spans="2:41" x14ac:dyDescent="0.35">
      <c r="B1848" s="69" t="s">
        <v>201</v>
      </c>
      <c r="N1848" s="451">
        <f>SUM(Q!C1968:F1968)</f>
        <v>-343700</v>
      </c>
      <c r="O1848" s="451">
        <f>SUM(Q!G1968:J1968)</f>
        <v>-191400</v>
      </c>
      <c r="P1848" s="451">
        <f>SUM(Q!K1968:N1968)</f>
        <v>-269500</v>
      </c>
      <c r="Q1848" s="451">
        <f>SUM(Q!O1968:R1968)</f>
        <v>-197000</v>
      </c>
      <c r="R1848" s="451">
        <f>SUM(Q!S1968:V1968)</f>
        <v>-257200</v>
      </c>
      <c r="S1848" s="451">
        <f>SUM(Q!W1968:Z1968)</f>
        <v>-248100</v>
      </c>
      <c r="T1848" s="451">
        <f>SUM(Q!AA1968:AD1968)</f>
        <v>-248500</v>
      </c>
      <c r="U1848" s="451">
        <f>SUM(Q!AE1968:AH1968)</f>
        <v>-554664</v>
      </c>
      <c r="V1848" s="451">
        <f>SUM(Q!AI1968:AL1968)</f>
        <v>-471264</v>
      </c>
      <c r="W1848" s="451">
        <f>SUM(Q!AM1968:AP1968)</f>
        <v>-274899</v>
      </c>
      <c r="X1848" s="451">
        <f>SUM(Q!AQ1968:AT1968)</f>
        <v>-155669.29999999999</v>
      </c>
      <c r="Y1848" s="451">
        <f>SUM(Q!AU1968:AX1968)</f>
        <v>-215050</v>
      </c>
      <c r="Z1848" s="451">
        <f>SUM(Q!AY1968:BB1968)</f>
        <v>-212112.3</v>
      </c>
      <c r="AA1848" s="451">
        <f>SUM(Q!BC1968:BF1968)</f>
        <v>-161715.29999999999</v>
      </c>
      <c r="AB1848" s="451">
        <f>SUM(Q!BG1968:BJ1968)</f>
        <v>-154413.6</v>
      </c>
      <c r="AC1848" s="451">
        <f>SUM(Q!BK1968:BN1968)</f>
        <v>-106055.59999999999</v>
      </c>
      <c r="AD1848" s="451">
        <f>SUM(Q!BO1968:BR1968)</f>
        <v>-109407.2</v>
      </c>
      <c r="AE1848" s="451">
        <f>SUM(Q!BS1968:BV1968)</f>
        <v>-110604.2</v>
      </c>
      <c r="AF1848" s="451">
        <f>SUM(Q!BW1968:BZ1968)</f>
        <v>-97990.7</v>
      </c>
      <c r="AG1848" s="451">
        <f>SUM(Q!CA1968:CD1968)</f>
        <v>-93083</v>
      </c>
      <c r="AH1848" s="451">
        <f>SUM(Q!CE1968:CH1968)</f>
        <v>-38785.800000000003</v>
      </c>
      <c r="AI1848" s="451">
        <f>SUM(Q!CI1968:CL1968)</f>
        <v>-30526.5</v>
      </c>
      <c r="AJ1848" s="451">
        <f>SUM(Q!CM1968:CP1968)</f>
        <v>-40102.5</v>
      </c>
      <c r="AK1848" s="451">
        <f>SUM(Q!CQ1968:CT1968)</f>
        <v>-56022.6</v>
      </c>
      <c r="AL1848" s="451">
        <f>SUM(Q!CU1968:CX1968)</f>
        <v>-47523.9</v>
      </c>
      <c r="AM1848" s="451">
        <f>SUM(Q!CY1968:DB1968)</f>
        <v>-22626.299999999996</v>
      </c>
      <c r="AN1848" s="451">
        <f>SUM(Q!DC1968:DF1968)</f>
        <v>-20471.7</v>
      </c>
      <c r="AO1848" s="451">
        <f>SUM(Q!DG1968:DJ1968)</f>
        <v>-18556.5</v>
      </c>
    </row>
    <row r="1849" spans="2:41" x14ac:dyDescent="0.35">
      <c r="B1849" s="69" t="s">
        <v>202</v>
      </c>
      <c r="N1849" s="451">
        <f>SUM(Q!C1969:F1969)</f>
        <v>33900</v>
      </c>
      <c r="O1849" s="451">
        <f>SUM(Q!G1969:J1969)</f>
        <v>543700</v>
      </c>
      <c r="P1849" s="451">
        <f>SUM(Q!K1969:N1969)</f>
        <v>160300</v>
      </c>
      <c r="Q1849" s="451">
        <f>SUM(Q!O1969:R1969)</f>
        <v>-43100</v>
      </c>
      <c r="R1849" s="451">
        <f>SUM(Q!S1969:V1969)</f>
        <v>88700</v>
      </c>
      <c r="S1849" s="451">
        <f>SUM(Q!W1969:Z1969)</f>
        <v>107300</v>
      </c>
      <c r="T1849" s="451">
        <f>SUM(Q!AA1969:AD1969)</f>
        <v>0</v>
      </c>
      <c r="U1849" s="451">
        <f>SUM(Q!AE1969:AH1969)</f>
        <v>0</v>
      </c>
      <c r="V1849" s="451">
        <f>SUM(Q!AI1969:AL1969)</f>
        <v>0</v>
      </c>
      <c r="W1849" s="451">
        <f>SUM(Q!AM1969:AP1969)</f>
        <v>0</v>
      </c>
      <c r="X1849" s="451">
        <f>SUM(Q!AQ1969:AT1969)</f>
        <v>0</v>
      </c>
      <c r="Y1849" s="451">
        <f>SUM(Q!AU1969:AX1969)</f>
        <v>0</v>
      </c>
      <c r="Z1849" s="451">
        <f>SUM(Q!AY1969:BB1969)</f>
        <v>0</v>
      </c>
      <c r="AA1849" s="451">
        <f>SUM(Q!BC1969:BF1969)</f>
        <v>0</v>
      </c>
      <c r="AB1849" s="451">
        <f>SUM(Q!BG1969:BJ1969)</f>
        <v>0</v>
      </c>
      <c r="AC1849" s="451">
        <f>SUM(Q!BK1969:BN1969)</f>
        <v>0</v>
      </c>
      <c r="AD1849" s="451">
        <f>SUM(Q!BO1969:BR1969)</f>
        <v>0</v>
      </c>
      <c r="AE1849" s="451">
        <f>SUM(Q!BS1969:BV1969)</f>
        <v>0</v>
      </c>
      <c r="AF1849" s="451">
        <f>SUM(Q!BW1969:BZ1969)</f>
        <v>0</v>
      </c>
      <c r="AG1849" s="451">
        <f>SUM(Q!CA1969:CD1969)</f>
        <v>0</v>
      </c>
      <c r="AH1849" s="451">
        <f>SUM(Q!CE1969:CH1969)</f>
        <v>0</v>
      </c>
      <c r="AI1849" s="451">
        <f>SUM(Q!CI1969:CL1969)</f>
        <v>0</v>
      </c>
      <c r="AJ1849" s="451">
        <f>SUM(Q!CM1969:CP1969)</f>
        <v>0</v>
      </c>
      <c r="AK1849" s="451">
        <f>SUM(Q!CQ1969:CT1969)</f>
        <v>0</v>
      </c>
      <c r="AL1849" s="451">
        <f>SUM(Q!CU1969:CX1969)</f>
        <v>0</v>
      </c>
      <c r="AM1849" s="451">
        <f>SUM(Q!CY1969:DB1969)</f>
        <v>0</v>
      </c>
      <c r="AN1849" s="451">
        <f>SUM(Q!DC1969:DF1969)</f>
        <v>0</v>
      </c>
      <c r="AO1849" s="451">
        <f>SUM(Q!DG1969:DJ1969)</f>
        <v>0</v>
      </c>
    </row>
    <row r="1850" spans="2:41" x14ac:dyDescent="0.35">
      <c r="B1850" s="69" t="s">
        <v>203</v>
      </c>
      <c r="N1850" s="451">
        <f>SUM(Q!C1970:F1970)</f>
        <v>-9900</v>
      </c>
      <c r="O1850" s="451">
        <f>SUM(Q!G1970:J1970)</f>
        <v>-82100</v>
      </c>
      <c r="P1850" s="451">
        <f>SUM(Q!K1970:N1970)</f>
        <v>-53300</v>
      </c>
      <c r="Q1850" s="451">
        <f>SUM(Q!O1970:R1970)</f>
        <v>62700</v>
      </c>
      <c r="R1850" s="451">
        <f>SUM(Q!S1970:V1970)</f>
        <v>-56400</v>
      </c>
      <c r="S1850" s="451">
        <f>SUM(Q!W1970:Z1970)</f>
        <v>-9000</v>
      </c>
      <c r="T1850" s="451">
        <f>SUM(Q!AA1970:AD1970)</f>
        <v>10800.000000000007</v>
      </c>
      <c r="U1850" s="451">
        <f>SUM(Q!AE1970:AH1970)</f>
        <v>0.43214862673371912</v>
      </c>
      <c r="V1850" s="451">
        <f>SUM(Q!AI1970:AL1970)</f>
        <v>0.32580607874418499</v>
      </c>
      <c r="W1850" s="451">
        <f>SUM(Q!AM1970:AP1970)</f>
        <v>0.22454004175781075</v>
      </c>
      <c r="X1850" s="451">
        <f>SUM(Q!AQ1970:AT1970)</f>
        <v>0.52932640959266897</v>
      </c>
      <c r="Y1850" s="451">
        <f>SUM(Q!AU1970:AX1970)</f>
        <v>0.70744090763758227</v>
      </c>
      <c r="Z1850" s="451">
        <f>SUM(Q!AY1970:BB1970)</f>
        <v>0.70095208385384511</v>
      </c>
      <c r="AA1850" s="451">
        <f>SUM(Q!BC1970:BF1970)</f>
        <v>0.59669612051409215</v>
      </c>
      <c r="AB1850" s="451">
        <f>SUM(Q!BG1970:BJ1970)</f>
        <v>0.52965710130798893</v>
      </c>
      <c r="AC1850" s="451">
        <f>SUM(Q!BK1970:BN1970)</f>
        <v>0.36384989758006736</v>
      </c>
      <c r="AD1850" s="451">
        <f>SUM(Q!BO1970:BR1970)</f>
        <v>0.3326523823387999</v>
      </c>
      <c r="AE1850" s="451">
        <f>SUM(Q!BS1970:BV1970)</f>
        <v>0.34623378763346679</v>
      </c>
      <c r="AF1850" s="451">
        <f>SUM(Q!BW1970:BZ1970)</f>
        <v>0.36993757569829266</v>
      </c>
      <c r="AG1850" s="451">
        <f>SUM(Q!CA1970:CD1970)</f>
        <v>0.28485860525323886</v>
      </c>
      <c r="AH1850" s="451">
        <f>SUM(Q!CE1970:CH1970)</f>
        <v>0.2179491051238282</v>
      </c>
      <c r="AI1850" s="451">
        <f>SUM(Q!CI1970:CL1970)</f>
        <v>0.1627128636516729</v>
      </c>
      <c r="AJ1850" s="451">
        <f>SUM(Q!CM1970:CP1970)</f>
        <v>0.21291326639619904</v>
      </c>
      <c r="AK1850" s="451">
        <f>SUM(Q!CQ1970:CT1970)</f>
        <v>0.29538492587717619</v>
      </c>
      <c r="AL1850" s="451">
        <f>SUM(Q!CU1970:CX1970)</f>
        <v>0.24044825942392023</v>
      </c>
      <c r="AM1850" s="451">
        <f>SUM(Q!CY1970:DB1970)</f>
        <v>0.10225562052864143</v>
      </c>
      <c r="AN1850" s="451">
        <f>SUM(Q!DC1970:DF1970)</f>
        <v>8.7976707014644231E-2</v>
      </c>
      <c r="AO1850" s="451">
        <f>SUM(Q!DG1970:DJ1970)</f>
        <v>7.5603484992693093E-2</v>
      </c>
    </row>
    <row r="1851" spans="2:41" x14ac:dyDescent="0.35">
      <c r="B1851" s="255" t="s">
        <v>45</v>
      </c>
      <c r="C1851" s="255"/>
      <c r="D1851" s="255"/>
      <c r="E1851" s="255"/>
      <c r="F1851" s="255"/>
      <c r="G1851" s="255"/>
      <c r="H1851" s="255"/>
      <c r="I1851" s="255"/>
      <c r="J1851" s="255"/>
      <c r="K1851" s="255"/>
      <c r="L1851" s="255"/>
      <c r="M1851" s="255"/>
      <c r="N1851" s="453">
        <f>SUM(Q!C1971:F1971)</f>
        <v>-319700</v>
      </c>
      <c r="O1851" s="453">
        <f>SUM(Q!G1971:J1971)</f>
        <v>270200</v>
      </c>
      <c r="P1851" s="453">
        <f>SUM(Q!K1971:N1971)</f>
        <v>-162500</v>
      </c>
      <c r="Q1851" s="453">
        <f>SUM(Q!O1971:R1971)</f>
        <v>-177400</v>
      </c>
      <c r="R1851" s="453">
        <f>SUM(Q!S1971:V1971)</f>
        <v>-224900</v>
      </c>
      <c r="S1851" s="453">
        <f>SUM(Q!W1971:Z1971)</f>
        <v>-149800</v>
      </c>
      <c r="T1851" s="453">
        <f>SUM(Q!AA1971:AD1971)</f>
        <v>-237700</v>
      </c>
      <c r="U1851" s="453">
        <f>SUM(Q!AE1971:AH1971)</f>
        <v>-554663.56785137323</v>
      </c>
      <c r="V1851" s="453">
        <f>SUM(Q!AI1971:AL1971)</f>
        <v>-471263.67419392127</v>
      </c>
      <c r="W1851" s="453">
        <f>SUM(Q!AM1971:AP1971)</f>
        <v>-274898.77545995824</v>
      </c>
      <c r="X1851" s="453">
        <f>SUM(Q!AQ1971:AT1971)</f>
        <v>-155668.77067359039</v>
      </c>
      <c r="Y1851" s="453">
        <f>SUM(Q!AU1971:AX1971)</f>
        <v>-215049.29255909237</v>
      </c>
      <c r="Z1851" s="453">
        <f>SUM(Q!AY1971:BB1971)</f>
        <v>-212111.59904791613</v>
      </c>
      <c r="AA1851" s="453">
        <f>SUM(Q!BC1971:BF1971)</f>
        <v>-161714.70330387948</v>
      </c>
      <c r="AB1851" s="453">
        <f>SUM(Q!BG1971:BJ1971)</f>
        <v>-154413.07034289869</v>
      </c>
      <c r="AC1851" s="453">
        <f>SUM(Q!BK1971:BN1971)</f>
        <v>-106055.23615010241</v>
      </c>
      <c r="AD1851" s="453">
        <f>SUM(Q!BO1971:BR1971)</f>
        <v>-109406.86734761766</v>
      </c>
      <c r="AE1851" s="453">
        <f>SUM(Q!BS1971:BV1971)</f>
        <v>-110603.85376621236</v>
      </c>
      <c r="AF1851" s="453">
        <f>SUM(Q!BW1971:BZ1971)</f>
        <v>-97990.330062424298</v>
      </c>
      <c r="AG1851" s="453">
        <f>SUM(Q!CA1971:CD1971)</f>
        <v>-93082.715141394743</v>
      </c>
      <c r="AH1851" s="453">
        <f>SUM(Q!CE1971:CH1971)</f>
        <v>-38785.582050894882</v>
      </c>
      <c r="AI1851" s="453">
        <f>SUM(Q!CI1971:CL1971)</f>
        <v>-30526.337287136346</v>
      </c>
      <c r="AJ1851" s="453">
        <f>SUM(Q!CM1971:CP1971)</f>
        <v>-40102.287086733602</v>
      </c>
      <c r="AK1851" s="453">
        <f>SUM(Q!CQ1971:CT1971)</f>
        <v>-56022.304615074121</v>
      </c>
      <c r="AL1851" s="453">
        <f>SUM(Q!CU1971:CX1971)</f>
        <v>-47523.659551740573</v>
      </c>
      <c r="AM1851" s="453">
        <f>SUM(Q!CY1971:DB1971)</f>
        <v>-22626.197744379468</v>
      </c>
      <c r="AN1851" s="453">
        <f>SUM(Q!DC1971:DF1971)</f>
        <v>-20471.612023292986</v>
      </c>
      <c r="AO1851" s="453">
        <f>SUM(Q!DG1971:DJ1971)</f>
        <v>-18556.424396515009</v>
      </c>
    </row>
    <row r="1852" spans="2:41" x14ac:dyDescent="0.35">
      <c r="B1852" s="69"/>
    </row>
    <row r="1853" spans="2:41" x14ac:dyDescent="0.35">
      <c r="B1853" s="69" t="s">
        <v>204</v>
      </c>
      <c r="N1853" s="451">
        <f>SUM(Q!C1973:F1973)</f>
        <v>0</v>
      </c>
      <c r="O1853" s="451">
        <f>SUM(Q!G1973:J1973)</f>
        <v>-11500</v>
      </c>
      <c r="P1853" s="451">
        <f>SUM(Q!K1973:N1973)</f>
        <v>-141500</v>
      </c>
      <c r="Q1853" s="451">
        <f>SUM(Q!O1973:R1973)</f>
        <v>-112000</v>
      </c>
      <c r="R1853" s="451">
        <f>SUM(Q!S1973:V1973)</f>
        <v>0</v>
      </c>
      <c r="S1853" s="451">
        <f>SUM(Q!W1973:Z1973)</f>
        <v>21000</v>
      </c>
      <c r="T1853" s="451">
        <f>SUM(Q!AA1973:AD1973)</f>
        <v>28900</v>
      </c>
      <c r="U1853" s="451">
        <f>SUM(Q!AE1973:AH1973)</f>
        <v>0</v>
      </c>
      <c r="V1853" s="451">
        <f>SUM(Q!AI1973:AL1973)</f>
        <v>0</v>
      </c>
      <c r="W1853" s="451">
        <f>SUM(Q!AM1973:AP1973)</f>
        <v>0</v>
      </c>
      <c r="X1853" s="451">
        <f>SUM(Q!AQ1973:AT1973)</f>
        <v>0</v>
      </c>
      <c r="Y1853" s="451">
        <f>SUM(Q!AU1973:AX1973)</f>
        <v>0</v>
      </c>
      <c r="Z1853" s="451">
        <f>SUM(Q!AY1973:BB1973)</f>
        <v>0</v>
      </c>
      <c r="AA1853" s="451">
        <f>SUM(Q!BC1973:BF1973)</f>
        <v>0</v>
      </c>
      <c r="AB1853" s="451">
        <f>SUM(Q!BG1973:BJ1973)</f>
        <v>0</v>
      </c>
      <c r="AC1853" s="451">
        <f>SUM(Q!BK1973:BN1973)</f>
        <v>0</v>
      </c>
      <c r="AD1853" s="451">
        <f>SUM(Q!BO1973:BR1973)</f>
        <v>0</v>
      </c>
      <c r="AE1853" s="451">
        <f>SUM(Q!BS1973:BV1973)</f>
        <v>0</v>
      </c>
      <c r="AF1853" s="451">
        <f>SUM(Q!BW1973:BZ1973)</f>
        <v>0</v>
      </c>
      <c r="AG1853" s="451">
        <f>SUM(Q!CA1973:CD1973)</f>
        <v>0</v>
      </c>
      <c r="AH1853" s="451">
        <f>SUM(Q!CE1973:CH1973)</f>
        <v>0</v>
      </c>
      <c r="AI1853" s="451">
        <f>SUM(Q!CI1973:CL1973)</f>
        <v>0</v>
      </c>
      <c r="AJ1853" s="451">
        <f>SUM(Q!CM1973:CP1973)</f>
        <v>0</v>
      </c>
      <c r="AK1853" s="451">
        <f>SUM(Q!CQ1973:CT1973)</f>
        <v>0</v>
      </c>
      <c r="AL1853" s="451">
        <f>SUM(Q!CU1973:CX1973)</f>
        <v>0</v>
      </c>
      <c r="AM1853" s="451">
        <f>SUM(Q!CY1973:DB1973)</f>
        <v>0</v>
      </c>
      <c r="AN1853" s="451">
        <f>SUM(Q!DC1973:DF1973)</f>
        <v>0</v>
      </c>
      <c r="AO1853" s="451">
        <f>SUM(Q!DG1973:DJ1973)</f>
        <v>0</v>
      </c>
    </row>
    <row r="1854" spans="2:41" x14ac:dyDescent="0.35">
      <c r="B1854" s="69" t="s">
        <v>206</v>
      </c>
      <c r="N1854" s="451">
        <f>SUM(Q!C1974:F1974)</f>
        <v>0</v>
      </c>
      <c r="O1854" s="451">
        <f>SUM(Q!G1974:J1974)</f>
        <v>43000</v>
      </c>
      <c r="P1854" s="451">
        <f>SUM(Q!K1974:N1974)</f>
        <v>263700</v>
      </c>
      <c r="Q1854" s="451">
        <f>SUM(Q!O1974:R1974)</f>
        <v>15100</v>
      </c>
      <c r="R1854" s="451">
        <f>SUM(Q!S1974:V1974)</f>
        <v>0</v>
      </c>
      <c r="S1854" s="451">
        <f>SUM(Q!W1974:Z1974)</f>
        <v>0</v>
      </c>
      <c r="T1854" s="451">
        <f>SUM(Q!AA1974:AD1974)</f>
        <v>2400</v>
      </c>
      <c r="U1854" s="451">
        <f>SUM(Q!AE1974:AH1974)</f>
        <v>0</v>
      </c>
      <c r="V1854" s="451">
        <f>SUM(Q!AI1974:AL1974)</f>
        <v>0</v>
      </c>
      <c r="W1854" s="451">
        <f>SUM(Q!AM1974:AP1974)</f>
        <v>0</v>
      </c>
      <c r="X1854" s="451">
        <f>SUM(Q!AQ1974:AT1974)</f>
        <v>0</v>
      </c>
      <c r="Y1854" s="451">
        <f>SUM(Q!AU1974:AX1974)</f>
        <v>0</v>
      </c>
      <c r="Z1854" s="451">
        <f>SUM(Q!AY1974:BB1974)</f>
        <v>0</v>
      </c>
      <c r="AA1854" s="451">
        <f>SUM(Q!BC1974:BF1974)</f>
        <v>0</v>
      </c>
      <c r="AB1854" s="451">
        <f>SUM(Q!BG1974:BJ1974)</f>
        <v>0</v>
      </c>
      <c r="AC1854" s="451">
        <f>SUM(Q!BK1974:BN1974)</f>
        <v>0</v>
      </c>
      <c r="AD1854" s="451">
        <f>SUM(Q!BO1974:BR1974)</f>
        <v>0</v>
      </c>
      <c r="AE1854" s="451">
        <f>SUM(Q!BS1974:BV1974)</f>
        <v>0</v>
      </c>
      <c r="AF1854" s="451">
        <f>SUM(Q!BW1974:BZ1974)</f>
        <v>0</v>
      </c>
      <c r="AG1854" s="451">
        <f>SUM(Q!CA1974:CD1974)</f>
        <v>0</v>
      </c>
      <c r="AH1854" s="451">
        <f>SUM(Q!CE1974:CH1974)</f>
        <v>0</v>
      </c>
      <c r="AI1854" s="451">
        <f>SUM(Q!CI1974:CL1974)</f>
        <v>0</v>
      </c>
      <c r="AJ1854" s="451">
        <f>SUM(Q!CM1974:CP1974)</f>
        <v>0</v>
      </c>
      <c r="AK1854" s="451">
        <f>SUM(Q!CQ1974:CT1974)</f>
        <v>0</v>
      </c>
      <c r="AL1854" s="451">
        <f>SUM(Q!CU1974:CX1974)</f>
        <v>0</v>
      </c>
      <c r="AM1854" s="451">
        <f>SUM(Q!CY1974:DB1974)</f>
        <v>0</v>
      </c>
      <c r="AN1854" s="451">
        <f>SUM(Q!DC1974:DF1974)</f>
        <v>0</v>
      </c>
      <c r="AO1854" s="451">
        <f>SUM(Q!DG1974:DJ1974)</f>
        <v>0</v>
      </c>
    </row>
    <row r="1855" spans="2:41" x14ac:dyDescent="0.35">
      <c r="B1855" s="69" t="s">
        <v>207</v>
      </c>
      <c r="N1855" s="451">
        <f>SUM(Q!C1975:F1975)</f>
        <v>-35100</v>
      </c>
      <c r="O1855" s="451">
        <f>SUM(Q!G1975:J1975)</f>
        <v>-5900</v>
      </c>
      <c r="P1855" s="451">
        <f>SUM(Q!K1975:N1975)</f>
        <v>-100300</v>
      </c>
      <c r="Q1855" s="451">
        <f>SUM(Q!O1975:R1975)</f>
        <v>-20300</v>
      </c>
      <c r="R1855" s="451">
        <f>SUM(Q!S1975:V1975)</f>
        <v>-10500</v>
      </c>
      <c r="S1855" s="451">
        <f>SUM(Q!W1975:Z1975)</f>
        <v>-20900</v>
      </c>
      <c r="T1855" s="451">
        <f>SUM(Q!AA1975:AD1975)</f>
        <v>-31700</v>
      </c>
      <c r="U1855" s="451">
        <f>SUM(Q!AE1975:AH1975)</f>
        <v>-30400</v>
      </c>
      <c r="V1855" s="451">
        <f>SUM(Q!AI1975:AL1975)</f>
        <v>-30400</v>
      </c>
      <c r="W1855" s="451">
        <f>SUM(Q!AM1975:AP1975)</f>
        <v>-30400</v>
      </c>
      <c r="X1855" s="451">
        <f>SUM(Q!AQ1975:AT1975)</f>
        <v>-30400</v>
      </c>
      <c r="Y1855" s="451">
        <f>SUM(Q!AU1975:AX1975)</f>
        <v>-30400</v>
      </c>
      <c r="Z1855" s="451">
        <f>SUM(Q!AY1975:BB1975)</f>
        <v>-30400</v>
      </c>
      <c r="AA1855" s="451">
        <f>SUM(Q!BC1975:BF1975)</f>
        <v>-30400</v>
      </c>
      <c r="AB1855" s="451">
        <f>SUM(Q!BG1975:BJ1975)</f>
        <v>-30400</v>
      </c>
      <c r="AC1855" s="451">
        <f>SUM(Q!BK1975:BN1975)</f>
        <v>-30400</v>
      </c>
      <c r="AD1855" s="451">
        <f>SUM(Q!BO1975:BR1975)</f>
        <v>-30400</v>
      </c>
      <c r="AE1855" s="451">
        <f>SUM(Q!BS1975:BV1975)</f>
        <v>-30400</v>
      </c>
      <c r="AF1855" s="451">
        <f>SUM(Q!BW1975:BZ1975)</f>
        <v>-30400</v>
      </c>
      <c r="AG1855" s="451">
        <f>SUM(Q!CA1975:CD1975)</f>
        <v>-30400</v>
      </c>
      <c r="AH1855" s="451">
        <f>SUM(Q!CE1975:CH1975)</f>
        <v>-30400</v>
      </c>
      <c r="AI1855" s="451">
        <f>SUM(Q!CI1975:CL1975)</f>
        <v>-30400</v>
      </c>
      <c r="AJ1855" s="451">
        <f>SUM(Q!CM1975:CP1975)</f>
        <v>-30400</v>
      </c>
      <c r="AK1855" s="451">
        <f>SUM(Q!CQ1975:CT1975)</f>
        <v>-30400</v>
      </c>
      <c r="AL1855" s="451">
        <f>SUM(Q!CU1975:CX1975)</f>
        <v>-30400</v>
      </c>
      <c r="AM1855" s="451">
        <f>SUM(Q!CY1975:DB1975)</f>
        <v>-30400</v>
      </c>
      <c r="AN1855" s="451">
        <f>SUM(Q!DC1975:DF1975)</f>
        <v>-30400</v>
      </c>
      <c r="AO1855" s="451">
        <f>SUM(Q!DG1975:DJ1975)</f>
        <v>-30400</v>
      </c>
    </row>
    <row r="1856" spans="2:41" x14ac:dyDescent="0.35">
      <c r="B1856" s="255" t="s">
        <v>46</v>
      </c>
      <c r="C1856" s="255"/>
      <c r="D1856" s="255"/>
      <c r="E1856" s="255"/>
      <c r="F1856" s="255"/>
      <c r="G1856" s="255"/>
      <c r="H1856" s="255"/>
      <c r="I1856" s="255"/>
      <c r="J1856" s="255"/>
      <c r="K1856" s="255"/>
      <c r="L1856" s="255"/>
      <c r="M1856" s="255"/>
      <c r="N1856" s="453">
        <f>SUM(Q!C1976:F1976)</f>
        <v>-35100</v>
      </c>
      <c r="O1856" s="453">
        <f>SUM(Q!G1976:J1976)</f>
        <v>25600</v>
      </c>
      <c r="P1856" s="453">
        <f>SUM(Q!K1976:N1976)</f>
        <v>21900</v>
      </c>
      <c r="Q1856" s="453">
        <f>SUM(Q!O1976:R1976)</f>
        <v>-117200</v>
      </c>
      <c r="R1856" s="453">
        <f>SUM(Q!S1976:V1976)</f>
        <v>-10500</v>
      </c>
      <c r="S1856" s="453">
        <f>SUM(Q!W1976:Z1976)</f>
        <v>100</v>
      </c>
      <c r="T1856" s="453">
        <f>SUM(Q!AA1976:AD1976)</f>
        <v>-400</v>
      </c>
      <c r="U1856" s="453">
        <f>SUM(Q!AE1976:AH1976)</f>
        <v>-30400</v>
      </c>
      <c r="V1856" s="453">
        <f>SUM(Q!AI1976:AL1976)</f>
        <v>-30400</v>
      </c>
      <c r="W1856" s="453">
        <f>SUM(Q!AM1976:AP1976)</f>
        <v>-30400</v>
      </c>
      <c r="X1856" s="453">
        <f>SUM(Q!AQ1976:AT1976)</f>
        <v>-30400</v>
      </c>
      <c r="Y1856" s="453">
        <f>SUM(Q!AU1976:AX1976)</f>
        <v>-30400</v>
      </c>
      <c r="Z1856" s="453">
        <f>SUM(Q!AY1976:BB1976)</f>
        <v>-30400</v>
      </c>
      <c r="AA1856" s="453">
        <f>SUM(Q!BC1976:BF1976)</f>
        <v>-30400</v>
      </c>
      <c r="AB1856" s="453">
        <f>SUM(Q!BG1976:BJ1976)</f>
        <v>-30400</v>
      </c>
      <c r="AC1856" s="453">
        <f>SUM(Q!BK1976:BN1976)</f>
        <v>-30400</v>
      </c>
      <c r="AD1856" s="453">
        <f>SUM(Q!BO1976:BR1976)</f>
        <v>-30400</v>
      </c>
      <c r="AE1856" s="453">
        <f>SUM(Q!BS1976:BV1976)</f>
        <v>-30400</v>
      </c>
      <c r="AF1856" s="453">
        <f>SUM(Q!BW1976:BZ1976)</f>
        <v>-30400</v>
      </c>
      <c r="AG1856" s="453">
        <f>SUM(Q!CA1976:CD1976)</f>
        <v>-30400</v>
      </c>
      <c r="AH1856" s="453">
        <f>SUM(Q!CE1976:CH1976)</f>
        <v>-30400</v>
      </c>
      <c r="AI1856" s="453">
        <f>SUM(Q!CI1976:CL1976)</f>
        <v>-30400</v>
      </c>
      <c r="AJ1856" s="453">
        <f>SUM(Q!CM1976:CP1976)</f>
        <v>-30400</v>
      </c>
      <c r="AK1856" s="453">
        <f>SUM(Q!CQ1976:CT1976)</f>
        <v>-30400</v>
      </c>
      <c r="AL1856" s="453">
        <f>SUM(Q!CU1976:CX1976)</f>
        <v>-30400</v>
      </c>
      <c r="AM1856" s="453">
        <f>SUM(Q!CY1976:DB1976)</f>
        <v>-30400</v>
      </c>
      <c r="AN1856" s="453">
        <f>SUM(Q!DC1976:DF1976)</f>
        <v>-30400</v>
      </c>
      <c r="AO1856" s="453">
        <f>SUM(Q!DG1976:DJ1976)</f>
        <v>-30400</v>
      </c>
    </row>
    <row r="1857" spans="1:41" x14ac:dyDescent="0.35">
      <c r="B1857" s="69"/>
    </row>
    <row r="1858" spans="1:41" x14ac:dyDescent="0.35">
      <c r="B1858" s="70" t="s">
        <v>208</v>
      </c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568">
        <f>SUM(Q!C1978:F1978)</f>
        <v>-9200</v>
      </c>
      <c r="O1858" s="568">
        <f>SUM(Q!G1978:J1978)</f>
        <v>-19500</v>
      </c>
      <c r="P1858" s="568">
        <f>SUM(Q!K1978:N1978)</f>
        <v>-600</v>
      </c>
      <c r="Q1858" s="568">
        <f>SUM(Q!O1978:R1978)</f>
        <v>11400</v>
      </c>
      <c r="R1858" s="568">
        <f>SUM(Q!S1978:V1978)</f>
        <v>-4700</v>
      </c>
      <c r="S1858" s="568">
        <f>SUM(Q!W1978:Z1978)</f>
        <v>1500</v>
      </c>
      <c r="T1858" s="568">
        <f>SUM(Q!AA1978:AD1978)</f>
        <v>-762.5</v>
      </c>
      <c r="U1858" s="568">
        <f>SUM(Q!AE1978:AH1978)</f>
        <v>435.2386474609375</v>
      </c>
      <c r="V1858" s="568">
        <f>SUM(Q!AI1978:AL1978)</f>
        <v>2119.067569822073</v>
      </c>
      <c r="W1858" s="568">
        <f>SUM(Q!AM1978:AP1978)</f>
        <v>1502.8692201178274</v>
      </c>
      <c r="X1858" s="568">
        <f>SUM(Q!AQ1978:AT1978)</f>
        <v>1821.2082659172295</v>
      </c>
      <c r="Y1858" s="568">
        <f>SUM(Q!AU1978:AX1978)</f>
        <v>1724.7244626664497</v>
      </c>
      <c r="Z1858" s="568">
        <f>SUM(Q!AY1978:BB1978)</f>
        <v>1748.3829434465349</v>
      </c>
      <c r="AA1858" s="568">
        <f>SUM(Q!BC1978:BF1978)</f>
        <v>1745.7797918631841</v>
      </c>
      <c r="AB1858" s="568">
        <f>SUM(Q!BG1978:BJ1978)</f>
        <v>1743.405891344642</v>
      </c>
      <c r="AC1858" s="568">
        <f>SUM(Q!BK1978:BN1978)</f>
        <v>1745.1805846543652</v>
      </c>
      <c r="AD1858" s="568">
        <f>SUM(Q!BO1978:BR1978)</f>
        <v>1744.1367134822651</v>
      </c>
      <c r="AE1858" s="568">
        <f>SUM(Q!BS1978:BV1978)</f>
        <v>1744.5749703388631</v>
      </c>
      <c r="AF1858" s="568">
        <f>SUM(Q!BW1978:BZ1978)</f>
        <v>1744.4022370485318</v>
      </c>
      <c r="AG1858" s="568">
        <f>SUM(Q!CA1978:CD1978)</f>
        <v>1744.4568130508956</v>
      </c>
      <c r="AH1858" s="568">
        <f>SUM(Q!CE1978:CH1978)</f>
        <v>1744.4421272012733</v>
      </c>
      <c r="AI1858" s="568">
        <f>SUM(Q!CI1978:CL1978)</f>
        <v>1744.4443571634415</v>
      </c>
      <c r="AJ1858" s="568">
        <f>SUM(Q!CM1978:CP1978)</f>
        <v>1744.4448424858206</v>
      </c>
      <c r="AK1858" s="568">
        <f>SUM(Q!CQ1978:CT1978)</f>
        <v>1744.444174814972</v>
      </c>
      <c r="AL1858" s="568">
        <f>SUM(Q!CU1978:CX1978)</f>
        <v>1744.4445747723694</v>
      </c>
      <c r="AM1858" s="568">
        <f>SUM(Q!CY1978:DB1978)</f>
        <v>1744.4443907208056</v>
      </c>
      <c r="AN1858" s="568">
        <f>SUM(Q!DC1978:DF1978)</f>
        <v>1744.4444631446984</v>
      </c>
      <c r="AO1858" s="568">
        <f>SUM(Q!DG1978:DJ1978)</f>
        <v>1744.4444389067498</v>
      </c>
    </row>
    <row r="1859" spans="1:41" x14ac:dyDescent="0.35">
      <c r="B1859" s="69"/>
    </row>
    <row r="1860" spans="1:41" x14ac:dyDescent="0.35">
      <c r="B1860" s="314" t="s">
        <v>633</v>
      </c>
      <c r="C1860" s="314"/>
      <c r="D1860" s="314"/>
      <c r="E1860" s="314"/>
      <c r="F1860" s="314"/>
      <c r="G1860" s="314"/>
      <c r="H1860" s="314"/>
      <c r="I1860" s="314"/>
      <c r="J1860" s="314"/>
      <c r="K1860" s="314"/>
      <c r="L1860" s="314"/>
      <c r="M1860" s="314"/>
      <c r="N1860" s="458">
        <f>SUM(Q!C1980:F1980)</f>
        <v>-63800</v>
      </c>
      <c r="O1860" s="458">
        <f>SUM(Q!G1980:J1980)</f>
        <v>322500</v>
      </c>
      <c r="P1860" s="458">
        <f>SUM(Q!K1980:N1980)</f>
        <v>171000</v>
      </c>
      <c r="Q1860" s="458">
        <f>SUM(Q!O1980:R1980)</f>
        <v>12100</v>
      </c>
      <c r="R1860" s="458">
        <f>SUM(Q!S1980:V1980)</f>
        <v>-49000</v>
      </c>
      <c r="S1860" s="458">
        <f>SUM(Q!W1980:Z1980)</f>
        <v>215500</v>
      </c>
      <c r="T1860" s="458">
        <f>SUM(Q!AA1980:AD1980)</f>
        <v>30524.836367993281</v>
      </c>
      <c r="U1860" s="458">
        <f>SUM(Q!AE1980:AH1980)</f>
        <v>-330913.56712907419</v>
      </c>
      <c r="V1860" s="458">
        <f>SUM(Q!AI1980:AL1980)</f>
        <v>-445413.06759268569</v>
      </c>
      <c r="W1860" s="458">
        <f>SUM(Q!AM1980:AP1980)</f>
        <v>-177224.85440204822</v>
      </c>
      <c r="X1860" s="458">
        <f>SUM(Q!AQ1980:AT1980)</f>
        <v>213388.09154821662</v>
      </c>
      <c r="Y1860" s="458">
        <f>SUM(Q!AU1980:AX1980)</f>
        <v>172609.48121039075</v>
      </c>
      <c r="Z1860" s="458">
        <f>SUM(Q!AY1980:BB1980)</f>
        <v>-169529.83354240184</v>
      </c>
      <c r="AA1860" s="458">
        <f>SUM(Q!BC1980:BF1980)</f>
        <v>-453424.44116996962</v>
      </c>
      <c r="AB1860" s="458">
        <f>SUM(Q!BG1980:BJ1980)</f>
        <v>110123.66681416369</v>
      </c>
      <c r="AC1860" s="458">
        <f>SUM(Q!BK1980:BN1980)</f>
        <v>-331653.84010737861</v>
      </c>
      <c r="AD1860" s="458">
        <f>SUM(Q!BO1980:BR1980)</f>
        <v>-95331.028520978332</v>
      </c>
      <c r="AE1860" s="458">
        <f>SUM(Q!BS1980:BV1980)</f>
        <v>256314.71205708038</v>
      </c>
      <c r="AF1860" s="458">
        <f>SUM(Q!BW1980:BZ1980)</f>
        <v>54010.668557300072</v>
      </c>
      <c r="AG1860" s="458">
        <f>SUM(Q!CA1980:CD1980)</f>
        <v>-228471.5122123968</v>
      </c>
      <c r="AH1860" s="458">
        <f>SUM(Q!CE1980:CH1980)</f>
        <v>125314.04980535651</v>
      </c>
      <c r="AI1860" s="458">
        <f>SUM(Q!CI1980:CL1980)</f>
        <v>145535.55123935989</v>
      </c>
      <c r="AJ1860" s="458">
        <f>SUM(Q!CM1980:CP1980)</f>
        <v>238662.40436227823</v>
      </c>
      <c r="AK1860" s="458">
        <f>SUM(Q!CQ1980:CT1980)</f>
        <v>284267.0787433525</v>
      </c>
      <c r="AL1860" s="458">
        <f>SUM(Q!CU1980:CX1980)</f>
        <v>153934.30435694681</v>
      </c>
      <c r="AM1860" s="458">
        <f>SUM(Q!CY1980:DB1980)</f>
        <v>45852.092702288726</v>
      </c>
      <c r="AN1860" s="458">
        <f>SUM(Q!DC1980:DF1980)</f>
        <v>156645.84491010942</v>
      </c>
      <c r="AO1860" s="458">
        <f>SUM(Q!DG1980:DJ1980)</f>
        <v>155056.39201827385</v>
      </c>
    </row>
    <row r="1861" spans="1:41" x14ac:dyDescent="0.35">
      <c r="B1861" s="69" t="s">
        <v>282</v>
      </c>
      <c r="N1861" s="451">
        <f>SUM(Q!C1981:F1981)</f>
        <v>652900</v>
      </c>
      <c r="O1861" s="451">
        <f>SUM(Q!G1981:J1981)</f>
        <v>2199100</v>
      </c>
      <c r="P1861" s="451">
        <f>SUM(Q!K1981:N1981)</f>
        <v>2249200</v>
      </c>
      <c r="Q1861" s="451">
        <f>SUM(Q!O1981:R1981)</f>
        <v>3084900</v>
      </c>
      <c r="R1861" s="451">
        <f>SUM(Q!S1981:V1981)</f>
        <v>2620800</v>
      </c>
      <c r="S1861" s="451">
        <f>SUM(Q!W1981:Z1981)</f>
        <v>2448000</v>
      </c>
      <c r="T1861" s="451">
        <f>SUM(Q!AA1981:AD1981)</f>
        <v>3348100</v>
      </c>
      <c r="U1861" s="451">
        <f>SUM(Q!AE1981:AH1981)</f>
        <v>2984821.0703867134</v>
      </c>
      <c r="V1861" s="451">
        <f>SUM(Q!AI1981:AL1981)</f>
        <v>1462729.4294456625</v>
      </c>
      <c r="W1861" s="451">
        <f>SUM(Q!AM1981:AP1981)</f>
        <v>94382.876845844905</v>
      </c>
      <c r="X1861" s="451">
        <f>SUM(Q!AQ1981:AT1981)</f>
        <v>-31387.85785907325</v>
      </c>
      <c r="Y1861" s="451">
        <f>SUM(Q!AU1981:AX1981)</f>
        <v>748059.72714186227</v>
      </c>
      <c r="Z1861" s="451">
        <f>SUM(Q!AY1981:BB1981)</f>
        <v>947495.23917053314</v>
      </c>
      <c r="AA1861" s="451">
        <f>SUM(Q!BC1981:BF1981)</f>
        <v>-138973.13044549478</v>
      </c>
      <c r="AB1861" s="451">
        <f>SUM(Q!BG1981:BJ1981)</f>
        <v>-1145113.2621548795</v>
      </c>
      <c r="AC1861" s="451">
        <f>SUM(Q!BK1981:BN1981)</f>
        <v>-1370900.796940871</v>
      </c>
      <c r="AD1861" s="451">
        <f>SUM(Q!BO1981:BR1981)</f>
        <v>-2346753.2852866016</v>
      </c>
      <c r="AE1861" s="451">
        <f>SUM(Q!BS1981:BV1981)</f>
        <v>-2193980.2500130171</v>
      </c>
      <c r="AF1861" s="451">
        <f>SUM(Q!BW1981:BZ1981)</f>
        <v>-1468047.1359460205</v>
      </c>
      <c r="AG1861" s="451">
        <f>SUM(Q!CA1981:CD1981)</f>
        <v>-1695607.7916911135</v>
      </c>
      <c r="AH1861" s="451">
        <f>SUM(Q!CE1981:CH1981)</f>
        <v>-2069538.232918554</v>
      </c>
      <c r="AI1861" s="451">
        <f>SUM(Q!CI1981:CL1981)</f>
        <v>-1537319.731240517</v>
      </c>
      <c r="AJ1861" s="451">
        <f>SUM(Q!CM1981:CP1981)</f>
        <v>-815752.29802551214</v>
      </c>
      <c r="AK1861" s="451">
        <f>SUM(Q!CQ1981:CT1981)</f>
        <v>207426.42073369908</v>
      </c>
      <c r="AL1861" s="451">
        <f>SUM(Q!CU1981:CX1981)</f>
        <v>1149484.5188578791</v>
      </c>
      <c r="AM1861" s="451">
        <f>SUM(Q!CY1981:DB1981)</f>
        <v>1603103.8187633124</v>
      </c>
      <c r="AN1861" s="451">
        <f>SUM(Q!DC1981:DF1981)</f>
        <v>1952076.7599727912</v>
      </c>
      <c r="AO1861" s="451">
        <f>SUM(Q!DG1981:DJ1981)</f>
        <v>2576242.0623849481</v>
      </c>
    </row>
    <row r="1862" spans="1:41" x14ac:dyDescent="0.35">
      <c r="B1862" s="69" t="s">
        <v>281</v>
      </c>
      <c r="N1862" s="451">
        <f>SUM(Q!C1982:F1982)</f>
        <v>589100</v>
      </c>
      <c r="O1862" s="451">
        <f>SUM(Q!G1982:J1982)</f>
        <v>2521600</v>
      </c>
      <c r="P1862" s="451">
        <f>SUM(Q!K1982:N1982)</f>
        <v>2420200</v>
      </c>
      <c r="Q1862" s="451">
        <f>SUM(Q!O1982:R1982)</f>
        <v>3097000</v>
      </c>
      <c r="R1862" s="451">
        <f>SUM(Q!S1982:V1982)</f>
        <v>2571800</v>
      </c>
      <c r="S1862" s="451">
        <f>SUM(Q!W1982:Z1982)</f>
        <v>2663500</v>
      </c>
      <c r="T1862" s="451">
        <f>SUM(Q!AA1982:AD1982)</f>
        <v>3378624.8363679931</v>
      </c>
      <c r="U1862" s="451">
        <f>SUM(Q!AE1982:AH1982)</f>
        <v>2653907.5032576388</v>
      </c>
      <c r="V1862" s="451">
        <f>SUM(Q!AI1982:AL1982)</f>
        <v>1017316.3618529766</v>
      </c>
      <c r="W1862" s="451">
        <f>SUM(Q!AM1982:AP1982)</f>
        <v>-82841.977556203317</v>
      </c>
      <c r="X1862" s="451">
        <f>SUM(Q!AQ1982:AT1982)</f>
        <v>182000.23368914335</v>
      </c>
      <c r="Y1862" s="451">
        <f>SUM(Q!AU1982:AX1982)</f>
        <v>920669.20835225284</v>
      </c>
      <c r="Z1862" s="451">
        <f>SUM(Q!AY1982:BB1982)</f>
        <v>777965.40562813135</v>
      </c>
      <c r="AA1862" s="451">
        <f>SUM(Q!BC1982:BF1982)</f>
        <v>-592397.57161546452</v>
      </c>
      <c r="AB1862" s="451">
        <f>SUM(Q!BG1982:BJ1982)</f>
        <v>-1034989.5953407157</v>
      </c>
      <c r="AC1862" s="451">
        <f>SUM(Q!BK1982:BN1982)</f>
        <v>-1702554.6370482496</v>
      </c>
      <c r="AD1862" s="451">
        <f>SUM(Q!BO1982:BR1982)</f>
        <v>-2442084.3138075797</v>
      </c>
      <c r="AE1862" s="451">
        <f>SUM(Q!BS1982:BV1982)</f>
        <v>-1937665.5379559363</v>
      </c>
      <c r="AF1862" s="451">
        <f>SUM(Q!BW1982:BZ1982)</f>
        <v>-1414036.4673887203</v>
      </c>
      <c r="AG1862" s="451">
        <f>SUM(Q!CA1982:CD1982)</f>
        <v>-1924079.3039035103</v>
      </c>
      <c r="AH1862" s="451">
        <f>SUM(Q!CE1982:CH1982)</f>
        <v>-1944224.1831131973</v>
      </c>
      <c r="AI1862" s="451">
        <f>SUM(Q!CI1982:CL1982)</f>
        <v>-1391784.1800011571</v>
      </c>
      <c r="AJ1862" s="451">
        <f>SUM(Q!CM1982:CP1982)</f>
        <v>-577089.89366323384</v>
      </c>
      <c r="AK1862" s="451">
        <f>SUM(Q!CQ1982:CT1982)</f>
        <v>491693.49947705161</v>
      </c>
      <c r="AL1862" s="451">
        <f>SUM(Q!CU1982:CX1982)</f>
        <v>1303418.8232148257</v>
      </c>
      <c r="AM1862" s="451">
        <f>SUM(Q!CY1982:DB1982)</f>
        <v>1648955.9114656011</v>
      </c>
      <c r="AN1862" s="451">
        <f>SUM(Q!DC1982:DF1982)</f>
        <v>2108722.6048829001</v>
      </c>
      <c r="AO1862" s="451">
        <f>SUM(Q!DG1982:DJ1982)</f>
        <v>2731298.4544032221</v>
      </c>
    </row>
    <row r="1863" spans="1:41" x14ac:dyDescent="0.35">
      <c r="B1863" s="69"/>
    </row>
    <row r="1864" spans="1:41" x14ac:dyDescent="0.35">
      <c r="B1864" s="69"/>
    </row>
    <row r="1866" spans="1:41" x14ac:dyDescent="0.35">
      <c r="B1866" s="70"/>
    </row>
    <row r="1867" spans="1:41" x14ac:dyDescent="0.35">
      <c r="B1867" s="70"/>
    </row>
    <row r="1868" spans="1:41" x14ac:dyDescent="0.35">
      <c r="A1868" s="69" t="s">
        <v>189</v>
      </c>
      <c r="B1868" s="534" t="s">
        <v>775</v>
      </c>
      <c r="N1868" s="534"/>
      <c r="O1868" s="534"/>
      <c r="P1868" s="534"/>
      <c r="Q1868" s="534"/>
      <c r="R1868" s="534"/>
      <c r="S1868" s="534"/>
      <c r="T1868" s="534"/>
      <c r="U1868" s="534"/>
      <c r="V1868" s="534"/>
      <c r="W1868" s="534"/>
      <c r="X1868" s="534"/>
      <c r="Y1868" s="534"/>
      <c r="Z1868" s="534"/>
      <c r="AA1868" s="534"/>
      <c r="AB1868" s="534"/>
      <c r="AC1868" s="534"/>
      <c r="AD1868" s="534"/>
      <c r="AE1868" s="534"/>
      <c r="AF1868" s="534"/>
      <c r="AG1868" s="534"/>
      <c r="AH1868" s="534"/>
      <c r="AI1868" s="534"/>
      <c r="AJ1868" s="534"/>
      <c r="AK1868" s="534"/>
      <c r="AL1868" s="534"/>
      <c r="AM1868" s="534"/>
      <c r="AN1868" s="534"/>
      <c r="AO1868" s="534"/>
    </row>
    <row r="1869" spans="1:41" x14ac:dyDescent="0.35">
      <c r="B1869" s="70"/>
    </row>
    <row r="1870" spans="1:41" x14ac:dyDescent="0.35">
      <c r="A1870" s="69" t="s">
        <v>354</v>
      </c>
      <c r="B1870" s="5" t="s">
        <v>776</v>
      </c>
      <c r="N1870" s="699">
        <f>Q!F2080</f>
        <v>0</v>
      </c>
      <c r="O1870" s="699">
        <f>Q!J2080</f>
        <v>0</v>
      </c>
      <c r="P1870" s="699">
        <f>Q!N2080</f>
        <v>0</v>
      </c>
      <c r="Q1870" s="699">
        <f>Q!R2080</f>
        <v>0</v>
      </c>
      <c r="R1870" s="699">
        <f>Q!V2080</f>
        <v>0</v>
      </c>
      <c r="S1870" s="699">
        <f>Q!Z2080</f>
        <v>0</v>
      </c>
      <c r="T1870" s="699">
        <f>Q!AD2080</f>
        <v>915815.10560453776</v>
      </c>
      <c r="U1870" s="516">
        <f>Q!AH2080</f>
        <v>774915.81365459994</v>
      </c>
      <c r="V1870" s="516">
        <f>Q!AL2080</f>
        <v>643771.9534041048</v>
      </c>
      <c r="W1870" s="516">
        <f>Q!AP2080</f>
        <v>546887.63234971242</v>
      </c>
      <c r="X1870" s="516">
        <f>Q!AT2080</f>
        <v>422563.75787153043</v>
      </c>
      <c r="Y1870" s="516">
        <f>Q!AX2080</f>
        <v>258037.47010128724</v>
      </c>
      <c r="Z1870" s="516">
        <f>Q!BB2080</f>
        <v>108671.67835463346</v>
      </c>
      <c r="AA1870" s="516">
        <f>Q!BF2080</f>
        <v>56359.398295596002</v>
      </c>
      <c r="AB1870" s="516">
        <f>Q!BJ2080</f>
        <v>37478.061579539994</v>
      </c>
      <c r="AC1870" s="516">
        <f>Q!BN2080</f>
        <v>23170.802142436973</v>
      </c>
      <c r="AD1870" s="516">
        <f>Q!BR2080</f>
        <v>13413.997185074129</v>
      </c>
      <c r="AE1870" s="516">
        <f>Q!BV2080</f>
        <v>3271.7591231276383</v>
      </c>
      <c r="AF1870" s="516">
        <f>Q!BZ2080</f>
        <v>0</v>
      </c>
      <c r="AG1870" s="516">
        <f>Q!CD2080</f>
        <v>0</v>
      </c>
      <c r="AH1870" s="516">
        <f>Q!CH2080</f>
        <v>0</v>
      </c>
      <c r="AI1870" s="516">
        <f>Q!CL2080</f>
        <v>0</v>
      </c>
      <c r="AJ1870" s="516">
        <f>Q!CP2080</f>
        <v>0</v>
      </c>
      <c r="AK1870" s="516">
        <f>Q!CT2080</f>
        <v>0</v>
      </c>
      <c r="AL1870" s="516">
        <f>Q!CX2080</f>
        <v>0</v>
      </c>
      <c r="AM1870" s="516">
        <f>Q!DB2080</f>
        <v>0</v>
      </c>
      <c r="AN1870" s="516">
        <f>Q!DF2080</f>
        <v>0</v>
      </c>
      <c r="AO1870" s="516">
        <f>Q!DJ2080</f>
        <v>0</v>
      </c>
    </row>
    <row r="1871" spans="1:41" x14ac:dyDescent="0.35">
      <c r="A1871" s="69" t="s">
        <v>354</v>
      </c>
      <c r="B1871" s="5" t="s">
        <v>777</v>
      </c>
      <c r="N1871" s="699">
        <f>Q!F2081</f>
        <v>0</v>
      </c>
      <c r="O1871" s="699">
        <f>Q!J2081</f>
        <v>0</v>
      </c>
      <c r="P1871" s="699">
        <f>Q!N2081</f>
        <v>0</v>
      </c>
      <c r="Q1871" s="699">
        <f>Q!R2081</f>
        <v>0</v>
      </c>
      <c r="R1871" s="699">
        <f>Q!V2081</f>
        <v>0</v>
      </c>
      <c r="S1871" s="699">
        <f>Q!Z2081</f>
        <v>0</v>
      </c>
      <c r="T1871" s="699">
        <f>Q!AD2081</f>
        <v>924455.89575526479</v>
      </c>
      <c r="U1871" s="516">
        <f>Q!AH2081</f>
        <v>848787.52961828944</v>
      </c>
      <c r="V1871" s="516">
        <f>Q!AL2081</f>
        <v>794494.52061667072</v>
      </c>
      <c r="W1871" s="516">
        <f>Q!AP2081</f>
        <v>737722.45950092701</v>
      </c>
      <c r="X1871" s="516">
        <f>Q!AT2081</f>
        <v>651798.09379963216</v>
      </c>
      <c r="Y1871" s="516">
        <f>Q!AX2081</f>
        <v>539179.75050641561</v>
      </c>
      <c r="Z1871" s="516">
        <f>Q!BB2081</f>
        <v>420296.2578877841</v>
      </c>
      <c r="AA1871" s="516">
        <f>Q!BF2081</f>
        <v>314066.43639670458</v>
      </c>
      <c r="AB1871" s="516">
        <f>Q!BJ2081</f>
        <v>195419.25264961465</v>
      </c>
      <c r="AC1871" s="516">
        <f>Q!BN2081</f>
        <v>107554.16702458877</v>
      </c>
      <c r="AD1871" s="516">
        <f>Q!BR2081</f>
        <v>76868.126989652737</v>
      </c>
      <c r="AE1871" s="516">
        <f>Q!BV2081</f>
        <v>34125.195801721682</v>
      </c>
      <c r="AF1871" s="516">
        <f>Q!BZ2081</f>
        <v>-19278.701833285191</v>
      </c>
      <c r="AG1871" s="516">
        <f>Q!CD2081</f>
        <v>-8757.9295726430446</v>
      </c>
      <c r="AH1871" s="516">
        <f>Q!CH2081</f>
        <v>0</v>
      </c>
      <c r="AI1871" s="516">
        <f>Q!CL2081</f>
        <v>0</v>
      </c>
      <c r="AJ1871" s="516">
        <f>Q!CP2081</f>
        <v>0</v>
      </c>
      <c r="AK1871" s="516">
        <f>Q!CT2081</f>
        <v>0</v>
      </c>
      <c r="AL1871" s="516">
        <f>Q!CX2081</f>
        <v>0</v>
      </c>
      <c r="AM1871" s="516">
        <f>Q!DB2081</f>
        <v>0</v>
      </c>
      <c r="AN1871" s="516">
        <f>Q!DF2081</f>
        <v>0</v>
      </c>
      <c r="AO1871" s="516">
        <f>Q!DJ2081</f>
        <v>0</v>
      </c>
    </row>
    <row r="1872" spans="1:41" x14ac:dyDescent="0.35">
      <c r="A1872" s="69" t="s">
        <v>354</v>
      </c>
      <c r="B1872" s="5" t="s">
        <v>22</v>
      </c>
      <c r="N1872" s="699">
        <f>Q!F2082</f>
        <v>0</v>
      </c>
      <c r="O1872" s="699">
        <f>Q!J2082</f>
        <v>0</v>
      </c>
      <c r="P1872" s="699">
        <f>Q!N2082</f>
        <v>0</v>
      </c>
      <c r="Q1872" s="699">
        <f>Q!R2082</f>
        <v>0</v>
      </c>
      <c r="R1872" s="699">
        <f>Q!V2082</f>
        <v>0</v>
      </c>
      <c r="S1872" s="699">
        <f>Q!Z2082</f>
        <v>0</v>
      </c>
      <c r="T1872" s="699">
        <f>Q!AD2082</f>
        <v>-64717.577921159245</v>
      </c>
      <c r="U1872" s="516">
        <f>Q!AH2082</f>
        <v>-70118.792685929919</v>
      </c>
      <c r="V1872" s="516">
        <f>Q!AL2082</f>
        <v>-75068.777628573283</v>
      </c>
      <c r="W1872" s="516">
        <f>Q!AP2082</f>
        <v>-71789.090868440864</v>
      </c>
      <c r="X1872" s="516">
        <f>Q!AT2082</f>
        <v>-62280.780342441343</v>
      </c>
      <c r="Y1872" s="516">
        <f>Q!AX2082</f>
        <v>-51585.29503658972</v>
      </c>
      <c r="Z1872" s="516">
        <f>Q!BB2082</f>
        <v>-38943.636461661576</v>
      </c>
      <c r="AA1872" s="516">
        <f>Q!BF2082</f>
        <v>-23506.861205167741</v>
      </c>
      <c r="AB1872" s="516">
        <f>Q!BJ2082</f>
        <v>-5091.6272200418825</v>
      </c>
      <c r="AC1872" s="516">
        <f>Q!BN2082</f>
        <v>0</v>
      </c>
      <c r="AD1872" s="516">
        <f>Q!BR2082</f>
        <v>0</v>
      </c>
      <c r="AE1872" s="516">
        <f>Q!BV2082</f>
        <v>0</v>
      </c>
      <c r="AF1872" s="516">
        <f>Q!BZ2082</f>
        <v>0</v>
      </c>
      <c r="AG1872" s="516">
        <f>Q!CD2082</f>
        <v>0</v>
      </c>
      <c r="AH1872" s="516">
        <f>Q!CH2082</f>
        <v>0</v>
      </c>
      <c r="AI1872" s="516">
        <f>Q!CL2082</f>
        <v>0</v>
      </c>
      <c r="AJ1872" s="516">
        <f>Q!CP2082</f>
        <v>0</v>
      </c>
      <c r="AK1872" s="516">
        <f>Q!CT2082</f>
        <v>0</v>
      </c>
      <c r="AL1872" s="516">
        <f>Q!CX2082</f>
        <v>0</v>
      </c>
      <c r="AM1872" s="516">
        <f>Q!DB2082</f>
        <v>0</v>
      </c>
      <c r="AN1872" s="516">
        <f>Q!DF2082</f>
        <v>0</v>
      </c>
      <c r="AO1872" s="516">
        <f>Q!DJ2082</f>
        <v>0</v>
      </c>
    </row>
    <row r="1873" spans="1:41" x14ac:dyDescent="0.35">
      <c r="A1873" s="69" t="s">
        <v>354</v>
      </c>
      <c r="B1873" s="69" t="s">
        <v>778</v>
      </c>
      <c r="N1873" s="699">
        <f>Q!F2083</f>
        <v>0</v>
      </c>
      <c r="O1873" s="699">
        <f>Q!J2083</f>
        <v>0</v>
      </c>
      <c r="P1873" s="699">
        <f>Q!N2083</f>
        <v>0</v>
      </c>
      <c r="Q1873" s="699">
        <f>Q!R2083</f>
        <v>0</v>
      </c>
      <c r="R1873" s="699">
        <f>Q!V2083</f>
        <v>0</v>
      </c>
      <c r="S1873" s="699">
        <f>Q!Z2083</f>
        <v>0</v>
      </c>
      <c r="T1873" s="699">
        <f>Q!AD2083</f>
        <v>947612.8043730217</v>
      </c>
      <c r="U1873" s="516">
        <f>Q!AH2083</f>
        <v>1208975.650408637</v>
      </c>
      <c r="V1873" s="516">
        <f>Q!AL2083</f>
        <v>1492685.6406350518</v>
      </c>
      <c r="W1873" s="516">
        <f>Q!AP2083</f>
        <v>1664630.8244916415</v>
      </c>
      <c r="X1873" s="516">
        <f>Q!AT2083</f>
        <v>1656721.2293777871</v>
      </c>
      <c r="Y1873" s="516">
        <f>Q!AX2083</f>
        <v>1555245.5188699586</v>
      </c>
      <c r="Z1873" s="516">
        <f>Q!BB2083</f>
        <v>1418633.6251650229</v>
      </c>
      <c r="AA1873" s="516">
        <f>Q!BF2083</f>
        <v>1274432.7771156637</v>
      </c>
      <c r="AB1873" s="516">
        <f>Q!BJ2083</f>
        <v>1143825.7916003447</v>
      </c>
      <c r="AC1873" s="516">
        <f>Q!BN2083</f>
        <v>1054547.5946140727</v>
      </c>
      <c r="AD1873" s="516">
        <f>Q!BR2083</f>
        <v>968108.9119838617</v>
      </c>
      <c r="AE1873" s="516">
        <f>Q!BV2083</f>
        <v>873533.28253058193</v>
      </c>
      <c r="AF1873" s="516">
        <f>Q!BZ2083</f>
        <v>762678.05726468971</v>
      </c>
      <c r="AG1873" s="516">
        <f>Q!CD2083</f>
        <v>655122.23558372492</v>
      </c>
      <c r="AH1873" s="516">
        <f>Q!CH2083</f>
        <v>568142.31039460446</v>
      </c>
      <c r="AI1873" s="516">
        <f>Q!CL2083</f>
        <v>503489.66555542807</v>
      </c>
      <c r="AJ1873" s="516">
        <f>Q!CP2083</f>
        <v>422256.42825461476</v>
      </c>
      <c r="AK1873" s="516">
        <f>Q!CT2083</f>
        <v>297341.94040872972</v>
      </c>
      <c r="AL1873" s="516">
        <f>Q!CX2083</f>
        <v>174708.61359490827</v>
      </c>
      <c r="AM1873" s="516">
        <f>Q!DB2083</f>
        <v>105827.66594095077</v>
      </c>
      <c r="AN1873" s="516">
        <f>Q!DF2083</f>
        <v>56652.014480944403</v>
      </c>
      <c r="AO1873" s="516">
        <f>Q!DJ2083</f>
        <v>11252.278768515016</v>
      </c>
    </row>
    <row r="1874" spans="1:41" x14ac:dyDescent="0.35">
      <c r="A1874" s="69" t="s">
        <v>354</v>
      </c>
      <c r="B1874" s="69" t="s">
        <v>818</v>
      </c>
      <c r="N1874" s="699">
        <f>Q!F2084</f>
        <v>0</v>
      </c>
      <c r="O1874" s="699">
        <f>Q!J2084</f>
        <v>0</v>
      </c>
      <c r="P1874" s="699">
        <f>Q!N2084</f>
        <v>0</v>
      </c>
      <c r="Q1874" s="699">
        <f>Q!R2084</f>
        <v>0</v>
      </c>
      <c r="R1874" s="699">
        <f>Q!V2084</f>
        <v>0</v>
      </c>
      <c r="S1874" s="699">
        <f>Q!Z2084</f>
        <v>0</v>
      </c>
      <c r="T1874" s="699">
        <f>Q!AD2084</f>
        <v>0</v>
      </c>
      <c r="U1874" s="516">
        <f>Q!AH2084</f>
        <v>0</v>
      </c>
      <c r="V1874" s="516">
        <f>Q!AL2084</f>
        <v>0</v>
      </c>
      <c r="W1874" s="516">
        <f>Q!AP2084</f>
        <v>0</v>
      </c>
      <c r="X1874" s="516">
        <f>Q!AT2084</f>
        <v>0</v>
      </c>
      <c r="Y1874" s="516">
        <f>Q!AX2084</f>
        <v>0</v>
      </c>
      <c r="Z1874" s="516">
        <f>Q!BB2084</f>
        <v>0</v>
      </c>
      <c r="AA1874" s="516">
        <f>Q!BF2084</f>
        <v>0</v>
      </c>
      <c r="AB1874" s="516">
        <f>Q!BJ2084</f>
        <v>0</v>
      </c>
      <c r="AC1874" s="516">
        <f>Q!BN2084</f>
        <v>0</v>
      </c>
      <c r="AD1874" s="516">
        <f>Q!BR2084</f>
        <v>0</v>
      </c>
      <c r="AE1874" s="516">
        <f>Q!BV2084</f>
        <v>0</v>
      </c>
      <c r="AF1874" s="516">
        <f>Q!BZ2084</f>
        <v>0</v>
      </c>
      <c r="AG1874" s="516">
        <f>Q!CD2084</f>
        <v>0</v>
      </c>
      <c r="AH1874" s="516">
        <f>Q!CH2084</f>
        <v>0</v>
      </c>
      <c r="AI1874" s="516">
        <f>Q!CL2084</f>
        <v>0</v>
      </c>
      <c r="AJ1874" s="516">
        <f>Q!CP2084</f>
        <v>0</v>
      </c>
      <c r="AK1874" s="516">
        <f>Q!CT2084</f>
        <v>0</v>
      </c>
      <c r="AL1874" s="516">
        <f>Q!CX2084</f>
        <v>0</v>
      </c>
      <c r="AM1874" s="516">
        <f>Q!DB2084</f>
        <v>0</v>
      </c>
      <c r="AN1874" s="516">
        <f>Q!DF2084</f>
        <v>0</v>
      </c>
      <c r="AO1874" s="516">
        <f>Q!DJ2084</f>
        <v>0</v>
      </c>
    </row>
    <row r="1875" spans="1:41" x14ac:dyDescent="0.35">
      <c r="A1875" s="69" t="s">
        <v>354</v>
      </c>
      <c r="B1875" s="69" t="s">
        <v>779</v>
      </c>
      <c r="N1875" s="699">
        <f>Q!F2085</f>
        <v>0</v>
      </c>
      <c r="O1875" s="699">
        <f>Q!J2085</f>
        <v>0</v>
      </c>
      <c r="P1875" s="699">
        <f>Q!N2085</f>
        <v>0</v>
      </c>
      <c r="Q1875" s="699">
        <f>Q!R2085</f>
        <v>0</v>
      </c>
      <c r="R1875" s="699">
        <f>Q!V2085</f>
        <v>0</v>
      </c>
      <c r="S1875" s="699">
        <f>Q!Z2085</f>
        <v>0</v>
      </c>
      <c r="T1875" s="699">
        <f>Q!AD2085</f>
        <v>-661332.00456024846</v>
      </c>
      <c r="U1875" s="516">
        <f>Q!AH2085</f>
        <v>-643165.06588908448</v>
      </c>
      <c r="V1875" s="516">
        <f>Q!AL2085</f>
        <v>-624089.78028436215</v>
      </c>
      <c r="W1875" s="516">
        <f>Q!AP2085</f>
        <v>-604060.7303994036</v>
      </c>
      <c r="X1875" s="516">
        <f>Q!AT2085</f>
        <v>-583030.22802019725</v>
      </c>
      <c r="Y1875" s="516">
        <f>Q!AX2085</f>
        <v>-560948.20052203047</v>
      </c>
      <c r="Z1875" s="516">
        <f>Q!BB2085</f>
        <v>-537762.07164895535</v>
      </c>
      <c r="AA1875" s="516">
        <f>Q!BF2085</f>
        <v>-513416.63633222651</v>
      </c>
      <c r="AB1875" s="516">
        <f>Q!BJ2085</f>
        <v>-487853.92924966122</v>
      </c>
      <c r="AC1875" s="516">
        <f>Q!BN2085</f>
        <v>-461013.08681296767</v>
      </c>
      <c r="AD1875" s="516">
        <f>Q!BR2085</f>
        <v>-432830.20225443941</v>
      </c>
      <c r="AE1875" s="516">
        <f>Q!BV2085</f>
        <v>-403238.17346798483</v>
      </c>
      <c r="AF1875" s="516">
        <f>Q!BZ2085</f>
        <v>-372166.54324220732</v>
      </c>
      <c r="AG1875" s="516">
        <f>Q!CD2085</f>
        <v>-339541.3315051411</v>
      </c>
      <c r="AH1875" s="516">
        <f>Q!CH2085</f>
        <v>-305284.85918122146</v>
      </c>
      <c r="AI1875" s="516">
        <f>Q!CL2085</f>
        <v>-269315.56324110582</v>
      </c>
      <c r="AJ1875" s="516">
        <f>Q!CP2085</f>
        <v>-231547.80250398445</v>
      </c>
      <c r="AK1875" s="516">
        <f>Q!CT2085</f>
        <v>-191891.65373000698</v>
      </c>
      <c r="AL1875" s="516">
        <f>Q!CX2085</f>
        <v>-150252.69751733064</v>
      </c>
      <c r="AM1875" s="516">
        <f>Q!DB2085</f>
        <v>-106531.79349402043</v>
      </c>
      <c r="AN1875" s="516">
        <f>Q!DF2085</f>
        <v>-60624.844269544694</v>
      </c>
      <c r="AO1875" s="516">
        <f>Q!DJ2085</f>
        <v>-12422.547583845155</v>
      </c>
    </row>
    <row r="1876" spans="1:41" x14ac:dyDescent="0.35">
      <c r="A1876" s="69" t="s">
        <v>354</v>
      </c>
      <c r="B1876" s="5" t="s">
        <v>780</v>
      </c>
      <c r="N1876" s="699">
        <f>Q!F2086</f>
        <v>0</v>
      </c>
      <c r="O1876" s="699">
        <f>Q!J2086</f>
        <v>0</v>
      </c>
      <c r="P1876" s="699">
        <f>Q!N2086</f>
        <v>0</v>
      </c>
      <c r="Q1876" s="699">
        <f>Q!R2086</f>
        <v>0</v>
      </c>
      <c r="R1876" s="699">
        <f>Q!V2086</f>
        <v>0</v>
      </c>
      <c r="S1876" s="699">
        <f>Q!Z2086</f>
        <v>0</v>
      </c>
      <c r="T1876" s="699">
        <f>Q!AD2086</f>
        <v>-372400</v>
      </c>
      <c r="U1876" s="516">
        <f>Q!AH2086</f>
        <v>-372400</v>
      </c>
      <c r="V1876" s="516">
        <f>Q!AL2086</f>
        <v>-372400</v>
      </c>
      <c r="W1876" s="516">
        <f>Q!AP2086</f>
        <v>-372400</v>
      </c>
      <c r="X1876" s="516">
        <f>Q!AT2086</f>
        <v>-372400</v>
      </c>
      <c r="Y1876" s="516">
        <f>Q!AX2086</f>
        <v>-372400</v>
      </c>
      <c r="Z1876" s="516">
        <f>Q!BB2086</f>
        <v>-372400</v>
      </c>
      <c r="AA1876" s="516">
        <f>Q!BF2086</f>
        <v>-372400</v>
      </c>
      <c r="AB1876" s="516">
        <f>Q!BJ2086</f>
        <v>-372400</v>
      </c>
      <c r="AC1876" s="516">
        <f>Q!BN2086</f>
        <v>-372400</v>
      </c>
      <c r="AD1876" s="516">
        <f>Q!BR2086</f>
        <v>-372400</v>
      </c>
      <c r="AE1876" s="516">
        <f>Q!BV2086</f>
        <v>-372400</v>
      </c>
      <c r="AF1876" s="516">
        <f>Q!BZ2086</f>
        <v>-372400</v>
      </c>
      <c r="AG1876" s="516">
        <f>Q!CD2086</f>
        <v>-372400</v>
      </c>
      <c r="AH1876" s="516">
        <f>Q!CH2086</f>
        <v>-372400</v>
      </c>
      <c r="AI1876" s="516">
        <f>Q!CL2086</f>
        <v>-372400</v>
      </c>
      <c r="AJ1876" s="516">
        <f>Q!CP2086</f>
        <v>-372400</v>
      </c>
      <c r="AK1876" s="516">
        <f>Q!CT2086</f>
        <v>-372400</v>
      </c>
      <c r="AL1876" s="516">
        <f>Q!CX2086</f>
        <v>-372400</v>
      </c>
      <c r="AM1876" s="516">
        <f>Q!DB2086</f>
        <v>-372400</v>
      </c>
      <c r="AN1876" s="516">
        <f>Q!DF2086</f>
        <v>-372400</v>
      </c>
      <c r="AO1876" s="516">
        <f>Q!DJ2086</f>
        <v>-372400</v>
      </c>
    </row>
    <row r="1877" spans="1:41" x14ac:dyDescent="0.35">
      <c r="A1877" s="69" t="s">
        <v>354</v>
      </c>
      <c r="B1877" s="5" t="s">
        <v>781</v>
      </c>
      <c r="N1877" s="699">
        <f>Q!F2087</f>
        <v>0</v>
      </c>
      <c r="O1877" s="699">
        <f>Q!J2087</f>
        <v>0</v>
      </c>
      <c r="P1877" s="699">
        <f>Q!N2087</f>
        <v>0</v>
      </c>
      <c r="Q1877" s="699">
        <f>Q!R2087</f>
        <v>0</v>
      </c>
      <c r="R1877" s="699">
        <f>Q!V2087</f>
        <v>0</v>
      </c>
      <c r="S1877" s="699">
        <f>Q!Z2087</f>
        <v>0</v>
      </c>
      <c r="T1877" s="699">
        <f>Q!AD2087</f>
        <v>327562.99636799324</v>
      </c>
      <c r="U1877" s="516">
        <f>Q!AH2087</f>
        <v>22652.192985193862</v>
      </c>
      <c r="V1877" s="516">
        <f>Q!AL2087</f>
        <v>-398213.86817907239</v>
      </c>
      <c r="W1877" s="516">
        <f>Q!AP2087</f>
        <v>-552265.97331199015</v>
      </c>
      <c r="X1877" s="516">
        <f>Q!AT2087</f>
        <v>-317002.4522585161</v>
      </c>
      <c r="Y1877" s="516">
        <f>Q!AX2087</f>
        <v>-123742.2312294814</v>
      </c>
      <c r="Z1877" s="516">
        <f>Q!BB2087</f>
        <v>-273777.45073676971</v>
      </c>
      <c r="AA1877" s="516">
        <f>Q!BF2087</f>
        <v>-708798.67828264739</v>
      </c>
      <c r="AB1877" s="516">
        <f>Q!BJ2087</f>
        <v>-276359.09651443863</v>
      </c>
      <c r="AC1877" s="516">
        <f>Q!BN2087</f>
        <v>-620013.52800279378</v>
      </c>
      <c r="AD1877" s="516">
        <f>Q!BR2087</f>
        <v>-715344.55652377219</v>
      </c>
      <c r="AE1877" s="516">
        <f>Q!BV2087</f>
        <v>-459029.84446669184</v>
      </c>
      <c r="AF1877" s="516">
        <f>Q!BZ2087</f>
        <v>-405019.17590939172</v>
      </c>
      <c r="AG1877" s="516">
        <f>Q!CD2087</f>
        <v>-633490.68812178855</v>
      </c>
      <c r="AH1877" s="516">
        <f>Q!CH2087</f>
        <v>-508176.63831643201</v>
      </c>
      <c r="AI1877" s="516">
        <f>Q!CL2087</f>
        <v>-362641.08707707206</v>
      </c>
      <c r="AJ1877" s="516">
        <f>Q!CP2087</f>
        <v>-123978.68271479383</v>
      </c>
      <c r="AK1877" s="516">
        <f>Q!CT2087</f>
        <v>160288.39602855867</v>
      </c>
      <c r="AL1877" s="516">
        <f>Q!CX2087</f>
        <v>314222.70038550551</v>
      </c>
      <c r="AM1877" s="516">
        <f>Q!DB2087</f>
        <v>360074.79308779421</v>
      </c>
      <c r="AN1877" s="516">
        <f>Q!DF2087</f>
        <v>516720.63799790351</v>
      </c>
      <c r="AO1877" s="516">
        <f>Q!DJ2087</f>
        <v>671777.03001617733</v>
      </c>
    </row>
    <row r="1878" spans="1:41" x14ac:dyDescent="0.35">
      <c r="A1878" s="69" t="s">
        <v>354</v>
      </c>
      <c r="B1878" s="255" t="s">
        <v>782</v>
      </c>
      <c r="C1878" s="255"/>
      <c r="D1878" s="255"/>
      <c r="E1878" s="255"/>
      <c r="F1878" s="255"/>
      <c r="G1878" s="255"/>
      <c r="H1878" s="255"/>
      <c r="I1878" s="255"/>
      <c r="J1878" s="255"/>
      <c r="K1878" s="255"/>
      <c r="L1878" s="255"/>
      <c r="M1878" s="255"/>
      <c r="N1878" s="648">
        <f>Q!F2088</f>
        <v>0</v>
      </c>
      <c r="O1878" s="648">
        <f>Q!J2088</f>
        <v>0</v>
      </c>
      <c r="P1878" s="648">
        <f>Q!N2088</f>
        <v>0</v>
      </c>
      <c r="Q1878" s="648">
        <f>Q!R2088</f>
        <v>0</v>
      </c>
      <c r="R1878" s="648">
        <f>Q!V2088</f>
        <v>0</v>
      </c>
      <c r="S1878" s="648">
        <f>Q!Z2088</f>
        <v>0</v>
      </c>
      <c r="T1878" s="648">
        <f>Q!AD2088</f>
        <v>2016997.2196194101</v>
      </c>
      <c r="U1878" s="648">
        <f>Q!AH2088</f>
        <v>1769647.3280917061</v>
      </c>
      <c r="V1878" s="648">
        <f>Q!AL2088</f>
        <v>1461179.6885638193</v>
      </c>
      <c r="W1878" s="648">
        <f>Q!AP2088</f>
        <v>1348725.1217624461</v>
      </c>
      <c r="X1878" s="648">
        <f>Q!AT2088</f>
        <v>1396369.6204277952</v>
      </c>
      <c r="Y1878" s="648">
        <f>Q!AX2088</f>
        <v>1243787.0126895597</v>
      </c>
      <c r="Z1878" s="648">
        <f>Q!BB2088</f>
        <v>724718.40256005386</v>
      </c>
      <c r="AA1878" s="648">
        <f>Q!BF2088</f>
        <v>26736.435987922829</v>
      </c>
      <c r="AB1878" s="648">
        <f>Q!BJ2088</f>
        <v>235018.45284535747</v>
      </c>
      <c r="AC1878" s="648">
        <f>Q!BN2088</f>
        <v>-268154.05103466299</v>
      </c>
      <c r="AD1878" s="648">
        <f>Q!BR2088</f>
        <v>-462183.72261962318</v>
      </c>
      <c r="AE1878" s="648">
        <f>Q!BV2088</f>
        <v>-323737.78047924541</v>
      </c>
      <c r="AF1878" s="648">
        <f>Q!BZ2088</f>
        <v>-406186.36372019449</v>
      </c>
      <c r="AG1878" s="648">
        <f>Q!CD2088</f>
        <v>-699067.71361584775</v>
      </c>
      <c r="AH1878" s="648">
        <f>Q!CH2088</f>
        <v>-617719.18710304901</v>
      </c>
      <c r="AI1878" s="648">
        <f>Q!CL2088</f>
        <v>-500866.98476274981</v>
      </c>
      <c r="AJ1878" s="648">
        <f>Q!CP2088</f>
        <v>-305670.05696416355</v>
      </c>
      <c r="AK1878" s="648">
        <f>Q!CT2088</f>
        <v>-106661.31729271862</v>
      </c>
      <c r="AL1878" s="648">
        <f>Q!CX2088</f>
        <v>-33721.383536916866</v>
      </c>
      <c r="AM1878" s="648">
        <f>Q!DB2088</f>
        <v>-13029.33446527546</v>
      </c>
      <c r="AN1878" s="648">
        <f>Q!DF2088</f>
        <v>140347.80820930324</v>
      </c>
      <c r="AO1878" s="648">
        <f>Q!DJ2088</f>
        <v>298206.76120084722</v>
      </c>
    </row>
    <row r="1881" spans="1:41" x14ac:dyDescent="0.35">
      <c r="B1881" s="5" t="s">
        <v>776</v>
      </c>
      <c r="N1881" s="704">
        <f>Q!F2091</f>
        <v>0</v>
      </c>
      <c r="O1881" s="704">
        <f>Q!J2091</f>
        <v>0</v>
      </c>
      <c r="P1881" s="704">
        <f>Q!N2091</f>
        <v>0</v>
      </c>
      <c r="Q1881" s="704">
        <f>Q!R2091</f>
        <v>0</v>
      </c>
      <c r="R1881" s="704">
        <f>Q!V2091</f>
        <v>0</v>
      </c>
      <c r="S1881" s="704">
        <f>Q!Z2091</f>
        <v>0</v>
      </c>
      <c r="T1881" s="704">
        <f>Q!AD2091</f>
        <v>1.9247900496102095</v>
      </c>
      <c r="U1881" s="279">
        <f>Q!AH2091</f>
        <v>1.6017276016010746</v>
      </c>
      <c r="V1881" s="279">
        <f>Q!AL2091</f>
        <v>1.3090116986663376</v>
      </c>
      <c r="W1881" s="279">
        <f>Q!AP2091</f>
        <v>1.0942129498793767</v>
      </c>
      <c r="X1881" s="279">
        <f>Q!AT2091</f>
        <v>0.83214603755716898</v>
      </c>
      <c r="Y1881" s="279">
        <f>Q!AX2091</f>
        <v>0.5002665182266135</v>
      </c>
      <c r="Z1881" s="279">
        <f>Q!BB2091</f>
        <v>0.20746788536585237</v>
      </c>
      <c r="AA1881" s="279">
        <f>Q!BF2091</f>
        <v>0.10597856016471607</v>
      </c>
      <c r="AB1881" s="279">
        <f>Q!BJ2091</f>
        <v>6.9429532381511672E-2</v>
      </c>
      <c r="AC1881" s="279">
        <f>Q!BN2091</f>
        <v>4.2297922859505246E-2</v>
      </c>
      <c r="AD1881" s="279">
        <f>Q!BR2091</f>
        <v>2.4134575719816715E-2</v>
      </c>
      <c r="AE1881" s="279">
        <f>Q!BV2091</f>
        <v>5.8030491719184788E-3</v>
      </c>
      <c r="AF1881" s="279">
        <f>Q!BZ2091</f>
        <v>0</v>
      </c>
      <c r="AG1881" s="279">
        <f>Q!CD2091</f>
        <v>0</v>
      </c>
      <c r="AH1881" s="279">
        <f>Q!CH2091</f>
        <v>0</v>
      </c>
      <c r="AI1881" s="279">
        <f>Q!CL2091</f>
        <v>0</v>
      </c>
      <c r="AJ1881" s="279">
        <f>Q!CP2091</f>
        <v>0</v>
      </c>
      <c r="AK1881" s="279">
        <f>Q!CT2091</f>
        <v>0</v>
      </c>
      <c r="AL1881" s="279">
        <f>Q!CX2091</f>
        <v>0</v>
      </c>
      <c r="AM1881" s="279">
        <f>Q!DB2091</f>
        <v>0</v>
      </c>
      <c r="AN1881" s="279">
        <f>Q!DF2091</f>
        <v>0</v>
      </c>
      <c r="AO1881" s="279">
        <f>Q!DJ2091</f>
        <v>0</v>
      </c>
    </row>
    <row r="1882" spans="1:41" x14ac:dyDescent="0.35">
      <c r="B1882" s="5" t="s">
        <v>777</v>
      </c>
      <c r="N1882" s="704">
        <f>Q!F2092</f>
        <v>0</v>
      </c>
      <c r="O1882" s="704">
        <f>Q!J2092</f>
        <v>0</v>
      </c>
      <c r="P1882" s="704">
        <f>Q!N2092</f>
        <v>0</v>
      </c>
      <c r="Q1882" s="704">
        <f>Q!R2092</f>
        <v>0</v>
      </c>
      <c r="R1882" s="704">
        <f>Q!V2092</f>
        <v>0</v>
      </c>
      <c r="S1882" s="704">
        <f>Q!Z2092</f>
        <v>0</v>
      </c>
      <c r="T1882" s="704">
        <f>Q!AD2092</f>
        <v>1.9429506005785304</v>
      </c>
      <c r="U1882" s="279">
        <f>Q!AH2092</f>
        <v>1.7544182092151497</v>
      </c>
      <c r="V1882" s="279">
        <f>Q!AL2092</f>
        <v>1.6154829618069757</v>
      </c>
      <c r="W1882" s="279">
        <f>Q!AP2092</f>
        <v>1.4760353331351082</v>
      </c>
      <c r="X1882" s="279">
        <f>Q!AT2092</f>
        <v>1.283572457265916</v>
      </c>
      <c r="Y1882" s="279">
        <f>Q!AX2092</f>
        <v>1.0453271626723841</v>
      </c>
      <c r="Z1882" s="279">
        <f>Q!BB2092</f>
        <v>0.80239835411948102</v>
      </c>
      <c r="AA1882" s="279">
        <f>Q!BF2092</f>
        <v>0.59057246407804553</v>
      </c>
      <c r="AB1882" s="279">
        <f>Q!BJ2092</f>
        <v>0.36202158697594417</v>
      </c>
      <c r="AC1882" s="279">
        <f>Q!BN2092</f>
        <v>0.19633838449176483</v>
      </c>
      <c r="AD1882" s="279">
        <f>Q!BR2092</f>
        <v>0.13830177580002292</v>
      </c>
      <c r="AE1882" s="279">
        <f>Q!BV2092</f>
        <v>6.0527129836327923E-2</v>
      </c>
      <c r="AF1882" s="279">
        <f>Q!BZ2092</f>
        <v>-3.3715812929844685E-2</v>
      </c>
      <c r="AG1882" s="279">
        <f>Q!CD2092</f>
        <v>-1.5105087224289489E-2</v>
      </c>
      <c r="AH1882" s="279">
        <f>Q!CH2092</f>
        <v>0</v>
      </c>
      <c r="AI1882" s="279">
        <f>Q!CL2092</f>
        <v>0</v>
      </c>
      <c r="AJ1882" s="279">
        <f>Q!CP2092</f>
        <v>0</v>
      </c>
      <c r="AK1882" s="279">
        <f>Q!CT2092</f>
        <v>0</v>
      </c>
      <c r="AL1882" s="279">
        <f>Q!CX2092</f>
        <v>0</v>
      </c>
      <c r="AM1882" s="279">
        <f>Q!DB2092</f>
        <v>0</v>
      </c>
      <c r="AN1882" s="279">
        <f>Q!DF2092</f>
        <v>0</v>
      </c>
      <c r="AO1882" s="279">
        <f>Q!DJ2092</f>
        <v>0</v>
      </c>
    </row>
    <row r="1883" spans="1:41" x14ac:dyDescent="0.35">
      <c r="B1883" s="5" t="s">
        <v>22</v>
      </c>
      <c r="N1883" s="704">
        <f>Q!F2093</f>
        <v>0</v>
      </c>
      <c r="O1883" s="704">
        <f>Q!J2093</f>
        <v>0</v>
      </c>
      <c r="P1883" s="704">
        <f>Q!N2093</f>
        <v>0</v>
      </c>
      <c r="Q1883" s="704">
        <f>Q!R2093</f>
        <v>0</v>
      </c>
      <c r="R1883" s="704">
        <f>Q!V2093</f>
        <v>0</v>
      </c>
      <c r="S1883" s="704">
        <f>Q!Z2093</f>
        <v>0</v>
      </c>
      <c r="T1883" s="704">
        <f>Q!AD2093</f>
        <v>-0.13601844876241959</v>
      </c>
      <c r="U1883" s="279">
        <f>Q!AH2093</f>
        <v>-0.14493342845376173</v>
      </c>
      <c r="V1883" s="279">
        <f>Q!AL2093</f>
        <v>-0.15264086545053535</v>
      </c>
      <c r="W1883" s="279">
        <f>Q!AP2093</f>
        <v>-0.14363563599127824</v>
      </c>
      <c r="X1883" s="279">
        <f>Q!AT2093</f>
        <v>-0.12264824801583565</v>
      </c>
      <c r="Y1883" s="279">
        <f>Q!AX2093</f>
        <v>-0.10001026567776217</v>
      </c>
      <c r="Z1883" s="279">
        <f>Q!BB2093</f>
        <v>-7.4348294123065248E-2</v>
      </c>
      <c r="AA1883" s="279">
        <f>Q!BF2093</f>
        <v>-4.4202446794222909E-2</v>
      </c>
      <c r="AB1883" s="279">
        <f>Q!BJ2093</f>
        <v>-9.4324327899997836E-3</v>
      </c>
      <c r="AC1883" s="279">
        <f>Q!BN2093</f>
        <v>0</v>
      </c>
      <c r="AD1883" s="279">
        <f>Q!BR2093</f>
        <v>0</v>
      </c>
      <c r="AE1883" s="279">
        <f>Q!BV2093</f>
        <v>0</v>
      </c>
      <c r="AF1883" s="279">
        <f>Q!BZ2093</f>
        <v>0</v>
      </c>
      <c r="AG1883" s="279">
        <f>Q!CD2093</f>
        <v>0</v>
      </c>
      <c r="AH1883" s="279">
        <f>Q!CH2093</f>
        <v>0</v>
      </c>
      <c r="AI1883" s="279">
        <f>Q!CL2093</f>
        <v>0</v>
      </c>
      <c r="AJ1883" s="279">
        <f>Q!CP2093</f>
        <v>0</v>
      </c>
      <c r="AK1883" s="279">
        <f>Q!CT2093</f>
        <v>0</v>
      </c>
      <c r="AL1883" s="279">
        <f>Q!CX2093</f>
        <v>0</v>
      </c>
      <c r="AM1883" s="279">
        <f>Q!DB2093</f>
        <v>0</v>
      </c>
      <c r="AN1883" s="279">
        <f>Q!DF2093</f>
        <v>0</v>
      </c>
      <c r="AO1883" s="279">
        <f>Q!DJ2093</f>
        <v>0</v>
      </c>
    </row>
    <row r="1884" spans="1:41" x14ac:dyDescent="0.35">
      <c r="B1884" s="69" t="s">
        <v>778</v>
      </c>
      <c r="N1884" s="704">
        <f>Q!F2094</f>
        <v>0</v>
      </c>
      <c r="O1884" s="704">
        <f>Q!J2094</f>
        <v>0</v>
      </c>
      <c r="P1884" s="704">
        <f>Q!N2094</f>
        <v>0</v>
      </c>
      <c r="Q1884" s="704">
        <f>Q!R2094</f>
        <v>0</v>
      </c>
      <c r="R1884" s="704">
        <f>Q!V2094</f>
        <v>0</v>
      </c>
      <c r="S1884" s="704">
        <f>Q!Z2094</f>
        <v>0</v>
      </c>
      <c r="T1884" s="704">
        <f>Q!AD2094</f>
        <v>1.9916200175977758</v>
      </c>
      <c r="U1884" s="279">
        <f>Q!AH2094</f>
        <v>2.4989161852183486</v>
      </c>
      <c r="V1884" s="279">
        <f>Q!AL2094</f>
        <v>3.035147703609296</v>
      </c>
      <c r="W1884" s="279">
        <f>Q!AP2094</f>
        <v>3.3305938865378981</v>
      </c>
      <c r="X1884" s="279">
        <f>Q!AT2094</f>
        <v>3.2625467297711443</v>
      </c>
      <c r="Y1884" s="279">
        <f>Q!AX2094</f>
        <v>3.0152103894338094</v>
      </c>
      <c r="Z1884" s="279">
        <f>Q!BB2094</f>
        <v>2.7083497998568595</v>
      </c>
      <c r="AA1884" s="279">
        <f>Q!BF2094</f>
        <v>2.3964512544484089</v>
      </c>
      <c r="AB1884" s="279">
        <f>Q!BJ2094</f>
        <v>2.1189807180443587</v>
      </c>
      <c r="AC1884" s="279">
        <f>Q!BN2094</f>
        <v>1.9250595009384317</v>
      </c>
      <c r="AD1884" s="279">
        <f>Q!BR2094</f>
        <v>1.7418296365308776</v>
      </c>
      <c r="AE1884" s="279">
        <f>Q!BV2094</f>
        <v>1.5493672978548811</v>
      </c>
      <c r="AF1884" s="279">
        <f>Q!BZ2094</f>
        <v>1.3338196174618571</v>
      </c>
      <c r="AG1884" s="279">
        <f>Q!CD2094</f>
        <v>1.1299107202202914</v>
      </c>
      <c r="AH1884" s="279">
        <f>Q!CH2094</f>
        <v>0.9665571799840158</v>
      </c>
      <c r="AI1884" s="279">
        <f>Q!CL2094</f>
        <v>0.84506489687047348</v>
      </c>
      <c r="AJ1884" s="279">
        <f>Q!CP2094</f>
        <v>0.69933161353861351</v>
      </c>
      <c r="AK1884" s="279">
        <f>Q!CT2094</f>
        <v>0.48601167114862659</v>
      </c>
      <c r="AL1884" s="279">
        <f>Q!CX2094</f>
        <v>0.28187901515796754</v>
      </c>
      <c r="AM1884" s="279">
        <f>Q!DB2094</f>
        <v>0.16856907604484037</v>
      </c>
      <c r="AN1884" s="279">
        <f>Q!DF2094</f>
        <v>8.9103514439988055E-2</v>
      </c>
      <c r="AO1884" s="279">
        <f>Q!DJ2094</f>
        <v>1.7477910482315961E-2</v>
      </c>
    </row>
    <row r="1885" spans="1:41" x14ac:dyDescent="0.35">
      <c r="B1885" s="69" t="s">
        <v>818</v>
      </c>
      <c r="N1885" s="704">
        <f>Q!F2095</f>
        <v>0</v>
      </c>
      <c r="O1885" s="704">
        <f>Q!J2095</f>
        <v>0</v>
      </c>
      <c r="P1885" s="704">
        <f>Q!N2095</f>
        <v>0</v>
      </c>
      <c r="Q1885" s="704">
        <f>Q!R2095</f>
        <v>0</v>
      </c>
      <c r="R1885" s="704">
        <f>Q!V2095</f>
        <v>0</v>
      </c>
      <c r="S1885" s="704">
        <f>Q!Z2095</f>
        <v>0</v>
      </c>
      <c r="T1885" s="704">
        <f>Q!AD2095</f>
        <v>0</v>
      </c>
      <c r="U1885" s="279">
        <f>Q!AH2095</f>
        <v>0</v>
      </c>
      <c r="V1885" s="279">
        <f>Q!AL2095</f>
        <v>0</v>
      </c>
      <c r="W1885" s="279">
        <f>Q!AP2095</f>
        <v>0</v>
      </c>
      <c r="X1885" s="279">
        <f>Q!AT2095</f>
        <v>0</v>
      </c>
      <c r="Y1885" s="279">
        <f>Q!AX2095</f>
        <v>0</v>
      </c>
      <c r="Z1885" s="279">
        <f>Q!BB2095</f>
        <v>0</v>
      </c>
      <c r="AA1885" s="279">
        <f>Q!BF2095</f>
        <v>0</v>
      </c>
      <c r="AB1885" s="279">
        <f>Q!BJ2095</f>
        <v>0</v>
      </c>
      <c r="AC1885" s="279">
        <f>Q!BN2095</f>
        <v>0</v>
      </c>
      <c r="AD1885" s="279">
        <f>Q!BR2095</f>
        <v>0</v>
      </c>
      <c r="AE1885" s="279">
        <f>Q!BV2095</f>
        <v>0</v>
      </c>
      <c r="AF1885" s="279">
        <f>Q!BZ2095</f>
        <v>0</v>
      </c>
      <c r="AG1885" s="279">
        <f>Q!CD2095</f>
        <v>0</v>
      </c>
      <c r="AH1885" s="279">
        <f>Q!CH2095</f>
        <v>0</v>
      </c>
      <c r="AI1885" s="279">
        <f>Q!CL2095</f>
        <v>0</v>
      </c>
      <c r="AJ1885" s="279">
        <f>Q!CP2095</f>
        <v>0</v>
      </c>
      <c r="AK1885" s="279">
        <f>Q!CT2095</f>
        <v>0</v>
      </c>
      <c r="AL1885" s="279">
        <f>Q!CX2095</f>
        <v>0</v>
      </c>
      <c r="AM1885" s="279">
        <f>Q!DB2095</f>
        <v>0</v>
      </c>
      <c r="AN1885" s="279">
        <f>Q!DF2095</f>
        <v>0</v>
      </c>
      <c r="AO1885" s="279">
        <f>Q!DJ2095</f>
        <v>0</v>
      </c>
    </row>
    <row r="1886" spans="1:41" x14ac:dyDescent="0.35">
      <c r="B1886" s="69" t="s">
        <v>779</v>
      </c>
      <c r="N1886" s="704">
        <f>Q!F2096</f>
        <v>0</v>
      </c>
      <c r="O1886" s="704">
        <f>Q!J2096</f>
        <v>0</v>
      </c>
      <c r="P1886" s="704">
        <f>Q!N2096</f>
        <v>0</v>
      </c>
      <c r="Q1886" s="704">
        <f>Q!R2096</f>
        <v>0</v>
      </c>
      <c r="R1886" s="704">
        <f>Q!V2096</f>
        <v>0</v>
      </c>
      <c r="S1886" s="704">
        <f>Q!Z2096</f>
        <v>0</v>
      </c>
      <c r="T1886" s="704">
        <f>Q!AD2096</f>
        <v>-1.3899369578819851</v>
      </c>
      <c r="U1886" s="279">
        <f>Q!AH2096</f>
        <v>-1.3294027819121217</v>
      </c>
      <c r="V1886" s="279">
        <f>Q!AL2096</f>
        <v>-1.2689910131849576</v>
      </c>
      <c r="W1886" s="279">
        <f>Q!AP2096</f>
        <v>-1.2086049027599111</v>
      </c>
      <c r="X1886" s="279">
        <f>Q!AT2096</f>
        <v>-1.1481493265462726</v>
      </c>
      <c r="Y1886" s="279">
        <f>Q!AX2096</f>
        <v>-1.0875304391664027</v>
      </c>
      <c r="Z1886" s="279">
        <f>Q!BB2096</f>
        <v>-1.0266553486998005</v>
      </c>
      <c r="AA1886" s="279">
        <f>Q!BF2096</f>
        <v>-0.96543180957545427</v>
      </c>
      <c r="AB1886" s="279">
        <f>Q!BJ2096</f>
        <v>-0.90376793117758669</v>
      </c>
      <c r="AC1886" s="279">
        <f>Q!BN2096</f>
        <v>-0.84157189998716264</v>
      </c>
      <c r="AD1886" s="279">
        <f>Q!BR2096</f>
        <v>-0.77875171330413717</v>
      </c>
      <c r="AE1886" s="279">
        <f>Q!BV2096</f>
        <v>-0.71521492278819598</v>
      </c>
      <c r="AF1886" s="279">
        <f>Q!BZ2096</f>
        <v>-0.65086838622281795</v>
      </c>
      <c r="AG1886" s="279">
        <f>Q!CD2096</f>
        <v>-0.58561802605233038</v>
      </c>
      <c r="AH1886" s="279">
        <f>Q!CH2096</f>
        <v>-0.51936859336716823</v>
      </c>
      <c r="AI1886" s="279">
        <f>Q!CL2096</f>
        <v>-0.4520234361213592</v>
      </c>
      <c r="AJ1886" s="279">
        <f>Q!CP2096</f>
        <v>-0.38348427046039163</v>
      </c>
      <c r="AK1886" s="279">
        <f>Q!CT2096</f>
        <v>-0.31365095411900457</v>
      </c>
      <c r="AL1886" s="279">
        <f>Q!CX2096</f>
        <v>-0.24242126091857155</v>
      </c>
      <c r="AM1886" s="279">
        <f>Q!DB2096</f>
        <v>-0.16969065545399878</v>
      </c>
      <c r="AN1886" s="279">
        <f>Q!DF2096</f>
        <v>-9.5352067111583352E-2</v>
      </c>
      <c r="AO1886" s="279">
        <f>Q!DJ2096</f>
        <v>-1.9295662603052433E-2</v>
      </c>
    </row>
    <row r="1887" spans="1:41" x14ac:dyDescent="0.35">
      <c r="B1887" s="5" t="s">
        <v>780</v>
      </c>
      <c r="N1887" s="704">
        <f>Q!F2097</f>
        <v>0</v>
      </c>
      <c r="O1887" s="704">
        <f>Q!J2097</f>
        <v>0</v>
      </c>
      <c r="P1887" s="704">
        <f>Q!N2097</f>
        <v>0</v>
      </c>
      <c r="Q1887" s="704">
        <f>Q!R2097</f>
        <v>0</v>
      </c>
      <c r="R1887" s="704">
        <f>Q!V2097</f>
        <v>0</v>
      </c>
      <c r="S1887" s="704">
        <f>Q!Z2097</f>
        <v>0</v>
      </c>
      <c r="T1887" s="704">
        <f>Q!AD2097</f>
        <v>-0.7826817990752416</v>
      </c>
      <c r="U1887" s="279">
        <f>Q!AH2097</f>
        <v>-0.76973956180239766</v>
      </c>
      <c r="V1887" s="279">
        <f>Q!AL2097</f>
        <v>-0.75721838145587628</v>
      </c>
      <c r="W1887" s="279">
        <f>Q!AP2097</f>
        <v>-0.74509803921568618</v>
      </c>
      <c r="X1887" s="279">
        <f>Q!AT2097</f>
        <v>-0.73335959038991727</v>
      </c>
      <c r="Y1887" s="279">
        <f>Q!AX2097</f>
        <v>-0.72198526560682441</v>
      </c>
      <c r="Z1887" s="279">
        <f>Q!BB2097</f>
        <v>-0.71095838106147391</v>
      </c>
      <c r="AA1887" s="279">
        <f>Q!BF2097</f>
        <v>-0.70026325686348256</v>
      </c>
      <c r="AB1887" s="279">
        <f>Q!BJ2097</f>
        <v>-0.68988514264542422</v>
      </c>
      <c r="AC1887" s="279">
        <f>Q!BN2097</f>
        <v>-0.6798101496896678</v>
      </c>
      <c r="AD1887" s="279">
        <f>Q!BR2097</f>
        <v>-0.67002518891687657</v>
      </c>
      <c r="AE1887" s="279">
        <f>Q!BV2097</f>
        <v>-0.66051791415395533</v>
      </c>
      <c r="AF1887" s="279">
        <f>Q!BZ2097</f>
        <v>-0.65127667016439317</v>
      </c>
      <c r="AG1887" s="279">
        <f>Q!CD2097</f>
        <v>-0.64229044498102794</v>
      </c>
      <c r="AH1887" s="279">
        <f>Q!CH2097</f>
        <v>-0.63354882613133723</v>
      </c>
      <c r="AI1887" s="279">
        <f>Q!CL2097</f>
        <v>-0.62504196038939241</v>
      </c>
      <c r="AJ1887" s="279">
        <f>Q!CP2097</f>
        <v>-0.61676051672739318</v>
      </c>
      <c r="AK1887" s="279">
        <f>Q!CT2097</f>
        <v>-0.60869565217391308</v>
      </c>
      <c r="AL1887" s="279">
        <f>Q!CX2097</f>
        <v>-0.60083898031623106</v>
      </c>
      <c r="AM1887" s="279">
        <f>Q!DB2097</f>
        <v>-0.59318254221089517</v>
      </c>
      <c r="AN1887" s="279">
        <f>Q!DF2097</f>
        <v>-0.58571877949040574</v>
      </c>
      <c r="AO1887" s="279">
        <f>Q!DJ2097</f>
        <v>-0.57844050947499226</v>
      </c>
    </row>
    <row r="1888" spans="1:41" x14ac:dyDescent="0.35">
      <c r="B1888" s="5" t="s">
        <v>781</v>
      </c>
      <c r="N1888" s="704">
        <f>Q!F2098</f>
        <v>0</v>
      </c>
      <c r="O1888" s="704">
        <f>Q!J2098</f>
        <v>0</v>
      </c>
      <c r="P1888" s="704">
        <f>Q!N2098</f>
        <v>0</v>
      </c>
      <c r="Q1888" s="704">
        <f>Q!R2098</f>
        <v>0</v>
      </c>
      <c r="R1888" s="704">
        <f>Q!V2098</f>
        <v>0</v>
      </c>
      <c r="S1888" s="704">
        <f>Q!Z2098</f>
        <v>0</v>
      </c>
      <c r="T1888" s="704">
        <f>Q!AD2098</f>
        <v>0.68844681876417246</v>
      </c>
      <c r="U1888" s="279">
        <f>Q!AH2098</f>
        <v>4.6821399307965819E-2</v>
      </c>
      <c r="V1888" s="279">
        <f>Q!AL2098</f>
        <v>-0.80970693001031391</v>
      </c>
      <c r="W1888" s="279">
        <f>Q!AP2098</f>
        <v>-1.1049739361984596</v>
      </c>
      <c r="X1888" s="279">
        <f>Q!AT2098</f>
        <v>-0.62426634946537241</v>
      </c>
      <c r="Y1888" s="279">
        <f>Q!AX2098</f>
        <v>-0.23990351149569875</v>
      </c>
      <c r="Z1888" s="279">
        <f>Q!BB2098</f>
        <v>-0.52267554550738782</v>
      </c>
      <c r="AA1888" s="279">
        <f>Q!BF2098</f>
        <v>-1.332829406323143</v>
      </c>
      <c r="AB1888" s="279">
        <f>Q!BJ2098</f>
        <v>-0.51196572159029019</v>
      </c>
      <c r="AC1888" s="279">
        <f>Q!BN2098</f>
        <v>-1.1318246221299633</v>
      </c>
      <c r="AD1888" s="279">
        <f>Q!BR2098</f>
        <v>-1.287053898027658</v>
      </c>
      <c r="AE1888" s="279">
        <f>Q!BV2098</f>
        <v>-0.8141714162232917</v>
      </c>
      <c r="AF1888" s="279">
        <f>Q!BZ2098</f>
        <v>-0.70832314779536854</v>
      </c>
      <c r="AG1888" s="279">
        <f>Q!CD2098</f>
        <v>-1.092602083687114</v>
      </c>
      <c r="AH1888" s="279">
        <f>Q!CH2098</f>
        <v>-0.86454004477106505</v>
      </c>
      <c r="AI1888" s="279">
        <f>Q!CL2098</f>
        <v>-0.60866244893768395</v>
      </c>
      <c r="AJ1888" s="279">
        <f>Q!CP2098</f>
        <v>-0.20533071002781358</v>
      </c>
      <c r="AK1888" s="279">
        <f>Q!CT2098</f>
        <v>0.2619947630411224</v>
      </c>
      <c r="AL1888" s="279">
        <f>Q!CX2098</f>
        <v>0.50697434718539125</v>
      </c>
      <c r="AM1888" s="279">
        <f>Q!DB2098</f>
        <v>0.57355016420483307</v>
      </c>
      <c r="AN1888" s="279">
        <f>Q!DF2098</f>
        <v>0.81270940232447864</v>
      </c>
      <c r="AO1888" s="279">
        <f>Q!DJ2098</f>
        <v>1.0434560888725961</v>
      </c>
    </row>
    <row r="1889" spans="2:41" x14ac:dyDescent="0.35">
      <c r="B1889" s="255" t="s">
        <v>785</v>
      </c>
      <c r="C1889" s="255"/>
      <c r="D1889" s="255"/>
      <c r="E1889" s="255"/>
      <c r="F1889" s="255"/>
      <c r="G1889" s="255"/>
      <c r="H1889" s="255"/>
      <c r="I1889" s="255"/>
      <c r="J1889" s="255"/>
      <c r="K1889" s="255"/>
      <c r="L1889" s="255"/>
      <c r="M1889" s="255"/>
      <c r="N1889" s="705">
        <f>Q!F2099</f>
        <v>0</v>
      </c>
      <c r="O1889" s="705">
        <f>Q!J2099</f>
        <v>0</v>
      </c>
      <c r="P1889" s="705">
        <f>Q!N2099</f>
        <v>0</v>
      </c>
      <c r="Q1889" s="705">
        <f>Q!R2099</f>
        <v>0</v>
      </c>
      <c r="R1889" s="705">
        <f>Q!V2099</f>
        <v>0</v>
      </c>
      <c r="S1889" s="705">
        <f>Q!Z2099</f>
        <v>0</v>
      </c>
      <c r="T1889" s="705">
        <f>Q!AD2099</f>
        <v>4.2391702808310425</v>
      </c>
      <c r="U1889" s="705">
        <f>Q!AH2099</f>
        <v>3.6578076231742584</v>
      </c>
      <c r="V1889" s="705">
        <f>Q!AL2099</f>
        <v>2.9710851739809256</v>
      </c>
      <c r="W1889" s="705">
        <f>Q!AP2099</f>
        <v>2.698529655387047</v>
      </c>
      <c r="X1889" s="705">
        <f>Q!AT2099</f>
        <v>2.749841710176832</v>
      </c>
      <c r="Y1889" s="705">
        <f>Q!AX2099</f>
        <v>2.4113745883861184</v>
      </c>
      <c r="Z1889" s="705">
        <f>Q!BB2099</f>
        <v>1.3835784699504656</v>
      </c>
      <c r="AA1889" s="705">
        <f>Q!BF2099</f>
        <v>5.0275359134868053E-2</v>
      </c>
      <c r="AB1889" s="705">
        <f>Q!BJ2099</f>
        <v>0.43538060919851335</v>
      </c>
      <c r="AC1889" s="705">
        <f>Q!BN2099</f>
        <v>-0.489510863517092</v>
      </c>
      <c r="AD1889" s="705">
        <f>Q!BR2099</f>
        <v>-0.83156481219795464</v>
      </c>
      <c r="AE1889" s="705">
        <f>Q!BV2099</f>
        <v>-0.57420677630231542</v>
      </c>
      <c r="AF1889" s="705">
        <f>Q!BZ2099</f>
        <v>-0.71036439965056752</v>
      </c>
      <c r="AG1889" s="705">
        <f>Q!CD2099</f>
        <v>-1.2057049217244702</v>
      </c>
      <c r="AH1889" s="705">
        <f>Q!CH2099</f>
        <v>-1.0509002842855546</v>
      </c>
      <c r="AI1889" s="705">
        <f>Q!CL2099</f>
        <v>-0.8406629485779622</v>
      </c>
      <c r="AJ1889" s="705">
        <f>Q!CP2099</f>
        <v>-0.50624388367698503</v>
      </c>
      <c r="AK1889" s="705">
        <f>Q!CT2099</f>
        <v>-0.17434017210316874</v>
      </c>
      <c r="AL1889" s="705">
        <f>Q!CX2099</f>
        <v>-5.4406878891443806E-2</v>
      </c>
      <c r="AM1889" s="705">
        <f>Q!DB2099</f>
        <v>-2.0753957415220552E-2</v>
      </c>
      <c r="AN1889" s="705">
        <f>Q!DF2099</f>
        <v>0.2207420701624776</v>
      </c>
      <c r="AO1889" s="705">
        <f>Q!DJ2099</f>
        <v>0.46319782727686742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57"/>
  <sheetViews>
    <sheetView zoomScale="85" zoomScaleNormal="85" workbookViewId="0">
      <selection activeCell="E37" sqref="E37"/>
    </sheetView>
  </sheetViews>
  <sheetFormatPr defaultRowHeight="14.5" x14ac:dyDescent="0.35"/>
  <cols>
    <col min="1" max="2" width="8.7265625" style="256"/>
    <col min="3" max="3" width="35" customWidth="1"/>
    <col min="5" max="5" width="11.54296875" bestFit="1" customWidth="1"/>
    <col min="6" max="27" width="8.7265625" style="256"/>
  </cols>
  <sheetData>
    <row r="1" spans="3:8" s="256" customFormat="1" x14ac:dyDescent="0.35"/>
    <row r="2" spans="3:8" s="256" customFormat="1" ht="15" thickBot="1" x14ac:dyDescent="0.4"/>
    <row r="3" spans="3:8" s="256" customFormat="1" x14ac:dyDescent="0.35">
      <c r="C3" s="406" t="s">
        <v>389</v>
      </c>
      <c r="D3" s="416"/>
      <c r="E3" s="404"/>
      <c r="F3" s="383"/>
      <c r="G3" s="383"/>
    </row>
    <row r="4" spans="3:8" s="256" customFormat="1" x14ac:dyDescent="0.35">
      <c r="C4" s="397"/>
      <c r="D4" s="383"/>
      <c r="E4" s="396"/>
      <c r="F4" s="383"/>
      <c r="G4" s="383"/>
    </row>
    <row r="5" spans="3:8" s="256" customFormat="1" x14ac:dyDescent="0.35">
      <c r="C5" s="393" t="s">
        <v>388</v>
      </c>
      <c r="D5" s="383"/>
      <c r="E5" s="415" t="s">
        <v>387</v>
      </c>
      <c r="F5" s="383"/>
      <c r="G5" s="383"/>
    </row>
    <row r="6" spans="3:8" s="256" customFormat="1" x14ac:dyDescent="0.35">
      <c r="C6" s="413" t="s">
        <v>348</v>
      </c>
      <c r="D6" s="383"/>
      <c r="E6" s="414">
        <v>0</v>
      </c>
      <c r="F6" s="383"/>
      <c r="G6" s="383"/>
    </row>
    <row r="7" spans="3:8" s="256" customFormat="1" x14ac:dyDescent="0.35">
      <c r="C7" s="413" t="s">
        <v>347</v>
      </c>
      <c r="D7" s="383"/>
      <c r="E7" s="414"/>
      <c r="F7" s="383"/>
      <c r="G7" s="383"/>
    </row>
    <row r="8" spans="3:8" s="256" customFormat="1" x14ac:dyDescent="0.35">
      <c r="C8" s="413" t="s">
        <v>386</v>
      </c>
      <c r="D8" s="383"/>
      <c r="E8" s="412">
        <v>0.1</v>
      </c>
      <c r="F8" s="383"/>
      <c r="G8" s="383"/>
    </row>
    <row r="9" spans="3:8" s="256" customFormat="1" ht="15" thickBot="1" x14ac:dyDescent="0.4">
      <c r="C9" s="411" t="s">
        <v>385</v>
      </c>
      <c r="D9" s="385"/>
      <c r="E9" s="410">
        <v>-0.1</v>
      </c>
      <c r="F9" s="383"/>
      <c r="G9" s="383"/>
    </row>
    <row r="10" spans="3:8" s="256" customFormat="1" ht="15" thickBot="1" x14ac:dyDescent="0.4">
      <c r="C10" s="383"/>
      <c r="D10" s="383"/>
      <c r="E10" s="383"/>
      <c r="F10" s="383"/>
      <c r="G10" s="383"/>
    </row>
    <row r="11" spans="3:8" s="256" customFormat="1" x14ac:dyDescent="0.35">
      <c r="C11" s="406" t="s">
        <v>384</v>
      </c>
      <c r="D11" s="405"/>
      <c r="E11" s="404"/>
      <c r="F11" s="383"/>
      <c r="G11" s="383"/>
    </row>
    <row r="12" spans="3:8" s="256" customFormat="1" x14ac:dyDescent="0.35">
      <c r="C12" s="397"/>
      <c r="D12" s="383"/>
      <c r="E12" s="396"/>
      <c r="F12" s="383"/>
      <c r="G12" s="383"/>
      <c r="H12" s="282"/>
    </row>
    <row r="13" spans="3:8" s="256" customFormat="1" x14ac:dyDescent="0.35">
      <c r="C13" s="403" t="s">
        <v>383</v>
      </c>
      <c r="D13" s="383"/>
      <c r="E13" s="396"/>
      <c r="F13" s="383"/>
      <c r="G13" s="383"/>
      <c r="H13" s="282"/>
    </row>
    <row r="14" spans="3:8" s="256" customFormat="1" x14ac:dyDescent="0.35">
      <c r="C14" s="390" t="s">
        <v>382</v>
      </c>
      <c r="D14" s="383"/>
      <c r="E14" s="417">
        <v>31.103476799999999</v>
      </c>
      <c r="F14" s="383"/>
      <c r="G14" s="282"/>
      <c r="H14" s="282"/>
    </row>
    <row r="15" spans="3:8" s="256" customFormat="1" x14ac:dyDescent="0.35">
      <c r="C15" s="390" t="s">
        <v>381</v>
      </c>
      <c r="D15" s="383"/>
      <c r="E15" s="409">
        <v>2204.62</v>
      </c>
      <c r="F15" s="383"/>
      <c r="G15" s="282"/>
      <c r="H15" s="282"/>
    </row>
    <row r="16" spans="3:8" s="256" customFormat="1" ht="15" thickBot="1" x14ac:dyDescent="0.4">
      <c r="C16" s="402" t="s">
        <v>380</v>
      </c>
      <c r="D16" s="401"/>
      <c r="E16" s="418">
        <v>365</v>
      </c>
      <c r="F16" s="408"/>
      <c r="G16" s="282"/>
      <c r="H16" s="282"/>
    </row>
    <row r="17" spans="3:8" s="256" customFormat="1" ht="15" thickBot="1" x14ac:dyDescent="0.4">
      <c r="C17" s="408"/>
      <c r="D17" s="408"/>
      <c r="E17" s="408"/>
      <c r="F17" s="408"/>
      <c r="G17" s="408"/>
      <c r="H17" s="282"/>
    </row>
    <row r="18" spans="3:8" s="256" customFormat="1" x14ac:dyDescent="0.35">
      <c r="C18" s="400" t="s">
        <v>390</v>
      </c>
      <c r="D18" s="399"/>
      <c r="E18" s="398"/>
      <c r="F18" s="383"/>
      <c r="G18" s="383"/>
      <c r="H18" s="282"/>
    </row>
    <row r="19" spans="3:8" s="256" customFormat="1" x14ac:dyDescent="0.35">
      <c r="C19" s="397"/>
      <c r="D19" s="383"/>
      <c r="E19" s="396"/>
      <c r="F19" s="383"/>
      <c r="G19" s="383"/>
      <c r="H19" s="282"/>
    </row>
    <row r="20" spans="3:8" s="256" customFormat="1" x14ac:dyDescent="0.35">
      <c r="C20" s="393" t="s">
        <v>140</v>
      </c>
      <c r="D20" s="392" t="s">
        <v>377</v>
      </c>
      <c r="E20" s="391" t="s">
        <v>376</v>
      </c>
      <c r="F20" s="282"/>
      <c r="G20" s="282"/>
      <c r="H20" s="282"/>
    </row>
    <row r="21" spans="3:8" s="256" customFormat="1" x14ac:dyDescent="0.35">
      <c r="C21" s="390" t="s">
        <v>379</v>
      </c>
      <c r="D21" s="389" t="s">
        <v>80</v>
      </c>
      <c r="E21" s="395">
        <v>0.25</v>
      </c>
      <c r="F21" s="282"/>
      <c r="G21" s="282"/>
      <c r="H21" s="282"/>
    </row>
    <row r="22" spans="3:8" s="256" customFormat="1" x14ac:dyDescent="0.35">
      <c r="C22" s="390" t="s">
        <v>391</v>
      </c>
      <c r="D22" s="389" t="s">
        <v>80</v>
      </c>
      <c r="E22" s="419">
        <v>3.4000000000000002E-2</v>
      </c>
      <c r="F22" s="282"/>
      <c r="G22" s="282"/>
      <c r="H22" s="282"/>
    </row>
    <row r="23" spans="3:8" s="256" customFormat="1" x14ac:dyDescent="0.35">
      <c r="C23" s="390"/>
      <c r="D23" s="389"/>
      <c r="E23" s="394"/>
      <c r="F23" s="282"/>
      <c r="G23" s="282"/>
      <c r="H23" s="282"/>
    </row>
    <row r="24" spans="3:8" s="256" customFormat="1" x14ac:dyDescent="0.35">
      <c r="C24" s="393" t="s">
        <v>378</v>
      </c>
      <c r="D24" s="392" t="s">
        <v>377</v>
      </c>
      <c r="E24" s="391" t="s">
        <v>376</v>
      </c>
      <c r="F24" s="282"/>
      <c r="G24" s="282"/>
      <c r="H24" s="282"/>
    </row>
    <row r="25" spans="3:8" s="256" customFormat="1" x14ac:dyDescent="0.35">
      <c r="C25" s="390" t="s">
        <v>375</v>
      </c>
      <c r="D25" s="389" t="s">
        <v>80</v>
      </c>
      <c r="E25" s="407"/>
      <c r="F25" s="282"/>
      <c r="G25" s="282"/>
      <c r="H25" s="282"/>
    </row>
    <row r="26" spans="3:8" s="256" customFormat="1" x14ac:dyDescent="0.35">
      <c r="C26" s="388" t="s">
        <v>374</v>
      </c>
      <c r="D26" s="383" t="s">
        <v>373</v>
      </c>
      <c r="E26" s="387"/>
      <c r="F26" s="282"/>
      <c r="G26" s="282"/>
      <c r="H26" s="282"/>
    </row>
    <row r="27" spans="3:8" s="256" customFormat="1" ht="15" thickBot="1" x14ac:dyDescent="0.4">
      <c r="C27" s="386"/>
      <c r="D27" s="385"/>
      <c r="E27" s="384">
        <f>E26*(1)</f>
        <v>0</v>
      </c>
      <c r="F27" s="383"/>
      <c r="G27" s="383"/>
      <c r="H27" s="282"/>
    </row>
    <row r="28" spans="3:8" s="256" customFormat="1" ht="15" thickBot="1" x14ac:dyDescent="0.4">
      <c r="F28" s="282"/>
      <c r="G28" s="282"/>
      <c r="H28" s="282"/>
    </row>
    <row r="29" spans="3:8" s="256" customFormat="1" x14ac:dyDescent="0.35">
      <c r="C29" s="400" t="s">
        <v>643</v>
      </c>
      <c r="D29" s="399"/>
      <c r="E29" s="398"/>
    </row>
    <row r="30" spans="3:8" s="256" customFormat="1" x14ac:dyDescent="0.35">
      <c r="C30" s="397"/>
      <c r="D30" s="383"/>
      <c r="E30" s="396"/>
    </row>
    <row r="31" spans="3:8" s="256" customFormat="1" x14ac:dyDescent="0.35">
      <c r="C31" s="393" t="s">
        <v>644</v>
      </c>
      <c r="D31" s="392" t="s">
        <v>377</v>
      </c>
      <c r="E31" s="391" t="s">
        <v>376</v>
      </c>
    </row>
    <row r="32" spans="3:8" s="256" customFormat="1" x14ac:dyDescent="0.35">
      <c r="C32" s="390" t="s">
        <v>646</v>
      </c>
      <c r="D32" s="389" t="s">
        <v>230</v>
      </c>
      <c r="E32" s="517">
        <v>1.1100000000000001</v>
      </c>
    </row>
    <row r="33" spans="3:5" s="256" customFormat="1" x14ac:dyDescent="0.35">
      <c r="C33" s="390" t="s">
        <v>647</v>
      </c>
      <c r="D33" s="389" t="s">
        <v>80</v>
      </c>
      <c r="E33" s="395">
        <v>0.9</v>
      </c>
    </row>
    <row r="34" spans="3:5" s="256" customFormat="1" x14ac:dyDescent="0.35">
      <c r="C34" s="390"/>
      <c r="D34" s="389"/>
      <c r="E34" s="394"/>
    </row>
    <row r="35" spans="3:5" s="256" customFormat="1" x14ac:dyDescent="0.35">
      <c r="C35" s="393" t="s">
        <v>645</v>
      </c>
      <c r="D35" s="392" t="s">
        <v>377</v>
      </c>
      <c r="E35" s="391" t="s">
        <v>376</v>
      </c>
    </row>
    <row r="36" spans="3:5" s="256" customFormat="1" x14ac:dyDescent="0.35">
      <c r="C36" s="390" t="s">
        <v>646</v>
      </c>
      <c r="D36" s="389" t="s">
        <v>230</v>
      </c>
      <c r="E36" s="612">
        <v>0.29530000000000001</v>
      </c>
    </row>
    <row r="37" spans="3:5" s="256" customFormat="1" x14ac:dyDescent="0.35">
      <c r="C37" s="390" t="s">
        <v>647</v>
      </c>
      <c r="D37" s="389" t="s">
        <v>80</v>
      </c>
      <c r="E37" s="395">
        <v>0.67</v>
      </c>
    </row>
    <row r="38" spans="3:5" s="256" customFormat="1" ht="15" thickBot="1" x14ac:dyDescent="0.4">
      <c r="C38" s="386"/>
      <c r="D38" s="385"/>
      <c r="E38" s="384"/>
    </row>
    <row r="39" spans="3:5" s="256" customFormat="1" ht="15" thickBot="1" x14ac:dyDescent="0.4"/>
    <row r="40" spans="3:5" s="256" customFormat="1" x14ac:dyDescent="0.35">
      <c r="C40" s="400" t="s">
        <v>711</v>
      </c>
      <c r="D40" s="399"/>
      <c r="E40" s="398"/>
    </row>
    <row r="41" spans="3:5" s="256" customFormat="1" x14ac:dyDescent="0.35">
      <c r="C41" s="397"/>
      <c r="D41" s="383"/>
      <c r="E41" s="396"/>
    </row>
    <row r="42" spans="3:5" s="256" customFormat="1" x14ac:dyDescent="0.35">
      <c r="C42" s="393" t="s">
        <v>712</v>
      </c>
      <c r="D42" s="392" t="s">
        <v>377</v>
      </c>
      <c r="E42" s="391" t="s">
        <v>376</v>
      </c>
    </row>
    <row r="43" spans="3:5" s="256" customFormat="1" x14ac:dyDescent="0.35">
      <c r="C43" s="390" t="s">
        <v>646</v>
      </c>
      <c r="D43" s="389" t="s">
        <v>230</v>
      </c>
      <c r="E43" s="517">
        <v>0.8</v>
      </c>
    </row>
    <row r="44" spans="3:5" s="256" customFormat="1" x14ac:dyDescent="0.35">
      <c r="C44" s="390" t="s">
        <v>647</v>
      </c>
      <c r="D44" s="389" t="s">
        <v>80</v>
      </c>
      <c r="E44" s="395">
        <v>0.9</v>
      </c>
    </row>
    <row r="45" spans="3:5" s="256" customFormat="1" x14ac:dyDescent="0.35">
      <c r="C45" s="390"/>
      <c r="D45" s="389"/>
      <c r="E45" s="394"/>
    </row>
    <row r="46" spans="3:5" s="256" customFormat="1" x14ac:dyDescent="0.35">
      <c r="C46" s="393" t="s">
        <v>439</v>
      </c>
      <c r="D46" s="392" t="s">
        <v>377</v>
      </c>
      <c r="E46" s="391" t="s">
        <v>376</v>
      </c>
    </row>
    <row r="47" spans="3:5" s="256" customFormat="1" x14ac:dyDescent="0.35">
      <c r="C47" s="390" t="s">
        <v>646</v>
      </c>
      <c r="D47" s="389" t="s">
        <v>230</v>
      </c>
      <c r="E47" s="517">
        <v>0.8</v>
      </c>
    </row>
    <row r="48" spans="3:5" s="256" customFormat="1" ht="15" thickBot="1" x14ac:dyDescent="0.4">
      <c r="C48" s="386"/>
      <c r="D48" s="385"/>
      <c r="E48" s="384"/>
    </row>
    <row r="49" spans="3:5" s="256" customFormat="1" ht="15" thickBot="1" x14ac:dyDescent="0.4"/>
    <row r="50" spans="3:5" s="256" customFormat="1" x14ac:dyDescent="0.35">
      <c r="C50" s="400" t="s">
        <v>716</v>
      </c>
      <c r="D50" s="399"/>
      <c r="E50" s="398"/>
    </row>
    <row r="51" spans="3:5" s="256" customFormat="1" x14ac:dyDescent="0.35">
      <c r="C51" s="397"/>
      <c r="D51" s="383"/>
      <c r="E51" s="396"/>
    </row>
    <row r="52" spans="3:5" s="256" customFormat="1" x14ac:dyDescent="0.35">
      <c r="C52" s="393" t="s">
        <v>644</v>
      </c>
      <c r="D52" s="392" t="s">
        <v>377</v>
      </c>
      <c r="E52" s="391" t="s">
        <v>376</v>
      </c>
    </row>
    <row r="53" spans="3:5" s="256" customFormat="1" x14ac:dyDescent="0.35">
      <c r="C53" s="390" t="s">
        <v>646</v>
      </c>
      <c r="D53" s="389" t="s">
        <v>230</v>
      </c>
      <c r="E53" s="517">
        <v>3</v>
      </c>
    </row>
    <row r="54" spans="3:5" s="256" customFormat="1" x14ac:dyDescent="0.35">
      <c r="C54" s="390" t="s">
        <v>647</v>
      </c>
      <c r="D54" s="389" t="s">
        <v>80</v>
      </c>
      <c r="E54" s="395">
        <v>0.93</v>
      </c>
    </row>
    <row r="55" spans="3:5" s="256" customFormat="1" x14ac:dyDescent="0.35">
      <c r="C55" s="390"/>
      <c r="D55" s="389"/>
      <c r="E55" s="394"/>
    </row>
    <row r="56" spans="3:5" s="256" customFormat="1" x14ac:dyDescent="0.35">
      <c r="C56" s="393" t="s">
        <v>717</v>
      </c>
      <c r="D56" s="392" t="s">
        <v>377</v>
      </c>
      <c r="E56" s="391" t="s">
        <v>376</v>
      </c>
    </row>
    <row r="57" spans="3:5" s="256" customFormat="1" x14ac:dyDescent="0.35">
      <c r="C57" s="390" t="s">
        <v>646</v>
      </c>
      <c r="D57" s="389" t="s">
        <v>230</v>
      </c>
      <c r="E57" s="517"/>
    </row>
    <row r="58" spans="3:5" s="256" customFormat="1" x14ac:dyDescent="0.35">
      <c r="C58" s="390" t="s">
        <v>647</v>
      </c>
      <c r="D58" s="389" t="s">
        <v>80</v>
      </c>
      <c r="E58" s="395"/>
    </row>
    <row r="59" spans="3:5" s="256" customFormat="1" ht="15" thickBot="1" x14ac:dyDescent="0.4">
      <c r="C59" s="386"/>
      <c r="D59" s="385"/>
      <c r="E59" s="384"/>
    </row>
    <row r="60" spans="3:5" s="256" customFormat="1" ht="15" thickBot="1" x14ac:dyDescent="0.4"/>
    <row r="61" spans="3:5" s="256" customFormat="1" x14ac:dyDescent="0.35">
      <c r="C61" s="400" t="s">
        <v>718</v>
      </c>
      <c r="D61" s="399"/>
      <c r="E61" s="398"/>
    </row>
    <row r="62" spans="3:5" s="256" customFormat="1" x14ac:dyDescent="0.35">
      <c r="C62" s="397"/>
      <c r="D62" s="383"/>
      <c r="E62" s="396"/>
    </row>
    <row r="63" spans="3:5" s="256" customFormat="1" x14ac:dyDescent="0.35">
      <c r="C63" s="393" t="s">
        <v>644</v>
      </c>
      <c r="D63" s="392" t="s">
        <v>377</v>
      </c>
      <c r="E63" s="391" t="s">
        <v>376</v>
      </c>
    </row>
    <row r="64" spans="3:5" s="256" customFormat="1" x14ac:dyDescent="0.35">
      <c r="C64" s="390" t="s">
        <v>646</v>
      </c>
      <c r="D64" s="389" t="s">
        <v>230</v>
      </c>
      <c r="E64" s="517">
        <v>0.96</v>
      </c>
    </row>
    <row r="65" spans="3:7" s="256" customFormat="1" x14ac:dyDescent="0.35">
      <c r="C65" s="390" t="s">
        <v>647</v>
      </c>
      <c r="D65" s="389" t="s">
        <v>80</v>
      </c>
      <c r="E65" s="395">
        <v>0.92</v>
      </c>
    </row>
    <row r="66" spans="3:7" s="256" customFormat="1" ht="15" thickBot="1" x14ac:dyDescent="0.4">
      <c r="C66" s="386"/>
      <c r="D66" s="385"/>
      <c r="E66" s="384"/>
    </row>
    <row r="67" spans="3:7" s="256" customFormat="1" ht="15" thickBot="1" x14ac:dyDescent="0.4"/>
    <row r="68" spans="3:7" s="256" customFormat="1" x14ac:dyDescent="0.35">
      <c r="C68" s="400" t="s">
        <v>733</v>
      </c>
      <c r="D68" s="399"/>
      <c r="E68" s="398"/>
    </row>
    <row r="69" spans="3:7" s="256" customFormat="1" x14ac:dyDescent="0.35">
      <c r="C69" s="397"/>
      <c r="D69" s="383"/>
      <c r="E69" s="396"/>
    </row>
    <row r="70" spans="3:7" s="256" customFormat="1" x14ac:dyDescent="0.35">
      <c r="C70" s="393" t="s">
        <v>644</v>
      </c>
      <c r="D70" s="392" t="s">
        <v>377</v>
      </c>
      <c r="E70" s="391" t="s">
        <v>376</v>
      </c>
    </row>
    <row r="71" spans="3:7" s="256" customFormat="1" x14ac:dyDescent="0.35">
      <c r="C71" s="390" t="s">
        <v>646</v>
      </c>
      <c r="D71" s="389" t="s">
        <v>230</v>
      </c>
      <c r="E71" s="517">
        <v>1.71</v>
      </c>
    </row>
    <row r="72" spans="3:7" s="256" customFormat="1" x14ac:dyDescent="0.35">
      <c r="C72" s="390" t="s">
        <v>647</v>
      </c>
      <c r="D72" s="389" t="s">
        <v>80</v>
      </c>
      <c r="E72" s="395">
        <v>0.89400000000000002</v>
      </c>
    </row>
    <row r="73" spans="3:7" s="256" customFormat="1" ht="15" thickBot="1" x14ac:dyDescent="0.4">
      <c r="C73" s="386"/>
      <c r="D73" s="385"/>
      <c r="E73" s="384"/>
    </row>
    <row r="74" spans="3:7" s="256" customFormat="1" x14ac:dyDescent="0.35"/>
    <row r="75" spans="3:7" s="256" customFormat="1" x14ac:dyDescent="0.35"/>
    <row r="76" spans="3:7" s="256" customFormat="1" x14ac:dyDescent="0.35"/>
    <row r="77" spans="3:7" s="256" customFormat="1" x14ac:dyDescent="0.35">
      <c r="F77" s="383"/>
      <c r="G77" s="383"/>
    </row>
    <row r="78" spans="3:7" s="256" customFormat="1" x14ac:dyDescent="0.35">
      <c r="F78" s="383"/>
      <c r="G78" s="383"/>
    </row>
    <row r="79" spans="3:7" s="256" customFormat="1" x14ac:dyDescent="0.35">
      <c r="F79" s="383"/>
      <c r="G79" s="383"/>
    </row>
    <row r="80" spans="3:7" s="256" customFormat="1" x14ac:dyDescent="0.35"/>
    <row r="81" spans="3:7" s="256" customFormat="1" x14ac:dyDescent="0.35"/>
    <row r="82" spans="3:7" s="256" customFormat="1" x14ac:dyDescent="0.35"/>
    <row r="83" spans="3:7" s="256" customFormat="1" x14ac:dyDescent="0.35"/>
    <row r="84" spans="3:7" s="256" customFormat="1" x14ac:dyDescent="0.35">
      <c r="F84" s="383"/>
      <c r="G84" s="382"/>
    </row>
    <row r="85" spans="3:7" s="256" customFormat="1" x14ac:dyDescent="0.35"/>
    <row r="86" spans="3:7" s="256" customFormat="1" x14ac:dyDescent="0.35"/>
    <row r="87" spans="3:7" s="256" customFormat="1" x14ac:dyDescent="0.35">
      <c r="C87" s="282"/>
      <c r="D87" s="282"/>
      <c r="E87" s="282"/>
    </row>
    <row r="88" spans="3:7" s="256" customFormat="1" x14ac:dyDescent="0.35"/>
    <row r="89" spans="3:7" s="256" customFormat="1" x14ac:dyDescent="0.35"/>
    <row r="90" spans="3:7" s="256" customFormat="1" x14ac:dyDescent="0.35"/>
    <row r="91" spans="3:7" s="256" customFormat="1" x14ac:dyDescent="0.35"/>
    <row r="92" spans="3:7" s="256" customFormat="1" x14ac:dyDescent="0.35"/>
    <row r="93" spans="3:7" s="256" customFormat="1" x14ac:dyDescent="0.35"/>
    <row r="94" spans="3:7" s="256" customFormat="1" x14ac:dyDescent="0.35"/>
    <row r="95" spans="3:7" s="256" customFormat="1" x14ac:dyDescent="0.35"/>
    <row r="96" spans="3:7" s="256" customFormat="1" x14ac:dyDescent="0.35"/>
    <row r="97" s="256" customFormat="1" x14ac:dyDescent="0.35"/>
    <row r="98" s="256" customFormat="1" x14ac:dyDescent="0.35"/>
    <row r="99" s="256" customFormat="1" x14ac:dyDescent="0.35"/>
    <row r="100" s="256" customFormat="1" x14ac:dyDescent="0.35"/>
    <row r="101" s="256" customFormat="1" x14ac:dyDescent="0.35"/>
    <row r="102" s="256" customFormat="1" x14ac:dyDescent="0.35"/>
    <row r="103" s="256" customFormat="1" x14ac:dyDescent="0.35"/>
    <row r="104" s="256" customFormat="1" x14ac:dyDescent="0.35"/>
    <row r="105" s="256" customFormat="1" x14ac:dyDescent="0.35"/>
    <row r="106" s="256" customFormat="1" x14ac:dyDescent="0.35"/>
    <row r="107" s="256" customFormat="1" x14ac:dyDescent="0.35"/>
    <row r="108" s="256" customFormat="1" x14ac:dyDescent="0.35"/>
    <row r="109" s="256" customFormat="1" x14ac:dyDescent="0.35"/>
    <row r="110" s="256" customFormat="1" x14ac:dyDescent="0.35"/>
    <row r="111" s="256" customFormat="1" x14ac:dyDescent="0.35"/>
    <row r="112" s="256" customFormat="1" x14ac:dyDescent="0.35"/>
    <row r="113" s="256" customFormat="1" x14ac:dyDescent="0.35"/>
    <row r="114" s="256" customFormat="1" x14ac:dyDescent="0.35"/>
    <row r="115" s="256" customFormat="1" x14ac:dyDescent="0.35"/>
    <row r="116" s="256" customFormat="1" x14ac:dyDescent="0.35"/>
    <row r="117" s="256" customFormat="1" x14ac:dyDescent="0.35"/>
    <row r="118" s="256" customFormat="1" x14ac:dyDescent="0.35"/>
    <row r="119" s="256" customFormat="1" x14ac:dyDescent="0.35"/>
    <row r="120" s="256" customFormat="1" x14ac:dyDescent="0.35"/>
    <row r="121" s="256" customFormat="1" x14ac:dyDescent="0.35"/>
    <row r="122" s="256" customFormat="1" x14ac:dyDescent="0.35"/>
    <row r="123" s="256" customFormat="1" x14ac:dyDescent="0.35"/>
    <row r="124" s="256" customFormat="1" x14ac:dyDescent="0.35"/>
    <row r="125" s="256" customFormat="1" x14ac:dyDescent="0.35"/>
    <row r="126" s="256" customFormat="1" x14ac:dyDescent="0.35"/>
    <row r="127" s="256" customFormat="1" x14ac:dyDescent="0.35"/>
    <row r="128" s="256" customFormat="1" x14ac:dyDescent="0.35"/>
    <row r="129" s="256" customFormat="1" x14ac:dyDescent="0.35"/>
    <row r="130" s="256" customFormat="1" x14ac:dyDescent="0.35"/>
    <row r="131" s="256" customFormat="1" x14ac:dyDescent="0.35"/>
    <row r="132" s="256" customFormat="1" x14ac:dyDescent="0.35"/>
    <row r="133" s="256" customFormat="1" x14ac:dyDescent="0.35"/>
    <row r="134" s="256" customFormat="1" x14ac:dyDescent="0.35"/>
    <row r="135" s="256" customFormat="1" x14ac:dyDescent="0.35"/>
    <row r="136" s="256" customFormat="1" x14ac:dyDescent="0.35"/>
    <row r="137" s="256" customFormat="1" x14ac:dyDescent="0.35"/>
    <row r="138" s="256" customFormat="1" x14ac:dyDescent="0.35"/>
    <row r="139" s="256" customFormat="1" x14ac:dyDescent="0.35"/>
    <row r="140" s="256" customFormat="1" x14ac:dyDescent="0.35"/>
    <row r="141" s="256" customFormat="1" x14ac:dyDescent="0.35"/>
    <row r="142" s="256" customFormat="1" x14ac:dyDescent="0.35"/>
    <row r="143" s="256" customFormat="1" x14ac:dyDescent="0.35"/>
    <row r="144" s="256" customFormat="1" x14ac:dyDescent="0.35"/>
    <row r="145" s="256" customFormat="1" x14ac:dyDescent="0.35"/>
    <row r="146" s="256" customFormat="1" x14ac:dyDescent="0.35"/>
    <row r="147" s="256" customFormat="1" x14ac:dyDescent="0.35"/>
    <row r="148" s="256" customFormat="1" x14ac:dyDescent="0.35"/>
    <row r="149" s="256" customFormat="1" x14ac:dyDescent="0.35"/>
    <row r="150" s="256" customFormat="1" x14ac:dyDescent="0.35"/>
    <row r="151" s="256" customFormat="1" x14ac:dyDescent="0.35"/>
    <row r="152" s="256" customFormat="1" x14ac:dyDescent="0.35"/>
    <row r="153" s="256" customFormat="1" x14ac:dyDescent="0.35"/>
    <row r="154" s="256" customFormat="1" x14ac:dyDescent="0.35"/>
    <row r="155" s="256" customFormat="1" x14ac:dyDescent="0.35"/>
    <row r="156" s="256" customFormat="1" x14ac:dyDescent="0.35"/>
    <row r="157" s="256" customFormat="1" x14ac:dyDescent="0.35"/>
    <row r="158" s="256" customFormat="1" x14ac:dyDescent="0.35"/>
    <row r="159" s="256" customFormat="1" x14ac:dyDescent="0.35"/>
    <row r="160" s="256" customFormat="1" x14ac:dyDescent="0.35"/>
    <row r="161" s="256" customFormat="1" x14ac:dyDescent="0.35"/>
    <row r="162" s="256" customFormat="1" x14ac:dyDescent="0.35"/>
    <row r="163" s="256" customFormat="1" x14ac:dyDescent="0.35"/>
    <row r="164" s="256" customFormat="1" x14ac:dyDescent="0.35"/>
    <row r="165" s="256" customFormat="1" x14ac:dyDescent="0.35"/>
    <row r="166" s="256" customFormat="1" x14ac:dyDescent="0.35"/>
    <row r="167" s="256" customFormat="1" x14ac:dyDescent="0.35"/>
    <row r="168" s="256" customFormat="1" x14ac:dyDescent="0.35"/>
    <row r="169" s="256" customFormat="1" x14ac:dyDescent="0.35"/>
    <row r="170" s="256" customFormat="1" x14ac:dyDescent="0.35"/>
    <row r="171" s="256" customFormat="1" x14ac:dyDescent="0.35"/>
    <row r="172" s="256" customFormat="1" x14ac:dyDescent="0.35"/>
    <row r="173" s="256" customFormat="1" x14ac:dyDescent="0.35"/>
    <row r="174" s="256" customFormat="1" x14ac:dyDescent="0.35"/>
    <row r="175" s="256" customFormat="1" x14ac:dyDescent="0.35"/>
    <row r="176" s="256" customFormat="1" x14ac:dyDescent="0.35"/>
    <row r="177" s="256" customFormat="1" x14ac:dyDescent="0.35"/>
    <row r="178" s="256" customFormat="1" x14ac:dyDescent="0.35"/>
    <row r="179" s="256" customFormat="1" x14ac:dyDescent="0.35"/>
    <row r="180" s="256" customFormat="1" x14ac:dyDescent="0.35"/>
    <row r="181" s="256" customFormat="1" x14ac:dyDescent="0.35"/>
    <row r="182" s="256" customFormat="1" x14ac:dyDescent="0.35"/>
    <row r="183" s="256" customFormat="1" x14ac:dyDescent="0.35"/>
    <row r="184" s="256" customFormat="1" x14ac:dyDescent="0.35"/>
    <row r="185" s="256" customFormat="1" x14ac:dyDescent="0.35"/>
    <row r="186" s="256" customFormat="1" x14ac:dyDescent="0.35"/>
    <row r="187" s="256" customFormat="1" x14ac:dyDescent="0.35"/>
    <row r="188" s="256" customFormat="1" x14ac:dyDescent="0.35"/>
    <row r="189" s="256" customFormat="1" x14ac:dyDescent="0.35"/>
    <row r="190" s="256" customFormat="1" x14ac:dyDescent="0.35"/>
    <row r="191" s="256" customFormat="1" x14ac:dyDescent="0.35"/>
    <row r="192" s="256" customFormat="1" x14ac:dyDescent="0.35"/>
    <row r="193" s="256" customFormat="1" x14ac:dyDescent="0.35"/>
    <row r="194" s="256" customFormat="1" x14ac:dyDescent="0.35"/>
    <row r="195" s="256" customFormat="1" x14ac:dyDescent="0.35"/>
    <row r="196" s="256" customFormat="1" x14ac:dyDescent="0.35"/>
    <row r="197" s="256" customFormat="1" x14ac:dyDescent="0.35"/>
    <row r="198" s="256" customFormat="1" x14ac:dyDescent="0.35"/>
    <row r="199" s="256" customFormat="1" x14ac:dyDescent="0.35"/>
    <row r="200" s="256" customFormat="1" x14ac:dyDescent="0.35"/>
    <row r="201" s="256" customFormat="1" x14ac:dyDescent="0.35"/>
    <row r="202" s="256" customFormat="1" x14ac:dyDescent="0.35"/>
    <row r="203" s="256" customFormat="1" x14ac:dyDescent="0.35"/>
    <row r="204" s="256" customFormat="1" x14ac:dyDescent="0.35"/>
    <row r="205" s="256" customFormat="1" x14ac:dyDescent="0.35"/>
    <row r="206" s="256" customFormat="1" x14ac:dyDescent="0.35"/>
    <row r="207" s="256" customFormat="1" x14ac:dyDescent="0.35"/>
    <row r="208" s="256" customFormat="1" x14ac:dyDescent="0.35"/>
    <row r="209" s="256" customFormat="1" x14ac:dyDescent="0.35"/>
    <row r="210" s="256" customFormat="1" x14ac:dyDescent="0.35"/>
    <row r="211" s="256" customFormat="1" x14ac:dyDescent="0.35"/>
    <row r="212" s="256" customFormat="1" x14ac:dyDescent="0.35"/>
    <row r="213" s="256" customFormat="1" x14ac:dyDescent="0.35"/>
    <row r="214" s="256" customFormat="1" x14ac:dyDescent="0.35"/>
    <row r="215" s="256" customFormat="1" x14ac:dyDescent="0.35"/>
    <row r="216" s="256" customFormat="1" x14ac:dyDescent="0.35"/>
    <row r="217" s="256" customFormat="1" x14ac:dyDescent="0.35"/>
    <row r="218" s="256" customFormat="1" x14ac:dyDescent="0.35"/>
    <row r="219" s="256" customFormat="1" x14ac:dyDescent="0.35"/>
    <row r="220" s="256" customFormat="1" x14ac:dyDescent="0.35"/>
    <row r="221" s="256" customFormat="1" x14ac:dyDescent="0.35"/>
    <row r="222" s="256" customFormat="1" x14ac:dyDescent="0.35"/>
    <row r="223" s="256" customFormat="1" x14ac:dyDescent="0.35"/>
    <row r="224" s="256" customFormat="1" x14ac:dyDescent="0.35"/>
    <row r="225" s="256" customFormat="1" x14ac:dyDescent="0.35"/>
    <row r="226" s="256" customFormat="1" x14ac:dyDescent="0.35"/>
    <row r="227" s="256" customFormat="1" x14ac:dyDescent="0.35"/>
    <row r="228" s="256" customFormat="1" x14ac:dyDescent="0.35"/>
    <row r="229" s="256" customFormat="1" x14ac:dyDescent="0.35"/>
    <row r="230" s="256" customFormat="1" x14ac:dyDescent="0.35"/>
    <row r="231" s="256" customFormat="1" x14ac:dyDescent="0.35"/>
    <row r="232" s="256" customFormat="1" x14ac:dyDescent="0.35"/>
    <row r="233" s="256" customFormat="1" x14ac:dyDescent="0.35"/>
    <row r="234" s="256" customFormat="1" x14ac:dyDescent="0.35"/>
    <row r="235" s="256" customFormat="1" x14ac:dyDescent="0.35"/>
    <row r="236" s="256" customFormat="1" x14ac:dyDescent="0.35"/>
    <row r="237" s="256" customFormat="1" x14ac:dyDescent="0.35"/>
    <row r="238" s="256" customFormat="1" x14ac:dyDescent="0.35"/>
    <row r="239" s="256" customFormat="1" x14ac:dyDescent="0.35"/>
    <row r="240" s="256" customFormat="1" x14ac:dyDescent="0.35"/>
    <row r="241" s="256" customFormat="1" x14ac:dyDescent="0.35"/>
    <row r="242" s="256" customFormat="1" x14ac:dyDescent="0.35"/>
    <row r="243" s="256" customFormat="1" x14ac:dyDescent="0.35"/>
    <row r="244" s="256" customFormat="1" x14ac:dyDescent="0.35"/>
    <row r="245" s="256" customFormat="1" x14ac:dyDescent="0.35"/>
    <row r="246" s="256" customFormat="1" x14ac:dyDescent="0.35"/>
    <row r="247" s="256" customFormat="1" x14ac:dyDescent="0.35"/>
    <row r="248" s="256" customFormat="1" x14ac:dyDescent="0.35"/>
    <row r="249" s="256" customFormat="1" x14ac:dyDescent="0.35"/>
    <row r="250" s="256" customFormat="1" x14ac:dyDescent="0.35"/>
    <row r="251" s="256" customFormat="1" x14ac:dyDescent="0.35"/>
    <row r="252" s="256" customFormat="1" x14ac:dyDescent="0.35"/>
    <row r="253" s="256" customFormat="1" x14ac:dyDescent="0.35"/>
    <row r="254" s="256" customFormat="1" x14ac:dyDescent="0.35"/>
    <row r="255" s="256" customFormat="1" x14ac:dyDescent="0.35"/>
    <row r="256" s="256" customFormat="1" x14ac:dyDescent="0.35"/>
    <row r="257" s="256" customFormat="1" x14ac:dyDescent="0.35"/>
    <row r="258" s="256" customFormat="1" x14ac:dyDescent="0.35"/>
    <row r="259" s="256" customFormat="1" x14ac:dyDescent="0.35"/>
    <row r="260" s="256" customFormat="1" x14ac:dyDescent="0.35"/>
    <row r="261" s="256" customFormat="1" x14ac:dyDescent="0.35"/>
    <row r="262" s="256" customFormat="1" x14ac:dyDescent="0.35"/>
    <row r="263" s="256" customFormat="1" x14ac:dyDescent="0.35"/>
    <row r="264" s="256" customFormat="1" x14ac:dyDescent="0.35"/>
    <row r="265" s="256" customFormat="1" x14ac:dyDescent="0.35"/>
    <row r="266" s="256" customFormat="1" x14ac:dyDescent="0.35"/>
    <row r="267" s="256" customFormat="1" x14ac:dyDescent="0.35"/>
    <row r="268" s="256" customFormat="1" x14ac:dyDescent="0.35"/>
    <row r="269" s="256" customFormat="1" x14ac:dyDescent="0.35"/>
    <row r="270" s="256" customFormat="1" x14ac:dyDescent="0.35"/>
    <row r="271" s="256" customFormat="1" x14ac:dyDescent="0.35"/>
    <row r="272" s="256" customFormat="1" x14ac:dyDescent="0.35"/>
    <row r="273" s="256" customFormat="1" x14ac:dyDescent="0.35"/>
    <row r="274" s="256" customFormat="1" x14ac:dyDescent="0.35"/>
    <row r="275" s="256" customFormat="1" x14ac:dyDescent="0.35"/>
    <row r="276" s="256" customFormat="1" x14ac:dyDescent="0.35"/>
    <row r="277" s="256" customFormat="1" x14ac:dyDescent="0.35"/>
    <row r="278" s="256" customFormat="1" x14ac:dyDescent="0.35"/>
    <row r="279" s="256" customFormat="1" x14ac:dyDescent="0.35"/>
    <row r="280" s="256" customFormat="1" x14ac:dyDescent="0.35"/>
    <row r="281" s="256" customFormat="1" x14ac:dyDescent="0.35"/>
    <row r="282" s="256" customFormat="1" x14ac:dyDescent="0.35"/>
    <row r="283" s="256" customFormat="1" x14ac:dyDescent="0.35"/>
    <row r="284" s="256" customFormat="1" x14ac:dyDescent="0.35"/>
    <row r="285" s="256" customFormat="1" x14ac:dyDescent="0.35"/>
    <row r="286" s="256" customFormat="1" x14ac:dyDescent="0.35"/>
    <row r="287" s="256" customFormat="1" x14ac:dyDescent="0.35"/>
    <row r="288" s="256" customFormat="1" x14ac:dyDescent="0.35"/>
    <row r="289" s="256" customFormat="1" x14ac:dyDescent="0.35"/>
    <row r="290" s="256" customFormat="1" x14ac:dyDescent="0.35"/>
    <row r="291" s="256" customFormat="1" x14ac:dyDescent="0.35"/>
    <row r="292" s="256" customFormat="1" x14ac:dyDescent="0.35"/>
    <row r="293" s="256" customFormat="1" x14ac:dyDescent="0.35"/>
    <row r="294" s="256" customFormat="1" x14ac:dyDescent="0.35"/>
    <row r="295" s="256" customFormat="1" x14ac:dyDescent="0.35"/>
    <row r="296" s="256" customFormat="1" x14ac:dyDescent="0.35"/>
    <row r="297" s="256" customFormat="1" x14ac:dyDescent="0.35"/>
    <row r="298" s="256" customFormat="1" x14ac:dyDescent="0.35"/>
    <row r="299" s="256" customFormat="1" x14ac:dyDescent="0.35"/>
    <row r="300" s="256" customFormat="1" x14ac:dyDescent="0.35"/>
    <row r="301" s="256" customFormat="1" x14ac:dyDescent="0.35"/>
    <row r="302" s="256" customFormat="1" x14ac:dyDescent="0.35"/>
    <row r="303" s="256" customFormat="1" x14ac:dyDescent="0.35"/>
    <row r="304" s="256" customFormat="1" x14ac:dyDescent="0.35"/>
    <row r="305" s="256" customFormat="1" x14ac:dyDescent="0.35"/>
    <row r="306" s="256" customFormat="1" x14ac:dyDescent="0.35"/>
    <row r="307" s="256" customFormat="1" x14ac:dyDescent="0.35"/>
    <row r="308" s="256" customFormat="1" x14ac:dyDescent="0.35"/>
    <row r="309" s="256" customFormat="1" x14ac:dyDescent="0.35"/>
    <row r="310" s="256" customFormat="1" x14ac:dyDescent="0.35"/>
    <row r="311" s="256" customFormat="1" x14ac:dyDescent="0.35"/>
    <row r="312" s="256" customFormat="1" x14ac:dyDescent="0.35"/>
    <row r="313" s="256" customFormat="1" x14ac:dyDescent="0.35"/>
    <row r="314" s="256" customFormat="1" x14ac:dyDescent="0.35"/>
    <row r="315" s="256" customFormat="1" x14ac:dyDescent="0.35"/>
    <row r="316" s="256" customFormat="1" x14ac:dyDescent="0.35"/>
    <row r="317" s="256" customFormat="1" x14ac:dyDescent="0.35"/>
    <row r="318" s="256" customFormat="1" x14ac:dyDescent="0.35"/>
    <row r="319" s="256" customFormat="1" x14ac:dyDescent="0.35"/>
    <row r="320" s="256" customFormat="1" x14ac:dyDescent="0.35"/>
    <row r="321" s="256" customFormat="1" x14ac:dyDescent="0.35"/>
    <row r="322" s="256" customFormat="1" x14ac:dyDescent="0.35"/>
    <row r="323" s="256" customFormat="1" x14ac:dyDescent="0.35"/>
    <row r="324" s="256" customFormat="1" x14ac:dyDescent="0.35"/>
    <row r="325" s="256" customFormat="1" x14ac:dyDescent="0.35"/>
    <row r="326" s="256" customFormat="1" x14ac:dyDescent="0.35"/>
    <row r="327" s="256" customFormat="1" x14ac:dyDescent="0.35"/>
    <row r="328" s="256" customFormat="1" x14ac:dyDescent="0.35"/>
    <row r="329" s="256" customFormat="1" x14ac:dyDescent="0.35"/>
    <row r="330" s="256" customFormat="1" x14ac:dyDescent="0.35"/>
    <row r="331" s="256" customFormat="1" x14ac:dyDescent="0.35"/>
    <row r="332" s="256" customFormat="1" x14ac:dyDescent="0.35"/>
    <row r="333" s="256" customFormat="1" x14ac:dyDescent="0.35"/>
    <row r="334" s="256" customFormat="1" x14ac:dyDescent="0.35"/>
    <row r="335" s="256" customFormat="1" x14ac:dyDescent="0.35"/>
    <row r="336" s="256" customFormat="1" x14ac:dyDescent="0.35"/>
    <row r="337" s="256" customFormat="1" x14ac:dyDescent="0.35"/>
    <row r="338" s="256" customFormat="1" x14ac:dyDescent="0.35"/>
    <row r="339" s="256" customFormat="1" x14ac:dyDescent="0.35"/>
    <row r="340" s="256" customFormat="1" x14ac:dyDescent="0.35"/>
    <row r="341" s="256" customFormat="1" x14ac:dyDescent="0.35"/>
    <row r="342" s="256" customFormat="1" x14ac:dyDescent="0.35"/>
    <row r="343" s="256" customFormat="1" x14ac:dyDescent="0.35"/>
    <row r="344" s="256" customFormat="1" x14ac:dyDescent="0.35"/>
    <row r="345" s="256" customFormat="1" x14ac:dyDescent="0.35"/>
    <row r="346" s="256" customFormat="1" x14ac:dyDescent="0.35"/>
    <row r="347" s="256" customFormat="1" x14ac:dyDescent="0.35"/>
    <row r="348" s="256" customFormat="1" x14ac:dyDescent="0.35"/>
    <row r="349" s="256" customFormat="1" x14ac:dyDescent="0.35"/>
    <row r="350" s="256" customFormat="1" x14ac:dyDescent="0.35"/>
    <row r="351" s="256" customFormat="1" x14ac:dyDescent="0.35"/>
    <row r="352" s="256" customFormat="1" x14ac:dyDescent="0.35"/>
    <row r="353" s="256" customFormat="1" x14ac:dyDescent="0.35"/>
    <row r="354" s="256" customFormat="1" x14ac:dyDescent="0.35"/>
    <row r="355" s="256" customFormat="1" x14ac:dyDescent="0.35"/>
    <row r="356" s="256" customFormat="1" x14ac:dyDescent="0.35"/>
    <row r="357" s="256" customFormat="1" x14ac:dyDescent="0.3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X23"/>
  <sheetViews>
    <sheetView zoomScale="90" zoomScaleNormal="90" workbookViewId="0">
      <selection activeCell="E23" sqref="E23"/>
    </sheetView>
  </sheetViews>
  <sheetFormatPr defaultColWidth="9.1796875" defaultRowHeight="14.5" x14ac:dyDescent="0.35"/>
  <cols>
    <col min="1" max="1" width="9.1796875" style="256"/>
    <col min="2" max="2" width="32.54296875" style="256" bestFit="1" customWidth="1"/>
    <col min="3" max="3" width="13.453125" style="256" bestFit="1" customWidth="1"/>
    <col min="4" max="7" width="9.1796875" style="256"/>
    <col min="8" max="9" width="3.1796875" style="256" customWidth="1"/>
    <col min="10" max="10" width="29" style="256" bestFit="1" customWidth="1"/>
    <col min="11" max="11" width="11.54296875" style="256" bestFit="1" customWidth="1"/>
    <col min="12" max="16" width="9.1796875" style="256"/>
    <col min="17" max="17" width="24.1796875" style="256" bestFit="1" customWidth="1"/>
    <col min="18" max="21" width="9.1796875" style="256"/>
    <col min="22" max="22" width="19.26953125" style="256" bestFit="1" customWidth="1"/>
    <col min="23" max="23" width="9.1796875" style="256"/>
    <col min="24" max="24" width="14" style="256" bestFit="1" customWidth="1"/>
    <col min="25" max="16384" width="9.1796875" style="256"/>
  </cols>
  <sheetData>
    <row r="1" spans="2:24" x14ac:dyDescent="0.35">
      <c r="B1" s="668" t="s">
        <v>761</v>
      </c>
      <c r="C1" s="667">
        <v>3.93</v>
      </c>
      <c r="Q1" s="256" t="s">
        <v>816</v>
      </c>
      <c r="R1" s="714">
        <v>27</v>
      </c>
      <c r="V1" s="660" t="s">
        <v>820</v>
      </c>
      <c r="W1" s="660"/>
      <c r="X1" s="660" t="s">
        <v>824</v>
      </c>
    </row>
    <row r="2" spans="2:24" x14ac:dyDescent="0.35">
      <c r="B2" s="664" t="s">
        <v>760</v>
      </c>
      <c r="C2" s="666">
        <v>475</v>
      </c>
      <c r="R2" s="257"/>
      <c r="V2" s="257" t="s">
        <v>821</v>
      </c>
      <c r="W2" s="659">
        <v>2.4</v>
      </c>
      <c r="X2" s="738">
        <f>$C$7/W2</f>
        <v>576.35416666666674</v>
      </c>
    </row>
    <row r="3" spans="2:24" x14ac:dyDescent="0.35">
      <c r="B3" s="664" t="s">
        <v>759</v>
      </c>
      <c r="C3" s="665">
        <f>C1*C2</f>
        <v>1866.75</v>
      </c>
      <c r="Q3" s="256" t="s">
        <v>768</v>
      </c>
      <c r="R3" s="716">
        <v>1.28</v>
      </c>
      <c r="V3" s="257" t="s">
        <v>822</v>
      </c>
      <c r="W3" s="659">
        <v>3.2</v>
      </c>
      <c r="X3" s="738">
        <f t="shared" ref="X3:X4" si="0">$C$7/W3</f>
        <v>432.265625</v>
      </c>
    </row>
    <row r="4" spans="2:24" x14ac:dyDescent="0.35">
      <c r="B4" s="664" t="s">
        <v>758</v>
      </c>
      <c r="C4" s="666">
        <f>(Q!AC1873*1000)/1000000</f>
        <v>890.6</v>
      </c>
      <c r="Q4" s="256" t="s">
        <v>769</v>
      </c>
      <c r="R4" s="718">
        <v>0.05</v>
      </c>
      <c r="V4" s="257" t="s">
        <v>823</v>
      </c>
      <c r="W4" s="659">
        <v>4</v>
      </c>
      <c r="X4" s="738">
        <f t="shared" si="0"/>
        <v>345.8125</v>
      </c>
    </row>
    <row r="5" spans="2:24" x14ac:dyDescent="0.35">
      <c r="B5" s="664" t="s">
        <v>747</v>
      </c>
      <c r="C5" s="666">
        <f>Q!AC1656/1000</f>
        <v>3.9</v>
      </c>
      <c r="Q5" s="256" t="s">
        <v>770</v>
      </c>
      <c r="R5" s="715">
        <f>C1*R3</f>
        <v>5.0304000000000002</v>
      </c>
    </row>
    <row r="6" spans="2:24" x14ac:dyDescent="0.35">
      <c r="B6" s="664" t="s">
        <v>757</v>
      </c>
      <c r="C6" s="663">
        <f>Q!AC1847/1000</f>
        <v>411</v>
      </c>
      <c r="R6" s="257"/>
    </row>
    <row r="7" spans="2:24" x14ac:dyDescent="0.35">
      <c r="B7" s="662" t="s">
        <v>750</v>
      </c>
      <c r="C7" s="661">
        <f>C3-C4-C5+C6</f>
        <v>1383.25</v>
      </c>
      <c r="J7" s="281" t="str">
        <f>"NPV Valuation"</f>
        <v>NPV Valuation</v>
      </c>
      <c r="K7" s="660" t="s">
        <v>795</v>
      </c>
      <c r="L7" s="281" t="s">
        <v>817</v>
      </c>
      <c r="Q7" s="256" t="s">
        <v>771</v>
      </c>
      <c r="R7" s="717">
        <v>1</v>
      </c>
    </row>
    <row r="8" spans="2:24" x14ac:dyDescent="0.35">
      <c r="J8" s="256" t="s">
        <v>776</v>
      </c>
      <c r="K8" s="654">
        <f>INDEX(Q!$2080:$2087,1,$R$1)/1000</f>
        <v>968.98065851476588</v>
      </c>
      <c r="L8" s="716">
        <f>INDEX(Q!$2091:$2098,1,'Valuation and PT Basis'!$R$1)</f>
        <v>2.0612224176021394</v>
      </c>
      <c r="Q8" s="256" t="s">
        <v>772</v>
      </c>
      <c r="R8" s="726">
        <v>0.5</v>
      </c>
    </row>
    <row r="9" spans="2:24" x14ac:dyDescent="0.35">
      <c r="B9" s="281" t="s">
        <v>756</v>
      </c>
      <c r="C9" s="281"/>
      <c r="D9" s="281"/>
      <c r="E9" s="660" t="s">
        <v>755</v>
      </c>
      <c r="F9" s="660" t="s">
        <v>754</v>
      </c>
      <c r="G9" s="660" t="s">
        <v>753</v>
      </c>
      <c r="J9" s="256" t="s">
        <v>777</v>
      </c>
      <c r="K9" s="654">
        <f>INDEX(Q!$2080:$2087,2,$R$1)/1000</f>
        <v>915.49156902951779</v>
      </c>
      <c r="L9" s="716">
        <f>INDEX(Q!$2091:$2098,2,'Valuation and PT Basis'!$R$1)</f>
        <v>1.9474400532429648</v>
      </c>
      <c r="Q9" s="256" t="s">
        <v>773</v>
      </c>
      <c r="R9" s="727">
        <v>3.2</v>
      </c>
    </row>
    <row r="10" spans="2:24" x14ac:dyDescent="0.35">
      <c r="B10" s="256" t="s">
        <v>762</v>
      </c>
      <c r="E10" s="654">
        <f>SUM(Q!AA1676:AD1676)/1000</f>
        <v>388.41304864743381</v>
      </c>
      <c r="F10" s="654">
        <f>SUM(Q!AE1676:AH1676)/1000</f>
        <v>529.30061006145559</v>
      </c>
      <c r="G10" s="654">
        <f>SUM(Q!AI1676:AL1676)/1000</f>
        <v>442.06127682868902</v>
      </c>
      <c r="J10" s="256" t="s">
        <v>22</v>
      </c>
      <c r="K10" s="654">
        <f>INDEX(Q!$2080:$2087,3,$R$1)/1000</f>
        <v>-52.51853825878618</v>
      </c>
      <c r="L10" s="716">
        <f>INDEX(Q!$2091:$2098,3,'Valuation and PT Basis'!$R$1)</f>
        <v>-0.11171780101847729</v>
      </c>
      <c r="Q10" s="256" t="s">
        <v>774</v>
      </c>
      <c r="R10" s="726">
        <f>1-R8</f>
        <v>0.5</v>
      </c>
    </row>
    <row r="11" spans="2:24" x14ac:dyDescent="0.35">
      <c r="B11" s="256" t="s">
        <v>752</v>
      </c>
      <c r="E11" s="659">
        <f>$R$11/E10</f>
        <v>3.908210615699224</v>
      </c>
      <c r="F11" s="659">
        <f>$R$11/F10</f>
        <v>2.867935481547526</v>
      </c>
      <c r="G11" s="659">
        <f>$R$11/G10</f>
        <v>3.4339130784989953</v>
      </c>
      <c r="J11" s="256" t="s">
        <v>778</v>
      </c>
      <c r="K11" s="654">
        <f>INDEX(Q!$2080:$2087,4,$R$1)/1000</f>
        <v>889.33206365423734</v>
      </c>
      <c r="L11" s="716">
        <f>INDEX(Q!$2091:$2098,4,'Valuation and PT Basis'!$R$1)</f>
        <v>1.8917933708875501</v>
      </c>
      <c r="Q11" s="256" t="s">
        <v>834</v>
      </c>
      <c r="R11" s="739">
        <v>1518</v>
      </c>
    </row>
    <row r="12" spans="2:24" x14ac:dyDescent="0.35">
      <c r="B12" s="256" t="s">
        <v>751</v>
      </c>
      <c r="E12" s="658">
        <f>$R$9</f>
        <v>3.2</v>
      </c>
      <c r="F12" s="658">
        <f>$R$9</f>
        <v>3.2</v>
      </c>
      <c r="G12" s="658">
        <f>$R$9</f>
        <v>3.2</v>
      </c>
      <c r="J12" s="256" t="s">
        <v>818</v>
      </c>
      <c r="K12" s="654">
        <f>INDEX(Q!$2080:$2087,5,$R$1)/1000</f>
        <v>0</v>
      </c>
      <c r="L12" s="716">
        <f>INDEX(Q!$2091:$2098,5,'Valuation and PT Basis'!$R$1)</f>
        <v>0</v>
      </c>
    </row>
    <row r="13" spans="2:24" x14ac:dyDescent="0.35">
      <c r="B13" s="256" t="s">
        <v>750</v>
      </c>
      <c r="E13" s="654">
        <f>E10*E12</f>
        <v>1242.9217556717883</v>
      </c>
      <c r="F13" s="654">
        <f>F10*F12</f>
        <v>1693.7619521966581</v>
      </c>
      <c r="G13" s="654">
        <f>G10*G12</f>
        <v>1414.5960858518049</v>
      </c>
      <c r="J13" s="256" t="s">
        <v>779</v>
      </c>
      <c r="K13" s="654">
        <f>INDEX(Q!$2080:$2087,6,$R$1)/1000</f>
        <v>-677.24501499732457</v>
      </c>
      <c r="L13" s="716">
        <f>INDEX(Q!$2091:$2098,6,'Valuation and PT Basis'!$R$1)</f>
        <v>-1.4406403212025622</v>
      </c>
      <c r="M13" s="657"/>
      <c r="N13" s="657"/>
      <c r="O13" s="657"/>
      <c r="P13" s="657"/>
    </row>
    <row r="14" spans="2:24" x14ac:dyDescent="0.35">
      <c r="B14" s="256" t="s">
        <v>749</v>
      </c>
      <c r="E14" s="654">
        <f>Q!AD1873/1000</f>
        <v>861.12483636799323</v>
      </c>
      <c r="F14" s="654">
        <f>Q!AH1873/1000</f>
        <v>530.21126923891916</v>
      </c>
      <c r="G14" s="654">
        <f>Q!AL1873/1000</f>
        <v>84.798201646233437</v>
      </c>
      <c r="J14" s="256" t="s">
        <v>780</v>
      </c>
      <c r="K14" s="654">
        <f>INDEX(Q!$2080:$2087,7,$R$1)/1000</f>
        <v>-375.5</v>
      </c>
      <c r="L14" s="716">
        <f>INDEX(Q!$2091:$2098,7,'Valuation and PT Basis'!$R$1)</f>
        <v>-0.79876621995320141</v>
      </c>
    </row>
    <row r="15" spans="2:24" x14ac:dyDescent="0.35">
      <c r="B15" s="256" t="s">
        <v>748</v>
      </c>
      <c r="E15" s="654">
        <f>Q!AD1851/1000</f>
        <v>464.46184000000005</v>
      </c>
      <c r="F15" s="654">
        <f>Q!AH1851/1000</f>
        <v>438.4590762537253</v>
      </c>
      <c r="G15" s="654">
        <f>Q!AL1851/1000</f>
        <v>413.91206982530582</v>
      </c>
      <c r="J15" s="256" t="s">
        <v>781</v>
      </c>
      <c r="K15" s="654">
        <f>INDEX(Q!$2080:$2087,8,$R$1)/1000</f>
        <v>311.8</v>
      </c>
      <c r="L15" s="716">
        <f>INDEX(Q!$2091:$2098,8,'Valuation and PT Basis'!$R$1)</f>
        <v>0.66326313550308447</v>
      </c>
    </row>
    <row r="16" spans="2:24" x14ac:dyDescent="0.35">
      <c r="B16" s="256" t="s">
        <v>747</v>
      </c>
      <c r="E16" s="257">
        <v>0</v>
      </c>
      <c r="F16" s="257">
        <v>0</v>
      </c>
      <c r="G16" s="257">
        <v>0</v>
      </c>
    </row>
    <row r="17" spans="2:12" x14ac:dyDescent="0.35">
      <c r="B17" s="656" t="s">
        <v>746</v>
      </c>
      <c r="C17" s="656"/>
      <c r="D17" s="656"/>
      <c r="E17" s="655">
        <f>E13+E14-E15-E16</f>
        <v>1639.5847520397815</v>
      </c>
      <c r="F17" s="655">
        <f>F13+F14-F15-F16</f>
        <v>1785.514145181852</v>
      </c>
      <c r="G17" s="655">
        <f>G13+G14-G15-G16</f>
        <v>1085.4822176727325</v>
      </c>
      <c r="J17" s="656" t="s">
        <v>746</v>
      </c>
      <c r="K17" s="655">
        <f>SUM(K8:K15)</f>
        <v>1980.3407379424104</v>
      </c>
      <c r="L17" s="720">
        <f>SUM(L8:L15)</f>
        <v>4.2125946350614978</v>
      </c>
    </row>
    <row r="18" spans="2:12" x14ac:dyDescent="0.35">
      <c r="B18" s="256" t="s">
        <v>745</v>
      </c>
      <c r="E18" s="654">
        <f>$C$2</f>
        <v>475</v>
      </c>
      <c r="F18" s="654">
        <f>A!U1661</f>
        <v>480.8</v>
      </c>
      <c r="G18" s="654">
        <f>A!V1661</f>
        <v>488.8</v>
      </c>
      <c r="J18" s="256" t="s">
        <v>771</v>
      </c>
      <c r="K18" s="257">
        <f>$R$7</f>
        <v>1</v>
      </c>
      <c r="L18" s="257">
        <f>$R$7</f>
        <v>1</v>
      </c>
    </row>
    <row r="19" spans="2:12" ht="15" thickBot="1" x14ac:dyDescent="0.4">
      <c r="B19" s="653" t="s">
        <v>744</v>
      </c>
      <c r="C19" s="653"/>
      <c r="D19" s="653"/>
      <c r="E19" s="652">
        <f>E17/E18</f>
        <v>3.4517573727153295</v>
      </c>
      <c r="F19" s="652">
        <f>F17/F18</f>
        <v>3.7136317495462809</v>
      </c>
      <c r="G19" s="652">
        <f>G17/G18</f>
        <v>2.2207083012944611</v>
      </c>
      <c r="J19" s="653" t="s">
        <v>815</v>
      </c>
      <c r="K19" s="719">
        <f>K17*K18</f>
        <v>1980.3407379424104</v>
      </c>
      <c r="L19" s="652">
        <f>L17*L18</f>
        <v>4.2125946350614978</v>
      </c>
    </row>
    <row r="22" spans="2:12" x14ac:dyDescent="0.35">
      <c r="J22" s="721" t="s">
        <v>832</v>
      </c>
      <c r="K22" s="722">
        <f>(F17*R10)+(K19*R8)</f>
        <v>1882.9274415621312</v>
      </c>
      <c r="L22" s="723">
        <f>(F19*R10)+(L19*R8)</f>
        <v>3.9631131923038891</v>
      </c>
    </row>
    <row r="23" spans="2:12" x14ac:dyDescent="0.35">
      <c r="J23" s="724" t="s">
        <v>819</v>
      </c>
      <c r="K23" s="724"/>
      <c r="L23" s="725">
        <f>L22/share_pxusd-1</f>
        <v>8.4257486778342994E-3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674"/>
  <sheetViews>
    <sheetView topLeftCell="C1" zoomScale="80" zoomScaleNormal="80" workbookViewId="0">
      <selection activeCell="E9" sqref="E9"/>
    </sheetView>
  </sheetViews>
  <sheetFormatPr defaultColWidth="8.7265625" defaultRowHeight="12.5" x14ac:dyDescent="0.25"/>
  <cols>
    <col min="1" max="1" width="8.7265625" style="325"/>
    <col min="2" max="2" width="54.81640625" style="325" customWidth="1"/>
    <col min="3" max="3" width="25.1796875" style="325" bestFit="1" customWidth="1"/>
    <col min="4" max="4" width="24.453125" style="325" bestFit="1" customWidth="1"/>
    <col min="5" max="13" width="9.453125" style="325" bestFit="1" customWidth="1"/>
    <col min="14" max="15" width="8.7265625" style="325"/>
    <col min="16" max="16" width="10.7265625" style="325" bestFit="1" customWidth="1"/>
    <col min="17" max="18" width="8.7265625" style="325"/>
    <col min="19" max="19" width="7.7265625" style="325" bestFit="1" customWidth="1"/>
    <col min="20" max="16384" width="8.7265625" style="325"/>
  </cols>
  <sheetData>
    <row r="2" spans="2:32" x14ac:dyDescent="0.25">
      <c r="C2" s="325" t="s">
        <v>352</v>
      </c>
      <c r="D2" s="326">
        <v>2</v>
      </c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</row>
    <row r="3" spans="2:32" ht="13" x14ac:dyDescent="0.3">
      <c r="D3" s="326"/>
      <c r="E3" s="608" t="s">
        <v>696</v>
      </c>
      <c r="F3" s="608" t="s">
        <v>697</v>
      </c>
      <c r="G3" s="608" t="s">
        <v>698</v>
      </c>
      <c r="H3" s="608" t="s">
        <v>699</v>
      </c>
      <c r="I3" s="608" t="s">
        <v>700</v>
      </c>
      <c r="J3" s="608" t="s">
        <v>701</v>
      </c>
      <c r="K3" s="608" t="s">
        <v>702</v>
      </c>
      <c r="L3" s="608" t="s">
        <v>703</v>
      </c>
      <c r="M3" s="608" t="s">
        <v>704</v>
      </c>
      <c r="N3" s="608" t="s">
        <v>705</v>
      </c>
      <c r="O3" s="608" t="s">
        <v>706</v>
      </c>
      <c r="P3" s="608" t="s">
        <v>707</v>
      </c>
      <c r="Q3" s="608" t="s">
        <v>708</v>
      </c>
      <c r="R3" s="608" t="s">
        <v>709</v>
      </c>
      <c r="S3" s="608" t="s">
        <v>719</v>
      </c>
      <c r="T3" s="608" t="s">
        <v>720</v>
      </c>
      <c r="U3" s="608" t="s">
        <v>721</v>
      </c>
      <c r="V3" s="608" t="s">
        <v>722</v>
      </c>
      <c r="W3" s="608" t="s">
        <v>723</v>
      </c>
      <c r="X3" s="608" t="s">
        <v>724</v>
      </c>
      <c r="Y3" s="608" t="s">
        <v>725</v>
      </c>
      <c r="Z3" s="608" t="s">
        <v>726</v>
      </c>
      <c r="AA3" s="608" t="s">
        <v>727</v>
      </c>
      <c r="AB3" s="608" t="s">
        <v>728</v>
      </c>
      <c r="AC3" s="608" t="s">
        <v>729</v>
      </c>
      <c r="AD3" s="608" t="s">
        <v>730</v>
      </c>
      <c r="AE3" s="608" t="s">
        <v>731</v>
      </c>
      <c r="AF3" s="608" t="s">
        <v>732</v>
      </c>
    </row>
    <row r="4" spans="2:32" x14ac:dyDescent="0.25">
      <c r="E4" s="326">
        <v>2020</v>
      </c>
      <c r="F4" s="326">
        <f t="shared" ref="F4:M4" si="0">E4+1</f>
        <v>2021</v>
      </c>
      <c r="G4" s="326">
        <f t="shared" si="0"/>
        <v>2022</v>
      </c>
      <c r="H4" s="326">
        <f t="shared" si="0"/>
        <v>2023</v>
      </c>
      <c r="I4" s="326">
        <f t="shared" si="0"/>
        <v>2024</v>
      </c>
      <c r="J4" s="326">
        <f t="shared" si="0"/>
        <v>2025</v>
      </c>
      <c r="K4" s="326">
        <f t="shared" si="0"/>
        <v>2026</v>
      </c>
      <c r="L4" s="326">
        <f t="shared" si="0"/>
        <v>2027</v>
      </c>
      <c r="M4" s="326">
        <f t="shared" si="0"/>
        <v>2028</v>
      </c>
      <c r="N4" s="326">
        <v>2029</v>
      </c>
      <c r="O4" s="326">
        <f>N4+1</f>
        <v>2030</v>
      </c>
      <c r="P4" s="326">
        <f>O4+1</f>
        <v>2031</v>
      </c>
      <c r="Q4" s="326">
        <f>P4+1</f>
        <v>2032</v>
      </c>
      <c r="R4" s="326">
        <f>Q4+1</f>
        <v>2033</v>
      </c>
      <c r="S4" s="326">
        <f t="shared" ref="S4:AF4" si="1">R4+1</f>
        <v>2034</v>
      </c>
      <c r="T4" s="326">
        <f t="shared" si="1"/>
        <v>2035</v>
      </c>
      <c r="U4" s="326">
        <f t="shared" si="1"/>
        <v>2036</v>
      </c>
      <c r="V4" s="326">
        <f t="shared" si="1"/>
        <v>2037</v>
      </c>
      <c r="W4" s="326">
        <f t="shared" si="1"/>
        <v>2038</v>
      </c>
      <c r="X4" s="326">
        <f t="shared" si="1"/>
        <v>2039</v>
      </c>
      <c r="Y4" s="326">
        <f t="shared" si="1"/>
        <v>2040</v>
      </c>
      <c r="Z4" s="326">
        <f t="shared" si="1"/>
        <v>2041</v>
      </c>
      <c r="AA4" s="326">
        <f t="shared" si="1"/>
        <v>2042</v>
      </c>
      <c r="AB4" s="326">
        <f t="shared" si="1"/>
        <v>2043</v>
      </c>
      <c r="AC4" s="326">
        <f t="shared" si="1"/>
        <v>2044</v>
      </c>
      <c r="AD4" s="326">
        <f t="shared" si="1"/>
        <v>2045</v>
      </c>
      <c r="AE4" s="326">
        <f t="shared" si="1"/>
        <v>2046</v>
      </c>
      <c r="AF4" s="326">
        <f t="shared" si="1"/>
        <v>2047</v>
      </c>
    </row>
    <row r="5" spans="2:32" ht="13" x14ac:dyDescent="0.3">
      <c r="C5" s="368" t="s">
        <v>351</v>
      </c>
      <c r="D5" s="362"/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</row>
    <row r="6" spans="2:32" x14ac:dyDescent="0.25">
      <c r="C6" s="362"/>
      <c r="D6" s="362"/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</row>
    <row r="7" spans="2:32" ht="13" x14ac:dyDescent="0.3">
      <c r="C7" s="373" t="s">
        <v>350</v>
      </c>
      <c r="D7" s="372"/>
      <c r="E7" s="371">
        <f t="shared" ref="E7:L7" si="2">CHOOSE($D$2,E9,E10,E11,E12)</f>
        <v>1877</v>
      </c>
      <c r="F7" s="370">
        <f>CHOOSE($D$2,F9,F10,F11,F12)</f>
        <v>1893.75</v>
      </c>
      <c r="G7" s="370">
        <f t="shared" si="2"/>
        <v>1850</v>
      </c>
      <c r="H7" s="370">
        <f t="shared" si="2"/>
        <v>1738.5</v>
      </c>
      <c r="I7" s="370">
        <f t="shared" si="2"/>
        <v>1698</v>
      </c>
      <c r="J7" s="370">
        <f t="shared" si="2"/>
        <v>1738.5</v>
      </c>
      <c r="K7" s="370">
        <f t="shared" si="2"/>
        <v>1738.5</v>
      </c>
      <c r="L7" s="370">
        <f t="shared" si="2"/>
        <v>1738.5</v>
      </c>
      <c r="M7" s="370">
        <f>CHOOSE($D$2,M9,M10,M11,M12)</f>
        <v>1738.5</v>
      </c>
      <c r="N7" s="370">
        <f t="shared" ref="N7:Q7" si="3">CHOOSE($D$2,N9,N10,N11,N12)</f>
        <v>1738.5</v>
      </c>
      <c r="O7" s="370">
        <f t="shared" si="3"/>
        <v>1738.5</v>
      </c>
      <c r="P7" s="370">
        <f t="shared" si="3"/>
        <v>1738.5</v>
      </c>
      <c r="Q7" s="370">
        <f t="shared" si="3"/>
        <v>1738.5</v>
      </c>
      <c r="R7" s="370">
        <f>CHOOSE($D$2,R9,R10,R11,R12)</f>
        <v>1738.5</v>
      </c>
      <c r="S7" s="370">
        <f>CHOOSE($D$2,S9,S10,S11,S12)</f>
        <v>1738.5</v>
      </c>
      <c r="T7" s="370">
        <f t="shared" ref="T7:AF7" si="4">CHOOSE($D$2,T9,T10,T11,T12)</f>
        <v>1738.5</v>
      </c>
      <c r="U7" s="370">
        <f t="shared" si="4"/>
        <v>1738.5</v>
      </c>
      <c r="V7" s="370">
        <f t="shared" si="4"/>
        <v>1738.5</v>
      </c>
      <c r="W7" s="370">
        <f t="shared" si="4"/>
        <v>1738.5</v>
      </c>
      <c r="X7" s="370">
        <f t="shared" si="4"/>
        <v>1738.5</v>
      </c>
      <c r="Y7" s="370">
        <f t="shared" si="4"/>
        <v>1738.5</v>
      </c>
      <c r="Z7" s="370">
        <f t="shared" si="4"/>
        <v>1738.5</v>
      </c>
      <c r="AA7" s="370">
        <f t="shared" si="4"/>
        <v>1738.5</v>
      </c>
      <c r="AB7" s="370">
        <f t="shared" si="4"/>
        <v>1738.5</v>
      </c>
      <c r="AC7" s="370">
        <f t="shared" si="4"/>
        <v>1738.5</v>
      </c>
      <c r="AD7" s="370">
        <f t="shared" si="4"/>
        <v>1738.5</v>
      </c>
      <c r="AE7" s="370">
        <f t="shared" si="4"/>
        <v>1738.5</v>
      </c>
      <c r="AF7" s="369">
        <f t="shared" si="4"/>
        <v>1738.5</v>
      </c>
    </row>
    <row r="8" spans="2:32" ht="13" x14ac:dyDescent="0.3">
      <c r="C8" s="368"/>
      <c r="D8" s="362"/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</row>
    <row r="9" spans="2:32" x14ac:dyDescent="0.25">
      <c r="C9" s="362"/>
      <c r="D9" s="349" t="s">
        <v>348</v>
      </c>
      <c r="E9" s="367">
        <v>1943.2</v>
      </c>
      <c r="F9" s="366">
        <f t="shared" ref="F9:M9" si="5">$E$9</f>
        <v>1943.2</v>
      </c>
      <c r="G9" s="366">
        <f t="shared" si="5"/>
        <v>1943.2</v>
      </c>
      <c r="H9" s="366">
        <f t="shared" si="5"/>
        <v>1943.2</v>
      </c>
      <c r="I9" s="366">
        <f t="shared" si="5"/>
        <v>1943.2</v>
      </c>
      <c r="J9" s="366">
        <f t="shared" si="5"/>
        <v>1943.2</v>
      </c>
      <c r="K9" s="366">
        <f t="shared" si="5"/>
        <v>1943.2</v>
      </c>
      <c r="L9" s="366">
        <f t="shared" si="5"/>
        <v>1943.2</v>
      </c>
      <c r="M9" s="366">
        <f t="shared" si="5"/>
        <v>1943.2</v>
      </c>
      <c r="N9" s="366">
        <f>$M$9</f>
        <v>1943.2</v>
      </c>
      <c r="O9" s="366">
        <f t="shared" ref="O9:AF9" si="6">$M$9</f>
        <v>1943.2</v>
      </c>
      <c r="P9" s="366">
        <f t="shared" si="6"/>
        <v>1943.2</v>
      </c>
      <c r="Q9" s="366">
        <f t="shared" si="6"/>
        <v>1943.2</v>
      </c>
      <c r="R9" s="366">
        <f t="shared" si="6"/>
        <v>1943.2</v>
      </c>
      <c r="S9" s="366">
        <f t="shared" si="6"/>
        <v>1943.2</v>
      </c>
      <c r="T9" s="366">
        <f t="shared" si="6"/>
        <v>1943.2</v>
      </c>
      <c r="U9" s="366">
        <f t="shared" si="6"/>
        <v>1943.2</v>
      </c>
      <c r="V9" s="366">
        <f t="shared" si="6"/>
        <v>1943.2</v>
      </c>
      <c r="W9" s="366">
        <f t="shared" si="6"/>
        <v>1943.2</v>
      </c>
      <c r="X9" s="366">
        <f t="shared" si="6"/>
        <v>1943.2</v>
      </c>
      <c r="Y9" s="366">
        <f t="shared" si="6"/>
        <v>1943.2</v>
      </c>
      <c r="Z9" s="366">
        <f t="shared" si="6"/>
        <v>1943.2</v>
      </c>
      <c r="AA9" s="366">
        <f t="shared" si="6"/>
        <v>1943.2</v>
      </c>
      <c r="AB9" s="366">
        <f t="shared" si="6"/>
        <v>1943.2</v>
      </c>
      <c r="AC9" s="366">
        <f t="shared" si="6"/>
        <v>1943.2</v>
      </c>
      <c r="AD9" s="366">
        <f t="shared" si="6"/>
        <v>1943.2</v>
      </c>
      <c r="AE9" s="366">
        <f t="shared" si="6"/>
        <v>1943.2</v>
      </c>
      <c r="AF9" s="365">
        <f t="shared" si="6"/>
        <v>1943.2</v>
      </c>
    </row>
    <row r="10" spans="2:32" x14ac:dyDescent="0.25">
      <c r="C10" s="362"/>
      <c r="D10" s="349" t="s">
        <v>347</v>
      </c>
      <c r="E10" s="361">
        <v>1877</v>
      </c>
      <c r="F10" s="360">
        <v>1893.75</v>
      </c>
      <c r="G10" s="360">
        <v>1850</v>
      </c>
      <c r="H10" s="360">
        <v>1738.5</v>
      </c>
      <c r="I10" s="360">
        <v>1698</v>
      </c>
      <c r="J10" s="364">
        <f>$H$10</f>
        <v>1738.5</v>
      </c>
      <c r="K10" s="364">
        <f>$H$10</f>
        <v>1738.5</v>
      </c>
      <c r="L10" s="364">
        <f>$H$10</f>
        <v>1738.5</v>
      </c>
      <c r="M10" s="364">
        <f>$H$10</f>
        <v>1738.5</v>
      </c>
      <c r="N10" s="364">
        <f>$M$10</f>
        <v>1738.5</v>
      </c>
      <c r="O10" s="364">
        <f t="shared" ref="O10:AF10" si="7">$M$10</f>
        <v>1738.5</v>
      </c>
      <c r="P10" s="364">
        <f t="shared" si="7"/>
        <v>1738.5</v>
      </c>
      <c r="Q10" s="364">
        <f t="shared" si="7"/>
        <v>1738.5</v>
      </c>
      <c r="R10" s="364">
        <f t="shared" si="7"/>
        <v>1738.5</v>
      </c>
      <c r="S10" s="364">
        <f t="shared" si="7"/>
        <v>1738.5</v>
      </c>
      <c r="T10" s="364">
        <f t="shared" si="7"/>
        <v>1738.5</v>
      </c>
      <c r="U10" s="364">
        <f t="shared" si="7"/>
        <v>1738.5</v>
      </c>
      <c r="V10" s="364">
        <f t="shared" si="7"/>
        <v>1738.5</v>
      </c>
      <c r="W10" s="364">
        <f t="shared" si="7"/>
        <v>1738.5</v>
      </c>
      <c r="X10" s="364">
        <f t="shared" si="7"/>
        <v>1738.5</v>
      </c>
      <c r="Y10" s="364">
        <f t="shared" si="7"/>
        <v>1738.5</v>
      </c>
      <c r="Z10" s="364">
        <f t="shared" si="7"/>
        <v>1738.5</v>
      </c>
      <c r="AA10" s="364">
        <f t="shared" si="7"/>
        <v>1738.5</v>
      </c>
      <c r="AB10" s="364">
        <f t="shared" si="7"/>
        <v>1738.5</v>
      </c>
      <c r="AC10" s="364">
        <f t="shared" si="7"/>
        <v>1738.5</v>
      </c>
      <c r="AD10" s="364">
        <f t="shared" si="7"/>
        <v>1738.5</v>
      </c>
      <c r="AE10" s="364">
        <f t="shared" si="7"/>
        <v>1738.5</v>
      </c>
      <c r="AF10" s="363">
        <f t="shared" si="7"/>
        <v>1738.5</v>
      </c>
    </row>
    <row r="11" spans="2:32" x14ac:dyDescent="0.25">
      <c r="C11" s="362"/>
      <c r="D11" s="349" t="s">
        <v>346</v>
      </c>
      <c r="E11" s="361">
        <f>E$10*(1+'General Assumptions'!$E$8)</f>
        <v>2064.7000000000003</v>
      </c>
      <c r="F11" s="360">
        <f>F$10*(1+'General Assumptions'!$E$8)</f>
        <v>2083.125</v>
      </c>
      <c r="G11" s="360">
        <f>G$10*(1+'General Assumptions'!$E$8)</f>
        <v>2035.0000000000002</v>
      </c>
      <c r="H11" s="360">
        <f>H$10*(1+'General Assumptions'!$E$8)</f>
        <v>1912.3500000000001</v>
      </c>
      <c r="I11" s="360">
        <f>I$10*(1+'General Assumptions'!$E$8)</f>
        <v>1867.8000000000002</v>
      </c>
      <c r="J11" s="360">
        <f>J$10*(1+'General Assumptions'!$E$8)</f>
        <v>1912.3500000000001</v>
      </c>
      <c r="K11" s="360">
        <f>K$10*(1+'General Assumptions'!$E$8)</f>
        <v>1912.3500000000001</v>
      </c>
      <c r="L11" s="360">
        <f>L$10*(1+'General Assumptions'!$E$8)</f>
        <v>1912.3500000000001</v>
      </c>
      <c r="M11" s="360">
        <f>M$10*(1+'General Assumptions'!$E$8)</f>
        <v>1912.3500000000001</v>
      </c>
      <c r="N11" s="364">
        <f>$M$11</f>
        <v>1912.3500000000001</v>
      </c>
      <c r="O11" s="364">
        <f t="shared" ref="O11:Q11" si="8">$M$11</f>
        <v>1912.3500000000001</v>
      </c>
      <c r="P11" s="364">
        <f t="shared" si="8"/>
        <v>1912.3500000000001</v>
      </c>
      <c r="Q11" s="364">
        <f t="shared" si="8"/>
        <v>1912.3500000000001</v>
      </c>
      <c r="R11" s="364">
        <f>$M$11</f>
        <v>1912.3500000000001</v>
      </c>
      <c r="S11" s="364">
        <f t="shared" ref="S11:AF11" si="9">$M$11</f>
        <v>1912.3500000000001</v>
      </c>
      <c r="T11" s="364">
        <f t="shared" si="9"/>
        <v>1912.3500000000001</v>
      </c>
      <c r="U11" s="364">
        <f t="shared" si="9"/>
        <v>1912.3500000000001</v>
      </c>
      <c r="V11" s="364">
        <f t="shared" si="9"/>
        <v>1912.3500000000001</v>
      </c>
      <c r="W11" s="364">
        <f t="shared" si="9"/>
        <v>1912.3500000000001</v>
      </c>
      <c r="X11" s="364">
        <f t="shared" si="9"/>
        <v>1912.3500000000001</v>
      </c>
      <c r="Y11" s="364">
        <f t="shared" si="9"/>
        <v>1912.3500000000001</v>
      </c>
      <c r="Z11" s="364">
        <f t="shared" si="9"/>
        <v>1912.3500000000001</v>
      </c>
      <c r="AA11" s="364">
        <f t="shared" si="9"/>
        <v>1912.3500000000001</v>
      </c>
      <c r="AB11" s="364">
        <f t="shared" si="9"/>
        <v>1912.3500000000001</v>
      </c>
      <c r="AC11" s="364">
        <f t="shared" si="9"/>
        <v>1912.3500000000001</v>
      </c>
      <c r="AD11" s="364">
        <f t="shared" si="9"/>
        <v>1912.3500000000001</v>
      </c>
      <c r="AE11" s="364">
        <f t="shared" si="9"/>
        <v>1912.3500000000001</v>
      </c>
      <c r="AF11" s="363">
        <f t="shared" si="9"/>
        <v>1912.3500000000001</v>
      </c>
    </row>
    <row r="12" spans="2:32" x14ac:dyDescent="0.25">
      <c r="D12" s="349" t="s">
        <v>345</v>
      </c>
      <c r="E12" s="359">
        <f>E$10*(1+'General Assumptions'!$E$9)</f>
        <v>1689.3</v>
      </c>
      <c r="F12" s="358">
        <f>F$10*(1+'General Assumptions'!$E$9)</f>
        <v>1704.375</v>
      </c>
      <c r="G12" s="358">
        <f>G$10*(1+'General Assumptions'!$E$9)</f>
        <v>1665</v>
      </c>
      <c r="H12" s="358">
        <f>H$10*(1+'General Assumptions'!$E$9)</f>
        <v>1564.65</v>
      </c>
      <c r="I12" s="358">
        <f>I$10*(1+'General Assumptions'!$E$9)</f>
        <v>1528.2</v>
      </c>
      <c r="J12" s="358">
        <f>J$10*(1+'General Assumptions'!$E$9)</f>
        <v>1564.65</v>
      </c>
      <c r="K12" s="358">
        <f>K$10*(1+'General Assumptions'!$E$9)</f>
        <v>1564.65</v>
      </c>
      <c r="L12" s="358">
        <f>L$10*(1+'General Assumptions'!$E$9)</f>
        <v>1564.65</v>
      </c>
      <c r="M12" s="358">
        <f>M$10*(1+'General Assumptions'!$E$9)</f>
        <v>1564.65</v>
      </c>
      <c r="N12" s="609">
        <f>$M$12</f>
        <v>1564.65</v>
      </c>
      <c r="O12" s="609">
        <f t="shared" ref="O12:Q12" si="10">$M$12</f>
        <v>1564.65</v>
      </c>
      <c r="P12" s="609">
        <f t="shared" si="10"/>
        <v>1564.65</v>
      </c>
      <c r="Q12" s="609">
        <f t="shared" si="10"/>
        <v>1564.65</v>
      </c>
      <c r="R12" s="609">
        <f>$M$12</f>
        <v>1564.65</v>
      </c>
      <c r="S12" s="609">
        <f t="shared" ref="S12:AF12" si="11">$M$12</f>
        <v>1564.65</v>
      </c>
      <c r="T12" s="609">
        <f t="shared" si="11"/>
        <v>1564.65</v>
      </c>
      <c r="U12" s="609">
        <f t="shared" si="11"/>
        <v>1564.65</v>
      </c>
      <c r="V12" s="609">
        <f t="shared" si="11"/>
        <v>1564.65</v>
      </c>
      <c r="W12" s="609">
        <f t="shared" si="11"/>
        <v>1564.65</v>
      </c>
      <c r="X12" s="609">
        <f t="shared" si="11"/>
        <v>1564.65</v>
      </c>
      <c r="Y12" s="609">
        <f t="shared" si="11"/>
        <v>1564.65</v>
      </c>
      <c r="Z12" s="609">
        <f t="shared" si="11"/>
        <v>1564.65</v>
      </c>
      <c r="AA12" s="609">
        <f t="shared" si="11"/>
        <v>1564.65</v>
      </c>
      <c r="AB12" s="609">
        <f t="shared" si="11"/>
        <v>1564.65</v>
      </c>
      <c r="AC12" s="609">
        <f t="shared" si="11"/>
        <v>1564.65</v>
      </c>
      <c r="AD12" s="609">
        <f t="shared" si="11"/>
        <v>1564.65</v>
      </c>
      <c r="AE12" s="609">
        <f t="shared" si="11"/>
        <v>1564.65</v>
      </c>
      <c r="AF12" s="610">
        <f t="shared" si="11"/>
        <v>1564.65</v>
      </c>
    </row>
    <row r="13" spans="2:32" x14ac:dyDescent="0.25">
      <c r="D13" s="349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</row>
    <row r="14" spans="2:32" x14ac:dyDescent="0.25">
      <c r="D14" s="349"/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</row>
    <row r="15" spans="2:32" ht="15.5" x14ac:dyDescent="0.35">
      <c r="B15" s="533" t="s">
        <v>680</v>
      </c>
      <c r="C15" s="373" t="s">
        <v>681</v>
      </c>
      <c r="D15" s="372"/>
      <c r="E15" s="371">
        <f t="shared" ref="E15:AF15" si="12">CHOOSE($D$2,E17,E18,E19,E20)</f>
        <v>51</v>
      </c>
      <c r="F15" s="370">
        <f t="shared" si="12"/>
        <v>56</v>
      </c>
      <c r="G15" s="370">
        <f t="shared" si="12"/>
        <v>54</v>
      </c>
      <c r="H15" s="370">
        <f t="shared" si="12"/>
        <v>51</v>
      </c>
      <c r="I15" s="370">
        <f t="shared" si="12"/>
        <v>47</v>
      </c>
      <c r="J15" s="370">
        <f t="shared" si="12"/>
        <v>47</v>
      </c>
      <c r="K15" s="370">
        <f t="shared" si="12"/>
        <v>47</v>
      </c>
      <c r="L15" s="370">
        <f t="shared" si="12"/>
        <v>47</v>
      </c>
      <c r="M15" s="370">
        <f t="shared" si="12"/>
        <v>47</v>
      </c>
      <c r="N15" s="370">
        <f t="shared" si="12"/>
        <v>47</v>
      </c>
      <c r="O15" s="370">
        <f t="shared" si="12"/>
        <v>47</v>
      </c>
      <c r="P15" s="370">
        <f t="shared" si="12"/>
        <v>47</v>
      </c>
      <c r="Q15" s="370">
        <f t="shared" si="12"/>
        <v>47</v>
      </c>
      <c r="R15" s="370">
        <f t="shared" si="12"/>
        <v>47</v>
      </c>
      <c r="S15" s="370">
        <f t="shared" si="12"/>
        <v>47</v>
      </c>
      <c r="T15" s="370">
        <f t="shared" si="12"/>
        <v>47</v>
      </c>
      <c r="U15" s="370">
        <f t="shared" si="12"/>
        <v>47</v>
      </c>
      <c r="V15" s="370">
        <f t="shared" si="12"/>
        <v>47</v>
      </c>
      <c r="W15" s="370">
        <f t="shared" si="12"/>
        <v>47</v>
      </c>
      <c r="X15" s="370">
        <f t="shared" si="12"/>
        <v>47</v>
      </c>
      <c r="Y15" s="370">
        <f t="shared" si="12"/>
        <v>47</v>
      </c>
      <c r="Z15" s="370">
        <f t="shared" si="12"/>
        <v>47</v>
      </c>
      <c r="AA15" s="370">
        <f t="shared" si="12"/>
        <v>47</v>
      </c>
      <c r="AB15" s="370">
        <f t="shared" si="12"/>
        <v>47</v>
      </c>
      <c r="AC15" s="370">
        <f t="shared" si="12"/>
        <v>47</v>
      </c>
      <c r="AD15" s="370">
        <f t="shared" si="12"/>
        <v>47</v>
      </c>
      <c r="AE15" s="370">
        <f t="shared" si="12"/>
        <v>47</v>
      </c>
      <c r="AF15" s="369">
        <f t="shared" si="12"/>
        <v>47</v>
      </c>
    </row>
    <row r="16" spans="2:32" ht="13" x14ac:dyDescent="0.3">
      <c r="C16" s="368"/>
      <c r="D16" s="362"/>
      <c r="E16" s="326"/>
      <c r="F16" s="326"/>
      <c r="G16" s="326"/>
      <c r="H16" s="326"/>
      <c r="I16" s="326"/>
      <c r="J16" s="326"/>
      <c r="K16" s="326"/>
      <c r="L16" s="326"/>
      <c r="M16" s="326"/>
      <c r="N16" s="326"/>
      <c r="O16" s="326"/>
    </row>
    <row r="17" spans="2:32" x14ac:dyDescent="0.25">
      <c r="C17" s="362"/>
      <c r="D17" s="349" t="s">
        <v>348</v>
      </c>
      <c r="E17" s="367">
        <v>54</v>
      </c>
      <c r="F17" s="366">
        <f>$E$17</f>
        <v>54</v>
      </c>
      <c r="G17" s="366">
        <f t="shared" ref="G17:M17" si="13">$E$17</f>
        <v>54</v>
      </c>
      <c r="H17" s="366">
        <f t="shared" si="13"/>
        <v>54</v>
      </c>
      <c r="I17" s="366">
        <f t="shared" si="13"/>
        <v>54</v>
      </c>
      <c r="J17" s="366">
        <f t="shared" si="13"/>
        <v>54</v>
      </c>
      <c r="K17" s="366">
        <f t="shared" si="13"/>
        <v>54</v>
      </c>
      <c r="L17" s="366">
        <f t="shared" si="13"/>
        <v>54</v>
      </c>
      <c r="M17" s="366">
        <f t="shared" si="13"/>
        <v>54</v>
      </c>
      <c r="N17" s="366">
        <f>$M$17</f>
        <v>54</v>
      </c>
      <c r="O17" s="366">
        <f t="shared" ref="O17:AF17" si="14">$M$17</f>
        <v>54</v>
      </c>
      <c r="P17" s="366">
        <f t="shared" si="14"/>
        <v>54</v>
      </c>
      <c r="Q17" s="366">
        <f t="shared" si="14"/>
        <v>54</v>
      </c>
      <c r="R17" s="366">
        <f t="shared" si="14"/>
        <v>54</v>
      </c>
      <c r="S17" s="366">
        <f t="shared" si="14"/>
        <v>54</v>
      </c>
      <c r="T17" s="366">
        <f t="shared" si="14"/>
        <v>54</v>
      </c>
      <c r="U17" s="366">
        <f t="shared" si="14"/>
        <v>54</v>
      </c>
      <c r="V17" s="366">
        <f t="shared" si="14"/>
        <v>54</v>
      </c>
      <c r="W17" s="366">
        <f t="shared" si="14"/>
        <v>54</v>
      </c>
      <c r="X17" s="366">
        <f t="shared" si="14"/>
        <v>54</v>
      </c>
      <c r="Y17" s="366">
        <f t="shared" si="14"/>
        <v>54</v>
      </c>
      <c r="Z17" s="366">
        <f t="shared" si="14"/>
        <v>54</v>
      </c>
      <c r="AA17" s="366">
        <f t="shared" si="14"/>
        <v>54</v>
      </c>
      <c r="AB17" s="366">
        <f t="shared" si="14"/>
        <v>54</v>
      </c>
      <c r="AC17" s="366">
        <f t="shared" si="14"/>
        <v>54</v>
      </c>
      <c r="AD17" s="366">
        <f t="shared" si="14"/>
        <v>54</v>
      </c>
      <c r="AE17" s="366">
        <f t="shared" si="14"/>
        <v>54</v>
      </c>
      <c r="AF17" s="365">
        <f t="shared" si="14"/>
        <v>54</v>
      </c>
    </row>
    <row r="18" spans="2:32" x14ac:dyDescent="0.25">
      <c r="C18" s="362"/>
      <c r="D18" s="349" t="s">
        <v>347</v>
      </c>
      <c r="E18" s="361">
        <v>51</v>
      </c>
      <c r="F18" s="360">
        <v>56</v>
      </c>
      <c r="G18" s="360">
        <v>54</v>
      </c>
      <c r="H18" s="360">
        <v>51</v>
      </c>
      <c r="I18" s="360">
        <v>47</v>
      </c>
      <c r="J18" s="364">
        <f>I18</f>
        <v>47</v>
      </c>
      <c r="K18" s="364">
        <f t="shared" ref="K18:AF18" si="15">J18</f>
        <v>47</v>
      </c>
      <c r="L18" s="364">
        <f t="shared" si="15"/>
        <v>47</v>
      </c>
      <c r="M18" s="364">
        <f t="shared" si="15"/>
        <v>47</v>
      </c>
      <c r="N18" s="364">
        <f t="shared" si="15"/>
        <v>47</v>
      </c>
      <c r="O18" s="364">
        <f t="shared" si="15"/>
        <v>47</v>
      </c>
      <c r="P18" s="364">
        <f t="shared" si="15"/>
        <v>47</v>
      </c>
      <c r="Q18" s="364">
        <f t="shared" si="15"/>
        <v>47</v>
      </c>
      <c r="R18" s="364">
        <f t="shared" si="15"/>
        <v>47</v>
      </c>
      <c r="S18" s="364">
        <f t="shared" si="15"/>
        <v>47</v>
      </c>
      <c r="T18" s="364">
        <f t="shared" si="15"/>
        <v>47</v>
      </c>
      <c r="U18" s="364">
        <f t="shared" si="15"/>
        <v>47</v>
      </c>
      <c r="V18" s="364">
        <f t="shared" si="15"/>
        <v>47</v>
      </c>
      <c r="W18" s="364">
        <f t="shared" si="15"/>
        <v>47</v>
      </c>
      <c r="X18" s="364">
        <f t="shared" si="15"/>
        <v>47</v>
      </c>
      <c r="Y18" s="364">
        <f t="shared" si="15"/>
        <v>47</v>
      </c>
      <c r="Z18" s="364">
        <f t="shared" si="15"/>
        <v>47</v>
      </c>
      <c r="AA18" s="364">
        <f t="shared" si="15"/>
        <v>47</v>
      </c>
      <c r="AB18" s="364">
        <f t="shared" si="15"/>
        <v>47</v>
      </c>
      <c r="AC18" s="364">
        <f t="shared" si="15"/>
        <v>47</v>
      </c>
      <c r="AD18" s="364">
        <f t="shared" si="15"/>
        <v>47</v>
      </c>
      <c r="AE18" s="364">
        <f t="shared" si="15"/>
        <v>47</v>
      </c>
      <c r="AF18" s="363">
        <f t="shared" si="15"/>
        <v>47</v>
      </c>
    </row>
    <row r="19" spans="2:32" x14ac:dyDescent="0.25">
      <c r="C19" s="362"/>
      <c r="D19" s="349" t="s">
        <v>346</v>
      </c>
      <c r="E19" s="361">
        <f>E18*(1+'General Assumptions'!$E$8)</f>
        <v>56.1</v>
      </c>
      <c r="F19" s="360">
        <f>F18*(1+'General Assumptions'!$E$8)</f>
        <v>61.600000000000009</v>
      </c>
      <c r="G19" s="360">
        <f>G18*(1+'General Assumptions'!$E$8)</f>
        <v>59.400000000000006</v>
      </c>
      <c r="H19" s="360">
        <f>H18*(1+'General Assumptions'!$E$8)</f>
        <v>56.1</v>
      </c>
      <c r="I19" s="360">
        <f>I18*(1+'General Assumptions'!$E$8)</f>
        <v>51.7</v>
      </c>
      <c r="J19" s="360">
        <f>J18*(1+'General Assumptions'!$E$8)</f>
        <v>51.7</v>
      </c>
      <c r="K19" s="360">
        <f>K18*(1+'General Assumptions'!$E$8)</f>
        <v>51.7</v>
      </c>
      <c r="L19" s="360">
        <f>L18*(1+'General Assumptions'!$E$8)</f>
        <v>51.7</v>
      </c>
      <c r="M19" s="360">
        <f>M18*(1+'General Assumptions'!$E$8)</f>
        <v>51.7</v>
      </c>
      <c r="N19" s="364">
        <f>$M$19</f>
        <v>51.7</v>
      </c>
      <c r="O19" s="364">
        <f t="shared" ref="O19:AF19" si="16">$M$19</f>
        <v>51.7</v>
      </c>
      <c r="P19" s="364">
        <f t="shared" si="16"/>
        <v>51.7</v>
      </c>
      <c r="Q19" s="364">
        <f t="shared" si="16"/>
        <v>51.7</v>
      </c>
      <c r="R19" s="364">
        <f t="shared" si="16"/>
        <v>51.7</v>
      </c>
      <c r="S19" s="364">
        <f t="shared" si="16"/>
        <v>51.7</v>
      </c>
      <c r="T19" s="364">
        <f t="shared" si="16"/>
        <v>51.7</v>
      </c>
      <c r="U19" s="364">
        <f t="shared" si="16"/>
        <v>51.7</v>
      </c>
      <c r="V19" s="364">
        <f t="shared" si="16"/>
        <v>51.7</v>
      </c>
      <c r="W19" s="364">
        <f t="shared" si="16"/>
        <v>51.7</v>
      </c>
      <c r="X19" s="364">
        <f t="shared" si="16"/>
        <v>51.7</v>
      </c>
      <c r="Y19" s="364">
        <f t="shared" si="16"/>
        <v>51.7</v>
      </c>
      <c r="Z19" s="364">
        <f t="shared" si="16"/>
        <v>51.7</v>
      </c>
      <c r="AA19" s="364">
        <f t="shared" si="16"/>
        <v>51.7</v>
      </c>
      <c r="AB19" s="364">
        <f t="shared" si="16"/>
        <v>51.7</v>
      </c>
      <c r="AC19" s="364">
        <f t="shared" si="16"/>
        <v>51.7</v>
      </c>
      <c r="AD19" s="364">
        <f t="shared" si="16"/>
        <v>51.7</v>
      </c>
      <c r="AE19" s="364">
        <f t="shared" si="16"/>
        <v>51.7</v>
      </c>
      <c r="AF19" s="363">
        <f t="shared" si="16"/>
        <v>51.7</v>
      </c>
    </row>
    <row r="20" spans="2:32" x14ac:dyDescent="0.25">
      <c r="D20" s="349" t="s">
        <v>345</v>
      </c>
      <c r="E20" s="359">
        <f>E18*(1+'General Assumptions'!$E$9)</f>
        <v>45.9</v>
      </c>
      <c r="F20" s="358">
        <f>F18*(1+'General Assumptions'!$E$9)</f>
        <v>50.4</v>
      </c>
      <c r="G20" s="358">
        <f>G18*(1+'General Assumptions'!$E$9)</f>
        <v>48.6</v>
      </c>
      <c r="H20" s="358">
        <f>H18*(1+'General Assumptions'!$E$9)</f>
        <v>45.9</v>
      </c>
      <c r="I20" s="358">
        <f>I18*(1+'General Assumptions'!$E$9)</f>
        <v>42.300000000000004</v>
      </c>
      <c r="J20" s="358">
        <f>J18*(1+'General Assumptions'!$E$9)</f>
        <v>42.300000000000004</v>
      </c>
      <c r="K20" s="358">
        <f>K18*(1+'General Assumptions'!$E$9)</f>
        <v>42.300000000000004</v>
      </c>
      <c r="L20" s="358">
        <f>L18*(1+'General Assumptions'!$E$9)</f>
        <v>42.300000000000004</v>
      </c>
      <c r="M20" s="358">
        <f>M18*(1+'General Assumptions'!$E$9)</f>
        <v>42.300000000000004</v>
      </c>
      <c r="N20" s="609">
        <f>$M$20</f>
        <v>42.300000000000004</v>
      </c>
      <c r="O20" s="609">
        <f t="shared" ref="O20:AF20" si="17">$M$20</f>
        <v>42.300000000000004</v>
      </c>
      <c r="P20" s="609">
        <f t="shared" si="17"/>
        <v>42.300000000000004</v>
      </c>
      <c r="Q20" s="609">
        <f t="shared" si="17"/>
        <v>42.300000000000004</v>
      </c>
      <c r="R20" s="609">
        <f t="shared" si="17"/>
        <v>42.300000000000004</v>
      </c>
      <c r="S20" s="609">
        <f t="shared" si="17"/>
        <v>42.300000000000004</v>
      </c>
      <c r="T20" s="609">
        <f t="shared" si="17"/>
        <v>42.300000000000004</v>
      </c>
      <c r="U20" s="609">
        <f t="shared" si="17"/>
        <v>42.300000000000004</v>
      </c>
      <c r="V20" s="609">
        <f t="shared" si="17"/>
        <v>42.300000000000004</v>
      </c>
      <c r="W20" s="609">
        <f t="shared" si="17"/>
        <v>42.300000000000004</v>
      </c>
      <c r="X20" s="609">
        <f t="shared" si="17"/>
        <v>42.300000000000004</v>
      </c>
      <c r="Y20" s="609">
        <f t="shared" si="17"/>
        <v>42.300000000000004</v>
      </c>
      <c r="Z20" s="609">
        <f t="shared" si="17"/>
        <v>42.300000000000004</v>
      </c>
      <c r="AA20" s="609">
        <f t="shared" si="17"/>
        <v>42.300000000000004</v>
      </c>
      <c r="AB20" s="609">
        <f t="shared" si="17"/>
        <v>42.300000000000004</v>
      </c>
      <c r="AC20" s="609">
        <f t="shared" si="17"/>
        <v>42.300000000000004</v>
      </c>
      <c r="AD20" s="609">
        <f t="shared" si="17"/>
        <v>42.300000000000004</v>
      </c>
      <c r="AE20" s="609">
        <f t="shared" si="17"/>
        <v>42.300000000000004</v>
      </c>
      <c r="AF20" s="610">
        <f t="shared" si="17"/>
        <v>42.300000000000004</v>
      </c>
    </row>
    <row r="21" spans="2:32" x14ac:dyDescent="0.25">
      <c r="D21" s="349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</row>
    <row r="22" spans="2:32" x14ac:dyDescent="0.25">
      <c r="D22" s="349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</row>
    <row r="23" spans="2:32" ht="15.5" x14ac:dyDescent="0.35">
      <c r="B23" s="533" t="s">
        <v>682</v>
      </c>
      <c r="C23" s="373" t="s">
        <v>684</v>
      </c>
      <c r="D23" s="372"/>
      <c r="E23" s="371">
        <f t="shared" ref="E23:AF23" si="18">CHOOSE($D$2,E25,E26,E27,E28)</f>
        <v>52</v>
      </c>
      <c r="F23" s="370">
        <f t="shared" si="18"/>
        <v>54</v>
      </c>
      <c r="G23" s="370">
        <f t="shared" si="18"/>
        <v>52</v>
      </c>
      <c r="H23" s="370">
        <f t="shared" si="18"/>
        <v>50</v>
      </c>
      <c r="I23" s="370">
        <f t="shared" si="18"/>
        <v>49</v>
      </c>
      <c r="J23" s="370">
        <f t="shared" si="18"/>
        <v>49</v>
      </c>
      <c r="K23" s="370">
        <f t="shared" si="18"/>
        <v>49</v>
      </c>
      <c r="L23" s="370">
        <f t="shared" si="18"/>
        <v>49</v>
      </c>
      <c r="M23" s="370">
        <f t="shared" si="18"/>
        <v>49</v>
      </c>
      <c r="N23" s="370">
        <f t="shared" si="18"/>
        <v>49</v>
      </c>
      <c r="O23" s="370">
        <f t="shared" si="18"/>
        <v>49</v>
      </c>
      <c r="P23" s="370">
        <f t="shared" si="18"/>
        <v>49</v>
      </c>
      <c r="Q23" s="370">
        <f t="shared" si="18"/>
        <v>49</v>
      </c>
      <c r="R23" s="370">
        <f t="shared" si="18"/>
        <v>49</v>
      </c>
      <c r="S23" s="370">
        <f t="shared" si="18"/>
        <v>49</v>
      </c>
      <c r="T23" s="370">
        <f t="shared" si="18"/>
        <v>49</v>
      </c>
      <c r="U23" s="370">
        <f t="shared" si="18"/>
        <v>49</v>
      </c>
      <c r="V23" s="370">
        <f t="shared" si="18"/>
        <v>49</v>
      </c>
      <c r="W23" s="370">
        <f t="shared" si="18"/>
        <v>49</v>
      </c>
      <c r="X23" s="370">
        <f t="shared" si="18"/>
        <v>49</v>
      </c>
      <c r="Y23" s="370">
        <f t="shared" si="18"/>
        <v>49</v>
      </c>
      <c r="Z23" s="370">
        <f t="shared" si="18"/>
        <v>49</v>
      </c>
      <c r="AA23" s="370">
        <f t="shared" si="18"/>
        <v>49</v>
      </c>
      <c r="AB23" s="370">
        <f t="shared" si="18"/>
        <v>49</v>
      </c>
      <c r="AC23" s="370">
        <f t="shared" si="18"/>
        <v>49</v>
      </c>
      <c r="AD23" s="370">
        <f t="shared" si="18"/>
        <v>49</v>
      </c>
      <c r="AE23" s="370">
        <f t="shared" si="18"/>
        <v>49</v>
      </c>
      <c r="AF23" s="369">
        <f t="shared" si="18"/>
        <v>49</v>
      </c>
    </row>
    <row r="24" spans="2:32" ht="13" x14ac:dyDescent="0.3">
      <c r="C24" s="368"/>
      <c r="D24" s="362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6"/>
    </row>
    <row r="25" spans="2:32" x14ac:dyDescent="0.25">
      <c r="C25" s="362"/>
      <c r="D25" s="349" t="s">
        <v>348</v>
      </c>
      <c r="E25" s="367">
        <v>51.85</v>
      </c>
      <c r="F25" s="366">
        <f>$E$25</f>
        <v>51.85</v>
      </c>
      <c r="G25" s="366">
        <f t="shared" ref="G25:M25" si="19">$E$25</f>
        <v>51.85</v>
      </c>
      <c r="H25" s="366">
        <f t="shared" si="19"/>
        <v>51.85</v>
      </c>
      <c r="I25" s="366">
        <f t="shared" si="19"/>
        <v>51.85</v>
      </c>
      <c r="J25" s="366">
        <f t="shared" si="19"/>
        <v>51.85</v>
      </c>
      <c r="K25" s="366">
        <f t="shared" si="19"/>
        <v>51.85</v>
      </c>
      <c r="L25" s="366">
        <f t="shared" si="19"/>
        <v>51.85</v>
      </c>
      <c r="M25" s="366">
        <f t="shared" si="19"/>
        <v>51.85</v>
      </c>
      <c r="N25" s="366">
        <f>$M$25</f>
        <v>51.85</v>
      </c>
      <c r="O25" s="366">
        <f t="shared" ref="O25:AF25" si="20">$M$25</f>
        <v>51.85</v>
      </c>
      <c r="P25" s="366">
        <f t="shared" si="20"/>
        <v>51.85</v>
      </c>
      <c r="Q25" s="366">
        <f t="shared" si="20"/>
        <v>51.85</v>
      </c>
      <c r="R25" s="366">
        <f t="shared" si="20"/>
        <v>51.85</v>
      </c>
      <c r="S25" s="366">
        <f t="shared" si="20"/>
        <v>51.85</v>
      </c>
      <c r="T25" s="366">
        <f t="shared" si="20"/>
        <v>51.85</v>
      </c>
      <c r="U25" s="366">
        <f t="shared" si="20"/>
        <v>51.85</v>
      </c>
      <c r="V25" s="366">
        <f t="shared" si="20"/>
        <v>51.85</v>
      </c>
      <c r="W25" s="366">
        <f t="shared" si="20"/>
        <v>51.85</v>
      </c>
      <c r="X25" s="366">
        <f t="shared" si="20"/>
        <v>51.85</v>
      </c>
      <c r="Y25" s="366">
        <f t="shared" si="20"/>
        <v>51.85</v>
      </c>
      <c r="Z25" s="366">
        <f t="shared" si="20"/>
        <v>51.85</v>
      </c>
      <c r="AA25" s="366">
        <f t="shared" si="20"/>
        <v>51.85</v>
      </c>
      <c r="AB25" s="366">
        <f t="shared" si="20"/>
        <v>51.85</v>
      </c>
      <c r="AC25" s="366">
        <f t="shared" si="20"/>
        <v>51.85</v>
      </c>
      <c r="AD25" s="366">
        <f t="shared" si="20"/>
        <v>51.85</v>
      </c>
      <c r="AE25" s="366">
        <f t="shared" si="20"/>
        <v>51.85</v>
      </c>
      <c r="AF25" s="365">
        <f t="shared" si="20"/>
        <v>51.85</v>
      </c>
    </row>
    <row r="26" spans="2:32" x14ac:dyDescent="0.25">
      <c r="C26" s="362"/>
      <c r="D26" s="349" t="s">
        <v>347</v>
      </c>
      <c r="E26" s="361">
        <v>52</v>
      </c>
      <c r="F26" s="360">
        <v>54</v>
      </c>
      <c r="G26" s="360">
        <v>52</v>
      </c>
      <c r="H26" s="360">
        <v>50</v>
      </c>
      <c r="I26" s="360">
        <v>49</v>
      </c>
      <c r="J26" s="364">
        <f>I26</f>
        <v>49</v>
      </c>
      <c r="K26" s="364">
        <f t="shared" ref="K26:AF26" si="21">J26</f>
        <v>49</v>
      </c>
      <c r="L26" s="364">
        <f t="shared" si="21"/>
        <v>49</v>
      </c>
      <c r="M26" s="364">
        <f t="shared" si="21"/>
        <v>49</v>
      </c>
      <c r="N26" s="364">
        <f t="shared" si="21"/>
        <v>49</v>
      </c>
      <c r="O26" s="364">
        <f t="shared" si="21"/>
        <v>49</v>
      </c>
      <c r="P26" s="364">
        <f t="shared" si="21"/>
        <v>49</v>
      </c>
      <c r="Q26" s="364">
        <f t="shared" si="21"/>
        <v>49</v>
      </c>
      <c r="R26" s="364">
        <f t="shared" si="21"/>
        <v>49</v>
      </c>
      <c r="S26" s="364">
        <f t="shared" si="21"/>
        <v>49</v>
      </c>
      <c r="T26" s="364">
        <f t="shared" si="21"/>
        <v>49</v>
      </c>
      <c r="U26" s="364">
        <f t="shared" si="21"/>
        <v>49</v>
      </c>
      <c r="V26" s="364">
        <f t="shared" si="21"/>
        <v>49</v>
      </c>
      <c r="W26" s="364">
        <f t="shared" si="21"/>
        <v>49</v>
      </c>
      <c r="X26" s="364">
        <f t="shared" si="21"/>
        <v>49</v>
      </c>
      <c r="Y26" s="364">
        <f t="shared" si="21"/>
        <v>49</v>
      </c>
      <c r="Z26" s="364">
        <f t="shared" si="21"/>
        <v>49</v>
      </c>
      <c r="AA26" s="364">
        <f t="shared" si="21"/>
        <v>49</v>
      </c>
      <c r="AB26" s="364">
        <f t="shared" si="21"/>
        <v>49</v>
      </c>
      <c r="AC26" s="364">
        <f t="shared" si="21"/>
        <v>49</v>
      </c>
      <c r="AD26" s="364">
        <f t="shared" si="21"/>
        <v>49</v>
      </c>
      <c r="AE26" s="364">
        <f t="shared" si="21"/>
        <v>49</v>
      </c>
      <c r="AF26" s="363">
        <f t="shared" si="21"/>
        <v>49</v>
      </c>
    </row>
    <row r="27" spans="2:32" x14ac:dyDescent="0.25">
      <c r="C27" s="362"/>
      <c r="D27" s="349" t="s">
        <v>346</v>
      </c>
      <c r="E27" s="361">
        <f>E26*(1+'General Assumptions'!$E$8)</f>
        <v>57.2</v>
      </c>
      <c r="F27" s="360">
        <f>F26*(1+'General Assumptions'!$E$8)</f>
        <v>59.400000000000006</v>
      </c>
      <c r="G27" s="360">
        <f>G26*(1+'General Assumptions'!$E$8)</f>
        <v>57.2</v>
      </c>
      <c r="H27" s="360">
        <f>H26*(1+'General Assumptions'!$E$8)</f>
        <v>55.000000000000007</v>
      </c>
      <c r="I27" s="360">
        <f>I26*(1+'General Assumptions'!$E$8)</f>
        <v>53.900000000000006</v>
      </c>
      <c r="J27" s="360">
        <f>J26*(1+'General Assumptions'!$E$8)</f>
        <v>53.900000000000006</v>
      </c>
      <c r="K27" s="360">
        <f>K26*(1+'General Assumptions'!$E$8)</f>
        <v>53.900000000000006</v>
      </c>
      <c r="L27" s="360">
        <f>L26*(1+'General Assumptions'!$E$8)</f>
        <v>53.900000000000006</v>
      </c>
      <c r="M27" s="360">
        <f>M26*(1+'General Assumptions'!$E$8)</f>
        <v>53.900000000000006</v>
      </c>
      <c r="N27" s="360">
        <f>N26*(1+'General Assumptions'!$E$8)</f>
        <v>53.900000000000006</v>
      </c>
      <c r="O27" s="360">
        <f>O26*(1+'General Assumptions'!$E$8)</f>
        <v>53.900000000000006</v>
      </c>
      <c r="P27" s="360">
        <f>P26*(1+'General Assumptions'!$E$8)</f>
        <v>53.900000000000006</v>
      </c>
      <c r="Q27" s="360">
        <f>Q26*(1+'General Assumptions'!$E$8)</f>
        <v>53.900000000000006</v>
      </c>
      <c r="R27" s="360">
        <f>R26*(1+'General Assumptions'!$E$8)</f>
        <v>53.900000000000006</v>
      </c>
      <c r="S27" s="360">
        <f>S26*(1+'General Assumptions'!$E$8)</f>
        <v>53.900000000000006</v>
      </c>
      <c r="T27" s="360">
        <f>T26*(1+'General Assumptions'!$E$8)</f>
        <v>53.900000000000006</v>
      </c>
      <c r="U27" s="360">
        <f>U26*(1+'General Assumptions'!$E$8)</f>
        <v>53.900000000000006</v>
      </c>
      <c r="V27" s="360">
        <f>V26*(1+'General Assumptions'!$E$8)</f>
        <v>53.900000000000006</v>
      </c>
      <c r="W27" s="360">
        <f>W26*(1+'General Assumptions'!$E$8)</f>
        <v>53.900000000000006</v>
      </c>
      <c r="X27" s="360">
        <f>X26*(1+'General Assumptions'!$E$8)</f>
        <v>53.900000000000006</v>
      </c>
      <c r="Y27" s="360">
        <f>Y26*(1+'General Assumptions'!$E$8)</f>
        <v>53.900000000000006</v>
      </c>
      <c r="Z27" s="360">
        <f>Z26*(1+'General Assumptions'!$E$8)</f>
        <v>53.900000000000006</v>
      </c>
      <c r="AA27" s="360">
        <f>AA26*(1+'General Assumptions'!$E$8)</f>
        <v>53.900000000000006</v>
      </c>
      <c r="AB27" s="360">
        <f>AB26*(1+'General Assumptions'!$E$8)</f>
        <v>53.900000000000006</v>
      </c>
      <c r="AC27" s="360">
        <f>AC26*(1+'General Assumptions'!$E$8)</f>
        <v>53.900000000000006</v>
      </c>
      <c r="AD27" s="360">
        <f>AD26*(1+'General Assumptions'!$E$8)</f>
        <v>53.900000000000006</v>
      </c>
      <c r="AE27" s="360">
        <f>AE26*(1+'General Assumptions'!$E$8)</f>
        <v>53.900000000000006</v>
      </c>
      <c r="AF27" s="746">
        <f>AF26*(1+'General Assumptions'!$E$8)</f>
        <v>53.900000000000006</v>
      </c>
    </row>
    <row r="28" spans="2:32" x14ac:dyDescent="0.25">
      <c r="D28" s="349" t="s">
        <v>345</v>
      </c>
      <c r="E28" s="359">
        <f>E26*(1+'General Assumptions'!$E$9)</f>
        <v>46.800000000000004</v>
      </c>
      <c r="F28" s="358">
        <f>F26+(1-'General Assumptions'!$E$9)</f>
        <v>55.1</v>
      </c>
      <c r="G28" s="358">
        <f>G26+(1-'General Assumptions'!$E$9)</f>
        <v>53.1</v>
      </c>
      <c r="H28" s="358">
        <f>H26+(1-'General Assumptions'!$E$9)</f>
        <v>51.1</v>
      </c>
      <c r="I28" s="358">
        <f>I26+(1-'General Assumptions'!$E$9)</f>
        <v>50.1</v>
      </c>
      <c r="J28" s="358">
        <f>J26+(1-'General Assumptions'!$E$9)</f>
        <v>50.1</v>
      </c>
      <c r="K28" s="358">
        <f>K26+(1-'General Assumptions'!$E$9)</f>
        <v>50.1</v>
      </c>
      <c r="L28" s="358">
        <f>L26+(1-'General Assumptions'!$E$9)</f>
        <v>50.1</v>
      </c>
      <c r="M28" s="358">
        <f>M26+(1-'General Assumptions'!$E$9)</f>
        <v>50.1</v>
      </c>
      <c r="N28" s="358">
        <f>N26+(1-'General Assumptions'!$E$9)</f>
        <v>50.1</v>
      </c>
      <c r="O28" s="358">
        <f>O26+(1-'General Assumptions'!$E$9)</f>
        <v>50.1</v>
      </c>
      <c r="P28" s="358">
        <f>P26+(1-'General Assumptions'!$E$9)</f>
        <v>50.1</v>
      </c>
      <c r="Q28" s="358">
        <f>Q26+(1-'General Assumptions'!$E$9)</f>
        <v>50.1</v>
      </c>
      <c r="R28" s="358">
        <f>R26+(1-'General Assumptions'!$E$9)</f>
        <v>50.1</v>
      </c>
      <c r="S28" s="358">
        <f>S26+(1-'General Assumptions'!$E$9)</f>
        <v>50.1</v>
      </c>
      <c r="T28" s="358">
        <f>T26+(1-'General Assumptions'!$E$9)</f>
        <v>50.1</v>
      </c>
      <c r="U28" s="358">
        <f>U26+(1-'General Assumptions'!$E$9)</f>
        <v>50.1</v>
      </c>
      <c r="V28" s="358">
        <f>V26+(1-'General Assumptions'!$E$9)</f>
        <v>50.1</v>
      </c>
      <c r="W28" s="358">
        <f>W26+(1-'General Assumptions'!$E$9)</f>
        <v>50.1</v>
      </c>
      <c r="X28" s="358">
        <f>X26+(1-'General Assumptions'!$E$9)</f>
        <v>50.1</v>
      </c>
      <c r="Y28" s="358">
        <f>Y26+(1-'General Assumptions'!$E$9)</f>
        <v>50.1</v>
      </c>
      <c r="Z28" s="358">
        <f>Z26+(1-'General Assumptions'!$E$9)</f>
        <v>50.1</v>
      </c>
      <c r="AA28" s="358">
        <f>AA26+(1-'General Assumptions'!$E$9)</f>
        <v>50.1</v>
      </c>
      <c r="AB28" s="358">
        <f>AB26+(1-'General Assumptions'!$E$9)</f>
        <v>50.1</v>
      </c>
      <c r="AC28" s="358">
        <f>AC26+(1-'General Assumptions'!$E$9)</f>
        <v>50.1</v>
      </c>
      <c r="AD28" s="358">
        <f>AD26+(1-'General Assumptions'!$E$9)</f>
        <v>50.1</v>
      </c>
      <c r="AE28" s="358">
        <f>AE26+(1-'General Assumptions'!$E$9)</f>
        <v>50.1</v>
      </c>
      <c r="AF28" s="747">
        <f>AF26+(1-'General Assumptions'!$E$9)</f>
        <v>50.1</v>
      </c>
    </row>
    <row r="29" spans="2:32" x14ac:dyDescent="0.25">
      <c r="D29" s="349"/>
      <c r="E29" s="326"/>
      <c r="F29" s="326"/>
      <c r="G29" s="326"/>
      <c r="H29" s="326"/>
      <c r="I29" s="326"/>
      <c r="J29" s="326"/>
      <c r="K29" s="326"/>
      <c r="L29" s="326"/>
      <c r="M29" s="326"/>
      <c r="N29" s="326"/>
      <c r="O29" s="326"/>
    </row>
    <row r="30" spans="2:32" x14ac:dyDescent="0.25">
      <c r="E30" s="326"/>
      <c r="F30" s="326"/>
      <c r="G30" s="326"/>
      <c r="H30" s="326"/>
      <c r="I30" s="326"/>
      <c r="J30" s="326"/>
      <c r="K30" s="326"/>
      <c r="L30" s="326"/>
      <c r="M30" s="326"/>
      <c r="N30" s="326"/>
      <c r="O30" s="326"/>
    </row>
    <row r="31" spans="2:32" ht="13" x14ac:dyDescent="0.3">
      <c r="C31" s="357" t="s">
        <v>683</v>
      </c>
      <c r="E31" s="326"/>
      <c r="F31" s="326"/>
      <c r="G31" s="326"/>
      <c r="H31" s="326"/>
      <c r="I31" s="326"/>
      <c r="J31" s="326"/>
      <c r="K31" s="326"/>
      <c r="L31" s="326"/>
      <c r="M31" s="326"/>
      <c r="N31" s="326"/>
      <c r="O31" s="326"/>
    </row>
    <row r="32" spans="2:32" x14ac:dyDescent="0.25"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26"/>
    </row>
    <row r="33" spans="3:32" ht="13" x14ac:dyDescent="0.3">
      <c r="C33" s="325" t="s">
        <v>349</v>
      </c>
      <c r="E33" s="748">
        <f t="shared" ref="E33:AF33" si="22">CHOOSE($D$2,E35,E36,E37,E38)</f>
        <v>1.32</v>
      </c>
      <c r="F33" s="749">
        <f t="shared" si="22"/>
        <v>1.27</v>
      </c>
      <c r="G33" s="749">
        <f t="shared" si="22"/>
        <v>1.25</v>
      </c>
      <c r="H33" s="749">
        <f t="shared" si="22"/>
        <v>1.26</v>
      </c>
      <c r="I33" s="749">
        <f t="shared" si="22"/>
        <v>1.26</v>
      </c>
      <c r="J33" s="749">
        <f t="shared" si="22"/>
        <v>1.26</v>
      </c>
      <c r="K33" s="749">
        <f t="shared" si="22"/>
        <v>1.26</v>
      </c>
      <c r="L33" s="749">
        <f t="shared" si="22"/>
        <v>1.26</v>
      </c>
      <c r="M33" s="749">
        <f t="shared" si="22"/>
        <v>1.26</v>
      </c>
      <c r="N33" s="749">
        <f t="shared" si="22"/>
        <v>1.26</v>
      </c>
      <c r="O33" s="749">
        <f t="shared" si="22"/>
        <v>1.26</v>
      </c>
      <c r="P33" s="749">
        <f t="shared" si="22"/>
        <v>1.26</v>
      </c>
      <c r="Q33" s="749">
        <f t="shared" si="22"/>
        <v>1.26</v>
      </c>
      <c r="R33" s="749">
        <f t="shared" si="22"/>
        <v>1.26</v>
      </c>
      <c r="S33" s="749">
        <f t="shared" si="22"/>
        <v>1.26</v>
      </c>
      <c r="T33" s="749">
        <f t="shared" si="22"/>
        <v>1.26</v>
      </c>
      <c r="U33" s="749">
        <f t="shared" si="22"/>
        <v>1.26</v>
      </c>
      <c r="V33" s="749">
        <f t="shared" si="22"/>
        <v>1.26</v>
      </c>
      <c r="W33" s="749">
        <f t="shared" si="22"/>
        <v>1.26</v>
      </c>
      <c r="X33" s="749">
        <f t="shared" si="22"/>
        <v>1.26</v>
      </c>
      <c r="Y33" s="749">
        <f t="shared" si="22"/>
        <v>1.26</v>
      </c>
      <c r="Z33" s="749">
        <f t="shared" si="22"/>
        <v>1.26</v>
      </c>
      <c r="AA33" s="749">
        <f t="shared" si="22"/>
        <v>1.26</v>
      </c>
      <c r="AB33" s="749">
        <f t="shared" si="22"/>
        <v>1.26</v>
      </c>
      <c r="AC33" s="749">
        <f t="shared" si="22"/>
        <v>1.26</v>
      </c>
      <c r="AD33" s="749">
        <f t="shared" si="22"/>
        <v>1.26</v>
      </c>
      <c r="AE33" s="749">
        <f t="shared" si="22"/>
        <v>1.26</v>
      </c>
      <c r="AF33" s="750">
        <f t="shared" si="22"/>
        <v>1.26</v>
      </c>
    </row>
    <row r="34" spans="3:32" x14ac:dyDescent="0.25"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/>
    </row>
    <row r="35" spans="3:32" x14ac:dyDescent="0.25">
      <c r="D35" s="325" t="s">
        <v>348</v>
      </c>
      <c r="E35" s="356">
        <v>1.32</v>
      </c>
      <c r="F35" s="355">
        <f t="shared" ref="F35:M35" si="23">$E$35</f>
        <v>1.32</v>
      </c>
      <c r="G35" s="355">
        <f t="shared" si="23"/>
        <v>1.32</v>
      </c>
      <c r="H35" s="355">
        <f t="shared" si="23"/>
        <v>1.32</v>
      </c>
      <c r="I35" s="355">
        <f t="shared" si="23"/>
        <v>1.32</v>
      </c>
      <c r="J35" s="355">
        <f t="shared" si="23"/>
        <v>1.32</v>
      </c>
      <c r="K35" s="355">
        <f t="shared" si="23"/>
        <v>1.32</v>
      </c>
      <c r="L35" s="355">
        <f t="shared" si="23"/>
        <v>1.32</v>
      </c>
      <c r="M35" s="355">
        <f t="shared" si="23"/>
        <v>1.32</v>
      </c>
      <c r="N35" s="355">
        <f>$M$35</f>
        <v>1.32</v>
      </c>
      <c r="O35" s="355">
        <f t="shared" ref="O35:AF35" si="24">$M$35</f>
        <v>1.32</v>
      </c>
      <c r="P35" s="355">
        <f t="shared" si="24"/>
        <v>1.32</v>
      </c>
      <c r="Q35" s="355">
        <f t="shared" si="24"/>
        <v>1.32</v>
      </c>
      <c r="R35" s="355">
        <f t="shared" si="24"/>
        <v>1.32</v>
      </c>
      <c r="S35" s="355">
        <f t="shared" si="24"/>
        <v>1.32</v>
      </c>
      <c r="T35" s="355">
        <f t="shared" si="24"/>
        <v>1.32</v>
      </c>
      <c r="U35" s="355">
        <f t="shared" si="24"/>
        <v>1.32</v>
      </c>
      <c r="V35" s="355">
        <f t="shared" si="24"/>
        <v>1.32</v>
      </c>
      <c r="W35" s="355">
        <f t="shared" si="24"/>
        <v>1.32</v>
      </c>
      <c r="X35" s="355">
        <f t="shared" si="24"/>
        <v>1.32</v>
      </c>
      <c r="Y35" s="355">
        <f t="shared" si="24"/>
        <v>1.32</v>
      </c>
      <c r="Z35" s="355">
        <f t="shared" si="24"/>
        <v>1.32</v>
      </c>
      <c r="AA35" s="355">
        <f t="shared" si="24"/>
        <v>1.32</v>
      </c>
      <c r="AB35" s="355">
        <f t="shared" si="24"/>
        <v>1.32</v>
      </c>
      <c r="AC35" s="355">
        <f t="shared" si="24"/>
        <v>1.32</v>
      </c>
      <c r="AD35" s="355">
        <f t="shared" si="24"/>
        <v>1.32</v>
      </c>
      <c r="AE35" s="355">
        <f t="shared" si="24"/>
        <v>1.32</v>
      </c>
      <c r="AF35" s="354">
        <f t="shared" si="24"/>
        <v>1.32</v>
      </c>
    </row>
    <row r="36" spans="3:32" x14ac:dyDescent="0.25">
      <c r="D36" s="325" t="s">
        <v>347</v>
      </c>
      <c r="E36" s="351">
        <v>1.32</v>
      </c>
      <c r="F36" s="350">
        <v>1.27</v>
      </c>
      <c r="G36" s="350">
        <v>1.25</v>
      </c>
      <c r="H36" s="350">
        <v>1.26</v>
      </c>
      <c r="I36" s="350">
        <v>1.26</v>
      </c>
      <c r="J36" s="353">
        <f>$I$36</f>
        <v>1.26</v>
      </c>
      <c r="K36" s="353">
        <f>$I$36</f>
        <v>1.26</v>
      </c>
      <c r="L36" s="353">
        <f>$I$36</f>
        <v>1.26</v>
      </c>
      <c r="M36" s="353">
        <f>$I$36</f>
        <v>1.26</v>
      </c>
      <c r="N36" s="353">
        <f>$M$36</f>
        <v>1.26</v>
      </c>
      <c r="O36" s="353">
        <f t="shared" ref="O36:AF36" si="25">$M$36</f>
        <v>1.26</v>
      </c>
      <c r="P36" s="353">
        <f t="shared" si="25"/>
        <v>1.26</v>
      </c>
      <c r="Q36" s="353">
        <f t="shared" si="25"/>
        <v>1.26</v>
      </c>
      <c r="R36" s="353">
        <f t="shared" si="25"/>
        <v>1.26</v>
      </c>
      <c r="S36" s="353">
        <f t="shared" si="25"/>
        <v>1.26</v>
      </c>
      <c r="T36" s="353">
        <f t="shared" si="25"/>
        <v>1.26</v>
      </c>
      <c r="U36" s="353">
        <f t="shared" si="25"/>
        <v>1.26</v>
      </c>
      <c r="V36" s="353">
        <f t="shared" si="25"/>
        <v>1.26</v>
      </c>
      <c r="W36" s="353">
        <f t="shared" si="25"/>
        <v>1.26</v>
      </c>
      <c r="X36" s="353">
        <f t="shared" si="25"/>
        <v>1.26</v>
      </c>
      <c r="Y36" s="353">
        <f t="shared" si="25"/>
        <v>1.26</v>
      </c>
      <c r="Z36" s="353">
        <f t="shared" si="25"/>
        <v>1.26</v>
      </c>
      <c r="AA36" s="353">
        <f t="shared" si="25"/>
        <v>1.26</v>
      </c>
      <c r="AB36" s="353">
        <f t="shared" si="25"/>
        <v>1.26</v>
      </c>
      <c r="AC36" s="353">
        <f t="shared" si="25"/>
        <v>1.26</v>
      </c>
      <c r="AD36" s="353">
        <f t="shared" si="25"/>
        <v>1.26</v>
      </c>
      <c r="AE36" s="353">
        <f t="shared" si="25"/>
        <v>1.26</v>
      </c>
      <c r="AF36" s="352">
        <f t="shared" si="25"/>
        <v>1.26</v>
      </c>
    </row>
    <row r="37" spans="3:32" x14ac:dyDescent="0.25">
      <c r="D37" s="349" t="s">
        <v>346</v>
      </c>
      <c r="E37" s="351">
        <f>E$36*(1+'General Assumptions'!$E$8)</f>
        <v>1.4520000000000002</v>
      </c>
      <c r="F37" s="350">
        <f>F$36*(1+'General Assumptions'!$E$8)</f>
        <v>1.3970000000000002</v>
      </c>
      <c r="G37" s="350">
        <f>G$36*(1+'General Assumptions'!$E$8)</f>
        <v>1.375</v>
      </c>
      <c r="H37" s="350">
        <f>H$36*(1+'General Assumptions'!$E$8)</f>
        <v>1.3860000000000001</v>
      </c>
      <c r="I37" s="350">
        <f>I$36*(1+'General Assumptions'!$E$8)</f>
        <v>1.3860000000000001</v>
      </c>
      <c r="J37" s="350">
        <f>J$36*(1+'General Assumptions'!$E$8)</f>
        <v>1.3860000000000001</v>
      </c>
      <c r="K37" s="350">
        <f>K$36*(1+'General Assumptions'!$E$8)</f>
        <v>1.3860000000000001</v>
      </c>
      <c r="L37" s="350">
        <f>L$36*(1+'General Assumptions'!$E$8)</f>
        <v>1.3860000000000001</v>
      </c>
      <c r="M37" s="350">
        <f>M$36*(1+'General Assumptions'!$E$8)</f>
        <v>1.3860000000000001</v>
      </c>
      <c r="N37" s="350">
        <f>N$36*(1+'General Assumptions'!$E$8)</f>
        <v>1.3860000000000001</v>
      </c>
      <c r="O37" s="350">
        <f>O$36*(1+'General Assumptions'!$E$8)</f>
        <v>1.3860000000000001</v>
      </c>
      <c r="P37" s="350">
        <f>P$36*(1+'General Assumptions'!$E$8)</f>
        <v>1.3860000000000001</v>
      </c>
      <c r="Q37" s="350">
        <f>Q$36*(1+'General Assumptions'!$E$8)</f>
        <v>1.3860000000000001</v>
      </c>
      <c r="R37" s="350">
        <f>R$36*(1+'General Assumptions'!$E$8)</f>
        <v>1.3860000000000001</v>
      </c>
      <c r="S37" s="350">
        <f>S$36*(1+'General Assumptions'!$E$8)</f>
        <v>1.3860000000000001</v>
      </c>
      <c r="T37" s="350">
        <f>T$36*(1+'General Assumptions'!$E$8)</f>
        <v>1.3860000000000001</v>
      </c>
      <c r="U37" s="350">
        <f>U$36*(1+'General Assumptions'!$E$8)</f>
        <v>1.3860000000000001</v>
      </c>
      <c r="V37" s="350">
        <f>V$36*(1+'General Assumptions'!$E$8)</f>
        <v>1.3860000000000001</v>
      </c>
      <c r="W37" s="350">
        <f>W$36*(1+'General Assumptions'!$E$8)</f>
        <v>1.3860000000000001</v>
      </c>
      <c r="X37" s="350">
        <f>X$36*(1+'General Assumptions'!$E$8)</f>
        <v>1.3860000000000001</v>
      </c>
      <c r="Y37" s="350">
        <f>Y$36*(1+'General Assumptions'!$E$8)</f>
        <v>1.3860000000000001</v>
      </c>
      <c r="Z37" s="350">
        <f>Z$36*(1+'General Assumptions'!$E$8)</f>
        <v>1.3860000000000001</v>
      </c>
      <c r="AA37" s="350">
        <f>AA$36*(1+'General Assumptions'!$E$8)</f>
        <v>1.3860000000000001</v>
      </c>
      <c r="AB37" s="350">
        <f>AB$36*(1+'General Assumptions'!$E$8)</f>
        <v>1.3860000000000001</v>
      </c>
      <c r="AC37" s="350">
        <f>AC$36*(1+'General Assumptions'!$E$8)</f>
        <v>1.3860000000000001</v>
      </c>
      <c r="AD37" s="350">
        <f>AD$36*(1+'General Assumptions'!$E$8)</f>
        <v>1.3860000000000001</v>
      </c>
      <c r="AE37" s="350">
        <f>AE$36*(1+'General Assumptions'!$E$8)</f>
        <v>1.3860000000000001</v>
      </c>
      <c r="AF37" s="751">
        <f>AF$36*(1+'General Assumptions'!$E$8)</f>
        <v>1.3860000000000001</v>
      </c>
    </row>
    <row r="38" spans="3:32" x14ac:dyDescent="0.25">
      <c r="D38" s="349" t="s">
        <v>345</v>
      </c>
      <c r="E38" s="348">
        <f>E$36*(1+'General Assumptions'!$E$9)</f>
        <v>1.1880000000000002</v>
      </c>
      <c r="F38" s="347">
        <f>F$36*(1+'General Assumptions'!$E$9)</f>
        <v>1.143</v>
      </c>
      <c r="G38" s="347">
        <f>G$36*(1+'General Assumptions'!$E$9)</f>
        <v>1.125</v>
      </c>
      <c r="H38" s="347">
        <f>H$36*(1+'General Assumptions'!$E$9)</f>
        <v>1.1340000000000001</v>
      </c>
      <c r="I38" s="347">
        <f>I$36*(1+'General Assumptions'!$E$9)</f>
        <v>1.1340000000000001</v>
      </c>
      <c r="J38" s="347">
        <f>J$36*(1+'General Assumptions'!$E$9)</f>
        <v>1.1340000000000001</v>
      </c>
      <c r="K38" s="347">
        <f>K$36*(1+'General Assumptions'!$E$9)</f>
        <v>1.1340000000000001</v>
      </c>
      <c r="L38" s="347">
        <f>L$36*(1+'General Assumptions'!$E$9)</f>
        <v>1.1340000000000001</v>
      </c>
      <c r="M38" s="347">
        <f>M$36*(1+'General Assumptions'!$E$9)</f>
        <v>1.1340000000000001</v>
      </c>
      <c r="N38" s="347">
        <f>N$36*(1+'General Assumptions'!$E$9)</f>
        <v>1.1340000000000001</v>
      </c>
      <c r="O38" s="347">
        <f>O$36*(1+'General Assumptions'!$E$9)</f>
        <v>1.1340000000000001</v>
      </c>
      <c r="P38" s="347">
        <f>P$36*(1+'General Assumptions'!$E$9)</f>
        <v>1.1340000000000001</v>
      </c>
      <c r="Q38" s="347">
        <f>Q$36*(1+'General Assumptions'!$E$9)</f>
        <v>1.1340000000000001</v>
      </c>
      <c r="R38" s="347">
        <f>R$36*(1+'General Assumptions'!$E$9)</f>
        <v>1.1340000000000001</v>
      </c>
      <c r="S38" s="347">
        <f>S$36*(1+'General Assumptions'!$E$9)</f>
        <v>1.1340000000000001</v>
      </c>
      <c r="T38" s="347">
        <f>T$36*(1+'General Assumptions'!$E$9)</f>
        <v>1.1340000000000001</v>
      </c>
      <c r="U38" s="347">
        <f>U$36*(1+'General Assumptions'!$E$9)</f>
        <v>1.1340000000000001</v>
      </c>
      <c r="V38" s="347">
        <f>V$36*(1+'General Assumptions'!$E$9)</f>
        <v>1.1340000000000001</v>
      </c>
      <c r="W38" s="347">
        <f>W$36*(1+'General Assumptions'!$E$9)</f>
        <v>1.1340000000000001</v>
      </c>
      <c r="X38" s="347">
        <f>X$36*(1+'General Assumptions'!$E$9)</f>
        <v>1.1340000000000001</v>
      </c>
      <c r="Y38" s="347">
        <f>Y$36*(1+'General Assumptions'!$E$9)</f>
        <v>1.1340000000000001</v>
      </c>
      <c r="Z38" s="347">
        <f>Z$36*(1+'General Assumptions'!$E$9)</f>
        <v>1.1340000000000001</v>
      </c>
      <c r="AA38" s="347">
        <f>AA$36*(1+'General Assumptions'!$E$9)</f>
        <v>1.1340000000000001</v>
      </c>
      <c r="AB38" s="347">
        <f>AB$36*(1+'General Assumptions'!$E$9)</f>
        <v>1.1340000000000001</v>
      </c>
      <c r="AC38" s="347">
        <f>AC$36*(1+'General Assumptions'!$E$9)</f>
        <v>1.1340000000000001</v>
      </c>
      <c r="AD38" s="347">
        <f>AD$36*(1+'General Assumptions'!$E$9)</f>
        <v>1.1340000000000001</v>
      </c>
      <c r="AE38" s="347">
        <f>AE$36*(1+'General Assumptions'!$E$9)</f>
        <v>1.1340000000000001</v>
      </c>
      <c r="AF38" s="752">
        <f>AF$36*(1+'General Assumptions'!$E$9)</f>
        <v>1.1340000000000001</v>
      </c>
    </row>
    <row r="39" spans="3:32" x14ac:dyDescent="0.25"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</row>
    <row r="40" spans="3:32" x14ac:dyDescent="0.25"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</row>
    <row r="41" spans="3:32" x14ac:dyDescent="0.25"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</row>
    <row r="42" spans="3:32" x14ac:dyDescent="0.25"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</row>
    <row r="43" spans="3:32" ht="13" x14ac:dyDescent="0.3">
      <c r="D43" s="602"/>
      <c r="E43" s="603"/>
      <c r="F43" s="603"/>
      <c r="G43" s="603"/>
      <c r="H43" s="603"/>
      <c r="I43" s="603"/>
      <c r="J43" s="603"/>
      <c r="K43" s="603"/>
      <c r="L43" s="603"/>
      <c r="M43" s="603"/>
      <c r="N43" s="602"/>
      <c r="O43" s="602"/>
      <c r="P43" s="602"/>
    </row>
    <row r="44" spans="3:32" x14ac:dyDescent="0.25">
      <c r="D44" s="602"/>
      <c r="E44" s="604"/>
      <c r="F44" s="604"/>
      <c r="G44" s="604"/>
      <c r="H44" s="604"/>
      <c r="I44" s="604"/>
      <c r="J44" s="604"/>
      <c r="K44" s="604"/>
      <c r="L44" s="604"/>
      <c r="M44" s="604"/>
      <c r="N44" s="602"/>
      <c r="O44" s="602"/>
      <c r="P44" s="602"/>
    </row>
    <row r="45" spans="3:32" x14ac:dyDescent="0.25">
      <c r="D45" s="602"/>
      <c r="E45" s="605"/>
      <c r="F45" s="606"/>
      <c r="G45" s="606"/>
      <c r="H45" s="606"/>
      <c r="I45" s="606"/>
      <c r="J45" s="606"/>
      <c r="K45" s="606"/>
      <c r="L45" s="606"/>
      <c r="M45" s="606"/>
      <c r="N45" s="602"/>
      <c r="O45" s="602"/>
      <c r="P45" s="602"/>
    </row>
    <row r="46" spans="3:32" x14ac:dyDescent="0.25">
      <c r="D46" s="602"/>
      <c r="E46" s="350"/>
      <c r="F46" s="350"/>
      <c r="G46" s="350"/>
      <c r="H46" s="350"/>
      <c r="I46" s="350"/>
      <c r="J46" s="353"/>
      <c r="K46" s="353"/>
      <c r="L46" s="353"/>
      <c r="M46" s="353"/>
      <c r="N46" s="602"/>
      <c r="O46" s="602"/>
      <c r="P46" s="602"/>
    </row>
    <row r="47" spans="3:32" x14ac:dyDescent="0.25">
      <c r="D47" s="607"/>
      <c r="E47" s="350"/>
      <c r="F47" s="350"/>
      <c r="G47" s="350"/>
      <c r="H47" s="350"/>
      <c r="I47" s="350"/>
      <c r="J47" s="350"/>
      <c r="K47" s="350"/>
      <c r="L47" s="350"/>
      <c r="M47" s="350"/>
      <c r="N47" s="602"/>
      <c r="O47" s="602"/>
      <c r="P47" s="602"/>
    </row>
    <row r="48" spans="3:32" x14ac:dyDescent="0.25">
      <c r="D48" s="607"/>
      <c r="E48" s="350"/>
      <c r="F48" s="350"/>
      <c r="G48" s="350"/>
      <c r="H48" s="350"/>
      <c r="I48" s="350"/>
      <c r="J48" s="350"/>
      <c r="K48" s="350"/>
      <c r="L48" s="350"/>
      <c r="M48" s="350"/>
      <c r="N48" s="602"/>
      <c r="O48" s="602"/>
      <c r="P48" s="602"/>
    </row>
    <row r="49" spans="4:16" x14ac:dyDescent="0.25">
      <c r="D49" s="602"/>
      <c r="E49" s="602"/>
      <c r="F49" s="602"/>
      <c r="G49" s="602"/>
      <c r="H49" s="602"/>
      <c r="I49" s="602"/>
      <c r="J49" s="602"/>
      <c r="K49" s="602"/>
      <c r="L49" s="602"/>
      <c r="M49" s="602"/>
      <c r="N49" s="602"/>
      <c r="O49" s="602"/>
      <c r="P49" s="602"/>
    </row>
    <row r="50" spans="4:16" x14ac:dyDescent="0.25"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2"/>
      <c r="P50" s="602"/>
    </row>
    <row r="51" spans="4:16" x14ac:dyDescent="0.25">
      <c r="D51" s="602"/>
      <c r="E51" s="602"/>
      <c r="F51" s="602"/>
      <c r="G51" s="602"/>
      <c r="H51" s="602"/>
      <c r="I51" s="602"/>
      <c r="J51" s="602"/>
      <c r="K51" s="602"/>
      <c r="L51" s="602"/>
      <c r="M51" s="602"/>
      <c r="N51" s="602"/>
      <c r="O51" s="602"/>
      <c r="P51" s="602"/>
    </row>
    <row r="455" spans="2:21" x14ac:dyDescent="0.25">
      <c r="E455" s="325">
        <v>-19</v>
      </c>
    </row>
    <row r="456" spans="2:21" x14ac:dyDescent="0.25">
      <c r="D456" s="339">
        <v>-8724</v>
      </c>
    </row>
    <row r="457" spans="2:21" x14ac:dyDescent="0.25">
      <c r="D457" s="325">
        <v>-2401</v>
      </c>
    </row>
    <row r="461" spans="2:21" ht="14.5" x14ac:dyDescent="0.35">
      <c r="C461" s="345">
        <f>C462+C463</f>
        <v>-10575</v>
      </c>
      <c r="D461" s="345">
        <f>D462+D463</f>
        <v>-2572</v>
      </c>
      <c r="E461" s="345">
        <f>E462+E463</f>
        <v>-1870</v>
      </c>
      <c r="F461" s="345">
        <f>F462+F463</f>
        <v>19336</v>
      </c>
      <c r="G461" s="344">
        <f>H461-D461-E461-F461</f>
        <v>-21613</v>
      </c>
      <c r="H461" s="345">
        <f>H462+H463</f>
        <v>-6719</v>
      </c>
      <c r="I461" s="345">
        <f>I462+I463</f>
        <v>5372</v>
      </c>
      <c r="J461" s="345">
        <f>J462+J463</f>
        <v>4112</v>
      </c>
      <c r="K461" s="345">
        <f>K462+K463</f>
        <v>-5527</v>
      </c>
      <c r="L461" s="344">
        <f>M461-I461-J461-K461</f>
        <v>3270</v>
      </c>
      <c r="M461" s="345">
        <f>M462+M463</f>
        <v>7227</v>
      </c>
      <c r="N461" s="345">
        <f>N462+N463</f>
        <v>-1382</v>
      </c>
      <c r="O461" s="345">
        <f>O462+O463</f>
        <v>-4334</v>
      </c>
      <c r="P461" s="345">
        <f>P462+P463</f>
        <v>15472</v>
      </c>
      <c r="Q461" s="344">
        <f>R461-N461-O461-P461</f>
        <v>-23914</v>
      </c>
      <c r="R461" s="345">
        <f>R462+R463</f>
        <v>-14158</v>
      </c>
    </row>
    <row r="462" spans="2:21" ht="14.5" x14ac:dyDescent="0.35">
      <c r="B462" s="340" t="s">
        <v>340</v>
      </c>
      <c r="C462" s="344">
        <f>C487</f>
        <v>-10785</v>
      </c>
      <c r="D462" s="344">
        <f>D487</f>
        <v>-2696</v>
      </c>
      <c r="E462" s="344">
        <f>E487</f>
        <v>-2460</v>
      </c>
      <c r="F462" s="344">
        <f>F487</f>
        <v>-1916</v>
      </c>
      <c r="G462" s="344">
        <f>H462-D462-E462-F462</f>
        <v>-3023</v>
      </c>
      <c r="H462" s="344">
        <f>H487</f>
        <v>-10095</v>
      </c>
      <c r="I462" s="346">
        <f>I487</f>
        <v>8</v>
      </c>
      <c r="J462" s="346">
        <f>J487</f>
        <v>-178</v>
      </c>
      <c r="K462" s="346">
        <f>K487</f>
        <v>232</v>
      </c>
      <c r="L462" s="344">
        <f>M462-I462-J462-K462</f>
        <v>2035</v>
      </c>
      <c r="M462" s="345">
        <f>M487</f>
        <v>2097</v>
      </c>
      <c r="N462" s="346">
        <f>N487</f>
        <v>735</v>
      </c>
      <c r="O462" s="345">
        <f>O487</f>
        <v>1050</v>
      </c>
      <c r="P462" s="345">
        <f>P487</f>
        <v>1622</v>
      </c>
      <c r="Q462" s="344">
        <f>R462-N462-O462-P462</f>
        <v>1252</v>
      </c>
      <c r="R462" s="345">
        <f>R487</f>
        <v>4659</v>
      </c>
    </row>
    <row r="463" spans="2:21" x14ac:dyDescent="0.25">
      <c r="B463" s="340" t="s">
        <v>317</v>
      </c>
      <c r="C463" s="342">
        <v>210</v>
      </c>
      <c r="D463" s="342">
        <v>124</v>
      </c>
      <c r="E463" s="342">
        <v>590</v>
      </c>
      <c r="F463" s="342">
        <v>21252</v>
      </c>
      <c r="G463" s="344">
        <f>H463-D463-E463-F463</f>
        <v>-18590</v>
      </c>
      <c r="H463" s="342">
        <v>3376</v>
      </c>
      <c r="I463" s="339">
        <v>5364</v>
      </c>
      <c r="J463" s="339">
        <v>4290</v>
      </c>
      <c r="K463" s="339">
        <v>-5759</v>
      </c>
      <c r="L463" s="344">
        <f>M463-I463-J463-K463</f>
        <v>1235</v>
      </c>
      <c r="M463" s="339">
        <v>5130</v>
      </c>
      <c r="N463" s="339">
        <v>-2117</v>
      </c>
      <c r="O463" s="339">
        <v>-5384</v>
      </c>
      <c r="P463" s="339">
        <v>13850</v>
      </c>
      <c r="Q463" s="344">
        <f>R463-N463-O463-P463</f>
        <v>-25166</v>
      </c>
      <c r="R463" s="339">
        <v>-18817</v>
      </c>
      <c r="S463" s="339"/>
      <c r="T463" s="339"/>
      <c r="U463" s="339"/>
    </row>
    <row r="466" spans="2:19" x14ac:dyDescent="0.25">
      <c r="G466" s="339">
        <f>G458+G461</f>
        <v>-21613</v>
      </c>
      <c r="H466" s="339">
        <f>H458+H461</f>
        <v>-6719</v>
      </c>
      <c r="I466" s="339">
        <f>I458+I461</f>
        <v>5372</v>
      </c>
      <c r="N466" s="339">
        <f>N458+N461</f>
        <v>-1382</v>
      </c>
      <c r="P466" s="339">
        <f>P458+P461</f>
        <v>15472</v>
      </c>
      <c r="Q466" s="339">
        <f>Q458+Q461</f>
        <v>-23914</v>
      </c>
    </row>
    <row r="467" spans="2:19" x14ac:dyDescent="0.25">
      <c r="G467" s="339">
        <f>G468-G466</f>
        <v>79747</v>
      </c>
      <c r="H467" s="339">
        <f>H468-H466</f>
        <v>164049</v>
      </c>
    </row>
    <row r="468" spans="2:19" x14ac:dyDescent="0.25">
      <c r="B468" s="325" t="s">
        <v>344</v>
      </c>
      <c r="C468" s="339">
        <v>46734</v>
      </c>
      <c r="D468" s="339">
        <v>15368</v>
      </c>
      <c r="E468" s="339">
        <v>38361</v>
      </c>
      <c r="F468" s="339">
        <v>45467</v>
      </c>
      <c r="G468" s="339">
        <f>H468-D468-E468-F468</f>
        <v>58134</v>
      </c>
      <c r="H468" s="339">
        <v>157330</v>
      </c>
      <c r="I468" s="325">
        <v>50037</v>
      </c>
      <c r="K468" s="339">
        <v>55885</v>
      </c>
      <c r="M468" s="325">
        <v>273943</v>
      </c>
      <c r="N468" s="339">
        <v>110146</v>
      </c>
      <c r="P468" s="325">
        <v>176604</v>
      </c>
    </row>
    <row r="469" spans="2:19" x14ac:dyDescent="0.25">
      <c r="G469" s="339">
        <f>H469-D469-E469-F469</f>
        <v>-24904</v>
      </c>
      <c r="H469" s="339">
        <v>-24904</v>
      </c>
      <c r="I469" s="325">
        <v>0</v>
      </c>
      <c r="J469" s="325">
        <v>0</v>
      </c>
      <c r="K469" s="325">
        <v>0</v>
      </c>
      <c r="L469" s="325">
        <v>0</v>
      </c>
      <c r="M469" s="325">
        <v>0</v>
      </c>
      <c r="N469" s="325">
        <v>0</v>
      </c>
      <c r="O469" s="325">
        <v>0</v>
      </c>
      <c r="P469" s="325">
        <v>0</v>
      </c>
      <c r="Q469" s="325">
        <v>0</v>
      </c>
      <c r="R469" s="325">
        <v>0</v>
      </c>
      <c r="S469" s="325">
        <v>0</v>
      </c>
    </row>
    <row r="470" spans="2:19" x14ac:dyDescent="0.25">
      <c r="B470" s="325" t="s">
        <v>343</v>
      </c>
      <c r="C470" s="339">
        <f t="shared" ref="C470:S470" si="26">C468+C469</f>
        <v>46734</v>
      </c>
      <c r="D470" s="339">
        <f t="shared" si="26"/>
        <v>15368</v>
      </c>
      <c r="E470" s="339">
        <f t="shared" si="26"/>
        <v>38361</v>
      </c>
      <c r="F470" s="339">
        <f t="shared" si="26"/>
        <v>45467</v>
      </c>
      <c r="G470" s="339">
        <f t="shared" si="26"/>
        <v>33230</v>
      </c>
      <c r="H470" s="339">
        <f t="shared" si="26"/>
        <v>132426</v>
      </c>
      <c r="I470" s="339">
        <f t="shared" si="26"/>
        <v>50037</v>
      </c>
      <c r="J470" s="339">
        <f t="shared" si="26"/>
        <v>0</v>
      </c>
      <c r="K470" s="339">
        <f t="shared" si="26"/>
        <v>55885</v>
      </c>
      <c r="L470" s="339">
        <f t="shared" si="26"/>
        <v>0</v>
      </c>
      <c r="M470" s="339">
        <f t="shared" si="26"/>
        <v>273943</v>
      </c>
      <c r="N470" s="339">
        <f t="shared" si="26"/>
        <v>110146</v>
      </c>
      <c r="O470" s="339">
        <f t="shared" si="26"/>
        <v>0</v>
      </c>
      <c r="P470" s="339">
        <f t="shared" si="26"/>
        <v>176604</v>
      </c>
      <c r="Q470" s="339">
        <f t="shared" si="26"/>
        <v>0</v>
      </c>
      <c r="R470" s="339">
        <f t="shared" si="26"/>
        <v>0</v>
      </c>
      <c r="S470" s="339">
        <f t="shared" si="26"/>
        <v>0</v>
      </c>
    </row>
    <row r="471" spans="2:19" x14ac:dyDescent="0.25"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</row>
    <row r="472" spans="2:19" x14ac:dyDescent="0.25">
      <c r="B472" s="325" t="s">
        <v>94</v>
      </c>
      <c r="C472" s="343">
        <f t="shared" ref="C472:S472" si="27">C470/C475</f>
        <v>0.38568316112633283</v>
      </c>
      <c r="D472" s="343">
        <f t="shared" si="27"/>
        <v>7.5160905373946041E-2</v>
      </c>
      <c r="E472" s="343">
        <f t="shared" si="27"/>
        <v>0.18327098651302118</v>
      </c>
      <c r="F472" s="343">
        <f t="shared" si="27"/>
        <v>0.21843487117401478</v>
      </c>
      <c r="G472" s="343">
        <f t="shared" si="27"/>
        <v>0.15990260521427815</v>
      </c>
      <c r="H472" s="343">
        <f t="shared" si="27"/>
        <v>0.63839449275921245</v>
      </c>
      <c r="I472" s="343">
        <f t="shared" si="27"/>
        <v>0.23709273895490987</v>
      </c>
      <c r="J472" s="343">
        <f t="shared" si="27"/>
        <v>0</v>
      </c>
      <c r="K472" s="343">
        <f t="shared" si="27"/>
        <v>0.26512671619557276</v>
      </c>
      <c r="L472" s="343">
        <f t="shared" si="27"/>
        <v>0</v>
      </c>
      <c r="M472" s="343">
        <f t="shared" si="27"/>
        <v>1.3002059878875325</v>
      </c>
      <c r="N472" s="343">
        <f t="shared" si="27"/>
        <v>0.52402315966754365</v>
      </c>
      <c r="O472" s="343">
        <f t="shared" si="27"/>
        <v>0</v>
      </c>
      <c r="P472" s="343">
        <f t="shared" si="27"/>
        <v>0.84021523486005456</v>
      </c>
      <c r="Q472" s="343">
        <f t="shared" si="27"/>
        <v>0</v>
      </c>
      <c r="R472" s="343">
        <f t="shared" si="27"/>
        <v>0</v>
      </c>
      <c r="S472" s="343">
        <f t="shared" si="27"/>
        <v>0</v>
      </c>
    </row>
    <row r="473" spans="2:19" x14ac:dyDescent="0.25">
      <c r="B473" s="325" t="s">
        <v>95</v>
      </c>
      <c r="C473" s="343">
        <f t="shared" ref="C473:S473" si="28">C470/C476</f>
        <v>0.37722477378944053</v>
      </c>
      <c r="D473" s="343">
        <f t="shared" si="28"/>
        <v>7.4030184352886205E-2</v>
      </c>
      <c r="E473" s="343">
        <f t="shared" si="28"/>
        <v>0.18158623464533383</v>
      </c>
      <c r="F473" s="343">
        <f t="shared" si="28"/>
        <v>0.21251624241631065</v>
      </c>
      <c r="G473" s="343">
        <f t="shared" si="28"/>
        <v>0.15990260521427815</v>
      </c>
      <c r="H473" s="343">
        <f t="shared" si="28"/>
        <v>0.63474701382364784</v>
      </c>
      <c r="I473" s="343">
        <f t="shared" si="28"/>
        <v>0.23491769875773483</v>
      </c>
      <c r="J473" s="343">
        <f t="shared" si="28"/>
        <v>0</v>
      </c>
      <c r="K473" s="343">
        <f t="shared" si="28"/>
        <v>0.26273847918684357</v>
      </c>
      <c r="L473" s="343">
        <f t="shared" si="28"/>
        <v>0</v>
      </c>
      <c r="M473" s="343">
        <f t="shared" si="28"/>
        <v>1.2883977744646629</v>
      </c>
      <c r="N473" s="343">
        <f t="shared" si="28"/>
        <v>0.51963749074148335</v>
      </c>
      <c r="O473" s="343">
        <f t="shared" si="28"/>
        <v>0</v>
      </c>
      <c r="P473" s="343">
        <f t="shared" si="28"/>
        <v>0.83464008733748285</v>
      </c>
      <c r="Q473" s="343">
        <f t="shared" si="28"/>
        <v>0</v>
      </c>
      <c r="R473" s="343">
        <f t="shared" si="28"/>
        <v>0</v>
      </c>
      <c r="S473" s="343">
        <f t="shared" si="28"/>
        <v>0</v>
      </c>
    </row>
    <row r="474" spans="2:19" x14ac:dyDescent="0.25"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</row>
    <row r="475" spans="2:19" x14ac:dyDescent="0.25">
      <c r="B475" s="325" t="s">
        <v>342</v>
      </c>
      <c r="C475" s="339">
        <v>121172</v>
      </c>
      <c r="D475" s="339">
        <v>204468</v>
      </c>
      <c r="E475" s="339">
        <v>209313</v>
      </c>
      <c r="F475" s="339">
        <v>208149</v>
      </c>
      <c r="G475" s="339">
        <v>207814</v>
      </c>
      <c r="H475" s="339">
        <v>207436</v>
      </c>
      <c r="I475" s="339">
        <v>211044</v>
      </c>
      <c r="J475" s="339">
        <v>211032</v>
      </c>
      <c r="K475" s="339">
        <v>210786</v>
      </c>
      <c r="L475" s="339">
        <v>209906</v>
      </c>
      <c r="M475" s="339">
        <v>210692</v>
      </c>
      <c r="N475" s="339">
        <v>210193</v>
      </c>
      <c r="O475" s="339">
        <v>210088</v>
      </c>
      <c r="P475" s="339">
        <v>210189</v>
      </c>
      <c r="Q475" s="339">
        <v>211849</v>
      </c>
      <c r="R475" s="339">
        <v>210142</v>
      </c>
      <c r="S475" s="339">
        <v>257418</v>
      </c>
    </row>
    <row r="476" spans="2:19" x14ac:dyDescent="0.25">
      <c r="B476" s="325" t="s">
        <v>341</v>
      </c>
      <c r="C476" s="339">
        <v>123889</v>
      </c>
      <c r="D476" s="339">
        <v>207591</v>
      </c>
      <c r="E476" s="339">
        <v>211255</v>
      </c>
      <c r="F476" s="339">
        <v>213946</v>
      </c>
      <c r="G476" s="339">
        <v>207814</v>
      </c>
      <c r="H476" s="339">
        <v>208628</v>
      </c>
      <c r="I476" s="339">
        <v>212998</v>
      </c>
      <c r="J476" s="339">
        <v>212998</v>
      </c>
      <c r="K476" s="339">
        <v>212702</v>
      </c>
      <c r="L476" s="339">
        <v>212553</v>
      </c>
      <c r="M476" s="339">
        <v>212623</v>
      </c>
      <c r="N476" s="339">
        <v>211967</v>
      </c>
      <c r="O476" s="339">
        <v>211664</v>
      </c>
      <c r="P476" s="339">
        <v>211593</v>
      </c>
      <c r="Q476" s="339">
        <v>211849</v>
      </c>
      <c r="R476" s="339">
        <v>211645</v>
      </c>
      <c r="S476" s="339">
        <v>258360</v>
      </c>
    </row>
    <row r="487" spans="2:23" x14ac:dyDescent="0.25">
      <c r="B487" s="325" t="s">
        <v>340</v>
      </c>
      <c r="C487" s="325">
        <f>C488+C489</f>
        <v>-10785</v>
      </c>
      <c r="D487" s="325">
        <f>D488+D489</f>
        <v>-2696</v>
      </c>
      <c r="E487" s="325">
        <f>E488+E489</f>
        <v>-2460</v>
      </c>
      <c r="F487" s="325">
        <f>F488+F489</f>
        <v>-1916</v>
      </c>
      <c r="G487" s="325">
        <f>H487-D487-E487-F487</f>
        <v>-3023</v>
      </c>
      <c r="H487" s="325">
        <f>H488+H489</f>
        <v>-10095</v>
      </c>
      <c r="I487" s="325">
        <f>I488+I489</f>
        <v>8</v>
      </c>
      <c r="J487" s="325">
        <f>J488+J489</f>
        <v>-178</v>
      </c>
      <c r="K487" s="325">
        <f>K488+K489</f>
        <v>232</v>
      </c>
      <c r="L487" s="325">
        <f>M487-I487-J487-K487</f>
        <v>2035</v>
      </c>
      <c r="M487" s="325">
        <f>M488+M489</f>
        <v>2097</v>
      </c>
      <c r="N487" s="325">
        <f>N488+N489</f>
        <v>735</v>
      </c>
      <c r="O487" s="325">
        <f>O488+O489</f>
        <v>1050</v>
      </c>
      <c r="P487" s="325">
        <f>P488+P489</f>
        <v>1622</v>
      </c>
      <c r="Q487" s="325">
        <f>R487-N487-O487-P487</f>
        <v>1252</v>
      </c>
      <c r="R487" s="325">
        <f>R488+R489</f>
        <v>4659</v>
      </c>
    </row>
    <row r="488" spans="2:23" x14ac:dyDescent="0.25">
      <c r="B488" s="333" t="s">
        <v>331</v>
      </c>
      <c r="C488" s="342">
        <v>843</v>
      </c>
      <c r="D488" s="342">
        <v>572</v>
      </c>
      <c r="E488" s="342">
        <v>621</v>
      </c>
      <c r="F488" s="342">
        <v>403</v>
      </c>
      <c r="G488" s="325">
        <f>H488-D488-E488-F488</f>
        <v>515</v>
      </c>
      <c r="H488" s="342">
        <v>2111</v>
      </c>
      <c r="I488" s="341">
        <v>718</v>
      </c>
      <c r="J488" s="341">
        <v>943</v>
      </c>
      <c r="K488" s="341">
        <v>914</v>
      </c>
      <c r="L488" s="325">
        <f>M488-I488-J488-K488</f>
        <v>3139</v>
      </c>
      <c r="M488" s="342">
        <v>5714</v>
      </c>
      <c r="N488" s="342">
        <v>1438</v>
      </c>
      <c r="O488" s="342">
        <v>1357</v>
      </c>
      <c r="P488" s="342">
        <v>2198</v>
      </c>
      <c r="Q488" s="325">
        <f>R488-N488-O488-P488</f>
        <v>1948</v>
      </c>
      <c r="R488" s="342">
        <v>6941</v>
      </c>
      <c r="S488" s="341"/>
    </row>
    <row r="489" spans="2:23" x14ac:dyDescent="0.25">
      <c r="B489" s="333" t="s">
        <v>330</v>
      </c>
      <c r="C489" s="342">
        <v>-11628</v>
      </c>
      <c r="D489" s="342">
        <v>-3268</v>
      </c>
      <c r="E489" s="342">
        <v>-3081</v>
      </c>
      <c r="F489" s="342">
        <v>-2319</v>
      </c>
      <c r="G489" s="325">
        <f>H489-D489-E489-F489</f>
        <v>-3538</v>
      </c>
      <c r="H489" s="342">
        <v>-12206</v>
      </c>
      <c r="I489" s="341">
        <v>-710</v>
      </c>
      <c r="J489" s="342">
        <v>-1121</v>
      </c>
      <c r="K489" s="341">
        <v>-682</v>
      </c>
      <c r="L489" s="325">
        <f>M489-I489-J489-K489</f>
        <v>-1104</v>
      </c>
      <c r="M489" s="342">
        <v>-3617</v>
      </c>
      <c r="N489" s="341">
        <v>-703</v>
      </c>
      <c r="O489" s="341">
        <v>-307</v>
      </c>
      <c r="P489" s="341">
        <v>-576</v>
      </c>
      <c r="Q489" s="325">
        <f>R489-N489-O489-P489</f>
        <v>-696</v>
      </c>
      <c r="R489" s="342">
        <v>-2282</v>
      </c>
      <c r="S489" s="341"/>
    </row>
    <row r="490" spans="2:23" x14ac:dyDescent="0.25">
      <c r="D490" s="341"/>
      <c r="E490" s="341"/>
      <c r="F490" s="341"/>
      <c r="G490" s="341"/>
      <c r="H490" s="341"/>
      <c r="I490" s="341"/>
      <c r="J490" s="341"/>
      <c r="K490" s="341"/>
      <c r="L490" s="341"/>
      <c r="M490" s="341"/>
      <c r="N490" s="341"/>
      <c r="O490" s="341"/>
      <c r="P490" s="341"/>
      <c r="Q490" s="341"/>
      <c r="R490" s="341"/>
      <c r="S490" s="341"/>
    </row>
    <row r="491" spans="2:23" x14ac:dyDescent="0.25">
      <c r="B491" s="325" t="s">
        <v>315</v>
      </c>
      <c r="C491" s="325">
        <f>C492+C493</f>
        <v>-33033</v>
      </c>
      <c r="D491" s="325">
        <f>D492+D493</f>
        <v>-12785</v>
      </c>
      <c r="E491" s="325">
        <f>E492+E493</f>
        <v>-17742</v>
      </c>
      <c r="F491" s="325">
        <f>F492+F493</f>
        <v>-20268</v>
      </c>
      <c r="G491" s="325">
        <f>H491-D491-E491-F491</f>
        <v>12046</v>
      </c>
      <c r="H491" s="325">
        <f>H492+H493</f>
        <v>-38749</v>
      </c>
      <c r="I491" s="325">
        <f>I492+I493</f>
        <v>-21851</v>
      </c>
      <c r="J491" s="325">
        <f>J492+J493</f>
        <v>-28623</v>
      </c>
      <c r="K491" s="325">
        <f>K492+K493</f>
        <v>-27092</v>
      </c>
      <c r="L491" s="325">
        <f>M491-I491-J491-K491</f>
        <v>-42801</v>
      </c>
      <c r="M491" s="325">
        <f>M492+M493</f>
        <v>-120367</v>
      </c>
      <c r="N491" s="325">
        <f>N492+N493</f>
        <v>-49443</v>
      </c>
      <c r="O491" s="325">
        <f>O492+O493</f>
        <v>-48237</v>
      </c>
      <c r="P491" s="325">
        <f>P492+P493</f>
        <v>-77515</v>
      </c>
      <c r="Q491" s="325">
        <f>R491-N491-O491-P491</f>
        <v>-62907</v>
      </c>
      <c r="R491" s="325">
        <f>R492+R493</f>
        <v>-238102</v>
      </c>
    </row>
    <row r="492" spans="2:23" x14ac:dyDescent="0.25">
      <c r="B492" s="333" t="s">
        <v>339</v>
      </c>
      <c r="C492" s="342">
        <v>-2800</v>
      </c>
      <c r="D492" s="342">
        <v>-6606</v>
      </c>
      <c r="E492" s="342">
        <v>-12776</v>
      </c>
      <c r="F492" s="342">
        <v>-11976</v>
      </c>
      <c r="G492" s="325">
        <f>H492-D492-E492-F492</f>
        <v>-12865</v>
      </c>
      <c r="H492" s="342">
        <v>-44223</v>
      </c>
      <c r="I492" s="342">
        <v>-3530</v>
      </c>
      <c r="J492" s="342">
        <v>-10526</v>
      </c>
      <c r="K492" s="342">
        <v>-8001</v>
      </c>
      <c r="L492" s="325">
        <f>M492-I492-J492-K492</f>
        <v>-18686</v>
      </c>
      <c r="M492" s="342">
        <v>-40743</v>
      </c>
      <c r="N492" s="342">
        <v>-40921</v>
      </c>
      <c r="O492" s="342">
        <v>-35291</v>
      </c>
      <c r="P492" s="342">
        <v>-50946</v>
      </c>
      <c r="Q492" s="325">
        <f>R492-N492-O492-P492</f>
        <v>-62414</v>
      </c>
      <c r="R492" s="342">
        <v>-189572</v>
      </c>
      <c r="S492" s="341"/>
      <c r="T492" s="341"/>
      <c r="U492" s="341"/>
      <c r="V492" s="341"/>
      <c r="W492" s="341"/>
    </row>
    <row r="493" spans="2:23" x14ac:dyDescent="0.25">
      <c r="B493" s="333" t="s">
        <v>338</v>
      </c>
      <c r="C493" s="342">
        <v>-30233</v>
      </c>
      <c r="D493" s="342">
        <v>-6179</v>
      </c>
      <c r="E493" s="342">
        <v>-4966</v>
      </c>
      <c r="F493" s="342">
        <v>-8292</v>
      </c>
      <c r="G493" s="339">
        <f>H493-D493-E493-F493</f>
        <v>24911</v>
      </c>
      <c r="H493" s="342">
        <v>5474</v>
      </c>
      <c r="I493" s="342">
        <v>-18321</v>
      </c>
      <c r="J493" s="342">
        <v>-18097</v>
      </c>
      <c r="K493" s="342">
        <v>-19091</v>
      </c>
      <c r="L493" s="325">
        <f>M493-I493-J493-K493</f>
        <v>-24115</v>
      </c>
      <c r="M493" s="342">
        <v>-79624</v>
      </c>
      <c r="N493" s="342">
        <v>-8522</v>
      </c>
      <c r="O493" s="342">
        <v>-12946</v>
      </c>
      <c r="P493" s="342">
        <v>-26569</v>
      </c>
      <c r="Q493" s="325">
        <f>R493-N493-O493-P493</f>
        <v>-493</v>
      </c>
      <c r="R493" s="342">
        <v>-48530</v>
      </c>
      <c r="S493" s="341"/>
      <c r="T493" s="341"/>
      <c r="U493" s="341"/>
      <c r="V493" s="341"/>
      <c r="W493" s="341"/>
    </row>
    <row r="502" spans="2:14" x14ac:dyDescent="0.25">
      <c r="B502" s="325" t="s">
        <v>337</v>
      </c>
      <c r="I502" s="325">
        <f>I504+I503</f>
        <v>0</v>
      </c>
    </row>
    <row r="503" spans="2:14" x14ac:dyDescent="0.25">
      <c r="B503" s="340"/>
    </row>
    <row r="504" spans="2:14" x14ac:dyDescent="0.25">
      <c r="B504" s="340"/>
    </row>
    <row r="505" spans="2:14" x14ac:dyDescent="0.25">
      <c r="B505" s="340" t="s">
        <v>336</v>
      </c>
      <c r="I505" s="339">
        <v>5364</v>
      </c>
      <c r="N505" s="339">
        <v>-2117</v>
      </c>
    </row>
    <row r="506" spans="2:14" x14ac:dyDescent="0.25">
      <c r="B506" s="340"/>
    </row>
    <row r="508" spans="2:14" x14ac:dyDescent="0.25">
      <c r="N508" s="325">
        <v>-2400</v>
      </c>
    </row>
    <row r="518" spans="2:9" x14ac:dyDescent="0.25">
      <c r="B518" s="325" t="s">
        <v>330</v>
      </c>
      <c r="I518" s="325">
        <v>-710</v>
      </c>
    </row>
    <row r="519" spans="2:9" x14ac:dyDescent="0.25">
      <c r="B519" s="333" t="s">
        <v>335</v>
      </c>
      <c r="I519" s="325">
        <v>-397</v>
      </c>
    </row>
    <row r="520" spans="2:9" x14ac:dyDescent="0.25">
      <c r="B520" s="333" t="s">
        <v>334</v>
      </c>
    </row>
    <row r="521" spans="2:9" x14ac:dyDescent="0.25">
      <c r="B521" s="333"/>
    </row>
    <row r="523" spans="2:9" x14ac:dyDescent="0.25">
      <c r="B523" s="325" t="s">
        <v>333</v>
      </c>
      <c r="I523" s="339">
        <v>5364</v>
      </c>
    </row>
    <row r="524" spans="2:9" x14ac:dyDescent="0.25">
      <c r="B524" s="325" t="s">
        <v>332</v>
      </c>
    </row>
    <row r="525" spans="2:9" x14ac:dyDescent="0.25">
      <c r="B525" s="325" t="s">
        <v>331</v>
      </c>
      <c r="I525" s="325">
        <v>718</v>
      </c>
    </row>
    <row r="526" spans="2:9" x14ac:dyDescent="0.25">
      <c r="B526" s="325" t="s">
        <v>330</v>
      </c>
      <c r="I526" s="325">
        <v>-710</v>
      </c>
    </row>
    <row r="531" spans="1:39" x14ac:dyDescent="0.25">
      <c r="A531" s="338" t="s">
        <v>189</v>
      </c>
      <c r="B531" s="338" t="s">
        <v>329</v>
      </c>
      <c r="C531" s="338"/>
      <c r="D531" s="338"/>
      <c r="E531" s="338"/>
      <c r="F531" s="338"/>
      <c r="G531" s="338"/>
      <c r="H531" s="338"/>
      <c r="I531" s="338"/>
      <c r="J531" s="338"/>
      <c r="K531" s="338"/>
      <c r="L531" s="338"/>
      <c r="M531" s="338"/>
      <c r="N531" s="338"/>
      <c r="O531" s="338"/>
      <c r="P531" s="338"/>
      <c r="Q531" s="338"/>
      <c r="R531" s="338"/>
      <c r="S531" s="338"/>
      <c r="T531" s="338"/>
      <c r="U531" s="338"/>
      <c r="V531" s="338"/>
      <c r="W531" s="338"/>
      <c r="X531" s="338"/>
      <c r="Y531" s="338"/>
      <c r="Z531" s="338"/>
      <c r="AA531" s="338"/>
      <c r="AB531" s="338"/>
      <c r="AC531" s="338"/>
      <c r="AD531" s="338"/>
      <c r="AE531" s="338"/>
      <c r="AF531" s="338"/>
      <c r="AG531" s="338"/>
      <c r="AH531" s="338"/>
      <c r="AI531" s="338"/>
      <c r="AJ531" s="338"/>
      <c r="AK531" s="338"/>
      <c r="AL531" s="338"/>
      <c r="AM531" s="338"/>
    </row>
    <row r="533" spans="1:39" ht="13" x14ac:dyDescent="0.3">
      <c r="B533" s="337" t="s">
        <v>328</v>
      </c>
      <c r="C533" s="337"/>
      <c r="D533" s="337"/>
      <c r="E533" s="337"/>
      <c r="F533" s="337"/>
      <c r="G533" s="337"/>
      <c r="H533" s="337"/>
      <c r="I533" s="337"/>
      <c r="J533" s="337"/>
      <c r="K533" s="337"/>
      <c r="L533" s="337"/>
      <c r="M533" s="337"/>
      <c r="N533" s="337"/>
      <c r="O533" s="337"/>
      <c r="P533" s="337"/>
      <c r="Q533" s="337"/>
      <c r="R533" s="337"/>
      <c r="S533" s="337"/>
      <c r="T533" s="337"/>
      <c r="U533" s="337"/>
      <c r="V533" s="337"/>
      <c r="W533" s="337"/>
      <c r="X533" s="337"/>
      <c r="Y533" s="337"/>
      <c r="Z533" s="337"/>
      <c r="AA533" s="337"/>
      <c r="AB533" s="337"/>
      <c r="AC533" s="337"/>
      <c r="AD533" s="337"/>
      <c r="AE533" s="337"/>
      <c r="AF533" s="337"/>
      <c r="AG533" s="337"/>
      <c r="AH533" s="337"/>
      <c r="AI533" s="337"/>
      <c r="AJ533" s="337"/>
      <c r="AK533" s="337"/>
      <c r="AL533" s="337"/>
      <c r="AM533" s="337"/>
    </row>
    <row r="535" spans="1:39" x14ac:dyDescent="0.25">
      <c r="B535" s="325" t="s">
        <v>147</v>
      </c>
      <c r="D535" s="326"/>
      <c r="E535" s="326"/>
      <c r="F535" s="326"/>
      <c r="G535" s="326"/>
      <c r="H535" s="326"/>
      <c r="I535" s="326"/>
      <c r="J535" s="326"/>
      <c r="K535" s="326"/>
      <c r="L535" s="326"/>
      <c r="M535" s="326"/>
      <c r="N535" s="326"/>
      <c r="O535" s="326"/>
      <c r="P535" s="326"/>
      <c r="Q535" s="326"/>
      <c r="R535" s="326"/>
      <c r="S535" s="326"/>
      <c r="T535" s="326"/>
      <c r="U535" s="326"/>
      <c r="V535" s="326"/>
    </row>
    <row r="536" spans="1:39" x14ac:dyDescent="0.25">
      <c r="B536" s="333" t="s">
        <v>148</v>
      </c>
      <c r="D536" s="326">
        <f>C588</f>
        <v>0</v>
      </c>
      <c r="E536" s="326">
        <f>D588</f>
        <v>0</v>
      </c>
      <c r="F536" s="326">
        <f>E588</f>
        <v>0</v>
      </c>
      <c r="G536" s="326">
        <f>F588</f>
        <v>0</v>
      </c>
      <c r="H536" s="326">
        <f>C588</f>
        <v>0</v>
      </c>
      <c r="I536" s="326">
        <f>H588</f>
        <v>0</v>
      </c>
      <c r="J536" s="326">
        <f>I588</f>
        <v>0</v>
      </c>
      <c r="K536" s="326">
        <f>J588</f>
        <v>0</v>
      </c>
      <c r="L536" s="326">
        <f>K588</f>
        <v>0</v>
      </c>
      <c r="M536" s="326">
        <f>H588</f>
        <v>0</v>
      </c>
      <c r="N536" s="326">
        <f>M588</f>
        <v>0</v>
      </c>
      <c r="O536" s="326">
        <f>N588</f>
        <v>0</v>
      </c>
      <c r="P536" s="326">
        <f>O588</f>
        <v>0</v>
      </c>
      <c r="Q536" s="326">
        <f>P588</f>
        <v>0</v>
      </c>
      <c r="R536" s="326">
        <f>N536</f>
        <v>0</v>
      </c>
      <c r="S536" s="326"/>
      <c r="T536" s="326"/>
      <c r="U536" s="326"/>
      <c r="V536" s="326"/>
    </row>
    <row r="537" spans="1:39" x14ac:dyDescent="0.25">
      <c r="B537" s="333" t="s">
        <v>149</v>
      </c>
      <c r="D537" s="326">
        <f t="shared" ref="D537:R537" si="29">D538-D536</f>
        <v>0</v>
      </c>
      <c r="E537" s="326">
        <f t="shared" si="29"/>
        <v>0</v>
      </c>
      <c r="F537" s="326">
        <f t="shared" si="29"/>
        <v>0</v>
      </c>
      <c r="G537" s="326">
        <f t="shared" si="29"/>
        <v>0</v>
      </c>
      <c r="H537" s="326">
        <f t="shared" si="29"/>
        <v>0</v>
      </c>
      <c r="I537" s="326">
        <f t="shared" si="29"/>
        <v>0</v>
      </c>
      <c r="J537" s="326">
        <f t="shared" si="29"/>
        <v>0</v>
      </c>
      <c r="K537" s="326">
        <f t="shared" si="29"/>
        <v>0</v>
      </c>
      <c r="L537" s="326">
        <f t="shared" si="29"/>
        <v>0</v>
      </c>
      <c r="M537" s="326">
        <f t="shared" si="29"/>
        <v>0</v>
      </c>
      <c r="N537" s="326">
        <f t="shared" si="29"/>
        <v>0</v>
      </c>
      <c r="O537" s="326">
        <f t="shared" si="29"/>
        <v>0</v>
      </c>
      <c r="P537" s="326">
        <f t="shared" si="29"/>
        <v>0</v>
      </c>
      <c r="Q537" s="326">
        <f t="shared" si="29"/>
        <v>0</v>
      </c>
      <c r="R537" s="326">
        <f t="shared" si="29"/>
        <v>0</v>
      </c>
      <c r="S537" s="326"/>
      <c r="T537" s="326"/>
      <c r="U537" s="326"/>
      <c r="V537" s="326"/>
    </row>
    <row r="538" spans="1:39" x14ac:dyDescent="0.25">
      <c r="B538" s="333" t="s">
        <v>150</v>
      </c>
      <c r="C538" s="332">
        <v>7481</v>
      </c>
      <c r="D538" s="326">
        <f t="shared" ref="D538:Q538" si="30">D588</f>
        <v>0</v>
      </c>
      <c r="E538" s="326">
        <f t="shared" si="30"/>
        <v>0</v>
      </c>
      <c r="F538" s="326">
        <f t="shared" si="30"/>
        <v>0</v>
      </c>
      <c r="G538" s="326">
        <f t="shared" si="30"/>
        <v>0</v>
      </c>
      <c r="H538" s="326">
        <f t="shared" si="30"/>
        <v>0</v>
      </c>
      <c r="I538" s="326">
        <f t="shared" si="30"/>
        <v>0</v>
      </c>
      <c r="J538" s="326">
        <f t="shared" si="30"/>
        <v>0</v>
      </c>
      <c r="K538" s="326">
        <f t="shared" si="30"/>
        <v>0</v>
      </c>
      <c r="L538" s="326">
        <f t="shared" si="30"/>
        <v>0</v>
      </c>
      <c r="M538" s="326">
        <f t="shared" si="30"/>
        <v>0</v>
      </c>
      <c r="N538" s="326">
        <f t="shared" si="30"/>
        <v>0</v>
      </c>
      <c r="O538" s="326">
        <f t="shared" si="30"/>
        <v>0</v>
      </c>
      <c r="P538" s="326">
        <f t="shared" si="30"/>
        <v>0</v>
      </c>
      <c r="Q538" s="326">
        <f t="shared" si="30"/>
        <v>0</v>
      </c>
      <c r="R538" s="326">
        <f>Q538</f>
        <v>0</v>
      </c>
      <c r="S538" s="326"/>
      <c r="T538" s="326"/>
      <c r="U538" s="326"/>
      <c r="V538" s="326"/>
    </row>
    <row r="539" spans="1:39" x14ac:dyDescent="0.25">
      <c r="D539" s="326"/>
      <c r="E539" s="326"/>
      <c r="F539" s="326"/>
      <c r="G539" s="326"/>
      <c r="H539" s="326"/>
      <c r="I539" s="326"/>
      <c r="J539" s="326"/>
      <c r="K539" s="326"/>
      <c r="L539" s="326"/>
      <c r="M539" s="326"/>
      <c r="N539" s="326"/>
      <c r="O539" s="326"/>
      <c r="P539" s="326"/>
      <c r="Q539" s="326"/>
      <c r="R539" s="326"/>
      <c r="S539" s="326"/>
      <c r="T539" s="326"/>
      <c r="U539" s="326"/>
      <c r="V539" s="326"/>
    </row>
    <row r="540" spans="1:39" x14ac:dyDescent="0.25">
      <c r="B540" s="333" t="s">
        <v>327</v>
      </c>
      <c r="C540" s="335" t="e">
        <f t="shared" ref="C540:S540" si="31">C538/C447</f>
        <v>#DIV/0!</v>
      </c>
      <c r="D540" s="335" t="e">
        <f t="shared" si="31"/>
        <v>#DIV/0!</v>
      </c>
      <c r="E540" s="335" t="e">
        <f t="shared" si="31"/>
        <v>#DIV/0!</v>
      </c>
      <c r="F540" s="335" t="e">
        <f t="shared" si="31"/>
        <v>#DIV/0!</v>
      </c>
      <c r="G540" s="335" t="e">
        <f t="shared" si="31"/>
        <v>#DIV/0!</v>
      </c>
      <c r="H540" s="335" t="e">
        <f t="shared" si="31"/>
        <v>#DIV/0!</v>
      </c>
      <c r="I540" s="335" t="e">
        <f t="shared" si="31"/>
        <v>#DIV/0!</v>
      </c>
      <c r="J540" s="335" t="e">
        <f t="shared" si="31"/>
        <v>#DIV/0!</v>
      </c>
      <c r="K540" s="335" t="e">
        <f t="shared" si="31"/>
        <v>#DIV/0!</v>
      </c>
      <c r="L540" s="335" t="e">
        <f t="shared" si="31"/>
        <v>#DIV/0!</v>
      </c>
      <c r="M540" s="335" t="e">
        <f t="shared" si="31"/>
        <v>#DIV/0!</v>
      </c>
      <c r="N540" s="335" t="e">
        <f t="shared" si="31"/>
        <v>#DIV/0!</v>
      </c>
      <c r="O540" s="335" t="e">
        <f t="shared" si="31"/>
        <v>#DIV/0!</v>
      </c>
      <c r="P540" s="335" t="e">
        <f t="shared" si="31"/>
        <v>#DIV/0!</v>
      </c>
      <c r="Q540" s="335" t="e">
        <f t="shared" si="31"/>
        <v>#DIV/0!</v>
      </c>
      <c r="R540" s="335" t="e">
        <f t="shared" si="31"/>
        <v>#DIV/0!</v>
      </c>
      <c r="S540" s="335" t="e">
        <f t="shared" si="31"/>
        <v>#DIV/0!</v>
      </c>
      <c r="T540" s="326"/>
      <c r="U540" s="326"/>
      <c r="V540" s="326"/>
    </row>
    <row r="541" spans="1:39" x14ac:dyDescent="0.25">
      <c r="B541" s="333" t="s">
        <v>326</v>
      </c>
      <c r="C541" s="334" t="e">
        <f t="shared" ref="C541:S541" si="32">C540*365</f>
        <v>#DIV/0!</v>
      </c>
      <c r="D541" s="334" t="e">
        <f t="shared" si="32"/>
        <v>#DIV/0!</v>
      </c>
      <c r="E541" s="334" t="e">
        <f t="shared" si="32"/>
        <v>#DIV/0!</v>
      </c>
      <c r="F541" s="334" t="e">
        <f t="shared" si="32"/>
        <v>#DIV/0!</v>
      </c>
      <c r="G541" s="334" t="e">
        <f t="shared" si="32"/>
        <v>#DIV/0!</v>
      </c>
      <c r="H541" s="334" t="e">
        <f t="shared" si="32"/>
        <v>#DIV/0!</v>
      </c>
      <c r="I541" s="334" t="e">
        <f t="shared" si="32"/>
        <v>#DIV/0!</v>
      </c>
      <c r="J541" s="334" t="e">
        <f t="shared" si="32"/>
        <v>#DIV/0!</v>
      </c>
      <c r="K541" s="334" t="e">
        <f t="shared" si="32"/>
        <v>#DIV/0!</v>
      </c>
      <c r="L541" s="334" t="e">
        <f t="shared" si="32"/>
        <v>#DIV/0!</v>
      </c>
      <c r="M541" s="334" t="e">
        <f t="shared" si="32"/>
        <v>#DIV/0!</v>
      </c>
      <c r="N541" s="334" t="e">
        <f t="shared" si="32"/>
        <v>#DIV/0!</v>
      </c>
      <c r="O541" s="334" t="e">
        <f t="shared" si="32"/>
        <v>#DIV/0!</v>
      </c>
      <c r="P541" s="334" t="e">
        <f t="shared" si="32"/>
        <v>#DIV/0!</v>
      </c>
      <c r="Q541" s="334" t="e">
        <f t="shared" si="32"/>
        <v>#DIV/0!</v>
      </c>
      <c r="R541" s="334" t="e">
        <f t="shared" si="32"/>
        <v>#DIV/0!</v>
      </c>
      <c r="S541" s="334" t="e">
        <f t="shared" si="32"/>
        <v>#DIV/0!</v>
      </c>
      <c r="T541" s="326"/>
      <c r="U541" s="326"/>
      <c r="V541" s="326"/>
    </row>
    <row r="542" spans="1:39" x14ac:dyDescent="0.25">
      <c r="B542" s="333"/>
      <c r="C542" s="326"/>
      <c r="D542" s="326"/>
      <c r="E542" s="326"/>
      <c r="F542" s="326"/>
      <c r="G542" s="326"/>
      <c r="H542" s="326"/>
      <c r="I542" s="326"/>
      <c r="J542" s="326"/>
      <c r="K542" s="326"/>
      <c r="L542" s="326"/>
      <c r="M542" s="326"/>
      <c r="N542" s="326"/>
      <c r="O542" s="326"/>
      <c r="P542" s="326"/>
      <c r="Q542" s="326"/>
      <c r="R542" s="326"/>
      <c r="S542" s="326"/>
      <c r="T542" s="326"/>
      <c r="U542" s="326"/>
      <c r="V542" s="326"/>
    </row>
    <row r="543" spans="1:39" x14ac:dyDescent="0.25">
      <c r="C543" s="326"/>
      <c r="D543" s="326"/>
      <c r="E543" s="326"/>
      <c r="F543" s="326"/>
      <c r="G543" s="326"/>
      <c r="H543" s="326"/>
      <c r="I543" s="326"/>
      <c r="J543" s="326"/>
      <c r="K543" s="326"/>
      <c r="L543" s="326"/>
      <c r="M543" s="326"/>
      <c r="N543" s="326"/>
      <c r="O543" s="326"/>
      <c r="P543" s="332"/>
      <c r="Q543" s="326"/>
      <c r="R543" s="326"/>
      <c r="S543" s="326"/>
      <c r="T543" s="326"/>
      <c r="U543" s="326"/>
      <c r="V543" s="326"/>
    </row>
    <row r="544" spans="1:39" x14ac:dyDescent="0.25">
      <c r="B544" s="325" t="s">
        <v>38</v>
      </c>
      <c r="C544" s="326"/>
      <c r="D544" s="326"/>
      <c r="E544" s="326"/>
      <c r="F544" s="326"/>
      <c r="G544" s="326"/>
      <c r="H544" s="326"/>
      <c r="I544" s="326"/>
      <c r="J544" s="326"/>
      <c r="K544" s="326"/>
      <c r="L544" s="326"/>
      <c r="M544" s="326"/>
      <c r="N544" s="326"/>
      <c r="O544" s="326"/>
      <c r="P544" s="326"/>
      <c r="Q544" s="326"/>
      <c r="R544" s="326"/>
      <c r="S544" s="326"/>
      <c r="T544" s="326"/>
      <c r="U544" s="326"/>
      <c r="V544" s="326"/>
    </row>
    <row r="545" spans="2:23" x14ac:dyDescent="0.25">
      <c r="B545" s="333" t="s">
        <v>148</v>
      </c>
      <c r="C545" s="326"/>
      <c r="D545" s="326">
        <f>C589</f>
        <v>0</v>
      </c>
      <c r="E545" s="326">
        <f>D589</f>
        <v>0</v>
      </c>
      <c r="F545" s="326">
        <f>E589</f>
        <v>0</v>
      </c>
      <c r="G545" s="326">
        <f>F589</f>
        <v>0</v>
      </c>
      <c r="H545" s="326">
        <f>C589</f>
        <v>0</v>
      </c>
      <c r="I545" s="326">
        <f>H589</f>
        <v>0</v>
      </c>
      <c r="J545" s="326">
        <f>I589</f>
        <v>0</v>
      </c>
      <c r="K545" s="326">
        <f>J589</f>
        <v>0</v>
      </c>
      <c r="L545" s="326">
        <f>K589</f>
        <v>0</v>
      </c>
      <c r="M545" s="326">
        <f>H589</f>
        <v>0</v>
      </c>
      <c r="N545" s="326">
        <f>M589</f>
        <v>0</v>
      </c>
      <c r="O545" s="326">
        <f>N589</f>
        <v>0</v>
      </c>
      <c r="P545" s="326">
        <f>O589</f>
        <v>0</v>
      </c>
      <c r="Q545" s="326">
        <f>P589</f>
        <v>0</v>
      </c>
      <c r="R545" s="326">
        <f>M589</f>
        <v>0</v>
      </c>
      <c r="S545" s="326"/>
      <c r="T545" s="326"/>
      <c r="U545" s="326"/>
      <c r="V545" s="326"/>
    </row>
    <row r="546" spans="2:23" x14ac:dyDescent="0.25">
      <c r="B546" s="333" t="s">
        <v>149</v>
      </c>
      <c r="C546" s="326"/>
      <c r="D546" s="326">
        <f t="shared" ref="D546:R546" si="33">D547-D545</f>
        <v>0</v>
      </c>
      <c r="E546" s="326">
        <f t="shared" si="33"/>
        <v>0</v>
      </c>
      <c r="F546" s="326">
        <f t="shared" si="33"/>
        <v>0</v>
      </c>
      <c r="G546" s="326">
        <f t="shared" si="33"/>
        <v>0</v>
      </c>
      <c r="H546" s="326">
        <f t="shared" si="33"/>
        <v>0</v>
      </c>
      <c r="I546" s="326">
        <f t="shared" si="33"/>
        <v>0</v>
      </c>
      <c r="J546" s="326">
        <f t="shared" si="33"/>
        <v>0</v>
      </c>
      <c r="K546" s="326">
        <f t="shared" si="33"/>
        <v>0</v>
      </c>
      <c r="L546" s="326">
        <f t="shared" si="33"/>
        <v>0</v>
      </c>
      <c r="M546" s="326">
        <f t="shared" si="33"/>
        <v>0</v>
      </c>
      <c r="N546" s="326">
        <f t="shared" si="33"/>
        <v>0</v>
      </c>
      <c r="O546" s="326">
        <f t="shared" si="33"/>
        <v>0</v>
      </c>
      <c r="P546" s="326">
        <f t="shared" si="33"/>
        <v>0</v>
      </c>
      <c r="Q546" s="326">
        <f t="shared" si="33"/>
        <v>0</v>
      </c>
      <c r="R546" s="326">
        <f t="shared" si="33"/>
        <v>0</v>
      </c>
      <c r="S546" s="326"/>
      <c r="T546" s="326"/>
      <c r="U546" s="326"/>
      <c r="V546" s="326"/>
    </row>
    <row r="547" spans="2:23" x14ac:dyDescent="0.25">
      <c r="B547" s="333" t="s">
        <v>150</v>
      </c>
      <c r="C547" s="332">
        <v>40926</v>
      </c>
      <c r="D547" s="326">
        <f t="shared" ref="D547:R547" si="34">D589</f>
        <v>0</v>
      </c>
      <c r="E547" s="326">
        <f t="shared" si="34"/>
        <v>0</v>
      </c>
      <c r="F547" s="326">
        <f t="shared" si="34"/>
        <v>0</v>
      </c>
      <c r="G547" s="326">
        <f t="shared" si="34"/>
        <v>0</v>
      </c>
      <c r="H547" s="326">
        <f t="shared" si="34"/>
        <v>0</v>
      </c>
      <c r="I547" s="326">
        <f t="shared" si="34"/>
        <v>0</v>
      </c>
      <c r="J547" s="326">
        <f t="shared" si="34"/>
        <v>0</v>
      </c>
      <c r="K547" s="326">
        <f t="shared" si="34"/>
        <v>0</v>
      </c>
      <c r="L547" s="326">
        <f t="shared" si="34"/>
        <v>0</v>
      </c>
      <c r="M547" s="326">
        <f t="shared" si="34"/>
        <v>0</v>
      </c>
      <c r="N547" s="326">
        <f t="shared" si="34"/>
        <v>0</v>
      </c>
      <c r="O547" s="326">
        <f t="shared" si="34"/>
        <v>0</v>
      </c>
      <c r="P547" s="326">
        <f t="shared" si="34"/>
        <v>0</v>
      </c>
      <c r="Q547" s="326">
        <f t="shared" si="34"/>
        <v>0</v>
      </c>
      <c r="R547" s="326">
        <f t="shared" si="34"/>
        <v>0</v>
      </c>
      <c r="S547" s="326"/>
      <c r="T547" s="326"/>
      <c r="U547" s="326"/>
      <c r="V547" s="326"/>
    </row>
    <row r="548" spans="2:23" x14ac:dyDescent="0.25">
      <c r="C548" s="326"/>
      <c r="D548" s="326"/>
      <c r="E548" s="326"/>
      <c r="F548" s="326"/>
      <c r="G548" s="326"/>
      <c r="H548" s="326"/>
      <c r="I548" s="326"/>
      <c r="J548" s="326"/>
      <c r="K548" s="326"/>
      <c r="L548" s="326"/>
      <c r="M548" s="326"/>
      <c r="N548" s="326"/>
      <c r="O548" s="326"/>
      <c r="P548" s="326"/>
      <c r="Q548" s="326"/>
      <c r="R548" s="326"/>
      <c r="S548" s="326"/>
      <c r="T548" s="326"/>
      <c r="U548" s="326"/>
      <c r="V548" s="326"/>
    </row>
    <row r="549" spans="2:23" x14ac:dyDescent="0.25">
      <c r="B549" s="333" t="s">
        <v>325</v>
      </c>
      <c r="C549" s="335" t="e">
        <f t="shared" ref="C549:S549" si="35">C547/-(SUM(C448:C449))</f>
        <v>#DIV/0!</v>
      </c>
      <c r="D549" s="335" t="e">
        <f t="shared" si="35"/>
        <v>#DIV/0!</v>
      </c>
      <c r="E549" s="335" t="e">
        <f t="shared" si="35"/>
        <v>#DIV/0!</v>
      </c>
      <c r="F549" s="335" t="e">
        <f t="shared" si="35"/>
        <v>#DIV/0!</v>
      </c>
      <c r="G549" s="335" t="e">
        <f t="shared" si="35"/>
        <v>#DIV/0!</v>
      </c>
      <c r="H549" s="335" t="e">
        <f t="shared" si="35"/>
        <v>#DIV/0!</v>
      </c>
      <c r="I549" s="335" t="e">
        <f t="shared" si="35"/>
        <v>#DIV/0!</v>
      </c>
      <c r="J549" s="335" t="e">
        <f t="shared" si="35"/>
        <v>#DIV/0!</v>
      </c>
      <c r="K549" s="335" t="e">
        <f t="shared" si="35"/>
        <v>#DIV/0!</v>
      </c>
      <c r="L549" s="335" t="e">
        <f t="shared" si="35"/>
        <v>#DIV/0!</v>
      </c>
      <c r="M549" s="335" t="e">
        <f t="shared" si="35"/>
        <v>#DIV/0!</v>
      </c>
      <c r="N549" s="335" t="e">
        <f t="shared" si="35"/>
        <v>#DIV/0!</v>
      </c>
      <c r="O549" s="335" t="e">
        <f t="shared" si="35"/>
        <v>#DIV/0!</v>
      </c>
      <c r="P549" s="335" t="e">
        <f t="shared" si="35"/>
        <v>#DIV/0!</v>
      </c>
      <c r="Q549" s="335" t="e">
        <f t="shared" si="35"/>
        <v>#DIV/0!</v>
      </c>
      <c r="R549" s="335" t="e">
        <f t="shared" si="35"/>
        <v>#DIV/0!</v>
      </c>
      <c r="S549" s="335" t="e">
        <f t="shared" si="35"/>
        <v>#DIV/0!</v>
      </c>
      <c r="T549" s="326"/>
      <c r="U549" s="326"/>
      <c r="V549" s="326"/>
    </row>
    <row r="550" spans="2:23" x14ac:dyDescent="0.25">
      <c r="B550" s="333" t="s">
        <v>155</v>
      </c>
      <c r="C550" s="336">
        <f t="shared" ref="C550:S550" si="36">-SUM(C448:C449)/C547</f>
        <v>0</v>
      </c>
      <c r="D550" s="336" t="e">
        <f t="shared" si="36"/>
        <v>#DIV/0!</v>
      </c>
      <c r="E550" s="336" t="e">
        <f t="shared" si="36"/>
        <v>#DIV/0!</v>
      </c>
      <c r="F550" s="336" t="e">
        <f t="shared" si="36"/>
        <v>#DIV/0!</v>
      </c>
      <c r="G550" s="336" t="e">
        <f t="shared" si="36"/>
        <v>#DIV/0!</v>
      </c>
      <c r="H550" s="336" t="e">
        <f t="shared" si="36"/>
        <v>#DIV/0!</v>
      </c>
      <c r="I550" s="336" t="e">
        <f t="shared" si="36"/>
        <v>#DIV/0!</v>
      </c>
      <c r="J550" s="336" t="e">
        <f t="shared" si="36"/>
        <v>#DIV/0!</v>
      </c>
      <c r="K550" s="336" t="e">
        <f t="shared" si="36"/>
        <v>#DIV/0!</v>
      </c>
      <c r="L550" s="336" t="e">
        <f t="shared" si="36"/>
        <v>#DIV/0!</v>
      </c>
      <c r="M550" s="336" t="e">
        <f t="shared" si="36"/>
        <v>#DIV/0!</v>
      </c>
      <c r="N550" s="336" t="e">
        <f t="shared" si="36"/>
        <v>#DIV/0!</v>
      </c>
      <c r="O550" s="336" t="e">
        <f t="shared" si="36"/>
        <v>#DIV/0!</v>
      </c>
      <c r="P550" s="336" t="e">
        <f t="shared" si="36"/>
        <v>#DIV/0!</v>
      </c>
      <c r="Q550" s="336" t="e">
        <f t="shared" si="36"/>
        <v>#DIV/0!</v>
      </c>
      <c r="R550" s="336" t="e">
        <f t="shared" si="36"/>
        <v>#DIV/0!</v>
      </c>
      <c r="S550" s="336" t="e">
        <f t="shared" si="36"/>
        <v>#DIV/0!</v>
      </c>
      <c r="T550" s="326"/>
      <c r="U550" s="326"/>
      <c r="V550" s="326"/>
    </row>
    <row r="551" spans="2:23" x14ac:dyDescent="0.25">
      <c r="C551" s="326"/>
      <c r="D551" s="326"/>
      <c r="E551" s="326"/>
      <c r="F551" s="326"/>
      <c r="G551" s="326"/>
      <c r="H551" s="326"/>
      <c r="I551" s="326"/>
      <c r="J551" s="326"/>
      <c r="K551" s="326"/>
      <c r="L551" s="326"/>
      <c r="M551" s="326"/>
      <c r="N551" s="326"/>
      <c r="O551" s="326"/>
      <c r="P551" s="326"/>
      <c r="Q551" s="326"/>
      <c r="R551" s="326"/>
      <c r="S551" s="326"/>
      <c r="T551" s="326"/>
      <c r="U551" s="326"/>
      <c r="V551" s="326"/>
      <c r="W551" s="326"/>
    </row>
    <row r="552" spans="2:23" x14ac:dyDescent="0.25">
      <c r="C552" s="326"/>
      <c r="D552" s="326"/>
      <c r="E552" s="326"/>
      <c r="F552" s="326"/>
      <c r="G552" s="326"/>
      <c r="H552" s="326"/>
      <c r="I552" s="326"/>
      <c r="J552" s="326"/>
      <c r="K552" s="326"/>
      <c r="L552" s="326"/>
      <c r="M552" s="326"/>
      <c r="N552" s="326"/>
      <c r="O552" s="326"/>
      <c r="P552" s="326"/>
      <c r="Q552" s="326"/>
      <c r="R552" s="326"/>
      <c r="S552" s="326"/>
      <c r="T552" s="326"/>
      <c r="U552" s="326"/>
      <c r="V552" s="326"/>
      <c r="W552" s="326"/>
    </row>
    <row r="553" spans="2:23" x14ac:dyDescent="0.25">
      <c r="B553" s="325" t="s">
        <v>324</v>
      </c>
      <c r="C553" s="326"/>
      <c r="D553" s="326"/>
      <c r="E553" s="326"/>
      <c r="F553" s="326"/>
      <c r="G553" s="326"/>
      <c r="H553" s="326"/>
      <c r="I553" s="326"/>
      <c r="J553" s="326"/>
      <c r="K553" s="326"/>
      <c r="L553" s="326"/>
      <c r="M553" s="326"/>
      <c r="N553" s="326"/>
      <c r="O553" s="326"/>
      <c r="P553" s="326"/>
      <c r="Q553" s="326"/>
      <c r="R553" s="326"/>
      <c r="S553" s="326"/>
      <c r="T553" s="326"/>
      <c r="U553" s="326"/>
      <c r="V553" s="326"/>
      <c r="W553" s="326"/>
    </row>
    <row r="554" spans="2:23" x14ac:dyDescent="0.25">
      <c r="B554" s="333" t="s">
        <v>148</v>
      </c>
      <c r="C554" s="326"/>
      <c r="D554" s="326">
        <f>C590</f>
        <v>0</v>
      </c>
      <c r="E554" s="326">
        <f>D590</f>
        <v>0</v>
      </c>
      <c r="F554" s="326">
        <f>E590</f>
        <v>0</v>
      </c>
      <c r="G554" s="326">
        <f>F590</f>
        <v>0</v>
      </c>
      <c r="H554" s="326">
        <f>C590</f>
        <v>0</v>
      </c>
      <c r="I554" s="326">
        <f>H590</f>
        <v>7122</v>
      </c>
      <c r="J554" s="326">
        <f>I590</f>
        <v>0</v>
      </c>
      <c r="K554" s="326">
        <f>J590</f>
        <v>0</v>
      </c>
      <c r="L554" s="326">
        <f>K590</f>
        <v>0</v>
      </c>
      <c r="M554" s="326">
        <f>H590</f>
        <v>7122</v>
      </c>
      <c r="N554" s="326">
        <f>M590</f>
        <v>0</v>
      </c>
      <c r="O554" s="326">
        <f>N590</f>
        <v>0</v>
      </c>
      <c r="P554" s="326">
        <f>O590</f>
        <v>0</v>
      </c>
      <c r="Q554" s="326">
        <f>P590</f>
        <v>0</v>
      </c>
      <c r="R554" s="326">
        <f>M590</f>
        <v>0</v>
      </c>
      <c r="S554" s="326"/>
      <c r="T554" s="326"/>
      <c r="U554" s="326"/>
      <c r="V554" s="326"/>
      <c r="W554" s="326"/>
    </row>
    <row r="555" spans="2:23" x14ac:dyDescent="0.25">
      <c r="B555" s="333" t="s">
        <v>149</v>
      </c>
      <c r="C555" s="326"/>
      <c r="D555" s="326">
        <f t="shared" ref="D555:R555" si="37">D556-D554</f>
        <v>0</v>
      </c>
      <c r="E555" s="326">
        <f t="shared" si="37"/>
        <v>0</v>
      </c>
      <c r="F555" s="326">
        <f t="shared" si="37"/>
        <v>0</v>
      </c>
      <c r="G555" s="326">
        <f t="shared" si="37"/>
        <v>7122</v>
      </c>
      <c r="H555" s="326">
        <f t="shared" si="37"/>
        <v>7122</v>
      </c>
      <c r="I555" s="326">
        <f t="shared" si="37"/>
        <v>-7122</v>
      </c>
      <c r="J555" s="326">
        <f t="shared" si="37"/>
        <v>0</v>
      </c>
      <c r="K555" s="326">
        <f t="shared" si="37"/>
        <v>0</v>
      </c>
      <c r="L555" s="326">
        <f t="shared" si="37"/>
        <v>0</v>
      </c>
      <c r="M555" s="326">
        <f t="shared" si="37"/>
        <v>-7122</v>
      </c>
      <c r="N555" s="326">
        <f t="shared" si="37"/>
        <v>0</v>
      </c>
      <c r="O555" s="326">
        <f t="shared" si="37"/>
        <v>0</v>
      </c>
      <c r="P555" s="326">
        <f t="shared" si="37"/>
        <v>0</v>
      </c>
      <c r="Q555" s="326">
        <f t="shared" si="37"/>
        <v>0</v>
      </c>
      <c r="R555" s="326">
        <f t="shared" si="37"/>
        <v>0</v>
      </c>
      <c r="S555" s="326"/>
      <c r="T555" s="326"/>
      <c r="U555" s="326"/>
      <c r="V555" s="326"/>
      <c r="W555" s="326"/>
    </row>
    <row r="556" spans="2:23" x14ac:dyDescent="0.25">
      <c r="B556" s="333" t="s">
        <v>150</v>
      </c>
      <c r="C556" s="332">
        <v>6581</v>
      </c>
      <c r="D556" s="326">
        <f t="shared" ref="D556:R556" si="38">D590</f>
        <v>0</v>
      </c>
      <c r="E556" s="326">
        <f t="shared" si="38"/>
        <v>0</v>
      </c>
      <c r="F556" s="326">
        <f t="shared" si="38"/>
        <v>0</v>
      </c>
      <c r="G556" s="326">
        <f t="shared" si="38"/>
        <v>7122</v>
      </c>
      <c r="H556" s="326">
        <f t="shared" si="38"/>
        <v>7122</v>
      </c>
      <c r="I556" s="326">
        <f t="shared" si="38"/>
        <v>0</v>
      </c>
      <c r="J556" s="326">
        <f t="shared" si="38"/>
        <v>0</v>
      </c>
      <c r="K556" s="326">
        <f t="shared" si="38"/>
        <v>0</v>
      </c>
      <c r="L556" s="326">
        <f t="shared" si="38"/>
        <v>0</v>
      </c>
      <c r="M556" s="326">
        <f t="shared" si="38"/>
        <v>0</v>
      </c>
      <c r="N556" s="326">
        <f t="shared" si="38"/>
        <v>0</v>
      </c>
      <c r="O556" s="326">
        <f t="shared" si="38"/>
        <v>0</v>
      </c>
      <c r="P556" s="326">
        <f t="shared" si="38"/>
        <v>0</v>
      </c>
      <c r="Q556" s="326">
        <f t="shared" si="38"/>
        <v>0</v>
      </c>
      <c r="R556" s="326">
        <f t="shared" si="38"/>
        <v>0</v>
      </c>
      <c r="S556" s="326"/>
      <c r="T556" s="326"/>
      <c r="U556" s="326"/>
      <c r="V556" s="326"/>
      <c r="W556" s="326"/>
    </row>
    <row r="557" spans="2:23" x14ac:dyDescent="0.25">
      <c r="C557" s="326"/>
      <c r="D557" s="326"/>
      <c r="E557" s="326"/>
      <c r="F557" s="326"/>
      <c r="G557" s="326"/>
      <c r="H557" s="326"/>
      <c r="I557" s="326"/>
      <c r="J557" s="326"/>
      <c r="K557" s="326"/>
      <c r="L557" s="326"/>
      <c r="M557" s="326"/>
      <c r="N557" s="326"/>
      <c r="O557" s="326"/>
      <c r="P557" s="326"/>
      <c r="Q557" s="326"/>
      <c r="R557" s="326"/>
      <c r="S557" s="326"/>
      <c r="T557" s="326"/>
      <c r="U557" s="326"/>
      <c r="V557" s="326"/>
      <c r="W557" s="326"/>
    </row>
    <row r="558" spans="2:23" x14ac:dyDescent="0.25">
      <c r="B558" s="333" t="s">
        <v>323</v>
      </c>
      <c r="C558" s="326"/>
      <c r="D558" s="326"/>
      <c r="E558" s="326"/>
      <c r="F558" s="326"/>
      <c r="G558" s="326"/>
      <c r="H558" s="335" t="e">
        <f t="shared" ref="H558:S558" si="39">H447/C447-1</f>
        <v>#DIV/0!</v>
      </c>
      <c r="I558" s="335" t="e">
        <f t="shared" si="39"/>
        <v>#DIV/0!</v>
      </c>
      <c r="J558" s="335" t="e">
        <f t="shared" si="39"/>
        <v>#DIV/0!</v>
      </c>
      <c r="K558" s="335" t="e">
        <f t="shared" si="39"/>
        <v>#DIV/0!</v>
      </c>
      <c r="L558" s="335" t="e">
        <f t="shared" si="39"/>
        <v>#DIV/0!</v>
      </c>
      <c r="M558" s="335" t="e">
        <f t="shared" si="39"/>
        <v>#DIV/0!</v>
      </c>
      <c r="N558" s="335" t="e">
        <f t="shared" si="39"/>
        <v>#DIV/0!</v>
      </c>
      <c r="O558" s="335" t="e">
        <f t="shared" si="39"/>
        <v>#DIV/0!</v>
      </c>
      <c r="P558" s="335" t="e">
        <f t="shared" si="39"/>
        <v>#DIV/0!</v>
      </c>
      <c r="Q558" s="335" t="e">
        <f t="shared" si="39"/>
        <v>#DIV/0!</v>
      </c>
      <c r="R558" s="335" t="e">
        <f t="shared" si="39"/>
        <v>#DIV/0!</v>
      </c>
      <c r="S558" s="335" t="e">
        <f t="shared" si="39"/>
        <v>#DIV/0!</v>
      </c>
      <c r="T558" s="326"/>
      <c r="U558" s="326"/>
      <c r="V558" s="326"/>
      <c r="W558" s="326"/>
    </row>
    <row r="559" spans="2:23" x14ac:dyDescent="0.25">
      <c r="B559" s="333"/>
      <c r="C559" s="326"/>
      <c r="D559" s="326"/>
      <c r="E559" s="326"/>
      <c r="F559" s="326"/>
      <c r="G559" s="326"/>
      <c r="H559" s="326"/>
      <c r="I559" s="326"/>
      <c r="J559" s="326"/>
      <c r="K559" s="326"/>
      <c r="L559" s="326"/>
      <c r="M559" s="326"/>
      <c r="N559" s="326"/>
      <c r="O559" s="326"/>
      <c r="P559" s="326"/>
      <c r="Q559" s="326"/>
      <c r="R559" s="326"/>
      <c r="S559" s="326"/>
      <c r="T559" s="326"/>
      <c r="U559" s="326"/>
      <c r="V559" s="326"/>
      <c r="W559" s="326"/>
    </row>
    <row r="560" spans="2:23" x14ac:dyDescent="0.25">
      <c r="C560" s="326"/>
      <c r="D560" s="326"/>
      <c r="E560" s="326"/>
      <c r="F560" s="326"/>
      <c r="G560" s="326"/>
      <c r="H560" s="326"/>
      <c r="I560" s="326"/>
      <c r="J560" s="326"/>
      <c r="K560" s="326"/>
      <c r="L560" s="326"/>
      <c r="M560" s="326"/>
      <c r="N560" s="326"/>
      <c r="O560" s="326"/>
      <c r="P560" s="326"/>
      <c r="Q560" s="326"/>
      <c r="R560" s="326"/>
      <c r="S560" s="326"/>
      <c r="T560" s="326"/>
      <c r="U560" s="326"/>
      <c r="V560" s="326"/>
      <c r="W560" s="326"/>
    </row>
    <row r="561" spans="2:23" x14ac:dyDescent="0.25">
      <c r="B561" s="325" t="s">
        <v>156</v>
      </c>
      <c r="C561" s="326"/>
      <c r="D561" s="326"/>
      <c r="E561" s="326"/>
      <c r="F561" s="326"/>
      <c r="G561" s="326"/>
      <c r="H561" s="326"/>
      <c r="I561" s="326"/>
      <c r="J561" s="326"/>
      <c r="K561" s="326"/>
      <c r="L561" s="326"/>
      <c r="M561" s="326"/>
      <c r="N561" s="326"/>
      <c r="O561" s="326"/>
      <c r="P561" s="326"/>
      <c r="Q561" s="326"/>
      <c r="R561" s="326"/>
      <c r="S561" s="326"/>
      <c r="T561" s="326"/>
      <c r="U561" s="326"/>
      <c r="V561" s="326"/>
      <c r="W561" s="326"/>
    </row>
    <row r="562" spans="2:23" x14ac:dyDescent="0.25">
      <c r="B562" s="333" t="s">
        <v>148</v>
      </c>
      <c r="C562" s="326"/>
      <c r="D562" s="326">
        <f>C600</f>
        <v>75019</v>
      </c>
      <c r="E562" s="326">
        <f>D600</f>
        <v>0</v>
      </c>
      <c r="F562" s="326">
        <f>E600</f>
        <v>0</v>
      </c>
      <c r="G562" s="326">
        <f>F600</f>
        <v>0</v>
      </c>
      <c r="H562" s="326">
        <f>C600</f>
        <v>75019</v>
      </c>
      <c r="I562" s="326">
        <f>H600</f>
        <v>0</v>
      </c>
      <c r="J562" s="326">
        <f>I600</f>
        <v>0</v>
      </c>
      <c r="K562" s="326">
        <f>J600</f>
        <v>0</v>
      </c>
      <c r="L562" s="326">
        <f>K600</f>
        <v>0</v>
      </c>
      <c r="M562" s="326">
        <f>H600</f>
        <v>0</v>
      </c>
      <c r="N562" s="326">
        <f>M600</f>
        <v>0</v>
      </c>
      <c r="O562" s="326">
        <f>N600</f>
        <v>138762</v>
      </c>
      <c r="P562" s="326">
        <f>O600</f>
        <v>143797</v>
      </c>
      <c r="Q562" s="326">
        <f>P600</f>
        <v>156450</v>
      </c>
      <c r="R562" s="326">
        <f>M600</f>
        <v>0</v>
      </c>
      <c r="S562" s="326"/>
      <c r="T562" s="326"/>
      <c r="U562" s="326"/>
      <c r="V562" s="326"/>
      <c r="W562" s="326"/>
    </row>
    <row r="563" spans="2:23" x14ac:dyDescent="0.25">
      <c r="B563" s="333" t="s">
        <v>149</v>
      </c>
      <c r="C563" s="326"/>
      <c r="D563" s="326">
        <f t="shared" ref="D563:R563" si="40">D564-D562</f>
        <v>-75019</v>
      </c>
      <c r="E563" s="326">
        <f t="shared" si="40"/>
        <v>0</v>
      </c>
      <c r="F563" s="326">
        <f t="shared" si="40"/>
        <v>0</v>
      </c>
      <c r="G563" s="326">
        <f t="shared" si="40"/>
        <v>0</v>
      </c>
      <c r="H563" s="326">
        <f t="shared" si="40"/>
        <v>-75019</v>
      </c>
      <c r="I563" s="326">
        <f t="shared" si="40"/>
        <v>0</v>
      </c>
      <c r="J563" s="326">
        <f t="shared" si="40"/>
        <v>0</v>
      </c>
      <c r="K563" s="326">
        <f t="shared" si="40"/>
        <v>0</v>
      </c>
      <c r="L563" s="326">
        <f t="shared" si="40"/>
        <v>0</v>
      </c>
      <c r="M563" s="326">
        <f t="shared" si="40"/>
        <v>0</v>
      </c>
      <c r="N563" s="326">
        <f t="shared" si="40"/>
        <v>138762</v>
      </c>
      <c r="O563" s="326">
        <f t="shared" si="40"/>
        <v>5035</v>
      </c>
      <c r="P563" s="326">
        <f t="shared" si="40"/>
        <v>12653</v>
      </c>
      <c r="Q563" s="326">
        <f t="shared" si="40"/>
        <v>-4690</v>
      </c>
      <c r="R563" s="326">
        <f t="shared" si="40"/>
        <v>151760</v>
      </c>
      <c r="S563" s="326"/>
      <c r="T563" s="326"/>
      <c r="U563" s="326"/>
      <c r="V563" s="326"/>
      <c r="W563" s="326"/>
    </row>
    <row r="564" spans="2:23" x14ac:dyDescent="0.25">
      <c r="B564" s="333" t="s">
        <v>150</v>
      </c>
      <c r="C564" s="332">
        <v>75019</v>
      </c>
      <c r="D564" s="326">
        <f t="shared" ref="D564:R564" si="41">D600</f>
        <v>0</v>
      </c>
      <c r="E564" s="326">
        <f t="shared" si="41"/>
        <v>0</v>
      </c>
      <c r="F564" s="326">
        <f t="shared" si="41"/>
        <v>0</v>
      </c>
      <c r="G564" s="326">
        <f t="shared" si="41"/>
        <v>0</v>
      </c>
      <c r="H564" s="326">
        <f t="shared" si="41"/>
        <v>0</v>
      </c>
      <c r="I564" s="326">
        <f t="shared" si="41"/>
        <v>0</v>
      </c>
      <c r="J564" s="326">
        <f t="shared" si="41"/>
        <v>0</v>
      </c>
      <c r="K564" s="326">
        <f t="shared" si="41"/>
        <v>0</v>
      </c>
      <c r="L564" s="326">
        <f t="shared" si="41"/>
        <v>0</v>
      </c>
      <c r="M564" s="326">
        <f t="shared" si="41"/>
        <v>0</v>
      </c>
      <c r="N564" s="326">
        <f t="shared" si="41"/>
        <v>138762</v>
      </c>
      <c r="O564" s="326">
        <f t="shared" si="41"/>
        <v>143797</v>
      </c>
      <c r="P564" s="326">
        <f t="shared" si="41"/>
        <v>156450</v>
      </c>
      <c r="Q564" s="326">
        <f t="shared" si="41"/>
        <v>151760</v>
      </c>
      <c r="R564" s="326">
        <f t="shared" si="41"/>
        <v>151760</v>
      </c>
      <c r="S564" s="326"/>
      <c r="T564" s="326"/>
      <c r="U564" s="326"/>
      <c r="V564" s="326"/>
      <c r="W564" s="326"/>
    </row>
    <row r="565" spans="2:23" x14ac:dyDescent="0.25">
      <c r="C565" s="326"/>
      <c r="D565" s="326"/>
      <c r="E565" s="326"/>
      <c r="F565" s="326"/>
      <c r="G565" s="326"/>
      <c r="H565" s="326"/>
      <c r="I565" s="326"/>
      <c r="J565" s="326"/>
      <c r="K565" s="326"/>
      <c r="L565" s="326"/>
      <c r="M565" s="326"/>
      <c r="N565" s="326"/>
      <c r="O565" s="326"/>
      <c r="P565" s="326"/>
      <c r="Q565" s="326"/>
      <c r="R565" s="326"/>
      <c r="S565" s="326"/>
      <c r="T565" s="326"/>
      <c r="U565" s="326"/>
      <c r="V565" s="326"/>
      <c r="W565" s="326"/>
    </row>
    <row r="566" spans="2:23" x14ac:dyDescent="0.25">
      <c r="B566" s="333" t="s">
        <v>322</v>
      </c>
      <c r="C566" s="335" t="e">
        <f t="shared" ref="C566:S566" si="42">C564/C447</f>
        <v>#DIV/0!</v>
      </c>
      <c r="D566" s="335" t="e">
        <f t="shared" si="42"/>
        <v>#DIV/0!</v>
      </c>
      <c r="E566" s="335" t="e">
        <f t="shared" si="42"/>
        <v>#DIV/0!</v>
      </c>
      <c r="F566" s="335" t="e">
        <f t="shared" si="42"/>
        <v>#DIV/0!</v>
      </c>
      <c r="G566" s="335" t="e">
        <f t="shared" si="42"/>
        <v>#DIV/0!</v>
      </c>
      <c r="H566" s="335" t="e">
        <f t="shared" si="42"/>
        <v>#DIV/0!</v>
      </c>
      <c r="I566" s="335" t="e">
        <f t="shared" si="42"/>
        <v>#DIV/0!</v>
      </c>
      <c r="J566" s="335" t="e">
        <f t="shared" si="42"/>
        <v>#DIV/0!</v>
      </c>
      <c r="K566" s="335" t="e">
        <f t="shared" si="42"/>
        <v>#DIV/0!</v>
      </c>
      <c r="L566" s="335" t="e">
        <f t="shared" si="42"/>
        <v>#DIV/0!</v>
      </c>
      <c r="M566" s="335" t="e">
        <f t="shared" si="42"/>
        <v>#DIV/0!</v>
      </c>
      <c r="N566" s="335" t="e">
        <f t="shared" si="42"/>
        <v>#DIV/0!</v>
      </c>
      <c r="O566" s="335" t="e">
        <f t="shared" si="42"/>
        <v>#DIV/0!</v>
      </c>
      <c r="P566" s="335" t="e">
        <f t="shared" si="42"/>
        <v>#DIV/0!</v>
      </c>
      <c r="Q566" s="335" t="e">
        <f t="shared" si="42"/>
        <v>#DIV/0!</v>
      </c>
      <c r="R566" s="335" t="e">
        <f t="shared" si="42"/>
        <v>#DIV/0!</v>
      </c>
      <c r="S566" s="335" t="e">
        <f t="shared" si="42"/>
        <v>#DIV/0!</v>
      </c>
      <c r="T566" s="326"/>
      <c r="U566" s="326"/>
      <c r="V566" s="326"/>
      <c r="W566" s="326"/>
    </row>
    <row r="567" spans="2:23" x14ac:dyDescent="0.25">
      <c r="B567" s="333" t="s">
        <v>321</v>
      </c>
      <c r="C567" s="334" t="e">
        <f t="shared" ref="C567:S567" si="43">C566*365</f>
        <v>#DIV/0!</v>
      </c>
      <c r="D567" s="334" t="e">
        <f t="shared" si="43"/>
        <v>#DIV/0!</v>
      </c>
      <c r="E567" s="334" t="e">
        <f t="shared" si="43"/>
        <v>#DIV/0!</v>
      </c>
      <c r="F567" s="334" t="e">
        <f t="shared" si="43"/>
        <v>#DIV/0!</v>
      </c>
      <c r="G567" s="334" t="e">
        <f t="shared" si="43"/>
        <v>#DIV/0!</v>
      </c>
      <c r="H567" s="334" t="e">
        <f t="shared" si="43"/>
        <v>#DIV/0!</v>
      </c>
      <c r="I567" s="334" t="e">
        <f t="shared" si="43"/>
        <v>#DIV/0!</v>
      </c>
      <c r="J567" s="334" t="e">
        <f t="shared" si="43"/>
        <v>#DIV/0!</v>
      </c>
      <c r="K567" s="334" t="e">
        <f t="shared" si="43"/>
        <v>#DIV/0!</v>
      </c>
      <c r="L567" s="334" t="e">
        <f t="shared" si="43"/>
        <v>#DIV/0!</v>
      </c>
      <c r="M567" s="334" t="e">
        <f t="shared" si="43"/>
        <v>#DIV/0!</v>
      </c>
      <c r="N567" s="334" t="e">
        <f t="shared" si="43"/>
        <v>#DIV/0!</v>
      </c>
      <c r="O567" s="334" t="e">
        <f t="shared" si="43"/>
        <v>#DIV/0!</v>
      </c>
      <c r="P567" s="334" t="e">
        <f t="shared" si="43"/>
        <v>#DIV/0!</v>
      </c>
      <c r="Q567" s="334" t="e">
        <f t="shared" si="43"/>
        <v>#DIV/0!</v>
      </c>
      <c r="R567" s="334" t="e">
        <f t="shared" si="43"/>
        <v>#DIV/0!</v>
      </c>
      <c r="S567" s="334" t="e">
        <f t="shared" si="43"/>
        <v>#DIV/0!</v>
      </c>
      <c r="T567" s="326"/>
      <c r="U567" s="326"/>
      <c r="V567" s="326"/>
      <c r="W567" s="326"/>
    </row>
    <row r="568" spans="2:23" x14ac:dyDescent="0.25">
      <c r="B568" s="333"/>
      <c r="C568" s="326"/>
      <c r="D568" s="326"/>
      <c r="E568" s="326"/>
      <c r="F568" s="326"/>
      <c r="G568" s="326"/>
      <c r="H568" s="326"/>
      <c r="I568" s="326"/>
      <c r="J568" s="326"/>
      <c r="K568" s="326"/>
      <c r="L568" s="326"/>
      <c r="M568" s="326"/>
      <c r="N568" s="326"/>
      <c r="O568" s="326"/>
      <c r="P568" s="326"/>
      <c r="Q568" s="326"/>
      <c r="R568" s="326"/>
      <c r="S568" s="326"/>
      <c r="T568" s="326"/>
      <c r="U568" s="326"/>
      <c r="V568" s="326"/>
      <c r="W568" s="326"/>
    </row>
    <row r="569" spans="2:23" x14ac:dyDescent="0.25">
      <c r="B569" s="333"/>
      <c r="C569" s="326"/>
      <c r="D569" s="326"/>
      <c r="E569" s="326"/>
      <c r="F569" s="326"/>
      <c r="G569" s="326"/>
      <c r="H569" s="326"/>
      <c r="I569" s="326"/>
      <c r="J569" s="326"/>
      <c r="K569" s="326"/>
      <c r="L569" s="326"/>
      <c r="M569" s="326"/>
      <c r="N569" s="326"/>
      <c r="O569" s="326"/>
      <c r="P569" s="326"/>
      <c r="Q569" s="326"/>
      <c r="R569" s="326"/>
      <c r="S569" s="326"/>
      <c r="T569" s="326"/>
      <c r="U569" s="326"/>
      <c r="V569" s="326"/>
      <c r="W569" s="326"/>
    </row>
    <row r="570" spans="2:23" x14ac:dyDescent="0.25">
      <c r="B570" s="325" t="s">
        <v>320</v>
      </c>
      <c r="C570" s="326"/>
      <c r="D570" s="326"/>
      <c r="E570" s="326"/>
      <c r="F570" s="326"/>
      <c r="G570" s="326"/>
      <c r="H570" s="326"/>
      <c r="I570" s="326"/>
      <c r="J570" s="326"/>
      <c r="K570" s="326"/>
      <c r="L570" s="326"/>
      <c r="M570" s="326"/>
      <c r="N570" s="326"/>
      <c r="O570" s="326"/>
      <c r="P570" s="326"/>
      <c r="Q570" s="326"/>
      <c r="R570" s="326"/>
      <c r="S570" s="326"/>
      <c r="T570" s="326"/>
      <c r="U570" s="326"/>
      <c r="V570" s="326"/>
      <c r="W570" s="326"/>
    </row>
    <row r="571" spans="2:23" x14ac:dyDescent="0.25">
      <c r="B571" s="333" t="s">
        <v>148</v>
      </c>
      <c r="C571" s="326"/>
      <c r="D571" s="326">
        <f t="shared" ref="D571:R571" si="44">D536+D545+D554+D562</f>
        <v>75019</v>
      </c>
      <c r="E571" s="326">
        <f t="shared" si="44"/>
        <v>0</v>
      </c>
      <c r="F571" s="326">
        <f t="shared" si="44"/>
        <v>0</v>
      </c>
      <c r="G571" s="326">
        <f t="shared" si="44"/>
        <v>0</v>
      </c>
      <c r="H571" s="326">
        <f t="shared" si="44"/>
        <v>75019</v>
      </c>
      <c r="I571" s="326">
        <f t="shared" si="44"/>
        <v>7122</v>
      </c>
      <c r="J571" s="326">
        <f t="shared" si="44"/>
        <v>0</v>
      </c>
      <c r="K571" s="326">
        <f t="shared" si="44"/>
        <v>0</v>
      </c>
      <c r="L571" s="326">
        <f t="shared" si="44"/>
        <v>0</v>
      </c>
      <c r="M571" s="326">
        <f t="shared" si="44"/>
        <v>7122</v>
      </c>
      <c r="N571" s="326">
        <f t="shared" si="44"/>
        <v>0</v>
      </c>
      <c r="O571" s="326">
        <f t="shared" si="44"/>
        <v>138762</v>
      </c>
      <c r="P571" s="326">
        <f t="shared" si="44"/>
        <v>143797</v>
      </c>
      <c r="Q571" s="326">
        <f t="shared" si="44"/>
        <v>156450</v>
      </c>
      <c r="R571" s="326">
        <f t="shared" si="44"/>
        <v>0</v>
      </c>
      <c r="S571" s="326"/>
      <c r="T571" s="326"/>
      <c r="U571" s="326"/>
      <c r="V571" s="326"/>
      <c r="W571" s="326"/>
    </row>
    <row r="572" spans="2:23" x14ac:dyDescent="0.25">
      <c r="B572" s="333" t="s">
        <v>149</v>
      </c>
      <c r="C572" s="326"/>
      <c r="D572" s="326">
        <f t="shared" ref="D572:R572" si="45">D573-D571</f>
        <v>-75019</v>
      </c>
      <c r="E572" s="326">
        <f t="shared" si="45"/>
        <v>0</v>
      </c>
      <c r="F572" s="326">
        <f t="shared" si="45"/>
        <v>0</v>
      </c>
      <c r="G572" s="326">
        <f t="shared" si="45"/>
        <v>7122</v>
      </c>
      <c r="H572" s="326">
        <f t="shared" si="45"/>
        <v>-67897</v>
      </c>
      <c r="I572" s="326">
        <f t="shared" si="45"/>
        <v>-7122</v>
      </c>
      <c r="J572" s="326">
        <f t="shared" si="45"/>
        <v>0</v>
      </c>
      <c r="K572" s="326">
        <f t="shared" si="45"/>
        <v>0</v>
      </c>
      <c r="L572" s="326">
        <f t="shared" si="45"/>
        <v>0</v>
      </c>
      <c r="M572" s="326">
        <f t="shared" si="45"/>
        <v>-7122</v>
      </c>
      <c r="N572" s="326">
        <f t="shared" si="45"/>
        <v>138762</v>
      </c>
      <c r="O572" s="326">
        <f t="shared" si="45"/>
        <v>5035</v>
      </c>
      <c r="P572" s="326">
        <f t="shared" si="45"/>
        <v>12653</v>
      </c>
      <c r="Q572" s="326">
        <f t="shared" si="45"/>
        <v>-4690</v>
      </c>
      <c r="R572" s="326">
        <f t="shared" si="45"/>
        <v>151760</v>
      </c>
      <c r="S572" s="326"/>
      <c r="T572" s="326"/>
      <c r="U572" s="326"/>
      <c r="V572" s="326"/>
      <c r="W572" s="326"/>
    </row>
    <row r="573" spans="2:23" x14ac:dyDescent="0.25">
      <c r="B573" s="333" t="s">
        <v>150</v>
      </c>
      <c r="C573" s="326">
        <f>D571</f>
        <v>75019</v>
      </c>
      <c r="D573" s="326">
        <f t="shared" ref="D573:R573" si="46">D538+D547+D556+D564</f>
        <v>0</v>
      </c>
      <c r="E573" s="326">
        <f t="shared" si="46"/>
        <v>0</v>
      </c>
      <c r="F573" s="326">
        <f t="shared" si="46"/>
        <v>0</v>
      </c>
      <c r="G573" s="326">
        <f t="shared" si="46"/>
        <v>7122</v>
      </c>
      <c r="H573" s="326">
        <f t="shared" si="46"/>
        <v>7122</v>
      </c>
      <c r="I573" s="326">
        <f t="shared" si="46"/>
        <v>0</v>
      </c>
      <c r="J573" s="326">
        <f t="shared" si="46"/>
        <v>0</v>
      </c>
      <c r="K573" s="326">
        <f t="shared" si="46"/>
        <v>0</v>
      </c>
      <c r="L573" s="326">
        <f t="shared" si="46"/>
        <v>0</v>
      </c>
      <c r="M573" s="326">
        <f t="shared" si="46"/>
        <v>0</v>
      </c>
      <c r="N573" s="326">
        <f t="shared" si="46"/>
        <v>138762</v>
      </c>
      <c r="O573" s="326">
        <f t="shared" si="46"/>
        <v>143797</v>
      </c>
      <c r="P573" s="326">
        <f t="shared" si="46"/>
        <v>156450</v>
      </c>
      <c r="Q573" s="326">
        <f t="shared" si="46"/>
        <v>151760</v>
      </c>
      <c r="R573" s="326">
        <f t="shared" si="46"/>
        <v>151760</v>
      </c>
      <c r="S573" s="326"/>
      <c r="T573" s="326"/>
      <c r="U573" s="326"/>
      <c r="V573" s="326"/>
      <c r="W573" s="326"/>
    </row>
    <row r="574" spans="2:23" x14ac:dyDescent="0.25">
      <c r="B574" s="333"/>
      <c r="C574" s="326"/>
      <c r="D574" s="326"/>
      <c r="E574" s="326"/>
      <c r="F574" s="326"/>
      <c r="G574" s="326"/>
      <c r="H574" s="326"/>
      <c r="I574" s="326"/>
      <c r="J574" s="326"/>
      <c r="K574" s="326"/>
      <c r="L574" s="326"/>
      <c r="M574" s="326"/>
      <c r="N574" s="326"/>
      <c r="O574" s="326"/>
      <c r="P574" s="326"/>
      <c r="Q574" s="326"/>
      <c r="R574" s="326"/>
      <c r="S574" s="326"/>
      <c r="T574" s="326"/>
      <c r="U574" s="326"/>
      <c r="V574" s="326"/>
      <c r="W574" s="326"/>
    </row>
    <row r="575" spans="2:23" x14ac:dyDescent="0.25">
      <c r="B575" s="333"/>
      <c r="C575" s="326"/>
      <c r="D575" s="326"/>
      <c r="E575" s="326"/>
      <c r="F575" s="326"/>
      <c r="G575" s="326"/>
      <c r="H575" s="326"/>
      <c r="I575" s="326"/>
      <c r="J575" s="326"/>
      <c r="K575" s="326"/>
      <c r="L575" s="326"/>
      <c r="M575" s="326"/>
      <c r="N575" s="326"/>
      <c r="O575" s="326"/>
      <c r="P575" s="326"/>
      <c r="Q575" s="326"/>
      <c r="R575" s="326"/>
      <c r="S575" s="326"/>
      <c r="T575" s="326"/>
      <c r="U575" s="326"/>
      <c r="V575" s="326"/>
      <c r="W575" s="326"/>
    </row>
    <row r="576" spans="2:23" x14ac:dyDescent="0.25">
      <c r="B576" s="325" t="s">
        <v>159</v>
      </c>
      <c r="C576" s="326"/>
      <c r="D576" s="326"/>
      <c r="E576" s="326"/>
      <c r="F576" s="326"/>
      <c r="G576" s="326"/>
      <c r="H576" s="326"/>
      <c r="I576" s="326"/>
      <c r="J576" s="326"/>
      <c r="K576" s="326"/>
      <c r="L576" s="326"/>
      <c r="M576" s="326"/>
      <c r="N576" s="326"/>
      <c r="O576" s="326"/>
      <c r="P576" s="326"/>
      <c r="Q576" s="326"/>
      <c r="R576" s="326"/>
      <c r="S576" s="326"/>
      <c r="T576" s="326"/>
      <c r="U576" s="326"/>
      <c r="V576" s="326"/>
      <c r="W576" s="326"/>
    </row>
    <row r="577" spans="2:23" x14ac:dyDescent="0.25">
      <c r="B577" s="333" t="s">
        <v>148</v>
      </c>
      <c r="C577" s="326"/>
      <c r="D577" s="326">
        <f t="shared" ref="D577:S577" si="47">C596</f>
        <v>0</v>
      </c>
      <c r="E577" s="326">
        <f t="shared" si="47"/>
        <v>0</v>
      </c>
      <c r="F577" s="326">
        <f t="shared" si="47"/>
        <v>0</v>
      </c>
      <c r="G577" s="326">
        <f t="shared" si="47"/>
        <v>0</v>
      </c>
      <c r="H577" s="326">
        <f t="shared" si="47"/>
        <v>0</v>
      </c>
      <c r="I577" s="326">
        <f t="shared" si="47"/>
        <v>0</v>
      </c>
      <c r="J577" s="326">
        <f t="shared" si="47"/>
        <v>0</v>
      </c>
      <c r="K577" s="326">
        <f t="shared" si="47"/>
        <v>0</v>
      </c>
      <c r="L577" s="326">
        <f t="shared" si="47"/>
        <v>0</v>
      </c>
      <c r="M577" s="326">
        <f t="shared" si="47"/>
        <v>0</v>
      </c>
      <c r="N577" s="326">
        <f t="shared" si="47"/>
        <v>0</v>
      </c>
      <c r="O577" s="326">
        <f t="shared" si="47"/>
        <v>0</v>
      </c>
      <c r="P577" s="326">
        <f t="shared" si="47"/>
        <v>0</v>
      </c>
      <c r="Q577" s="326">
        <f t="shared" si="47"/>
        <v>0</v>
      </c>
      <c r="R577" s="326">
        <f t="shared" si="47"/>
        <v>0</v>
      </c>
      <c r="S577" s="326">
        <f t="shared" si="47"/>
        <v>0</v>
      </c>
      <c r="T577" s="326"/>
      <c r="U577" s="326"/>
      <c r="V577" s="326"/>
      <c r="W577" s="326"/>
    </row>
    <row r="578" spans="2:23" x14ac:dyDescent="0.25">
      <c r="B578" s="333" t="s">
        <v>160</v>
      </c>
      <c r="C578" s="326"/>
      <c r="D578" s="326">
        <f t="shared" ref="D578:S578" si="48">-SUM(D643:D644)</f>
        <v>29326</v>
      </c>
      <c r="E578" s="326">
        <f t="shared" si="48"/>
        <v>26270</v>
      </c>
      <c r="F578" s="326">
        <f t="shared" si="48"/>
        <v>35298</v>
      </c>
      <c r="G578" s="326">
        <f t="shared" si="48"/>
        <v>40946</v>
      </c>
      <c r="H578" s="326">
        <f t="shared" si="48"/>
        <v>131840</v>
      </c>
      <c r="I578" s="326">
        <f t="shared" si="48"/>
        <v>39428</v>
      </c>
      <c r="J578" s="326">
        <f t="shared" si="48"/>
        <v>60260</v>
      </c>
      <c r="K578" s="326">
        <f t="shared" si="48"/>
        <v>71916</v>
      </c>
      <c r="L578" s="326">
        <f t="shared" si="48"/>
        <v>103600</v>
      </c>
      <c r="M578" s="326">
        <f t="shared" si="48"/>
        <v>275204</v>
      </c>
      <c r="N578" s="326">
        <f t="shared" si="48"/>
        <v>79240</v>
      </c>
      <c r="O578" s="326">
        <f t="shared" si="48"/>
        <v>125341</v>
      </c>
      <c r="P578" s="326">
        <f t="shared" si="48"/>
        <v>135449</v>
      </c>
      <c r="Q578" s="326">
        <f t="shared" si="48"/>
        <v>116393</v>
      </c>
      <c r="R578" s="326">
        <f t="shared" si="48"/>
        <v>456423</v>
      </c>
      <c r="S578" s="326">
        <f t="shared" si="48"/>
        <v>0</v>
      </c>
      <c r="T578" s="326"/>
      <c r="U578" s="326"/>
      <c r="V578" s="326"/>
      <c r="W578" s="326"/>
    </row>
    <row r="579" spans="2:23" x14ac:dyDescent="0.25">
      <c r="B579" s="333" t="s">
        <v>161</v>
      </c>
      <c r="C579" s="326"/>
      <c r="D579" s="326">
        <f t="shared" ref="D579:S579" si="49">-D630</f>
        <v>-35459</v>
      </c>
      <c r="E579" s="326">
        <f t="shared" si="49"/>
        <v>-35889</v>
      </c>
      <c r="F579" s="326">
        <f t="shared" si="49"/>
        <v>-31686</v>
      </c>
      <c r="G579" s="326">
        <f t="shared" si="49"/>
        <v>-45621</v>
      </c>
      <c r="H579" s="326">
        <f t="shared" si="49"/>
        <v>-148655</v>
      </c>
      <c r="I579" s="326">
        <f t="shared" si="49"/>
        <v>-27948</v>
      </c>
      <c r="J579" s="326">
        <f t="shared" si="49"/>
        <v>-32484</v>
      </c>
      <c r="K579" s="326">
        <f t="shared" si="49"/>
        <v>-35968</v>
      </c>
      <c r="L579" s="326">
        <f t="shared" si="49"/>
        <v>-37318</v>
      </c>
      <c r="M579" s="326">
        <f t="shared" si="49"/>
        <v>-133718</v>
      </c>
      <c r="N579" s="326">
        <f t="shared" si="49"/>
        <v>-41300</v>
      </c>
      <c r="O579" s="326">
        <f t="shared" si="49"/>
        <v>-33064</v>
      </c>
      <c r="P579" s="326">
        <f t="shared" si="49"/>
        <v>-41692</v>
      </c>
      <c r="Q579" s="326">
        <f t="shared" si="49"/>
        <v>-52865</v>
      </c>
      <c r="R579" s="326">
        <f t="shared" si="49"/>
        <v>-168921</v>
      </c>
      <c r="S579" s="326">
        <f t="shared" si="49"/>
        <v>0</v>
      </c>
      <c r="T579" s="326"/>
      <c r="U579" s="326"/>
      <c r="V579" s="326"/>
      <c r="W579" s="326"/>
    </row>
    <row r="580" spans="2:23" x14ac:dyDescent="0.25">
      <c r="B580" s="333" t="s">
        <v>150</v>
      </c>
      <c r="C580" s="326"/>
      <c r="D580" s="326">
        <f t="shared" ref="D580:S580" si="50">D596</f>
        <v>0</v>
      </c>
      <c r="E580" s="326">
        <f t="shared" si="50"/>
        <v>0</v>
      </c>
      <c r="F580" s="326">
        <f t="shared" si="50"/>
        <v>0</v>
      </c>
      <c r="G580" s="326">
        <f t="shared" si="50"/>
        <v>0</v>
      </c>
      <c r="H580" s="326">
        <f t="shared" si="50"/>
        <v>0</v>
      </c>
      <c r="I580" s="326">
        <f t="shared" si="50"/>
        <v>0</v>
      </c>
      <c r="J580" s="326">
        <f t="shared" si="50"/>
        <v>0</v>
      </c>
      <c r="K580" s="326">
        <f t="shared" si="50"/>
        <v>0</v>
      </c>
      <c r="L580" s="326">
        <f t="shared" si="50"/>
        <v>0</v>
      </c>
      <c r="M580" s="326">
        <f t="shared" si="50"/>
        <v>0</v>
      </c>
      <c r="N580" s="326">
        <f t="shared" si="50"/>
        <v>0</v>
      </c>
      <c r="O580" s="326">
        <f t="shared" si="50"/>
        <v>0</v>
      </c>
      <c r="P580" s="326">
        <f t="shared" si="50"/>
        <v>0</v>
      </c>
      <c r="Q580" s="326">
        <f t="shared" si="50"/>
        <v>0</v>
      </c>
      <c r="R580" s="326">
        <f t="shared" si="50"/>
        <v>0</v>
      </c>
      <c r="S580" s="326">
        <f t="shared" si="50"/>
        <v>0</v>
      </c>
      <c r="T580" s="326"/>
      <c r="U580" s="326"/>
      <c r="V580" s="326"/>
      <c r="W580" s="326"/>
    </row>
    <row r="581" spans="2:23" x14ac:dyDescent="0.25">
      <c r="B581" s="333"/>
      <c r="C581" s="326"/>
      <c r="D581" s="326"/>
      <c r="E581" s="326"/>
      <c r="F581" s="326"/>
      <c r="G581" s="326"/>
      <c r="H581" s="326"/>
      <c r="I581" s="326"/>
      <c r="J581" s="326"/>
      <c r="K581" s="326"/>
      <c r="L581" s="326"/>
      <c r="M581" s="326"/>
      <c r="N581" s="326"/>
      <c r="O581" s="326"/>
      <c r="P581" s="326"/>
      <c r="Q581" s="326"/>
      <c r="R581" s="326"/>
      <c r="S581" s="326"/>
      <c r="T581" s="326"/>
      <c r="U581" s="326"/>
      <c r="V581" s="326"/>
      <c r="W581" s="326"/>
    </row>
    <row r="582" spans="2:23" x14ac:dyDescent="0.25">
      <c r="B582" s="333"/>
      <c r="C582" s="326"/>
      <c r="D582" s="326"/>
      <c r="E582" s="326"/>
      <c r="F582" s="326"/>
      <c r="G582" s="326"/>
      <c r="H582" s="326"/>
      <c r="I582" s="326"/>
      <c r="J582" s="326"/>
      <c r="K582" s="326"/>
      <c r="L582" s="326"/>
      <c r="M582" s="326"/>
      <c r="N582" s="326"/>
      <c r="O582" s="326"/>
      <c r="P582" s="326"/>
      <c r="Q582" s="326"/>
      <c r="R582" s="326"/>
      <c r="S582" s="326"/>
      <c r="T582" s="326"/>
      <c r="U582" s="326"/>
      <c r="V582" s="326"/>
      <c r="W582" s="326"/>
    </row>
    <row r="583" spans="2:23" x14ac:dyDescent="0.25">
      <c r="B583" s="333"/>
      <c r="C583" s="326"/>
      <c r="D583" s="326"/>
      <c r="E583" s="326"/>
      <c r="F583" s="326"/>
      <c r="G583" s="326"/>
      <c r="H583" s="326"/>
      <c r="I583" s="326"/>
      <c r="J583" s="326"/>
      <c r="K583" s="326"/>
      <c r="L583" s="326"/>
      <c r="M583" s="326"/>
      <c r="N583" s="326"/>
      <c r="O583" s="326"/>
      <c r="P583" s="326"/>
      <c r="Q583" s="326"/>
      <c r="R583" s="326"/>
      <c r="S583" s="326"/>
      <c r="T583" s="326"/>
      <c r="U583" s="326"/>
      <c r="V583" s="326"/>
      <c r="W583" s="326"/>
    </row>
    <row r="584" spans="2:23" x14ac:dyDescent="0.25">
      <c r="B584" s="333"/>
      <c r="C584" s="326"/>
      <c r="D584" s="326"/>
      <c r="E584" s="326"/>
      <c r="F584" s="326"/>
      <c r="G584" s="326"/>
      <c r="H584" s="326"/>
      <c r="I584" s="326"/>
      <c r="J584" s="326"/>
      <c r="K584" s="326"/>
      <c r="L584" s="326"/>
      <c r="M584" s="326"/>
      <c r="N584" s="326"/>
      <c r="O584" s="326"/>
      <c r="P584" s="326"/>
      <c r="Q584" s="326"/>
      <c r="R584" s="326"/>
      <c r="S584" s="326"/>
      <c r="T584" s="326"/>
      <c r="U584" s="326"/>
      <c r="V584" s="326"/>
      <c r="W584" s="326"/>
    </row>
    <row r="585" spans="2:23" x14ac:dyDescent="0.25">
      <c r="B585" s="333"/>
      <c r="C585" s="326"/>
      <c r="D585" s="326"/>
      <c r="E585" s="326"/>
      <c r="F585" s="326"/>
      <c r="G585" s="326"/>
      <c r="H585" s="326"/>
      <c r="I585" s="326"/>
      <c r="J585" s="326"/>
      <c r="K585" s="326"/>
      <c r="L585" s="326"/>
      <c r="M585" s="326"/>
      <c r="N585" s="326"/>
      <c r="O585" s="326"/>
      <c r="P585" s="326"/>
      <c r="Q585" s="326"/>
      <c r="R585" s="326"/>
      <c r="S585" s="326"/>
      <c r="T585" s="326"/>
      <c r="U585" s="326"/>
      <c r="V585" s="326"/>
      <c r="W585" s="326"/>
    </row>
    <row r="586" spans="2:23" x14ac:dyDescent="0.25">
      <c r="B586" s="333"/>
      <c r="C586" s="326"/>
      <c r="D586" s="326"/>
      <c r="E586" s="326"/>
      <c r="F586" s="326"/>
      <c r="G586" s="326"/>
      <c r="H586" s="326"/>
      <c r="I586" s="326"/>
      <c r="J586" s="326"/>
      <c r="K586" s="326"/>
      <c r="L586" s="326"/>
      <c r="M586" s="326"/>
      <c r="N586" s="326"/>
      <c r="O586" s="326"/>
      <c r="P586" s="326"/>
      <c r="Q586" s="326"/>
      <c r="R586" s="326"/>
      <c r="S586" s="326"/>
      <c r="T586" s="326"/>
      <c r="U586" s="326"/>
      <c r="V586" s="326"/>
      <c r="W586" s="326"/>
    </row>
    <row r="587" spans="2:23" x14ac:dyDescent="0.25">
      <c r="C587" s="326"/>
      <c r="D587" s="326"/>
      <c r="E587" s="326"/>
      <c r="F587" s="326"/>
      <c r="G587" s="326"/>
      <c r="H587" s="326"/>
      <c r="I587" s="326"/>
      <c r="J587" s="326"/>
      <c r="K587" s="326"/>
      <c r="L587" s="326"/>
      <c r="M587" s="326"/>
      <c r="N587" s="326"/>
      <c r="O587" s="326"/>
      <c r="P587" s="326"/>
      <c r="Q587" s="326"/>
      <c r="R587" s="326"/>
      <c r="S587" s="326"/>
      <c r="T587" s="326"/>
      <c r="U587" s="326"/>
      <c r="V587" s="326"/>
      <c r="W587" s="326"/>
    </row>
    <row r="588" spans="2:23" x14ac:dyDescent="0.25">
      <c r="C588" s="326"/>
      <c r="D588" s="326"/>
      <c r="E588" s="326"/>
      <c r="F588" s="326"/>
      <c r="G588" s="326"/>
      <c r="H588" s="326"/>
      <c r="I588" s="326"/>
      <c r="J588" s="326"/>
      <c r="K588" s="326"/>
      <c r="L588" s="326"/>
      <c r="M588" s="326"/>
      <c r="N588" s="326"/>
      <c r="O588" s="326"/>
      <c r="P588" s="326"/>
      <c r="Q588" s="326"/>
      <c r="R588" s="326"/>
      <c r="S588" s="326"/>
      <c r="T588" s="326"/>
      <c r="U588" s="326"/>
      <c r="V588" s="326"/>
      <c r="W588" s="326"/>
    </row>
    <row r="589" spans="2:23" x14ac:dyDescent="0.25">
      <c r="C589" s="326"/>
      <c r="D589" s="326"/>
      <c r="E589" s="326"/>
      <c r="F589" s="326"/>
      <c r="G589" s="326"/>
      <c r="H589" s="326"/>
      <c r="I589" s="326"/>
      <c r="J589" s="326"/>
      <c r="K589" s="326"/>
      <c r="L589" s="326"/>
      <c r="M589" s="326"/>
      <c r="N589" s="326"/>
      <c r="O589" s="326"/>
      <c r="P589" s="326"/>
      <c r="Q589" s="326"/>
      <c r="R589" s="326"/>
      <c r="S589" s="326"/>
      <c r="T589" s="326"/>
      <c r="U589" s="326"/>
      <c r="V589" s="326"/>
      <c r="W589" s="326"/>
    </row>
    <row r="590" spans="2:23" x14ac:dyDescent="0.25">
      <c r="C590" s="326"/>
      <c r="D590" s="326"/>
      <c r="E590" s="326"/>
      <c r="F590" s="326"/>
      <c r="G590" s="332">
        <v>7122</v>
      </c>
      <c r="H590" s="332">
        <v>7122</v>
      </c>
      <c r="I590" s="326"/>
      <c r="J590" s="326"/>
      <c r="K590" s="326"/>
      <c r="L590" s="326"/>
      <c r="M590" s="326"/>
      <c r="N590" s="326"/>
      <c r="O590" s="326"/>
      <c r="P590" s="326"/>
      <c r="Q590" s="326"/>
      <c r="R590" s="326"/>
      <c r="S590" s="326"/>
      <c r="T590" s="326"/>
      <c r="U590" s="326"/>
      <c r="V590" s="326"/>
      <c r="W590" s="326"/>
    </row>
    <row r="591" spans="2:23" x14ac:dyDescent="0.25">
      <c r="C591" s="326"/>
      <c r="D591" s="326"/>
      <c r="E591" s="326"/>
      <c r="F591" s="326"/>
      <c r="G591" s="326"/>
      <c r="H591" s="326"/>
      <c r="I591" s="326"/>
      <c r="J591" s="326"/>
      <c r="K591" s="326"/>
      <c r="L591" s="326"/>
      <c r="M591" s="326"/>
      <c r="N591" s="326"/>
      <c r="O591" s="326"/>
      <c r="P591" s="326"/>
      <c r="Q591" s="326"/>
      <c r="R591" s="326"/>
      <c r="S591" s="326"/>
      <c r="T591" s="326"/>
      <c r="U591" s="326"/>
      <c r="V591" s="326"/>
      <c r="W591" s="326"/>
    </row>
    <row r="592" spans="2:23" x14ac:dyDescent="0.25">
      <c r="C592" s="326"/>
      <c r="D592" s="326"/>
      <c r="E592" s="326"/>
      <c r="F592" s="326"/>
      <c r="G592" s="326"/>
      <c r="H592" s="326"/>
      <c r="I592" s="326"/>
      <c r="J592" s="326"/>
      <c r="K592" s="326"/>
      <c r="L592" s="326"/>
      <c r="M592" s="326"/>
      <c r="N592" s="326"/>
      <c r="O592" s="326"/>
      <c r="P592" s="326"/>
      <c r="Q592" s="326"/>
      <c r="R592" s="326"/>
      <c r="S592" s="326"/>
      <c r="T592" s="326"/>
      <c r="U592" s="326"/>
      <c r="V592" s="326"/>
      <c r="W592" s="326"/>
    </row>
    <row r="593" spans="3:23" x14ac:dyDescent="0.25">
      <c r="C593" s="326"/>
      <c r="D593" s="326"/>
      <c r="E593" s="326"/>
      <c r="F593" s="326"/>
      <c r="G593" s="326"/>
      <c r="H593" s="326"/>
      <c r="I593" s="326"/>
      <c r="J593" s="326"/>
      <c r="K593" s="326"/>
      <c r="L593" s="326"/>
      <c r="M593" s="326"/>
      <c r="N593" s="326"/>
      <c r="O593" s="326"/>
      <c r="P593" s="326"/>
      <c r="Q593" s="326"/>
      <c r="R593" s="326"/>
      <c r="S593" s="326"/>
      <c r="T593" s="326"/>
      <c r="U593" s="326"/>
      <c r="V593" s="326"/>
      <c r="W593" s="326"/>
    </row>
    <row r="594" spans="3:23" x14ac:dyDescent="0.25">
      <c r="C594" s="326"/>
      <c r="D594" s="326"/>
      <c r="E594" s="326"/>
      <c r="F594" s="326"/>
      <c r="G594" s="326"/>
      <c r="H594" s="326"/>
      <c r="I594" s="326"/>
      <c r="J594" s="326"/>
      <c r="K594" s="326"/>
      <c r="L594" s="326"/>
      <c r="M594" s="326"/>
      <c r="N594" s="326"/>
      <c r="O594" s="326"/>
      <c r="P594" s="326"/>
      <c r="Q594" s="326"/>
      <c r="R594" s="326"/>
      <c r="S594" s="326"/>
      <c r="T594" s="326"/>
      <c r="U594" s="326"/>
      <c r="V594" s="326"/>
      <c r="W594" s="326"/>
    </row>
    <row r="595" spans="3:23" x14ac:dyDescent="0.25">
      <c r="C595" s="326"/>
      <c r="D595" s="326"/>
      <c r="E595" s="326"/>
      <c r="F595" s="326"/>
      <c r="G595" s="326"/>
      <c r="H595" s="326"/>
      <c r="I595" s="326"/>
      <c r="J595" s="326"/>
      <c r="K595" s="326"/>
      <c r="L595" s="326"/>
      <c r="M595" s="326"/>
      <c r="N595" s="326"/>
      <c r="O595" s="326"/>
      <c r="P595" s="326"/>
      <c r="Q595" s="326"/>
      <c r="R595" s="326"/>
      <c r="S595" s="326"/>
      <c r="T595" s="326"/>
      <c r="U595" s="326"/>
      <c r="V595" s="326"/>
      <c r="W595" s="326"/>
    </row>
    <row r="596" spans="3:23" x14ac:dyDescent="0.25">
      <c r="C596" s="326"/>
      <c r="D596" s="326"/>
      <c r="E596" s="326"/>
      <c r="F596" s="326"/>
      <c r="G596" s="326"/>
      <c r="H596" s="326"/>
      <c r="I596" s="326"/>
      <c r="J596" s="326"/>
      <c r="K596" s="326"/>
      <c r="L596" s="326"/>
      <c r="M596" s="326"/>
      <c r="N596" s="326"/>
      <c r="O596" s="326"/>
      <c r="P596" s="326"/>
      <c r="Q596" s="326"/>
      <c r="R596" s="326"/>
      <c r="S596" s="326"/>
      <c r="T596" s="326"/>
      <c r="U596" s="326"/>
      <c r="V596" s="326"/>
      <c r="W596" s="326"/>
    </row>
    <row r="597" spans="3:23" x14ac:dyDescent="0.25">
      <c r="C597" s="326"/>
      <c r="D597" s="326"/>
      <c r="E597" s="326">
        <v>5976</v>
      </c>
      <c r="F597" s="326"/>
      <c r="G597" s="326"/>
      <c r="H597" s="326"/>
      <c r="I597" s="326"/>
      <c r="J597" s="326"/>
      <c r="K597" s="326"/>
      <c r="L597" s="326"/>
      <c r="M597" s="326"/>
      <c r="N597" s="326"/>
      <c r="O597" s="326"/>
      <c r="P597" s="326"/>
      <c r="Q597" s="326"/>
      <c r="R597" s="326"/>
      <c r="S597" s="326"/>
      <c r="T597" s="326"/>
      <c r="U597" s="326"/>
      <c r="V597" s="326"/>
      <c r="W597" s="326"/>
    </row>
    <row r="598" spans="3:23" x14ac:dyDescent="0.25">
      <c r="C598" s="326"/>
      <c r="D598" s="326"/>
      <c r="E598" s="326"/>
      <c r="F598" s="326"/>
      <c r="G598" s="326"/>
      <c r="H598" s="326"/>
      <c r="I598" s="326"/>
      <c r="J598" s="326"/>
      <c r="K598" s="326"/>
      <c r="L598" s="326"/>
      <c r="M598" s="326"/>
      <c r="N598" s="326"/>
      <c r="O598" s="326"/>
      <c r="P598" s="326"/>
      <c r="Q598" s="326"/>
      <c r="R598" s="326"/>
      <c r="S598" s="326"/>
      <c r="T598" s="326"/>
      <c r="U598" s="326"/>
      <c r="V598" s="326"/>
      <c r="W598" s="326"/>
    </row>
    <row r="599" spans="3:23" x14ac:dyDescent="0.25">
      <c r="C599" s="326"/>
      <c r="D599" s="326"/>
      <c r="E599" s="326"/>
      <c r="F599" s="326"/>
      <c r="G599" s="326"/>
      <c r="H599" s="326"/>
      <c r="I599" s="326"/>
      <c r="J599" s="326"/>
      <c r="K599" s="326"/>
      <c r="L599" s="326"/>
      <c r="M599" s="326"/>
      <c r="N599" s="326"/>
      <c r="O599" s="326"/>
      <c r="P599" s="326"/>
      <c r="Q599" s="326"/>
      <c r="R599" s="326"/>
      <c r="S599" s="326"/>
      <c r="T599" s="326"/>
      <c r="U599" s="326"/>
      <c r="V599" s="326"/>
      <c r="W599" s="326"/>
    </row>
    <row r="600" spans="3:23" x14ac:dyDescent="0.25">
      <c r="C600" s="332">
        <v>75019</v>
      </c>
      <c r="D600" s="326"/>
      <c r="E600" s="326"/>
      <c r="F600" s="326"/>
      <c r="G600" s="326"/>
      <c r="H600" s="326"/>
      <c r="I600" s="326"/>
      <c r="J600" s="326"/>
      <c r="K600" s="326"/>
      <c r="L600" s="326"/>
      <c r="M600" s="326"/>
      <c r="N600" s="326">
        <v>138762</v>
      </c>
      <c r="O600" s="326">
        <v>143797</v>
      </c>
      <c r="P600" s="326">
        <v>156450</v>
      </c>
      <c r="Q600" s="326">
        <v>151760</v>
      </c>
      <c r="R600" s="326">
        <v>151760</v>
      </c>
      <c r="S600" s="326"/>
      <c r="T600" s="326"/>
      <c r="U600" s="326"/>
      <c r="V600" s="326"/>
      <c r="W600" s="326"/>
    </row>
    <row r="601" spans="3:23" x14ac:dyDescent="0.25">
      <c r="C601" s="332"/>
      <c r="D601" s="326"/>
      <c r="E601" s="326"/>
      <c r="F601" s="326"/>
      <c r="G601" s="326"/>
      <c r="H601" s="326"/>
      <c r="I601" s="326"/>
      <c r="J601" s="326"/>
      <c r="K601" s="326"/>
      <c r="L601" s="326"/>
      <c r="M601" s="326"/>
      <c r="N601" s="326">
        <v>6710</v>
      </c>
      <c r="O601" s="326">
        <v>6217</v>
      </c>
      <c r="P601" s="326">
        <v>7224</v>
      </c>
      <c r="Q601" s="326">
        <v>36783</v>
      </c>
      <c r="R601" s="326">
        <v>36783</v>
      </c>
      <c r="S601" s="326"/>
      <c r="T601" s="326"/>
      <c r="U601" s="326"/>
      <c r="V601" s="326"/>
      <c r="W601" s="326"/>
    </row>
    <row r="602" spans="3:23" x14ac:dyDescent="0.25">
      <c r="C602" s="326"/>
      <c r="D602" s="326"/>
      <c r="E602" s="326"/>
      <c r="F602" s="326"/>
      <c r="G602" s="326"/>
      <c r="H602" s="326"/>
      <c r="I602" s="326"/>
      <c r="J602" s="326"/>
      <c r="K602" s="326"/>
      <c r="L602" s="326"/>
      <c r="M602" s="326"/>
      <c r="N602" s="326">
        <v>12629</v>
      </c>
      <c r="O602" s="326">
        <v>11900</v>
      </c>
      <c r="P602" s="326">
        <v>10940</v>
      </c>
      <c r="Q602" s="326">
        <v>10176</v>
      </c>
      <c r="R602" s="326">
        <v>10176</v>
      </c>
      <c r="S602" s="326"/>
      <c r="T602" s="326"/>
      <c r="U602" s="326"/>
      <c r="V602" s="326"/>
      <c r="W602" s="326"/>
    </row>
    <row r="603" spans="3:23" x14ac:dyDescent="0.25">
      <c r="C603" s="326"/>
      <c r="D603" s="326"/>
      <c r="E603" s="326"/>
      <c r="F603" s="326"/>
      <c r="G603" s="326"/>
      <c r="H603" s="326"/>
      <c r="I603" s="326"/>
      <c r="J603" s="326"/>
      <c r="K603" s="326"/>
      <c r="L603" s="326"/>
      <c r="M603" s="326"/>
      <c r="N603" s="326">
        <v>54672</v>
      </c>
      <c r="O603" s="326">
        <v>86450</v>
      </c>
      <c r="P603" s="326">
        <v>140157</v>
      </c>
      <c r="Q603" s="326">
        <v>188450</v>
      </c>
      <c r="R603" s="326">
        <v>188450</v>
      </c>
      <c r="S603" s="326"/>
      <c r="T603" s="326"/>
      <c r="U603" s="326"/>
      <c r="V603" s="326"/>
      <c r="W603" s="326"/>
    </row>
    <row r="604" spans="3:23" x14ac:dyDescent="0.25">
      <c r="C604" s="326"/>
      <c r="D604" s="326"/>
      <c r="E604" s="326"/>
      <c r="F604" s="326"/>
      <c r="G604" s="326"/>
      <c r="H604" s="326"/>
      <c r="I604" s="326"/>
      <c r="J604" s="326"/>
      <c r="K604" s="326"/>
      <c r="L604" s="326"/>
      <c r="M604" s="326"/>
      <c r="N604" s="326">
        <v>16713</v>
      </c>
      <c r="O604" s="326">
        <v>17255</v>
      </c>
      <c r="P604" s="326">
        <v>17096</v>
      </c>
      <c r="Q604" s="326">
        <v>29776</v>
      </c>
      <c r="R604" s="326">
        <v>29776</v>
      </c>
      <c r="S604" s="326"/>
      <c r="T604" s="326"/>
      <c r="U604" s="326"/>
      <c r="V604" s="326"/>
      <c r="W604" s="326"/>
    </row>
    <row r="605" spans="3:23" x14ac:dyDescent="0.25">
      <c r="C605" s="326"/>
      <c r="D605" s="326"/>
      <c r="E605" s="326"/>
      <c r="F605" s="326"/>
      <c r="G605" s="326"/>
      <c r="H605" s="326"/>
      <c r="I605" s="326"/>
      <c r="J605" s="326"/>
      <c r="K605" s="326"/>
      <c r="L605" s="326"/>
      <c r="M605" s="326"/>
      <c r="N605" s="326">
        <v>4218</v>
      </c>
      <c r="O605" s="326">
        <v>196</v>
      </c>
      <c r="P605" s="326">
        <v>847</v>
      </c>
      <c r="Q605" s="326"/>
      <c r="R605" s="326"/>
      <c r="S605" s="326"/>
      <c r="T605" s="326"/>
      <c r="U605" s="326"/>
      <c r="V605" s="326"/>
      <c r="W605" s="326"/>
    </row>
    <row r="606" spans="3:23" x14ac:dyDescent="0.25">
      <c r="C606" s="332">
        <v>197579</v>
      </c>
      <c r="D606" s="326"/>
      <c r="E606" s="326"/>
      <c r="F606" s="326"/>
      <c r="G606" s="326"/>
      <c r="H606" s="326"/>
      <c r="I606" s="326"/>
      <c r="J606" s="326"/>
      <c r="K606" s="326"/>
      <c r="L606" s="326"/>
      <c r="M606" s="326"/>
      <c r="N606" s="326"/>
      <c r="O606" s="326"/>
      <c r="P606" s="326"/>
      <c r="Q606" s="326"/>
      <c r="R606" s="326"/>
      <c r="S606" s="326"/>
      <c r="T606" s="326"/>
      <c r="U606" s="326"/>
      <c r="V606" s="326"/>
      <c r="W606" s="326"/>
    </row>
    <row r="607" spans="3:23" x14ac:dyDescent="0.25">
      <c r="C607" s="326"/>
      <c r="D607" s="326"/>
      <c r="E607" s="326"/>
      <c r="F607" s="326"/>
      <c r="G607" s="326"/>
      <c r="H607" s="326"/>
      <c r="I607" s="326"/>
      <c r="J607" s="326"/>
      <c r="K607" s="326"/>
      <c r="L607" s="326"/>
      <c r="M607" s="326"/>
      <c r="N607" s="326"/>
      <c r="O607" s="326"/>
      <c r="P607" s="326"/>
      <c r="Q607" s="326"/>
      <c r="R607" s="326"/>
      <c r="S607" s="326"/>
      <c r="T607" s="326"/>
      <c r="U607" s="326"/>
      <c r="V607" s="326"/>
      <c r="W607" s="326"/>
    </row>
    <row r="608" spans="3:23" x14ac:dyDescent="0.25">
      <c r="C608" s="326"/>
      <c r="D608" s="326">
        <v>1251</v>
      </c>
      <c r="E608" s="326">
        <v>1360</v>
      </c>
      <c r="F608" s="326">
        <v>1910</v>
      </c>
      <c r="G608" s="326">
        <v>218</v>
      </c>
      <c r="H608" s="326">
        <v>218</v>
      </c>
      <c r="I608" s="326">
        <v>448</v>
      </c>
      <c r="J608" s="326">
        <v>0</v>
      </c>
      <c r="K608" s="326">
        <v>0</v>
      </c>
      <c r="L608" s="326">
        <v>0</v>
      </c>
      <c r="M608" s="326">
        <v>0</v>
      </c>
      <c r="N608" s="326">
        <v>0</v>
      </c>
      <c r="O608" s="326">
        <v>0</v>
      </c>
      <c r="P608" s="326">
        <v>0</v>
      </c>
      <c r="Q608" s="326">
        <v>18474</v>
      </c>
      <c r="R608" s="326">
        <v>18474</v>
      </c>
      <c r="S608" s="326"/>
      <c r="T608" s="326"/>
      <c r="U608" s="326"/>
      <c r="V608" s="326"/>
      <c r="W608" s="326"/>
    </row>
    <row r="609" spans="3:23" x14ac:dyDescent="0.25">
      <c r="C609" s="326"/>
      <c r="D609" s="326">
        <v>14120</v>
      </c>
      <c r="E609" s="326">
        <v>14614</v>
      </c>
      <c r="F609" s="326">
        <v>19151</v>
      </c>
      <c r="G609" s="326">
        <v>22217</v>
      </c>
      <c r="H609" s="326">
        <v>22217</v>
      </c>
      <c r="I609" s="326">
        <v>22236</v>
      </c>
      <c r="J609" s="326">
        <v>38009</v>
      </c>
      <c r="K609" s="326">
        <v>38712</v>
      </c>
      <c r="L609" s="326">
        <v>9759</v>
      </c>
      <c r="M609" s="326">
        <v>9759</v>
      </c>
      <c r="N609" s="326">
        <v>9592</v>
      </c>
      <c r="O609" s="326">
        <v>7249</v>
      </c>
      <c r="P609" s="326">
        <v>7213</v>
      </c>
      <c r="Q609" s="326">
        <v>5140</v>
      </c>
      <c r="R609" s="326">
        <v>5140</v>
      </c>
      <c r="S609" s="326"/>
      <c r="T609" s="326"/>
      <c r="U609" s="326"/>
      <c r="V609" s="326"/>
      <c r="W609" s="326"/>
    </row>
    <row r="610" spans="3:23" x14ac:dyDescent="0.25">
      <c r="C610" s="326"/>
      <c r="D610" s="326">
        <v>43117</v>
      </c>
      <c r="E610" s="326">
        <v>43507</v>
      </c>
      <c r="F610" s="326">
        <v>44723</v>
      </c>
      <c r="G610" s="326">
        <v>41652</v>
      </c>
      <c r="H610" s="326">
        <v>41652</v>
      </c>
      <c r="I610" s="326">
        <v>40633</v>
      </c>
      <c r="J610" s="326">
        <v>16195</v>
      </c>
      <c r="K610" s="326">
        <v>13189</v>
      </c>
      <c r="L610" s="326">
        <v>40878</v>
      </c>
      <c r="M610" s="326">
        <v>40878</v>
      </c>
      <c r="N610" s="326">
        <v>41081</v>
      </c>
      <c r="O610" s="326">
        <v>41423</v>
      </c>
      <c r="P610" s="326">
        <v>40784</v>
      </c>
      <c r="Q610" s="326">
        <v>43987</v>
      </c>
      <c r="R610" s="326">
        <v>43987</v>
      </c>
      <c r="S610" s="326"/>
      <c r="T610" s="326"/>
      <c r="U610" s="326"/>
      <c r="V610" s="326"/>
      <c r="W610" s="326"/>
    </row>
    <row r="611" spans="3:23" x14ac:dyDescent="0.25">
      <c r="C611" s="326"/>
      <c r="D611" s="326">
        <v>150011</v>
      </c>
      <c r="E611" s="326">
        <v>157043</v>
      </c>
      <c r="F611" s="326">
        <v>177157</v>
      </c>
      <c r="G611" s="326">
        <v>133645</v>
      </c>
      <c r="H611" s="326">
        <v>133645</v>
      </c>
      <c r="I611" s="326">
        <v>149336</v>
      </c>
      <c r="J611" s="326">
        <v>158518</v>
      </c>
      <c r="K611" s="326">
        <v>176766</v>
      </c>
      <c r="L611" s="326">
        <v>203790</v>
      </c>
      <c r="M611" s="326">
        <v>203790</v>
      </c>
      <c r="N611" s="326">
        <v>217286</v>
      </c>
      <c r="O611" s="326">
        <v>231418</v>
      </c>
      <c r="P611" s="326">
        <v>250359</v>
      </c>
      <c r="Q611" s="326">
        <v>256317</v>
      </c>
      <c r="R611" s="326">
        <v>256317</v>
      </c>
      <c r="S611" s="326"/>
      <c r="T611" s="326"/>
      <c r="U611" s="326"/>
      <c r="V611" s="326"/>
      <c r="W611" s="326"/>
    </row>
    <row r="612" spans="3:23" x14ac:dyDescent="0.25">
      <c r="C612" s="326">
        <f>SUM(C608:C611)+C606</f>
        <v>197579</v>
      </c>
      <c r="D612" s="326"/>
      <c r="E612" s="326"/>
      <c r="F612" s="326"/>
      <c r="G612" s="326"/>
      <c r="H612" s="326"/>
      <c r="I612" s="326"/>
      <c r="J612" s="326"/>
      <c r="K612" s="326"/>
      <c r="L612" s="326"/>
      <c r="M612" s="326"/>
      <c r="N612" s="326"/>
      <c r="O612" s="326"/>
      <c r="P612" s="326"/>
      <c r="Q612" s="326"/>
      <c r="R612" s="326"/>
      <c r="S612" s="326"/>
      <c r="T612" s="326"/>
      <c r="U612" s="326"/>
      <c r="V612" s="326"/>
      <c r="W612" s="326"/>
    </row>
    <row r="613" spans="3:23" x14ac:dyDescent="0.25">
      <c r="C613" s="326"/>
      <c r="D613" s="326"/>
      <c r="E613" s="326"/>
      <c r="F613" s="326"/>
      <c r="G613" s="326"/>
      <c r="H613" s="326"/>
      <c r="I613" s="326"/>
      <c r="J613" s="326"/>
      <c r="K613" s="326"/>
      <c r="L613" s="326"/>
      <c r="M613" s="326"/>
      <c r="N613" s="326"/>
      <c r="O613" s="326"/>
      <c r="P613" s="326"/>
      <c r="Q613" s="326"/>
      <c r="R613" s="326"/>
      <c r="S613" s="326"/>
      <c r="T613" s="326"/>
      <c r="U613" s="326"/>
      <c r="V613" s="326"/>
      <c r="W613" s="326"/>
    </row>
    <row r="614" spans="3:23" x14ac:dyDescent="0.25">
      <c r="C614" s="326"/>
      <c r="D614" s="326">
        <v>933931</v>
      </c>
      <c r="E614" s="326">
        <v>949302</v>
      </c>
      <c r="F614" s="326">
        <v>926443</v>
      </c>
      <c r="G614" s="326">
        <v>951184</v>
      </c>
      <c r="H614" s="326">
        <v>951184</v>
      </c>
      <c r="I614" s="326">
        <v>953270</v>
      </c>
      <c r="J614" s="326">
        <v>952677</v>
      </c>
      <c r="K614" s="326">
        <v>922933</v>
      </c>
      <c r="L614" s="326">
        <v>923964</v>
      </c>
      <c r="M614" s="326">
        <v>923964</v>
      </c>
      <c r="N614" s="326">
        <v>924924</v>
      </c>
      <c r="O614" s="326">
        <v>915362</v>
      </c>
      <c r="P614" s="326">
        <v>915378</v>
      </c>
      <c r="Q614" s="326">
        <v>886309</v>
      </c>
      <c r="R614" s="326">
        <v>886309</v>
      </c>
      <c r="S614" s="326"/>
      <c r="T614" s="326"/>
      <c r="U614" s="326"/>
      <c r="V614" s="326"/>
      <c r="W614" s="326"/>
    </row>
    <row r="615" spans="3:23" x14ac:dyDescent="0.25">
      <c r="C615" s="332">
        <v>65671</v>
      </c>
      <c r="D615" s="326">
        <v>-1293</v>
      </c>
      <c r="E615" s="326">
        <v>6059</v>
      </c>
      <c r="F615" s="326">
        <v>27167</v>
      </c>
      <c r="G615" s="326">
        <v>33122</v>
      </c>
      <c r="H615" s="326">
        <v>33122</v>
      </c>
      <c r="I615" s="326">
        <v>33774</v>
      </c>
      <c r="J615" s="326">
        <v>34485</v>
      </c>
      <c r="K615" s="326">
        <v>35252</v>
      </c>
      <c r="L615" s="326">
        <v>35135</v>
      </c>
      <c r="M615" s="326">
        <v>35135</v>
      </c>
      <c r="N615" s="326">
        <v>34750</v>
      </c>
      <c r="O615" s="326">
        <v>35198</v>
      </c>
      <c r="P615" s="326">
        <v>36358</v>
      </c>
      <c r="Q615" s="326">
        <v>28843</v>
      </c>
      <c r="R615" s="326">
        <v>28843</v>
      </c>
      <c r="S615" s="326"/>
      <c r="T615" s="326"/>
      <c r="U615" s="326"/>
      <c r="V615" s="326"/>
      <c r="W615" s="326"/>
    </row>
    <row r="616" spans="3:23" x14ac:dyDescent="0.25">
      <c r="C616" s="326"/>
      <c r="D616" s="326">
        <v>0</v>
      </c>
      <c r="E616" s="326">
        <v>0</v>
      </c>
      <c r="F616" s="326">
        <v>78195</v>
      </c>
      <c r="G616" s="326">
        <v>36078</v>
      </c>
      <c r="H616" s="326">
        <v>36078</v>
      </c>
      <c r="I616" s="326">
        <v>15971</v>
      </c>
      <c r="J616" s="326">
        <v>-21855</v>
      </c>
      <c r="K616" s="326">
        <v>-41088</v>
      </c>
      <c r="L616" s="326">
        <v>-87911</v>
      </c>
      <c r="M616" s="326">
        <v>-87911</v>
      </c>
      <c r="N616" s="326">
        <v>-71560</v>
      </c>
      <c r="O616" s="326">
        <v>-68492</v>
      </c>
      <c r="P616" s="326">
        <v>-102290</v>
      </c>
      <c r="Q616" s="326">
        <v>14571</v>
      </c>
      <c r="R616" s="326">
        <v>14571</v>
      </c>
      <c r="S616" s="326"/>
      <c r="T616" s="326"/>
      <c r="U616" s="326"/>
      <c r="V616" s="326"/>
      <c r="W616" s="326"/>
    </row>
    <row r="617" spans="3:23" x14ac:dyDescent="0.25">
      <c r="C617" s="326"/>
      <c r="D617" s="326">
        <v>24572</v>
      </c>
      <c r="E617" s="326">
        <v>57520</v>
      </c>
      <c r="F617" s="326">
        <v>99604</v>
      </c>
      <c r="G617" s="326">
        <v>137212</v>
      </c>
      <c r="H617" s="326">
        <v>137212</v>
      </c>
      <c r="I617" s="326">
        <v>187676</v>
      </c>
      <c r="J617" s="326">
        <v>240487</v>
      </c>
      <c r="K617" s="326">
        <v>291560</v>
      </c>
      <c r="L617" s="326">
        <v>391918</v>
      </c>
      <c r="M617" s="326">
        <v>391918</v>
      </c>
      <c r="N617" s="326">
        <v>495738</v>
      </c>
      <c r="O617" s="326">
        <v>591525</v>
      </c>
      <c r="P617" s="326">
        <v>759721</v>
      </c>
      <c r="Q617" s="326">
        <v>887031</v>
      </c>
      <c r="R617" s="326">
        <v>887031</v>
      </c>
      <c r="S617" s="326"/>
      <c r="T617" s="326"/>
      <c r="U617" s="326"/>
      <c r="V617" s="326"/>
      <c r="W617" s="326"/>
    </row>
    <row r="618" spans="3:23" x14ac:dyDescent="0.25">
      <c r="C618" s="326"/>
      <c r="D618" s="326"/>
      <c r="E618" s="326"/>
      <c r="F618" s="326"/>
      <c r="G618" s="326"/>
      <c r="H618" s="326"/>
      <c r="I618" s="326"/>
      <c r="J618" s="326"/>
      <c r="K618" s="326"/>
      <c r="L618" s="326"/>
      <c r="M618" s="326"/>
      <c r="N618" s="326"/>
      <c r="O618" s="326"/>
      <c r="P618" s="326"/>
      <c r="Q618" s="326"/>
      <c r="R618" s="326"/>
      <c r="S618" s="326"/>
      <c r="T618" s="326"/>
      <c r="U618" s="326"/>
      <c r="V618" s="326"/>
      <c r="W618" s="326"/>
    </row>
    <row r="619" spans="3:23" x14ac:dyDescent="0.25">
      <c r="C619" s="326"/>
      <c r="D619" s="326"/>
      <c r="E619" s="326"/>
      <c r="F619" s="326"/>
      <c r="G619" s="326"/>
      <c r="H619" s="326">
        <f>H612+H618</f>
        <v>0</v>
      </c>
      <c r="I619" s="326"/>
      <c r="J619" s="326"/>
      <c r="K619" s="326"/>
      <c r="L619" s="326"/>
      <c r="M619" s="326"/>
      <c r="N619" s="326"/>
      <c r="O619" s="326"/>
      <c r="P619" s="326"/>
      <c r="Q619" s="326"/>
      <c r="R619" s="326"/>
      <c r="S619" s="326"/>
      <c r="T619" s="326"/>
      <c r="U619" s="326"/>
      <c r="V619" s="326"/>
      <c r="W619" s="326"/>
    </row>
    <row r="620" spans="3:23" x14ac:dyDescent="0.25">
      <c r="C620" s="326"/>
      <c r="D620" s="326"/>
      <c r="E620" s="326"/>
      <c r="F620" s="326"/>
      <c r="G620" s="326"/>
      <c r="H620" s="326"/>
      <c r="I620" s="326"/>
      <c r="J620" s="326"/>
      <c r="K620" s="326"/>
      <c r="L620" s="326"/>
      <c r="M620" s="326"/>
      <c r="N620" s="326"/>
      <c r="O620" s="326"/>
      <c r="P620" s="326"/>
      <c r="Q620" s="326"/>
      <c r="R620" s="326"/>
      <c r="S620" s="326"/>
      <c r="T620" s="326"/>
      <c r="U620" s="326"/>
      <c r="V620" s="326"/>
      <c r="W620" s="326"/>
    </row>
    <row r="621" spans="3:23" x14ac:dyDescent="0.25">
      <c r="C621" s="326"/>
      <c r="D621" s="326"/>
      <c r="E621" s="326">
        <f>E598-E619</f>
        <v>0</v>
      </c>
      <c r="F621" s="326"/>
      <c r="G621" s="326">
        <f>G598-G619</f>
        <v>0</v>
      </c>
      <c r="H621" s="326"/>
      <c r="I621" s="326"/>
      <c r="J621" s="326"/>
      <c r="K621" s="326"/>
      <c r="L621" s="326"/>
      <c r="M621" s="326"/>
      <c r="N621" s="326"/>
      <c r="O621" s="326"/>
      <c r="P621" s="326"/>
      <c r="Q621" s="326"/>
      <c r="R621" s="326"/>
      <c r="S621" s="326"/>
      <c r="T621" s="326"/>
      <c r="U621" s="326"/>
      <c r="V621" s="326"/>
      <c r="W621" s="326"/>
    </row>
    <row r="622" spans="3:23" x14ac:dyDescent="0.25">
      <c r="C622" s="326"/>
      <c r="D622" s="326"/>
      <c r="E622" s="326"/>
      <c r="F622" s="326"/>
      <c r="G622" s="326"/>
      <c r="H622" s="326"/>
      <c r="I622" s="326"/>
      <c r="J622" s="326"/>
      <c r="K622" s="326"/>
      <c r="L622" s="326"/>
      <c r="M622" s="326"/>
      <c r="N622" s="326"/>
      <c r="O622" s="326"/>
      <c r="P622" s="326"/>
      <c r="Q622" s="326"/>
      <c r="R622" s="326"/>
      <c r="S622" s="326"/>
      <c r="T622" s="326"/>
      <c r="U622" s="326"/>
      <c r="V622" s="326"/>
      <c r="W622" s="326"/>
    </row>
    <row r="623" spans="3:23" x14ac:dyDescent="0.25">
      <c r="C623" s="326"/>
      <c r="D623" s="326"/>
      <c r="E623" s="326"/>
      <c r="F623" s="326"/>
      <c r="G623" s="326"/>
      <c r="H623" s="326"/>
      <c r="I623" s="326"/>
      <c r="J623" s="326"/>
      <c r="K623" s="326"/>
      <c r="L623" s="326"/>
      <c r="M623" s="326"/>
      <c r="N623" s="326"/>
      <c r="O623" s="326"/>
      <c r="P623" s="326"/>
      <c r="Q623" s="326"/>
      <c r="R623" s="326"/>
      <c r="S623" s="326"/>
      <c r="T623" s="326"/>
      <c r="U623" s="326"/>
      <c r="V623" s="326"/>
      <c r="W623" s="326"/>
    </row>
    <row r="624" spans="3:23" x14ac:dyDescent="0.25">
      <c r="C624" s="326"/>
      <c r="D624" s="326"/>
      <c r="E624" s="326"/>
      <c r="F624" s="326"/>
      <c r="G624" s="326"/>
      <c r="H624" s="326"/>
      <c r="I624" s="326"/>
      <c r="J624" s="326"/>
      <c r="K624" s="326"/>
      <c r="L624" s="326"/>
      <c r="M624" s="326"/>
      <c r="N624" s="326"/>
      <c r="O624" s="326"/>
      <c r="P624" s="326"/>
      <c r="Q624" s="326"/>
      <c r="R624" s="326"/>
      <c r="S624" s="326"/>
      <c r="T624" s="326"/>
      <c r="U624" s="326"/>
      <c r="V624" s="326"/>
      <c r="W624" s="326"/>
    </row>
    <row r="625" spans="2:23" x14ac:dyDescent="0.25">
      <c r="C625" s="326"/>
      <c r="D625" s="326"/>
      <c r="E625" s="326"/>
      <c r="F625" s="326"/>
      <c r="G625" s="326"/>
      <c r="H625" s="326"/>
      <c r="I625" s="326"/>
      <c r="J625" s="326"/>
      <c r="K625" s="326"/>
      <c r="L625" s="326"/>
      <c r="M625" s="326"/>
      <c r="N625" s="326"/>
      <c r="O625" s="326"/>
      <c r="P625" s="326"/>
      <c r="Q625" s="326"/>
      <c r="R625" s="326"/>
      <c r="S625" s="326"/>
      <c r="T625" s="326"/>
      <c r="U625" s="326"/>
      <c r="V625" s="326"/>
      <c r="W625" s="326"/>
    </row>
    <row r="626" spans="2:23" x14ac:dyDescent="0.25">
      <c r="C626" s="326"/>
      <c r="D626" s="326"/>
      <c r="E626" s="326"/>
      <c r="F626" s="326"/>
      <c r="G626" s="326"/>
      <c r="H626" s="326"/>
      <c r="I626" s="326"/>
      <c r="J626" s="326"/>
      <c r="K626" s="326"/>
      <c r="L626" s="326"/>
      <c r="M626" s="326"/>
      <c r="N626" s="326"/>
      <c r="O626" s="326"/>
      <c r="P626" s="326"/>
      <c r="Q626" s="326"/>
      <c r="R626" s="326"/>
      <c r="S626" s="326"/>
      <c r="T626" s="326"/>
      <c r="U626" s="326"/>
      <c r="V626" s="326"/>
      <c r="W626" s="326"/>
    </row>
    <row r="627" spans="2:23" x14ac:dyDescent="0.25">
      <c r="B627" s="325" t="s">
        <v>108</v>
      </c>
      <c r="C627" s="326"/>
      <c r="D627" s="326"/>
      <c r="E627" s="326"/>
      <c r="F627" s="326"/>
      <c r="G627" s="326"/>
      <c r="H627" s="326"/>
      <c r="I627" s="326"/>
      <c r="J627" s="326"/>
      <c r="K627" s="326"/>
      <c r="L627" s="326"/>
      <c r="M627" s="326"/>
      <c r="N627" s="326"/>
      <c r="O627" s="326"/>
      <c r="P627" s="326"/>
      <c r="Q627" s="326"/>
      <c r="R627" s="326"/>
      <c r="S627" s="326"/>
      <c r="T627" s="326"/>
      <c r="U627" s="326"/>
      <c r="V627" s="326"/>
      <c r="W627" s="326"/>
    </row>
    <row r="628" spans="2:23" x14ac:dyDescent="0.25">
      <c r="C628" s="326"/>
      <c r="D628" s="326"/>
      <c r="E628" s="326"/>
      <c r="F628" s="326"/>
      <c r="G628" s="326"/>
      <c r="H628" s="326"/>
      <c r="I628" s="326"/>
      <c r="J628" s="326"/>
      <c r="K628" s="326"/>
      <c r="L628" s="326"/>
      <c r="M628" s="326"/>
      <c r="N628" s="326"/>
      <c r="O628" s="326"/>
      <c r="P628" s="326"/>
      <c r="Q628" s="326"/>
      <c r="R628" s="326"/>
      <c r="S628" s="326"/>
      <c r="T628" s="326"/>
      <c r="U628" s="326"/>
      <c r="V628" s="326"/>
      <c r="W628" s="326"/>
    </row>
    <row r="629" spans="2:23" x14ac:dyDescent="0.25">
      <c r="B629" s="325" t="s">
        <v>319</v>
      </c>
      <c r="C629" s="328">
        <v>46734</v>
      </c>
      <c r="D629" s="328">
        <v>15368</v>
      </c>
      <c r="E629" s="328">
        <v>38361</v>
      </c>
      <c r="F629" s="328">
        <v>45467</v>
      </c>
      <c r="G629" s="328">
        <v>58134</v>
      </c>
      <c r="H629" s="328">
        <v>157330</v>
      </c>
      <c r="I629" s="328">
        <v>50037</v>
      </c>
      <c r="J629" s="328">
        <v>61486</v>
      </c>
      <c r="K629" s="328">
        <v>55885</v>
      </c>
      <c r="L629" s="328">
        <v>106535</v>
      </c>
      <c r="M629" s="328">
        <v>273943</v>
      </c>
      <c r="N629" s="328">
        <v>110146</v>
      </c>
      <c r="O629" s="328">
        <v>104195</v>
      </c>
      <c r="P629" s="328">
        <v>176604</v>
      </c>
      <c r="Q629" s="328">
        <v>169135</v>
      </c>
      <c r="R629" s="328">
        <v>560080</v>
      </c>
      <c r="S629" s="328"/>
      <c r="T629" s="328"/>
      <c r="U629" s="328"/>
      <c r="V629" s="326"/>
      <c r="W629" s="326"/>
    </row>
    <row r="630" spans="2:23" x14ac:dyDescent="0.25">
      <c r="B630" s="325" t="s">
        <v>163</v>
      </c>
      <c r="C630" s="328">
        <v>58970</v>
      </c>
      <c r="D630" s="328">
        <v>35459</v>
      </c>
      <c r="E630" s="328">
        <v>35889</v>
      </c>
      <c r="F630" s="328">
        <v>31686</v>
      </c>
      <c r="G630" s="328">
        <v>45621</v>
      </c>
      <c r="H630" s="328">
        <v>148655</v>
      </c>
      <c r="I630" s="328">
        <v>27948</v>
      </c>
      <c r="J630" s="328">
        <v>32484</v>
      </c>
      <c r="K630" s="328">
        <v>35968</v>
      </c>
      <c r="L630" s="328">
        <v>37318</v>
      </c>
      <c r="M630" s="328">
        <v>133718</v>
      </c>
      <c r="N630" s="328">
        <v>41300</v>
      </c>
      <c r="O630" s="328">
        <v>33064</v>
      </c>
      <c r="P630" s="328">
        <v>41692</v>
      </c>
      <c r="Q630" s="328">
        <v>52865</v>
      </c>
      <c r="R630" s="328">
        <v>168921</v>
      </c>
      <c r="S630" s="328"/>
      <c r="T630" s="328"/>
      <c r="U630" s="328"/>
      <c r="V630" s="326"/>
      <c r="W630" s="326"/>
    </row>
    <row r="631" spans="2:23" x14ac:dyDescent="0.25">
      <c r="B631" s="325" t="s">
        <v>318</v>
      </c>
      <c r="C631" s="328">
        <v>1710</v>
      </c>
      <c r="D631" s="328">
        <v>1401</v>
      </c>
      <c r="E631" s="328">
        <v>1134</v>
      </c>
      <c r="F631" s="328">
        <v>1068</v>
      </c>
      <c r="G631" s="328">
        <v>741</v>
      </c>
      <c r="H631" s="328">
        <v>4344</v>
      </c>
      <c r="I631" s="328">
        <v>1912</v>
      </c>
      <c r="J631" s="328">
        <v>1715</v>
      </c>
      <c r="K631" s="328">
        <v>524</v>
      </c>
      <c r="L631" s="328">
        <v>1308</v>
      </c>
      <c r="M631" s="328">
        <v>5459</v>
      </c>
      <c r="N631" s="328">
        <v>3476</v>
      </c>
      <c r="O631" s="328">
        <v>532</v>
      </c>
      <c r="P631" s="328">
        <v>2246</v>
      </c>
      <c r="Q631" s="328">
        <v>600</v>
      </c>
      <c r="R631" s="328">
        <v>6854</v>
      </c>
      <c r="S631" s="328"/>
      <c r="T631" s="328"/>
      <c r="U631" s="328"/>
      <c r="V631" s="326"/>
      <c r="W631" s="326"/>
    </row>
    <row r="632" spans="2:23" x14ac:dyDescent="0.25">
      <c r="B632" s="325" t="s">
        <v>317</v>
      </c>
      <c r="C632" s="328">
        <v>-210</v>
      </c>
      <c r="D632" s="328">
        <v>-124</v>
      </c>
      <c r="E632" s="328">
        <v>-590</v>
      </c>
      <c r="F632" s="328">
        <v>-21252</v>
      </c>
      <c r="G632" s="328">
        <v>18590</v>
      </c>
      <c r="H632" s="328">
        <v>-3376</v>
      </c>
      <c r="I632" s="328">
        <v>-5364</v>
      </c>
      <c r="J632" s="328">
        <v>-4290</v>
      </c>
      <c r="K632" s="328">
        <v>5759</v>
      </c>
      <c r="L632" s="328">
        <v>-1235</v>
      </c>
      <c r="M632" s="328">
        <v>-5130</v>
      </c>
      <c r="N632" s="328">
        <v>1944</v>
      </c>
      <c r="O632" s="328">
        <v>6620</v>
      </c>
      <c r="P632" s="328">
        <v>-13623</v>
      </c>
      <c r="Q632" s="328">
        <v>30044</v>
      </c>
      <c r="R632" s="328">
        <v>24985</v>
      </c>
      <c r="S632" s="328"/>
      <c r="T632" s="328"/>
      <c r="U632" s="328"/>
      <c r="V632" s="326"/>
      <c r="W632" s="326"/>
    </row>
    <row r="633" spans="2:23" x14ac:dyDescent="0.25">
      <c r="B633" s="325" t="s">
        <v>316</v>
      </c>
      <c r="C633" s="328">
        <v>10785</v>
      </c>
      <c r="D633" s="328">
        <v>2696</v>
      </c>
      <c r="E633" s="328">
        <v>2460</v>
      </c>
      <c r="F633" s="328">
        <v>1916</v>
      </c>
      <c r="G633" s="328">
        <v>3023</v>
      </c>
      <c r="H633" s="328">
        <v>10095</v>
      </c>
      <c r="I633" s="328">
        <v>-8</v>
      </c>
      <c r="J633" s="328">
        <v>178</v>
      </c>
      <c r="K633" s="328">
        <v>-232</v>
      </c>
      <c r="L633" s="328">
        <v>-2035</v>
      </c>
      <c r="M633" s="328">
        <v>-2097</v>
      </c>
      <c r="N633" s="328">
        <v>-735</v>
      </c>
      <c r="O633" s="328">
        <v>-1050</v>
      </c>
      <c r="P633" s="328">
        <v>-1622</v>
      </c>
      <c r="Q633" s="328">
        <v>-1252</v>
      </c>
      <c r="R633" s="328">
        <v>-4659</v>
      </c>
      <c r="S633" s="328"/>
      <c r="T633" s="328"/>
      <c r="U633" s="328"/>
      <c r="V633" s="326"/>
      <c r="W633" s="326"/>
    </row>
    <row r="634" spans="2:23" x14ac:dyDescent="0.25">
      <c r="B634" s="325" t="s">
        <v>315</v>
      </c>
      <c r="C634" s="328">
        <v>33033</v>
      </c>
      <c r="D634" s="328">
        <v>12785</v>
      </c>
      <c r="E634" s="328">
        <v>17742</v>
      </c>
      <c r="F634" s="328">
        <v>20268</v>
      </c>
      <c r="G634" s="328">
        <v>-12046</v>
      </c>
      <c r="H634" s="328">
        <v>38749</v>
      </c>
      <c r="I634" s="328">
        <v>21851</v>
      </c>
      <c r="J634" s="328">
        <v>28623</v>
      </c>
      <c r="K634" s="328">
        <v>27092</v>
      </c>
      <c r="L634" s="328">
        <v>42801</v>
      </c>
      <c r="M634" s="328">
        <v>120367</v>
      </c>
      <c r="N634" s="328">
        <v>49443</v>
      </c>
      <c r="O634" s="328">
        <v>48237</v>
      </c>
      <c r="P634" s="328">
        <v>77515</v>
      </c>
      <c r="Q634" s="328">
        <v>62907</v>
      </c>
      <c r="R634" s="328">
        <v>238102</v>
      </c>
      <c r="S634" s="328"/>
      <c r="T634" s="328"/>
      <c r="U634" s="328"/>
      <c r="V634" s="326"/>
      <c r="W634" s="326"/>
    </row>
    <row r="635" spans="2:23" x14ac:dyDescent="0.25">
      <c r="B635" s="325" t="s">
        <v>314</v>
      </c>
      <c r="C635" s="328">
        <v>0</v>
      </c>
      <c r="D635" s="328">
        <v>0</v>
      </c>
      <c r="E635" s="328">
        <v>0</v>
      </c>
      <c r="F635" s="328">
        <v>0</v>
      </c>
      <c r="G635" s="328">
        <v>0</v>
      </c>
      <c r="H635" s="328">
        <v>0</v>
      </c>
      <c r="I635" s="328">
        <v>0</v>
      </c>
      <c r="J635" s="328">
        <v>0</v>
      </c>
      <c r="K635" s="328">
        <v>914</v>
      </c>
      <c r="L635" s="328">
        <v>4800</v>
      </c>
      <c r="M635" s="328">
        <v>5714</v>
      </c>
      <c r="N635" s="328">
        <v>0</v>
      </c>
      <c r="O635" s="328">
        <v>0</v>
      </c>
      <c r="P635" s="328">
        <v>2198</v>
      </c>
      <c r="Q635" s="328">
        <v>4743</v>
      </c>
      <c r="R635" s="328">
        <v>6941</v>
      </c>
      <c r="S635" s="328"/>
      <c r="T635" s="328"/>
      <c r="U635" s="326"/>
      <c r="V635" s="326"/>
      <c r="W635" s="326"/>
    </row>
    <row r="636" spans="2:23" x14ac:dyDescent="0.25">
      <c r="B636" s="325" t="s">
        <v>313</v>
      </c>
      <c r="C636" s="328">
        <v>-835</v>
      </c>
      <c r="D636" s="328">
        <v>-48</v>
      </c>
      <c r="E636" s="328">
        <v>-10544</v>
      </c>
      <c r="F636" s="328">
        <v>-2813</v>
      </c>
      <c r="G636" s="328">
        <v>-26727</v>
      </c>
      <c r="H636" s="328">
        <v>-40132</v>
      </c>
      <c r="I636" s="328">
        <v>-3793</v>
      </c>
      <c r="J636" s="328">
        <v>-4631</v>
      </c>
      <c r="K636" s="328">
        <v>-809</v>
      </c>
      <c r="L636" s="328">
        <v>-710</v>
      </c>
      <c r="M636" s="328">
        <v>-9943</v>
      </c>
      <c r="N636" s="328">
        <v>-22597</v>
      </c>
      <c r="O636" s="328">
        <v>-6776</v>
      </c>
      <c r="P636" s="328">
        <v>-5122</v>
      </c>
      <c r="Q636" s="328">
        <v>-21001</v>
      </c>
      <c r="R636" s="328">
        <v>-55496</v>
      </c>
      <c r="S636" s="328"/>
      <c r="T636" s="328"/>
      <c r="U636" s="328"/>
      <c r="V636" s="326"/>
      <c r="W636" s="326"/>
    </row>
    <row r="637" spans="2:23" x14ac:dyDescent="0.25">
      <c r="B637" s="325" t="s">
        <v>312</v>
      </c>
      <c r="C637" s="328">
        <v>-403</v>
      </c>
      <c r="D637" s="328">
        <v>-2035</v>
      </c>
      <c r="E637" s="328">
        <v>-1121</v>
      </c>
      <c r="F637" s="328">
        <v>-5508</v>
      </c>
      <c r="G637" s="328">
        <v>-1548</v>
      </c>
      <c r="H637" s="328">
        <v>-10212</v>
      </c>
      <c r="I637" s="328">
        <v>-2931</v>
      </c>
      <c r="J637" s="328">
        <v>-1292</v>
      </c>
      <c r="K637" s="328">
        <v>-589</v>
      </c>
      <c r="L637" s="328">
        <v>-2028</v>
      </c>
      <c r="M637" s="328">
        <v>-6840</v>
      </c>
      <c r="N637" s="328">
        <v>-184</v>
      </c>
      <c r="O637" s="328">
        <v>-161</v>
      </c>
      <c r="P637" s="328">
        <v>-286</v>
      </c>
      <c r="Q637" s="328">
        <v>-307</v>
      </c>
      <c r="R637" s="328">
        <v>-938</v>
      </c>
      <c r="S637" s="328"/>
      <c r="T637" s="328"/>
      <c r="U637" s="328"/>
      <c r="V637" s="326"/>
      <c r="W637" s="326"/>
    </row>
    <row r="638" spans="2:23" x14ac:dyDescent="0.25">
      <c r="B638" s="325" t="s">
        <v>311</v>
      </c>
      <c r="C638" s="328">
        <v>37197</v>
      </c>
      <c r="D638" s="328">
        <v>2372</v>
      </c>
      <c r="E638" s="328">
        <v>-5860</v>
      </c>
      <c r="F638" s="328">
        <v>1528</v>
      </c>
      <c r="G638" s="328">
        <v>10119</v>
      </c>
      <c r="H638" s="328">
        <v>8159</v>
      </c>
      <c r="I638" s="328">
        <v>-15</v>
      </c>
      <c r="J638" s="328">
        <v>6639</v>
      </c>
      <c r="K638" s="328">
        <v>4785</v>
      </c>
      <c r="L638" s="328">
        <v>22190</v>
      </c>
      <c r="M638" s="328">
        <v>33599</v>
      </c>
      <c r="N638" s="328">
        <v>-8429</v>
      </c>
      <c r="O638" s="328">
        <v>-6283</v>
      </c>
      <c r="P638" s="328">
        <v>37151</v>
      </c>
      <c r="Q638" s="328">
        <v>-47839</v>
      </c>
      <c r="R638" s="328">
        <v>-25400</v>
      </c>
      <c r="S638" s="328"/>
      <c r="T638" s="328"/>
      <c r="U638" s="328"/>
      <c r="V638" s="326"/>
      <c r="W638" s="326"/>
    </row>
    <row r="639" spans="2:23" x14ac:dyDescent="0.25">
      <c r="B639" s="325" t="s">
        <v>310</v>
      </c>
      <c r="C639" s="326">
        <f t="shared" ref="C639:T639" si="51">SUM(C629:C638)</f>
        <v>186981</v>
      </c>
      <c r="D639" s="326">
        <f t="shared" si="51"/>
        <v>67874</v>
      </c>
      <c r="E639" s="326">
        <f t="shared" si="51"/>
        <v>77471</v>
      </c>
      <c r="F639" s="326">
        <f t="shared" si="51"/>
        <v>72360</v>
      </c>
      <c r="G639" s="326">
        <f t="shared" si="51"/>
        <v>95907</v>
      </c>
      <c r="H639" s="326">
        <f t="shared" si="51"/>
        <v>313612</v>
      </c>
      <c r="I639" s="326">
        <f t="shared" si="51"/>
        <v>89637</v>
      </c>
      <c r="J639" s="326">
        <f t="shared" si="51"/>
        <v>120912</v>
      </c>
      <c r="K639" s="326">
        <f t="shared" si="51"/>
        <v>129297</v>
      </c>
      <c r="L639" s="326">
        <f t="shared" si="51"/>
        <v>208944</v>
      </c>
      <c r="M639" s="326">
        <f t="shared" si="51"/>
        <v>548790</v>
      </c>
      <c r="N639" s="326">
        <f t="shared" si="51"/>
        <v>174364</v>
      </c>
      <c r="O639" s="326">
        <f t="shared" si="51"/>
        <v>178378</v>
      </c>
      <c r="P639" s="326">
        <f t="shared" si="51"/>
        <v>316753</v>
      </c>
      <c r="Q639" s="326">
        <f t="shared" si="51"/>
        <v>249895</v>
      </c>
      <c r="R639" s="326">
        <f t="shared" si="51"/>
        <v>919390</v>
      </c>
      <c r="S639" s="326">
        <f t="shared" si="51"/>
        <v>0</v>
      </c>
      <c r="T639" s="326">
        <f t="shared" si="51"/>
        <v>0</v>
      </c>
      <c r="U639" s="326"/>
      <c r="V639" s="326"/>
      <c r="W639" s="326"/>
    </row>
    <row r="640" spans="2:23" ht="14.5" x14ac:dyDescent="0.35">
      <c r="B640" s="325" t="s">
        <v>309</v>
      </c>
      <c r="C640" s="331">
        <v>-6456</v>
      </c>
      <c r="D640" s="331">
        <v>-1303</v>
      </c>
      <c r="E640" s="328">
        <v>-6444</v>
      </c>
      <c r="F640" s="328">
        <v>-5532</v>
      </c>
      <c r="G640" s="328">
        <v>289</v>
      </c>
      <c r="H640" s="328">
        <v>-12990</v>
      </c>
      <c r="I640" s="328"/>
      <c r="J640" s="328"/>
      <c r="K640" s="328"/>
      <c r="L640" s="328"/>
      <c r="M640" s="328"/>
      <c r="N640" s="328"/>
      <c r="O640" s="328"/>
      <c r="P640" s="328"/>
      <c r="Q640" s="328"/>
      <c r="R640" s="328"/>
      <c r="S640" s="328"/>
      <c r="T640" s="328"/>
      <c r="U640" s="326"/>
      <c r="V640" s="326"/>
      <c r="W640" s="326"/>
    </row>
    <row r="641" spans="2:23" x14ac:dyDescent="0.25">
      <c r="C641" s="326"/>
      <c r="D641" s="326"/>
      <c r="E641" s="326"/>
      <c r="F641" s="326"/>
      <c r="G641" s="326"/>
      <c r="H641" s="326"/>
      <c r="I641" s="326"/>
      <c r="J641" s="326"/>
      <c r="K641" s="326"/>
      <c r="L641" s="326"/>
      <c r="M641" s="326"/>
      <c r="N641" s="326"/>
      <c r="O641" s="326"/>
      <c r="P641" s="326"/>
      <c r="Q641" s="326"/>
      <c r="R641" s="326"/>
      <c r="S641" s="326"/>
      <c r="T641" s="326"/>
      <c r="U641" s="326"/>
      <c r="V641" s="326"/>
      <c r="W641" s="326"/>
    </row>
    <row r="642" spans="2:23" x14ac:dyDescent="0.25">
      <c r="B642" s="325" t="s">
        <v>308</v>
      </c>
      <c r="C642" s="326"/>
      <c r="D642" s="326"/>
      <c r="E642" s="326"/>
      <c r="F642" s="326"/>
      <c r="G642" s="326"/>
      <c r="H642" s="326"/>
      <c r="I642" s="326"/>
      <c r="J642" s="326"/>
      <c r="K642" s="326"/>
      <c r="L642" s="326"/>
      <c r="M642" s="326"/>
      <c r="N642" s="326"/>
      <c r="O642" s="326"/>
      <c r="P642" s="326"/>
      <c r="Q642" s="326"/>
      <c r="R642" s="326"/>
      <c r="S642" s="326"/>
      <c r="T642" s="326"/>
      <c r="U642" s="326"/>
      <c r="V642" s="326"/>
      <c r="W642" s="326"/>
    </row>
    <row r="643" spans="2:23" x14ac:dyDescent="0.25">
      <c r="B643" s="325" t="s">
        <v>307</v>
      </c>
      <c r="C643" s="328">
        <v>-57778</v>
      </c>
      <c r="D643" s="328">
        <v>-21405</v>
      </c>
      <c r="E643" s="328">
        <v>-21584</v>
      </c>
      <c r="F643" s="328">
        <v>-24435</v>
      </c>
      <c r="G643" s="328">
        <v>-18219</v>
      </c>
      <c r="H643" s="328">
        <v>-85643</v>
      </c>
      <c r="I643" s="328">
        <v>-30184</v>
      </c>
      <c r="J643" s="328">
        <v>-33436</v>
      </c>
      <c r="K643" s="328">
        <v>-39188</v>
      </c>
      <c r="L643" s="328">
        <v>-59865</v>
      </c>
      <c r="M643" s="328">
        <v>-162673</v>
      </c>
      <c r="N643" s="328">
        <v>-40530</v>
      </c>
      <c r="O643" s="328">
        <v>-65140</v>
      </c>
      <c r="P643" s="328">
        <v>-67900</v>
      </c>
      <c r="Q643" s="328">
        <v>-84440</v>
      </c>
      <c r="R643" s="328">
        <v>-258010</v>
      </c>
      <c r="S643" s="328"/>
      <c r="T643" s="328"/>
      <c r="U643" s="328"/>
      <c r="V643" s="328"/>
      <c r="W643" s="326"/>
    </row>
    <row r="644" spans="2:23" x14ac:dyDescent="0.25">
      <c r="B644" s="325" t="s">
        <v>306</v>
      </c>
      <c r="C644" s="328">
        <v>-15273</v>
      </c>
      <c r="D644" s="328">
        <v>-7921</v>
      </c>
      <c r="E644" s="328">
        <v>-4686</v>
      </c>
      <c r="F644" s="328">
        <v>-10863</v>
      </c>
      <c r="G644" s="328">
        <v>-22727</v>
      </c>
      <c r="H644" s="328">
        <v>-46197</v>
      </c>
      <c r="I644" s="328">
        <v>-9244</v>
      </c>
      <c r="J644" s="328">
        <v>-26824</v>
      </c>
      <c r="K644" s="328">
        <v>-32728</v>
      </c>
      <c r="L644" s="328">
        <v>-43735</v>
      </c>
      <c r="M644" s="328">
        <v>-112531</v>
      </c>
      <c r="N644" s="328">
        <v>-38710</v>
      </c>
      <c r="O644" s="328">
        <v>-60201</v>
      </c>
      <c r="P644" s="328">
        <v>-67549</v>
      </c>
      <c r="Q644" s="328">
        <v>-31953</v>
      </c>
      <c r="R644" s="328">
        <v>-198413</v>
      </c>
      <c r="S644" s="328"/>
      <c r="T644" s="328"/>
      <c r="U644" s="328"/>
      <c r="V644" s="328"/>
      <c r="W644" s="326"/>
    </row>
    <row r="645" spans="2:23" x14ac:dyDescent="0.25">
      <c r="B645" s="325" t="s">
        <v>305</v>
      </c>
      <c r="C645" s="328">
        <v>45398</v>
      </c>
      <c r="D645" s="328"/>
      <c r="E645" s="328"/>
      <c r="F645" s="328">
        <v>0</v>
      </c>
      <c r="G645" s="328">
        <v>-3800</v>
      </c>
      <c r="H645" s="328">
        <v>-3800</v>
      </c>
      <c r="I645" s="328"/>
      <c r="J645" s="328"/>
      <c r="K645" s="328">
        <v>-4274</v>
      </c>
      <c r="L645" s="328">
        <v>-14112</v>
      </c>
      <c r="M645" s="328">
        <v>-18386</v>
      </c>
      <c r="N645" s="328">
        <v>-2074</v>
      </c>
      <c r="O645" s="328"/>
      <c r="P645" s="328">
        <v>0</v>
      </c>
      <c r="Q645" s="328">
        <v>2074</v>
      </c>
      <c r="R645" s="328">
        <v>0</v>
      </c>
      <c r="S645" s="328"/>
      <c r="T645" s="328"/>
      <c r="U645" s="328"/>
      <c r="V645" s="328"/>
      <c r="W645" s="326"/>
    </row>
    <row r="646" spans="2:23" x14ac:dyDescent="0.25">
      <c r="B646" s="325" t="s">
        <v>304</v>
      </c>
      <c r="C646" s="328"/>
      <c r="D646" s="328"/>
      <c r="E646" s="328">
        <v>-12753</v>
      </c>
      <c r="F646" s="328">
        <v>-61757</v>
      </c>
      <c r="G646" s="328">
        <v>-6334</v>
      </c>
      <c r="H646" s="328">
        <v>-80844</v>
      </c>
      <c r="I646" s="328"/>
      <c r="J646" s="328">
        <v>-16120</v>
      </c>
      <c r="K646" s="328">
        <v>-48083</v>
      </c>
      <c r="L646" s="328">
        <v>-1921</v>
      </c>
      <c r="M646" s="328">
        <v>-66124</v>
      </c>
      <c r="N646" s="328">
        <v>-4610</v>
      </c>
      <c r="O646" s="328"/>
      <c r="P646" s="328">
        <v>-4660</v>
      </c>
      <c r="Q646" s="328">
        <v>-25112</v>
      </c>
      <c r="R646" s="328">
        <v>-34382</v>
      </c>
      <c r="S646" s="328"/>
      <c r="T646" s="328"/>
      <c r="U646" s="328"/>
      <c r="V646" s="328"/>
      <c r="W646" s="326"/>
    </row>
    <row r="647" spans="2:23" x14ac:dyDescent="0.25">
      <c r="B647" s="325" t="s">
        <v>303</v>
      </c>
      <c r="C647" s="328"/>
      <c r="D647" s="328"/>
      <c r="E647" s="328"/>
      <c r="F647" s="328"/>
      <c r="G647" s="328"/>
      <c r="H647" s="328"/>
      <c r="I647" s="328"/>
      <c r="J647" s="328"/>
      <c r="K647" s="328"/>
      <c r="L647" s="328"/>
      <c r="M647" s="328"/>
      <c r="N647" s="328">
        <v>66</v>
      </c>
      <c r="O647" s="328">
        <v>60</v>
      </c>
      <c r="P647" s="328">
        <v>62</v>
      </c>
      <c r="Q647" s="328">
        <v>0</v>
      </c>
      <c r="R647" s="328">
        <v>251</v>
      </c>
      <c r="S647" s="328"/>
      <c r="T647" s="328"/>
      <c r="U647" s="328"/>
      <c r="V647" s="328"/>
      <c r="W647" s="326"/>
    </row>
    <row r="648" spans="2:23" x14ac:dyDescent="0.25">
      <c r="B648" s="325" t="s">
        <v>302</v>
      </c>
      <c r="C648" s="328"/>
      <c r="D648" s="328"/>
      <c r="E648" s="328"/>
      <c r="F648" s="328">
        <v>136</v>
      </c>
      <c r="G648" s="328">
        <v>4472</v>
      </c>
      <c r="H648" s="328">
        <v>4608</v>
      </c>
      <c r="I648" s="328"/>
      <c r="J648" s="328"/>
      <c r="K648" s="328"/>
      <c r="L648" s="328"/>
      <c r="M648" s="328"/>
      <c r="N648" s="328"/>
      <c r="O648" s="328"/>
      <c r="P648" s="328"/>
      <c r="Q648" s="328"/>
      <c r="R648" s="328"/>
      <c r="S648" s="328"/>
      <c r="T648" s="328"/>
      <c r="U648" s="328"/>
      <c r="V648" s="328"/>
      <c r="W648" s="326"/>
    </row>
    <row r="649" spans="2:23" x14ac:dyDescent="0.25">
      <c r="B649" s="325" t="s">
        <v>301</v>
      </c>
      <c r="C649" s="328"/>
      <c r="D649" s="328"/>
      <c r="E649" s="328"/>
      <c r="F649" s="328"/>
      <c r="G649" s="328">
        <v>6250</v>
      </c>
      <c r="H649" s="328">
        <v>6250</v>
      </c>
      <c r="I649" s="328"/>
      <c r="J649" s="328"/>
      <c r="K649" s="328"/>
      <c r="L649" s="328"/>
      <c r="M649" s="328"/>
      <c r="N649" s="328"/>
      <c r="O649" s="328"/>
      <c r="P649" s="328"/>
      <c r="Q649" s="328"/>
      <c r="R649" s="328"/>
      <c r="S649" s="328"/>
      <c r="T649" s="328"/>
      <c r="U649" s="328"/>
      <c r="V649" s="328"/>
      <c r="W649" s="326"/>
    </row>
    <row r="650" spans="2:23" x14ac:dyDescent="0.25">
      <c r="B650" s="325" t="s">
        <v>300</v>
      </c>
      <c r="C650" s="328">
        <v>749</v>
      </c>
      <c r="D650" s="328">
        <v>347</v>
      </c>
      <c r="E650" s="328">
        <v>434</v>
      </c>
      <c r="F650" s="328"/>
      <c r="G650" s="328">
        <v>840</v>
      </c>
      <c r="H650" s="328">
        <v>1621</v>
      </c>
      <c r="I650" s="328">
        <v>732</v>
      </c>
      <c r="J650" s="328">
        <v>570</v>
      </c>
      <c r="K650" s="328">
        <v>450</v>
      </c>
      <c r="L650" s="328">
        <v>728</v>
      </c>
      <c r="M650" s="328">
        <v>2480</v>
      </c>
      <c r="N650" s="328"/>
      <c r="O650" s="328">
        <v>575</v>
      </c>
      <c r="P650" s="328">
        <v>474</v>
      </c>
      <c r="Q650" s="328">
        <v>400</v>
      </c>
      <c r="R650" s="328">
        <v>1449</v>
      </c>
      <c r="S650" s="328"/>
      <c r="T650" s="328"/>
      <c r="U650" s="328"/>
      <c r="V650" s="328"/>
      <c r="W650" s="326"/>
    </row>
    <row r="651" spans="2:23" x14ac:dyDescent="0.25">
      <c r="B651" s="325" t="s">
        <v>299</v>
      </c>
      <c r="C651" s="328">
        <v>7430</v>
      </c>
      <c r="D651" s="328"/>
      <c r="E651" s="328"/>
      <c r="F651" s="328"/>
      <c r="G651" s="328">
        <v>-680</v>
      </c>
      <c r="H651" s="328">
        <v>-680</v>
      </c>
      <c r="I651" s="328"/>
      <c r="J651" s="328"/>
      <c r="K651" s="328">
        <v>-486</v>
      </c>
      <c r="L651" s="328">
        <v>280</v>
      </c>
      <c r="M651" s="328">
        <v>-206</v>
      </c>
      <c r="N651" s="328">
        <v>-169</v>
      </c>
      <c r="O651" s="328">
        <v>22401</v>
      </c>
      <c r="P651" s="328"/>
      <c r="Q651" s="328"/>
      <c r="R651" s="328">
        <v>22232</v>
      </c>
      <c r="S651" s="328"/>
      <c r="T651" s="328"/>
      <c r="U651" s="328"/>
      <c r="V651" s="328"/>
      <c r="W651" s="326"/>
    </row>
    <row r="652" spans="2:23" x14ac:dyDescent="0.25">
      <c r="B652" s="325" t="s">
        <v>298</v>
      </c>
      <c r="C652" s="328"/>
      <c r="D652" s="328"/>
      <c r="E652" s="328"/>
      <c r="F652" s="328"/>
      <c r="G652" s="328"/>
      <c r="H652" s="328"/>
      <c r="I652" s="328"/>
      <c r="J652" s="328"/>
      <c r="K652" s="328">
        <v>-6000</v>
      </c>
      <c r="L652" s="328">
        <v>6000</v>
      </c>
      <c r="M652" s="328">
        <v>0</v>
      </c>
      <c r="N652" s="328"/>
      <c r="O652" s="328"/>
      <c r="P652" s="328"/>
      <c r="Q652" s="328"/>
      <c r="R652" s="328"/>
      <c r="S652" s="328"/>
      <c r="T652" s="328"/>
      <c r="U652" s="328"/>
      <c r="V652" s="328"/>
      <c r="W652" s="326"/>
    </row>
    <row r="653" spans="2:23" ht="13" x14ac:dyDescent="0.3">
      <c r="B653" s="330" t="s">
        <v>297</v>
      </c>
      <c r="C653" s="329">
        <f t="shared" ref="C653:T653" si="52">SUM(C643:C652)</f>
        <v>-19474</v>
      </c>
      <c r="D653" s="329">
        <f t="shared" si="52"/>
        <v>-28979</v>
      </c>
      <c r="E653" s="329">
        <f t="shared" si="52"/>
        <v>-38589</v>
      </c>
      <c r="F653" s="329">
        <f t="shared" si="52"/>
        <v>-96919</v>
      </c>
      <c r="G653" s="329">
        <f t="shared" si="52"/>
        <v>-40198</v>
      </c>
      <c r="H653" s="329">
        <f t="shared" si="52"/>
        <v>-204685</v>
      </c>
      <c r="I653" s="329">
        <f t="shared" si="52"/>
        <v>-38696</v>
      </c>
      <c r="J653" s="329">
        <f t="shared" si="52"/>
        <v>-75810</v>
      </c>
      <c r="K653" s="329">
        <f t="shared" si="52"/>
        <v>-130309</v>
      </c>
      <c r="L653" s="329">
        <f t="shared" si="52"/>
        <v>-112625</v>
      </c>
      <c r="M653" s="329">
        <f t="shared" si="52"/>
        <v>-357440</v>
      </c>
      <c r="N653" s="329">
        <f t="shared" si="52"/>
        <v>-86027</v>
      </c>
      <c r="O653" s="329">
        <f t="shared" si="52"/>
        <v>-102305</v>
      </c>
      <c r="P653" s="329">
        <f t="shared" si="52"/>
        <v>-139573</v>
      </c>
      <c r="Q653" s="329">
        <f t="shared" si="52"/>
        <v>-139031</v>
      </c>
      <c r="R653" s="329">
        <f t="shared" si="52"/>
        <v>-466873</v>
      </c>
      <c r="S653" s="329">
        <f t="shared" si="52"/>
        <v>0</v>
      </c>
      <c r="T653" s="329">
        <f t="shared" si="52"/>
        <v>0</v>
      </c>
      <c r="U653" s="326"/>
      <c r="V653" s="326"/>
      <c r="W653" s="326"/>
    </row>
    <row r="654" spans="2:23" x14ac:dyDescent="0.25">
      <c r="B654" s="325" t="s">
        <v>296</v>
      </c>
      <c r="C654" s="326"/>
      <c r="D654" s="326"/>
      <c r="E654" s="326">
        <v>-38409</v>
      </c>
      <c r="F654" s="326"/>
      <c r="G654" s="326">
        <v>-40378</v>
      </c>
      <c r="H654" s="326"/>
      <c r="I654" s="326"/>
      <c r="J654" s="326"/>
      <c r="K654" s="326"/>
      <c r="L654" s="326"/>
      <c r="M654" s="326"/>
      <c r="N654" s="326"/>
      <c r="O654" s="326"/>
      <c r="P654" s="326"/>
      <c r="Q654" s="326">
        <v>-138968</v>
      </c>
      <c r="R654" s="326"/>
      <c r="S654" s="326"/>
      <c r="T654" s="326"/>
      <c r="U654" s="326"/>
      <c r="V654" s="326"/>
      <c r="W654" s="326"/>
    </row>
    <row r="655" spans="2:23" x14ac:dyDescent="0.25">
      <c r="C655" s="326"/>
      <c r="D655" s="326"/>
      <c r="E655" s="326"/>
      <c r="F655" s="326"/>
      <c r="G655" s="326"/>
      <c r="H655" s="326"/>
      <c r="I655" s="326"/>
      <c r="J655" s="326"/>
      <c r="K655" s="326"/>
      <c r="L655" s="326"/>
      <c r="M655" s="326"/>
      <c r="N655" s="326"/>
      <c r="O655" s="326"/>
      <c r="P655" s="326"/>
      <c r="Q655" s="326"/>
      <c r="R655" s="326"/>
      <c r="S655" s="326"/>
      <c r="T655" s="326"/>
      <c r="U655" s="326"/>
      <c r="V655" s="326"/>
      <c r="W655" s="326"/>
    </row>
    <row r="656" spans="2:23" x14ac:dyDescent="0.25">
      <c r="B656" s="325" t="s">
        <v>295</v>
      </c>
      <c r="C656" s="328">
        <v>-240</v>
      </c>
      <c r="D656" s="328">
        <v>-79</v>
      </c>
      <c r="E656" s="328">
        <v>478</v>
      </c>
      <c r="F656" s="328">
        <v>0</v>
      </c>
      <c r="G656" s="328">
        <v>-1011</v>
      </c>
      <c r="H656" s="328">
        <v>-612</v>
      </c>
      <c r="I656" s="328"/>
      <c r="J656" s="328"/>
      <c r="K656" s="328"/>
      <c r="L656" s="328"/>
      <c r="M656" s="328"/>
      <c r="N656" s="328"/>
      <c r="O656" s="328"/>
      <c r="P656" s="328"/>
      <c r="Q656" s="328"/>
      <c r="R656" s="328"/>
      <c r="S656" s="328"/>
      <c r="T656" s="328"/>
      <c r="U656" s="326"/>
      <c r="V656" s="326"/>
      <c r="W656" s="326"/>
    </row>
    <row r="657" spans="2:23" x14ac:dyDescent="0.25">
      <c r="C657" s="328"/>
      <c r="D657" s="328"/>
      <c r="E657" s="328"/>
      <c r="F657" s="328"/>
      <c r="G657" s="328"/>
      <c r="H657" s="328"/>
      <c r="I657" s="328"/>
      <c r="J657" s="328"/>
      <c r="K657" s="328"/>
      <c r="L657" s="328"/>
      <c r="M657" s="328"/>
      <c r="N657" s="328"/>
      <c r="O657" s="328"/>
      <c r="P657" s="328"/>
      <c r="Q657" s="328"/>
      <c r="R657" s="328"/>
      <c r="S657" s="328"/>
      <c r="T657" s="328"/>
      <c r="U657" s="326"/>
      <c r="V657" s="326"/>
      <c r="W657" s="326"/>
    </row>
    <row r="658" spans="2:23" x14ac:dyDescent="0.25">
      <c r="C658" s="328"/>
      <c r="D658" s="328"/>
      <c r="E658" s="328"/>
      <c r="F658" s="328"/>
      <c r="G658" s="328"/>
      <c r="H658" s="328"/>
      <c r="I658" s="328"/>
      <c r="J658" s="328"/>
      <c r="K658" s="328"/>
      <c r="L658" s="328"/>
      <c r="M658" s="328"/>
      <c r="N658" s="328"/>
      <c r="O658" s="328"/>
      <c r="P658" s="328"/>
      <c r="Q658" s="328"/>
      <c r="R658" s="328"/>
      <c r="S658" s="328"/>
      <c r="T658" s="328"/>
      <c r="U658" s="326"/>
      <c r="V658" s="326"/>
      <c r="W658" s="326"/>
    </row>
    <row r="659" spans="2:23" x14ac:dyDescent="0.25">
      <c r="B659" s="325" t="s">
        <v>294</v>
      </c>
      <c r="C659" s="328"/>
      <c r="D659" s="328"/>
      <c r="E659" s="328"/>
      <c r="F659" s="328"/>
      <c r="G659" s="328"/>
      <c r="H659" s="328"/>
      <c r="I659" s="328"/>
      <c r="J659" s="328"/>
      <c r="K659" s="328"/>
      <c r="L659" s="328"/>
      <c r="M659" s="328"/>
      <c r="N659" s="328"/>
      <c r="O659" s="328"/>
      <c r="P659" s="328"/>
      <c r="Q659" s="328"/>
      <c r="R659" s="328"/>
      <c r="S659" s="328"/>
      <c r="T659" s="328"/>
      <c r="U659" s="326"/>
      <c r="V659" s="326"/>
      <c r="W659" s="326"/>
    </row>
    <row r="660" spans="2:23" x14ac:dyDescent="0.25">
      <c r="B660" s="325" t="s">
        <v>293</v>
      </c>
      <c r="C660" s="328">
        <v>5786</v>
      </c>
      <c r="D660" s="328">
        <v>5023</v>
      </c>
      <c r="E660" s="328">
        <v>6836</v>
      </c>
      <c r="F660" s="328">
        <v>2921</v>
      </c>
      <c r="G660" s="328">
        <v>2222</v>
      </c>
      <c r="H660" s="328">
        <v>17002</v>
      </c>
      <c r="I660" s="328">
        <v>1807</v>
      </c>
      <c r="J660" s="328">
        <v>279</v>
      </c>
      <c r="K660" s="328">
        <v>17</v>
      </c>
      <c r="L660" s="328">
        <v>606</v>
      </c>
      <c r="M660" s="328">
        <v>2709</v>
      </c>
      <c r="N660" s="328">
        <v>668</v>
      </c>
      <c r="O660" s="328">
        <v>1335</v>
      </c>
      <c r="P660" s="328">
        <v>10</v>
      </c>
      <c r="Q660" s="328">
        <v>609</v>
      </c>
      <c r="R660" s="328">
        <v>2622</v>
      </c>
      <c r="S660" s="328"/>
      <c r="T660" s="328"/>
      <c r="U660" s="326"/>
      <c r="V660" s="326"/>
      <c r="W660" s="326"/>
    </row>
    <row r="661" spans="2:23" x14ac:dyDescent="0.25">
      <c r="B661" s="325" t="s">
        <v>292</v>
      </c>
      <c r="C661" s="328">
        <v>16648</v>
      </c>
      <c r="D661" s="328"/>
      <c r="E661" s="328"/>
      <c r="F661" s="328"/>
      <c r="G661" s="328"/>
      <c r="H661" s="328"/>
      <c r="I661" s="328"/>
      <c r="J661" s="328"/>
      <c r="K661" s="328"/>
      <c r="L661" s="328"/>
      <c r="M661" s="328"/>
      <c r="N661" s="328"/>
      <c r="O661" s="328"/>
      <c r="P661" s="328"/>
      <c r="Q661" s="328"/>
      <c r="R661" s="328"/>
      <c r="S661" s="328"/>
      <c r="T661" s="328"/>
      <c r="U661" s="326"/>
      <c r="V661" s="326"/>
      <c r="W661" s="326"/>
    </row>
    <row r="662" spans="2:23" x14ac:dyDescent="0.25">
      <c r="B662" s="325" t="s">
        <v>291</v>
      </c>
      <c r="C662" s="328">
        <v>-6329</v>
      </c>
      <c r="D662" s="328">
        <v>197</v>
      </c>
      <c r="E662" s="328">
        <v>-2587</v>
      </c>
      <c r="F662" s="328">
        <v>-889</v>
      </c>
      <c r="G662" s="328">
        <v>-1369</v>
      </c>
      <c r="H662" s="328">
        <v>-4648</v>
      </c>
      <c r="I662" s="328">
        <v>321</v>
      </c>
      <c r="J662" s="328">
        <v>423</v>
      </c>
      <c r="K662" s="328">
        <v>-288</v>
      </c>
      <c r="L662" s="328">
        <v>-1952</v>
      </c>
      <c r="M662" s="328">
        <v>-1496</v>
      </c>
      <c r="N662" s="328">
        <v>1015</v>
      </c>
      <c r="O662" s="328">
        <v>1289</v>
      </c>
      <c r="P662" s="328">
        <v>-379</v>
      </c>
      <c r="Q662" s="328">
        <v>-2847</v>
      </c>
      <c r="R662" s="328">
        <v>-922</v>
      </c>
      <c r="S662" s="328"/>
      <c r="T662" s="328"/>
      <c r="U662" s="326"/>
      <c r="V662" s="326"/>
      <c r="W662" s="326"/>
    </row>
    <row r="663" spans="2:23" x14ac:dyDescent="0.25">
      <c r="B663" s="325" t="s">
        <v>290</v>
      </c>
      <c r="C663" s="328">
        <v>-7897</v>
      </c>
      <c r="D663" s="328">
        <v>-3739</v>
      </c>
      <c r="E663" s="328">
        <v>-1789</v>
      </c>
      <c r="F663" s="328">
        <v>-4864</v>
      </c>
      <c r="G663" s="328">
        <v>-5787</v>
      </c>
      <c r="H663" s="328">
        <v>-16179</v>
      </c>
      <c r="I663" s="328">
        <v>-5030</v>
      </c>
      <c r="J663" s="328">
        <v>-10441</v>
      </c>
      <c r="K663" s="328">
        <v>-3987</v>
      </c>
      <c r="L663" s="328">
        <v>-3651</v>
      </c>
      <c r="M663" s="328">
        <v>-23109</v>
      </c>
      <c r="N663" s="328">
        <v>-3679</v>
      </c>
      <c r="O663" s="328">
        <v>-3681</v>
      </c>
      <c r="P663" s="328">
        <v>-3337</v>
      </c>
      <c r="Q663" s="328">
        <v>-3976</v>
      </c>
      <c r="R663" s="328">
        <v>-14673</v>
      </c>
      <c r="S663" s="328"/>
      <c r="T663" s="328"/>
      <c r="U663" s="326"/>
      <c r="V663" s="326"/>
      <c r="W663" s="326"/>
    </row>
    <row r="664" spans="2:23" x14ac:dyDescent="0.25">
      <c r="B664" s="325" t="s">
        <v>289</v>
      </c>
      <c r="C664" s="328"/>
      <c r="D664" s="328"/>
      <c r="E664" s="328">
        <v>-8206</v>
      </c>
      <c r="F664" s="328">
        <v>-31264</v>
      </c>
      <c r="G664" s="328">
        <v>-20673</v>
      </c>
      <c r="H664" s="328">
        <v>-60143</v>
      </c>
      <c r="I664" s="328"/>
      <c r="J664" s="328">
        <v>-1039</v>
      </c>
      <c r="K664" s="328">
        <v>-29772</v>
      </c>
      <c r="L664" s="328">
        <v>0</v>
      </c>
      <c r="M664" s="328">
        <v>-30811</v>
      </c>
      <c r="N664" s="328">
        <v>0</v>
      </c>
      <c r="O664" s="328">
        <v>-12810</v>
      </c>
      <c r="P664" s="328">
        <v>0</v>
      </c>
      <c r="Q664" s="328">
        <v>-29965</v>
      </c>
      <c r="R664" s="328">
        <v>-42775</v>
      </c>
      <c r="S664" s="328"/>
      <c r="T664" s="328"/>
      <c r="U664" s="326"/>
      <c r="V664" s="326"/>
      <c r="W664" s="326"/>
    </row>
    <row r="665" spans="2:23" x14ac:dyDescent="0.25">
      <c r="B665" s="325" t="s">
        <v>205</v>
      </c>
      <c r="C665" s="328"/>
      <c r="D665" s="328"/>
      <c r="E665" s="328"/>
      <c r="F665" s="328">
        <v>-1623</v>
      </c>
      <c r="G665" s="328">
        <v>-1658</v>
      </c>
      <c r="H665" s="328">
        <v>-3281</v>
      </c>
      <c r="I665" s="328">
        <v>-3351</v>
      </c>
      <c r="J665" s="328">
        <v>-3340</v>
      </c>
      <c r="K665" s="328">
        <v>-4811</v>
      </c>
      <c r="L665" s="328">
        <v>-4827</v>
      </c>
      <c r="M665" s="328">
        <v>-16329</v>
      </c>
      <c r="N665" s="328">
        <v>-6328</v>
      </c>
      <c r="O665" s="328">
        <v>-6326</v>
      </c>
      <c r="P665" s="328">
        <v>-8408</v>
      </c>
      <c r="Q665" s="328">
        <v>-8408</v>
      </c>
      <c r="R665" s="328">
        <v>-29470</v>
      </c>
      <c r="S665" s="328"/>
      <c r="T665" s="328"/>
      <c r="U665" s="326"/>
      <c r="V665" s="326"/>
      <c r="W665" s="326"/>
    </row>
    <row r="666" spans="2:23" x14ac:dyDescent="0.25">
      <c r="B666" s="325" t="s">
        <v>288</v>
      </c>
      <c r="C666" s="328">
        <v>-466</v>
      </c>
      <c r="D666" s="328"/>
      <c r="E666" s="328">
        <v>-43779</v>
      </c>
      <c r="F666" s="328">
        <v>0</v>
      </c>
      <c r="G666" s="328">
        <v>-255</v>
      </c>
      <c r="H666" s="328">
        <v>-44034</v>
      </c>
      <c r="I666" s="328">
        <v>0</v>
      </c>
      <c r="J666" s="328"/>
      <c r="K666" s="328"/>
      <c r="L666" s="328"/>
      <c r="M666" s="328">
        <v>0</v>
      </c>
      <c r="N666" s="328"/>
      <c r="O666" s="328"/>
      <c r="P666" s="328"/>
      <c r="Q666" s="328"/>
      <c r="R666" s="328"/>
      <c r="S666" s="328"/>
      <c r="T666" s="328"/>
      <c r="U666" s="326"/>
      <c r="V666" s="326"/>
      <c r="W666" s="326"/>
    </row>
    <row r="667" spans="2:23" x14ac:dyDescent="0.25">
      <c r="B667" s="325" t="s">
        <v>287</v>
      </c>
      <c r="C667" s="326">
        <f t="shared" ref="C667:T667" si="53">SUM(C660:C666)</f>
        <v>7742</v>
      </c>
      <c r="D667" s="326">
        <f t="shared" si="53"/>
        <v>1481</v>
      </c>
      <c r="E667" s="326">
        <f t="shared" si="53"/>
        <v>-49525</v>
      </c>
      <c r="F667" s="326">
        <f t="shared" si="53"/>
        <v>-35719</v>
      </c>
      <c r="G667" s="326">
        <f t="shared" si="53"/>
        <v>-27520</v>
      </c>
      <c r="H667" s="326">
        <f t="shared" si="53"/>
        <v>-111283</v>
      </c>
      <c r="I667" s="326">
        <f t="shared" si="53"/>
        <v>-6253</v>
      </c>
      <c r="J667" s="326">
        <f t="shared" si="53"/>
        <v>-14118</v>
      </c>
      <c r="K667" s="326">
        <f t="shared" si="53"/>
        <v>-38841</v>
      </c>
      <c r="L667" s="326">
        <f t="shared" si="53"/>
        <v>-9824</v>
      </c>
      <c r="M667" s="326">
        <f t="shared" si="53"/>
        <v>-69036</v>
      </c>
      <c r="N667" s="326">
        <f t="shared" si="53"/>
        <v>-8324</v>
      </c>
      <c r="O667" s="326">
        <f t="shared" si="53"/>
        <v>-20193</v>
      </c>
      <c r="P667" s="326">
        <f t="shared" si="53"/>
        <v>-12114</v>
      </c>
      <c r="Q667" s="326">
        <f t="shared" si="53"/>
        <v>-44587</v>
      </c>
      <c r="R667" s="326">
        <f t="shared" si="53"/>
        <v>-85218</v>
      </c>
      <c r="S667" s="326">
        <f t="shared" si="53"/>
        <v>0</v>
      </c>
      <c r="T667" s="326">
        <f t="shared" si="53"/>
        <v>0</v>
      </c>
      <c r="U667" s="326"/>
      <c r="V667" s="326"/>
      <c r="W667" s="326"/>
    </row>
    <row r="668" spans="2:23" x14ac:dyDescent="0.25">
      <c r="B668" s="325" t="s">
        <v>286</v>
      </c>
      <c r="C668" s="328">
        <v>-11</v>
      </c>
      <c r="D668" s="328">
        <v>-32</v>
      </c>
      <c r="E668" s="328">
        <v>-28</v>
      </c>
      <c r="F668" s="328">
        <v>-60</v>
      </c>
      <c r="G668" s="328">
        <v>-1</v>
      </c>
      <c r="H668" s="328">
        <v>-121</v>
      </c>
      <c r="I668" s="328"/>
      <c r="J668" s="328"/>
      <c r="K668" s="328"/>
      <c r="L668" s="328"/>
      <c r="M668" s="328"/>
      <c r="N668" s="328"/>
      <c r="O668" s="328"/>
      <c r="P668" s="328"/>
      <c r="Q668" s="328"/>
      <c r="R668" s="328"/>
      <c r="S668" s="328"/>
      <c r="T668" s="328"/>
      <c r="U668" s="326"/>
      <c r="V668" s="326"/>
      <c r="W668" s="326"/>
    </row>
    <row r="669" spans="2:23" x14ac:dyDescent="0.25">
      <c r="C669" s="326"/>
      <c r="D669" s="326"/>
      <c r="E669" s="326"/>
      <c r="F669" s="326"/>
      <c r="G669" s="326"/>
      <c r="H669" s="326"/>
      <c r="I669" s="326"/>
      <c r="J669" s="326"/>
      <c r="K669" s="326"/>
      <c r="L669" s="326"/>
      <c r="M669" s="326"/>
      <c r="N669" s="326"/>
      <c r="O669" s="326"/>
      <c r="P669" s="326"/>
      <c r="Q669" s="326"/>
      <c r="R669" s="326"/>
      <c r="S669" s="326"/>
      <c r="T669" s="326"/>
      <c r="U669" s="326"/>
      <c r="V669" s="326"/>
      <c r="W669" s="326"/>
    </row>
    <row r="670" spans="2:23" x14ac:dyDescent="0.25">
      <c r="B670" s="325" t="s">
        <v>285</v>
      </c>
      <c r="C670" s="326">
        <v>-1295</v>
      </c>
      <c r="D670" s="326">
        <v>5799</v>
      </c>
      <c r="E670" s="326">
        <v>4126</v>
      </c>
      <c r="F670" s="326">
        <v>8958</v>
      </c>
      <c r="G670" s="326">
        <v>-6335</v>
      </c>
      <c r="H670" s="326">
        <v>12548</v>
      </c>
      <c r="I670" s="326">
        <v>-940</v>
      </c>
      <c r="J670" s="326">
        <v>-7807</v>
      </c>
      <c r="K670" s="326">
        <v>-1463</v>
      </c>
      <c r="L670" s="326">
        <v>-11473</v>
      </c>
      <c r="M670" s="326">
        <v>-21683</v>
      </c>
      <c r="N670" s="326">
        <v>3871</v>
      </c>
      <c r="O670" s="326">
        <v>-2606</v>
      </c>
      <c r="P670" s="326">
        <v>-18672</v>
      </c>
      <c r="Q670" s="326">
        <v>25087</v>
      </c>
      <c r="R670" s="326">
        <v>7680</v>
      </c>
      <c r="S670" s="326"/>
      <c r="T670" s="326"/>
      <c r="U670" s="326"/>
      <c r="V670" s="326"/>
      <c r="W670" s="326"/>
    </row>
    <row r="671" spans="2:23" x14ac:dyDescent="0.25">
      <c r="B671" s="325" t="s">
        <v>284</v>
      </c>
      <c r="C671" s="326"/>
      <c r="D671" s="326"/>
      <c r="E671" s="326"/>
      <c r="F671" s="326"/>
      <c r="G671" s="326"/>
      <c r="H671" s="326"/>
      <c r="I671" s="326"/>
      <c r="J671" s="326"/>
      <c r="K671" s="326"/>
      <c r="L671" s="326"/>
      <c r="M671" s="326"/>
      <c r="N671" s="326"/>
      <c r="O671" s="326"/>
      <c r="P671" s="326"/>
      <c r="Q671" s="326"/>
      <c r="R671" s="326"/>
      <c r="S671" s="326"/>
      <c r="T671" s="326"/>
      <c r="U671" s="326"/>
      <c r="V671" s="326"/>
      <c r="W671" s="326"/>
    </row>
    <row r="672" spans="2:23" x14ac:dyDescent="0.25">
      <c r="B672" s="325" t="s">
        <v>283</v>
      </c>
      <c r="C672" s="326">
        <f t="shared" ref="C672:R672" si="54">C667+C653+C639+C670</f>
        <v>173954</v>
      </c>
      <c r="D672" s="326">
        <f t="shared" si="54"/>
        <v>46175</v>
      </c>
      <c r="E672" s="326">
        <f t="shared" si="54"/>
        <v>-6517</v>
      </c>
      <c r="F672" s="326">
        <f t="shared" si="54"/>
        <v>-51320</v>
      </c>
      <c r="G672" s="326">
        <f t="shared" si="54"/>
        <v>21854</v>
      </c>
      <c r="H672" s="326">
        <f t="shared" si="54"/>
        <v>10192</v>
      </c>
      <c r="I672" s="326">
        <f t="shared" si="54"/>
        <v>43748</v>
      </c>
      <c r="J672" s="326">
        <f t="shared" si="54"/>
        <v>23177</v>
      </c>
      <c r="K672" s="326">
        <f t="shared" si="54"/>
        <v>-41316</v>
      </c>
      <c r="L672" s="326">
        <f t="shared" si="54"/>
        <v>75022</v>
      </c>
      <c r="M672" s="326">
        <f t="shared" si="54"/>
        <v>100631</v>
      </c>
      <c r="N672" s="326">
        <f t="shared" si="54"/>
        <v>83884</v>
      </c>
      <c r="O672" s="326">
        <f t="shared" si="54"/>
        <v>53274</v>
      </c>
      <c r="P672" s="326">
        <f t="shared" si="54"/>
        <v>146394</v>
      </c>
      <c r="Q672" s="326">
        <f t="shared" si="54"/>
        <v>91364</v>
      </c>
      <c r="R672" s="326">
        <f t="shared" si="54"/>
        <v>374979</v>
      </c>
      <c r="S672" s="326"/>
      <c r="T672" s="326"/>
      <c r="U672" s="326"/>
      <c r="V672" s="326"/>
      <c r="W672" s="326"/>
    </row>
    <row r="673" spans="2:23" x14ac:dyDescent="0.25">
      <c r="B673" s="325" t="s">
        <v>282</v>
      </c>
      <c r="C673" s="328">
        <v>67718</v>
      </c>
      <c r="D673" s="328">
        <f>C674</f>
        <v>234898</v>
      </c>
      <c r="E673" s="328">
        <v>279715</v>
      </c>
      <c r="F673" s="328">
        <v>267380</v>
      </c>
      <c r="G673" s="328">
        <v>210477</v>
      </c>
      <c r="H673" s="327">
        <v>234898</v>
      </c>
      <c r="I673" s="327">
        <f>H674</f>
        <v>231596</v>
      </c>
      <c r="J673" s="327">
        <v>275344</v>
      </c>
      <c r="K673" s="327">
        <v>298521</v>
      </c>
      <c r="L673" s="327">
        <v>257205</v>
      </c>
      <c r="M673" s="327">
        <v>231596</v>
      </c>
      <c r="N673" s="327">
        <v>332227</v>
      </c>
      <c r="O673" s="327">
        <v>416111</v>
      </c>
      <c r="P673" s="327">
        <v>469385</v>
      </c>
      <c r="Q673" s="327">
        <v>615779</v>
      </c>
      <c r="R673" s="327">
        <v>332227</v>
      </c>
      <c r="S673" s="326"/>
      <c r="T673" s="326"/>
      <c r="U673" s="326"/>
      <c r="V673" s="326"/>
      <c r="W673" s="326"/>
    </row>
    <row r="674" spans="2:23" x14ac:dyDescent="0.25">
      <c r="B674" s="325" t="s">
        <v>281</v>
      </c>
      <c r="C674" s="328">
        <v>234898</v>
      </c>
      <c r="D674" s="328">
        <v>279715</v>
      </c>
      <c r="E674" s="328">
        <v>267380</v>
      </c>
      <c r="F674" s="328">
        <v>210477</v>
      </c>
      <c r="G674" s="327">
        <v>231596</v>
      </c>
      <c r="H674" s="327">
        <v>231596</v>
      </c>
      <c r="I674" s="327">
        <v>275344</v>
      </c>
      <c r="J674" s="327">
        <v>298521</v>
      </c>
      <c r="K674" s="327">
        <v>257205</v>
      </c>
      <c r="L674" s="327">
        <v>332227</v>
      </c>
      <c r="M674" s="327">
        <v>332227</v>
      </c>
      <c r="N674" s="327">
        <v>416111</v>
      </c>
      <c r="O674" s="327">
        <v>469385</v>
      </c>
      <c r="P674" s="327">
        <v>615779</v>
      </c>
      <c r="Q674" s="328">
        <v>707206</v>
      </c>
      <c r="R674" s="327">
        <v>707206</v>
      </c>
      <c r="S674" s="326"/>
      <c r="T674" s="326"/>
      <c r="U674" s="326"/>
      <c r="V674" s="326"/>
      <c r="W674" s="32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3" r:id="rId3" name="Drop Down 3">
              <controlPr defaultSize="0" autoLine="0" autoPict="0">
                <anchor moveWithCells="1">
                  <from>
                    <xdr:col>2</xdr:col>
                    <xdr:colOff>114300</xdr:colOff>
                    <xdr:row>2</xdr:row>
                    <xdr:rowOff>50800</xdr:rowOff>
                  </from>
                  <to>
                    <xdr:col>3</xdr:col>
                    <xdr:colOff>133350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4" r:id="rId4" name="Drop Down 4">
              <controlPr defaultSize="0" autoLine="0" autoPict="0">
                <anchor moveWithCells="1">
                  <from>
                    <xdr:col>2</xdr:col>
                    <xdr:colOff>38100</xdr:colOff>
                    <xdr:row>2</xdr:row>
                    <xdr:rowOff>50800</xdr:rowOff>
                  </from>
                  <to>
                    <xdr:col>3</xdr:col>
                    <xdr:colOff>57150</xdr:colOff>
                    <xdr:row>3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13</vt:i4>
      </vt:variant>
    </vt:vector>
  </HeadingPairs>
  <TitlesOfParts>
    <vt:vector size="19" baseType="lpstr">
      <vt:lpstr>Summary</vt:lpstr>
      <vt:lpstr>Q</vt:lpstr>
      <vt:lpstr>A</vt:lpstr>
      <vt:lpstr>General Assumptions</vt:lpstr>
      <vt:lpstr>Valuation and PT Basis</vt:lpstr>
      <vt:lpstr>Pricing Assumptions</vt:lpstr>
      <vt:lpstr>CAD</vt:lpstr>
      <vt:lpstr>CADTAX</vt:lpstr>
      <vt:lpstr>Discount_Rate</vt:lpstr>
      <vt:lpstr>EV_Ebitda_Multiple</vt:lpstr>
      <vt:lpstr>EV_EBITDA_Target_Multiple</vt:lpstr>
      <vt:lpstr>EV_Ebitda_Weight</vt:lpstr>
      <vt:lpstr>g_troz</vt:lpstr>
      <vt:lpstr>NPVmultiple</vt:lpstr>
      <vt:lpstr>NPVweight</vt:lpstr>
      <vt:lpstr>Price_Target</vt:lpstr>
      <vt:lpstr>QBECTAX</vt:lpstr>
      <vt:lpstr>share_pxusd</vt:lpstr>
      <vt:lpstr>Target_Multiple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Robert Kirk</cp:lastModifiedBy>
  <dcterms:created xsi:type="dcterms:W3CDTF">2013-04-03T15:49:21Z</dcterms:created>
  <dcterms:modified xsi:type="dcterms:W3CDTF">2022-07-01T02:28:57Z</dcterms:modified>
</cp:coreProperties>
</file>